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3.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drawings/drawing4.xml" ContentType="application/vnd.openxmlformats-officedocument.drawing+xml"/>
  <Override PartName="/xl/charts/chart5.xml" ContentType="application/vnd.openxmlformats-officedocument.drawingml.chart+xml"/>
  <Override PartName="/xl/charts/chart6.xml" ContentType="application/vnd.openxmlformats-officedocument.drawingml.chart+xml"/>
  <Override PartName="/xl/drawings/drawing5.xml" ContentType="application/vnd.openxmlformats-officedocument.drawing+xml"/>
  <Override PartName="/xl/charts/chart7.xml" ContentType="application/vnd.openxmlformats-officedocument.drawingml.chart+xml"/>
  <Override PartName="/xl/charts/chart8.xml" ContentType="application/vnd.openxmlformats-officedocument.drawingml.chart+xml"/>
  <Override PartName="/xl/drawings/drawing6.xml" ContentType="application/vnd.openxmlformats-officedocument.drawing+xml"/>
  <Override PartName="/xl/charts/chart9.xml" ContentType="application/vnd.openxmlformats-officedocument.drawingml.chart+xml"/>
  <Override PartName="/xl/charts/chart10.xml" ContentType="application/vnd.openxmlformats-officedocument.drawingml.chart+xml"/>
  <Override PartName="/xl/drawings/drawing7.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drawings/drawing8.xml" ContentType="application/vnd.openxmlformats-officedocument.drawing+xml"/>
  <Override PartName="/xl/charts/chart13.xml" ContentType="application/vnd.openxmlformats-officedocument.drawingml.chart+xml"/>
  <Override PartName="/xl/charts/chart14.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codeName="ThisWorkbook" defaultThemeVersion="166925"/>
  <mc:AlternateContent xmlns:mc="http://schemas.openxmlformats.org/markup-compatibility/2006">
    <mc:Choice Requires="x15">
      <x15ac:absPath xmlns:x15ac="http://schemas.microsoft.com/office/spreadsheetml/2010/11/ac" url="C:\Users\wb484435\OneDrive - WBG\Maria Gabriela Farfan Betran - 1.3.PEB\Maria Gabriela Farfan Betran - LC7_PY\4.CEQ\3. PySim2016\PySimTool\3.Tool\"/>
    </mc:Choice>
  </mc:AlternateContent>
  <xr:revisionPtr revIDLastSave="2" documentId="8_{8976096A-AC3A-4DDE-BF47-7AD31C00470A}" xr6:coauthVersionLast="41" xr6:coauthVersionMax="41" xr10:uidLastSave="{7359E266-1A4C-4533-A04C-DD54A2FED5EE}"/>
  <bookViews>
    <workbookView xWindow="-110" yWindow="-110" windowWidth="19420" windowHeight="10420" tabRatio="897" activeTab="16" xr2:uid="{00000000-000D-0000-FFFF-FFFF00000000}"/>
  </bookViews>
  <sheets>
    <sheet name="Hoja de parametros" sheetId="1" r:id="rId1"/>
    <sheet name="uprod" sheetId="2" state="hidden" r:id="rId2"/>
    <sheet name="gdp" sheetId="3" state="hidden" r:id="rId3"/>
    <sheet name="rates_nonprog" sheetId="4" state="hidden" r:id="rId4"/>
    <sheet name="ssc" sheetId="5" state="hidden" r:id="rId5"/>
    <sheet name="deduction" sheetId="6" state="hidden" r:id="rId6"/>
    <sheet name="nonprog_tax" sheetId="7" state="hidden" r:id="rId7"/>
    <sheet name="prog_tax" sheetId="8" state="hidden" r:id="rId8"/>
    <sheet name="concentration" sheetId="9" state="hidden" r:id="rId9"/>
    <sheet name="all" sheetId="10" r:id="rId10"/>
    <sheet name="sectores_isc" sheetId="28" r:id="rId11"/>
    <sheet name="isc" sheetId="25" state="hidden" r:id="rId12"/>
    <sheet name="Diccionario" sheetId="24" r:id="rId13"/>
    <sheet name="Curvas de concentracion" sheetId="11" r:id="rId14"/>
    <sheet name="combinations" sheetId="17" r:id="rId15"/>
    <sheet name="Pobreza y desigualdad" sheetId="12" r:id="rId16"/>
    <sheet name="Beneficios" sheetId="14" r:id="rId17"/>
    <sheet name="Contribuyentes" sheetId="18" r:id="rId18"/>
    <sheet name="Tasas efectivas" sheetId="19" r:id="rId19"/>
    <sheet name="Dependencia" sheetId="16" r:id="rId20"/>
    <sheet name="Cobertura" sheetId="13" r:id="rId21"/>
    <sheet name="Beneficiarios" sheetId="15" r:id="rId22"/>
    <sheet name="indiv_" sheetId="20" state="hidden" r:id="rId23"/>
    <sheet name="indiv__ref" sheetId="21" state="hidden" r:id="rId24"/>
    <sheet name="concentration_ref" sheetId="22" state="hidden" r:id="rId25"/>
    <sheet name="all_ref" sheetId="23" state="hidden" r:id="rId26"/>
  </sheets>
  <definedNames>
    <definedName name="_xlnm._FilterDatabase" localSheetId="9" hidden="1">all!$A$1:$H$1643</definedName>
    <definedName name="_xlnm._FilterDatabase" localSheetId="3" hidden="1">rates_nonprog!$B$1:$G$9</definedName>
    <definedName name="coberturas">combinations!$L$2:$L$20</definedName>
    <definedName name="coberturas2">combinations!$N$2:$N$29</definedName>
    <definedName name="deduction">combinations!$C$2:$C$3</definedName>
    <definedName name="deductmod">combinations!$Y$2:$Y$5</definedName>
    <definedName name="deductmod2">combinations!$AA$2:$AA$4</definedName>
    <definedName name="depend">combinations!$U$2:$U$25</definedName>
    <definedName name="depend2">combinations!$W$2:$W$20</definedName>
    <definedName name="no">combinations!$AD$2</definedName>
    <definedName name="pagos">Contribuyentes!$C$78:$H$78</definedName>
    <definedName name="povs">combinations!$H$2:$H$11</definedName>
    <definedName name="povs2">combinations!$J$2:$J$11</definedName>
    <definedName name="refinc">combinations!$Q$2:$Q$20</definedName>
    <definedName name="refinc2">combinations!$S$2:$S$20</definedName>
    <definedName name="tasa">'Tasas efectivas'!$D$83:$H$83</definedName>
    <definedName name="vectors">combinations!$D$2:$D$40</definedName>
    <definedName name="vectors2">combinations!$F$2:$F$70</definedName>
    <definedName name="years">combinations!$P$2:$P$5</definedName>
    <definedName name="yes">combinations!$AC$2</definedName>
    <definedName name="yesno">combinations!$A$2:$A$3</definedName>
    <definedName name="yesno2">combinations!$B$2:$B$3</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2" i="28" l="1"/>
  <c r="B2" i="28"/>
  <c r="C2" i="28"/>
  <c r="D2" i="28"/>
  <c r="A3" i="28"/>
  <c r="B3" i="28"/>
  <c r="C3" i="28"/>
  <c r="D3" i="28"/>
  <c r="A4" i="28"/>
  <c r="B4" i="28"/>
  <c r="C4" i="28"/>
  <c r="D4" i="28"/>
  <c r="A5" i="28"/>
  <c r="B5" i="28"/>
  <c r="C5" i="28"/>
  <c r="D5" i="28"/>
  <c r="A6" i="28"/>
  <c r="B6" i="28"/>
  <c r="C6" i="28"/>
  <c r="D6" i="28"/>
  <c r="A7" i="28"/>
  <c r="B7" i="28"/>
  <c r="C7" i="28"/>
  <c r="D7" i="28"/>
  <c r="A8" i="28"/>
  <c r="B8" i="28"/>
  <c r="C8" i="28"/>
  <c r="D8" i="28"/>
  <c r="A9" i="28"/>
  <c r="B9" i="28"/>
  <c r="C9" i="28"/>
  <c r="D9" i="28"/>
  <c r="A10" i="28"/>
  <c r="B10" i="28"/>
  <c r="C10" i="28"/>
  <c r="D10" i="28"/>
  <c r="E10" i="28"/>
  <c r="A11" i="28"/>
  <c r="B11" i="28"/>
  <c r="C11" i="28"/>
  <c r="D11" i="28"/>
  <c r="F66" i="1"/>
  <c r="E3" i="28" s="1"/>
  <c r="F67" i="1"/>
  <c r="E4" i="28" s="1"/>
  <c r="F68" i="1"/>
  <c r="E5" i="28" s="1"/>
  <c r="F69" i="1"/>
  <c r="E6" i="28" s="1"/>
  <c r="F70" i="1"/>
  <c r="E7" i="28" s="1"/>
  <c r="F71" i="1"/>
  <c r="E8" i="28" s="1"/>
  <c r="F72" i="1"/>
  <c r="E9" i="28" s="1"/>
  <c r="F73" i="1"/>
  <c r="F74" i="1"/>
  <c r="E11" i="28" s="1"/>
  <c r="F65" i="1"/>
  <c r="E2" i="28" s="1"/>
  <c r="A2" i="25"/>
  <c r="B2" i="25"/>
  <c r="C2" i="25"/>
  <c r="D2" i="25"/>
  <c r="A3" i="25"/>
  <c r="B3" i="25"/>
  <c r="C3" i="25"/>
  <c r="D3" i="25"/>
  <c r="A4" i="25"/>
  <c r="B4" i="25"/>
  <c r="C4" i="25"/>
  <c r="D4" i="25"/>
  <c r="A5" i="25"/>
  <c r="B5" i="25"/>
  <c r="C5" i="25"/>
  <c r="D5" i="25"/>
  <c r="A6" i="25"/>
  <c r="B6" i="25"/>
  <c r="C6" i="25"/>
  <c r="D6" i="25"/>
  <c r="A7" i="25"/>
  <c r="B7" i="25"/>
  <c r="C7" i="25"/>
  <c r="D7" i="25"/>
  <c r="A8" i="25"/>
  <c r="B8" i="25"/>
  <c r="C8" i="25"/>
  <c r="D8" i="25"/>
  <c r="A9" i="25"/>
  <c r="B9" i="25"/>
  <c r="C9" i="25"/>
  <c r="D9" i="25"/>
  <c r="A10" i="25"/>
  <c r="B10" i="25"/>
  <c r="C10" i="25"/>
  <c r="D10" i="25"/>
  <c r="A11" i="25"/>
  <c r="B11" i="25"/>
  <c r="C11" i="25"/>
  <c r="D11" i="25"/>
  <c r="A12" i="25"/>
  <c r="B12" i="25"/>
  <c r="C12" i="25"/>
  <c r="D12" i="25"/>
  <c r="A13" i="25"/>
  <c r="B13" i="25"/>
  <c r="C13" i="25"/>
  <c r="D13" i="25"/>
  <c r="A14" i="25"/>
  <c r="B14" i="25"/>
  <c r="C14" i="25"/>
  <c r="D14" i="25"/>
  <c r="A15" i="25"/>
  <c r="B15" i="25"/>
  <c r="C15" i="25"/>
  <c r="D15" i="25"/>
  <c r="A16" i="25"/>
  <c r="B16" i="25"/>
  <c r="C16" i="25"/>
  <c r="D16" i="25"/>
  <c r="A17" i="25"/>
  <c r="B17" i="25"/>
  <c r="C17" i="25"/>
  <c r="D17" i="25"/>
  <c r="A18" i="25"/>
  <c r="B18" i="25"/>
  <c r="C18" i="25"/>
  <c r="D18" i="25"/>
  <c r="A19" i="25"/>
  <c r="B19" i="25"/>
  <c r="C19" i="25"/>
  <c r="D19" i="25"/>
  <c r="A20" i="25"/>
  <c r="B20" i="25"/>
  <c r="C20" i="25"/>
  <c r="D20" i="25"/>
  <c r="A21" i="25"/>
  <c r="B21" i="25"/>
  <c r="C21" i="25"/>
  <c r="D21" i="25"/>
  <c r="A22" i="25"/>
  <c r="B22" i="25"/>
  <c r="C22" i="25"/>
  <c r="D22" i="25"/>
  <c r="A23" i="25"/>
  <c r="B23" i="25"/>
  <c r="C23" i="25"/>
  <c r="D23" i="25"/>
  <c r="A24" i="25"/>
  <c r="B24" i="25"/>
  <c r="C24" i="25"/>
  <c r="D24" i="25"/>
  <c r="A25" i="25"/>
  <c r="B25" i="25"/>
  <c r="C25" i="25"/>
  <c r="D25" i="25"/>
  <c r="A26" i="25"/>
  <c r="B26" i="25"/>
  <c r="C26" i="25"/>
  <c r="D26" i="25"/>
  <c r="A27" i="25"/>
  <c r="B27" i="25"/>
  <c r="C27" i="25"/>
  <c r="D27" i="25"/>
  <c r="A28" i="25"/>
  <c r="B28" i="25"/>
  <c r="C28" i="25"/>
  <c r="D28" i="25"/>
  <c r="A29" i="25"/>
  <c r="B29" i="25"/>
  <c r="C29" i="25"/>
  <c r="D29" i="25"/>
  <c r="A30" i="25"/>
  <c r="B30" i="25"/>
  <c r="C30" i="25"/>
  <c r="D30" i="25"/>
  <c r="A31" i="25"/>
  <c r="B31" i="25"/>
  <c r="C31" i="25"/>
  <c r="D31" i="25"/>
  <c r="A32" i="25"/>
  <c r="B32" i="25"/>
  <c r="C32" i="25"/>
  <c r="D32" i="25"/>
  <c r="A33" i="25"/>
  <c r="B33" i="25"/>
  <c r="C33" i="25"/>
  <c r="D33" i="25"/>
  <c r="A34" i="25"/>
  <c r="B34" i="25"/>
  <c r="C34" i="25"/>
  <c r="D34" i="25"/>
  <c r="A35" i="25"/>
  <c r="B35" i="25"/>
  <c r="C35" i="25"/>
  <c r="D35" i="25"/>
  <c r="A36" i="25"/>
  <c r="B36" i="25"/>
  <c r="C36" i="25"/>
  <c r="D36" i="25"/>
  <c r="A37" i="25"/>
  <c r="B37" i="25"/>
  <c r="C37" i="25"/>
  <c r="D37" i="25"/>
  <c r="A38" i="25"/>
  <c r="B38" i="25"/>
  <c r="C38" i="25"/>
  <c r="D38" i="25"/>
  <c r="A39" i="25"/>
  <c r="B39" i="25"/>
  <c r="C39" i="25"/>
  <c r="D39" i="25"/>
  <c r="A40" i="25"/>
  <c r="B40" i="25"/>
  <c r="C40" i="25"/>
  <c r="D40" i="25"/>
  <c r="A41" i="25"/>
  <c r="B41" i="25"/>
  <c r="C41" i="25"/>
  <c r="D41" i="25"/>
  <c r="A42" i="25"/>
  <c r="B42" i="25"/>
  <c r="C42" i="25"/>
  <c r="D42" i="25"/>
  <c r="A43" i="25"/>
  <c r="B43" i="25"/>
  <c r="C43" i="25"/>
  <c r="D43" i="25"/>
  <c r="A44" i="25"/>
  <c r="B44" i="25"/>
  <c r="C44" i="25"/>
  <c r="D44" i="25"/>
  <c r="A45" i="25"/>
  <c r="B45" i="25"/>
  <c r="C45" i="25"/>
  <c r="D45" i="25"/>
  <c r="A46" i="25"/>
  <c r="B46" i="25"/>
  <c r="C46" i="25"/>
  <c r="D46" i="25"/>
  <c r="A47" i="25"/>
  <c r="B47" i="25"/>
  <c r="C47" i="25"/>
  <c r="D47" i="25"/>
  <c r="A48" i="25"/>
  <c r="B48" i="25"/>
  <c r="C48" i="25"/>
  <c r="D48" i="25"/>
  <c r="A49" i="25"/>
  <c r="B49" i="25"/>
  <c r="C49" i="25"/>
  <c r="D49" i="25"/>
  <c r="A50" i="25"/>
  <c r="B50" i="25"/>
  <c r="C50" i="25"/>
  <c r="D50" i="25"/>
  <c r="A51" i="25"/>
  <c r="B51" i="25"/>
  <c r="C51" i="25"/>
  <c r="D51" i="25"/>
  <c r="A52" i="25"/>
  <c r="B52" i="25"/>
  <c r="C52" i="25"/>
  <c r="D52" i="25"/>
  <c r="A53" i="25"/>
  <c r="B53" i="25"/>
  <c r="C53" i="25"/>
  <c r="D53" i="25"/>
  <c r="A54" i="25"/>
  <c r="B54" i="25"/>
  <c r="C54" i="25"/>
  <c r="D54" i="25"/>
  <c r="A55" i="25"/>
  <c r="B55" i="25"/>
  <c r="C55" i="25"/>
  <c r="D55" i="25"/>
  <c r="A56" i="25"/>
  <c r="B56" i="25"/>
  <c r="C56" i="25"/>
  <c r="D56" i="25"/>
  <c r="A57" i="25"/>
  <c r="B57" i="25"/>
  <c r="C57" i="25"/>
  <c r="D57" i="25"/>
  <c r="A58" i="25"/>
  <c r="B58" i="25"/>
  <c r="C58" i="25"/>
  <c r="D58" i="25"/>
  <c r="A59" i="25"/>
  <c r="B59" i="25"/>
  <c r="C59" i="25"/>
  <c r="D59" i="25"/>
  <c r="A60" i="25"/>
  <c r="B60" i="25"/>
  <c r="C60" i="25"/>
  <c r="D60" i="25"/>
  <c r="A61" i="25"/>
  <c r="B61" i="25"/>
  <c r="C61" i="25"/>
  <c r="D61" i="25"/>
  <c r="A62" i="25"/>
  <c r="B62" i="25"/>
  <c r="C62" i="25"/>
  <c r="D62" i="25"/>
  <c r="A63" i="25"/>
  <c r="B63" i="25"/>
  <c r="C63" i="25"/>
  <c r="D63" i="25"/>
  <c r="A64" i="25"/>
  <c r="B64" i="25"/>
  <c r="C64" i="25"/>
  <c r="D64" i="25"/>
  <c r="A65" i="25"/>
  <c r="B65" i="25"/>
  <c r="C65" i="25"/>
  <c r="D65" i="25"/>
  <c r="A66" i="25"/>
  <c r="B66" i="25"/>
  <c r="C66" i="25"/>
  <c r="D66" i="25"/>
  <c r="A67" i="25"/>
  <c r="B67" i="25"/>
  <c r="C67" i="25"/>
  <c r="D67" i="25"/>
  <c r="A68" i="25"/>
  <c r="B68" i="25"/>
  <c r="C68" i="25"/>
  <c r="D68" i="25"/>
  <c r="A69" i="25"/>
  <c r="B69" i="25"/>
  <c r="C69" i="25"/>
  <c r="D69" i="25"/>
  <c r="A70" i="25"/>
  <c r="B70" i="25"/>
  <c r="C70" i="25"/>
  <c r="D70" i="25"/>
  <c r="A71" i="25"/>
  <c r="B71" i="25"/>
  <c r="C71" i="25"/>
  <c r="D71" i="25"/>
  <c r="A72" i="25"/>
  <c r="B72" i="25"/>
  <c r="C72" i="25"/>
  <c r="D72" i="25"/>
  <c r="A73" i="25"/>
  <c r="B73" i="25"/>
  <c r="C73" i="25"/>
  <c r="D73" i="25"/>
  <c r="A74" i="25"/>
  <c r="B74" i="25"/>
  <c r="C74" i="25"/>
  <c r="D74" i="25"/>
  <c r="A75" i="25"/>
  <c r="B75" i="25"/>
  <c r="C75" i="25"/>
  <c r="D75" i="25"/>
  <c r="A76" i="25"/>
  <c r="B76" i="25"/>
  <c r="C76" i="25"/>
  <c r="D76" i="25"/>
  <c r="A77" i="25"/>
  <c r="B77" i="25"/>
  <c r="C77" i="25"/>
  <c r="D77" i="25"/>
  <c r="A78" i="25"/>
  <c r="B78" i="25"/>
  <c r="C78" i="25"/>
  <c r="D78" i="25"/>
  <c r="A79" i="25"/>
  <c r="B79" i="25"/>
  <c r="C79" i="25"/>
  <c r="D79" i="25"/>
  <c r="A80" i="25"/>
  <c r="B80" i="25"/>
  <c r="C80" i="25"/>
  <c r="D80" i="25"/>
  <c r="A81" i="25"/>
  <c r="B81" i="25"/>
  <c r="C81" i="25"/>
  <c r="D81" i="25"/>
  <c r="A82" i="25"/>
  <c r="B82" i="25"/>
  <c r="C82" i="25"/>
  <c r="D82" i="25"/>
  <c r="A83" i="25"/>
  <c r="B83" i="25"/>
  <c r="C83" i="25"/>
  <c r="D83" i="25"/>
  <c r="A84" i="25"/>
  <c r="B84" i="25"/>
  <c r="C84" i="25"/>
  <c r="D84" i="25"/>
  <c r="A85" i="25"/>
  <c r="B85" i="25"/>
  <c r="C85" i="25"/>
  <c r="D85" i="25"/>
  <c r="A86" i="25"/>
  <c r="B86" i="25"/>
  <c r="C86" i="25"/>
  <c r="D86" i="25"/>
  <c r="A87" i="25"/>
  <c r="B87" i="25"/>
  <c r="C87" i="25"/>
  <c r="D87" i="25"/>
  <c r="A88" i="25"/>
  <c r="B88" i="25"/>
  <c r="C88" i="25"/>
  <c r="D88" i="25"/>
  <c r="A89" i="25"/>
  <c r="B89" i="25"/>
  <c r="C89" i="25"/>
  <c r="D89" i="25"/>
  <c r="A90" i="25"/>
  <c r="B90" i="25"/>
  <c r="C90" i="25"/>
  <c r="D90" i="25"/>
  <c r="A91" i="25"/>
  <c r="B91" i="25"/>
  <c r="C91" i="25"/>
  <c r="D91" i="25"/>
  <c r="A92" i="25"/>
  <c r="B92" i="25"/>
  <c r="C92" i="25"/>
  <c r="D92" i="25"/>
  <c r="A93" i="25"/>
  <c r="B93" i="25"/>
  <c r="C93" i="25"/>
  <c r="D93" i="25"/>
  <c r="A94" i="25"/>
  <c r="B94" i="25"/>
  <c r="C94" i="25"/>
  <c r="D94" i="25"/>
  <c r="A95" i="25"/>
  <c r="B95" i="25"/>
  <c r="C95" i="25"/>
  <c r="D95" i="25"/>
  <c r="A96" i="25"/>
  <c r="B96" i="25"/>
  <c r="C96" i="25"/>
  <c r="D96" i="25"/>
  <c r="A97" i="25"/>
  <c r="B97" i="25"/>
  <c r="C97" i="25"/>
  <c r="D97" i="25"/>
  <c r="A98" i="25"/>
  <c r="B98" i="25"/>
  <c r="C98" i="25"/>
  <c r="D98" i="25"/>
  <c r="A99" i="25"/>
  <c r="B99" i="25"/>
  <c r="C99" i="25"/>
  <c r="D99" i="25"/>
  <c r="A100" i="25"/>
  <c r="B100" i="25"/>
  <c r="C100" i="25"/>
  <c r="D100" i="25"/>
  <c r="A101" i="25"/>
  <c r="B101" i="25"/>
  <c r="C101" i="25"/>
  <c r="D101" i="25"/>
  <c r="A102" i="25"/>
  <c r="B102" i="25"/>
  <c r="C102" i="25"/>
  <c r="D102" i="25"/>
  <c r="A103" i="25"/>
  <c r="B103" i="25"/>
  <c r="C103" i="25"/>
  <c r="D103" i="25"/>
  <c r="A104" i="25"/>
  <c r="B104" i="25"/>
  <c r="C104" i="25"/>
  <c r="D104" i="25"/>
  <c r="A105" i="25"/>
  <c r="B105" i="25"/>
  <c r="C105" i="25"/>
  <c r="D105" i="25"/>
  <c r="A106" i="25"/>
  <c r="B106" i="25"/>
  <c r="C106" i="25"/>
  <c r="D106" i="25"/>
  <c r="A107" i="25"/>
  <c r="B107" i="25"/>
  <c r="C107" i="25"/>
  <c r="D107" i="25"/>
  <c r="A108" i="25"/>
  <c r="B108" i="25"/>
  <c r="C108" i="25"/>
  <c r="D108" i="25"/>
  <c r="A109" i="25"/>
  <c r="B109" i="25"/>
  <c r="C109" i="25"/>
  <c r="D109" i="25"/>
  <c r="A110" i="25"/>
  <c r="B110" i="25"/>
  <c r="C110" i="25"/>
  <c r="D110" i="25"/>
  <c r="A111" i="25"/>
  <c r="B111" i="25"/>
  <c r="C111" i="25"/>
  <c r="D111" i="25"/>
  <c r="A112" i="25"/>
  <c r="B112" i="25"/>
  <c r="C112" i="25"/>
  <c r="D112" i="25"/>
  <c r="A113" i="25"/>
  <c r="B113" i="25"/>
  <c r="C113" i="25"/>
  <c r="D113" i="25"/>
  <c r="A114" i="25"/>
  <c r="B114" i="25"/>
  <c r="C114" i="25"/>
  <c r="D114" i="25"/>
  <c r="A115" i="25"/>
  <c r="B115" i="25"/>
  <c r="C115" i="25"/>
  <c r="D115" i="25"/>
  <c r="A116" i="25"/>
  <c r="B116" i="25"/>
  <c r="C116" i="25"/>
  <c r="D116" i="25"/>
  <c r="A117" i="25"/>
  <c r="B117" i="25"/>
  <c r="C117" i="25"/>
  <c r="D117" i="25"/>
  <c r="A118" i="25"/>
  <c r="B118" i="25"/>
  <c r="C118" i="25"/>
  <c r="D118" i="25"/>
  <c r="A119" i="25"/>
  <c r="B119" i="25"/>
  <c r="C119" i="25"/>
  <c r="D119" i="25"/>
  <c r="A120" i="25"/>
  <c r="B120" i="25"/>
  <c r="C120" i="25"/>
  <c r="D120" i="25"/>
  <c r="A121" i="25"/>
  <c r="B121" i="25"/>
  <c r="C121" i="25"/>
  <c r="D121" i="25"/>
  <c r="A122" i="25"/>
  <c r="B122" i="25"/>
  <c r="C122" i="25"/>
  <c r="D122" i="25"/>
  <c r="A123" i="25"/>
  <c r="B123" i="25"/>
  <c r="C123" i="25"/>
  <c r="D123" i="25"/>
  <c r="A124" i="25"/>
  <c r="B124" i="25"/>
  <c r="C124" i="25"/>
  <c r="D124" i="25"/>
  <c r="A125" i="25"/>
  <c r="B125" i="25"/>
  <c r="C125" i="25"/>
  <c r="D125" i="25"/>
  <c r="A126" i="25"/>
  <c r="B126" i="25"/>
  <c r="C126" i="25"/>
  <c r="D126" i="25"/>
  <c r="A127" i="25"/>
  <c r="B127" i="25"/>
  <c r="C127" i="25"/>
  <c r="D127" i="25"/>
  <c r="A128" i="25"/>
  <c r="B128" i="25"/>
  <c r="C128" i="25"/>
  <c r="D128" i="25"/>
  <c r="A129" i="25"/>
  <c r="B129" i="25"/>
  <c r="C129" i="25"/>
  <c r="D129" i="25"/>
  <c r="A130" i="25"/>
  <c r="B130" i="25"/>
  <c r="C130" i="25"/>
  <c r="D130" i="25"/>
  <c r="A131" i="25"/>
  <c r="B131" i="25"/>
  <c r="C131" i="25"/>
  <c r="D131" i="25"/>
  <c r="A132" i="25"/>
  <c r="B132" i="25"/>
  <c r="C132" i="25"/>
  <c r="D132" i="25"/>
  <c r="A133" i="25"/>
  <c r="B133" i="25"/>
  <c r="C133" i="25"/>
  <c r="D133" i="25"/>
  <c r="A134" i="25"/>
  <c r="B134" i="25"/>
  <c r="C134" i="25"/>
  <c r="D134" i="25"/>
  <c r="A135" i="25"/>
  <c r="B135" i="25"/>
  <c r="C135" i="25"/>
  <c r="D135" i="25"/>
  <c r="A136" i="25"/>
  <c r="B136" i="25"/>
  <c r="C136" i="25"/>
  <c r="D136" i="25"/>
  <c r="A137" i="25"/>
  <c r="B137" i="25"/>
  <c r="C137" i="25"/>
  <c r="D137" i="25"/>
  <c r="A138" i="25"/>
  <c r="B138" i="25"/>
  <c r="C138" i="25"/>
  <c r="D138" i="25"/>
  <c r="A139" i="25"/>
  <c r="B139" i="25"/>
  <c r="C139" i="25"/>
  <c r="D139" i="25"/>
  <c r="A140" i="25"/>
  <c r="B140" i="25"/>
  <c r="C140" i="25"/>
  <c r="D140" i="25"/>
  <c r="A141" i="25"/>
  <c r="B141" i="25"/>
  <c r="C141" i="25"/>
  <c r="D141" i="25"/>
  <c r="A142" i="25"/>
  <c r="B142" i="25"/>
  <c r="C142" i="25"/>
  <c r="D142" i="25"/>
  <c r="A143" i="25"/>
  <c r="B143" i="25"/>
  <c r="C143" i="25"/>
  <c r="D143" i="25"/>
  <c r="A144" i="25"/>
  <c r="B144" i="25"/>
  <c r="C144" i="25"/>
  <c r="D144" i="25"/>
  <c r="A145" i="25"/>
  <c r="B145" i="25"/>
  <c r="C145" i="25"/>
  <c r="D145" i="25"/>
  <c r="A146" i="25"/>
  <c r="B146" i="25"/>
  <c r="C146" i="25"/>
  <c r="D146" i="25"/>
  <c r="A147" i="25"/>
  <c r="B147" i="25"/>
  <c r="C147" i="25"/>
  <c r="D147" i="25"/>
  <c r="A148" i="25"/>
  <c r="B148" i="25"/>
  <c r="C148" i="25"/>
  <c r="D148" i="25"/>
  <c r="A149" i="25"/>
  <c r="B149" i="25"/>
  <c r="C149" i="25"/>
  <c r="D149" i="25"/>
  <c r="A150" i="25"/>
  <c r="B150" i="25"/>
  <c r="C150" i="25"/>
  <c r="D150" i="25"/>
  <c r="A151" i="25"/>
  <c r="B151" i="25"/>
  <c r="C151" i="25"/>
  <c r="D151" i="25"/>
  <c r="A152" i="25"/>
  <c r="B152" i="25"/>
  <c r="C152" i="25"/>
  <c r="D152" i="25"/>
  <c r="A153" i="25"/>
  <c r="B153" i="25"/>
  <c r="C153" i="25"/>
  <c r="D153" i="25"/>
  <c r="A154" i="25"/>
  <c r="B154" i="25"/>
  <c r="C154" i="25"/>
  <c r="D154" i="25"/>
  <c r="A155" i="25"/>
  <c r="B155" i="25"/>
  <c r="C155" i="25"/>
  <c r="D155" i="25"/>
  <c r="A156" i="25"/>
  <c r="B156" i="25"/>
  <c r="C156" i="25"/>
  <c r="D156" i="25"/>
  <c r="A157" i="25"/>
  <c r="B157" i="25"/>
  <c r="C157" i="25"/>
  <c r="D157" i="25"/>
  <c r="A158" i="25"/>
  <c r="B158" i="25"/>
  <c r="C158" i="25"/>
  <c r="D158" i="25"/>
  <c r="A159" i="25"/>
  <c r="B159" i="25"/>
  <c r="C159" i="25"/>
  <c r="D159" i="25"/>
  <c r="A160" i="25"/>
  <c r="B160" i="25"/>
  <c r="C160" i="25"/>
  <c r="D160" i="25"/>
  <c r="A161" i="25"/>
  <c r="B161" i="25"/>
  <c r="C161" i="25"/>
  <c r="D161" i="25"/>
  <c r="A162" i="25"/>
  <c r="B162" i="25"/>
  <c r="C162" i="25"/>
  <c r="D162" i="25"/>
  <c r="A163" i="25"/>
  <c r="B163" i="25"/>
  <c r="C163" i="25"/>
  <c r="D163" i="25"/>
  <c r="A164" i="25"/>
  <c r="B164" i="25"/>
  <c r="C164" i="25"/>
  <c r="D164" i="25"/>
  <c r="A165" i="25"/>
  <c r="B165" i="25"/>
  <c r="C165" i="25"/>
  <c r="D165" i="25"/>
  <c r="A166" i="25"/>
  <c r="B166" i="25"/>
  <c r="C166" i="25"/>
  <c r="D166" i="25"/>
  <c r="A167" i="25"/>
  <c r="B167" i="25"/>
  <c r="C167" i="25"/>
  <c r="D167" i="25"/>
  <c r="A168" i="25"/>
  <c r="B168" i="25"/>
  <c r="C168" i="25"/>
  <c r="D168" i="25"/>
  <c r="A169" i="25"/>
  <c r="B169" i="25"/>
  <c r="C169" i="25"/>
  <c r="D169" i="25"/>
  <c r="A170" i="25"/>
  <c r="B170" i="25"/>
  <c r="C170" i="25"/>
  <c r="D170" i="25"/>
  <c r="A171" i="25"/>
  <c r="B171" i="25"/>
  <c r="C171" i="25"/>
  <c r="D171" i="25"/>
  <c r="A172" i="25"/>
  <c r="B172" i="25"/>
  <c r="C172" i="25"/>
  <c r="D172" i="25"/>
  <c r="A173" i="25"/>
  <c r="B173" i="25"/>
  <c r="C173" i="25"/>
  <c r="D173" i="25"/>
  <c r="A174" i="25"/>
  <c r="B174" i="25"/>
  <c r="C174" i="25"/>
  <c r="D174" i="25"/>
  <c r="A175" i="25"/>
  <c r="B175" i="25"/>
  <c r="C175" i="25"/>
  <c r="D175" i="25"/>
  <c r="A176" i="25"/>
  <c r="B176" i="25"/>
  <c r="C176" i="25"/>
  <c r="D176" i="25"/>
  <c r="A177" i="25"/>
  <c r="B177" i="25"/>
  <c r="C177" i="25"/>
  <c r="D177" i="25"/>
  <c r="A178" i="25"/>
  <c r="B178" i="25"/>
  <c r="C178" i="25"/>
  <c r="D178" i="25"/>
  <c r="A179" i="25"/>
  <c r="B179" i="25"/>
  <c r="C179" i="25"/>
  <c r="D179" i="25"/>
  <c r="A180" i="25"/>
  <c r="B180" i="25"/>
  <c r="C180" i="25"/>
  <c r="D180" i="25"/>
  <c r="A181" i="25"/>
  <c r="B181" i="25"/>
  <c r="C181" i="25"/>
  <c r="D181" i="25"/>
  <c r="A182" i="25"/>
  <c r="B182" i="25"/>
  <c r="C182" i="25"/>
  <c r="D182" i="25"/>
  <c r="A183" i="25"/>
  <c r="B183" i="25"/>
  <c r="C183" i="25"/>
  <c r="D183" i="25"/>
  <c r="A184" i="25"/>
  <c r="B184" i="25"/>
  <c r="C184" i="25"/>
  <c r="D184" i="25"/>
  <c r="A185" i="25"/>
  <c r="B185" i="25"/>
  <c r="C185" i="25"/>
  <c r="D185" i="25"/>
  <c r="A186" i="25"/>
  <c r="B186" i="25"/>
  <c r="C186" i="25"/>
  <c r="D186" i="25"/>
  <c r="A187" i="25"/>
  <c r="B187" i="25"/>
  <c r="C187" i="25"/>
  <c r="D187" i="25"/>
  <c r="A188" i="25"/>
  <c r="B188" i="25"/>
  <c r="C188" i="25"/>
  <c r="D188" i="25"/>
  <c r="A189" i="25"/>
  <c r="B189" i="25"/>
  <c r="C189" i="25"/>
  <c r="D189" i="25"/>
  <c r="A190" i="25"/>
  <c r="B190" i="25"/>
  <c r="C190" i="25"/>
  <c r="D190" i="25"/>
  <c r="A191" i="25"/>
  <c r="B191" i="25"/>
  <c r="C191" i="25"/>
  <c r="D191" i="25"/>
  <c r="A192" i="25"/>
  <c r="B192" i="25"/>
  <c r="C192" i="25"/>
  <c r="D192" i="25"/>
  <c r="A193" i="25"/>
  <c r="B193" i="25"/>
  <c r="C193" i="25"/>
  <c r="D193" i="25"/>
  <c r="A194" i="25"/>
  <c r="B194" i="25"/>
  <c r="C194" i="25"/>
  <c r="D194" i="25"/>
  <c r="A195" i="25"/>
  <c r="B195" i="25"/>
  <c r="C195" i="25"/>
  <c r="D195" i="25"/>
  <c r="A196" i="25"/>
  <c r="B196" i="25"/>
  <c r="C196" i="25"/>
  <c r="D196" i="25"/>
  <c r="A197" i="25"/>
  <c r="B197" i="25"/>
  <c r="C197" i="25"/>
  <c r="D197" i="25"/>
  <c r="A198" i="25"/>
  <c r="B198" i="25"/>
  <c r="C198" i="25"/>
  <c r="D198" i="25"/>
  <c r="A199" i="25"/>
  <c r="B199" i="25"/>
  <c r="C199" i="25"/>
  <c r="D199" i="25"/>
  <c r="A200" i="25"/>
  <c r="B200" i="25"/>
  <c r="C200" i="25"/>
  <c r="D200" i="25"/>
  <c r="A201" i="25"/>
  <c r="B201" i="25"/>
  <c r="C201" i="25"/>
  <c r="D201" i="25"/>
  <c r="A202" i="25"/>
  <c r="B202" i="25"/>
  <c r="C202" i="25"/>
  <c r="D202" i="25"/>
  <c r="A203" i="25"/>
  <c r="B203" i="25"/>
  <c r="C203" i="25"/>
  <c r="D203" i="25"/>
  <c r="A204" i="25"/>
  <c r="B204" i="25"/>
  <c r="C204" i="25"/>
  <c r="D204" i="25"/>
  <c r="A205" i="25"/>
  <c r="B205" i="25"/>
  <c r="C205" i="25"/>
  <c r="D205" i="25"/>
  <c r="A206" i="25"/>
  <c r="B206" i="25"/>
  <c r="C206" i="25"/>
  <c r="D206" i="25"/>
  <c r="A207" i="25"/>
  <c r="B207" i="25"/>
  <c r="C207" i="25"/>
  <c r="D207" i="25"/>
  <c r="A208" i="25"/>
  <c r="B208" i="25"/>
  <c r="C208" i="25"/>
  <c r="D208" i="25"/>
  <c r="A209" i="25"/>
  <c r="B209" i="25"/>
  <c r="C209" i="25"/>
  <c r="D209" i="25"/>
  <c r="A210" i="25"/>
  <c r="B210" i="25"/>
  <c r="C210" i="25"/>
  <c r="D210" i="25"/>
  <c r="A211" i="25"/>
  <c r="B211" i="25"/>
  <c r="C211" i="25"/>
  <c r="D211" i="25"/>
  <c r="A212" i="25"/>
  <c r="B212" i="25"/>
  <c r="C212" i="25"/>
  <c r="D212" i="25"/>
  <c r="A213" i="25"/>
  <c r="B213" i="25"/>
  <c r="C213" i="25"/>
  <c r="D213" i="25"/>
  <c r="A214" i="25"/>
  <c r="B214" i="25"/>
  <c r="C214" i="25"/>
  <c r="D214" i="25"/>
  <c r="A215" i="25"/>
  <c r="B215" i="25"/>
  <c r="C215" i="25"/>
  <c r="D215" i="25"/>
  <c r="A216" i="25"/>
  <c r="B216" i="25"/>
  <c r="C216" i="25"/>
  <c r="D216" i="25"/>
  <c r="A217" i="25"/>
  <c r="B217" i="25"/>
  <c r="C217" i="25"/>
  <c r="D217" i="25"/>
  <c r="A218" i="25"/>
  <c r="B218" i="25"/>
  <c r="C218" i="25"/>
  <c r="D218" i="25"/>
  <c r="A219" i="25"/>
  <c r="B219" i="25"/>
  <c r="C219" i="25"/>
  <c r="D219" i="25"/>
  <c r="A220" i="25"/>
  <c r="B220" i="25"/>
  <c r="C220" i="25"/>
  <c r="D220" i="25"/>
  <c r="A221" i="25"/>
  <c r="B221" i="25"/>
  <c r="C221" i="25"/>
  <c r="D221" i="25"/>
  <c r="A222" i="25"/>
  <c r="B222" i="25"/>
  <c r="C222" i="25"/>
  <c r="D222" i="25"/>
  <c r="A223" i="25"/>
  <c r="B223" i="25"/>
  <c r="C223" i="25"/>
  <c r="D223" i="25"/>
  <c r="A224" i="25"/>
  <c r="B224" i="25"/>
  <c r="C224" i="25"/>
  <c r="D224" i="25"/>
  <c r="A225" i="25"/>
  <c r="B225" i="25"/>
  <c r="C225" i="25"/>
  <c r="D225" i="25"/>
  <c r="A226" i="25"/>
  <c r="B226" i="25"/>
  <c r="C226" i="25"/>
  <c r="D226" i="25"/>
  <c r="A227" i="25"/>
  <c r="B227" i="25"/>
  <c r="C227" i="25"/>
  <c r="D227" i="25"/>
  <c r="A228" i="25"/>
  <c r="B228" i="25"/>
  <c r="C228" i="25"/>
  <c r="D228" i="25"/>
  <c r="A229" i="25"/>
  <c r="B229" i="25"/>
  <c r="C229" i="25"/>
  <c r="D229" i="25"/>
  <c r="A230" i="25"/>
  <c r="B230" i="25"/>
  <c r="C230" i="25"/>
  <c r="D230" i="25"/>
  <c r="W8" i="12" l="1"/>
  <c r="V8" i="12"/>
  <c r="V24" i="12"/>
  <c r="U8" i="12"/>
  <c r="S8" i="12"/>
  <c r="Q8" i="12"/>
  <c r="U85" i="19"/>
  <c r="U86" i="19"/>
  <c r="U87" i="19"/>
  <c r="O17" i="19"/>
  <c r="U88" i="19"/>
  <c r="O18" i="19"/>
  <c r="U89" i="19"/>
  <c r="U90" i="19"/>
  <c r="O20" i="19"/>
  <c r="U91" i="19"/>
  <c r="U92" i="19"/>
  <c r="U93" i="19"/>
  <c r="U84" i="19"/>
  <c r="O14" i="19"/>
  <c r="T85" i="19"/>
  <c r="T86" i="19"/>
  <c r="T87" i="19"/>
  <c r="T88" i="19"/>
  <c r="T89" i="19"/>
  <c r="T90" i="19"/>
  <c r="T91" i="19"/>
  <c r="T92" i="19"/>
  <c r="T93" i="19"/>
  <c r="T84" i="19"/>
  <c r="N14" i="19" s="1"/>
  <c r="S85" i="19"/>
  <c r="S86" i="19"/>
  <c r="S87" i="19"/>
  <c r="S88" i="19"/>
  <c r="S89" i="19"/>
  <c r="S90" i="19"/>
  <c r="S91" i="19"/>
  <c r="S92" i="19"/>
  <c r="M22" i="19" s="1"/>
  <c r="S93" i="19"/>
  <c r="S84" i="19"/>
  <c r="M14" i="19"/>
  <c r="K85" i="19"/>
  <c r="K86" i="19"/>
  <c r="K87" i="19"/>
  <c r="K88" i="19"/>
  <c r="K89" i="19"/>
  <c r="K90" i="19"/>
  <c r="K91" i="19"/>
  <c r="K92" i="19"/>
  <c r="K93" i="19"/>
  <c r="K84" i="19"/>
  <c r="J85" i="19"/>
  <c r="J86" i="19"/>
  <c r="J87" i="19"/>
  <c r="J88" i="19"/>
  <c r="J89" i="19"/>
  <c r="J90" i="19"/>
  <c r="J91" i="19"/>
  <c r="J92" i="19"/>
  <c r="J93" i="19"/>
  <c r="J84" i="19"/>
  <c r="I85" i="19"/>
  <c r="I86" i="19"/>
  <c r="I87" i="19"/>
  <c r="I88" i="19"/>
  <c r="I89" i="19"/>
  <c r="I90" i="19"/>
  <c r="I91" i="19"/>
  <c r="I92" i="19"/>
  <c r="I93" i="19"/>
  <c r="I84" i="19"/>
  <c r="Y80" i="18"/>
  <c r="O14" i="18" s="1"/>
  <c r="Y81" i="18"/>
  <c r="Y82" i="18"/>
  <c r="Y83" i="18"/>
  <c r="Y84" i="18"/>
  <c r="O18" i="18" s="1"/>
  <c r="Y85" i="18"/>
  <c r="Y86" i="18"/>
  <c r="Y87" i="18"/>
  <c r="Y88" i="18"/>
  <c r="Y79" i="18"/>
  <c r="M80" i="18"/>
  <c r="M81" i="18"/>
  <c r="M82" i="18"/>
  <c r="M83" i="18"/>
  <c r="M84" i="18"/>
  <c r="M85" i="18"/>
  <c r="M86" i="18"/>
  <c r="M87" i="18"/>
  <c r="M88" i="18"/>
  <c r="M79" i="18"/>
  <c r="X80" i="18"/>
  <c r="X81" i="18"/>
  <c r="X82" i="18"/>
  <c r="X83" i="18"/>
  <c r="X84" i="18"/>
  <c r="X85" i="18"/>
  <c r="X86" i="18"/>
  <c r="X87" i="18"/>
  <c r="X88" i="18"/>
  <c r="X79" i="18"/>
  <c r="W80" i="18"/>
  <c r="W81" i="18"/>
  <c r="W82" i="18"/>
  <c r="W83" i="18"/>
  <c r="W84" i="18"/>
  <c r="W85" i="18"/>
  <c r="W86" i="18"/>
  <c r="W87" i="18"/>
  <c r="W88" i="18"/>
  <c r="W79" i="18"/>
  <c r="V80" i="18"/>
  <c r="N14" i="18"/>
  <c r="N23" i="18" s="1"/>
  <c r="V81" i="18"/>
  <c r="V82" i="18"/>
  <c r="V83" i="18"/>
  <c r="N17" i="18" s="1"/>
  <c r="V84" i="18"/>
  <c r="V85" i="18"/>
  <c r="V86" i="18"/>
  <c r="V87" i="18"/>
  <c r="N21" i="18" s="1"/>
  <c r="V88" i="18"/>
  <c r="V79" i="18"/>
  <c r="L80" i="18"/>
  <c r="L81" i="18"/>
  <c r="L82" i="18"/>
  <c r="L83" i="18"/>
  <c r="L84" i="18"/>
  <c r="L85" i="18"/>
  <c r="L86" i="18"/>
  <c r="L87" i="18"/>
  <c r="L88" i="18"/>
  <c r="L79" i="18"/>
  <c r="K80" i="18"/>
  <c r="K81" i="18"/>
  <c r="K82" i="18"/>
  <c r="K83" i="18"/>
  <c r="K84" i="18"/>
  <c r="K85" i="18"/>
  <c r="K86" i="18"/>
  <c r="K87" i="18"/>
  <c r="K88" i="18"/>
  <c r="K79" i="18"/>
  <c r="J80" i="18"/>
  <c r="J81" i="18"/>
  <c r="J82" i="18"/>
  <c r="J83" i="18"/>
  <c r="J84" i="18"/>
  <c r="J85" i="18"/>
  <c r="J86" i="18"/>
  <c r="J87" i="18"/>
  <c r="J88" i="18"/>
  <c r="J79" i="18"/>
  <c r="U88" i="18"/>
  <c r="U87" i="18"/>
  <c r="U86" i="18"/>
  <c r="U85" i="18"/>
  <c r="U84" i="18"/>
  <c r="U83" i="18"/>
  <c r="U82" i="18"/>
  <c r="U81" i="18"/>
  <c r="U80" i="18"/>
  <c r="U79" i="18"/>
  <c r="I88" i="18"/>
  <c r="I87" i="18"/>
  <c r="I86" i="18"/>
  <c r="I85" i="18"/>
  <c r="I84" i="18"/>
  <c r="I83" i="18"/>
  <c r="I82" i="18"/>
  <c r="I81" i="18"/>
  <c r="I80" i="18"/>
  <c r="I79" i="18"/>
  <c r="W23" i="12"/>
  <c r="J8" i="12"/>
  <c r="I8" i="12"/>
  <c r="I23" i="12"/>
  <c r="H8" i="12"/>
  <c r="F8" i="12"/>
  <c r="D8" i="12"/>
  <c r="X6" i="12"/>
  <c r="W15" i="12"/>
  <c r="V8" i="16"/>
  <c r="V7" i="16"/>
  <c r="B51" i="1"/>
  <c r="R84" i="19"/>
  <c r="R85" i="19"/>
  <c r="R86" i="19"/>
  <c r="R87" i="19"/>
  <c r="R88" i="19"/>
  <c r="R89" i="19"/>
  <c r="R90" i="19"/>
  <c r="R91" i="19"/>
  <c r="R92" i="19"/>
  <c r="R93" i="19"/>
  <c r="Q85" i="19"/>
  <c r="Q86" i="19"/>
  <c r="Q87" i="19"/>
  <c r="Q88" i="19"/>
  <c r="Q89" i="19"/>
  <c r="Q90" i="19"/>
  <c r="Q91" i="19"/>
  <c r="Q92" i="19"/>
  <c r="Q93" i="19"/>
  <c r="P85" i="19"/>
  <c r="P86" i="19"/>
  <c r="P87" i="19"/>
  <c r="P88" i="19"/>
  <c r="P89" i="19"/>
  <c r="P90" i="19"/>
  <c r="P91" i="19"/>
  <c r="P92" i="19"/>
  <c r="P93" i="19"/>
  <c r="O85" i="19"/>
  <c r="O86" i="19"/>
  <c r="O87" i="19"/>
  <c r="O88" i="19"/>
  <c r="O89" i="19"/>
  <c r="O90" i="19"/>
  <c r="O91" i="19"/>
  <c r="O92" i="19"/>
  <c r="O93" i="19"/>
  <c r="N85" i="19"/>
  <c r="N86" i="19"/>
  <c r="N87" i="19"/>
  <c r="N88" i="19"/>
  <c r="N89" i="19"/>
  <c r="N90" i="19"/>
  <c r="N91" i="19"/>
  <c r="N92" i="19"/>
  <c r="N93" i="19"/>
  <c r="O84" i="19"/>
  <c r="P84" i="19"/>
  <c r="Q84" i="19"/>
  <c r="N84" i="19"/>
  <c r="O13" i="19"/>
  <c r="O15" i="19"/>
  <c r="N13" i="19"/>
  <c r="M13" i="19"/>
  <c r="S79" i="18"/>
  <c r="S80" i="18"/>
  <c r="S81" i="18"/>
  <c r="S82" i="18"/>
  <c r="S83" i="18"/>
  <c r="S84" i="18"/>
  <c r="S85" i="18"/>
  <c r="S86" i="18"/>
  <c r="S87" i="18"/>
  <c r="S88" i="18"/>
  <c r="O12" i="18"/>
  <c r="N12" i="18"/>
  <c r="N13" i="18"/>
  <c r="M12" i="18"/>
  <c r="T80" i="18"/>
  <c r="T81" i="18"/>
  <c r="T82" i="18"/>
  <c r="T83" i="18"/>
  <c r="T84" i="18"/>
  <c r="T85" i="18"/>
  <c r="T86" i="18"/>
  <c r="T87" i="18"/>
  <c r="T88" i="18"/>
  <c r="T79" i="18"/>
  <c r="R80" i="18"/>
  <c r="R81" i="18"/>
  <c r="R82" i="18"/>
  <c r="R83" i="18"/>
  <c r="R84" i="18"/>
  <c r="R85" i="18"/>
  <c r="R86" i="18"/>
  <c r="R87" i="18"/>
  <c r="R88" i="18"/>
  <c r="R79" i="18"/>
  <c r="Q80" i="18"/>
  <c r="Q81" i="18"/>
  <c r="Q82" i="18"/>
  <c r="Q83" i="18"/>
  <c r="Q84" i="18"/>
  <c r="Q85" i="18"/>
  <c r="Q86" i="18"/>
  <c r="Q87" i="18"/>
  <c r="Q88" i="18"/>
  <c r="Q79" i="18"/>
  <c r="P80" i="18"/>
  <c r="P81" i="18"/>
  <c r="P82" i="18"/>
  <c r="P83" i="18"/>
  <c r="P84" i="18"/>
  <c r="P85" i="18"/>
  <c r="P86" i="18"/>
  <c r="P87" i="18"/>
  <c r="P88" i="18"/>
  <c r="P79" i="18"/>
  <c r="O79" i="18"/>
  <c r="O80" i="18"/>
  <c r="O81" i="18"/>
  <c r="O82" i="18"/>
  <c r="O83" i="18"/>
  <c r="O84" i="18"/>
  <c r="O85" i="18"/>
  <c r="O86" i="18"/>
  <c r="O87" i="18"/>
  <c r="O88" i="18"/>
  <c r="R19" i="16"/>
  <c r="Q19" i="16"/>
  <c r="P19" i="16"/>
  <c r="V9" i="16"/>
  <c r="V7" i="15"/>
  <c r="V7" i="14"/>
  <c r="U7" i="13"/>
  <c r="Q17" i="15"/>
  <c r="P17" i="15"/>
  <c r="O17" i="15"/>
  <c r="Q17" i="14"/>
  <c r="P17" i="14"/>
  <c r="O17" i="14"/>
  <c r="P15" i="13"/>
  <c r="O15" i="13"/>
  <c r="N15" i="13"/>
  <c r="P6" i="11"/>
  <c r="F10" i="17"/>
  <c r="A6" i="11"/>
  <c r="T2" i="7"/>
  <c r="S2" i="7"/>
  <c r="R2" i="7"/>
  <c r="Q2" i="7"/>
  <c r="P2" i="7"/>
  <c r="O2" i="7"/>
  <c r="AA10" i="11"/>
  <c r="U72" i="11"/>
  <c r="U73" i="11"/>
  <c r="T73" i="11"/>
  <c r="S73" i="11"/>
  <c r="R73" i="11"/>
  <c r="E13" i="19"/>
  <c r="E22" i="19"/>
  <c r="D13" i="19"/>
  <c r="D18" i="19"/>
  <c r="C13" i="19"/>
  <c r="D85" i="19"/>
  <c r="E85" i="19"/>
  <c r="F85" i="19"/>
  <c r="G85" i="19"/>
  <c r="H85" i="19"/>
  <c r="D86" i="19"/>
  <c r="E86" i="19"/>
  <c r="F86" i="19"/>
  <c r="G86" i="19"/>
  <c r="H86" i="19"/>
  <c r="D87" i="19"/>
  <c r="E87" i="19"/>
  <c r="F87" i="19"/>
  <c r="G87" i="19"/>
  <c r="H87" i="19"/>
  <c r="D88" i="19"/>
  <c r="E88" i="19"/>
  <c r="F88" i="19"/>
  <c r="G88" i="19"/>
  <c r="H88" i="19"/>
  <c r="D89" i="19"/>
  <c r="E89" i="19"/>
  <c r="F89" i="19"/>
  <c r="G89" i="19"/>
  <c r="H89" i="19"/>
  <c r="D90" i="19"/>
  <c r="E90" i="19"/>
  <c r="F90" i="19"/>
  <c r="G90" i="19"/>
  <c r="H90" i="19"/>
  <c r="D91" i="19"/>
  <c r="E91" i="19"/>
  <c r="F91" i="19"/>
  <c r="G91" i="19"/>
  <c r="H91" i="19"/>
  <c r="D92" i="19"/>
  <c r="E92" i="19"/>
  <c r="F92" i="19"/>
  <c r="G92" i="19"/>
  <c r="H92" i="19"/>
  <c r="D93" i="19"/>
  <c r="E93" i="19"/>
  <c r="F93" i="19"/>
  <c r="G93" i="19"/>
  <c r="H93" i="19"/>
  <c r="E84" i="19"/>
  <c r="F84" i="19"/>
  <c r="G84" i="19"/>
  <c r="H84" i="19"/>
  <c r="D84" i="19"/>
  <c r="E12" i="18"/>
  <c r="E22" i="18" s="1"/>
  <c r="D12" i="18"/>
  <c r="D20" i="18"/>
  <c r="C12" i="18"/>
  <c r="C80" i="18"/>
  <c r="D80" i="18"/>
  <c r="E80" i="18"/>
  <c r="F80" i="18"/>
  <c r="G80" i="18"/>
  <c r="H80" i="18"/>
  <c r="C81" i="18"/>
  <c r="D81" i="18"/>
  <c r="E81" i="18"/>
  <c r="F81" i="18"/>
  <c r="G81" i="18"/>
  <c r="C15" i="18"/>
  <c r="H81" i="18"/>
  <c r="C82" i="18"/>
  <c r="D82" i="18"/>
  <c r="E82" i="18"/>
  <c r="F82" i="18"/>
  <c r="G82" i="18"/>
  <c r="H82" i="18"/>
  <c r="C83" i="18"/>
  <c r="D83" i="18"/>
  <c r="E83" i="18"/>
  <c r="F83" i="18"/>
  <c r="G83" i="18"/>
  <c r="H83" i="18"/>
  <c r="C84" i="18"/>
  <c r="D84" i="18"/>
  <c r="E84" i="18"/>
  <c r="F84" i="18"/>
  <c r="G84" i="18"/>
  <c r="H84" i="18"/>
  <c r="C85" i="18"/>
  <c r="D85" i="18"/>
  <c r="E85" i="18"/>
  <c r="F85" i="18"/>
  <c r="G85" i="18"/>
  <c r="H85" i="18"/>
  <c r="C86" i="18"/>
  <c r="D86" i="18"/>
  <c r="E86" i="18"/>
  <c r="F86" i="18"/>
  <c r="G86" i="18"/>
  <c r="H86" i="18"/>
  <c r="C87" i="18"/>
  <c r="D87" i="18"/>
  <c r="E87" i="18"/>
  <c r="F87" i="18"/>
  <c r="G87" i="18"/>
  <c r="H87" i="18"/>
  <c r="C88" i="18"/>
  <c r="D88" i="18"/>
  <c r="E88" i="18"/>
  <c r="F88" i="18"/>
  <c r="G88" i="18"/>
  <c r="H88" i="18"/>
  <c r="D79" i="18"/>
  <c r="E79" i="18"/>
  <c r="F79" i="18"/>
  <c r="G79" i="18"/>
  <c r="H79" i="18"/>
  <c r="C79" i="18"/>
  <c r="J9" i="16"/>
  <c r="C33" i="1"/>
  <c r="B3" i="8" s="1"/>
  <c r="C34" i="1"/>
  <c r="B4" i="8" s="1"/>
  <c r="E47" i="1"/>
  <c r="D2" i="2"/>
  <c r="C48" i="1"/>
  <c r="B3" i="2" s="1"/>
  <c r="E48" i="1"/>
  <c r="D3" i="2"/>
  <c r="C49" i="1"/>
  <c r="B4" i="2" s="1"/>
  <c r="E49" i="1"/>
  <c r="D4" i="2"/>
  <c r="C50" i="1"/>
  <c r="B5" i="2" s="1"/>
  <c r="E50" i="1"/>
  <c r="D5" i="2"/>
  <c r="A2" i="2"/>
  <c r="B2" i="2"/>
  <c r="C2" i="2"/>
  <c r="E2" i="2"/>
  <c r="F2" i="2"/>
  <c r="G2" i="2"/>
  <c r="H2" i="2"/>
  <c r="I2" i="2"/>
  <c r="A3" i="2"/>
  <c r="C3" i="2"/>
  <c r="A4" i="2"/>
  <c r="C4" i="2"/>
  <c r="A5" i="2"/>
  <c r="C5" i="2"/>
  <c r="A2" i="3"/>
  <c r="B2" i="3"/>
  <c r="D2" i="3"/>
  <c r="A3" i="3"/>
  <c r="B3" i="3"/>
  <c r="A4" i="3"/>
  <c r="B4" i="3"/>
  <c r="A5" i="3"/>
  <c r="B5" i="3"/>
  <c r="A2" i="4"/>
  <c r="A3" i="4"/>
  <c r="A4" i="4"/>
  <c r="A5" i="4"/>
  <c r="A6" i="4"/>
  <c r="A7" i="4"/>
  <c r="A8" i="4"/>
  <c r="A9" i="4"/>
  <c r="B2" i="5"/>
  <c r="B3" i="5"/>
  <c r="B4" i="5"/>
  <c r="B5" i="5"/>
  <c r="B6" i="5"/>
  <c r="B2" i="6"/>
  <c r="C2" i="6"/>
  <c r="B3" i="6"/>
  <c r="C3" i="6"/>
  <c r="A2" i="7"/>
  <c r="F2" i="7"/>
  <c r="G2" i="7"/>
  <c r="H2" i="7"/>
  <c r="I2" i="7"/>
  <c r="J2" i="7"/>
  <c r="K2" i="7"/>
  <c r="L2" i="7"/>
  <c r="M2" i="7"/>
  <c r="N2" i="7"/>
  <c r="A3" i="7"/>
  <c r="A2" i="8"/>
  <c r="B2" i="8"/>
  <c r="C2" i="8"/>
  <c r="D2" i="8"/>
  <c r="E2" i="8"/>
  <c r="F2" i="8"/>
  <c r="G2" i="8"/>
  <c r="A3" i="8"/>
  <c r="C3" i="8"/>
  <c r="D3" i="8"/>
  <c r="A4" i="8"/>
  <c r="C4" i="8"/>
  <c r="D4" i="8"/>
  <c r="A5" i="8"/>
  <c r="B5" i="8"/>
  <c r="C5" i="8"/>
  <c r="D5" i="8"/>
  <c r="A6" i="8"/>
  <c r="B6" i="8"/>
  <c r="C6" i="8"/>
  <c r="D6" i="8"/>
  <c r="A7" i="8"/>
  <c r="B7" i="8"/>
  <c r="C7" i="8"/>
  <c r="D7" i="8"/>
  <c r="M10" i="11"/>
  <c r="G72" i="11"/>
  <c r="D73" i="11"/>
  <c r="E73" i="11"/>
  <c r="F73" i="11"/>
  <c r="G73" i="11"/>
  <c r="K6" i="12"/>
  <c r="J7" i="13"/>
  <c r="C15" i="13"/>
  <c r="D15" i="13"/>
  <c r="E15" i="13"/>
  <c r="J7" i="14"/>
  <c r="C17" i="14"/>
  <c r="D17" i="14"/>
  <c r="E17" i="14"/>
  <c r="J7" i="15"/>
  <c r="C17" i="15"/>
  <c r="D17" i="15"/>
  <c r="E17" i="15"/>
  <c r="J7" i="16"/>
  <c r="J8" i="16"/>
  <c r="C19" i="16"/>
  <c r="D19" i="16"/>
  <c r="E19" i="16"/>
  <c r="U12" i="13"/>
  <c r="P14" i="13"/>
  <c r="W24" i="12"/>
  <c r="D16" i="19"/>
  <c r="N22" i="18"/>
  <c r="V23" i="12"/>
  <c r="V13" i="12"/>
  <c r="A33" i="24"/>
  <c r="N4" i="17"/>
  <c r="M13" i="18"/>
  <c r="D16" i="18"/>
  <c r="F24" i="12"/>
  <c r="I24" i="12"/>
  <c r="Q23" i="12"/>
  <c r="Q24" i="12"/>
  <c r="N20" i="18"/>
  <c r="N18" i="18"/>
  <c r="W5" i="17"/>
  <c r="V13" i="16"/>
  <c r="Q18" i="16" s="1"/>
  <c r="U5" i="17"/>
  <c r="M13" i="17"/>
  <c r="O16" i="19"/>
  <c r="M18" i="19"/>
  <c r="M17" i="19"/>
  <c r="M19" i="19"/>
  <c r="J24" i="12"/>
  <c r="D23" i="12"/>
  <c r="H23" i="12"/>
  <c r="J23" i="12"/>
  <c r="G140" i="11"/>
  <c r="L6" i="17"/>
  <c r="V11" i="17"/>
  <c r="I15" i="12"/>
  <c r="E15" i="19"/>
  <c r="E18" i="19"/>
  <c r="M6" i="17"/>
  <c r="M8" i="17"/>
  <c r="U8" i="17"/>
  <c r="M9" i="17"/>
  <c r="L5" i="17"/>
  <c r="D24" i="12"/>
  <c r="D13" i="12"/>
  <c r="I14" i="12"/>
  <c r="A23" i="24"/>
  <c r="M3" i="17"/>
  <c r="G143" i="11"/>
  <c r="G81" i="11"/>
  <c r="G129" i="11"/>
  <c r="G96" i="11"/>
  <c r="G146" i="11"/>
  <c r="C23" i="19"/>
  <c r="U94" i="11"/>
  <c r="F15" i="12"/>
  <c r="A29" i="24"/>
  <c r="V8" i="17"/>
  <c r="C17" i="19"/>
  <c r="M18" i="18"/>
  <c r="L9" i="17"/>
  <c r="C17" i="18"/>
  <c r="E19" i="19"/>
  <c r="P20" i="13"/>
  <c r="G105" i="11"/>
  <c r="G91" i="11"/>
  <c r="G175" i="11"/>
  <c r="K10" i="11"/>
  <c r="V14" i="16"/>
  <c r="R18" i="16" s="1"/>
  <c r="R20" i="16" s="1"/>
  <c r="R30" i="16" s="1"/>
  <c r="V12" i="16"/>
  <c r="P18" i="16"/>
  <c r="P22" i="16" s="1"/>
  <c r="P27" i="16"/>
  <c r="G77" i="11"/>
  <c r="U119" i="11"/>
  <c r="M14" i="18"/>
  <c r="V15" i="12"/>
  <c r="V14" i="12"/>
  <c r="D22" i="19"/>
  <c r="C21" i="19"/>
  <c r="P28" i="16"/>
  <c r="P23" i="16"/>
  <c r="P20" i="16"/>
  <c r="U143" i="11"/>
  <c r="U131" i="11"/>
  <c r="U110" i="11"/>
  <c r="U162" i="11"/>
  <c r="U90" i="11"/>
  <c r="S15" i="12"/>
  <c r="S23" i="12"/>
  <c r="S24" i="12"/>
  <c r="V12" i="14"/>
  <c r="Q16" i="14"/>
  <c r="V12" i="15"/>
  <c r="Q16" i="15" s="1"/>
  <c r="P17" i="13"/>
  <c r="P19" i="13"/>
  <c r="P23" i="13"/>
  <c r="G150" i="11"/>
  <c r="G172" i="11"/>
  <c r="G82" i="11"/>
  <c r="G132" i="11"/>
  <c r="G76" i="11"/>
  <c r="G133" i="11"/>
  <c r="G138" i="11"/>
  <c r="G103" i="11"/>
  <c r="G86" i="11"/>
  <c r="G93" i="11"/>
  <c r="G135" i="11"/>
  <c r="G122" i="11"/>
  <c r="G153" i="11"/>
  <c r="G141" i="11"/>
  <c r="G102" i="11"/>
  <c r="G88" i="11"/>
  <c r="G107" i="11"/>
  <c r="G75" i="11"/>
  <c r="G152" i="11"/>
  <c r="G155" i="11"/>
  <c r="G123" i="11"/>
  <c r="G92" i="11"/>
  <c r="G80" i="11"/>
  <c r="G156" i="11"/>
  <c r="G119" i="11"/>
  <c r="G167" i="11"/>
  <c r="G95" i="11"/>
  <c r="G163" i="11"/>
  <c r="G84" i="11"/>
  <c r="G142" i="11"/>
  <c r="G165" i="11"/>
  <c r="G170" i="11"/>
  <c r="G149" i="11"/>
  <c r="P21" i="16"/>
  <c r="G169" i="11"/>
  <c r="G83" i="11"/>
  <c r="G130" i="11"/>
  <c r="G112" i="11"/>
  <c r="G115" i="11"/>
  <c r="P21" i="13"/>
  <c r="G106" i="11"/>
  <c r="G145" i="11"/>
  <c r="G100" i="11"/>
  <c r="G125" i="11"/>
  <c r="G159" i="11"/>
  <c r="G166" i="11"/>
  <c r="G89" i="11"/>
  <c r="G139" i="11"/>
  <c r="G134" i="11"/>
  <c r="D15" i="18"/>
  <c r="D18" i="18"/>
  <c r="D14" i="18"/>
  <c r="D22" i="18"/>
  <c r="D21" i="18"/>
  <c r="D17" i="18"/>
  <c r="D19" i="18"/>
  <c r="N17" i="19"/>
  <c r="N23" i="19"/>
  <c r="N18" i="19"/>
  <c r="N19" i="19"/>
  <c r="N16" i="19"/>
  <c r="N15" i="19"/>
  <c r="J15" i="12"/>
  <c r="H14" i="12"/>
  <c r="D15" i="12"/>
  <c r="H15" i="12"/>
  <c r="J13" i="12"/>
  <c r="V12" i="17"/>
  <c r="U9" i="17"/>
  <c r="A30" i="24"/>
  <c r="U12" i="17"/>
  <c r="V5" i="17"/>
  <c r="A31" i="24"/>
  <c r="O8" i="17"/>
  <c r="X11" i="17"/>
  <c r="M7" i="17"/>
  <c r="U10" i="17"/>
  <c r="M5" i="17"/>
  <c r="V9" i="17"/>
  <c r="L3" i="17"/>
  <c r="D10" i="17"/>
  <c r="D14" i="12"/>
  <c r="AA15" i="11"/>
  <c r="T72" i="11" s="1"/>
  <c r="X5" i="17"/>
  <c r="G10" i="17"/>
  <c r="AA13" i="11"/>
  <c r="R72" i="11" s="1"/>
  <c r="C16" i="19"/>
  <c r="C14" i="19"/>
  <c r="C20" i="19"/>
  <c r="N15" i="18"/>
  <c r="O22" i="19"/>
  <c r="O19" i="19"/>
  <c r="F14" i="12"/>
  <c r="O23" i="19"/>
  <c r="O21" i="19"/>
  <c r="O4" i="17"/>
  <c r="U10" i="13" s="1"/>
  <c r="N14" i="13" s="1"/>
  <c r="V11" i="15"/>
  <c r="P16" i="15" s="1"/>
  <c r="N19" i="18"/>
  <c r="E23" i="19"/>
  <c r="N16" i="18"/>
  <c r="C22" i="18"/>
  <c r="O15" i="18"/>
  <c r="O22" i="18"/>
  <c r="O21" i="18"/>
  <c r="O13" i="18"/>
  <c r="O20" i="18"/>
  <c r="M21" i="19"/>
  <c r="M16" i="19"/>
  <c r="H24" i="12"/>
  <c r="H13" i="12"/>
  <c r="Q25" i="15"/>
  <c r="Q19" i="15"/>
  <c r="Q21" i="15"/>
  <c r="T86" i="11"/>
  <c r="T157" i="11"/>
  <c r="T117" i="11"/>
  <c r="T101" i="11"/>
  <c r="T175" i="11"/>
  <c r="Y15" i="11"/>
  <c r="T128" i="11"/>
  <c r="T129" i="11"/>
  <c r="T100" i="11"/>
  <c r="T141" i="11"/>
  <c r="T151" i="11"/>
  <c r="T154" i="11"/>
  <c r="T122" i="11"/>
  <c r="T75" i="11"/>
  <c r="T106" i="11"/>
  <c r="T97" i="11"/>
  <c r="T89" i="11"/>
  <c r="T166" i="11"/>
  <c r="T119" i="11"/>
  <c r="T148" i="11"/>
  <c r="T96" i="11"/>
  <c r="T161" i="11"/>
  <c r="T123" i="11"/>
  <c r="T103" i="11"/>
  <c r="T143" i="11"/>
  <c r="T130" i="11"/>
  <c r="T84" i="11"/>
  <c r="T78" i="11"/>
  <c r="T116" i="11"/>
  <c r="T98" i="11"/>
  <c r="T169" i="11"/>
  <c r="T108" i="11"/>
  <c r="T137" i="11"/>
  <c r="T140" i="11"/>
  <c r="Q26" i="14"/>
  <c r="Q24" i="14"/>
  <c r="Q20" i="14"/>
  <c r="Q21" i="14"/>
  <c r="Q22" i="14"/>
  <c r="Q27" i="14"/>
  <c r="Q19" i="14"/>
  <c r="R162" i="11"/>
  <c r="R74" i="11"/>
  <c r="R119" i="11"/>
  <c r="R129" i="11"/>
  <c r="R158" i="11"/>
  <c r="R164" i="11"/>
  <c r="R82" i="11"/>
  <c r="R130" i="11"/>
  <c r="R168" i="11"/>
  <c r="R166" i="11"/>
  <c r="R148" i="11"/>
  <c r="R174" i="11"/>
  <c r="R172" i="11"/>
  <c r="R147" i="11"/>
  <c r="M14" i="11"/>
  <c r="E72" i="11"/>
  <c r="M13" i="11"/>
  <c r="D72" i="11" s="1"/>
  <c r="K8" i="12"/>
  <c r="E8" i="12"/>
  <c r="M15" i="11"/>
  <c r="F72" i="11"/>
  <c r="G8" i="12"/>
  <c r="G14" i="12" s="1"/>
  <c r="E127" i="11"/>
  <c r="E169" i="11"/>
  <c r="E76" i="11"/>
  <c r="G13" i="12"/>
  <c r="G23" i="12"/>
  <c r="E13" i="12"/>
  <c r="E14" i="12"/>
  <c r="E24" i="12"/>
  <c r="E15" i="12"/>
  <c r="E23" i="12"/>
  <c r="K14" i="12"/>
  <c r="K13" i="12"/>
  <c r="F113" i="11"/>
  <c r="F172" i="11"/>
  <c r="F75" i="11"/>
  <c r="F92" i="11"/>
  <c r="F150" i="11"/>
  <c r="F173" i="11"/>
  <c r="F116" i="11"/>
  <c r="F77" i="11"/>
  <c r="F135" i="11"/>
  <c r="F94" i="11"/>
  <c r="F97" i="11"/>
  <c r="F149" i="11"/>
  <c r="F93" i="11"/>
  <c r="F158" i="11"/>
  <c r="F98" i="11"/>
  <c r="F147" i="11"/>
  <c r="F87" i="11"/>
  <c r="F96" i="11"/>
  <c r="F154" i="11"/>
  <c r="F84" i="11"/>
  <c r="F91" i="11"/>
  <c r="F95" i="11"/>
  <c r="F83" i="11"/>
  <c r="F106" i="11"/>
  <c r="F74" i="11"/>
  <c r="F137" i="11"/>
  <c r="F78" i="11"/>
  <c r="F148" i="11"/>
  <c r="F140" i="11"/>
  <c r="F132" i="11"/>
  <c r="F170" i="11"/>
  <c r="F145" i="11"/>
  <c r="F131" i="11"/>
  <c r="F165" i="11"/>
  <c r="F117" i="11"/>
  <c r="F164" i="11"/>
  <c r="F105" i="11"/>
  <c r="F112" i="11"/>
  <c r="F143" i="11"/>
  <c r="F153" i="11"/>
  <c r="F114" i="11"/>
  <c r="F159" i="11"/>
  <c r="F104" i="11"/>
  <c r="F157" i="11"/>
  <c r="F90" i="11"/>
  <c r="F88" i="11"/>
  <c r="F166" i="11"/>
  <c r="F171" i="11"/>
  <c r="F101" i="11"/>
  <c r="F136" i="11"/>
  <c r="F138" i="11"/>
  <c r="F79" i="11"/>
  <c r="F110" i="11"/>
  <c r="F109" i="11"/>
  <c r="F174" i="11"/>
  <c r="F99" i="11"/>
  <c r="F125" i="11"/>
  <c r="F163" i="11"/>
  <c r="F107" i="11"/>
  <c r="E151" i="11"/>
  <c r="E150" i="11"/>
  <c r="E155" i="11"/>
  <c r="E146" i="11"/>
  <c r="E124" i="11"/>
  <c r="E139" i="11"/>
  <c r="E133" i="11"/>
  <c r="E89" i="11"/>
  <c r="E105" i="11"/>
  <c r="E82" i="11"/>
  <c r="E79" i="11"/>
  <c r="E114" i="11"/>
  <c r="E116" i="11"/>
  <c r="E166" i="11"/>
  <c r="E163" i="11"/>
  <c r="E125" i="11"/>
  <c r="E99" i="11"/>
  <c r="E104" i="11"/>
  <c r="E138" i="11"/>
  <c r="E158" i="11"/>
  <c r="E137" i="11"/>
  <c r="E108" i="11"/>
  <c r="R120" i="11"/>
  <c r="R87" i="11"/>
  <c r="R93" i="11"/>
  <c r="R114" i="11"/>
  <c r="R94" i="11"/>
  <c r="R83" i="11"/>
  <c r="R141" i="11"/>
  <c r="R136" i="11"/>
  <c r="R101" i="11"/>
  <c r="R91" i="11"/>
  <c r="R156" i="11"/>
  <c r="R100" i="11"/>
  <c r="R109" i="11"/>
  <c r="R143" i="11"/>
  <c r="R121" i="11"/>
  <c r="R131" i="11"/>
  <c r="R115" i="11"/>
  <c r="R84" i="11"/>
  <c r="R146" i="11"/>
  <c r="R163" i="11"/>
  <c r="R126" i="11"/>
  <c r="R95" i="11"/>
  <c r="R75" i="11"/>
  <c r="R139" i="11"/>
  <c r="R153" i="11"/>
  <c r="R104" i="11"/>
  <c r="R144" i="11"/>
  <c r="R106" i="11"/>
  <c r="R113" i="11"/>
  <c r="R122" i="11"/>
  <c r="R107" i="11"/>
  <c r="R108" i="11"/>
  <c r="R135" i="11"/>
  <c r="R92" i="11"/>
  <c r="R112" i="11"/>
  <c r="R123" i="11"/>
  <c r="R134" i="11"/>
  <c r="R150" i="11"/>
  <c r="R137" i="11"/>
  <c r="R86" i="11"/>
  <c r="R154" i="11"/>
  <c r="R118" i="11"/>
  <c r="R155" i="11"/>
  <c r="R89" i="11"/>
  <c r="R159" i="11"/>
  <c r="R133" i="11"/>
  <c r="R152" i="11"/>
  <c r="R99" i="11"/>
  <c r="R79" i="11"/>
  <c r="R96" i="11"/>
  <c r="R175" i="11"/>
  <c r="Y13" i="11"/>
  <c r="R157" i="11"/>
  <c r="R111" i="11"/>
  <c r="R76" i="11"/>
  <c r="R78" i="11"/>
  <c r="R90" i="11"/>
  <c r="R173" i="11"/>
  <c r="R80" i="11"/>
  <c r="R110" i="11"/>
  <c r="R102" i="11"/>
  <c r="R165" i="11"/>
  <c r="R98" i="11"/>
  <c r="R116" i="11"/>
  <c r="R160" i="11"/>
  <c r="R138" i="11"/>
  <c r="R77" i="11"/>
  <c r="R167" i="11"/>
  <c r="R127" i="11"/>
  <c r="R145" i="11"/>
  <c r="R151" i="11"/>
  <c r="R105" i="11"/>
  <c r="R117" i="11"/>
  <c r="R149" i="11"/>
  <c r="R125" i="11"/>
  <c r="R171" i="11"/>
  <c r="R97" i="11"/>
  <c r="R85" i="11"/>
  <c r="R140" i="11"/>
  <c r="R161" i="11"/>
  <c r="R132" i="11"/>
  <c r="R128" i="11"/>
  <c r="R124" i="11"/>
  <c r="R170" i="11"/>
  <c r="R28" i="16"/>
  <c r="R23" i="16"/>
  <c r="R24" i="16"/>
  <c r="R22" i="16"/>
  <c r="R29" i="16"/>
  <c r="R26" i="16"/>
  <c r="R27" i="16"/>
  <c r="R25" i="16"/>
  <c r="R21" i="16"/>
  <c r="Q25" i="14"/>
  <c r="Q18" i="14"/>
  <c r="Q28" i="14"/>
  <c r="Q23" i="14"/>
  <c r="T153" i="11"/>
  <c r="T160" i="11"/>
  <c r="T145" i="11"/>
  <c r="T118" i="11"/>
  <c r="T125" i="11"/>
  <c r="T162" i="11"/>
  <c r="T76" i="11"/>
  <c r="T165" i="11"/>
  <c r="T135" i="11"/>
  <c r="T136" i="11"/>
  <c r="T111" i="11"/>
  <c r="T88" i="11"/>
  <c r="T87" i="11"/>
  <c r="T155" i="11"/>
  <c r="T74" i="11"/>
  <c r="T133" i="11"/>
  <c r="T132" i="11"/>
  <c r="T94" i="11"/>
  <c r="T102" i="11"/>
  <c r="T163" i="11"/>
  <c r="T114" i="11"/>
  <c r="T142" i="11"/>
  <c r="T99" i="11"/>
  <c r="T93" i="11"/>
  <c r="T144" i="11"/>
  <c r="J11" i="15"/>
  <c r="D16" i="15"/>
  <c r="J11" i="13"/>
  <c r="D14" i="13"/>
  <c r="J10" i="15"/>
  <c r="C16" i="15"/>
  <c r="C26" i="15" s="1"/>
  <c r="Q20" i="15"/>
  <c r="Q26" i="15"/>
  <c r="Q18" i="15"/>
  <c r="C16" i="18"/>
  <c r="C19" i="18"/>
  <c r="C14" i="18"/>
  <c r="C13" i="18"/>
  <c r="C18" i="18"/>
  <c r="P24" i="16"/>
  <c r="P25" i="16"/>
  <c r="O16" i="18"/>
  <c r="O19" i="18"/>
  <c r="N22" i="19"/>
  <c r="N21" i="19"/>
  <c r="N20" i="19"/>
  <c r="U24" i="12"/>
  <c r="U13" i="12"/>
  <c r="U23" i="12"/>
  <c r="C20" i="18"/>
  <c r="C21" i="18"/>
  <c r="O17" i="18"/>
  <c r="O23" i="18" s="1"/>
  <c r="I13" i="12"/>
  <c r="J14" i="12"/>
  <c r="C19" i="19"/>
  <c r="C18" i="19"/>
  <c r="C15" i="19"/>
  <c r="C22" i="19"/>
  <c r="U116" i="11"/>
  <c r="U109" i="11"/>
  <c r="U86" i="11"/>
  <c r="U149" i="11"/>
  <c r="U165" i="11"/>
  <c r="U127" i="11"/>
  <c r="U97" i="11"/>
  <c r="U160" i="11"/>
  <c r="U123" i="11"/>
  <c r="U121" i="11"/>
  <c r="U76" i="11"/>
  <c r="U108" i="11"/>
  <c r="U161" i="11"/>
  <c r="U130" i="11"/>
  <c r="U92" i="11"/>
  <c r="U145" i="11"/>
  <c r="U136" i="11"/>
  <c r="U81" i="11"/>
  <c r="U167" i="11"/>
  <c r="U98" i="11"/>
  <c r="U101" i="11"/>
  <c r="U152" i="11"/>
  <c r="U151" i="11"/>
  <c r="U99" i="11"/>
  <c r="U146" i="11"/>
  <c r="U138" i="11"/>
  <c r="U107" i="11"/>
  <c r="U133" i="11"/>
  <c r="U120" i="11"/>
  <c r="U115" i="11"/>
  <c r="V10" i="14"/>
  <c r="O16" i="14" s="1"/>
  <c r="U11" i="13"/>
  <c r="O14" i="13"/>
  <c r="O17" i="13" s="1"/>
  <c r="V11" i="14"/>
  <c r="P16" i="14" s="1"/>
  <c r="V10" i="15"/>
  <c r="O16" i="15"/>
  <c r="P18" i="13"/>
  <c r="P22" i="13"/>
  <c r="G171" i="11"/>
  <c r="G108" i="11"/>
  <c r="G98" i="11"/>
  <c r="G157" i="11"/>
  <c r="G118" i="11"/>
  <c r="G137" i="11"/>
  <c r="G74" i="11"/>
  <c r="G113" i="11"/>
  <c r="G101" i="11"/>
  <c r="G90" i="11"/>
  <c r="G174" i="11"/>
  <c r="G94" i="11"/>
  <c r="G109" i="11"/>
  <c r="G126" i="11"/>
  <c r="G121" i="11"/>
  <c r="G160" i="11"/>
  <c r="G144" i="11"/>
  <c r="G148" i="11"/>
  <c r="E14" i="1"/>
  <c r="E2" i="7" s="1"/>
  <c r="E19" i="1"/>
  <c r="D2" i="7" s="1"/>
  <c r="E16" i="19"/>
  <c r="E14" i="19"/>
  <c r="E17" i="19"/>
  <c r="E21" i="19"/>
  <c r="L7" i="17"/>
  <c r="J10" i="13"/>
  <c r="C14" i="13" s="1"/>
  <c r="C22" i="13" s="1"/>
  <c r="V16" i="17"/>
  <c r="A28" i="24"/>
  <c r="U11" i="17"/>
  <c r="J12" i="16" s="1"/>
  <c r="C18" i="16" s="1"/>
  <c r="C26" i="16" s="1"/>
  <c r="M17" i="18"/>
  <c r="F23" i="12"/>
  <c r="F13" i="12"/>
  <c r="P29" i="16"/>
  <c r="P26" i="16"/>
  <c r="L8" i="17"/>
  <c r="V10" i="17"/>
  <c r="J14" i="16"/>
  <c r="E18" i="16"/>
  <c r="E20" i="19"/>
  <c r="A32" i="24"/>
  <c r="E10" i="17"/>
  <c r="E19" i="18"/>
  <c r="M15" i="19"/>
  <c r="M20" i="19"/>
  <c r="M23" i="19"/>
  <c r="D13" i="18"/>
  <c r="D23" i="18"/>
  <c r="C20" i="13"/>
  <c r="O19" i="13"/>
  <c r="O25" i="13"/>
  <c r="O18" i="13"/>
  <c r="O21" i="13"/>
  <c r="O20" i="13"/>
  <c r="O22" i="13"/>
  <c r="O23" i="13"/>
  <c r="O16" i="13"/>
  <c r="C25" i="15"/>
  <c r="C21" i="15"/>
  <c r="C27" i="15"/>
  <c r="C24" i="15"/>
  <c r="C23" i="15"/>
  <c r="C18" i="15"/>
  <c r="C19" i="15"/>
  <c r="E24" i="16"/>
  <c r="E21" i="16"/>
  <c r="E28" i="16"/>
  <c r="E25" i="16"/>
  <c r="E26" i="16"/>
  <c r="O23" i="14"/>
  <c r="O18" i="14"/>
  <c r="O19" i="14"/>
  <c r="O20" i="14"/>
  <c r="D25" i="13"/>
  <c r="D22" i="13"/>
  <c r="D23" i="13"/>
  <c r="D18" i="13"/>
  <c r="D21" i="13"/>
  <c r="D16" i="13"/>
  <c r="D24" i="13"/>
  <c r="D19" i="13"/>
  <c r="D20" i="13"/>
  <c r="D17" i="13"/>
  <c r="D20" i="15"/>
  <c r="D24" i="15"/>
  <c r="D18" i="15"/>
  <c r="D22" i="15"/>
  <c r="D28" i="15" s="1"/>
  <c r="D23" i="15"/>
  <c r="D21" i="15"/>
  <c r="D25" i="15"/>
  <c r="D27" i="15"/>
  <c r="D26" i="15"/>
  <c r="D19" i="15"/>
  <c r="C23" i="18"/>
  <c r="O27" i="15"/>
  <c r="O19" i="15"/>
  <c r="O23" i="15"/>
  <c r="O18" i="15"/>
  <c r="O28" i="15" s="1"/>
  <c r="O20" i="15"/>
  <c r="O25" i="15"/>
  <c r="O21" i="15"/>
  <c r="O26" i="15"/>
  <c r="O22" i="15"/>
  <c r="O24" i="15"/>
  <c r="J12" i="15"/>
  <c r="E16" i="15"/>
  <c r="E20" i="15" s="1"/>
  <c r="J10" i="14"/>
  <c r="C16" i="14"/>
  <c r="C23" i="14" s="1"/>
  <c r="J11" i="14"/>
  <c r="D16" i="14" s="1"/>
  <c r="J12" i="14"/>
  <c r="E16" i="14" s="1"/>
  <c r="E24" i="14" s="1"/>
  <c r="P21" i="14"/>
  <c r="P24" i="14"/>
  <c r="P18" i="14"/>
  <c r="P19" i="14"/>
  <c r="P20" i="14"/>
  <c r="P23" i="14"/>
  <c r="P26" i="14"/>
  <c r="P27" i="14"/>
  <c r="J13" i="16"/>
  <c r="D18" i="16"/>
  <c r="D25" i="16" s="1"/>
  <c r="J12" i="13"/>
  <c r="E14" i="13" s="1"/>
  <c r="D24" i="16"/>
  <c r="D23" i="16"/>
  <c r="C21" i="14"/>
  <c r="C22" i="14"/>
  <c r="C26" i="14"/>
  <c r="C25" i="14"/>
  <c r="C20" i="14"/>
  <c r="C18" i="14"/>
  <c r="C19" i="14"/>
  <c r="C24" i="14"/>
  <c r="E23" i="15"/>
  <c r="E27" i="15"/>
  <c r="E26" i="15"/>
  <c r="E18" i="15"/>
  <c r="E21" i="15"/>
  <c r="E22" i="15"/>
  <c r="D27" i="14" l="1"/>
  <c r="D24" i="14"/>
  <c r="D23" i="14"/>
  <c r="E15" i="18"/>
  <c r="E14" i="18"/>
  <c r="E17" i="18"/>
  <c r="E21" i="18"/>
  <c r="E13" i="18"/>
  <c r="E16" i="18"/>
  <c r="E20" i="18"/>
  <c r="E18" i="18"/>
  <c r="D154" i="11"/>
  <c r="D166" i="11"/>
  <c r="D133" i="11"/>
  <c r="D168" i="11"/>
  <c r="D107" i="11"/>
  <c r="D102" i="11"/>
  <c r="D97" i="11"/>
  <c r="D118" i="11"/>
  <c r="D169" i="11"/>
  <c r="D172" i="11"/>
  <c r="D83" i="11"/>
  <c r="D162" i="11"/>
  <c r="D128" i="11"/>
  <c r="D90" i="11"/>
  <c r="D150" i="11"/>
  <c r="D103" i="11"/>
  <c r="D110" i="11"/>
  <c r="D142" i="11"/>
  <c r="D79" i="11"/>
  <c r="D80" i="11"/>
  <c r="D99" i="11"/>
  <c r="D157" i="11"/>
  <c r="D116" i="11"/>
  <c r="D82" i="11"/>
  <c r="D155" i="11"/>
  <c r="D127" i="11"/>
  <c r="D112" i="11"/>
  <c r="D125" i="11"/>
  <c r="D89" i="11"/>
  <c r="D170" i="11"/>
  <c r="D129" i="11"/>
  <c r="D140" i="11"/>
  <c r="D109" i="11"/>
  <c r="D106" i="11"/>
  <c r="D126" i="11"/>
  <c r="D91" i="11"/>
  <c r="D158" i="11"/>
  <c r="D101" i="11"/>
  <c r="D123" i="11"/>
  <c r="D139" i="11"/>
  <c r="D167" i="11"/>
  <c r="D151" i="11"/>
  <c r="D130" i="11"/>
  <c r="D93" i="11"/>
  <c r="D143" i="11"/>
  <c r="D145" i="11"/>
  <c r="D114" i="11"/>
  <c r="D115" i="11"/>
  <c r="D156" i="11"/>
  <c r="D87" i="11"/>
  <c r="D152" i="11"/>
  <c r="D174" i="11"/>
  <c r="D131" i="11"/>
  <c r="D144" i="11"/>
  <c r="D84" i="11"/>
  <c r="D135" i="11"/>
  <c r="D160" i="11"/>
  <c r="D95" i="11"/>
  <c r="D111" i="11"/>
  <c r="D104" i="11"/>
  <c r="D148" i="11"/>
  <c r="D164" i="11"/>
  <c r="D113" i="11"/>
  <c r="D173" i="11"/>
  <c r="D119" i="11"/>
  <c r="D105" i="11"/>
  <c r="D96" i="11"/>
  <c r="D132" i="11"/>
  <c r="D108" i="11"/>
  <c r="D161" i="11"/>
  <c r="D149" i="11"/>
  <c r="D117" i="11"/>
  <c r="D141" i="11"/>
  <c r="E26" i="14"/>
  <c r="E19" i="14"/>
  <c r="E27" i="14"/>
  <c r="E20" i="14"/>
  <c r="E25" i="14"/>
  <c r="E18" i="14"/>
  <c r="E22" i="14"/>
  <c r="C3" i="3"/>
  <c r="C4" i="3"/>
  <c r="C5" i="3"/>
  <c r="E19" i="13"/>
  <c r="E16" i="13"/>
  <c r="E18" i="13"/>
  <c r="E21" i="13"/>
  <c r="E23" i="13"/>
  <c r="E25" i="13"/>
  <c r="E17" i="13"/>
  <c r="E24" i="13"/>
  <c r="E20" i="13"/>
  <c r="E22" i="13"/>
  <c r="D22" i="14"/>
  <c r="D21" i="14"/>
  <c r="D20" i="16"/>
  <c r="D22" i="16"/>
  <c r="D28" i="16"/>
  <c r="C21" i="16"/>
  <c r="C24" i="16"/>
  <c r="E22" i="16"/>
  <c r="E23" i="16"/>
  <c r="E20" i="16"/>
  <c r="E29" i="16"/>
  <c r="O25" i="14"/>
  <c r="O24" i="14"/>
  <c r="O27" i="14"/>
  <c r="O22" i="14"/>
  <c r="O21" i="14"/>
  <c r="O28" i="14" s="1"/>
  <c r="O26" i="14"/>
  <c r="P20" i="15"/>
  <c r="P22" i="15"/>
  <c r="P24" i="15"/>
  <c r="P27" i="15"/>
  <c r="P19" i="15"/>
  <c r="P18" i="15"/>
  <c r="P26" i="15"/>
  <c r="P25" i="15"/>
  <c r="P23" i="15"/>
  <c r="P21" i="15"/>
  <c r="D21" i="16"/>
  <c r="E23" i="14"/>
  <c r="E21" i="14"/>
  <c r="E25" i="15"/>
  <c r="E19" i="15"/>
  <c r="E28" i="15" s="1"/>
  <c r="C27" i="14"/>
  <c r="C28" i="14" s="1"/>
  <c r="D25" i="14"/>
  <c r="D18" i="14"/>
  <c r="D20" i="14"/>
  <c r="D26" i="16"/>
  <c r="D27" i="16"/>
  <c r="E27" i="16"/>
  <c r="C18" i="13"/>
  <c r="C16" i="13"/>
  <c r="C17" i="13"/>
  <c r="C21" i="13"/>
  <c r="C23" i="13"/>
  <c r="C24" i="13"/>
  <c r="C19" i="13"/>
  <c r="C25" i="13"/>
  <c r="P25" i="14"/>
  <c r="P22" i="14"/>
  <c r="P28" i="14" s="1"/>
  <c r="N17" i="13"/>
  <c r="N20" i="13"/>
  <c r="N23" i="13"/>
  <c r="N21" i="13"/>
  <c r="N22" i="13"/>
  <c r="N19" i="13"/>
  <c r="N16" i="13"/>
  <c r="N24" i="13"/>
  <c r="N18" i="13"/>
  <c r="N25" i="13"/>
  <c r="Q24" i="16"/>
  <c r="Q26" i="16"/>
  <c r="Q21" i="16"/>
  <c r="Q25" i="16"/>
  <c r="Q20" i="16"/>
  <c r="Q28" i="16"/>
  <c r="Q27" i="16"/>
  <c r="Q22" i="16"/>
  <c r="Q23" i="16"/>
  <c r="Q29" i="16"/>
  <c r="E24" i="15"/>
  <c r="D19" i="14"/>
  <c r="D26" i="14"/>
  <c r="D29" i="16"/>
  <c r="C23" i="16"/>
  <c r="C25" i="16"/>
  <c r="C29" i="16"/>
  <c r="C20" i="16"/>
  <c r="C30" i="16" s="1"/>
  <c r="C28" i="16"/>
  <c r="C22" i="16"/>
  <c r="C27" i="16"/>
  <c r="E115" i="11"/>
  <c r="E107" i="11"/>
  <c r="E75" i="11"/>
  <c r="E117" i="11"/>
  <c r="E171" i="11"/>
  <c r="U91" i="11"/>
  <c r="U175" i="11"/>
  <c r="Y10" i="11" s="1"/>
  <c r="U78" i="11"/>
  <c r="U137" i="11"/>
  <c r="U134" i="11"/>
  <c r="U95" i="11"/>
  <c r="U113" i="11"/>
  <c r="U84" i="11"/>
  <c r="U82" i="11"/>
  <c r="U135" i="11"/>
  <c r="U111" i="11"/>
  <c r="U154" i="11"/>
  <c r="U169" i="11"/>
  <c r="U105" i="11"/>
  <c r="U87" i="11"/>
  <c r="U114" i="11"/>
  <c r="U140" i="11"/>
  <c r="U100" i="11"/>
  <c r="U112" i="11"/>
  <c r="U156" i="11"/>
  <c r="U132" i="11"/>
  <c r="U74" i="11"/>
  <c r="U163" i="11"/>
  <c r="U141" i="11"/>
  <c r="U75" i="11"/>
  <c r="U174" i="11"/>
  <c r="U171" i="11"/>
  <c r="U153" i="11"/>
  <c r="U173" i="11"/>
  <c r="U170" i="11"/>
  <c r="U126" i="11"/>
  <c r="U155" i="11"/>
  <c r="U166" i="11"/>
  <c r="U142" i="11"/>
  <c r="U148" i="11"/>
  <c r="U164" i="11"/>
  <c r="U96" i="11"/>
  <c r="U102" i="11"/>
  <c r="U150" i="11"/>
  <c r="U79" i="11"/>
  <c r="U104" i="11"/>
  <c r="U103" i="11"/>
  <c r="U122" i="11"/>
  <c r="U139" i="11"/>
  <c r="U85" i="11"/>
  <c r="U158" i="11"/>
  <c r="C20" i="15"/>
  <c r="C28" i="15" s="1"/>
  <c r="C22" i="15"/>
  <c r="O24" i="13"/>
  <c r="E74" i="11"/>
  <c r="E102" i="11"/>
  <c r="E145" i="11"/>
  <c r="E174" i="11"/>
  <c r="E86" i="11"/>
  <c r="E118" i="11"/>
  <c r="E109" i="11"/>
  <c r="E172" i="11"/>
  <c r="E136" i="11"/>
  <c r="E143" i="11"/>
  <c r="E111" i="11"/>
  <c r="E80" i="11"/>
  <c r="E167" i="11"/>
  <c r="E88" i="11"/>
  <c r="E132" i="11"/>
  <c r="E128" i="11"/>
  <c r="E159" i="11"/>
  <c r="E153" i="11"/>
  <c r="E164" i="11"/>
  <c r="E101" i="11"/>
  <c r="E140" i="11"/>
  <c r="E120" i="11"/>
  <c r="E94" i="11"/>
  <c r="E130" i="11"/>
  <c r="K24" i="12"/>
  <c r="K23" i="12"/>
  <c r="U106" i="11"/>
  <c r="U159" i="11"/>
  <c r="U83" i="11"/>
  <c r="U80" i="11"/>
  <c r="U168" i="11"/>
  <c r="D19" i="1"/>
  <c r="C2" i="7" s="1"/>
  <c r="E20" i="1"/>
  <c r="D3" i="7" s="1"/>
  <c r="C19" i="1"/>
  <c r="B2" i="7" s="1"/>
  <c r="C20" i="1"/>
  <c r="B3" i="7" s="1"/>
  <c r="D20" i="1"/>
  <c r="C3" i="7" s="1"/>
  <c r="D15" i="19"/>
  <c r="D17" i="19"/>
  <c r="D14" i="19"/>
  <c r="D19" i="19"/>
  <c r="D23" i="19"/>
  <c r="D20" i="19"/>
  <c r="X8" i="12"/>
  <c r="R8" i="12"/>
  <c r="T8" i="12"/>
  <c r="AA14" i="11"/>
  <c r="S72" i="11" s="1"/>
  <c r="E98" i="11"/>
  <c r="E126" i="11"/>
  <c r="E106" i="11"/>
  <c r="E123" i="11"/>
  <c r="E170" i="11"/>
  <c r="E156" i="11"/>
  <c r="E157" i="11"/>
  <c r="E81" i="11"/>
  <c r="E152" i="11"/>
  <c r="E85" i="11"/>
  <c r="E84" i="11"/>
  <c r="E110" i="11"/>
  <c r="E103" i="11"/>
  <c r="E142" i="11"/>
  <c r="E95" i="11"/>
  <c r="E149" i="11"/>
  <c r="E135" i="11"/>
  <c r="E90" i="11"/>
  <c r="E144" i="11"/>
  <c r="E131" i="11"/>
  <c r="E112" i="11"/>
  <c r="G15" i="12"/>
  <c r="E160" i="11"/>
  <c r="E97" i="11"/>
  <c r="F120" i="11"/>
  <c r="F80" i="11"/>
  <c r="F102" i="11"/>
  <c r="F100" i="11"/>
  <c r="F126" i="11"/>
  <c r="F81" i="11"/>
  <c r="F156" i="11"/>
  <c r="F108" i="11"/>
  <c r="F155" i="11"/>
  <c r="F76" i="11"/>
  <c r="F127" i="11"/>
  <c r="F122" i="11"/>
  <c r="F130" i="11"/>
  <c r="F85" i="11"/>
  <c r="F161" i="11"/>
  <c r="F142" i="11"/>
  <c r="F133" i="11"/>
  <c r="F111" i="11"/>
  <c r="F160" i="11"/>
  <c r="F141" i="11"/>
  <c r="F86" i="11"/>
  <c r="F152" i="11"/>
  <c r="F129" i="11"/>
  <c r="F123" i="11"/>
  <c r="D121" i="11"/>
  <c r="D76" i="11"/>
  <c r="D120" i="11"/>
  <c r="D88" i="11"/>
  <c r="T164" i="11"/>
  <c r="T127" i="11"/>
  <c r="T95" i="11"/>
  <c r="T112" i="11"/>
  <c r="T126" i="11"/>
  <c r="T138" i="11"/>
  <c r="T85" i="11"/>
  <c r="T174" i="11"/>
  <c r="T80" i="11"/>
  <c r="T159" i="11"/>
  <c r="T110" i="11"/>
  <c r="T167" i="11"/>
  <c r="T82" i="11"/>
  <c r="T146" i="11"/>
  <c r="T147" i="11"/>
  <c r="T107" i="11"/>
  <c r="T158" i="11"/>
  <c r="T113" i="11"/>
  <c r="T170" i="11"/>
  <c r="T131" i="11"/>
  <c r="T124" i="11"/>
  <c r="T83" i="11"/>
  <c r="T150" i="11"/>
  <c r="T152" i="11"/>
  <c r="T139" i="11"/>
  <c r="T91" i="11"/>
  <c r="T168" i="11"/>
  <c r="T105" i="11"/>
  <c r="T173" i="11"/>
  <c r="T79" i="11"/>
  <c r="T121" i="11"/>
  <c r="T109" i="11"/>
  <c r="T115" i="11"/>
  <c r="Q23" i="15"/>
  <c r="Q24" i="15"/>
  <c r="Q22" i="15"/>
  <c r="U128" i="11"/>
  <c r="U125" i="11"/>
  <c r="U144" i="11"/>
  <c r="U117" i="11"/>
  <c r="U147" i="11"/>
  <c r="U124" i="11"/>
  <c r="U88" i="11"/>
  <c r="E91" i="11"/>
  <c r="E168" i="11"/>
  <c r="E165" i="11"/>
  <c r="E119" i="11"/>
  <c r="E93" i="11"/>
  <c r="E96" i="11"/>
  <c r="E92" i="11"/>
  <c r="E148" i="11"/>
  <c r="E121" i="11"/>
  <c r="E173" i="11"/>
  <c r="E122" i="11"/>
  <c r="E161" i="11"/>
  <c r="E129" i="11"/>
  <c r="E87" i="11"/>
  <c r="E141" i="11"/>
  <c r="E162" i="11"/>
  <c r="E77" i="11"/>
  <c r="E100" i="11"/>
  <c r="E175" i="11"/>
  <c r="K14" i="11" s="1"/>
  <c r="E83" i="11"/>
  <c r="E134" i="11"/>
  <c r="E78" i="11"/>
  <c r="D78" i="11"/>
  <c r="D136" i="11"/>
  <c r="D75" i="11"/>
  <c r="D165" i="11"/>
  <c r="D74" i="11"/>
  <c r="D147" i="11"/>
  <c r="D77" i="11"/>
  <c r="D175" i="11"/>
  <c r="K13" i="11" s="1"/>
  <c r="D81" i="11"/>
  <c r="D122" i="11"/>
  <c r="D137" i="11"/>
  <c r="D153" i="11"/>
  <c r="D92" i="11"/>
  <c r="D171" i="11"/>
  <c r="D94" i="11"/>
  <c r="D124" i="11"/>
  <c r="D86" i="11"/>
  <c r="D100" i="11"/>
  <c r="D146" i="11"/>
  <c r="D163" i="11"/>
  <c r="D98" i="11"/>
  <c r="D85" i="11"/>
  <c r="D159" i="11"/>
  <c r="D138" i="11"/>
  <c r="D134" i="11"/>
  <c r="F124" i="11"/>
  <c r="F175" i="11"/>
  <c r="K15" i="11" s="1"/>
  <c r="F134" i="11"/>
  <c r="F144" i="11"/>
  <c r="F103" i="11"/>
  <c r="F115" i="11"/>
  <c r="F128" i="11"/>
  <c r="F146" i="11"/>
  <c r="F89" i="11"/>
  <c r="F168" i="11"/>
  <c r="F162" i="11"/>
  <c r="F82" i="11"/>
  <c r="F139" i="11"/>
  <c r="F169" i="11"/>
  <c r="F151" i="11"/>
  <c r="F167" i="11"/>
  <c r="F118" i="11"/>
  <c r="F119" i="11"/>
  <c r="F121" i="11"/>
  <c r="K15" i="12"/>
  <c r="G24" i="12"/>
  <c r="E147" i="11"/>
  <c r="E113" i="11"/>
  <c r="E154" i="11"/>
  <c r="T134" i="11"/>
  <c r="T149" i="11"/>
  <c r="T172" i="11"/>
  <c r="T92" i="11"/>
  <c r="T120" i="11"/>
  <c r="T171" i="11"/>
  <c r="T77" i="11"/>
  <c r="T81" i="11"/>
  <c r="T156" i="11"/>
  <c r="T90" i="11"/>
  <c r="T104" i="11"/>
  <c r="Q27" i="15"/>
  <c r="R81" i="11"/>
  <c r="R103" i="11"/>
  <c r="R142" i="11"/>
  <c r="R169" i="11"/>
  <c r="R88" i="11"/>
  <c r="U172" i="11"/>
  <c r="U93" i="11"/>
  <c r="U118" i="11"/>
  <c r="U157" i="11"/>
  <c r="U77" i="11"/>
  <c r="P30" i="16"/>
  <c r="U129" i="11"/>
  <c r="D21" i="19"/>
  <c r="U89" i="11"/>
  <c r="M21" i="18"/>
  <c r="M19" i="18"/>
  <c r="M22" i="18"/>
  <c r="M20" i="18"/>
  <c r="M16" i="18"/>
  <c r="W13" i="12"/>
  <c r="W14" i="12"/>
  <c r="U15" i="12"/>
  <c r="Q14" i="12"/>
  <c r="Q15" i="12"/>
  <c r="S14" i="12"/>
  <c r="Q13" i="12"/>
  <c r="S13" i="12"/>
  <c r="U14" i="12"/>
  <c r="M15" i="18"/>
  <c r="M23" i="18" s="1"/>
  <c r="P16" i="13"/>
  <c r="P24" i="13"/>
  <c r="P25" i="13"/>
  <c r="G79" i="11"/>
  <c r="G173" i="11"/>
  <c r="G128" i="11"/>
  <c r="G78" i="11"/>
  <c r="G124" i="11"/>
  <c r="G97" i="11"/>
  <c r="G127" i="11"/>
  <c r="G87" i="11"/>
  <c r="G154" i="11"/>
  <c r="G120" i="11"/>
  <c r="G114" i="11"/>
  <c r="G110" i="11"/>
  <c r="G161" i="11"/>
  <c r="G104" i="11"/>
  <c r="G147" i="11"/>
  <c r="G85" i="11"/>
  <c r="G164" i="11"/>
  <c r="G99" i="11"/>
  <c r="G158" i="11"/>
  <c r="G116" i="11"/>
  <c r="G162" i="11"/>
  <c r="G111" i="11"/>
  <c r="G136" i="11"/>
  <c r="G168" i="11"/>
  <c r="G151" i="11"/>
  <c r="G131" i="11"/>
  <c r="G117" i="11"/>
  <c r="E23" i="18" l="1"/>
  <c r="E28" i="14"/>
  <c r="E30" i="14" s="1"/>
  <c r="R15" i="12"/>
  <c r="R14" i="12"/>
  <c r="R24" i="12"/>
  <c r="R23" i="12"/>
  <c r="R13" i="12"/>
  <c r="E30" i="16"/>
  <c r="X13" i="12"/>
  <c r="X14" i="12"/>
  <c r="X23" i="12"/>
  <c r="X24" i="12"/>
  <c r="X15" i="12"/>
  <c r="Q28" i="15"/>
  <c r="S80" i="11"/>
  <c r="S174" i="11"/>
  <c r="S114" i="11"/>
  <c r="S161" i="11"/>
  <c r="S142" i="11"/>
  <c r="S134" i="11"/>
  <c r="S132" i="11"/>
  <c r="S102" i="11"/>
  <c r="S135" i="11"/>
  <c r="S92" i="11"/>
  <c r="S126" i="11"/>
  <c r="S125" i="11"/>
  <c r="S81" i="11"/>
  <c r="S106" i="11"/>
  <c r="S103" i="11"/>
  <c r="S141" i="11"/>
  <c r="S143" i="11"/>
  <c r="S175" i="11"/>
  <c r="Y14" i="11" s="1"/>
  <c r="S85" i="11"/>
  <c r="S110" i="11"/>
  <c r="S130" i="11"/>
  <c r="S123" i="11"/>
  <c r="S79" i="11"/>
  <c r="S84" i="11"/>
  <c r="S99" i="11"/>
  <c r="S118" i="11"/>
  <c r="S156" i="11"/>
  <c r="S100" i="11"/>
  <c r="S93" i="11"/>
  <c r="S101" i="11"/>
  <c r="S149" i="11"/>
  <c r="S166" i="11"/>
  <c r="S75" i="11"/>
  <c r="S74" i="11"/>
  <c r="S94" i="11"/>
  <c r="S138" i="11"/>
  <c r="S167" i="11"/>
  <c r="S109" i="11"/>
  <c r="S164" i="11"/>
  <c r="S88" i="11"/>
  <c r="S169" i="11"/>
  <c r="S151" i="11"/>
  <c r="S152" i="11"/>
  <c r="S87" i="11"/>
  <c r="S122" i="11"/>
  <c r="S82" i="11"/>
  <c r="S124" i="11"/>
  <c r="S113" i="11"/>
  <c r="S112" i="11"/>
  <c r="S107" i="11"/>
  <c r="S160" i="11"/>
  <c r="S131" i="11"/>
  <c r="S139" i="11"/>
  <c r="S162" i="11"/>
  <c r="S105" i="11"/>
  <c r="S145" i="11"/>
  <c r="S128" i="11"/>
  <c r="S77" i="11"/>
  <c r="S154" i="11"/>
  <c r="S133" i="11"/>
  <c r="S159" i="11"/>
  <c r="S86" i="11"/>
  <c r="S173" i="11"/>
  <c r="S155" i="11"/>
  <c r="S172" i="11"/>
  <c r="S120" i="11"/>
  <c r="S89" i="11"/>
  <c r="S95" i="11"/>
  <c r="S137" i="11"/>
  <c r="S136" i="11"/>
  <c r="S116" i="11"/>
  <c r="S96" i="11"/>
  <c r="S83" i="11"/>
  <c r="S97" i="11"/>
  <c r="S108" i="11"/>
  <c r="S163" i="11"/>
  <c r="S111" i="11"/>
  <c r="S78" i="11"/>
  <c r="S168" i="11"/>
  <c r="S158" i="11"/>
  <c r="S140" i="11"/>
  <c r="S147" i="11"/>
  <c r="S144" i="11"/>
  <c r="S98" i="11"/>
  <c r="S170" i="11"/>
  <c r="S157" i="11"/>
  <c r="S115" i="11"/>
  <c r="S150" i="11"/>
  <c r="S104" i="11"/>
  <c r="S171" i="11"/>
  <c r="S76" i="11"/>
  <c r="S146" i="11"/>
  <c r="S148" i="11"/>
  <c r="S127" i="11"/>
  <c r="S119" i="11"/>
  <c r="S165" i="11"/>
  <c r="S91" i="11"/>
  <c r="S121" i="11"/>
  <c r="S117" i="11"/>
  <c r="S129" i="11"/>
  <c r="S153" i="11"/>
  <c r="S90" i="11"/>
  <c r="Q30" i="16"/>
  <c r="T15" i="12"/>
  <c r="T24" i="12"/>
  <c r="T14" i="12"/>
  <c r="T13" i="12"/>
  <c r="T23" i="12"/>
  <c r="D28" i="14"/>
  <c r="D30" i="14" s="1"/>
  <c r="P28" i="15"/>
  <c r="D30" i="16"/>
</calcChain>
</file>

<file path=xl/sharedStrings.xml><?xml version="1.0" encoding="utf-8"?>
<sst xmlns="http://schemas.openxmlformats.org/spreadsheetml/2006/main" count="79918" uniqueCount="9954">
  <si>
    <t>sim1</t>
  </si>
  <si>
    <t>No</t>
  </si>
  <si>
    <t>Bracket</t>
  </si>
  <si>
    <t>.</t>
  </si>
  <si>
    <t>bracket</t>
  </si>
  <si>
    <t>min_threshold</t>
  </si>
  <si>
    <t>max_threshold</t>
  </si>
  <si>
    <t>rate</t>
  </si>
  <si>
    <t>min_wage</t>
  </si>
  <si>
    <t>yesno</t>
  </si>
  <si>
    <t>Yes</t>
  </si>
  <si>
    <t>dothis</t>
  </si>
  <si>
    <t>Caja Bancaria</t>
  </si>
  <si>
    <t>Caja Municipal</t>
  </si>
  <si>
    <t>Caja Fiscal</t>
  </si>
  <si>
    <t>Rate</t>
  </si>
  <si>
    <t>IPS (Pension)</t>
  </si>
  <si>
    <t>Annual Amount</t>
  </si>
  <si>
    <t>deduction</t>
  </si>
  <si>
    <t>Share</t>
  </si>
  <si>
    <t>Value</t>
  </si>
  <si>
    <t>type</t>
  </si>
  <si>
    <t>value</t>
  </si>
  <si>
    <t>share</t>
  </si>
  <si>
    <t>amount</t>
  </si>
  <si>
    <t>dowhich</t>
  </si>
  <si>
    <t>bancaria</t>
  </si>
  <si>
    <t>municipal</t>
  </si>
  <si>
    <t>fiscal</t>
  </si>
  <si>
    <t>ssc</t>
  </si>
  <si>
    <t>pension</t>
  </si>
  <si>
    <t>VAT</t>
  </si>
  <si>
    <t>XXXX</t>
  </si>
  <si>
    <t>_ref</t>
  </si>
  <si>
    <t>gross_cent</t>
  </si>
  <si>
    <t>labor_tax_pc</t>
  </si>
  <si>
    <t>tekopora_inc_pc</t>
  </si>
  <si>
    <t>famassist_inc_pc</t>
  </si>
  <si>
    <t>adulto_inc_pc</t>
  </si>
  <si>
    <t>agtrans_inc_pc</t>
  </si>
  <si>
    <t>gross_mkt_inc_pc</t>
  </si>
  <si>
    <t>net_mkt_inc_pc</t>
  </si>
  <si>
    <t>dis_inc_pc</t>
  </si>
  <si>
    <t>measure</t>
  </si>
  <si>
    <t>fgt0</t>
  </si>
  <si>
    <t>fgt1</t>
  </si>
  <si>
    <t>fgt2</t>
  </si>
  <si>
    <t>beneficiaries</t>
  </si>
  <si>
    <t>benefits</t>
  </si>
  <si>
    <t>coverage</t>
  </si>
  <si>
    <t>mean</t>
  </si>
  <si>
    <t>dependency</t>
  </si>
  <si>
    <t>variable</t>
  </si>
  <si>
    <t>reference</t>
  </si>
  <si>
    <t/>
  </si>
  <si>
    <t>decs</t>
  </si>
  <si>
    <t>_population</t>
  </si>
  <si>
    <t>salud</t>
  </si>
  <si>
    <t>tot_deduction_taken_pc</t>
  </si>
  <si>
    <t>concat</t>
  </si>
  <si>
    <t>labor_tax_pc_beneficiaries__1</t>
  </si>
  <si>
    <t>labor_tax_pc_benefits__1</t>
  </si>
  <si>
    <t>labor_tax_pc_coverage__1</t>
  </si>
  <si>
    <t>labor_tax_pc_mean__1</t>
  </si>
  <si>
    <t>dis_inc_pc_coverage__1</t>
  </si>
  <si>
    <t>dis_inc_pc_mean__1</t>
  </si>
  <si>
    <t>tot_deduction_taken_pc_beneficiaries__1</t>
  </si>
  <si>
    <t>tot_deduction_taken_pc_benefits__1</t>
  </si>
  <si>
    <t>tot_deduction_taken_pc_coverage__1</t>
  </si>
  <si>
    <t>tot_deduction_taken_pc_mean__1</t>
  </si>
  <si>
    <t>tekopora_inc_pc_beneficiaries__1</t>
  </si>
  <si>
    <t>tekopora_inc_pc_benefits__1</t>
  </si>
  <si>
    <t>tekopora_inc_pc_coverage__1</t>
  </si>
  <si>
    <t>tekopora_inc_pc_mean__1</t>
  </si>
  <si>
    <t>famassist_inc_pc_beneficiaries__1</t>
  </si>
  <si>
    <t>famassist_inc_pc_benefits__1</t>
  </si>
  <si>
    <t>famassist_inc_pc_coverage__1</t>
  </si>
  <si>
    <t>famassist_inc_pc_mean__1</t>
  </si>
  <si>
    <t>adulto_inc_pc_beneficiaries__1</t>
  </si>
  <si>
    <t>adulto_inc_pc_benefits__1</t>
  </si>
  <si>
    <t>adulto_inc_pc_coverage__1</t>
  </si>
  <si>
    <t>adulto_inc_pc_mean__1</t>
  </si>
  <si>
    <t>agtrans_inc_pc_beneficiaries__1</t>
  </si>
  <si>
    <t>agtrans_inc_pc_benefits__1</t>
  </si>
  <si>
    <t>agtrans_inc_pc_coverage__1</t>
  </si>
  <si>
    <t>agtrans_inc_pc_mean__1</t>
  </si>
  <si>
    <t>gross_mkt_inc_pc_coverage__1</t>
  </si>
  <si>
    <t>gross_mkt_inc_pc_mean__1</t>
  </si>
  <si>
    <t>labor_tax_pc_beneficiaries__2</t>
  </si>
  <si>
    <t>labor_tax_pc_benefits__2</t>
  </si>
  <si>
    <t>labor_tax_pc_coverage__2</t>
  </si>
  <si>
    <t>labor_tax_pc_mean__2</t>
  </si>
  <si>
    <t>dis_inc_pc_coverage__2</t>
  </si>
  <si>
    <t>dis_inc_pc_mean__2</t>
  </si>
  <si>
    <t>tot_deduction_taken_pc_beneficiaries__2</t>
  </si>
  <si>
    <t>tot_deduction_taken_pc_benefits__2</t>
  </si>
  <si>
    <t>tot_deduction_taken_pc_coverage__2</t>
  </si>
  <si>
    <t>tot_deduction_taken_pc_mean__2</t>
  </si>
  <si>
    <t>tekopora_inc_pc_beneficiaries__2</t>
  </si>
  <si>
    <t>tekopora_inc_pc_benefits__2</t>
  </si>
  <si>
    <t>tekopora_inc_pc_coverage__2</t>
  </si>
  <si>
    <t>tekopora_inc_pc_mean__2</t>
  </si>
  <si>
    <t>famassist_inc_pc_beneficiaries__2</t>
  </si>
  <si>
    <t>famassist_inc_pc_benefits__2</t>
  </si>
  <si>
    <t>famassist_inc_pc_coverage__2</t>
  </si>
  <si>
    <t>famassist_inc_pc_mean__2</t>
  </si>
  <si>
    <t>adulto_inc_pc_beneficiaries__2</t>
  </si>
  <si>
    <t>adulto_inc_pc_benefits__2</t>
  </si>
  <si>
    <t>adulto_inc_pc_coverage__2</t>
  </si>
  <si>
    <t>adulto_inc_pc_mean__2</t>
  </si>
  <si>
    <t>agtrans_inc_pc_beneficiaries__2</t>
  </si>
  <si>
    <t>agtrans_inc_pc_benefits__2</t>
  </si>
  <si>
    <t>agtrans_inc_pc_coverage__2</t>
  </si>
  <si>
    <t>agtrans_inc_pc_mean__2</t>
  </si>
  <si>
    <t>gross_mkt_inc_pc_coverage__2</t>
  </si>
  <si>
    <t>gross_mkt_inc_pc_mean__2</t>
  </si>
  <si>
    <t>labor_tax_pc_beneficiaries__3</t>
  </si>
  <si>
    <t>labor_tax_pc_benefits__3</t>
  </si>
  <si>
    <t>labor_tax_pc_coverage__3</t>
  </si>
  <si>
    <t>labor_tax_pc_mean__3</t>
  </si>
  <si>
    <t>dis_inc_pc_coverage__3</t>
  </si>
  <si>
    <t>dis_inc_pc_mean__3</t>
  </si>
  <si>
    <t>tot_deduction_taken_pc_beneficiaries__3</t>
  </si>
  <si>
    <t>tot_deduction_taken_pc_benefits__3</t>
  </si>
  <si>
    <t>tot_deduction_taken_pc_coverage__3</t>
  </si>
  <si>
    <t>tot_deduction_taken_pc_mean__3</t>
  </si>
  <si>
    <t>tekopora_inc_pc_beneficiaries__3</t>
  </si>
  <si>
    <t>tekopora_inc_pc_benefits__3</t>
  </si>
  <si>
    <t>tekopora_inc_pc_coverage__3</t>
  </si>
  <si>
    <t>tekopora_inc_pc_mean__3</t>
  </si>
  <si>
    <t>famassist_inc_pc_beneficiaries__3</t>
  </si>
  <si>
    <t>famassist_inc_pc_benefits__3</t>
  </si>
  <si>
    <t>famassist_inc_pc_coverage__3</t>
  </si>
  <si>
    <t>famassist_inc_pc_mean__3</t>
  </si>
  <si>
    <t>adulto_inc_pc_beneficiaries__3</t>
  </si>
  <si>
    <t>adulto_inc_pc_benefits__3</t>
  </si>
  <si>
    <t>adulto_inc_pc_coverage__3</t>
  </si>
  <si>
    <t>adulto_inc_pc_mean__3</t>
  </si>
  <si>
    <t>agtrans_inc_pc_beneficiaries__3</t>
  </si>
  <si>
    <t>agtrans_inc_pc_benefits__3</t>
  </si>
  <si>
    <t>agtrans_inc_pc_coverage__3</t>
  </si>
  <si>
    <t>agtrans_inc_pc_mean__3</t>
  </si>
  <si>
    <t>gross_mkt_inc_pc_coverage__3</t>
  </si>
  <si>
    <t>gross_mkt_inc_pc_mean__3</t>
  </si>
  <si>
    <t>labor_tax_pc_beneficiaries__4</t>
  </si>
  <si>
    <t>labor_tax_pc_benefits__4</t>
  </si>
  <si>
    <t>labor_tax_pc_coverage__4</t>
  </si>
  <si>
    <t>labor_tax_pc_mean__4</t>
  </si>
  <si>
    <t>dis_inc_pc_coverage__4</t>
  </si>
  <si>
    <t>dis_inc_pc_mean__4</t>
  </si>
  <si>
    <t>tot_deduction_taken_pc_beneficiaries__4</t>
  </si>
  <si>
    <t>tot_deduction_taken_pc_benefits__4</t>
  </si>
  <si>
    <t>tot_deduction_taken_pc_coverage__4</t>
  </si>
  <si>
    <t>tot_deduction_taken_pc_mean__4</t>
  </si>
  <si>
    <t>tekopora_inc_pc_beneficiaries__4</t>
  </si>
  <si>
    <t>tekopora_inc_pc_benefits__4</t>
  </si>
  <si>
    <t>tekopora_inc_pc_coverage__4</t>
  </si>
  <si>
    <t>tekopora_inc_pc_mean__4</t>
  </si>
  <si>
    <t>famassist_inc_pc_beneficiaries__4</t>
  </si>
  <si>
    <t>famassist_inc_pc_benefits__4</t>
  </si>
  <si>
    <t>famassist_inc_pc_coverage__4</t>
  </si>
  <si>
    <t>famassist_inc_pc_mean__4</t>
  </si>
  <si>
    <t>adulto_inc_pc_beneficiaries__4</t>
  </si>
  <si>
    <t>adulto_inc_pc_benefits__4</t>
  </si>
  <si>
    <t>adulto_inc_pc_coverage__4</t>
  </si>
  <si>
    <t>adulto_inc_pc_mean__4</t>
  </si>
  <si>
    <t>agtrans_inc_pc_beneficiaries__4</t>
  </si>
  <si>
    <t>agtrans_inc_pc_benefits__4</t>
  </si>
  <si>
    <t>agtrans_inc_pc_coverage__4</t>
  </si>
  <si>
    <t>agtrans_inc_pc_mean__4</t>
  </si>
  <si>
    <t>gross_mkt_inc_pc_coverage__4</t>
  </si>
  <si>
    <t>gross_mkt_inc_pc_mean__4</t>
  </si>
  <si>
    <t>labor_tax_pc_beneficiaries__5</t>
  </si>
  <si>
    <t>labor_tax_pc_benefits__5</t>
  </si>
  <si>
    <t>labor_tax_pc_coverage__5</t>
  </si>
  <si>
    <t>labor_tax_pc_mean__5</t>
  </si>
  <si>
    <t>dis_inc_pc_coverage__5</t>
  </si>
  <si>
    <t>dis_inc_pc_mean__5</t>
  </si>
  <si>
    <t>tot_deduction_taken_pc_beneficiaries__5</t>
  </si>
  <si>
    <t>tot_deduction_taken_pc_benefits__5</t>
  </si>
  <si>
    <t>tot_deduction_taken_pc_coverage__5</t>
  </si>
  <si>
    <t>tot_deduction_taken_pc_mean__5</t>
  </si>
  <si>
    <t>tekopora_inc_pc_beneficiaries__5</t>
  </si>
  <si>
    <t>tekopora_inc_pc_benefits__5</t>
  </si>
  <si>
    <t>tekopora_inc_pc_coverage__5</t>
  </si>
  <si>
    <t>tekopora_inc_pc_mean__5</t>
  </si>
  <si>
    <t>famassist_inc_pc_beneficiaries__5</t>
  </si>
  <si>
    <t>famassist_inc_pc_benefits__5</t>
  </si>
  <si>
    <t>famassist_inc_pc_coverage__5</t>
  </si>
  <si>
    <t>famassist_inc_pc_mean__5</t>
  </si>
  <si>
    <t>adulto_inc_pc_beneficiaries__5</t>
  </si>
  <si>
    <t>adulto_inc_pc_benefits__5</t>
  </si>
  <si>
    <t>adulto_inc_pc_coverage__5</t>
  </si>
  <si>
    <t>adulto_inc_pc_mean__5</t>
  </si>
  <si>
    <t>agtrans_inc_pc_beneficiaries__5</t>
  </si>
  <si>
    <t>agtrans_inc_pc_benefits__5</t>
  </si>
  <si>
    <t>agtrans_inc_pc_coverage__5</t>
  </si>
  <si>
    <t>agtrans_inc_pc_mean__5</t>
  </si>
  <si>
    <t>gross_mkt_inc_pc_coverage__5</t>
  </si>
  <si>
    <t>gross_mkt_inc_pc_mean__5</t>
  </si>
  <si>
    <t>labor_tax_pc_beneficiaries__6</t>
  </si>
  <si>
    <t>labor_tax_pc_benefits__6</t>
  </si>
  <si>
    <t>labor_tax_pc_coverage__6</t>
  </si>
  <si>
    <t>labor_tax_pc_mean__6</t>
  </si>
  <si>
    <t>dis_inc_pc_coverage__6</t>
  </si>
  <si>
    <t>dis_inc_pc_mean__6</t>
  </si>
  <si>
    <t>tot_deduction_taken_pc_beneficiaries__6</t>
  </si>
  <si>
    <t>tot_deduction_taken_pc_benefits__6</t>
  </si>
  <si>
    <t>tot_deduction_taken_pc_coverage__6</t>
  </si>
  <si>
    <t>tot_deduction_taken_pc_mean__6</t>
  </si>
  <si>
    <t>tekopora_inc_pc_beneficiaries__6</t>
  </si>
  <si>
    <t>tekopora_inc_pc_benefits__6</t>
  </si>
  <si>
    <t>tekopora_inc_pc_coverage__6</t>
  </si>
  <si>
    <t>tekopora_inc_pc_mean__6</t>
  </si>
  <si>
    <t>famassist_inc_pc_beneficiaries__6</t>
  </si>
  <si>
    <t>famassist_inc_pc_benefits__6</t>
  </si>
  <si>
    <t>famassist_inc_pc_coverage__6</t>
  </si>
  <si>
    <t>famassist_inc_pc_mean__6</t>
  </si>
  <si>
    <t>adulto_inc_pc_beneficiaries__6</t>
  </si>
  <si>
    <t>adulto_inc_pc_benefits__6</t>
  </si>
  <si>
    <t>adulto_inc_pc_coverage__6</t>
  </si>
  <si>
    <t>adulto_inc_pc_mean__6</t>
  </si>
  <si>
    <t>agtrans_inc_pc_beneficiaries__6</t>
  </si>
  <si>
    <t>agtrans_inc_pc_benefits__6</t>
  </si>
  <si>
    <t>agtrans_inc_pc_coverage__6</t>
  </si>
  <si>
    <t>agtrans_inc_pc_mean__6</t>
  </si>
  <si>
    <t>gross_mkt_inc_pc_coverage__6</t>
  </si>
  <si>
    <t>gross_mkt_inc_pc_mean__6</t>
  </si>
  <si>
    <t>labor_tax_pc_beneficiaries__7</t>
  </si>
  <si>
    <t>labor_tax_pc_benefits__7</t>
  </si>
  <si>
    <t>labor_tax_pc_coverage__7</t>
  </si>
  <si>
    <t>labor_tax_pc_mean__7</t>
  </si>
  <si>
    <t>dis_inc_pc_coverage__7</t>
  </si>
  <si>
    <t>dis_inc_pc_mean__7</t>
  </si>
  <si>
    <t>tot_deduction_taken_pc_beneficiaries__7</t>
  </si>
  <si>
    <t>tot_deduction_taken_pc_benefits__7</t>
  </si>
  <si>
    <t>tot_deduction_taken_pc_coverage__7</t>
  </si>
  <si>
    <t>tot_deduction_taken_pc_mean__7</t>
  </si>
  <si>
    <t>tekopora_inc_pc_beneficiaries__7</t>
  </si>
  <si>
    <t>tekopora_inc_pc_benefits__7</t>
  </si>
  <si>
    <t>tekopora_inc_pc_coverage__7</t>
  </si>
  <si>
    <t>tekopora_inc_pc_mean__7</t>
  </si>
  <si>
    <t>famassist_inc_pc_beneficiaries__7</t>
  </si>
  <si>
    <t>famassist_inc_pc_benefits__7</t>
  </si>
  <si>
    <t>famassist_inc_pc_coverage__7</t>
  </si>
  <si>
    <t>famassist_inc_pc_mean__7</t>
  </si>
  <si>
    <t>adulto_inc_pc_beneficiaries__7</t>
  </si>
  <si>
    <t>adulto_inc_pc_benefits__7</t>
  </si>
  <si>
    <t>adulto_inc_pc_coverage__7</t>
  </si>
  <si>
    <t>adulto_inc_pc_mean__7</t>
  </si>
  <si>
    <t>agtrans_inc_pc_beneficiaries__7</t>
  </si>
  <si>
    <t>agtrans_inc_pc_benefits__7</t>
  </si>
  <si>
    <t>agtrans_inc_pc_coverage__7</t>
  </si>
  <si>
    <t>agtrans_inc_pc_mean__7</t>
  </si>
  <si>
    <t>gross_mkt_inc_pc_coverage__7</t>
  </si>
  <si>
    <t>gross_mkt_inc_pc_mean__7</t>
  </si>
  <si>
    <t>labor_tax_pc_beneficiaries__8</t>
  </si>
  <si>
    <t>labor_tax_pc_benefits__8</t>
  </si>
  <si>
    <t>labor_tax_pc_coverage__8</t>
  </si>
  <si>
    <t>labor_tax_pc_mean__8</t>
  </si>
  <si>
    <t>dis_inc_pc_coverage__8</t>
  </si>
  <si>
    <t>dis_inc_pc_mean__8</t>
  </si>
  <si>
    <t>tot_deduction_taken_pc_beneficiaries__8</t>
  </si>
  <si>
    <t>tot_deduction_taken_pc_benefits__8</t>
  </si>
  <si>
    <t>tot_deduction_taken_pc_coverage__8</t>
  </si>
  <si>
    <t>tot_deduction_taken_pc_mean__8</t>
  </si>
  <si>
    <t>tekopora_inc_pc_beneficiaries__8</t>
  </si>
  <si>
    <t>tekopora_inc_pc_benefits__8</t>
  </si>
  <si>
    <t>tekopora_inc_pc_coverage__8</t>
  </si>
  <si>
    <t>tekopora_inc_pc_mean__8</t>
  </si>
  <si>
    <t>famassist_inc_pc_beneficiaries__8</t>
  </si>
  <si>
    <t>famassist_inc_pc_benefits__8</t>
  </si>
  <si>
    <t>famassist_inc_pc_coverage__8</t>
  </si>
  <si>
    <t>famassist_inc_pc_mean__8</t>
  </si>
  <si>
    <t>adulto_inc_pc_beneficiaries__8</t>
  </si>
  <si>
    <t>adulto_inc_pc_benefits__8</t>
  </si>
  <si>
    <t>adulto_inc_pc_coverage__8</t>
  </si>
  <si>
    <t>adulto_inc_pc_mean__8</t>
  </si>
  <si>
    <t>agtrans_inc_pc_beneficiaries__8</t>
  </si>
  <si>
    <t>agtrans_inc_pc_benefits__8</t>
  </si>
  <si>
    <t>agtrans_inc_pc_coverage__8</t>
  </si>
  <si>
    <t>agtrans_inc_pc_mean__8</t>
  </si>
  <si>
    <t>gross_mkt_inc_pc_coverage__8</t>
  </si>
  <si>
    <t>gross_mkt_inc_pc_mean__8</t>
  </si>
  <si>
    <t>labor_tax_pc_beneficiaries__9</t>
  </si>
  <si>
    <t>labor_tax_pc_benefits__9</t>
  </si>
  <si>
    <t>labor_tax_pc_coverage__9</t>
  </si>
  <si>
    <t>labor_tax_pc_mean__9</t>
  </si>
  <si>
    <t>dis_inc_pc_coverage__9</t>
  </si>
  <si>
    <t>dis_inc_pc_mean__9</t>
  </si>
  <si>
    <t>tot_deduction_taken_pc_beneficiaries__9</t>
  </si>
  <si>
    <t>tot_deduction_taken_pc_benefits__9</t>
  </si>
  <si>
    <t>tot_deduction_taken_pc_coverage__9</t>
  </si>
  <si>
    <t>tot_deduction_taken_pc_mean__9</t>
  </si>
  <si>
    <t>tekopora_inc_pc_beneficiaries__9</t>
  </si>
  <si>
    <t>tekopora_inc_pc_benefits__9</t>
  </si>
  <si>
    <t>tekopora_inc_pc_coverage__9</t>
  </si>
  <si>
    <t>tekopora_inc_pc_mean__9</t>
  </si>
  <si>
    <t>famassist_inc_pc_beneficiaries__9</t>
  </si>
  <si>
    <t>famassist_inc_pc_benefits__9</t>
  </si>
  <si>
    <t>famassist_inc_pc_coverage__9</t>
  </si>
  <si>
    <t>famassist_inc_pc_mean__9</t>
  </si>
  <si>
    <t>adulto_inc_pc_beneficiaries__9</t>
  </si>
  <si>
    <t>adulto_inc_pc_benefits__9</t>
  </si>
  <si>
    <t>adulto_inc_pc_coverage__9</t>
  </si>
  <si>
    <t>adulto_inc_pc_mean__9</t>
  </si>
  <si>
    <t>agtrans_inc_pc_beneficiaries__9</t>
  </si>
  <si>
    <t>agtrans_inc_pc_benefits__9</t>
  </si>
  <si>
    <t>agtrans_inc_pc_coverage__9</t>
  </si>
  <si>
    <t>agtrans_inc_pc_mean__9</t>
  </si>
  <si>
    <t>gross_mkt_inc_pc_coverage__9</t>
  </si>
  <si>
    <t>gross_mkt_inc_pc_mean__9</t>
  </si>
  <si>
    <t>labor_tax_pc_beneficiaries__10</t>
  </si>
  <si>
    <t>labor_tax_pc_benefits__10</t>
  </si>
  <si>
    <t>labor_tax_pc_coverage__10</t>
  </si>
  <si>
    <t>labor_tax_pc_mean__10</t>
  </si>
  <si>
    <t>dis_inc_pc_coverage__10</t>
  </si>
  <si>
    <t>dis_inc_pc_mean__10</t>
  </si>
  <si>
    <t>tot_deduction_taken_pc_beneficiaries__10</t>
  </si>
  <si>
    <t>tot_deduction_taken_pc_benefits__10</t>
  </si>
  <si>
    <t>tot_deduction_taken_pc_coverage__10</t>
  </si>
  <si>
    <t>tot_deduction_taken_pc_mean__10</t>
  </si>
  <si>
    <t>tekopora_inc_pc_beneficiaries__10</t>
  </si>
  <si>
    <t>tekopora_inc_pc_benefits__10</t>
  </si>
  <si>
    <t>tekopora_inc_pc_coverage__10</t>
  </si>
  <si>
    <t>tekopora_inc_pc_mean__10</t>
  </si>
  <si>
    <t>famassist_inc_pc_beneficiaries__10</t>
  </si>
  <si>
    <t>famassist_inc_pc_benefits__10</t>
  </si>
  <si>
    <t>famassist_inc_pc_coverage__10</t>
  </si>
  <si>
    <t>famassist_inc_pc_mean__10</t>
  </si>
  <si>
    <t>adulto_inc_pc_beneficiaries__10</t>
  </si>
  <si>
    <t>adulto_inc_pc_benefits__10</t>
  </si>
  <si>
    <t>adulto_inc_pc_coverage__10</t>
  </si>
  <si>
    <t>adulto_inc_pc_mean__10</t>
  </si>
  <si>
    <t>agtrans_inc_pc_beneficiaries__10</t>
  </si>
  <si>
    <t>agtrans_inc_pc_benefits__10</t>
  </si>
  <si>
    <t>agtrans_inc_pc_coverage__10</t>
  </si>
  <si>
    <t>agtrans_inc_pc_mean__10</t>
  </si>
  <si>
    <t>gross_mkt_inc_pc_coverage__10</t>
  </si>
  <si>
    <t>gross_mkt_inc_pc_mean__10</t>
  </si>
  <si>
    <t>nso_inc</t>
  </si>
  <si>
    <t>vectors</t>
  </si>
  <si>
    <t>Ingreso programa adulto mayor</t>
  </si>
  <si>
    <t>Ingreso por transferencia a agricultores</t>
  </si>
  <si>
    <t>Ingresos por transferencias familiares</t>
  </si>
  <si>
    <t>Ingresos netos de mercado (sin transferencias publicas)</t>
  </si>
  <si>
    <t>Ingreso oficial de agencia estadistica</t>
  </si>
  <si>
    <t>Ingresos por programa Tekopora</t>
  </si>
  <si>
    <t>Total de deducciones de gasto tomadas para IRP</t>
  </si>
  <si>
    <t>Ingresos brutos de mercado</t>
  </si>
  <si>
    <t>Seleccione hasta 3 variables para comparar</t>
  </si>
  <si>
    <t>Centiles de ingresos brutos de mercado</t>
  </si>
  <si>
    <t>Vector de ordenamiento:</t>
  </si>
  <si>
    <t>ssc_pc</t>
  </si>
  <si>
    <t>ssc_pc_beneficiaries__1</t>
  </si>
  <si>
    <t>ssc_pc_benefits__1</t>
  </si>
  <si>
    <t>ssc_pc_coverage__1</t>
  </si>
  <si>
    <t>ssc_pc_mean__1</t>
  </si>
  <si>
    <t>ssc_pc_beneficiaries__2</t>
  </si>
  <si>
    <t>ssc_pc_benefits__2</t>
  </si>
  <si>
    <t>ssc_pc_coverage__2</t>
  </si>
  <si>
    <t>ssc_pc_mean__2</t>
  </si>
  <si>
    <t>ssc_pc_beneficiaries__3</t>
  </si>
  <si>
    <t>ssc_pc_benefits__3</t>
  </si>
  <si>
    <t>ssc_pc_coverage__3</t>
  </si>
  <si>
    <t>ssc_pc_mean__3</t>
  </si>
  <si>
    <t>ssc_pc_beneficiaries__4</t>
  </si>
  <si>
    <t>ssc_pc_benefits__4</t>
  </si>
  <si>
    <t>ssc_pc_coverage__4</t>
  </si>
  <si>
    <t>ssc_pc_mean__4</t>
  </si>
  <si>
    <t>ssc_pc_beneficiaries__5</t>
  </si>
  <si>
    <t>ssc_pc_benefits__5</t>
  </si>
  <si>
    <t>ssc_pc_coverage__5</t>
  </si>
  <si>
    <t>ssc_pc_mean__5</t>
  </si>
  <si>
    <t>ssc_pc_beneficiaries__6</t>
  </si>
  <si>
    <t>ssc_pc_benefits__6</t>
  </si>
  <si>
    <t>ssc_pc_coverage__6</t>
  </si>
  <si>
    <t>ssc_pc_mean__6</t>
  </si>
  <si>
    <t>ssc_pc_beneficiaries__7</t>
  </si>
  <si>
    <t>ssc_pc_benefits__7</t>
  </si>
  <si>
    <t>ssc_pc_coverage__7</t>
  </si>
  <si>
    <t>ssc_pc_mean__7</t>
  </si>
  <si>
    <t>ssc_pc_beneficiaries__8</t>
  </si>
  <si>
    <t>ssc_pc_benefits__8</t>
  </si>
  <si>
    <t>ssc_pc_coverage__8</t>
  </si>
  <si>
    <t>ssc_pc_mean__8</t>
  </si>
  <si>
    <t>ssc_pc_beneficiaries__9</t>
  </si>
  <si>
    <t>ssc_pc_benefits__9</t>
  </si>
  <si>
    <t>ssc_pc_coverage__9</t>
  </si>
  <si>
    <t>ssc_pc_mean__9</t>
  </si>
  <si>
    <t>ssc_pc_beneficiaries__10</t>
  </si>
  <si>
    <t>ssc_pc_benefits__10</t>
  </si>
  <si>
    <t>ssc_pc_coverage__10</t>
  </si>
  <si>
    <t>ssc_pc_mean__10</t>
  </si>
  <si>
    <t>FGT0</t>
  </si>
  <si>
    <t>FGT1</t>
  </si>
  <si>
    <t>FGT2</t>
  </si>
  <si>
    <t>povs</t>
  </si>
  <si>
    <t>Linea pobreza extrema</t>
  </si>
  <si>
    <t>Linea de pobreza total</t>
  </si>
  <si>
    <t>nso_inc_coverage__1</t>
  </si>
  <si>
    <t>nso_inc_mean__1</t>
  </si>
  <si>
    <t>nso_inc_coverage__2</t>
  </si>
  <si>
    <t>nso_inc_mean__2</t>
  </si>
  <si>
    <t>nso_inc_coverage__3</t>
  </si>
  <si>
    <t>nso_inc_mean__3</t>
  </si>
  <si>
    <t>nso_inc_coverage__4</t>
  </si>
  <si>
    <t>nso_inc_mean__4</t>
  </si>
  <si>
    <t>nso_inc_coverage__5</t>
  </si>
  <si>
    <t>nso_inc_mean__5</t>
  </si>
  <si>
    <t>nso_inc_coverage__6</t>
  </si>
  <si>
    <t>nso_inc_mean__6</t>
  </si>
  <si>
    <t>nso_inc_coverage__7</t>
  </si>
  <si>
    <t>nso_inc_mean__7</t>
  </si>
  <si>
    <t>nso_inc_coverage__8</t>
  </si>
  <si>
    <t>nso_inc_mean__8</t>
  </si>
  <si>
    <t>nso_inc_coverage__9</t>
  </si>
  <si>
    <t>nso_inc_mean__9</t>
  </si>
  <si>
    <t>nso_inc_coverage__10</t>
  </si>
  <si>
    <t>nso_inc_mean__10</t>
  </si>
  <si>
    <t>Gini</t>
  </si>
  <si>
    <t>Concentracion</t>
  </si>
  <si>
    <t>dis_inc_pc_fgt0_linpobex__.</t>
  </si>
  <si>
    <t>dis_inc_pc_fgt0_linpobto__.</t>
  </si>
  <si>
    <t>gross_mkt_inc_pc_fgt0_linpobex__.</t>
  </si>
  <si>
    <t>gross_mkt_inc_pc_fgt0_linpobto__.</t>
  </si>
  <si>
    <t>nso_inc_fgt0_linpobex__.</t>
  </si>
  <si>
    <t>nso_inc_fgt0_linpobto__.</t>
  </si>
  <si>
    <t>dis_inc_pc_fgt1_linpobex__.</t>
  </si>
  <si>
    <t>dis_inc_pc_fgt1_linpobto__.</t>
  </si>
  <si>
    <t>gross_mkt_inc_pc_fgt1_linpobex__.</t>
  </si>
  <si>
    <t>gross_mkt_inc_pc_fgt1_linpobto__.</t>
  </si>
  <si>
    <t>nso_inc_fgt1_linpobex__.</t>
  </si>
  <si>
    <t>nso_inc_fgt1_linpobto__.</t>
  </si>
  <si>
    <t>dis_inc_pc_fgt2_linpobex__.</t>
  </si>
  <si>
    <t>dis_inc_pc_fgt2_linpobto__.</t>
  </si>
  <si>
    <t>gross_mkt_inc_pc_fgt2_linpobex__.</t>
  </si>
  <si>
    <t>gross_mkt_inc_pc_fgt2_linpobto__.</t>
  </si>
  <si>
    <t>nso_inc_fgt2_linpobex__.</t>
  </si>
  <si>
    <t>nso_inc_fgt2_linpobto__.</t>
  </si>
  <si>
    <t>dis_inc_pc_dependency_linpobto__1</t>
  </si>
  <si>
    <t>dis_inc_pc_fgt0_linpobto__1</t>
  </si>
  <si>
    <t>dis_inc_pc_fgt1_linpobto__1</t>
  </si>
  <si>
    <t>dis_inc_pc_fgt2_linpobto__1</t>
  </si>
  <si>
    <t>dis_inc_pc_dependency_linpobex__1</t>
  </si>
  <si>
    <t>dis_inc_pc_fgt0_linpobex__1</t>
  </si>
  <si>
    <t>dis_inc_pc_fgt1_linpobex__1</t>
  </si>
  <si>
    <t>dis_inc_pc_fgt2_linpobex__1</t>
  </si>
  <si>
    <t>nso_inc_dependency_linpobto__1</t>
  </si>
  <si>
    <t>nso_inc_fgt0_linpobto__1</t>
  </si>
  <si>
    <t>nso_inc_fgt1_linpobto__1</t>
  </si>
  <si>
    <t>nso_inc_fgt2_linpobto__1</t>
  </si>
  <si>
    <t>nso_inc_dependency_linpobex__1</t>
  </si>
  <si>
    <t>nso_inc_fgt0_linpobex__1</t>
  </si>
  <si>
    <t>nso_inc_fgt1_linpobex__1</t>
  </si>
  <si>
    <t>nso_inc_fgt2_linpobex__1</t>
  </si>
  <si>
    <t>ssc_pc_dependency_linpobto__1</t>
  </si>
  <si>
    <t>ssc_pc_dependency_linpobex__1</t>
  </si>
  <si>
    <t>tekopora_inc_pc_dependency_linpobto__1</t>
  </si>
  <si>
    <t>tekopora_inc_pc_dependency_linpobex__1</t>
  </si>
  <si>
    <t>famassist_inc_pc_dependency_linpobto__1</t>
  </si>
  <si>
    <t>famassist_inc_pc_dependency_linpobex__1</t>
  </si>
  <si>
    <t>adulto_inc_pc_dependency_linpobto__1</t>
  </si>
  <si>
    <t>adulto_inc_pc_dependency_linpobex__1</t>
  </si>
  <si>
    <t>agtrans_inc_pc_dependency_linpobto__1</t>
  </si>
  <si>
    <t>agtrans_inc_pc_dependency_linpobex__1</t>
  </si>
  <si>
    <t>gross_mkt_inc_pc_dependency_linpobto__1</t>
  </si>
  <si>
    <t>gross_mkt_inc_pc_fgt0_linpobto__1</t>
  </si>
  <si>
    <t>gross_mkt_inc_pc_fgt1_linpobto__1</t>
  </si>
  <si>
    <t>gross_mkt_inc_pc_fgt2_linpobto__1</t>
  </si>
  <si>
    <t>gross_mkt_inc_pc_dependency_linpobex__1</t>
  </si>
  <si>
    <t>gross_mkt_inc_pc_fgt0_linpobex__1</t>
  </si>
  <si>
    <t>gross_mkt_inc_pc_fgt1_linpobex__1</t>
  </si>
  <si>
    <t>gross_mkt_inc_pc_fgt2_linpobex__1</t>
  </si>
  <si>
    <t>dis_inc_pc_dependency_linpobto__2</t>
  </si>
  <si>
    <t>dis_inc_pc_fgt0_linpobto__2</t>
  </si>
  <si>
    <t>dis_inc_pc_fgt1_linpobto__2</t>
  </si>
  <si>
    <t>dis_inc_pc_fgt2_linpobto__2</t>
  </si>
  <si>
    <t>dis_inc_pc_dependency_linpobex__2</t>
  </si>
  <si>
    <t>dis_inc_pc_fgt0_linpobex__2</t>
  </si>
  <si>
    <t>dis_inc_pc_fgt1_linpobex__2</t>
  </si>
  <si>
    <t>dis_inc_pc_fgt2_linpobex__2</t>
  </si>
  <si>
    <t>nso_inc_dependency_linpobto__2</t>
  </si>
  <si>
    <t>nso_inc_fgt0_linpobto__2</t>
  </si>
  <si>
    <t>nso_inc_fgt1_linpobto__2</t>
  </si>
  <si>
    <t>nso_inc_fgt2_linpobto__2</t>
  </si>
  <si>
    <t>nso_inc_dependency_linpobex__2</t>
  </si>
  <si>
    <t>nso_inc_fgt0_linpobex__2</t>
  </si>
  <si>
    <t>nso_inc_fgt1_linpobex__2</t>
  </si>
  <si>
    <t>nso_inc_fgt2_linpobex__2</t>
  </si>
  <si>
    <t>ssc_pc_dependency_linpobto__2</t>
  </si>
  <si>
    <t>ssc_pc_dependency_linpobex__2</t>
  </si>
  <si>
    <t>tekopora_inc_pc_dependency_linpobto__2</t>
  </si>
  <si>
    <t>tekopora_inc_pc_dependency_linpobex__2</t>
  </si>
  <si>
    <t>famassist_inc_pc_dependency_linpobto__2</t>
  </si>
  <si>
    <t>famassist_inc_pc_dependency_linpobex__2</t>
  </si>
  <si>
    <t>adulto_inc_pc_dependency_linpobto__2</t>
  </si>
  <si>
    <t>adulto_inc_pc_dependency_linpobex__2</t>
  </si>
  <si>
    <t>gross_mkt_inc_pc_dependency_linpobto__2</t>
  </si>
  <si>
    <t>gross_mkt_inc_pc_fgt0_linpobto__2</t>
  </si>
  <si>
    <t>gross_mkt_inc_pc_fgt1_linpobto__2</t>
  </si>
  <si>
    <t>gross_mkt_inc_pc_fgt2_linpobto__2</t>
  </si>
  <si>
    <t>gross_mkt_inc_pc_dependency_linpobex__2</t>
  </si>
  <si>
    <t>gross_mkt_inc_pc_fgt0_linpobex__2</t>
  </si>
  <si>
    <t>gross_mkt_inc_pc_fgt1_linpobex__2</t>
  </si>
  <si>
    <t>gross_mkt_inc_pc_fgt2_linpobex__2</t>
  </si>
  <si>
    <t>dis_inc_pc_dependency_linpobto__3</t>
  </si>
  <si>
    <t>dis_inc_pc_fgt0_linpobto__3</t>
  </si>
  <si>
    <t>dis_inc_pc_fgt1_linpobto__3</t>
  </si>
  <si>
    <t>dis_inc_pc_fgt2_linpobto__3</t>
  </si>
  <si>
    <t>dis_inc_pc_dependency_linpobex__3</t>
  </si>
  <si>
    <t>dis_inc_pc_fgt0_linpobex__3</t>
  </si>
  <si>
    <t>dis_inc_pc_fgt1_linpobex__3</t>
  </si>
  <si>
    <t>dis_inc_pc_fgt2_linpobex__3</t>
  </si>
  <si>
    <t>nso_inc_dependency_linpobto__3</t>
  </si>
  <si>
    <t>nso_inc_fgt0_linpobto__3</t>
  </si>
  <si>
    <t>nso_inc_fgt1_linpobto__3</t>
  </si>
  <si>
    <t>nso_inc_fgt2_linpobto__3</t>
  </si>
  <si>
    <t>nso_inc_dependency_linpobex__3</t>
  </si>
  <si>
    <t>nso_inc_fgt0_linpobex__3</t>
  </si>
  <si>
    <t>nso_inc_fgt1_linpobex__3</t>
  </si>
  <si>
    <t>nso_inc_fgt2_linpobex__3</t>
  </si>
  <si>
    <t>ssc_pc_dependency_linpobto__3</t>
  </si>
  <si>
    <t>ssc_pc_dependency_linpobex__3</t>
  </si>
  <si>
    <t>tekopora_inc_pc_dependency_linpobto__3</t>
  </si>
  <si>
    <t>tekopora_inc_pc_dependency_linpobex__3</t>
  </si>
  <si>
    <t>famassist_inc_pc_dependency_linpobto__3</t>
  </si>
  <si>
    <t>famassist_inc_pc_dependency_linpobex__3</t>
  </si>
  <si>
    <t>adulto_inc_pc_dependency_linpobto__3</t>
  </si>
  <si>
    <t>adulto_inc_pc_dependency_linpobex__3</t>
  </si>
  <si>
    <t>gross_mkt_inc_pc_dependency_linpobto__3</t>
  </si>
  <si>
    <t>gross_mkt_inc_pc_fgt0_linpobto__3</t>
  </si>
  <si>
    <t>gross_mkt_inc_pc_fgt1_linpobto__3</t>
  </si>
  <si>
    <t>gross_mkt_inc_pc_fgt2_linpobto__3</t>
  </si>
  <si>
    <t>gross_mkt_inc_pc_dependency_linpobex__3</t>
  </si>
  <si>
    <t>gross_mkt_inc_pc_fgt0_linpobex__3</t>
  </si>
  <si>
    <t>gross_mkt_inc_pc_fgt1_linpobex__3</t>
  </si>
  <si>
    <t>gross_mkt_inc_pc_fgt2_linpobex__3</t>
  </si>
  <si>
    <t>dis_inc_pc_dependency_linpobto__4</t>
  </si>
  <si>
    <t>dis_inc_pc_fgt0_linpobto__4</t>
  </si>
  <si>
    <t>dis_inc_pc_fgt1_linpobto__4</t>
  </si>
  <si>
    <t>dis_inc_pc_fgt2_linpobto__4</t>
  </si>
  <si>
    <t>dis_inc_pc_dependency_linpobex__4</t>
  </si>
  <si>
    <t>dis_inc_pc_fgt0_linpobex__4</t>
  </si>
  <si>
    <t>dis_inc_pc_fgt1_linpobex__4</t>
  </si>
  <si>
    <t>dis_inc_pc_fgt2_linpobex__4</t>
  </si>
  <si>
    <t>nso_inc_dependency_linpobto__4</t>
  </si>
  <si>
    <t>nso_inc_fgt0_linpobto__4</t>
  </si>
  <si>
    <t>nso_inc_fgt1_linpobto__4</t>
  </si>
  <si>
    <t>nso_inc_fgt2_linpobto__4</t>
  </si>
  <si>
    <t>nso_inc_dependency_linpobex__4</t>
  </si>
  <si>
    <t>nso_inc_fgt0_linpobex__4</t>
  </si>
  <si>
    <t>nso_inc_fgt1_linpobex__4</t>
  </si>
  <si>
    <t>nso_inc_fgt2_linpobex__4</t>
  </si>
  <si>
    <t>ssc_pc_dependency_linpobto__4</t>
  </si>
  <si>
    <t>ssc_pc_dependency_linpobex__4</t>
  </si>
  <si>
    <t>tekopora_inc_pc_dependency_linpobto__4</t>
  </si>
  <si>
    <t>tekopora_inc_pc_dependency_linpobex__4</t>
  </si>
  <si>
    <t>famassist_inc_pc_dependency_linpobto__4</t>
  </si>
  <si>
    <t>famassist_inc_pc_dependency_linpobex__4</t>
  </si>
  <si>
    <t>adulto_inc_pc_dependency_linpobto__4</t>
  </si>
  <si>
    <t>adulto_inc_pc_dependency_linpobex__4</t>
  </si>
  <si>
    <t>agtrans_inc_pc_dependency_linpobto__4</t>
  </si>
  <si>
    <t>agtrans_inc_pc_dependency_linpobex__4</t>
  </si>
  <si>
    <t>gross_mkt_inc_pc_dependency_linpobto__4</t>
  </si>
  <si>
    <t>gross_mkt_inc_pc_fgt0_linpobto__4</t>
  </si>
  <si>
    <t>gross_mkt_inc_pc_fgt1_linpobto__4</t>
  </si>
  <si>
    <t>gross_mkt_inc_pc_fgt2_linpobto__4</t>
  </si>
  <si>
    <t>gross_mkt_inc_pc_dependency_linpobex__4</t>
  </si>
  <si>
    <t>gross_mkt_inc_pc_fgt0_linpobex__4</t>
  </si>
  <si>
    <t>gross_mkt_inc_pc_fgt1_linpobex__4</t>
  </si>
  <si>
    <t>gross_mkt_inc_pc_fgt2_linpobex__4</t>
  </si>
  <si>
    <t>dis_inc_pc_dependency_linpobto__5</t>
  </si>
  <si>
    <t>dis_inc_pc_fgt0_linpobto__5</t>
  </si>
  <si>
    <t>dis_inc_pc_fgt1_linpobto__5</t>
  </si>
  <si>
    <t>dis_inc_pc_fgt2_linpobto__5</t>
  </si>
  <si>
    <t>dis_inc_pc_dependency_linpobex__5</t>
  </si>
  <si>
    <t>dis_inc_pc_fgt0_linpobex__5</t>
  </si>
  <si>
    <t>dis_inc_pc_fgt1_linpobex__5</t>
  </si>
  <si>
    <t>dis_inc_pc_fgt2_linpobex__5</t>
  </si>
  <si>
    <t>nso_inc_dependency_linpobto__5</t>
  </si>
  <si>
    <t>nso_inc_fgt0_linpobto__5</t>
  </si>
  <si>
    <t>nso_inc_fgt1_linpobto__5</t>
  </si>
  <si>
    <t>nso_inc_fgt2_linpobto__5</t>
  </si>
  <si>
    <t>nso_inc_dependency_linpobex__5</t>
  </si>
  <si>
    <t>nso_inc_fgt0_linpobex__5</t>
  </si>
  <si>
    <t>nso_inc_fgt1_linpobex__5</t>
  </si>
  <si>
    <t>nso_inc_fgt2_linpobex__5</t>
  </si>
  <si>
    <t>ssc_pc_dependency_linpobto__5</t>
  </si>
  <si>
    <t>ssc_pc_dependency_linpobex__5</t>
  </si>
  <si>
    <t>tekopora_inc_pc_dependency_linpobto__5</t>
  </si>
  <si>
    <t>tekopora_inc_pc_dependency_linpobex__5</t>
  </si>
  <si>
    <t>famassist_inc_pc_dependency_linpobto__5</t>
  </si>
  <si>
    <t>famassist_inc_pc_dependency_linpobex__5</t>
  </si>
  <si>
    <t>adulto_inc_pc_dependency_linpobto__5</t>
  </si>
  <si>
    <t>adulto_inc_pc_dependency_linpobex__5</t>
  </si>
  <si>
    <t>agtrans_inc_pc_dependency_linpobto__5</t>
  </si>
  <si>
    <t>agtrans_inc_pc_dependency_linpobex__5</t>
  </si>
  <si>
    <t>gross_mkt_inc_pc_dependency_linpobto__5</t>
  </si>
  <si>
    <t>gross_mkt_inc_pc_fgt0_linpobto__5</t>
  </si>
  <si>
    <t>gross_mkt_inc_pc_fgt1_linpobto__5</t>
  </si>
  <si>
    <t>gross_mkt_inc_pc_fgt2_linpobto__5</t>
  </si>
  <si>
    <t>gross_mkt_inc_pc_dependency_linpobex__5</t>
  </si>
  <si>
    <t>gross_mkt_inc_pc_fgt0_linpobex__5</t>
  </si>
  <si>
    <t>gross_mkt_inc_pc_fgt1_linpobex__5</t>
  </si>
  <si>
    <t>gross_mkt_inc_pc_fgt2_linpobex__5</t>
  </si>
  <si>
    <t>dis_inc_pc_dependency_linpobto__6</t>
  </si>
  <si>
    <t>dis_inc_pc_fgt0_linpobto__6</t>
  </si>
  <si>
    <t>dis_inc_pc_fgt1_linpobto__6</t>
  </si>
  <si>
    <t>dis_inc_pc_fgt2_linpobto__6</t>
  </si>
  <si>
    <t>dis_inc_pc_dependency_linpobex__6</t>
  </si>
  <si>
    <t>dis_inc_pc_fgt0_linpobex__6</t>
  </si>
  <si>
    <t>dis_inc_pc_fgt1_linpobex__6</t>
  </si>
  <si>
    <t>dis_inc_pc_fgt2_linpobex__6</t>
  </si>
  <si>
    <t>nso_inc_dependency_linpobto__6</t>
  </si>
  <si>
    <t>nso_inc_fgt0_linpobto__6</t>
  </si>
  <si>
    <t>nso_inc_fgt1_linpobto__6</t>
  </si>
  <si>
    <t>nso_inc_fgt2_linpobto__6</t>
  </si>
  <si>
    <t>nso_inc_dependency_linpobex__6</t>
  </si>
  <si>
    <t>nso_inc_fgt0_linpobex__6</t>
  </si>
  <si>
    <t>nso_inc_fgt1_linpobex__6</t>
  </si>
  <si>
    <t>nso_inc_fgt2_linpobex__6</t>
  </si>
  <si>
    <t>ssc_pc_dependency_linpobto__6</t>
  </si>
  <si>
    <t>ssc_pc_dependency_linpobex__6</t>
  </si>
  <si>
    <t>tekopora_inc_pc_dependency_linpobto__6</t>
  </si>
  <si>
    <t>tekopora_inc_pc_dependency_linpobex__6</t>
  </si>
  <si>
    <t>famassist_inc_pc_dependency_linpobto__6</t>
  </si>
  <si>
    <t>famassist_inc_pc_dependency_linpobex__6</t>
  </si>
  <si>
    <t>adulto_inc_pc_dependency_linpobto__6</t>
  </si>
  <si>
    <t>adulto_inc_pc_dependency_linpobex__6</t>
  </si>
  <si>
    <t>agtrans_inc_pc_dependency_linpobto__6</t>
  </si>
  <si>
    <t>agtrans_inc_pc_dependency_linpobex__6</t>
  </si>
  <si>
    <t>gross_mkt_inc_pc_dependency_linpobto__6</t>
  </si>
  <si>
    <t>gross_mkt_inc_pc_fgt0_linpobto__6</t>
  </si>
  <si>
    <t>gross_mkt_inc_pc_fgt1_linpobto__6</t>
  </si>
  <si>
    <t>gross_mkt_inc_pc_fgt2_linpobto__6</t>
  </si>
  <si>
    <t>gross_mkt_inc_pc_dependency_linpobex__6</t>
  </si>
  <si>
    <t>gross_mkt_inc_pc_fgt0_linpobex__6</t>
  </si>
  <si>
    <t>gross_mkt_inc_pc_fgt1_linpobex__6</t>
  </si>
  <si>
    <t>gross_mkt_inc_pc_fgt2_linpobex__6</t>
  </si>
  <si>
    <t>dis_inc_pc_dependency_linpobto__7</t>
  </si>
  <si>
    <t>dis_inc_pc_fgt0_linpobto__7</t>
  </si>
  <si>
    <t>dis_inc_pc_fgt1_linpobto__7</t>
  </si>
  <si>
    <t>dis_inc_pc_fgt2_linpobto__7</t>
  </si>
  <si>
    <t>dis_inc_pc_dependency_linpobex__7</t>
  </si>
  <si>
    <t>dis_inc_pc_fgt0_linpobex__7</t>
  </si>
  <si>
    <t>dis_inc_pc_fgt1_linpobex__7</t>
  </si>
  <si>
    <t>dis_inc_pc_fgt2_linpobex__7</t>
  </si>
  <si>
    <t>nso_inc_dependency_linpobto__7</t>
  </si>
  <si>
    <t>nso_inc_fgt0_linpobto__7</t>
  </si>
  <si>
    <t>nso_inc_fgt1_linpobto__7</t>
  </si>
  <si>
    <t>nso_inc_fgt2_linpobto__7</t>
  </si>
  <si>
    <t>nso_inc_dependency_linpobex__7</t>
  </si>
  <si>
    <t>nso_inc_fgt0_linpobex__7</t>
  </si>
  <si>
    <t>nso_inc_fgt1_linpobex__7</t>
  </si>
  <si>
    <t>nso_inc_fgt2_linpobex__7</t>
  </si>
  <si>
    <t>ssc_pc_dependency_linpobto__7</t>
  </si>
  <si>
    <t>ssc_pc_dependency_linpobex__7</t>
  </si>
  <si>
    <t>tekopora_inc_pc_dependency_linpobto__7</t>
  </si>
  <si>
    <t>tekopora_inc_pc_dependency_linpobex__7</t>
  </si>
  <si>
    <t>famassist_inc_pc_dependency_linpobto__7</t>
  </si>
  <si>
    <t>famassist_inc_pc_dependency_linpobex__7</t>
  </si>
  <si>
    <t>adulto_inc_pc_dependency_linpobto__7</t>
  </si>
  <si>
    <t>adulto_inc_pc_dependency_linpobex__7</t>
  </si>
  <si>
    <t>gross_mkt_inc_pc_dependency_linpobto__7</t>
  </si>
  <si>
    <t>gross_mkt_inc_pc_fgt0_linpobto__7</t>
  </si>
  <si>
    <t>gross_mkt_inc_pc_fgt1_linpobto__7</t>
  </si>
  <si>
    <t>gross_mkt_inc_pc_fgt2_linpobto__7</t>
  </si>
  <si>
    <t>gross_mkt_inc_pc_dependency_linpobex__7</t>
  </si>
  <si>
    <t>gross_mkt_inc_pc_fgt0_linpobex__7</t>
  </si>
  <si>
    <t>gross_mkt_inc_pc_fgt1_linpobex__7</t>
  </si>
  <si>
    <t>gross_mkt_inc_pc_fgt2_linpobex__7</t>
  </si>
  <si>
    <t>dis_inc_pc_dependency_linpobto__8</t>
  </si>
  <si>
    <t>dis_inc_pc_fgt0_linpobto__8</t>
  </si>
  <si>
    <t>dis_inc_pc_fgt1_linpobto__8</t>
  </si>
  <si>
    <t>dis_inc_pc_fgt2_linpobto__8</t>
  </si>
  <si>
    <t>dis_inc_pc_dependency_linpobex__8</t>
  </si>
  <si>
    <t>dis_inc_pc_fgt0_linpobex__8</t>
  </si>
  <si>
    <t>dis_inc_pc_fgt1_linpobex__8</t>
  </si>
  <si>
    <t>dis_inc_pc_fgt2_linpobex__8</t>
  </si>
  <si>
    <t>nso_inc_dependency_linpobto__8</t>
  </si>
  <si>
    <t>nso_inc_fgt0_linpobto__8</t>
  </si>
  <si>
    <t>nso_inc_fgt1_linpobto__8</t>
  </si>
  <si>
    <t>nso_inc_fgt2_linpobto__8</t>
  </si>
  <si>
    <t>nso_inc_dependency_linpobex__8</t>
  </si>
  <si>
    <t>nso_inc_fgt0_linpobex__8</t>
  </si>
  <si>
    <t>nso_inc_fgt1_linpobex__8</t>
  </si>
  <si>
    <t>nso_inc_fgt2_linpobex__8</t>
  </si>
  <si>
    <t>ssc_pc_dependency_linpobto__8</t>
  </si>
  <si>
    <t>ssc_pc_dependency_linpobex__8</t>
  </si>
  <si>
    <t>tekopora_inc_pc_dependency_linpobto__8</t>
  </si>
  <si>
    <t>tekopora_inc_pc_dependency_linpobex__8</t>
  </si>
  <si>
    <t>famassist_inc_pc_dependency_linpobto__8</t>
  </si>
  <si>
    <t>famassist_inc_pc_dependency_linpobex__8</t>
  </si>
  <si>
    <t>adulto_inc_pc_dependency_linpobto__8</t>
  </si>
  <si>
    <t>adulto_inc_pc_dependency_linpobex__8</t>
  </si>
  <si>
    <t>agtrans_inc_pc_dependency_linpobto__8</t>
  </si>
  <si>
    <t>agtrans_inc_pc_dependency_linpobex__8</t>
  </si>
  <si>
    <t>gross_mkt_inc_pc_dependency_linpobto__8</t>
  </si>
  <si>
    <t>gross_mkt_inc_pc_fgt0_linpobto__8</t>
  </si>
  <si>
    <t>gross_mkt_inc_pc_fgt1_linpobto__8</t>
  </si>
  <si>
    <t>gross_mkt_inc_pc_fgt2_linpobto__8</t>
  </si>
  <si>
    <t>gross_mkt_inc_pc_dependency_linpobex__8</t>
  </si>
  <si>
    <t>gross_mkt_inc_pc_fgt0_linpobex__8</t>
  </si>
  <si>
    <t>gross_mkt_inc_pc_fgt1_linpobex__8</t>
  </si>
  <si>
    <t>gross_mkt_inc_pc_fgt2_linpobex__8</t>
  </si>
  <si>
    <t>dis_inc_pc_dependency_linpobto__9</t>
  </si>
  <si>
    <t>dis_inc_pc_fgt0_linpobto__9</t>
  </si>
  <si>
    <t>dis_inc_pc_fgt1_linpobto__9</t>
  </si>
  <si>
    <t>dis_inc_pc_fgt2_linpobto__9</t>
  </si>
  <si>
    <t>dis_inc_pc_dependency_linpobex__9</t>
  </si>
  <si>
    <t>dis_inc_pc_fgt0_linpobex__9</t>
  </si>
  <si>
    <t>dis_inc_pc_fgt1_linpobex__9</t>
  </si>
  <si>
    <t>dis_inc_pc_fgt2_linpobex__9</t>
  </si>
  <si>
    <t>nso_inc_dependency_linpobto__9</t>
  </si>
  <si>
    <t>nso_inc_fgt0_linpobto__9</t>
  </si>
  <si>
    <t>nso_inc_fgt1_linpobto__9</t>
  </si>
  <si>
    <t>nso_inc_fgt2_linpobto__9</t>
  </si>
  <si>
    <t>nso_inc_dependency_linpobex__9</t>
  </si>
  <si>
    <t>nso_inc_fgt0_linpobex__9</t>
  </si>
  <si>
    <t>nso_inc_fgt1_linpobex__9</t>
  </si>
  <si>
    <t>nso_inc_fgt2_linpobex__9</t>
  </si>
  <si>
    <t>ssc_pc_dependency_linpobto__9</t>
  </si>
  <si>
    <t>ssc_pc_dependency_linpobex__9</t>
  </si>
  <si>
    <t>tekopora_inc_pc_dependency_linpobto__9</t>
  </si>
  <si>
    <t>tekopora_inc_pc_dependency_linpobex__9</t>
  </si>
  <si>
    <t>famassist_inc_pc_dependency_linpobto__9</t>
  </si>
  <si>
    <t>famassist_inc_pc_dependency_linpobex__9</t>
  </si>
  <si>
    <t>adulto_inc_pc_dependency_linpobto__9</t>
  </si>
  <si>
    <t>adulto_inc_pc_dependency_linpobex__9</t>
  </si>
  <si>
    <t>agtrans_inc_pc_dependency_linpobto__9</t>
  </si>
  <si>
    <t>agtrans_inc_pc_dependency_linpobex__9</t>
  </si>
  <si>
    <t>gross_mkt_inc_pc_dependency_linpobto__9</t>
  </si>
  <si>
    <t>gross_mkt_inc_pc_fgt0_linpobto__9</t>
  </si>
  <si>
    <t>gross_mkt_inc_pc_fgt1_linpobto__9</t>
  </si>
  <si>
    <t>gross_mkt_inc_pc_fgt2_linpobto__9</t>
  </si>
  <si>
    <t>gross_mkt_inc_pc_dependency_linpobex__9</t>
  </si>
  <si>
    <t>gross_mkt_inc_pc_fgt0_linpobex__9</t>
  </si>
  <si>
    <t>gross_mkt_inc_pc_fgt1_linpobex__9</t>
  </si>
  <si>
    <t>gross_mkt_inc_pc_fgt2_linpobex__9</t>
  </si>
  <si>
    <t>dis_inc_pc_dependency_linpobto__10</t>
  </si>
  <si>
    <t>dis_inc_pc_fgt0_linpobto__10</t>
  </si>
  <si>
    <t>dis_inc_pc_fgt1_linpobto__10</t>
  </si>
  <si>
    <t>dis_inc_pc_fgt2_linpobto__10</t>
  </si>
  <si>
    <t>dis_inc_pc_dependency_linpobex__10</t>
  </si>
  <si>
    <t>dis_inc_pc_fgt0_linpobex__10</t>
  </si>
  <si>
    <t>dis_inc_pc_fgt1_linpobex__10</t>
  </si>
  <si>
    <t>dis_inc_pc_fgt2_linpobex__10</t>
  </si>
  <si>
    <t>nso_inc_dependency_linpobto__10</t>
  </si>
  <si>
    <t>nso_inc_fgt0_linpobto__10</t>
  </si>
  <si>
    <t>nso_inc_fgt1_linpobto__10</t>
  </si>
  <si>
    <t>nso_inc_fgt2_linpobto__10</t>
  </si>
  <si>
    <t>nso_inc_dependency_linpobex__10</t>
  </si>
  <si>
    <t>nso_inc_fgt0_linpobex__10</t>
  </si>
  <si>
    <t>nso_inc_fgt1_linpobex__10</t>
  </si>
  <si>
    <t>nso_inc_fgt2_linpobex__10</t>
  </si>
  <si>
    <t>labor_tax_pc_dependency_linpobto__10</t>
  </si>
  <si>
    <t>labor_tax_pc_dependency_linpobex__10</t>
  </si>
  <si>
    <t>tot_deduction_taken_pc_dependency_linpobto__10</t>
  </si>
  <si>
    <t>tot_deduction_taken_pc_dependency_linpobex__10</t>
  </si>
  <si>
    <t>ssc_pc_dependency_linpobto__10</t>
  </si>
  <si>
    <t>ssc_pc_dependency_linpobex__10</t>
  </si>
  <si>
    <t>tekopora_inc_pc_dependency_linpobto__10</t>
  </si>
  <si>
    <t>tekopora_inc_pc_dependency_linpobex__10</t>
  </si>
  <si>
    <t>famassist_inc_pc_dependency_linpobto__10</t>
  </si>
  <si>
    <t>famassist_inc_pc_dependency_linpobex__10</t>
  </si>
  <si>
    <t>adulto_inc_pc_dependency_linpobto__10</t>
  </si>
  <si>
    <t>adulto_inc_pc_dependency_linpobex__10</t>
  </si>
  <si>
    <t>gross_mkt_inc_pc_dependency_linpobto__10</t>
  </si>
  <si>
    <t>gross_mkt_inc_pc_fgt0_linpobto__10</t>
  </si>
  <si>
    <t>gross_mkt_inc_pc_fgt1_linpobto__10</t>
  </si>
  <si>
    <t>gross_mkt_inc_pc_fgt2_linpobto__10</t>
  </si>
  <si>
    <t>gross_mkt_inc_pc_dependency_linpobex__10</t>
  </si>
  <si>
    <t>gross_mkt_inc_pc_fgt0_linpobex__10</t>
  </si>
  <si>
    <t>gross_mkt_inc_pc_fgt1_linpobex__10</t>
  </si>
  <si>
    <t>gross_mkt_inc_pc_fgt2_linpobex__10</t>
  </si>
  <si>
    <t>linpobex_</t>
  </si>
  <si>
    <t>linpobto_</t>
  </si>
  <si>
    <t>gross_mkt_inc_pc_gini__.</t>
  </si>
  <si>
    <t>gross_mkt_inc_pc_theil__.</t>
  </si>
  <si>
    <t>dis_inc_pc_gini__.</t>
  </si>
  <si>
    <t>dis_inc_pc_theil__.</t>
  </si>
  <si>
    <t>nso_inc_gini__.</t>
  </si>
  <si>
    <t>nso_inc_theil__.</t>
  </si>
  <si>
    <t>gini</t>
  </si>
  <si>
    <t>theil</t>
  </si>
  <si>
    <t>all</t>
  </si>
  <si>
    <t>Theil</t>
  </si>
  <si>
    <t>coberturas</t>
  </si>
  <si>
    <t>Tekopora</t>
  </si>
  <si>
    <t>Deduccion Gasto IRP</t>
  </si>
  <si>
    <t>Ingreso disponible</t>
  </si>
  <si>
    <t>Decil</t>
  </si>
  <si>
    <t>Mas pobres</t>
  </si>
  <si>
    <t>Mas ricos</t>
  </si>
  <si>
    <t>Year</t>
  </si>
  <si>
    <t>Min threshold</t>
  </si>
  <si>
    <t>Max threshold</t>
  </si>
  <si>
    <t>S Minimo</t>
  </si>
  <si>
    <t>years</t>
  </si>
  <si>
    <t>conca</t>
  </si>
  <si>
    <t>year</t>
  </si>
  <si>
    <t>gdp</t>
  </si>
  <si>
    <t>passthru</t>
  </si>
  <si>
    <t>growthYOY</t>
  </si>
  <si>
    <t>dis_inc_pc_dependency_dis_inc_pc_1</t>
  </si>
  <si>
    <t>dis_inc_pc_dependency_nso_inc_1</t>
  </si>
  <si>
    <t>dis_inc_pc_dependency_gross_mkt_inc_pc_1</t>
  </si>
  <si>
    <t>nso_inc_dependency_dis_inc_pc_1</t>
  </si>
  <si>
    <t>nso_inc_dependency_nso_inc_1</t>
  </si>
  <si>
    <t>nso_inc_dependency_gross_mkt_inc_pc_1</t>
  </si>
  <si>
    <t>ssc_pc_dependency_dis_inc_pc_1</t>
  </si>
  <si>
    <t>ssc_pc_dependency_nso_inc_1</t>
  </si>
  <si>
    <t>ssc_pc_dependency_gross_mkt_inc_pc_1</t>
  </si>
  <si>
    <t>tekopora_inc_pc_dependency_dis_inc_pc_1</t>
  </si>
  <si>
    <t>tekopora_inc_pc_dependency_nso_inc_1</t>
  </si>
  <si>
    <t>tekopora_inc_pc_dependency_gross_mkt_inc_pc_1</t>
  </si>
  <si>
    <t>famassist_inc_pc_dependency_dis_inc_pc_1</t>
  </si>
  <si>
    <t>famassist_inc_pc_dependency_nso_inc_1</t>
  </si>
  <si>
    <t>famassist_inc_pc_dependency_gross_mkt_inc_pc_1</t>
  </si>
  <si>
    <t>adulto_inc_pc_dependency_dis_inc_pc_1</t>
  </si>
  <si>
    <t>adulto_inc_pc_dependency_nso_inc_1</t>
  </si>
  <si>
    <t>adulto_inc_pc_dependency_gross_mkt_inc_pc_1</t>
  </si>
  <si>
    <t>agtrans_inc_pc_dependency_dis_inc_pc_1</t>
  </si>
  <si>
    <t>agtrans_inc_pc_dependency_nso_inc_1</t>
  </si>
  <si>
    <t>agtrans_inc_pc_dependency_gross_mkt_inc_pc_1</t>
  </si>
  <si>
    <t>gross_mkt_inc_pc_dependency_dis_inc_pc_1</t>
  </si>
  <si>
    <t>gross_mkt_inc_pc_dependency_nso_inc_1</t>
  </si>
  <si>
    <t>gross_mkt_inc_pc_dependency_gross_mkt_inc_pc_1</t>
  </si>
  <si>
    <t>dis_inc_pc_dependency_dis_inc_pc_2</t>
  </si>
  <si>
    <t>dis_inc_pc_dependency_nso_inc_2</t>
  </si>
  <si>
    <t>dis_inc_pc_dependency_gross_mkt_inc_pc_2</t>
  </si>
  <si>
    <t>nso_inc_dependency_dis_inc_pc_2</t>
  </si>
  <si>
    <t>nso_inc_dependency_nso_inc_2</t>
  </si>
  <si>
    <t>nso_inc_dependency_gross_mkt_inc_pc_2</t>
  </si>
  <si>
    <t>ssc_pc_dependency_dis_inc_pc_2</t>
  </si>
  <si>
    <t>ssc_pc_dependency_nso_inc_2</t>
  </si>
  <si>
    <t>ssc_pc_dependency_gross_mkt_inc_pc_2</t>
  </si>
  <si>
    <t>tekopora_inc_pc_dependency_dis_inc_pc_2</t>
  </si>
  <si>
    <t>tekopora_inc_pc_dependency_nso_inc_2</t>
  </si>
  <si>
    <t>tekopora_inc_pc_dependency_gross_mkt_inc_pc_2</t>
  </si>
  <si>
    <t>famassist_inc_pc_dependency_dis_inc_pc_2</t>
  </si>
  <si>
    <t>famassist_inc_pc_dependency_nso_inc_2</t>
  </si>
  <si>
    <t>famassist_inc_pc_dependency_gross_mkt_inc_pc_2</t>
  </si>
  <si>
    <t>adulto_inc_pc_dependency_dis_inc_pc_2</t>
  </si>
  <si>
    <t>adulto_inc_pc_dependency_nso_inc_2</t>
  </si>
  <si>
    <t>adulto_inc_pc_dependency_gross_mkt_inc_pc_2</t>
  </si>
  <si>
    <t>gross_mkt_inc_pc_dependency_dis_inc_pc_2</t>
  </si>
  <si>
    <t>gross_mkt_inc_pc_dependency_nso_inc_2</t>
  </si>
  <si>
    <t>gross_mkt_inc_pc_dependency_gross_mkt_inc_pc_2</t>
  </si>
  <si>
    <t>dis_inc_pc_dependency_dis_inc_pc_3</t>
  </si>
  <si>
    <t>dis_inc_pc_dependency_nso_inc_3</t>
  </si>
  <si>
    <t>dis_inc_pc_dependency_gross_mkt_inc_pc_3</t>
  </si>
  <si>
    <t>nso_inc_dependency_dis_inc_pc_3</t>
  </si>
  <si>
    <t>nso_inc_dependency_nso_inc_3</t>
  </si>
  <si>
    <t>nso_inc_dependency_gross_mkt_inc_pc_3</t>
  </si>
  <si>
    <t>ssc_pc_dependency_dis_inc_pc_3</t>
  </si>
  <si>
    <t>ssc_pc_dependency_nso_inc_3</t>
  </si>
  <si>
    <t>ssc_pc_dependency_gross_mkt_inc_pc_3</t>
  </si>
  <si>
    <t>tekopora_inc_pc_dependency_dis_inc_pc_3</t>
  </si>
  <si>
    <t>tekopora_inc_pc_dependency_nso_inc_3</t>
  </si>
  <si>
    <t>tekopora_inc_pc_dependency_gross_mkt_inc_pc_3</t>
  </si>
  <si>
    <t>famassist_inc_pc_dependency_dis_inc_pc_3</t>
  </si>
  <si>
    <t>famassist_inc_pc_dependency_nso_inc_3</t>
  </si>
  <si>
    <t>famassist_inc_pc_dependency_gross_mkt_inc_pc_3</t>
  </si>
  <si>
    <t>adulto_inc_pc_dependency_dis_inc_pc_3</t>
  </si>
  <si>
    <t>adulto_inc_pc_dependency_nso_inc_3</t>
  </si>
  <si>
    <t>adulto_inc_pc_dependency_gross_mkt_inc_pc_3</t>
  </si>
  <si>
    <t>gross_mkt_inc_pc_dependency_dis_inc_pc_3</t>
  </si>
  <si>
    <t>gross_mkt_inc_pc_dependency_nso_inc_3</t>
  </si>
  <si>
    <t>gross_mkt_inc_pc_dependency_gross_mkt_inc_pc_3</t>
  </si>
  <si>
    <t>dis_inc_pc_dependency_dis_inc_pc_4</t>
  </si>
  <si>
    <t>dis_inc_pc_dependency_nso_inc_4</t>
  </si>
  <si>
    <t>dis_inc_pc_dependency_gross_mkt_inc_pc_4</t>
  </si>
  <si>
    <t>nso_inc_dependency_dis_inc_pc_4</t>
  </si>
  <si>
    <t>nso_inc_dependency_nso_inc_4</t>
  </si>
  <si>
    <t>nso_inc_dependency_gross_mkt_inc_pc_4</t>
  </si>
  <si>
    <t>ssc_pc_dependency_dis_inc_pc_4</t>
  </si>
  <si>
    <t>ssc_pc_dependency_nso_inc_4</t>
  </si>
  <si>
    <t>ssc_pc_dependency_gross_mkt_inc_pc_4</t>
  </si>
  <si>
    <t>tekopora_inc_pc_dependency_dis_inc_pc_4</t>
  </si>
  <si>
    <t>tekopora_inc_pc_dependency_nso_inc_4</t>
  </si>
  <si>
    <t>tekopora_inc_pc_dependency_gross_mkt_inc_pc_4</t>
  </si>
  <si>
    <t>famassist_inc_pc_dependency_dis_inc_pc_4</t>
  </si>
  <si>
    <t>famassist_inc_pc_dependency_nso_inc_4</t>
  </si>
  <si>
    <t>famassist_inc_pc_dependency_gross_mkt_inc_pc_4</t>
  </si>
  <si>
    <t>adulto_inc_pc_dependency_dis_inc_pc_4</t>
  </si>
  <si>
    <t>adulto_inc_pc_dependency_nso_inc_4</t>
  </si>
  <si>
    <t>adulto_inc_pc_dependency_gross_mkt_inc_pc_4</t>
  </si>
  <si>
    <t>agtrans_inc_pc_dependency_dis_inc_pc_4</t>
  </si>
  <si>
    <t>agtrans_inc_pc_dependency_nso_inc_4</t>
  </si>
  <si>
    <t>agtrans_inc_pc_dependency_gross_mkt_inc_pc_4</t>
  </si>
  <si>
    <t>gross_mkt_inc_pc_dependency_dis_inc_pc_4</t>
  </si>
  <si>
    <t>gross_mkt_inc_pc_dependency_nso_inc_4</t>
  </si>
  <si>
    <t>gross_mkt_inc_pc_dependency_gross_mkt_inc_pc_4</t>
  </si>
  <si>
    <t>dis_inc_pc_dependency_dis_inc_pc_5</t>
  </si>
  <si>
    <t>dis_inc_pc_dependency_nso_inc_5</t>
  </si>
  <si>
    <t>dis_inc_pc_dependency_gross_mkt_inc_pc_5</t>
  </si>
  <si>
    <t>nso_inc_dependency_dis_inc_pc_5</t>
  </si>
  <si>
    <t>nso_inc_dependency_nso_inc_5</t>
  </si>
  <si>
    <t>nso_inc_dependency_gross_mkt_inc_pc_5</t>
  </si>
  <si>
    <t>ssc_pc_dependency_dis_inc_pc_5</t>
  </si>
  <si>
    <t>ssc_pc_dependency_nso_inc_5</t>
  </si>
  <si>
    <t>ssc_pc_dependency_gross_mkt_inc_pc_5</t>
  </si>
  <si>
    <t>tekopora_inc_pc_dependency_dis_inc_pc_5</t>
  </si>
  <si>
    <t>tekopora_inc_pc_dependency_nso_inc_5</t>
  </si>
  <si>
    <t>tekopora_inc_pc_dependency_gross_mkt_inc_pc_5</t>
  </si>
  <si>
    <t>famassist_inc_pc_dependency_dis_inc_pc_5</t>
  </si>
  <si>
    <t>famassist_inc_pc_dependency_nso_inc_5</t>
  </si>
  <si>
    <t>famassist_inc_pc_dependency_gross_mkt_inc_pc_5</t>
  </si>
  <si>
    <t>adulto_inc_pc_dependency_dis_inc_pc_5</t>
  </si>
  <si>
    <t>adulto_inc_pc_dependency_nso_inc_5</t>
  </si>
  <si>
    <t>adulto_inc_pc_dependency_gross_mkt_inc_pc_5</t>
  </si>
  <si>
    <t>agtrans_inc_pc_dependency_dis_inc_pc_5</t>
  </si>
  <si>
    <t>agtrans_inc_pc_dependency_nso_inc_5</t>
  </si>
  <si>
    <t>agtrans_inc_pc_dependency_gross_mkt_inc_pc_5</t>
  </si>
  <si>
    <t>gross_mkt_inc_pc_dependency_dis_inc_pc_5</t>
  </si>
  <si>
    <t>gross_mkt_inc_pc_dependency_nso_inc_5</t>
  </si>
  <si>
    <t>gross_mkt_inc_pc_dependency_gross_mkt_inc_pc_5</t>
  </si>
  <si>
    <t>dis_inc_pc_dependency_dis_inc_pc_6</t>
  </si>
  <si>
    <t>dis_inc_pc_dependency_nso_inc_6</t>
  </si>
  <si>
    <t>dis_inc_pc_dependency_gross_mkt_inc_pc_6</t>
  </si>
  <si>
    <t>nso_inc_dependency_dis_inc_pc_6</t>
  </si>
  <si>
    <t>nso_inc_dependency_nso_inc_6</t>
  </si>
  <si>
    <t>nso_inc_dependency_gross_mkt_inc_pc_6</t>
  </si>
  <si>
    <t>ssc_pc_dependency_dis_inc_pc_6</t>
  </si>
  <si>
    <t>ssc_pc_dependency_nso_inc_6</t>
  </si>
  <si>
    <t>ssc_pc_dependency_gross_mkt_inc_pc_6</t>
  </si>
  <si>
    <t>tekopora_inc_pc_dependency_dis_inc_pc_6</t>
  </si>
  <si>
    <t>tekopora_inc_pc_dependency_nso_inc_6</t>
  </si>
  <si>
    <t>tekopora_inc_pc_dependency_gross_mkt_inc_pc_6</t>
  </si>
  <si>
    <t>famassist_inc_pc_dependency_dis_inc_pc_6</t>
  </si>
  <si>
    <t>famassist_inc_pc_dependency_nso_inc_6</t>
  </si>
  <si>
    <t>famassist_inc_pc_dependency_gross_mkt_inc_pc_6</t>
  </si>
  <si>
    <t>adulto_inc_pc_dependency_dis_inc_pc_6</t>
  </si>
  <si>
    <t>adulto_inc_pc_dependency_nso_inc_6</t>
  </si>
  <si>
    <t>adulto_inc_pc_dependency_gross_mkt_inc_pc_6</t>
  </si>
  <si>
    <t>agtrans_inc_pc_dependency_dis_inc_pc_6</t>
  </si>
  <si>
    <t>agtrans_inc_pc_dependency_nso_inc_6</t>
  </si>
  <si>
    <t>agtrans_inc_pc_dependency_gross_mkt_inc_pc_6</t>
  </si>
  <si>
    <t>gross_mkt_inc_pc_dependency_dis_inc_pc_6</t>
  </si>
  <si>
    <t>gross_mkt_inc_pc_dependency_nso_inc_6</t>
  </si>
  <si>
    <t>gross_mkt_inc_pc_dependency_gross_mkt_inc_pc_6</t>
  </si>
  <si>
    <t>dis_inc_pc_dependency_dis_inc_pc_7</t>
  </si>
  <si>
    <t>dis_inc_pc_dependency_nso_inc_7</t>
  </si>
  <si>
    <t>dis_inc_pc_dependency_gross_mkt_inc_pc_7</t>
  </si>
  <si>
    <t>nso_inc_dependency_dis_inc_pc_7</t>
  </si>
  <si>
    <t>nso_inc_dependency_nso_inc_7</t>
  </si>
  <si>
    <t>nso_inc_dependency_gross_mkt_inc_pc_7</t>
  </si>
  <si>
    <t>ssc_pc_dependency_dis_inc_pc_7</t>
  </si>
  <si>
    <t>ssc_pc_dependency_nso_inc_7</t>
  </si>
  <si>
    <t>ssc_pc_dependency_gross_mkt_inc_pc_7</t>
  </si>
  <si>
    <t>tekopora_inc_pc_dependency_dis_inc_pc_7</t>
  </si>
  <si>
    <t>tekopora_inc_pc_dependency_nso_inc_7</t>
  </si>
  <si>
    <t>tekopora_inc_pc_dependency_gross_mkt_inc_pc_7</t>
  </si>
  <si>
    <t>famassist_inc_pc_dependency_dis_inc_pc_7</t>
  </si>
  <si>
    <t>famassist_inc_pc_dependency_nso_inc_7</t>
  </si>
  <si>
    <t>famassist_inc_pc_dependency_gross_mkt_inc_pc_7</t>
  </si>
  <si>
    <t>adulto_inc_pc_dependency_dis_inc_pc_7</t>
  </si>
  <si>
    <t>adulto_inc_pc_dependency_nso_inc_7</t>
  </si>
  <si>
    <t>adulto_inc_pc_dependency_gross_mkt_inc_pc_7</t>
  </si>
  <si>
    <t>gross_mkt_inc_pc_dependency_dis_inc_pc_7</t>
  </si>
  <si>
    <t>gross_mkt_inc_pc_dependency_nso_inc_7</t>
  </si>
  <si>
    <t>gross_mkt_inc_pc_dependency_gross_mkt_inc_pc_7</t>
  </si>
  <si>
    <t>dis_inc_pc_dependency_dis_inc_pc_8</t>
  </si>
  <si>
    <t>dis_inc_pc_dependency_nso_inc_8</t>
  </si>
  <si>
    <t>dis_inc_pc_dependency_gross_mkt_inc_pc_8</t>
  </si>
  <si>
    <t>nso_inc_dependency_dis_inc_pc_8</t>
  </si>
  <si>
    <t>nso_inc_dependency_nso_inc_8</t>
  </si>
  <si>
    <t>nso_inc_dependency_gross_mkt_inc_pc_8</t>
  </si>
  <si>
    <t>ssc_pc_dependency_dis_inc_pc_8</t>
  </si>
  <si>
    <t>ssc_pc_dependency_nso_inc_8</t>
  </si>
  <si>
    <t>ssc_pc_dependency_gross_mkt_inc_pc_8</t>
  </si>
  <si>
    <t>tekopora_inc_pc_dependency_dis_inc_pc_8</t>
  </si>
  <si>
    <t>tekopora_inc_pc_dependency_nso_inc_8</t>
  </si>
  <si>
    <t>tekopora_inc_pc_dependency_gross_mkt_inc_pc_8</t>
  </si>
  <si>
    <t>famassist_inc_pc_dependency_dis_inc_pc_8</t>
  </si>
  <si>
    <t>famassist_inc_pc_dependency_nso_inc_8</t>
  </si>
  <si>
    <t>famassist_inc_pc_dependency_gross_mkt_inc_pc_8</t>
  </si>
  <si>
    <t>adulto_inc_pc_dependency_dis_inc_pc_8</t>
  </si>
  <si>
    <t>adulto_inc_pc_dependency_nso_inc_8</t>
  </si>
  <si>
    <t>adulto_inc_pc_dependency_gross_mkt_inc_pc_8</t>
  </si>
  <si>
    <t>agtrans_inc_pc_dependency_dis_inc_pc_8</t>
  </si>
  <si>
    <t>agtrans_inc_pc_dependency_nso_inc_8</t>
  </si>
  <si>
    <t>agtrans_inc_pc_dependency_gross_mkt_inc_pc_8</t>
  </si>
  <si>
    <t>gross_mkt_inc_pc_dependency_dis_inc_pc_8</t>
  </si>
  <si>
    <t>gross_mkt_inc_pc_dependency_nso_inc_8</t>
  </si>
  <si>
    <t>gross_mkt_inc_pc_dependency_gross_mkt_inc_pc_8</t>
  </si>
  <si>
    <t>dis_inc_pc_dependency_dis_inc_pc_9</t>
  </si>
  <si>
    <t>dis_inc_pc_dependency_nso_inc_9</t>
  </si>
  <si>
    <t>dis_inc_pc_dependency_gross_mkt_inc_pc_9</t>
  </si>
  <si>
    <t>nso_inc_dependency_dis_inc_pc_9</t>
  </si>
  <si>
    <t>nso_inc_dependency_nso_inc_9</t>
  </si>
  <si>
    <t>nso_inc_dependency_gross_mkt_inc_pc_9</t>
  </si>
  <si>
    <t>ssc_pc_dependency_dis_inc_pc_9</t>
  </si>
  <si>
    <t>ssc_pc_dependency_nso_inc_9</t>
  </si>
  <si>
    <t>ssc_pc_dependency_gross_mkt_inc_pc_9</t>
  </si>
  <si>
    <t>tekopora_inc_pc_dependency_dis_inc_pc_9</t>
  </si>
  <si>
    <t>tekopora_inc_pc_dependency_nso_inc_9</t>
  </si>
  <si>
    <t>tekopora_inc_pc_dependency_gross_mkt_inc_pc_9</t>
  </si>
  <si>
    <t>famassist_inc_pc_dependency_dis_inc_pc_9</t>
  </si>
  <si>
    <t>famassist_inc_pc_dependency_nso_inc_9</t>
  </si>
  <si>
    <t>famassist_inc_pc_dependency_gross_mkt_inc_pc_9</t>
  </si>
  <si>
    <t>adulto_inc_pc_dependency_dis_inc_pc_9</t>
  </si>
  <si>
    <t>adulto_inc_pc_dependency_nso_inc_9</t>
  </si>
  <si>
    <t>adulto_inc_pc_dependency_gross_mkt_inc_pc_9</t>
  </si>
  <si>
    <t>agtrans_inc_pc_dependency_dis_inc_pc_9</t>
  </si>
  <si>
    <t>agtrans_inc_pc_dependency_nso_inc_9</t>
  </si>
  <si>
    <t>agtrans_inc_pc_dependency_gross_mkt_inc_pc_9</t>
  </si>
  <si>
    <t>gross_mkt_inc_pc_dependency_dis_inc_pc_9</t>
  </si>
  <si>
    <t>gross_mkt_inc_pc_dependency_nso_inc_9</t>
  </si>
  <si>
    <t>gross_mkt_inc_pc_dependency_gross_mkt_inc_pc_9</t>
  </si>
  <si>
    <t>dis_inc_pc_dependency_dis_inc_pc_10</t>
  </si>
  <si>
    <t>dis_inc_pc_dependency_nso_inc_10</t>
  </si>
  <si>
    <t>dis_inc_pc_dependency_gross_mkt_inc_pc_10</t>
  </si>
  <si>
    <t>nso_inc_dependency_dis_inc_pc_10</t>
  </si>
  <si>
    <t>nso_inc_dependency_nso_inc_10</t>
  </si>
  <si>
    <t>nso_inc_dependency_gross_mkt_inc_pc_10</t>
  </si>
  <si>
    <t>labor_tax_pc_dependency_dis_inc_pc_10</t>
  </si>
  <si>
    <t>labor_tax_pc_dependency_nso_inc_10</t>
  </si>
  <si>
    <t>labor_tax_pc_dependency_gross_mkt_inc_pc_10</t>
  </si>
  <si>
    <t>tot_deduction_taken_pc_dependency_dis_inc_pc_10</t>
  </si>
  <si>
    <t>tot_deduction_taken_pc_dependency_nso_inc_10</t>
  </si>
  <si>
    <t>tot_deduction_taken_pc_dependency_gross_mkt_inc_pc_10</t>
  </si>
  <si>
    <t>ssc_pc_dependency_dis_inc_pc_10</t>
  </si>
  <si>
    <t>ssc_pc_dependency_nso_inc_10</t>
  </si>
  <si>
    <t>ssc_pc_dependency_gross_mkt_inc_pc_10</t>
  </si>
  <si>
    <t>tekopora_inc_pc_dependency_dis_inc_pc_10</t>
  </si>
  <si>
    <t>tekopora_inc_pc_dependency_nso_inc_10</t>
  </si>
  <si>
    <t>tekopora_inc_pc_dependency_gross_mkt_inc_pc_10</t>
  </si>
  <si>
    <t>famassist_inc_pc_dependency_dis_inc_pc_10</t>
  </si>
  <si>
    <t>famassist_inc_pc_dependency_nso_inc_10</t>
  </si>
  <si>
    <t>famassist_inc_pc_dependency_gross_mkt_inc_pc_10</t>
  </si>
  <si>
    <t>adulto_inc_pc_dependency_dis_inc_pc_10</t>
  </si>
  <si>
    <t>adulto_inc_pc_dependency_nso_inc_10</t>
  </si>
  <si>
    <t>adulto_inc_pc_dependency_gross_mkt_inc_pc_10</t>
  </si>
  <si>
    <t>gross_mkt_inc_pc_dependency_dis_inc_pc_10</t>
  </si>
  <si>
    <t>gross_mkt_inc_pc_dependency_nso_inc_10</t>
  </si>
  <si>
    <t>gross_mkt_inc_pc_dependency_gross_mkt_inc_pc_10</t>
  </si>
  <si>
    <t>Vector de referencia:</t>
  </si>
  <si>
    <t>refinc</t>
  </si>
  <si>
    <t>depend</t>
  </si>
  <si>
    <t>edad_range</t>
  </si>
  <si>
    <t>pot_grav_ind</t>
  </si>
  <si>
    <t>labor_tax</t>
  </si>
  <si>
    <t>minwage_1</t>
  </si>
  <si>
    <t>minwage_2</t>
  </si>
  <si>
    <t>minwage_3</t>
  </si>
  <si>
    <t>minwage_4</t>
  </si>
  <si>
    <t>minwage_5</t>
  </si>
  <si>
    <t>[0-9]</t>
  </si>
  <si>
    <t>[10-15)</t>
  </si>
  <si>
    <t>[15-20)</t>
  </si>
  <si>
    <t>[20-25)</t>
  </si>
  <si>
    <t>[25-30)</t>
  </si>
  <si>
    <t>[30-35)</t>
  </si>
  <si>
    <t>[35-50)</t>
  </si>
  <si>
    <t>[50-65)</t>
  </si>
  <si>
    <t>[65+)</t>
  </si>
  <si>
    <t>ded_after</t>
  </si>
  <si>
    <t>minimo_deducible</t>
  </si>
  <si>
    <t>deductible_irp</t>
  </si>
  <si>
    <t>pre_deduction</t>
  </si>
  <si>
    <t>max_deducible</t>
  </si>
  <si>
    <t>max_prededuction</t>
  </si>
  <si>
    <t>med_prop_gasto_formal</t>
  </si>
  <si>
    <t>deductmod</t>
  </si>
  <si>
    <t>Share of income</t>
  </si>
  <si>
    <t>Share of expenditure</t>
  </si>
  <si>
    <t>None</t>
  </si>
  <si>
    <t>Random draw for qtile</t>
  </si>
  <si>
    <t>deductmod2</t>
  </si>
  <si>
    <t>addtop</t>
  </si>
  <si>
    <t>Impuestos para unidad productiva</t>
  </si>
  <si>
    <t>minthold</t>
  </si>
  <si>
    <t>maxthold</t>
  </si>
  <si>
    <t>amt</t>
  </si>
  <si>
    <t>deduct</t>
  </si>
  <si>
    <t>yes</t>
  </si>
  <si>
    <t>no</t>
  </si>
  <si>
    <t>Pass-through</t>
  </si>
  <si>
    <t>dividends</t>
  </si>
  <si>
    <t>rents_pr</t>
  </si>
  <si>
    <t>rent_r</t>
  </si>
  <si>
    <t>min_imp</t>
  </si>
  <si>
    <t>pago_irp</t>
  </si>
  <si>
    <t>pago_labor</t>
  </si>
  <si>
    <t>pago_uprod</t>
  </si>
  <si>
    <t>pago_alquiler</t>
  </si>
  <si>
    <t>pago_dividendo</t>
  </si>
  <si>
    <t>pago_dit</t>
  </si>
  <si>
    <t>agtrans_inc_pc_dependency_gross_mkt_inc_pc_7</t>
  </si>
  <si>
    <t>agtrans_inc_pc_dependency_dis_inc_pc_7</t>
  </si>
  <si>
    <t>agtrans_inc_pc_dependency_nso_inc_7</t>
  </si>
  <si>
    <t>agtrans_inc_pc_dependency_linpobto__7</t>
  </si>
  <si>
    <t>agtrans_inc_pc_dependency_linpobex__7</t>
  </si>
  <si>
    <t>agtrans_inc_pc_dependency_gross_mkt_inc_pc_2</t>
  </si>
  <si>
    <t>agtrans_inc_pc_dependency_dis_inc_pc_2</t>
  </si>
  <si>
    <t>agtrans_inc_pc_dependency_nso_inc_2</t>
  </si>
  <si>
    <t>agtrans_inc_pc_dependency_linpobto__2</t>
  </si>
  <si>
    <t>agtrans_inc_pc_dependency_linpobex__2</t>
  </si>
  <si>
    <t>labor_tax_pc_dependency_gross_mkt_inc_pc_8</t>
  </si>
  <si>
    <t>labor_tax_pc_dependency_dis_inc_pc_8</t>
  </si>
  <si>
    <t>labor_tax_pc_dependency_nso_inc_8</t>
  </si>
  <si>
    <t>labor_tax_pc_dependency_linpobto__8</t>
  </si>
  <si>
    <t>labor_tax_pc_dependency_linpobex__8</t>
  </si>
  <si>
    <t>tot_deduction_taken_pc_dependency_gross_mkt_inc_pc_8</t>
  </si>
  <si>
    <t>tot_deduction_taken_pc_dependency_dis_inc_pc_8</t>
  </si>
  <si>
    <t>tot_deduction_taken_pc_dependency_nso_inc_8</t>
  </si>
  <si>
    <t>tot_deduction_taken_pc_dependency_linpobto__8</t>
  </si>
  <si>
    <t>tot_deduction_taken_pc_dependency_linpobex__8</t>
  </si>
  <si>
    <t>labor_tax_pc_dependency_gross_mkt_inc_pc_9</t>
  </si>
  <si>
    <t>labor_tax_pc_dependency_dis_inc_pc_9</t>
  </si>
  <si>
    <t>labor_tax_pc_dependency_nso_inc_9</t>
  </si>
  <si>
    <t>labor_tax_pc_dependency_linpobto__9</t>
  </si>
  <si>
    <t>labor_tax_pc_dependency_linpobex__9</t>
  </si>
  <si>
    <t>tot_deduction_taken_pc_dependency_gross_mkt_inc_pc_9</t>
  </si>
  <si>
    <t>tot_deduction_taken_pc_dependency_dis_inc_pc_9</t>
  </si>
  <si>
    <t>tot_deduction_taken_pc_dependency_nso_inc_9</t>
  </si>
  <si>
    <t>tot_deduction_taken_pc_dependency_linpobto__9</t>
  </si>
  <si>
    <t>tot_deduction_taken_pc_dependency_linpobex__9</t>
  </si>
  <si>
    <t>Conditional</t>
  </si>
  <si>
    <t>eff_rate_labor_tax</t>
  </si>
  <si>
    <t>eff_rate_alquiler_tax</t>
  </si>
  <si>
    <t>eff_rate_dividendo_tax</t>
  </si>
  <si>
    <t>eff_rate_uprod_tax</t>
  </si>
  <si>
    <t>labor_tax_pc_dependency_gross_mkt_inc_pc_1</t>
  </si>
  <si>
    <t>labor_tax_pc_dependency_dis_inc_pc_1</t>
  </si>
  <si>
    <t>labor_tax_pc_dependency_nso_inc_1</t>
  </si>
  <si>
    <t>labor_tax_pc_dependency_linpobto__1</t>
  </si>
  <si>
    <t>labor_tax_pc_dependency_linpobex__1</t>
  </si>
  <si>
    <t>tot_deduction_taken_pc_dependency_gross_mkt_inc_pc_1</t>
  </si>
  <si>
    <t>tot_deduction_taken_pc_dependency_dis_inc_pc_1</t>
  </si>
  <si>
    <t>tot_deduction_taken_pc_dependency_nso_inc_1</t>
  </si>
  <si>
    <t>tot_deduction_taken_pc_dependency_linpobto__1</t>
  </si>
  <si>
    <t>tot_deduction_taken_pc_dependency_linpobex__1</t>
  </si>
  <si>
    <t>labor_tax_pc_dependency_gross_mkt_inc_pc_2</t>
  </si>
  <si>
    <t>labor_tax_pc_dependency_dis_inc_pc_2</t>
  </si>
  <si>
    <t>labor_tax_pc_dependency_nso_inc_2</t>
  </si>
  <si>
    <t>labor_tax_pc_dependency_linpobto__2</t>
  </si>
  <si>
    <t>labor_tax_pc_dependency_linpobex__2</t>
  </si>
  <si>
    <t>tot_deduction_taken_pc_dependency_gross_mkt_inc_pc_2</t>
  </si>
  <si>
    <t>tot_deduction_taken_pc_dependency_dis_inc_pc_2</t>
  </si>
  <si>
    <t>tot_deduction_taken_pc_dependency_nso_inc_2</t>
  </si>
  <si>
    <t>tot_deduction_taken_pc_dependency_linpobto__2</t>
  </si>
  <si>
    <t>tot_deduction_taken_pc_dependency_linpobex__2</t>
  </si>
  <si>
    <t>agtrans_inc_pc_dependency_gross_mkt_inc_pc_3</t>
  </si>
  <si>
    <t>agtrans_inc_pc_dependency_dis_inc_pc_3</t>
  </si>
  <si>
    <t>agtrans_inc_pc_dependency_nso_inc_3</t>
  </si>
  <si>
    <t>agtrans_inc_pc_dependency_linpobto__3</t>
  </si>
  <si>
    <t>agtrans_inc_pc_dependency_linpobex__3</t>
  </si>
  <si>
    <t>labor_tax_pc_dependency_gross_mkt_inc_pc_3</t>
  </si>
  <si>
    <t>labor_tax_pc_dependency_dis_inc_pc_3</t>
  </si>
  <si>
    <t>labor_tax_pc_dependency_nso_inc_3</t>
  </si>
  <si>
    <t>labor_tax_pc_dependency_linpobto__3</t>
  </si>
  <si>
    <t>labor_tax_pc_dependency_linpobex__3</t>
  </si>
  <si>
    <t>tot_deduction_taken_pc_dependency_gross_mkt_inc_pc_3</t>
  </si>
  <si>
    <t>tot_deduction_taken_pc_dependency_dis_inc_pc_3</t>
  </si>
  <si>
    <t>tot_deduction_taken_pc_dependency_nso_inc_3</t>
  </si>
  <si>
    <t>tot_deduction_taken_pc_dependency_linpobto__3</t>
  </si>
  <si>
    <t>tot_deduction_taken_pc_dependency_linpobex__3</t>
  </si>
  <si>
    <t>labor_tax_pc_dependency_gross_mkt_inc_pc_4</t>
  </si>
  <si>
    <t>labor_tax_pc_dependency_dis_inc_pc_4</t>
  </si>
  <si>
    <t>labor_tax_pc_dependency_nso_inc_4</t>
  </si>
  <si>
    <t>labor_tax_pc_dependency_linpobto__4</t>
  </si>
  <si>
    <t>labor_tax_pc_dependency_linpobex__4</t>
  </si>
  <si>
    <t>tot_deduction_taken_pc_dependency_gross_mkt_inc_pc_4</t>
  </si>
  <si>
    <t>tot_deduction_taken_pc_dependency_dis_inc_pc_4</t>
  </si>
  <si>
    <t>tot_deduction_taken_pc_dependency_nso_inc_4</t>
  </si>
  <si>
    <t>tot_deduction_taken_pc_dependency_linpobto__4</t>
  </si>
  <si>
    <t>tot_deduction_taken_pc_dependency_linpobex__4</t>
  </si>
  <si>
    <t>labor_tax_pc_dependency_gross_mkt_inc_pc_5</t>
  </si>
  <si>
    <t>labor_tax_pc_dependency_dis_inc_pc_5</t>
  </si>
  <si>
    <t>labor_tax_pc_dependency_nso_inc_5</t>
  </si>
  <si>
    <t>labor_tax_pc_dependency_linpobto__5</t>
  </si>
  <si>
    <t>labor_tax_pc_dependency_linpobex__5</t>
  </si>
  <si>
    <t>tot_deduction_taken_pc_dependency_gross_mkt_inc_pc_5</t>
  </si>
  <si>
    <t>tot_deduction_taken_pc_dependency_dis_inc_pc_5</t>
  </si>
  <si>
    <t>tot_deduction_taken_pc_dependency_nso_inc_5</t>
  </si>
  <si>
    <t>tot_deduction_taken_pc_dependency_linpobto__5</t>
  </si>
  <si>
    <t>tot_deduction_taken_pc_dependency_linpobex__5</t>
  </si>
  <si>
    <t>labor_tax_pc_dependency_gross_mkt_inc_pc_6</t>
  </si>
  <si>
    <t>labor_tax_pc_dependency_dis_inc_pc_6</t>
  </si>
  <si>
    <t>labor_tax_pc_dependency_nso_inc_6</t>
  </si>
  <si>
    <t>labor_tax_pc_dependency_linpobto__6</t>
  </si>
  <si>
    <t>labor_tax_pc_dependency_linpobex__6</t>
  </si>
  <si>
    <t>tot_deduction_taken_pc_dependency_gross_mkt_inc_pc_6</t>
  </si>
  <si>
    <t>tot_deduction_taken_pc_dependency_dis_inc_pc_6</t>
  </si>
  <si>
    <t>tot_deduction_taken_pc_dependency_nso_inc_6</t>
  </si>
  <si>
    <t>tot_deduction_taken_pc_dependency_linpobto__6</t>
  </si>
  <si>
    <t>tot_deduction_taken_pc_dependency_linpobex__6</t>
  </si>
  <si>
    <t>labor_tax_pc_dependency_gross_mkt_inc_pc_7</t>
  </si>
  <si>
    <t>labor_tax_pc_dependency_dis_inc_pc_7</t>
  </si>
  <si>
    <t>labor_tax_pc_dependency_nso_inc_7</t>
  </si>
  <si>
    <t>labor_tax_pc_dependency_linpobto__7</t>
  </si>
  <si>
    <t>labor_tax_pc_dependency_linpobex__7</t>
  </si>
  <si>
    <t>tot_deduction_taken_pc_dependency_gross_mkt_inc_pc_7</t>
  </si>
  <si>
    <t>tot_deduction_taken_pc_dependency_dis_inc_pc_7</t>
  </si>
  <si>
    <t>tot_deduction_taken_pc_dependency_nso_inc_7</t>
  </si>
  <si>
    <t>tot_deduction_taken_pc_dependency_linpobto__7</t>
  </si>
  <si>
    <t>tot_deduction_taken_pc_dependency_linpobex__7</t>
  </si>
  <si>
    <t>agtrans_inc_pc_dependency_gross_mkt_inc_pc_10</t>
  </si>
  <si>
    <t>agtrans_inc_pc_dependency_dis_inc_pc_10</t>
  </si>
  <si>
    <t>agtrans_inc_pc_dependency_nso_inc_10</t>
  </si>
  <si>
    <t>agtrans_inc_pc_dependency_linpobto__10</t>
  </si>
  <si>
    <t>agtrans_inc_pc_dependency_linpobex__10</t>
  </si>
  <si>
    <t>famassist_inc_pc_dependency_gross_mkt_inc_pc_1yes</t>
  </si>
  <si>
    <t>famassist_inc_pc_dependency_dis_inc_pc_1yes</t>
  </si>
  <si>
    <t>famassist_inc_pc_dependency_nso_inc_1yes</t>
  </si>
  <si>
    <t>famassist_inc_pc_dependency_linpobto__1yes</t>
  </si>
  <si>
    <t>famassist_inc_pc_dependency_linpobex__1yes</t>
  </si>
  <si>
    <t>adulto_inc_pc_dependency_gross_mkt_inc_pc_1yes</t>
  </si>
  <si>
    <t>adulto_inc_pc_dependency_dis_inc_pc_1yes</t>
  </si>
  <si>
    <t>adulto_inc_pc_dependency_nso_inc_1yes</t>
  </si>
  <si>
    <t>adulto_inc_pc_dependency_linpobto__1yes</t>
  </si>
  <si>
    <t>adulto_inc_pc_dependency_linpobex__1yes</t>
  </si>
  <si>
    <t>agtrans_inc_pc_dependency_gross_mkt_inc_pc_1yes</t>
  </si>
  <si>
    <t>agtrans_inc_pc_dependency_dis_inc_pc_1yes</t>
  </si>
  <si>
    <t>agtrans_inc_pc_dependency_nso_inc_1yes</t>
  </si>
  <si>
    <t>agtrans_inc_pc_dependency_linpobto__1yes</t>
  </si>
  <si>
    <t>agtrans_inc_pc_dependency_linpobex__1yes</t>
  </si>
  <si>
    <t>gross_mkt_inc_pc_dependency_gross_mkt_inc_pc_1yes</t>
  </si>
  <si>
    <t>gross_mkt_inc_pc_dependency_dis_inc_pc_1yes</t>
  </si>
  <si>
    <t>gross_mkt_inc_pc_dependency_nso_inc_1yes</t>
  </si>
  <si>
    <t>gross_mkt_inc_pc_dependency_linpobto__1yes</t>
  </si>
  <si>
    <t>gross_mkt_inc_pc_dependency_linpobex__1yes</t>
  </si>
  <si>
    <t>dis_inc_pc_dependency_gross_mkt_inc_pc_1yes</t>
  </si>
  <si>
    <t>dis_inc_pc_dependency_dis_inc_pc_1yes</t>
  </si>
  <si>
    <t>dis_inc_pc_dependency_nso_inc_1yes</t>
  </si>
  <si>
    <t>dis_inc_pc_dependency_linpobto__1yes</t>
  </si>
  <si>
    <t>dis_inc_pc_dependency_linpobex__1yes</t>
  </si>
  <si>
    <t>nso_inc_dependency_gross_mkt_inc_pc_1yes</t>
  </si>
  <si>
    <t>nso_inc_dependency_dis_inc_pc_1yes</t>
  </si>
  <si>
    <t>nso_inc_dependency_nso_inc_1yes</t>
  </si>
  <si>
    <t>nso_inc_dependency_linpobto__1yes</t>
  </si>
  <si>
    <t>nso_inc_dependency_linpobex__1yes</t>
  </si>
  <si>
    <t>ssc_pc_dependency_gross_mkt_inc_pc_1yes</t>
  </si>
  <si>
    <t>ssc_pc_dependency_dis_inc_pc_1yes</t>
  </si>
  <si>
    <t>ssc_pc_dependency_nso_inc_1yes</t>
  </si>
  <si>
    <t>ssc_pc_dependency_linpobto__1yes</t>
  </si>
  <si>
    <t>ssc_pc_dependency_linpobex__1yes</t>
  </si>
  <si>
    <t>tekopora_inc_pc_dependency_gross_mkt_inc_pc_1yes</t>
  </si>
  <si>
    <t>tekopora_inc_pc_dependency_dis_inc_pc_1yes</t>
  </si>
  <si>
    <t>tekopora_inc_pc_dependency_nso_inc_1yes</t>
  </si>
  <si>
    <t>tekopora_inc_pc_dependency_linpobto__1yes</t>
  </si>
  <si>
    <t>tekopora_inc_pc_dependency_linpobex__1yes</t>
  </si>
  <si>
    <t>famassist_inc_pc_dependency_gross_mkt_inc_pc_2yes</t>
  </si>
  <si>
    <t>famassist_inc_pc_dependency_dis_inc_pc_2yes</t>
  </si>
  <si>
    <t>famassist_inc_pc_dependency_nso_inc_2yes</t>
  </si>
  <si>
    <t>famassist_inc_pc_dependency_linpobto__2yes</t>
  </si>
  <si>
    <t>famassist_inc_pc_dependency_linpobex__2yes</t>
  </si>
  <si>
    <t>adulto_inc_pc_dependency_gross_mkt_inc_pc_2yes</t>
  </si>
  <si>
    <t>adulto_inc_pc_dependency_dis_inc_pc_2yes</t>
  </si>
  <si>
    <t>adulto_inc_pc_dependency_nso_inc_2yes</t>
  </si>
  <si>
    <t>adulto_inc_pc_dependency_linpobto__2yes</t>
  </si>
  <si>
    <t>adulto_inc_pc_dependency_linpobex__2yes</t>
  </si>
  <si>
    <t>agtrans_inc_pc_dependency_gross_mkt_inc_pc_2yes</t>
  </si>
  <si>
    <t>agtrans_inc_pc_dependency_dis_inc_pc_2yes</t>
  </si>
  <si>
    <t>agtrans_inc_pc_dependency_nso_inc_2yes</t>
  </si>
  <si>
    <t>agtrans_inc_pc_dependency_linpobto__2yes</t>
  </si>
  <si>
    <t>agtrans_inc_pc_dependency_linpobex__2yes</t>
  </si>
  <si>
    <t>gross_mkt_inc_pc_dependency_gross_mkt_inc_pc_2yes</t>
  </si>
  <si>
    <t>gross_mkt_inc_pc_dependency_dis_inc_pc_2yes</t>
  </si>
  <si>
    <t>gross_mkt_inc_pc_dependency_nso_inc_2yes</t>
  </si>
  <si>
    <t>gross_mkt_inc_pc_dependency_linpobto__2yes</t>
  </si>
  <si>
    <t>gross_mkt_inc_pc_dependency_linpobex__2yes</t>
  </si>
  <si>
    <t>dis_inc_pc_dependency_gross_mkt_inc_pc_2yes</t>
  </si>
  <si>
    <t>dis_inc_pc_dependency_dis_inc_pc_2yes</t>
  </si>
  <si>
    <t>dis_inc_pc_dependency_nso_inc_2yes</t>
  </si>
  <si>
    <t>dis_inc_pc_dependency_linpobto__2yes</t>
  </si>
  <si>
    <t>dis_inc_pc_dependency_linpobex__2yes</t>
  </si>
  <si>
    <t>nso_inc_dependency_gross_mkt_inc_pc_2yes</t>
  </si>
  <si>
    <t>nso_inc_dependency_dis_inc_pc_2yes</t>
  </si>
  <si>
    <t>nso_inc_dependency_nso_inc_2yes</t>
  </si>
  <si>
    <t>nso_inc_dependency_linpobto__2yes</t>
  </si>
  <si>
    <t>nso_inc_dependency_linpobex__2yes</t>
  </si>
  <si>
    <t>ssc_pc_dependency_gross_mkt_inc_pc_2yes</t>
  </si>
  <si>
    <t>ssc_pc_dependency_dis_inc_pc_2yes</t>
  </si>
  <si>
    <t>ssc_pc_dependency_nso_inc_2yes</t>
  </si>
  <si>
    <t>ssc_pc_dependency_linpobto__2yes</t>
  </si>
  <si>
    <t>ssc_pc_dependency_linpobex__2yes</t>
  </si>
  <si>
    <t>tekopora_inc_pc_dependency_gross_mkt_inc_pc_2yes</t>
  </si>
  <si>
    <t>tekopora_inc_pc_dependency_dis_inc_pc_2yes</t>
  </si>
  <si>
    <t>tekopora_inc_pc_dependency_nso_inc_2yes</t>
  </si>
  <si>
    <t>tekopora_inc_pc_dependency_linpobto__2yes</t>
  </si>
  <si>
    <t>tekopora_inc_pc_dependency_linpobex__2yes</t>
  </si>
  <si>
    <t>famassist_inc_pc_dependency_gross_mkt_inc_pc_3yes</t>
  </si>
  <si>
    <t>famassist_inc_pc_dependency_dis_inc_pc_3yes</t>
  </si>
  <si>
    <t>famassist_inc_pc_dependency_nso_inc_3yes</t>
  </si>
  <si>
    <t>famassist_inc_pc_dependency_linpobto__3yes</t>
  </si>
  <si>
    <t>famassist_inc_pc_dependency_linpobex__3yes</t>
  </si>
  <si>
    <t>adulto_inc_pc_dependency_gross_mkt_inc_pc_3yes</t>
  </si>
  <si>
    <t>adulto_inc_pc_dependency_dis_inc_pc_3yes</t>
  </si>
  <si>
    <t>adulto_inc_pc_dependency_nso_inc_3yes</t>
  </si>
  <si>
    <t>adulto_inc_pc_dependency_linpobto__3yes</t>
  </si>
  <si>
    <t>adulto_inc_pc_dependency_linpobex__3yes</t>
  </si>
  <si>
    <t>gross_mkt_inc_pc_dependency_gross_mkt_inc_pc_3yes</t>
  </si>
  <si>
    <t>gross_mkt_inc_pc_dependency_dis_inc_pc_3yes</t>
  </si>
  <si>
    <t>gross_mkt_inc_pc_dependency_nso_inc_3yes</t>
  </si>
  <si>
    <t>gross_mkt_inc_pc_dependency_linpobto__3yes</t>
  </si>
  <si>
    <t>gross_mkt_inc_pc_dependency_linpobex__3yes</t>
  </si>
  <si>
    <t>dis_inc_pc_dependency_gross_mkt_inc_pc_3yes</t>
  </si>
  <si>
    <t>dis_inc_pc_dependency_dis_inc_pc_3yes</t>
  </si>
  <si>
    <t>dis_inc_pc_dependency_nso_inc_3yes</t>
  </si>
  <si>
    <t>dis_inc_pc_dependency_linpobto__3yes</t>
  </si>
  <si>
    <t>dis_inc_pc_dependency_linpobex__3yes</t>
  </si>
  <si>
    <t>nso_inc_dependency_gross_mkt_inc_pc_3yes</t>
  </si>
  <si>
    <t>nso_inc_dependency_dis_inc_pc_3yes</t>
  </si>
  <si>
    <t>nso_inc_dependency_nso_inc_3yes</t>
  </si>
  <si>
    <t>nso_inc_dependency_linpobto__3yes</t>
  </si>
  <si>
    <t>nso_inc_dependency_linpobex__3yes</t>
  </si>
  <si>
    <t>ssc_pc_dependency_gross_mkt_inc_pc_3yes</t>
  </si>
  <si>
    <t>ssc_pc_dependency_dis_inc_pc_3yes</t>
  </si>
  <si>
    <t>ssc_pc_dependency_nso_inc_3yes</t>
  </si>
  <si>
    <t>ssc_pc_dependency_linpobto__3yes</t>
  </si>
  <si>
    <t>ssc_pc_dependency_linpobex__3yes</t>
  </si>
  <si>
    <t>tekopora_inc_pc_dependency_gross_mkt_inc_pc_3yes</t>
  </si>
  <si>
    <t>tekopora_inc_pc_dependency_dis_inc_pc_3yes</t>
  </si>
  <si>
    <t>tekopora_inc_pc_dependency_nso_inc_3yes</t>
  </si>
  <si>
    <t>tekopora_inc_pc_dependency_linpobto__3yes</t>
  </si>
  <si>
    <t>tekopora_inc_pc_dependency_linpobex__3yes</t>
  </si>
  <si>
    <t>famassist_inc_pc_dependency_gross_mkt_inc_pc_4yes</t>
  </si>
  <si>
    <t>famassist_inc_pc_dependency_dis_inc_pc_4yes</t>
  </si>
  <si>
    <t>famassist_inc_pc_dependency_nso_inc_4yes</t>
  </si>
  <si>
    <t>famassist_inc_pc_dependency_linpobto__4yes</t>
  </si>
  <si>
    <t>famassist_inc_pc_dependency_linpobex__4yes</t>
  </si>
  <si>
    <t>adulto_inc_pc_dependency_gross_mkt_inc_pc_4yes</t>
  </si>
  <si>
    <t>adulto_inc_pc_dependency_dis_inc_pc_4yes</t>
  </si>
  <si>
    <t>adulto_inc_pc_dependency_nso_inc_4yes</t>
  </si>
  <si>
    <t>adulto_inc_pc_dependency_linpobto__4yes</t>
  </si>
  <si>
    <t>adulto_inc_pc_dependency_linpobex__4yes</t>
  </si>
  <si>
    <t>agtrans_inc_pc_dependency_gross_mkt_inc_pc_4yes</t>
  </si>
  <si>
    <t>agtrans_inc_pc_dependency_dis_inc_pc_4yes</t>
  </si>
  <si>
    <t>agtrans_inc_pc_dependency_nso_inc_4yes</t>
  </si>
  <si>
    <t>agtrans_inc_pc_dependency_linpobto__4yes</t>
  </si>
  <si>
    <t>agtrans_inc_pc_dependency_linpobex__4yes</t>
  </si>
  <si>
    <t>gross_mkt_inc_pc_dependency_gross_mkt_inc_pc_4yes</t>
  </si>
  <si>
    <t>gross_mkt_inc_pc_dependency_dis_inc_pc_4yes</t>
  </si>
  <si>
    <t>gross_mkt_inc_pc_dependency_nso_inc_4yes</t>
  </si>
  <si>
    <t>gross_mkt_inc_pc_dependency_linpobto__4yes</t>
  </si>
  <si>
    <t>gross_mkt_inc_pc_dependency_linpobex__4yes</t>
  </si>
  <si>
    <t>dis_inc_pc_dependency_gross_mkt_inc_pc_4yes</t>
  </si>
  <si>
    <t>dis_inc_pc_dependency_dis_inc_pc_4yes</t>
  </si>
  <si>
    <t>dis_inc_pc_dependency_nso_inc_4yes</t>
  </si>
  <si>
    <t>dis_inc_pc_dependency_linpobto__4yes</t>
  </si>
  <si>
    <t>dis_inc_pc_dependency_linpobex__4yes</t>
  </si>
  <si>
    <t>nso_inc_dependency_gross_mkt_inc_pc_4yes</t>
  </si>
  <si>
    <t>nso_inc_dependency_dis_inc_pc_4yes</t>
  </si>
  <si>
    <t>nso_inc_dependency_nso_inc_4yes</t>
  </si>
  <si>
    <t>nso_inc_dependency_linpobto__4yes</t>
  </si>
  <si>
    <t>nso_inc_dependency_linpobex__4yes</t>
  </si>
  <si>
    <t>ssc_pc_dependency_gross_mkt_inc_pc_4yes</t>
  </si>
  <si>
    <t>ssc_pc_dependency_dis_inc_pc_4yes</t>
  </si>
  <si>
    <t>ssc_pc_dependency_nso_inc_4yes</t>
  </si>
  <si>
    <t>ssc_pc_dependency_linpobto__4yes</t>
  </si>
  <si>
    <t>ssc_pc_dependency_linpobex__4yes</t>
  </si>
  <si>
    <t>tekopora_inc_pc_dependency_gross_mkt_inc_pc_4yes</t>
  </si>
  <si>
    <t>tekopora_inc_pc_dependency_dis_inc_pc_4yes</t>
  </si>
  <si>
    <t>tekopora_inc_pc_dependency_nso_inc_4yes</t>
  </si>
  <si>
    <t>tekopora_inc_pc_dependency_linpobto__4yes</t>
  </si>
  <si>
    <t>tekopora_inc_pc_dependency_linpobex__4yes</t>
  </si>
  <si>
    <t>famassist_inc_pc_dependency_gross_mkt_inc_pc_5yes</t>
  </si>
  <si>
    <t>famassist_inc_pc_dependency_dis_inc_pc_5yes</t>
  </si>
  <si>
    <t>famassist_inc_pc_dependency_nso_inc_5yes</t>
  </si>
  <si>
    <t>famassist_inc_pc_dependency_linpobto__5yes</t>
  </si>
  <si>
    <t>famassist_inc_pc_dependency_linpobex__5yes</t>
  </si>
  <si>
    <t>adulto_inc_pc_dependency_gross_mkt_inc_pc_5yes</t>
  </si>
  <si>
    <t>adulto_inc_pc_dependency_dis_inc_pc_5yes</t>
  </si>
  <si>
    <t>adulto_inc_pc_dependency_nso_inc_5yes</t>
  </si>
  <si>
    <t>adulto_inc_pc_dependency_linpobto__5yes</t>
  </si>
  <si>
    <t>adulto_inc_pc_dependency_linpobex__5yes</t>
  </si>
  <si>
    <t>agtrans_inc_pc_dependency_gross_mkt_inc_pc_5yes</t>
  </si>
  <si>
    <t>agtrans_inc_pc_dependency_dis_inc_pc_5yes</t>
  </si>
  <si>
    <t>agtrans_inc_pc_dependency_nso_inc_5yes</t>
  </si>
  <si>
    <t>agtrans_inc_pc_dependency_linpobto__5yes</t>
  </si>
  <si>
    <t>agtrans_inc_pc_dependency_linpobex__5yes</t>
  </si>
  <si>
    <t>gross_mkt_inc_pc_dependency_gross_mkt_inc_pc_5yes</t>
  </si>
  <si>
    <t>gross_mkt_inc_pc_dependency_dis_inc_pc_5yes</t>
  </si>
  <si>
    <t>gross_mkt_inc_pc_dependency_nso_inc_5yes</t>
  </si>
  <si>
    <t>gross_mkt_inc_pc_dependency_linpobto__5yes</t>
  </si>
  <si>
    <t>gross_mkt_inc_pc_dependency_linpobex__5yes</t>
  </si>
  <si>
    <t>dis_inc_pc_dependency_gross_mkt_inc_pc_5yes</t>
  </si>
  <si>
    <t>dis_inc_pc_dependency_dis_inc_pc_5yes</t>
  </si>
  <si>
    <t>dis_inc_pc_dependency_nso_inc_5yes</t>
  </si>
  <si>
    <t>dis_inc_pc_dependency_linpobto__5yes</t>
  </si>
  <si>
    <t>dis_inc_pc_dependency_linpobex__5yes</t>
  </si>
  <si>
    <t>nso_inc_dependency_gross_mkt_inc_pc_5yes</t>
  </si>
  <si>
    <t>nso_inc_dependency_dis_inc_pc_5yes</t>
  </si>
  <si>
    <t>nso_inc_dependency_nso_inc_5yes</t>
  </si>
  <si>
    <t>nso_inc_dependency_linpobto__5yes</t>
  </si>
  <si>
    <t>nso_inc_dependency_linpobex__5yes</t>
  </si>
  <si>
    <t>ssc_pc_dependency_gross_mkt_inc_pc_5yes</t>
  </si>
  <si>
    <t>ssc_pc_dependency_dis_inc_pc_5yes</t>
  </si>
  <si>
    <t>ssc_pc_dependency_nso_inc_5yes</t>
  </si>
  <si>
    <t>ssc_pc_dependency_linpobto__5yes</t>
  </si>
  <si>
    <t>ssc_pc_dependency_linpobex__5yes</t>
  </si>
  <si>
    <t>tekopora_inc_pc_dependency_gross_mkt_inc_pc_5yes</t>
  </si>
  <si>
    <t>tekopora_inc_pc_dependency_dis_inc_pc_5yes</t>
  </si>
  <si>
    <t>tekopora_inc_pc_dependency_nso_inc_5yes</t>
  </si>
  <si>
    <t>tekopora_inc_pc_dependency_linpobto__5yes</t>
  </si>
  <si>
    <t>tekopora_inc_pc_dependency_linpobex__5yes</t>
  </si>
  <si>
    <t>famassist_inc_pc_dependency_gross_mkt_inc_pc_6yes</t>
  </si>
  <si>
    <t>famassist_inc_pc_dependency_dis_inc_pc_6yes</t>
  </si>
  <si>
    <t>famassist_inc_pc_dependency_nso_inc_6yes</t>
  </si>
  <si>
    <t>famassist_inc_pc_dependency_linpobto__6yes</t>
  </si>
  <si>
    <t>famassist_inc_pc_dependency_linpobex__6yes</t>
  </si>
  <si>
    <t>adulto_inc_pc_dependency_gross_mkt_inc_pc_6yes</t>
  </si>
  <si>
    <t>adulto_inc_pc_dependency_dis_inc_pc_6yes</t>
  </si>
  <si>
    <t>adulto_inc_pc_dependency_nso_inc_6yes</t>
  </si>
  <si>
    <t>adulto_inc_pc_dependency_linpobto__6yes</t>
  </si>
  <si>
    <t>adulto_inc_pc_dependency_linpobex__6yes</t>
  </si>
  <si>
    <t>agtrans_inc_pc_dependency_gross_mkt_inc_pc_6yes</t>
  </si>
  <si>
    <t>agtrans_inc_pc_dependency_dis_inc_pc_6yes</t>
  </si>
  <si>
    <t>agtrans_inc_pc_dependency_nso_inc_6yes</t>
  </si>
  <si>
    <t>agtrans_inc_pc_dependency_linpobto__6yes</t>
  </si>
  <si>
    <t>agtrans_inc_pc_dependency_linpobex__6yes</t>
  </si>
  <si>
    <t>gross_mkt_inc_pc_dependency_gross_mkt_inc_pc_6yes</t>
  </si>
  <si>
    <t>gross_mkt_inc_pc_dependency_dis_inc_pc_6yes</t>
  </si>
  <si>
    <t>gross_mkt_inc_pc_dependency_nso_inc_6yes</t>
  </si>
  <si>
    <t>gross_mkt_inc_pc_dependency_linpobto__6yes</t>
  </si>
  <si>
    <t>gross_mkt_inc_pc_dependency_linpobex__6yes</t>
  </si>
  <si>
    <t>dis_inc_pc_dependency_gross_mkt_inc_pc_6yes</t>
  </si>
  <si>
    <t>dis_inc_pc_dependency_dis_inc_pc_6yes</t>
  </si>
  <si>
    <t>dis_inc_pc_dependency_nso_inc_6yes</t>
  </si>
  <si>
    <t>dis_inc_pc_dependency_linpobto__6yes</t>
  </si>
  <si>
    <t>dis_inc_pc_dependency_linpobex__6yes</t>
  </si>
  <si>
    <t>nso_inc_dependency_gross_mkt_inc_pc_6yes</t>
  </si>
  <si>
    <t>nso_inc_dependency_dis_inc_pc_6yes</t>
  </si>
  <si>
    <t>nso_inc_dependency_nso_inc_6yes</t>
  </si>
  <si>
    <t>nso_inc_dependency_linpobto__6yes</t>
  </si>
  <si>
    <t>nso_inc_dependency_linpobex__6yes</t>
  </si>
  <si>
    <t>ssc_pc_dependency_gross_mkt_inc_pc_6yes</t>
  </si>
  <si>
    <t>ssc_pc_dependency_dis_inc_pc_6yes</t>
  </si>
  <si>
    <t>ssc_pc_dependency_nso_inc_6yes</t>
  </si>
  <si>
    <t>ssc_pc_dependency_linpobto__6yes</t>
  </si>
  <si>
    <t>ssc_pc_dependency_linpobex__6yes</t>
  </si>
  <si>
    <t>tekopora_inc_pc_dependency_gross_mkt_inc_pc_6yes</t>
  </si>
  <si>
    <t>tekopora_inc_pc_dependency_dis_inc_pc_6yes</t>
  </si>
  <si>
    <t>tekopora_inc_pc_dependency_nso_inc_6yes</t>
  </si>
  <si>
    <t>tekopora_inc_pc_dependency_linpobto__6yes</t>
  </si>
  <si>
    <t>tekopora_inc_pc_dependency_linpobex__6yes</t>
  </si>
  <si>
    <t>famassist_inc_pc_dependency_gross_mkt_inc_pc_7yes</t>
  </si>
  <si>
    <t>famassist_inc_pc_dependency_dis_inc_pc_7yes</t>
  </si>
  <si>
    <t>famassist_inc_pc_dependency_nso_inc_7yes</t>
  </si>
  <si>
    <t>famassist_inc_pc_dependency_linpobto__7yes</t>
  </si>
  <si>
    <t>famassist_inc_pc_dependency_linpobex__7yes</t>
  </si>
  <si>
    <t>adulto_inc_pc_dependency_gross_mkt_inc_pc_7yes</t>
  </si>
  <si>
    <t>adulto_inc_pc_dependency_dis_inc_pc_7yes</t>
  </si>
  <si>
    <t>adulto_inc_pc_dependency_nso_inc_7yes</t>
  </si>
  <si>
    <t>adulto_inc_pc_dependency_linpobto__7yes</t>
  </si>
  <si>
    <t>adulto_inc_pc_dependency_linpobex__7yes</t>
  </si>
  <si>
    <t>gross_mkt_inc_pc_dependency_gross_mkt_inc_pc_7yes</t>
  </si>
  <si>
    <t>gross_mkt_inc_pc_dependency_dis_inc_pc_7yes</t>
  </si>
  <si>
    <t>gross_mkt_inc_pc_dependency_nso_inc_7yes</t>
  </si>
  <si>
    <t>gross_mkt_inc_pc_dependency_linpobto__7yes</t>
  </si>
  <si>
    <t>gross_mkt_inc_pc_dependency_linpobex__7yes</t>
  </si>
  <si>
    <t>dis_inc_pc_dependency_gross_mkt_inc_pc_7yes</t>
  </si>
  <si>
    <t>dis_inc_pc_dependency_dis_inc_pc_7yes</t>
  </si>
  <si>
    <t>dis_inc_pc_dependency_nso_inc_7yes</t>
  </si>
  <si>
    <t>dis_inc_pc_dependency_linpobto__7yes</t>
  </si>
  <si>
    <t>dis_inc_pc_dependency_linpobex__7yes</t>
  </si>
  <si>
    <t>nso_inc_dependency_gross_mkt_inc_pc_7yes</t>
  </si>
  <si>
    <t>nso_inc_dependency_dis_inc_pc_7yes</t>
  </si>
  <si>
    <t>nso_inc_dependency_nso_inc_7yes</t>
  </si>
  <si>
    <t>nso_inc_dependency_linpobto__7yes</t>
  </si>
  <si>
    <t>nso_inc_dependency_linpobex__7yes</t>
  </si>
  <si>
    <t>ssc_pc_dependency_gross_mkt_inc_pc_7yes</t>
  </si>
  <si>
    <t>ssc_pc_dependency_dis_inc_pc_7yes</t>
  </si>
  <si>
    <t>ssc_pc_dependency_nso_inc_7yes</t>
  </si>
  <si>
    <t>ssc_pc_dependency_linpobto__7yes</t>
  </si>
  <si>
    <t>ssc_pc_dependency_linpobex__7yes</t>
  </si>
  <si>
    <t>tekopora_inc_pc_dependency_gross_mkt_inc_pc_7yes</t>
  </si>
  <si>
    <t>tekopora_inc_pc_dependency_dis_inc_pc_7yes</t>
  </si>
  <si>
    <t>tekopora_inc_pc_dependency_nso_inc_7yes</t>
  </si>
  <si>
    <t>tekopora_inc_pc_dependency_linpobto__7yes</t>
  </si>
  <si>
    <t>tekopora_inc_pc_dependency_linpobex__7yes</t>
  </si>
  <si>
    <t>famassist_inc_pc_dependency_gross_mkt_inc_pc_8yes</t>
  </si>
  <si>
    <t>famassist_inc_pc_dependency_dis_inc_pc_8yes</t>
  </si>
  <si>
    <t>famassist_inc_pc_dependency_nso_inc_8yes</t>
  </si>
  <si>
    <t>famassist_inc_pc_dependency_linpobto__8yes</t>
  </si>
  <si>
    <t>famassist_inc_pc_dependency_linpobex__8yes</t>
  </si>
  <si>
    <t>adulto_inc_pc_dependency_gross_mkt_inc_pc_8yes</t>
  </si>
  <si>
    <t>adulto_inc_pc_dependency_dis_inc_pc_8yes</t>
  </si>
  <si>
    <t>adulto_inc_pc_dependency_nso_inc_8yes</t>
  </si>
  <si>
    <t>adulto_inc_pc_dependency_linpobto__8yes</t>
  </si>
  <si>
    <t>adulto_inc_pc_dependency_linpobex__8yes</t>
  </si>
  <si>
    <t>agtrans_inc_pc_dependency_gross_mkt_inc_pc_8yes</t>
  </si>
  <si>
    <t>agtrans_inc_pc_dependency_dis_inc_pc_8yes</t>
  </si>
  <si>
    <t>agtrans_inc_pc_dependency_nso_inc_8yes</t>
  </si>
  <si>
    <t>agtrans_inc_pc_dependency_linpobto__8yes</t>
  </si>
  <si>
    <t>agtrans_inc_pc_dependency_linpobex__8yes</t>
  </si>
  <si>
    <t>gross_mkt_inc_pc_dependency_gross_mkt_inc_pc_8yes</t>
  </si>
  <si>
    <t>gross_mkt_inc_pc_dependency_dis_inc_pc_8yes</t>
  </si>
  <si>
    <t>gross_mkt_inc_pc_dependency_nso_inc_8yes</t>
  </si>
  <si>
    <t>gross_mkt_inc_pc_dependency_linpobto__8yes</t>
  </si>
  <si>
    <t>gross_mkt_inc_pc_dependency_linpobex__8yes</t>
  </si>
  <si>
    <t>dis_inc_pc_dependency_gross_mkt_inc_pc_8yes</t>
  </si>
  <si>
    <t>dis_inc_pc_dependency_dis_inc_pc_8yes</t>
  </si>
  <si>
    <t>dis_inc_pc_dependency_nso_inc_8yes</t>
  </si>
  <si>
    <t>dis_inc_pc_dependency_linpobto__8yes</t>
  </si>
  <si>
    <t>dis_inc_pc_dependency_linpobex__8yes</t>
  </si>
  <si>
    <t>nso_inc_dependency_gross_mkt_inc_pc_8yes</t>
  </si>
  <si>
    <t>nso_inc_dependency_dis_inc_pc_8yes</t>
  </si>
  <si>
    <t>nso_inc_dependency_nso_inc_8yes</t>
  </si>
  <si>
    <t>nso_inc_dependency_linpobto__8yes</t>
  </si>
  <si>
    <t>nso_inc_dependency_linpobex__8yes</t>
  </si>
  <si>
    <t>ssc_pc_dependency_gross_mkt_inc_pc_8yes</t>
  </si>
  <si>
    <t>ssc_pc_dependency_dis_inc_pc_8yes</t>
  </si>
  <si>
    <t>ssc_pc_dependency_nso_inc_8yes</t>
  </si>
  <si>
    <t>ssc_pc_dependency_linpobto__8yes</t>
  </si>
  <si>
    <t>ssc_pc_dependency_linpobex__8yes</t>
  </si>
  <si>
    <t>tekopora_inc_pc_dependency_gross_mkt_inc_pc_8yes</t>
  </si>
  <si>
    <t>tekopora_inc_pc_dependency_dis_inc_pc_8yes</t>
  </si>
  <si>
    <t>tekopora_inc_pc_dependency_nso_inc_8yes</t>
  </si>
  <si>
    <t>tekopora_inc_pc_dependency_linpobto__8yes</t>
  </si>
  <si>
    <t>tekopora_inc_pc_dependency_linpobex__8yes</t>
  </si>
  <si>
    <t>famassist_inc_pc_dependency_gross_mkt_inc_pc_9yes</t>
  </si>
  <si>
    <t>famassist_inc_pc_dependency_dis_inc_pc_9yes</t>
  </si>
  <si>
    <t>famassist_inc_pc_dependency_nso_inc_9yes</t>
  </si>
  <si>
    <t>famassist_inc_pc_dependency_linpobto__9yes</t>
  </si>
  <si>
    <t>famassist_inc_pc_dependency_linpobex__9yes</t>
  </si>
  <si>
    <t>adulto_inc_pc_dependency_gross_mkt_inc_pc_9yes</t>
  </si>
  <si>
    <t>adulto_inc_pc_dependency_dis_inc_pc_9yes</t>
  </si>
  <si>
    <t>adulto_inc_pc_dependency_nso_inc_9yes</t>
  </si>
  <si>
    <t>adulto_inc_pc_dependency_linpobto__9yes</t>
  </si>
  <si>
    <t>adulto_inc_pc_dependency_linpobex__9yes</t>
  </si>
  <si>
    <t>agtrans_inc_pc_dependency_gross_mkt_inc_pc_9yes</t>
  </si>
  <si>
    <t>agtrans_inc_pc_dependency_dis_inc_pc_9yes</t>
  </si>
  <si>
    <t>agtrans_inc_pc_dependency_nso_inc_9yes</t>
  </si>
  <si>
    <t>agtrans_inc_pc_dependency_linpobto__9yes</t>
  </si>
  <si>
    <t>agtrans_inc_pc_dependency_linpobex__9yes</t>
  </si>
  <si>
    <t>gross_mkt_inc_pc_dependency_gross_mkt_inc_pc_9yes</t>
  </si>
  <si>
    <t>gross_mkt_inc_pc_dependency_dis_inc_pc_9yes</t>
  </si>
  <si>
    <t>gross_mkt_inc_pc_dependency_nso_inc_9yes</t>
  </si>
  <si>
    <t>gross_mkt_inc_pc_dependency_linpobto__9yes</t>
  </si>
  <si>
    <t>gross_mkt_inc_pc_dependency_linpobex__9yes</t>
  </si>
  <si>
    <t>dis_inc_pc_dependency_gross_mkt_inc_pc_9yes</t>
  </si>
  <si>
    <t>dis_inc_pc_dependency_dis_inc_pc_9yes</t>
  </si>
  <si>
    <t>dis_inc_pc_dependency_nso_inc_9yes</t>
  </si>
  <si>
    <t>dis_inc_pc_dependency_linpobto__9yes</t>
  </si>
  <si>
    <t>dis_inc_pc_dependency_linpobex__9yes</t>
  </si>
  <si>
    <t>nso_inc_dependency_gross_mkt_inc_pc_9yes</t>
  </si>
  <si>
    <t>nso_inc_dependency_dis_inc_pc_9yes</t>
  </si>
  <si>
    <t>nso_inc_dependency_nso_inc_9yes</t>
  </si>
  <si>
    <t>nso_inc_dependency_linpobto__9yes</t>
  </si>
  <si>
    <t>nso_inc_dependency_linpobex__9yes</t>
  </si>
  <si>
    <t>ssc_pc_dependency_gross_mkt_inc_pc_9yes</t>
  </si>
  <si>
    <t>ssc_pc_dependency_dis_inc_pc_9yes</t>
  </si>
  <si>
    <t>ssc_pc_dependency_nso_inc_9yes</t>
  </si>
  <si>
    <t>ssc_pc_dependency_linpobto__9yes</t>
  </si>
  <si>
    <t>ssc_pc_dependency_linpobex__9yes</t>
  </si>
  <si>
    <t>tekopora_inc_pc_dependency_gross_mkt_inc_pc_9yes</t>
  </si>
  <si>
    <t>tekopora_inc_pc_dependency_dis_inc_pc_9yes</t>
  </si>
  <si>
    <t>tekopora_inc_pc_dependency_nso_inc_9yes</t>
  </si>
  <si>
    <t>tekopora_inc_pc_dependency_linpobto__9yes</t>
  </si>
  <si>
    <t>tekopora_inc_pc_dependency_linpobex__9yes</t>
  </si>
  <si>
    <t>famassist_inc_pc_dependency_gross_mkt_inc_pc_10yes</t>
  </si>
  <si>
    <t>famassist_inc_pc_dependency_dis_inc_pc_10yes</t>
  </si>
  <si>
    <t>famassist_inc_pc_dependency_nso_inc_10yes</t>
  </si>
  <si>
    <t>famassist_inc_pc_dependency_linpobto__10yes</t>
  </si>
  <si>
    <t>famassist_inc_pc_dependency_linpobex__10yes</t>
  </si>
  <si>
    <t>adulto_inc_pc_dependency_gross_mkt_inc_pc_10yes</t>
  </si>
  <si>
    <t>adulto_inc_pc_dependency_dis_inc_pc_10yes</t>
  </si>
  <si>
    <t>adulto_inc_pc_dependency_nso_inc_10yes</t>
  </si>
  <si>
    <t>adulto_inc_pc_dependency_linpobto__10yes</t>
  </si>
  <si>
    <t>adulto_inc_pc_dependency_linpobex__10yes</t>
  </si>
  <si>
    <t>gross_mkt_inc_pc_dependency_gross_mkt_inc_pc_10yes</t>
  </si>
  <si>
    <t>gross_mkt_inc_pc_dependency_dis_inc_pc_10yes</t>
  </si>
  <si>
    <t>gross_mkt_inc_pc_dependency_nso_inc_10yes</t>
  </si>
  <si>
    <t>gross_mkt_inc_pc_dependency_linpobto__10yes</t>
  </si>
  <si>
    <t>gross_mkt_inc_pc_dependency_linpobex__10yes</t>
  </si>
  <si>
    <t>dis_inc_pc_dependency_gross_mkt_inc_pc_10yes</t>
  </si>
  <si>
    <t>dis_inc_pc_dependency_dis_inc_pc_10yes</t>
  </si>
  <si>
    <t>dis_inc_pc_dependency_nso_inc_10yes</t>
  </si>
  <si>
    <t>dis_inc_pc_dependency_linpobto__10yes</t>
  </si>
  <si>
    <t>dis_inc_pc_dependency_linpobex__10yes</t>
  </si>
  <si>
    <t>nso_inc_dependency_gross_mkt_inc_pc_10yes</t>
  </si>
  <si>
    <t>nso_inc_dependency_dis_inc_pc_10yes</t>
  </si>
  <si>
    <t>nso_inc_dependency_nso_inc_10yes</t>
  </si>
  <si>
    <t>nso_inc_dependency_linpobto__10yes</t>
  </si>
  <si>
    <t>nso_inc_dependency_linpobex__10yes</t>
  </si>
  <si>
    <t>labor_tax_pc_dependency_gross_mkt_inc_pc_10yes</t>
  </si>
  <si>
    <t>labor_tax_pc_dependency_dis_inc_pc_10yes</t>
  </si>
  <si>
    <t>labor_tax_pc_dependency_nso_inc_10yes</t>
  </si>
  <si>
    <t>labor_tax_pc_dependency_linpobto__10yes</t>
  </si>
  <si>
    <t>labor_tax_pc_dependency_linpobex__10yes</t>
  </si>
  <si>
    <t>tot_deduction_taken_pc_dependency_gross_mkt_inc_pc_10yes</t>
  </si>
  <si>
    <t>tot_deduction_taken_pc_dependency_dis_inc_pc_10yes</t>
  </si>
  <si>
    <t>tot_deduction_taken_pc_dependency_nso_inc_10yes</t>
  </si>
  <si>
    <t>tot_deduction_taken_pc_dependency_linpobto__10yes</t>
  </si>
  <si>
    <t>tot_deduction_taken_pc_dependency_linpobex__10yes</t>
  </si>
  <si>
    <t>ssc_pc_dependency_gross_mkt_inc_pc_10yes</t>
  </si>
  <si>
    <t>ssc_pc_dependency_dis_inc_pc_10yes</t>
  </si>
  <si>
    <t>ssc_pc_dependency_nso_inc_10yes</t>
  </si>
  <si>
    <t>ssc_pc_dependency_linpobto__10yes</t>
  </si>
  <si>
    <t>ssc_pc_dependency_linpobex__10yes</t>
  </si>
  <si>
    <t>tekopora_inc_pc_dependency_gross_mkt_inc_pc_10yes</t>
  </si>
  <si>
    <t>tekopora_inc_pc_dependency_dis_inc_pc_10yes</t>
  </si>
  <si>
    <t>tekopora_inc_pc_dependency_nso_inc_10yes</t>
  </si>
  <si>
    <t>tekopora_inc_pc_dependency_linpobto__10yes</t>
  </si>
  <si>
    <t>tekopora_inc_pc_dependency_linpobex__10yes</t>
  </si>
  <si>
    <t>conditional</t>
  </si>
  <si>
    <t>Laboral</t>
  </si>
  <si>
    <t>Unidad productiva</t>
  </si>
  <si>
    <t>Alquiler</t>
  </si>
  <si>
    <t>Dividendo</t>
  </si>
  <si>
    <t>IRP</t>
  </si>
  <si>
    <t>Total impuesto directo</t>
  </si>
  <si>
    <t>Dividendos</t>
  </si>
  <si>
    <t>Unidad Productiva</t>
  </si>
  <si>
    <t>Total</t>
  </si>
  <si>
    <t>n_add_lab</t>
  </si>
  <si>
    <t>n_weight_lab</t>
  </si>
  <si>
    <t>art_weight_lab</t>
  </si>
  <si>
    <t>n_add_div</t>
  </si>
  <si>
    <t>n_weight_div</t>
  </si>
  <si>
    <t>art_weight_div</t>
  </si>
  <si>
    <t>Simulacion Actual</t>
  </si>
  <si>
    <t>Simulacion de Referencia</t>
  </si>
  <si>
    <t>vectors2</t>
  </si>
  <si>
    <t>Impuestos por motivo de IRP</t>
  </si>
  <si>
    <t>coberturas2</t>
  </si>
  <si>
    <t>depend2</t>
  </si>
  <si>
    <t>Desigualdad</t>
  </si>
  <si>
    <r>
      <t xml:space="preserve">Seleccione Variable 1  </t>
    </r>
    <r>
      <rPr>
        <b/>
        <sz val="16"/>
        <rFont val="Calibri"/>
        <family val="2"/>
      </rPr>
      <t>→</t>
    </r>
  </si>
  <si>
    <r>
      <t xml:space="preserve">Seleccione Variable 3  </t>
    </r>
    <r>
      <rPr>
        <b/>
        <sz val="16"/>
        <rFont val="Calibri"/>
        <family val="2"/>
      </rPr>
      <t>→</t>
    </r>
  </si>
  <si>
    <r>
      <t xml:space="preserve">Seleccione Variable 1  </t>
    </r>
    <r>
      <rPr>
        <b/>
        <sz val="16"/>
        <rFont val="Calibri"/>
        <family val="2"/>
      </rPr>
      <t>→</t>
    </r>
    <r>
      <rPr>
        <b/>
        <sz val="12"/>
        <rFont val="Garamond"/>
        <family val="1"/>
      </rPr>
      <t xml:space="preserve"> </t>
    </r>
  </si>
  <si>
    <r>
      <t>Seleccione linea para pobreza</t>
    </r>
    <r>
      <rPr>
        <b/>
        <i/>
        <sz val="16"/>
        <rFont val="Garamond"/>
        <family val="1"/>
      </rPr>
      <t xml:space="preserve"> </t>
    </r>
    <r>
      <rPr>
        <b/>
        <sz val="16"/>
        <rFont val="Calibri"/>
        <family val="2"/>
      </rPr>
      <t>→</t>
    </r>
  </si>
  <si>
    <r>
      <t xml:space="preserve">Seleccione linea para pobreza </t>
    </r>
    <r>
      <rPr>
        <b/>
        <sz val="16"/>
        <rFont val="Calibri"/>
        <family val="2"/>
      </rPr>
      <t>→</t>
    </r>
  </si>
  <si>
    <r>
      <t xml:space="preserve">Seleccione Variable 1 </t>
    </r>
    <r>
      <rPr>
        <b/>
        <sz val="16"/>
        <rFont val="Calibri"/>
        <family val="2"/>
      </rPr>
      <t>→</t>
    </r>
  </si>
  <si>
    <r>
      <t xml:space="preserve">Seleccione Variable 2 </t>
    </r>
    <r>
      <rPr>
        <b/>
        <sz val="16"/>
        <rFont val="Calibri"/>
        <family val="2"/>
      </rPr>
      <t>→</t>
    </r>
  </si>
  <si>
    <r>
      <t xml:space="preserve">Seleccione Variable 3 </t>
    </r>
    <r>
      <rPr>
        <b/>
        <sz val="16"/>
        <rFont val="Calibri"/>
        <family val="2"/>
      </rPr>
      <t>→</t>
    </r>
  </si>
  <si>
    <t>Totales</t>
  </si>
  <si>
    <t>Promedio</t>
  </si>
  <si>
    <t xml:space="preserve">Seleccione hasta 3 variables para comparar </t>
  </si>
  <si>
    <t xml:space="preserve">Decil </t>
  </si>
  <si>
    <t xml:space="preserve">Totales </t>
  </si>
  <si>
    <t xml:space="preserve">Simulacion de Referencia </t>
  </si>
  <si>
    <t xml:space="preserve">Simulacion Actual </t>
  </si>
  <si>
    <t>Hasta 100</t>
  </si>
  <si>
    <t>Ajuste de gastos (consumo)</t>
  </si>
  <si>
    <t>nota: Este ajuste aplica para los dos tipos de sistema</t>
  </si>
  <si>
    <t>Ajuste de gastos (inversion)</t>
  </si>
  <si>
    <t>Agregar inversion como:</t>
  </si>
  <si>
    <t>Agregar consumo como:</t>
  </si>
  <si>
    <t>Deducciones para IRP</t>
  </si>
  <si>
    <t>Opcion de deduccion</t>
  </si>
  <si>
    <t>Porcentaje deducible</t>
  </si>
  <si>
    <t>Proporcion de gastos</t>
  </si>
  <si>
    <t>Monto en guaranies</t>
  </si>
  <si>
    <t xml:space="preserve">Año de la simulacion: </t>
  </si>
  <si>
    <t>Salario Mínimo (mensual)</t>
  </si>
  <si>
    <t>Aplicar luego de deducciones?</t>
  </si>
  <si>
    <t>nota: las tasas aplicadas en este sistema no son marginales, sin importar cuando se aplican las deducciones</t>
  </si>
  <si>
    <t>Usar este sistema?</t>
  </si>
  <si>
    <t>Año de la simulacion</t>
  </si>
  <si>
    <t>Umbral minimo (anual)</t>
  </si>
  <si>
    <t>Umbral maximo (anual)</t>
  </si>
  <si>
    <t>Tasa (%)</t>
  </si>
  <si>
    <t>Ingreso minimo para ser contribuyente (anual en mill)</t>
  </si>
  <si>
    <t>Rango</t>
  </si>
  <si>
    <t>Monto a pagar (anual)</t>
  </si>
  <si>
    <t>Deduccion permitida (% del ingreso)</t>
  </si>
  <si>
    <t>Impuesto a dividendos (%)</t>
  </si>
  <si>
    <t>Impuesto al alquiler (tasa %)</t>
  </si>
  <si>
    <t>Impuesto al alquiler (presunta %)</t>
  </si>
  <si>
    <t>Impuesto al Valor Agregado (IVA)</t>
  </si>
  <si>
    <t>Tasa (%):</t>
  </si>
  <si>
    <t>PIB para proyeccion</t>
  </si>
  <si>
    <t>Año</t>
  </si>
  <si>
    <t>Contribuciones al Sistema Jubilatorio</t>
  </si>
  <si>
    <t>Tasa</t>
  </si>
  <si>
    <t>IPS (SS)</t>
  </si>
  <si>
    <t>Costo mensual aplicado a todos los asegurados</t>
  </si>
  <si>
    <t>Agregar ingresos altos a la distribucion?</t>
  </si>
  <si>
    <t>Agregar ingresos altos:</t>
  </si>
  <si>
    <t>Numero de observaciones a agregar:</t>
  </si>
  <si>
    <t>Numero de observaciones con peso artificial:</t>
  </si>
  <si>
    <t>Peso artificial:</t>
  </si>
  <si>
    <t>Nombre de la simulacion (sin espacios):</t>
  </si>
  <si>
    <t>Crear esta simulacion como referencia:</t>
  </si>
  <si>
    <t>Umbral minimo en salarios minimos</t>
  </si>
  <si>
    <t>Umbral maximo en salarios minimos</t>
  </si>
  <si>
    <r>
      <t xml:space="preserve">Seleccione Variable 2  </t>
    </r>
    <r>
      <rPr>
        <b/>
        <sz val="16"/>
        <rFont val="Calibri"/>
        <family val="2"/>
      </rPr>
      <t>→</t>
    </r>
  </si>
  <si>
    <r>
      <t xml:space="preserve">Seleccione Variable 2  </t>
    </r>
    <r>
      <rPr>
        <b/>
        <sz val="16"/>
        <rFont val="Calibri"/>
        <family val="2"/>
      </rPr>
      <t></t>
    </r>
    <r>
      <rPr>
        <b/>
        <sz val="16"/>
        <rFont val="Calibri"/>
        <family val="2"/>
      </rPr>
      <t>→</t>
    </r>
  </si>
  <si>
    <r>
      <t xml:space="preserve">Seleccione variable 1 </t>
    </r>
    <r>
      <rPr>
        <b/>
        <sz val="16"/>
        <color indexed="8"/>
        <rFont val="Calibri"/>
        <family val="2"/>
      </rPr>
      <t>→</t>
    </r>
  </si>
  <si>
    <r>
      <t xml:space="preserve">Seleccione variable 2 </t>
    </r>
    <r>
      <rPr>
        <b/>
        <sz val="16"/>
        <color indexed="8"/>
        <rFont val="Calibri"/>
        <family val="2"/>
      </rPr>
      <t>→</t>
    </r>
  </si>
  <si>
    <r>
      <t xml:space="preserve">Seleccione variable 3 </t>
    </r>
    <r>
      <rPr>
        <b/>
        <sz val="16"/>
        <color indexed="8"/>
        <rFont val="Calibri"/>
        <family val="2"/>
      </rPr>
      <t>→</t>
    </r>
  </si>
  <si>
    <t>Se refiere a las celdas que se puden modificar o cambiar de valor para correr la simulacion</t>
  </si>
  <si>
    <t>Nombre de la simulacion. La base de datos final sera guardada en la carpeta "01. Data" de tu ordenador</t>
  </si>
  <si>
    <t>Se refiere a la seccion que no esta disponible cuando se elige la otra opcion para correr la simulacion</t>
  </si>
  <si>
    <t xml:space="preserve">Se refiere a un menu desplegable con diferentes opciones para que el usuario escoja </t>
  </si>
  <si>
    <t>Indicadores</t>
  </si>
  <si>
    <t>Conceptos de ingreso o transferencia</t>
  </si>
  <si>
    <t>Curva de concentración</t>
  </si>
  <si>
    <t>Pobreza</t>
  </si>
  <si>
    <t xml:space="preserve">Gini </t>
  </si>
  <si>
    <t>Cobertura</t>
  </si>
  <si>
    <t>Beneficios</t>
  </si>
  <si>
    <t>Beneficiarios</t>
  </si>
  <si>
    <t>Dependencia</t>
  </si>
  <si>
    <t>Tasa efectiva</t>
  </si>
  <si>
    <t>Definición</t>
  </si>
  <si>
    <t>Indicador a nivel de hogar. Es decir, muestra el total de la transferencia recibida o impuesto pagado a nivel de hogar sobre el ingreso total del hogar seleccionado como referencia.</t>
  </si>
  <si>
    <t>Contribuyentes</t>
  </si>
  <si>
    <t>Valores anuales:</t>
  </si>
  <si>
    <t>refinc2</t>
  </si>
  <si>
    <t>povs2</t>
  </si>
  <si>
    <t>yesno2</t>
  </si>
  <si>
    <t>Monto total pagado/recibido en concepto de impuesto/transferencia por decil de ingreso bruto de mercado.</t>
  </si>
  <si>
    <t>Cantidad de individuos que pagan impuestos por decil de ingreso bruto de mercado.</t>
  </si>
  <si>
    <t>La tasa efectiva se define como el ratio entre el monto pagado de impuesto y el total de ingreso tributable (para el impuesto seleccionado). El indicador muestra el ratio promedio por decil de ingreso bruto de mercado. El cálculo sólo incluye individuos que tienen ingreso tributable para el impuesto seleccionado.</t>
  </si>
  <si>
    <t>Indicador a nivel de individuo. Ejemplo: tasa efectiva del impuesto a Unidad Productiva considera solo los individuos que tienen ingreso por unidad productiva. Para tener idea de cuántos individuos entran en el cálculo ver hoja de contribuyentes.</t>
  </si>
  <si>
    <t>Si existe al menos un contribuyente en el hogar, todos los miembros del hogar son 'beneficiarios'.</t>
  </si>
  <si>
    <t xml:space="preserve">Cantidad de individuos en hogares que tienen pagan/reciben monto positivo en concepto de impuesto/beneficios por decil de ingreso bruto de mercado. </t>
  </si>
  <si>
    <t>Proporción de la poblacion en hogares que pagan/reciben un monto positivo de impuesto/transferencia, por decil de ingreso bruto de mercado.</t>
  </si>
  <si>
    <t xml:space="preserve">Cantidad de individuos que residen en hogares que pagan/reciben la intervención seleccionada sobre el total de la población del decil. </t>
  </si>
  <si>
    <t>Representa la dependencia de una transferencia o el peso de un impuesto con respecto a un vector de ingreso de referencia (varias opciones de ingreso). Si la opción "condicional" está activada, se excluyen del cálculo los hogares que no reciben o pagan la intervención fiscal seleccionada. El indicador muestra la dependencia promedio por decil de ingreso de mercado.</t>
  </si>
  <si>
    <t>Notas aclaratorias</t>
  </si>
  <si>
    <t>Incidencia: Proporcion de la polacion cuyos ingresos estan por debajo de la linea de pobreza extrema o total.</t>
  </si>
  <si>
    <t>Esta cifra indica el porcentaje del valor de la canasta básica de consumo que en promedio un hogar pobre no logra cubrir con sus ingresos.</t>
  </si>
  <si>
    <t>Cuanto mayor es el valor del indicador, significa que el ingreso de los más pobres (entre los pobres) se encuentra más distante del ingreso promedio de los pobres</t>
  </si>
  <si>
    <t xml:space="preserve">Brecha:  Indica la distancia promedio porcentual de los ingresos de la
población pobre respecto a la línea de la pobreza extrema o total. </t>
  </si>
  <si>
    <t>Severidad: Mide las diferencias o desigualdades del ingreso de la poblacion pobre.</t>
  </si>
  <si>
    <t xml:space="preserve">Coeficiente que mide el nivel de desigualdad existente en los ingresos de la poblacion. </t>
  </si>
  <si>
    <t>Indice que va de 0 a 1, donde 0 implica perfecta igualdad (todos los individuos tienen el mismo ingreso) y 1 implica perfecta desigualdad (solo unos pocos individuos concentran todos los ingresos)</t>
  </si>
  <si>
    <t>Mide el grado de desigualdad en el reparto de los ingresos de la poblacion.</t>
  </si>
  <si>
    <t>El valor del indice aumento a  mayor disparidad entre las rentas</t>
  </si>
  <si>
    <t>Impuestos total IRP</t>
  </si>
  <si>
    <t>Costo mensual promedio del seguro de salud privado para funcionarios publicos</t>
  </si>
  <si>
    <t>Herramienta de simulacion del sistema fiscal de Paraguay</t>
  </si>
  <si>
    <t>nota: si el tipo de sistema se aplica luego de deducciones, las tasas son marginales. Si se consideran las deducciones antes de aplicar las tasas, estas no son marginales sino totales</t>
  </si>
  <si>
    <r>
      <rPr>
        <b/>
        <u/>
        <sz val="14"/>
        <rFont val="Garamond"/>
        <family val="1"/>
      </rPr>
      <t>Dependencia:</t>
    </r>
    <r>
      <rPr>
        <b/>
        <sz val="14"/>
        <rFont val="Garamond"/>
        <family val="1"/>
      </rPr>
      <t xml:space="preserve">
 Representa la dependencia del ingreso/peso del impuesto con respecto a un vector de referencia (varias opciones de ingreso). El vector de ordenamiento es el ingreso bruto. Si la opcion condicional esta activada, los numeradores con valor 0 no se incluyen en el calculo. Se pueden visualizar hasta 3 variables en simultaneo. 
</t>
    </r>
    <r>
      <rPr>
        <b/>
        <i/>
        <sz val="14"/>
        <color indexed="10"/>
        <rFont val="Garamond"/>
        <family val="1"/>
      </rPr>
      <t>Seleccione las variables donde indican las flechas. Compare el escenario de simulacion escogido (izquierda) con un escenario de referencia (derecha)</t>
    </r>
  </si>
  <si>
    <r>
      <t xml:space="preserve">Beneficiarios:  
Cantidad de individuos en hogares que  pagan/reciben monto positivo en concepto de impuesto/beneficios por decil de ingreso bruto de mercado. 
</t>
    </r>
    <r>
      <rPr>
        <b/>
        <i/>
        <sz val="14"/>
        <color indexed="10"/>
        <rFont val="Garamond"/>
        <family val="1"/>
      </rPr>
      <t>Seleccione las variables donde indican las flechas. Compare el escenario de simulacion escogido (izquierda) con un escenario de referencia (derecha)</t>
    </r>
  </si>
  <si>
    <r>
      <t xml:space="preserve">Tasas efectivas: 
La tasa efectiva se define como el ratio entre el monto pagado de impuesto y el total de ingreso tributable (para el impuesto seleccionado). El indicador muestra el ratio promedio por decil de ingreso bruto de mercado. El cálculo sólo incluye individuos que tienen ingreso tributable para el impuesto seleccionado. 
</t>
    </r>
    <r>
      <rPr>
        <b/>
        <i/>
        <sz val="14"/>
        <color indexed="10"/>
        <rFont val="Garamond"/>
        <family val="1"/>
      </rPr>
      <t>Seleccione las variables donde indican las flechas</t>
    </r>
    <r>
      <rPr>
        <b/>
        <sz val="14"/>
        <color indexed="10"/>
        <rFont val="Garamond"/>
        <family val="1"/>
      </rPr>
      <t xml:space="preserve">. </t>
    </r>
    <r>
      <rPr>
        <b/>
        <i/>
        <sz val="14"/>
        <color indexed="10"/>
        <rFont val="Garamond"/>
        <family val="1"/>
      </rPr>
      <t>Compare el escenario de simulacion escogido (izquierda) con un escenario de referencia (derecha)</t>
    </r>
  </si>
  <si>
    <r>
      <rPr>
        <b/>
        <u/>
        <sz val="14"/>
        <color indexed="8"/>
        <rFont val="Garamond"/>
        <family val="1"/>
      </rPr>
      <t>Cobertura:</t>
    </r>
    <r>
      <rPr>
        <b/>
        <sz val="14"/>
        <color indexed="8"/>
        <rFont val="Garamond"/>
        <family val="1"/>
      </rPr>
      <t xml:space="preserve"> 
Proporción de la poblacion en hogares que pagan/reciben un monto positivo de impuesto/transferencia, por decil de ingreso bruto de mercado.</t>
    </r>
    <r>
      <rPr>
        <b/>
        <i/>
        <sz val="14"/>
        <color indexed="8"/>
        <rFont val="Garamond"/>
        <family val="1"/>
      </rPr>
      <t xml:space="preserve">
</t>
    </r>
    <r>
      <rPr>
        <b/>
        <i/>
        <sz val="14"/>
        <color indexed="10"/>
        <rFont val="Garamond"/>
        <family val="1"/>
      </rPr>
      <t>Seleccione las variables para conocer sus coberturas en donde indican las flechas</t>
    </r>
    <r>
      <rPr>
        <b/>
        <sz val="14"/>
        <color indexed="10"/>
        <rFont val="Garamond"/>
        <family val="1"/>
      </rPr>
      <t>. Compare el escenario de simulacion escogido (izquierda) con un escenario de referencia (derecha)</t>
    </r>
  </si>
  <si>
    <r>
      <rPr>
        <b/>
        <u/>
        <sz val="14"/>
        <rFont val="Garamond"/>
        <family val="1"/>
      </rPr>
      <t>Beneficios:</t>
    </r>
    <r>
      <rPr>
        <b/>
        <sz val="14"/>
        <rFont val="Garamond"/>
        <family val="1"/>
      </rPr>
      <t xml:space="preserve"> 
Monto total pagado/recibido en concepto de impuesto/transferencia por decil de ingreso bruto de mercado.
</t>
    </r>
    <r>
      <rPr>
        <b/>
        <i/>
        <sz val="14"/>
        <color indexed="10"/>
        <rFont val="Garamond"/>
        <family val="1"/>
      </rPr>
      <t>Seleccione las variables donde las flechas indican. Compare el escenario de simulacion escogido (izquierda) con un escenario de referencia (derecha)</t>
    </r>
  </si>
  <si>
    <r>
      <rPr>
        <b/>
        <u/>
        <sz val="14"/>
        <rFont val="Garamond"/>
        <family val="1"/>
      </rPr>
      <t xml:space="preserve">Pobreza y Desigualdad: </t>
    </r>
    <r>
      <rPr>
        <b/>
        <sz val="14"/>
        <rFont val="Garamond"/>
        <family val="1"/>
      </rPr>
      <t xml:space="preserve">
Tasas de pobreza total o extrema e indice de Gini para diferentes conceptos de ingresos del CEQ. 
</t>
    </r>
    <r>
      <rPr>
        <b/>
        <i/>
        <sz val="14"/>
        <color indexed="10"/>
        <rFont val="Garamond"/>
        <family val="1"/>
      </rPr>
      <t>Seleccione la linea de pobreza correspondiente en donde indican las flechas. Compare el escenario de simulacion escogido (izquierda) con un escenario de referencia (derecha)</t>
    </r>
  </si>
  <si>
    <r>
      <rPr>
        <b/>
        <u/>
        <sz val="14"/>
        <rFont val="Garamond"/>
        <family val="1"/>
      </rPr>
      <t>Curvas de Concentracion:</t>
    </r>
    <r>
      <rPr>
        <b/>
        <sz val="14"/>
        <rFont val="Garamond"/>
        <family val="1"/>
      </rPr>
      <t xml:space="preserve"> 
Representan graficamente la desigualdad en el reparto del ingreso escogido de entre las opciones de ingreso disponibles, ordenados por el ingreso bruto de mercado. 
</t>
    </r>
    <r>
      <rPr>
        <b/>
        <i/>
        <sz val="14"/>
        <color indexed="10"/>
        <rFont val="Garamond"/>
        <family val="1"/>
      </rPr>
      <t>Elija las opciones de ingreso en el menu desplegable donde aparecen las flechas</t>
    </r>
    <r>
      <rPr>
        <b/>
        <sz val="14"/>
        <color indexed="10"/>
        <rFont val="Garamond"/>
        <family val="1"/>
      </rPr>
      <t xml:space="preserve">. </t>
    </r>
    <r>
      <rPr>
        <b/>
        <i/>
        <sz val="14"/>
        <color indexed="10"/>
        <rFont val="Garamond"/>
        <family val="1"/>
      </rPr>
      <t>Compare el escenario de simulacion escogido (izquierda) con un escenario de referencia (derecha)</t>
    </r>
  </si>
  <si>
    <t xml:space="preserve">Representan graficamente la desigualdad en el reparto del ingreso escogido de entre las opciones de ingreso disponibles, ordenados por el ingreso bruto de mercado. </t>
  </si>
  <si>
    <t>Ingresos provientes del programa Adulto Mayor</t>
  </si>
  <si>
    <t>Ingresos provenientes de transferencias publicas a agricultores</t>
  </si>
  <si>
    <t>Ingresos provenientes de transferencias familiares privadas</t>
  </si>
  <si>
    <t>Observado en la encuesta de hogares</t>
  </si>
  <si>
    <t>Calculado en el ejercicio de simulacion</t>
  </si>
  <si>
    <t>Ingreso familiar total calculado por la DGEEC</t>
  </si>
  <si>
    <t>Ingresos provenientes del programa Tekopora</t>
  </si>
  <si>
    <t>Monto total a pagar en concepto de IRP en el sistema nuevo (laboral+alquileres+dividendos)</t>
  </si>
  <si>
    <t>Monto total a pagar en concepto de IRP para la ventana  "unidad productiva" del sistema nuevo (empleadores formales)</t>
  </si>
  <si>
    <t>Monto total a pagar en concepto de IRP para la ventana "alquileres" del sistema nuevo (personas que tienen ingresos por alquileres)</t>
  </si>
  <si>
    <t>Monto total a pagar en concpeto de IRP para la ventana "laboral" del sistema nuevo (empleados publicos y privados formales)</t>
  </si>
  <si>
    <t>Monto total a pagar en concepto de IRP para la ventana "dividendo" del sistema nuevo (personas que obtienen ingresos por dividendos)</t>
  </si>
  <si>
    <t>Monto total a pagar en concepto de impuestos directos del sistema nuevo (monto por IRP + monto por "unidad productiva")</t>
  </si>
  <si>
    <t>Monto total a pagar en concepto de IRP del sistema actual (para todas las fuentes de ingresos)</t>
  </si>
  <si>
    <t>Linea de pobreza extrema oficial del 2016</t>
  </si>
  <si>
    <t>Linea de pobreza total oficial del 2016</t>
  </si>
  <si>
    <t>Monto total de gasto para deducir del IRP (ambos sistemas)</t>
  </si>
  <si>
    <t>Sumatoria de ingreso neto de mercado + transferencias publicas</t>
  </si>
  <si>
    <t>Ingresos bruto de mercado descontando impuestos y contribucion a la seguridad social</t>
  </si>
  <si>
    <t xml:space="preserve">Sumatoria de ingreso laboral + ingreso por alquileres + ingreso por dividendos + renta imputada de la vivienda propia + ingresos por pensiones + transferencias publicas y privadas + contribucion a la seguridad social </t>
  </si>
  <si>
    <t>Sistema Nuevo</t>
  </si>
  <si>
    <t>Sistema Actual</t>
  </si>
  <si>
    <t>Impuestos por alquiler</t>
  </si>
  <si>
    <t>Impuestos laborales - dependencia</t>
  </si>
  <si>
    <t>paga_iva</t>
  </si>
  <si>
    <t>0</t>
  </si>
  <si>
    <t>Consumo privado per capita</t>
  </si>
  <si>
    <t>cons_inc_pc</t>
  </si>
  <si>
    <t>final_inc_pc</t>
  </si>
  <si>
    <t>cons_inc_pc_fgt0_linpobex__.</t>
  </si>
  <si>
    <t>cons_inc_pc_fgt0_linpobto__.</t>
  </si>
  <si>
    <t>final_inc_pc_fgt0_linpobex__.</t>
  </si>
  <si>
    <t>final_inc_pc_fgt0_linpobto__.</t>
  </si>
  <si>
    <t>cons_inc_pc_fgt1_linpobex__.</t>
  </si>
  <si>
    <t>cons_inc_pc_fgt1_linpobto__.</t>
  </si>
  <si>
    <t>final_inc_pc_fgt1_linpobex__.</t>
  </si>
  <si>
    <t>final_inc_pc_fgt1_linpobto__.</t>
  </si>
  <si>
    <t>cons_inc_pc_fgt2_linpobex__.</t>
  </si>
  <si>
    <t>cons_inc_pc_fgt2_linpobto__.</t>
  </si>
  <si>
    <t>final_inc_pc_fgt2_linpobex__.</t>
  </si>
  <si>
    <t>final_inc_pc_fgt2_linpobto__.</t>
  </si>
  <si>
    <t>famassist_inc_pc_dependency_cons_inc_pc_1</t>
  </si>
  <si>
    <t>famassist_inc_pc_dependency_final_inc_pc_1</t>
  </si>
  <si>
    <t>adulto_inc_pc_dependency_cons_inc_pc_1</t>
  </si>
  <si>
    <t>adulto_inc_pc_dependency_final_inc_pc_1</t>
  </si>
  <si>
    <t>agtrans_inc_pc_dependency_cons_inc_pc_1</t>
  </si>
  <si>
    <t>agtrans_inc_pc_dependency_final_inc_pc_1</t>
  </si>
  <si>
    <t>gross_mkt_inc_pc_dependency_cons_inc_pc_1</t>
  </si>
  <si>
    <t>gross_mkt_inc_pc_dependency_final_inc_pc_1</t>
  </si>
  <si>
    <t>dis_inc_pc_dependency_cons_inc_pc_1</t>
  </si>
  <si>
    <t>dis_inc_pc_dependency_final_inc_pc_1</t>
  </si>
  <si>
    <t>cons_inc_pc_dependency_gross_mkt_inc_pc_1</t>
  </si>
  <si>
    <t>cons_inc_pc_dependency_dis_inc_pc_1</t>
  </si>
  <si>
    <t>cons_inc_pc_dependency_cons_inc_pc_1</t>
  </si>
  <si>
    <t>cons_inc_pc_dependency_final_inc_pc_1</t>
  </si>
  <si>
    <t>cons_inc_pc_dependency_nso_inc_1</t>
  </si>
  <si>
    <t>cons_inc_pc_dependency_linpobto__1</t>
  </si>
  <si>
    <t>cons_inc_pc_dependency_linpobex__1</t>
  </si>
  <si>
    <t>final_inc_pc_dependency_gross_mkt_inc_pc_1</t>
  </si>
  <si>
    <t>final_inc_pc_dependency_dis_inc_pc_1</t>
  </si>
  <si>
    <t>final_inc_pc_dependency_cons_inc_pc_1</t>
  </si>
  <si>
    <t>final_inc_pc_dependency_final_inc_pc_1</t>
  </si>
  <si>
    <t>final_inc_pc_dependency_nso_inc_1</t>
  </si>
  <si>
    <t>final_inc_pc_dependency_linpobto__1</t>
  </si>
  <si>
    <t>final_inc_pc_dependency_linpobex__1</t>
  </si>
  <si>
    <t>nso_inc_dependency_cons_inc_pc_1</t>
  </si>
  <si>
    <t>nso_inc_dependency_final_inc_pc_1</t>
  </si>
  <si>
    <t>labor_tax_pc_dependency_cons_inc_pc_1</t>
  </si>
  <si>
    <t>labor_tax_pc_dependency_final_inc_pc_1</t>
  </si>
  <si>
    <t>tot_deduction_taken_pc_dependency_cons_inc_pc_1</t>
  </si>
  <si>
    <t>tot_deduction_taken_pc_dependency_final_inc_pc_1</t>
  </si>
  <si>
    <t>ssc_pc_dependency_cons_inc_pc_1</t>
  </si>
  <si>
    <t>ssc_pc_dependency_final_inc_pc_1</t>
  </si>
  <si>
    <t>tekopora_inc_pc_dependency_cons_inc_pc_1</t>
  </si>
  <si>
    <t>tekopora_inc_pc_dependency_final_inc_pc_1</t>
  </si>
  <si>
    <t>famassist_inc_pc_dependency_cons_inc_pc_2</t>
  </si>
  <si>
    <t>famassist_inc_pc_dependency_final_inc_pc_2</t>
  </si>
  <si>
    <t>adulto_inc_pc_dependency_cons_inc_pc_2</t>
  </si>
  <si>
    <t>adulto_inc_pc_dependency_final_inc_pc_2</t>
  </si>
  <si>
    <t>agtrans_inc_pc_dependency_cons_inc_pc_2</t>
  </si>
  <si>
    <t>agtrans_inc_pc_dependency_final_inc_pc_2</t>
  </si>
  <si>
    <t>gross_mkt_inc_pc_dependency_cons_inc_pc_2</t>
  </si>
  <si>
    <t>gross_mkt_inc_pc_dependency_final_inc_pc_2</t>
  </si>
  <si>
    <t>dis_inc_pc_dependency_cons_inc_pc_2</t>
  </si>
  <si>
    <t>dis_inc_pc_dependency_final_inc_pc_2</t>
  </si>
  <si>
    <t>cons_inc_pc_dependency_gross_mkt_inc_pc_2</t>
  </si>
  <si>
    <t>cons_inc_pc_dependency_dis_inc_pc_2</t>
  </si>
  <si>
    <t>cons_inc_pc_dependency_cons_inc_pc_2</t>
  </si>
  <si>
    <t>cons_inc_pc_dependency_final_inc_pc_2</t>
  </si>
  <si>
    <t>cons_inc_pc_dependency_nso_inc_2</t>
  </si>
  <si>
    <t>cons_inc_pc_dependency_linpobto__2</t>
  </si>
  <si>
    <t>cons_inc_pc_dependency_linpobex__2</t>
  </si>
  <si>
    <t>final_inc_pc_dependency_gross_mkt_inc_pc_2</t>
  </si>
  <si>
    <t>final_inc_pc_dependency_dis_inc_pc_2</t>
  </si>
  <si>
    <t>final_inc_pc_dependency_cons_inc_pc_2</t>
  </si>
  <si>
    <t>final_inc_pc_dependency_final_inc_pc_2</t>
  </si>
  <si>
    <t>final_inc_pc_dependency_nso_inc_2</t>
  </si>
  <si>
    <t>final_inc_pc_dependency_linpobto__2</t>
  </si>
  <si>
    <t>final_inc_pc_dependency_linpobex__2</t>
  </si>
  <si>
    <t>nso_inc_dependency_cons_inc_pc_2</t>
  </si>
  <si>
    <t>nso_inc_dependency_final_inc_pc_2</t>
  </si>
  <si>
    <t>labor_tax_pc_dependency_cons_inc_pc_2</t>
  </si>
  <si>
    <t>labor_tax_pc_dependency_final_inc_pc_2</t>
  </si>
  <si>
    <t>tot_deduction_taken_pc_dependency_cons_inc_pc_2</t>
  </si>
  <si>
    <t>tot_deduction_taken_pc_dependency_final_inc_pc_2</t>
  </si>
  <si>
    <t>ssc_pc_dependency_cons_inc_pc_2</t>
  </si>
  <si>
    <t>ssc_pc_dependency_final_inc_pc_2</t>
  </si>
  <si>
    <t>tekopora_inc_pc_dependency_cons_inc_pc_2</t>
  </si>
  <si>
    <t>tekopora_inc_pc_dependency_final_inc_pc_2</t>
  </si>
  <si>
    <t>famassist_inc_pc_dependency_cons_inc_pc_3</t>
  </si>
  <si>
    <t>famassist_inc_pc_dependency_final_inc_pc_3</t>
  </si>
  <si>
    <t>adulto_inc_pc_dependency_cons_inc_pc_3</t>
  </si>
  <si>
    <t>adulto_inc_pc_dependency_final_inc_pc_3</t>
  </si>
  <si>
    <t>agtrans_inc_pc_dependency_cons_inc_pc_3</t>
  </si>
  <si>
    <t>agtrans_inc_pc_dependency_final_inc_pc_3</t>
  </si>
  <si>
    <t>gross_mkt_inc_pc_dependency_cons_inc_pc_3</t>
  </si>
  <si>
    <t>gross_mkt_inc_pc_dependency_final_inc_pc_3</t>
  </si>
  <si>
    <t>dis_inc_pc_dependency_cons_inc_pc_3</t>
  </si>
  <si>
    <t>dis_inc_pc_dependency_final_inc_pc_3</t>
  </si>
  <si>
    <t>cons_inc_pc_dependency_gross_mkt_inc_pc_3</t>
  </si>
  <si>
    <t>cons_inc_pc_dependency_dis_inc_pc_3</t>
  </si>
  <si>
    <t>cons_inc_pc_dependency_cons_inc_pc_3</t>
  </si>
  <si>
    <t>cons_inc_pc_dependency_final_inc_pc_3</t>
  </si>
  <si>
    <t>cons_inc_pc_dependency_nso_inc_3</t>
  </si>
  <si>
    <t>cons_inc_pc_dependency_linpobto__3</t>
  </si>
  <si>
    <t>cons_inc_pc_dependency_linpobex__3</t>
  </si>
  <si>
    <t>final_inc_pc_dependency_gross_mkt_inc_pc_3</t>
  </si>
  <si>
    <t>final_inc_pc_dependency_dis_inc_pc_3</t>
  </si>
  <si>
    <t>final_inc_pc_dependency_cons_inc_pc_3</t>
  </si>
  <si>
    <t>final_inc_pc_dependency_final_inc_pc_3</t>
  </si>
  <si>
    <t>final_inc_pc_dependency_nso_inc_3</t>
  </si>
  <si>
    <t>final_inc_pc_dependency_linpobto__3</t>
  </si>
  <si>
    <t>final_inc_pc_dependency_linpobex__3</t>
  </si>
  <si>
    <t>nso_inc_dependency_cons_inc_pc_3</t>
  </si>
  <si>
    <t>nso_inc_dependency_final_inc_pc_3</t>
  </si>
  <si>
    <t>labor_tax_pc_dependency_cons_inc_pc_3</t>
  </si>
  <si>
    <t>labor_tax_pc_dependency_final_inc_pc_3</t>
  </si>
  <si>
    <t>tot_deduction_taken_pc_dependency_cons_inc_pc_3</t>
  </si>
  <si>
    <t>tot_deduction_taken_pc_dependency_final_inc_pc_3</t>
  </si>
  <si>
    <t>ssc_pc_dependency_cons_inc_pc_3</t>
  </si>
  <si>
    <t>ssc_pc_dependency_final_inc_pc_3</t>
  </si>
  <si>
    <t>tekopora_inc_pc_dependency_cons_inc_pc_3</t>
  </si>
  <si>
    <t>tekopora_inc_pc_dependency_final_inc_pc_3</t>
  </si>
  <si>
    <t>famassist_inc_pc_dependency_cons_inc_pc_4</t>
  </si>
  <si>
    <t>famassist_inc_pc_dependency_final_inc_pc_4</t>
  </si>
  <si>
    <t>adulto_inc_pc_dependency_cons_inc_pc_4</t>
  </si>
  <si>
    <t>adulto_inc_pc_dependency_final_inc_pc_4</t>
  </si>
  <si>
    <t>agtrans_inc_pc_dependency_cons_inc_pc_4</t>
  </si>
  <si>
    <t>agtrans_inc_pc_dependency_final_inc_pc_4</t>
  </si>
  <si>
    <t>gross_mkt_inc_pc_dependency_cons_inc_pc_4</t>
  </si>
  <si>
    <t>gross_mkt_inc_pc_dependency_final_inc_pc_4</t>
  </si>
  <si>
    <t>dis_inc_pc_dependency_cons_inc_pc_4</t>
  </si>
  <si>
    <t>dis_inc_pc_dependency_final_inc_pc_4</t>
  </si>
  <si>
    <t>cons_inc_pc_dependency_gross_mkt_inc_pc_4</t>
  </si>
  <si>
    <t>cons_inc_pc_dependency_dis_inc_pc_4</t>
  </si>
  <si>
    <t>cons_inc_pc_dependency_cons_inc_pc_4</t>
  </si>
  <si>
    <t>cons_inc_pc_dependency_final_inc_pc_4</t>
  </si>
  <si>
    <t>cons_inc_pc_dependency_nso_inc_4</t>
  </si>
  <si>
    <t>cons_inc_pc_dependency_linpobto__4</t>
  </si>
  <si>
    <t>cons_inc_pc_dependency_linpobex__4</t>
  </si>
  <si>
    <t>final_inc_pc_dependency_gross_mkt_inc_pc_4</t>
  </si>
  <si>
    <t>final_inc_pc_dependency_dis_inc_pc_4</t>
  </si>
  <si>
    <t>final_inc_pc_dependency_cons_inc_pc_4</t>
  </si>
  <si>
    <t>final_inc_pc_dependency_final_inc_pc_4</t>
  </si>
  <si>
    <t>final_inc_pc_dependency_nso_inc_4</t>
  </si>
  <si>
    <t>final_inc_pc_dependency_linpobto__4</t>
  </si>
  <si>
    <t>final_inc_pc_dependency_linpobex__4</t>
  </si>
  <si>
    <t>nso_inc_dependency_cons_inc_pc_4</t>
  </si>
  <si>
    <t>nso_inc_dependency_final_inc_pc_4</t>
  </si>
  <si>
    <t>labor_tax_pc_dependency_cons_inc_pc_4</t>
  </si>
  <si>
    <t>labor_tax_pc_dependency_final_inc_pc_4</t>
  </si>
  <si>
    <t>tot_deduction_taken_pc_dependency_cons_inc_pc_4</t>
  </si>
  <si>
    <t>tot_deduction_taken_pc_dependency_final_inc_pc_4</t>
  </si>
  <si>
    <t>ssc_pc_dependency_cons_inc_pc_4</t>
  </si>
  <si>
    <t>ssc_pc_dependency_final_inc_pc_4</t>
  </si>
  <si>
    <t>tekopora_inc_pc_dependency_cons_inc_pc_4</t>
  </si>
  <si>
    <t>tekopora_inc_pc_dependency_final_inc_pc_4</t>
  </si>
  <si>
    <t>famassist_inc_pc_dependency_cons_inc_pc_5</t>
  </si>
  <si>
    <t>famassist_inc_pc_dependency_final_inc_pc_5</t>
  </si>
  <si>
    <t>adulto_inc_pc_dependency_cons_inc_pc_5</t>
  </si>
  <si>
    <t>adulto_inc_pc_dependency_final_inc_pc_5</t>
  </si>
  <si>
    <t>agtrans_inc_pc_dependency_cons_inc_pc_5</t>
  </si>
  <si>
    <t>agtrans_inc_pc_dependency_final_inc_pc_5</t>
  </si>
  <si>
    <t>gross_mkt_inc_pc_dependency_cons_inc_pc_5</t>
  </si>
  <si>
    <t>gross_mkt_inc_pc_dependency_final_inc_pc_5</t>
  </si>
  <si>
    <t>dis_inc_pc_dependency_cons_inc_pc_5</t>
  </si>
  <si>
    <t>dis_inc_pc_dependency_final_inc_pc_5</t>
  </si>
  <si>
    <t>cons_inc_pc_dependency_gross_mkt_inc_pc_5</t>
  </si>
  <si>
    <t>cons_inc_pc_dependency_dis_inc_pc_5</t>
  </si>
  <si>
    <t>cons_inc_pc_dependency_cons_inc_pc_5</t>
  </si>
  <si>
    <t>cons_inc_pc_dependency_final_inc_pc_5</t>
  </si>
  <si>
    <t>cons_inc_pc_dependency_nso_inc_5</t>
  </si>
  <si>
    <t>cons_inc_pc_dependency_linpobto__5</t>
  </si>
  <si>
    <t>cons_inc_pc_dependency_linpobex__5</t>
  </si>
  <si>
    <t>final_inc_pc_dependency_gross_mkt_inc_pc_5</t>
  </si>
  <si>
    <t>final_inc_pc_dependency_dis_inc_pc_5</t>
  </si>
  <si>
    <t>final_inc_pc_dependency_cons_inc_pc_5</t>
  </si>
  <si>
    <t>final_inc_pc_dependency_final_inc_pc_5</t>
  </si>
  <si>
    <t>final_inc_pc_dependency_nso_inc_5</t>
  </si>
  <si>
    <t>final_inc_pc_dependency_linpobto__5</t>
  </si>
  <si>
    <t>final_inc_pc_dependency_linpobex__5</t>
  </si>
  <si>
    <t>nso_inc_dependency_cons_inc_pc_5</t>
  </si>
  <si>
    <t>nso_inc_dependency_final_inc_pc_5</t>
  </si>
  <si>
    <t>labor_tax_pc_dependency_cons_inc_pc_5</t>
  </si>
  <si>
    <t>labor_tax_pc_dependency_final_inc_pc_5</t>
  </si>
  <si>
    <t>tot_deduction_taken_pc_dependency_cons_inc_pc_5</t>
  </si>
  <si>
    <t>tot_deduction_taken_pc_dependency_final_inc_pc_5</t>
  </si>
  <si>
    <t>ssc_pc_dependency_cons_inc_pc_5</t>
  </si>
  <si>
    <t>ssc_pc_dependency_final_inc_pc_5</t>
  </si>
  <si>
    <t>tekopora_inc_pc_dependency_cons_inc_pc_5</t>
  </si>
  <si>
    <t>tekopora_inc_pc_dependency_final_inc_pc_5</t>
  </si>
  <si>
    <t>famassist_inc_pc_dependency_cons_inc_pc_6</t>
  </si>
  <si>
    <t>famassist_inc_pc_dependency_final_inc_pc_6</t>
  </si>
  <si>
    <t>adulto_inc_pc_dependency_cons_inc_pc_6</t>
  </si>
  <si>
    <t>adulto_inc_pc_dependency_final_inc_pc_6</t>
  </si>
  <si>
    <t>agtrans_inc_pc_dependency_cons_inc_pc_6</t>
  </si>
  <si>
    <t>agtrans_inc_pc_dependency_final_inc_pc_6</t>
  </si>
  <si>
    <t>gross_mkt_inc_pc_dependency_cons_inc_pc_6</t>
  </si>
  <si>
    <t>gross_mkt_inc_pc_dependency_final_inc_pc_6</t>
  </si>
  <si>
    <t>dis_inc_pc_dependency_cons_inc_pc_6</t>
  </si>
  <si>
    <t>dis_inc_pc_dependency_final_inc_pc_6</t>
  </si>
  <si>
    <t>cons_inc_pc_dependency_gross_mkt_inc_pc_6</t>
  </si>
  <si>
    <t>cons_inc_pc_dependency_dis_inc_pc_6</t>
  </si>
  <si>
    <t>cons_inc_pc_dependency_cons_inc_pc_6</t>
  </si>
  <si>
    <t>cons_inc_pc_dependency_final_inc_pc_6</t>
  </si>
  <si>
    <t>cons_inc_pc_dependency_nso_inc_6</t>
  </si>
  <si>
    <t>cons_inc_pc_dependency_linpobto__6</t>
  </si>
  <si>
    <t>cons_inc_pc_dependency_linpobex__6</t>
  </si>
  <si>
    <t>final_inc_pc_dependency_gross_mkt_inc_pc_6</t>
  </si>
  <si>
    <t>final_inc_pc_dependency_dis_inc_pc_6</t>
  </si>
  <si>
    <t>final_inc_pc_dependency_cons_inc_pc_6</t>
  </si>
  <si>
    <t>final_inc_pc_dependency_final_inc_pc_6</t>
  </si>
  <si>
    <t>final_inc_pc_dependency_nso_inc_6</t>
  </si>
  <si>
    <t>final_inc_pc_dependency_linpobto__6</t>
  </si>
  <si>
    <t>final_inc_pc_dependency_linpobex__6</t>
  </si>
  <si>
    <t>nso_inc_dependency_cons_inc_pc_6</t>
  </si>
  <si>
    <t>nso_inc_dependency_final_inc_pc_6</t>
  </si>
  <si>
    <t>labor_tax_pc_dependency_cons_inc_pc_6</t>
  </si>
  <si>
    <t>labor_tax_pc_dependency_final_inc_pc_6</t>
  </si>
  <si>
    <t>tot_deduction_taken_pc_dependency_cons_inc_pc_6</t>
  </si>
  <si>
    <t>tot_deduction_taken_pc_dependency_final_inc_pc_6</t>
  </si>
  <si>
    <t>ssc_pc_dependency_cons_inc_pc_6</t>
  </si>
  <si>
    <t>ssc_pc_dependency_final_inc_pc_6</t>
  </si>
  <si>
    <t>tekopora_inc_pc_dependency_cons_inc_pc_6</t>
  </si>
  <si>
    <t>tekopora_inc_pc_dependency_final_inc_pc_6</t>
  </si>
  <si>
    <t>famassist_inc_pc_dependency_cons_inc_pc_7</t>
  </si>
  <si>
    <t>famassist_inc_pc_dependency_final_inc_pc_7</t>
  </si>
  <si>
    <t>adulto_inc_pc_dependency_cons_inc_pc_7</t>
  </si>
  <si>
    <t>adulto_inc_pc_dependency_final_inc_pc_7</t>
  </si>
  <si>
    <t>agtrans_inc_pc_dependency_cons_inc_pc_7</t>
  </si>
  <si>
    <t>agtrans_inc_pc_dependency_final_inc_pc_7</t>
  </si>
  <si>
    <t>gross_mkt_inc_pc_dependency_cons_inc_pc_7</t>
  </si>
  <si>
    <t>gross_mkt_inc_pc_dependency_final_inc_pc_7</t>
  </si>
  <si>
    <t>dis_inc_pc_dependency_cons_inc_pc_7</t>
  </si>
  <si>
    <t>dis_inc_pc_dependency_final_inc_pc_7</t>
  </si>
  <si>
    <t>cons_inc_pc_dependency_gross_mkt_inc_pc_7</t>
  </si>
  <si>
    <t>cons_inc_pc_dependency_dis_inc_pc_7</t>
  </si>
  <si>
    <t>cons_inc_pc_dependency_cons_inc_pc_7</t>
  </si>
  <si>
    <t>cons_inc_pc_dependency_final_inc_pc_7</t>
  </si>
  <si>
    <t>cons_inc_pc_dependency_nso_inc_7</t>
  </si>
  <si>
    <t>cons_inc_pc_dependency_linpobto__7</t>
  </si>
  <si>
    <t>cons_inc_pc_dependency_linpobex__7</t>
  </si>
  <si>
    <t>final_inc_pc_dependency_gross_mkt_inc_pc_7</t>
  </si>
  <si>
    <t>final_inc_pc_dependency_dis_inc_pc_7</t>
  </si>
  <si>
    <t>final_inc_pc_dependency_cons_inc_pc_7</t>
  </si>
  <si>
    <t>final_inc_pc_dependency_final_inc_pc_7</t>
  </si>
  <si>
    <t>final_inc_pc_dependency_nso_inc_7</t>
  </si>
  <si>
    <t>final_inc_pc_dependency_linpobto__7</t>
  </si>
  <si>
    <t>final_inc_pc_dependency_linpobex__7</t>
  </si>
  <si>
    <t>nso_inc_dependency_cons_inc_pc_7</t>
  </si>
  <si>
    <t>nso_inc_dependency_final_inc_pc_7</t>
  </si>
  <si>
    <t>labor_tax_pc_dependency_cons_inc_pc_7</t>
  </si>
  <si>
    <t>labor_tax_pc_dependency_final_inc_pc_7</t>
  </si>
  <si>
    <t>tot_deduction_taken_pc_dependency_cons_inc_pc_7</t>
  </si>
  <si>
    <t>tot_deduction_taken_pc_dependency_final_inc_pc_7</t>
  </si>
  <si>
    <t>ssc_pc_dependency_cons_inc_pc_7</t>
  </si>
  <si>
    <t>ssc_pc_dependency_final_inc_pc_7</t>
  </si>
  <si>
    <t>tekopora_inc_pc_dependency_cons_inc_pc_7</t>
  </si>
  <si>
    <t>tekopora_inc_pc_dependency_final_inc_pc_7</t>
  </si>
  <si>
    <t>famassist_inc_pc_dependency_cons_inc_pc_8</t>
  </si>
  <si>
    <t>famassist_inc_pc_dependency_final_inc_pc_8</t>
  </si>
  <si>
    <t>adulto_inc_pc_dependency_cons_inc_pc_8</t>
  </si>
  <si>
    <t>adulto_inc_pc_dependency_final_inc_pc_8</t>
  </si>
  <si>
    <t>agtrans_inc_pc_dependency_cons_inc_pc_8</t>
  </si>
  <si>
    <t>agtrans_inc_pc_dependency_final_inc_pc_8</t>
  </si>
  <si>
    <t>gross_mkt_inc_pc_dependency_cons_inc_pc_8</t>
  </si>
  <si>
    <t>gross_mkt_inc_pc_dependency_final_inc_pc_8</t>
  </si>
  <si>
    <t>dis_inc_pc_dependency_cons_inc_pc_8</t>
  </si>
  <si>
    <t>dis_inc_pc_dependency_final_inc_pc_8</t>
  </si>
  <si>
    <t>cons_inc_pc_dependency_gross_mkt_inc_pc_8</t>
  </si>
  <si>
    <t>cons_inc_pc_dependency_dis_inc_pc_8</t>
  </si>
  <si>
    <t>cons_inc_pc_dependency_cons_inc_pc_8</t>
  </si>
  <si>
    <t>cons_inc_pc_dependency_final_inc_pc_8</t>
  </si>
  <si>
    <t>cons_inc_pc_dependency_nso_inc_8</t>
  </si>
  <si>
    <t>cons_inc_pc_dependency_linpobto__8</t>
  </si>
  <si>
    <t>cons_inc_pc_dependency_linpobex__8</t>
  </si>
  <si>
    <t>final_inc_pc_dependency_gross_mkt_inc_pc_8</t>
  </si>
  <si>
    <t>final_inc_pc_dependency_dis_inc_pc_8</t>
  </si>
  <si>
    <t>final_inc_pc_dependency_cons_inc_pc_8</t>
  </si>
  <si>
    <t>final_inc_pc_dependency_final_inc_pc_8</t>
  </si>
  <si>
    <t>final_inc_pc_dependency_nso_inc_8</t>
  </si>
  <si>
    <t>final_inc_pc_dependency_linpobto__8</t>
  </si>
  <si>
    <t>final_inc_pc_dependency_linpobex__8</t>
  </si>
  <si>
    <t>nso_inc_dependency_cons_inc_pc_8</t>
  </si>
  <si>
    <t>nso_inc_dependency_final_inc_pc_8</t>
  </si>
  <si>
    <t>labor_tax_pc_dependency_cons_inc_pc_8</t>
  </si>
  <si>
    <t>labor_tax_pc_dependency_final_inc_pc_8</t>
  </si>
  <si>
    <t>tot_deduction_taken_pc_dependency_cons_inc_pc_8</t>
  </si>
  <si>
    <t>tot_deduction_taken_pc_dependency_final_inc_pc_8</t>
  </si>
  <si>
    <t>ssc_pc_dependency_cons_inc_pc_8</t>
  </si>
  <si>
    <t>ssc_pc_dependency_final_inc_pc_8</t>
  </si>
  <si>
    <t>tekopora_inc_pc_dependency_cons_inc_pc_8</t>
  </si>
  <si>
    <t>tekopora_inc_pc_dependency_final_inc_pc_8</t>
  </si>
  <si>
    <t>famassist_inc_pc_dependency_cons_inc_pc_9</t>
  </si>
  <si>
    <t>famassist_inc_pc_dependency_final_inc_pc_9</t>
  </si>
  <si>
    <t>adulto_inc_pc_dependency_cons_inc_pc_9</t>
  </si>
  <si>
    <t>adulto_inc_pc_dependency_final_inc_pc_9</t>
  </si>
  <si>
    <t>agtrans_inc_pc_dependency_cons_inc_pc_9</t>
  </si>
  <si>
    <t>agtrans_inc_pc_dependency_final_inc_pc_9</t>
  </si>
  <si>
    <t>gross_mkt_inc_pc_dependency_cons_inc_pc_9</t>
  </si>
  <si>
    <t>gross_mkt_inc_pc_dependency_final_inc_pc_9</t>
  </si>
  <si>
    <t>dis_inc_pc_dependency_cons_inc_pc_9</t>
  </si>
  <si>
    <t>dis_inc_pc_dependency_final_inc_pc_9</t>
  </si>
  <si>
    <t>cons_inc_pc_dependency_gross_mkt_inc_pc_9</t>
  </si>
  <si>
    <t>cons_inc_pc_dependency_dis_inc_pc_9</t>
  </si>
  <si>
    <t>cons_inc_pc_dependency_cons_inc_pc_9</t>
  </si>
  <si>
    <t>cons_inc_pc_dependency_final_inc_pc_9</t>
  </si>
  <si>
    <t>cons_inc_pc_dependency_nso_inc_9</t>
  </si>
  <si>
    <t>cons_inc_pc_dependency_linpobto__9</t>
  </si>
  <si>
    <t>cons_inc_pc_dependency_linpobex__9</t>
  </si>
  <si>
    <t>final_inc_pc_dependency_gross_mkt_inc_pc_9</t>
  </si>
  <si>
    <t>final_inc_pc_dependency_dis_inc_pc_9</t>
  </si>
  <si>
    <t>final_inc_pc_dependency_cons_inc_pc_9</t>
  </si>
  <si>
    <t>final_inc_pc_dependency_final_inc_pc_9</t>
  </si>
  <si>
    <t>final_inc_pc_dependency_nso_inc_9</t>
  </si>
  <si>
    <t>final_inc_pc_dependency_linpobto__9</t>
  </si>
  <si>
    <t>final_inc_pc_dependency_linpobex__9</t>
  </si>
  <si>
    <t>nso_inc_dependency_cons_inc_pc_9</t>
  </si>
  <si>
    <t>nso_inc_dependency_final_inc_pc_9</t>
  </si>
  <si>
    <t>labor_tax_pc_dependency_cons_inc_pc_9</t>
  </si>
  <si>
    <t>labor_tax_pc_dependency_final_inc_pc_9</t>
  </si>
  <si>
    <t>tot_deduction_taken_pc_dependency_cons_inc_pc_9</t>
  </si>
  <si>
    <t>tot_deduction_taken_pc_dependency_final_inc_pc_9</t>
  </si>
  <si>
    <t>ssc_pc_dependency_cons_inc_pc_9</t>
  </si>
  <si>
    <t>ssc_pc_dependency_final_inc_pc_9</t>
  </si>
  <si>
    <t>tekopora_inc_pc_dependency_cons_inc_pc_9</t>
  </si>
  <si>
    <t>tekopora_inc_pc_dependency_final_inc_pc_9</t>
  </si>
  <si>
    <t>famassist_inc_pc_dependency_cons_inc_pc_10</t>
  </si>
  <si>
    <t>famassist_inc_pc_dependency_final_inc_pc_10</t>
  </si>
  <si>
    <t>adulto_inc_pc_dependency_cons_inc_pc_10</t>
  </si>
  <si>
    <t>adulto_inc_pc_dependency_final_inc_pc_10</t>
  </si>
  <si>
    <t>agtrans_inc_pc_dependency_cons_inc_pc_10</t>
  </si>
  <si>
    <t>agtrans_inc_pc_dependency_final_inc_pc_10</t>
  </si>
  <si>
    <t>gross_mkt_inc_pc_dependency_cons_inc_pc_10</t>
  </si>
  <si>
    <t>gross_mkt_inc_pc_dependency_final_inc_pc_10</t>
  </si>
  <si>
    <t>dis_inc_pc_dependency_cons_inc_pc_10</t>
  </si>
  <si>
    <t>dis_inc_pc_dependency_final_inc_pc_10</t>
  </si>
  <si>
    <t>cons_inc_pc_dependency_gross_mkt_inc_pc_10</t>
  </si>
  <si>
    <t>cons_inc_pc_dependency_dis_inc_pc_10</t>
  </si>
  <si>
    <t>cons_inc_pc_dependency_cons_inc_pc_10</t>
  </si>
  <si>
    <t>cons_inc_pc_dependency_final_inc_pc_10</t>
  </si>
  <si>
    <t>cons_inc_pc_dependency_nso_inc_10</t>
  </si>
  <si>
    <t>cons_inc_pc_dependency_linpobto__10</t>
  </si>
  <si>
    <t>cons_inc_pc_dependency_linpobex__10</t>
  </si>
  <si>
    <t>final_inc_pc_dependency_gross_mkt_inc_pc_10</t>
  </si>
  <si>
    <t>final_inc_pc_dependency_dis_inc_pc_10</t>
  </si>
  <si>
    <t>final_inc_pc_dependency_cons_inc_pc_10</t>
  </si>
  <si>
    <t>final_inc_pc_dependency_final_inc_pc_10</t>
  </si>
  <si>
    <t>final_inc_pc_dependency_nso_inc_10</t>
  </si>
  <si>
    <t>final_inc_pc_dependency_linpobto__10</t>
  </si>
  <si>
    <t>final_inc_pc_dependency_linpobex__10</t>
  </si>
  <si>
    <t>nso_inc_dependency_cons_inc_pc_10</t>
  </si>
  <si>
    <t>nso_inc_dependency_final_inc_pc_10</t>
  </si>
  <si>
    <t>labor_tax_pc_dependency_cons_inc_pc_10</t>
  </si>
  <si>
    <t>labor_tax_pc_dependency_final_inc_pc_10</t>
  </si>
  <si>
    <t>tot_deduction_taken_pc_dependency_cons_inc_pc_10</t>
  </si>
  <si>
    <t>tot_deduction_taken_pc_dependency_final_inc_pc_10</t>
  </si>
  <si>
    <t>ssc_pc_dependency_cons_inc_pc_10</t>
  </si>
  <si>
    <t>ssc_pc_dependency_final_inc_pc_10</t>
  </si>
  <si>
    <t>tekopora_inc_pc_dependency_cons_inc_pc_10</t>
  </si>
  <si>
    <t>tekopora_inc_pc_dependency_final_inc_pc_10</t>
  </si>
  <si>
    <t>famassist_inc_pc_dependency_cons_inc_pc_1yes</t>
  </si>
  <si>
    <t>famassist_inc_pc_dependency_final_inc_pc_1yes</t>
  </si>
  <si>
    <t>adulto_inc_pc_dependency_cons_inc_pc_1yes</t>
  </si>
  <si>
    <t>adulto_inc_pc_dependency_final_inc_pc_1yes</t>
  </si>
  <si>
    <t>agtrans_inc_pc_dependency_cons_inc_pc_1yes</t>
  </si>
  <si>
    <t>agtrans_inc_pc_dependency_final_inc_pc_1yes</t>
  </si>
  <si>
    <t>gross_mkt_inc_pc_dependency_cons_inc_pc_1yes</t>
  </si>
  <si>
    <t>gross_mkt_inc_pc_dependency_final_inc_pc_1yes</t>
  </si>
  <si>
    <t>dis_inc_pc_dependency_cons_inc_pc_1yes</t>
  </si>
  <si>
    <t>dis_inc_pc_dependency_final_inc_pc_1yes</t>
  </si>
  <si>
    <t>cons_inc_pc_coverage__1</t>
  </si>
  <si>
    <t>cons_inc_pc_mean__1</t>
  </si>
  <si>
    <t>cons_inc_pc_dependency_gross_mkt_inc_pc_1yes</t>
  </si>
  <si>
    <t>cons_inc_pc_dependency_dis_inc_pc_1yes</t>
  </si>
  <si>
    <t>cons_inc_pc_dependency_cons_inc_pc_1yes</t>
  </si>
  <si>
    <t>cons_inc_pc_dependency_final_inc_pc_1yes</t>
  </si>
  <si>
    <t>cons_inc_pc_dependency_nso_inc_1yes</t>
  </si>
  <si>
    <t>cons_inc_pc_dependency_linpobto__1yes</t>
  </si>
  <si>
    <t>cons_inc_pc_fgt0_linpobto__1</t>
  </si>
  <si>
    <t>cons_inc_pc_fgt1_linpobto__1</t>
  </si>
  <si>
    <t>cons_inc_pc_fgt2_linpobto__1</t>
  </si>
  <si>
    <t>cons_inc_pc_dependency_linpobex__1yes</t>
  </si>
  <si>
    <t>cons_inc_pc_fgt0_linpobex__1</t>
  </si>
  <si>
    <t>cons_inc_pc_fgt1_linpobex__1</t>
  </si>
  <si>
    <t>cons_inc_pc_fgt2_linpobex__1</t>
  </si>
  <si>
    <t>final_inc_pc_coverage__1</t>
  </si>
  <si>
    <t>final_inc_pc_mean__1</t>
  </si>
  <si>
    <t>final_inc_pc_dependency_gross_mkt_inc_pc_1yes</t>
  </si>
  <si>
    <t>final_inc_pc_dependency_dis_inc_pc_1yes</t>
  </si>
  <si>
    <t>final_inc_pc_dependency_cons_inc_pc_1yes</t>
  </si>
  <si>
    <t>final_inc_pc_dependency_final_inc_pc_1yes</t>
  </si>
  <si>
    <t>final_inc_pc_dependency_nso_inc_1yes</t>
  </si>
  <si>
    <t>final_inc_pc_dependency_linpobto__1yes</t>
  </si>
  <si>
    <t>final_inc_pc_fgt0_linpobto__1</t>
  </si>
  <si>
    <t>final_inc_pc_fgt1_linpobto__1</t>
  </si>
  <si>
    <t>final_inc_pc_fgt2_linpobto__1</t>
  </si>
  <si>
    <t>final_inc_pc_dependency_linpobex__1yes</t>
  </si>
  <si>
    <t>final_inc_pc_fgt0_linpobex__1</t>
  </si>
  <si>
    <t>final_inc_pc_fgt1_linpobex__1</t>
  </si>
  <si>
    <t>final_inc_pc_fgt2_linpobex__1</t>
  </si>
  <si>
    <t>nso_inc_dependency_cons_inc_pc_1yes</t>
  </si>
  <si>
    <t>nso_inc_dependency_final_inc_pc_1yes</t>
  </si>
  <si>
    <t>ssc_pc_dependency_cons_inc_pc_1yes</t>
  </si>
  <si>
    <t>ssc_pc_dependency_final_inc_pc_1yes</t>
  </si>
  <si>
    <t>tekopora_inc_pc_dependency_cons_inc_pc_1yes</t>
  </si>
  <si>
    <t>tekopora_inc_pc_dependency_final_inc_pc_1yes</t>
  </si>
  <si>
    <t>famassist_inc_pc_dependency_cons_inc_pc_2yes</t>
  </si>
  <si>
    <t>famassist_inc_pc_dependency_final_inc_pc_2yes</t>
  </si>
  <si>
    <t>adulto_inc_pc_dependency_cons_inc_pc_2yes</t>
  </si>
  <si>
    <t>adulto_inc_pc_dependency_final_inc_pc_2yes</t>
  </si>
  <si>
    <t>agtrans_inc_pc_dependency_cons_inc_pc_2yes</t>
  </si>
  <si>
    <t>agtrans_inc_pc_dependency_final_inc_pc_2yes</t>
  </si>
  <si>
    <t>gross_mkt_inc_pc_dependency_cons_inc_pc_2yes</t>
  </si>
  <si>
    <t>gross_mkt_inc_pc_dependency_final_inc_pc_2yes</t>
  </si>
  <si>
    <t>dis_inc_pc_dependency_cons_inc_pc_2yes</t>
  </si>
  <si>
    <t>dis_inc_pc_dependency_final_inc_pc_2yes</t>
  </si>
  <si>
    <t>cons_inc_pc_coverage__2</t>
  </si>
  <si>
    <t>cons_inc_pc_mean__2</t>
  </si>
  <si>
    <t>cons_inc_pc_dependency_gross_mkt_inc_pc_2yes</t>
  </si>
  <si>
    <t>cons_inc_pc_dependency_dis_inc_pc_2yes</t>
  </si>
  <si>
    <t>cons_inc_pc_dependency_cons_inc_pc_2yes</t>
  </si>
  <si>
    <t>cons_inc_pc_dependency_final_inc_pc_2yes</t>
  </si>
  <si>
    <t>cons_inc_pc_dependency_nso_inc_2yes</t>
  </si>
  <si>
    <t>cons_inc_pc_dependency_linpobto__2yes</t>
  </si>
  <si>
    <t>cons_inc_pc_fgt0_linpobto__2</t>
  </si>
  <si>
    <t>cons_inc_pc_fgt1_linpobto__2</t>
  </si>
  <si>
    <t>cons_inc_pc_fgt2_linpobto__2</t>
  </si>
  <si>
    <t>cons_inc_pc_dependency_linpobex__2yes</t>
  </si>
  <si>
    <t>cons_inc_pc_fgt0_linpobex__2</t>
  </si>
  <si>
    <t>cons_inc_pc_fgt1_linpobex__2</t>
  </si>
  <si>
    <t>cons_inc_pc_fgt2_linpobex__2</t>
  </si>
  <si>
    <t>final_inc_pc_coverage__2</t>
  </si>
  <si>
    <t>final_inc_pc_mean__2</t>
  </si>
  <si>
    <t>final_inc_pc_dependency_gross_mkt_inc_pc_2yes</t>
  </si>
  <si>
    <t>final_inc_pc_dependency_dis_inc_pc_2yes</t>
  </si>
  <si>
    <t>final_inc_pc_dependency_cons_inc_pc_2yes</t>
  </si>
  <si>
    <t>final_inc_pc_dependency_final_inc_pc_2yes</t>
  </si>
  <si>
    <t>final_inc_pc_dependency_nso_inc_2yes</t>
  </si>
  <si>
    <t>final_inc_pc_dependency_linpobto__2yes</t>
  </si>
  <si>
    <t>final_inc_pc_fgt0_linpobto__2</t>
  </si>
  <si>
    <t>final_inc_pc_fgt1_linpobto__2</t>
  </si>
  <si>
    <t>final_inc_pc_fgt2_linpobto__2</t>
  </si>
  <si>
    <t>final_inc_pc_dependency_linpobex__2yes</t>
  </si>
  <si>
    <t>final_inc_pc_fgt0_linpobex__2</t>
  </si>
  <si>
    <t>final_inc_pc_fgt1_linpobex__2</t>
  </si>
  <si>
    <t>final_inc_pc_fgt2_linpobex__2</t>
  </si>
  <si>
    <t>nso_inc_dependency_cons_inc_pc_2yes</t>
  </si>
  <si>
    <t>nso_inc_dependency_final_inc_pc_2yes</t>
  </si>
  <si>
    <t>ssc_pc_dependency_cons_inc_pc_2yes</t>
  </si>
  <si>
    <t>ssc_pc_dependency_final_inc_pc_2yes</t>
  </si>
  <si>
    <t>tekopora_inc_pc_dependency_cons_inc_pc_2yes</t>
  </si>
  <si>
    <t>tekopora_inc_pc_dependency_final_inc_pc_2yes</t>
  </si>
  <si>
    <t>famassist_inc_pc_dependency_cons_inc_pc_3yes</t>
  </si>
  <si>
    <t>famassist_inc_pc_dependency_final_inc_pc_3yes</t>
  </si>
  <si>
    <t>adulto_inc_pc_dependency_cons_inc_pc_3yes</t>
  </si>
  <si>
    <t>adulto_inc_pc_dependency_final_inc_pc_3yes</t>
  </si>
  <si>
    <t>gross_mkt_inc_pc_dependency_cons_inc_pc_3yes</t>
  </si>
  <si>
    <t>gross_mkt_inc_pc_dependency_final_inc_pc_3yes</t>
  </si>
  <si>
    <t>dis_inc_pc_dependency_cons_inc_pc_3yes</t>
  </si>
  <si>
    <t>dis_inc_pc_dependency_final_inc_pc_3yes</t>
  </si>
  <si>
    <t>cons_inc_pc_coverage__3</t>
  </si>
  <si>
    <t>cons_inc_pc_mean__3</t>
  </si>
  <si>
    <t>cons_inc_pc_dependency_gross_mkt_inc_pc_3yes</t>
  </si>
  <si>
    <t>cons_inc_pc_dependency_dis_inc_pc_3yes</t>
  </si>
  <si>
    <t>cons_inc_pc_dependency_cons_inc_pc_3yes</t>
  </si>
  <si>
    <t>cons_inc_pc_dependency_final_inc_pc_3yes</t>
  </si>
  <si>
    <t>cons_inc_pc_dependency_nso_inc_3yes</t>
  </si>
  <si>
    <t>cons_inc_pc_dependency_linpobto__3yes</t>
  </si>
  <si>
    <t>cons_inc_pc_fgt0_linpobto__3</t>
  </si>
  <si>
    <t>cons_inc_pc_fgt1_linpobto__3</t>
  </si>
  <si>
    <t>cons_inc_pc_fgt2_linpobto__3</t>
  </si>
  <si>
    <t>cons_inc_pc_dependency_linpobex__3yes</t>
  </si>
  <si>
    <t>cons_inc_pc_fgt0_linpobex__3</t>
  </si>
  <si>
    <t>cons_inc_pc_fgt1_linpobex__3</t>
  </si>
  <si>
    <t>cons_inc_pc_fgt2_linpobex__3</t>
  </si>
  <si>
    <t>final_inc_pc_coverage__3</t>
  </si>
  <si>
    <t>final_inc_pc_mean__3</t>
  </si>
  <si>
    <t>final_inc_pc_dependency_gross_mkt_inc_pc_3yes</t>
  </si>
  <si>
    <t>final_inc_pc_dependency_dis_inc_pc_3yes</t>
  </si>
  <si>
    <t>final_inc_pc_dependency_cons_inc_pc_3yes</t>
  </si>
  <si>
    <t>final_inc_pc_dependency_final_inc_pc_3yes</t>
  </si>
  <si>
    <t>final_inc_pc_dependency_nso_inc_3yes</t>
  </si>
  <si>
    <t>final_inc_pc_dependency_linpobto__3yes</t>
  </si>
  <si>
    <t>final_inc_pc_fgt0_linpobto__3</t>
  </si>
  <si>
    <t>final_inc_pc_fgt1_linpobto__3</t>
  </si>
  <si>
    <t>final_inc_pc_fgt2_linpobto__3</t>
  </si>
  <si>
    <t>final_inc_pc_dependency_linpobex__3yes</t>
  </si>
  <si>
    <t>final_inc_pc_fgt0_linpobex__3</t>
  </si>
  <si>
    <t>final_inc_pc_fgt1_linpobex__3</t>
  </si>
  <si>
    <t>final_inc_pc_fgt2_linpobex__3</t>
  </si>
  <si>
    <t>nso_inc_dependency_cons_inc_pc_3yes</t>
  </si>
  <si>
    <t>nso_inc_dependency_final_inc_pc_3yes</t>
  </si>
  <si>
    <t>ssc_pc_dependency_cons_inc_pc_3yes</t>
  </si>
  <si>
    <t>ssc_pc_dependency_final_inc_pc_3yes</t>
  </si>
  <si>
    <t>tekopora_inc_pc_dependency_cons_inc_pc_3yes</t>
  </si>
  <si>
    <t>tekopora_inc_pc_dependency_final_inc_pc_3yes</t>
  </si>
  <si>
    <t>famassist_inc_pc_dependency_cons_inc_pc_4yes</t>
  </si>
  <si>
    <t>famassist_inc_pc_dependency_final_inc_pc_4yes</t>
  </si>
  <si>
    <t>adulto_inc_pc_dependency_cons_inc_pc_4yes</t>
  </si>
  <si>
    <t>adulto_inc_pc_dependency_final_inc_pc_4yes</t>
  </si>
  <si>
    <t>agtrans_inc_pc_dependency_cons_inc_pc_4yes</t>
  </si>
  <si>
    <t>agtrans_inc_pc_dependency_final_inc_pc_4yes</t>
  </si>
  <si>
    <t>gross_mkt_inc_pc_dependency_cons_inc_pc_4yes</t>
  </si>
  <si>
    <t>gross_mkt_inc_pc_dependency_final_inc_pc_4yes</t>
  </si>
  <si>
    <t>dis_inc_pc_dependency_cons_inc_pc_4yes</t>
  </si>
  <si>
    <t>dis_inc_pc_dependency_final_inc_pc_4yes</t>
  </si>
  <si>
    <t>cons_inc_pc_coverage__4</t>
  </si>
  <si>
    <t>cons_inc_pc_mean__4</t>
  </si>
  <si>
    <t>cons_inc_pc_dependency_gross_mkt_inc_pc_4yes</t>
  </si>
  <si>
    <t>cons_inc_pc_dependency_dis_inc_pc_4yes</t>
  </si>
  <si>
    <t>cons_inc_pc_dependency_cons_inc_pc_4yes</t>
  </si>
  <si>
    <t>cons_inc_pc_dependency_final_inc_pc_4yes</t>
  </si>
  <si>
    <t>cons_inc_pc_dependency_nso_inc_4yes</t>
  </si>
  <si>
    <t>cons_inc_pc_dependency_linpobto__4yes</t>
  </si>
  <si>
    <t>cons_inc_pc_fgt0_linpobto__4</t>
  </si>
  <si>
    <t>cons_inc_pc_fgt1_linpobto__4</t>
  </si>
  <si>
    <t>cons_inc_pc_fgt2_linpobto__4</t>
  </si>
  <si>
    <t>cons_inc_pc_dependency_linpobex__4yes</t>
  </si>
  <si>
    <t>cons_inc_pc_fgt0_linpobex__4</t>
  </si>
  <si>
    <t>cons_inc_pc_fgt1_linpobex__4</t>
  </si>
  <si>
    <t>cons_inc_pc_fgt2_linpobex__4</t>
  </si>
  <si>
    <t>final_inc_pc_coverage__4</t>
  </si>
  <si>
    <t>final_inc_pc_mean__4</t>
  </si>
  <si>
    <t>final_inc_pc_dependency_gross_mkt_inc_pc_4yes</t>
  </si>
  <si>
    <t>final_inc_pc_dependency_dis_inc_pc_4yes</t>
  </si>
  <si>
    <t>final_inc_pc_dependency_cons_inc_pc_4yes</t>
  </si>
  <si>
    <t>final_inc_pc_dependency_final_inc_pc_4yes</t>
  </si>
  <si>
    <t>final_inc_pc_dependency_nso_inc_4yes</t>
  </si>
  <si>
    <t>final_inc_pc_dependency_linpobto__4yes</t>
  </si>
  <si>
    <t>final_inc_pc_fgt0_linpobto__4</t>
  </si>
  <si>
    <t>final_inc_pc_fgt1_linpobto__4</t>
  </si>
  <si>
    <t>final_inc_pc_fgt2_linpobto__4</t>
  </si>
  <si>
    <t>final_inc_pc_dependency_linpobex__4yes</t>
  </si>
  <si>
    <t>final_inc_pc_fgt0_linpobex__4</t>
  </si>
  <si>
    <t>final_inc_pc_fgt1_linpobex__4</t>
  </si>
  <si>
    <t>final_inc_pc_fgt2_linpobex__4</t>
  </si>
  <si>
    <t>nso_inc_dependency_cons_inc_pc_4yes</t>
  </si>
  <si>
    <t>nso_inc_dependency_final_inc_pc_4yes</t>
  </si>
  <si>
    <t>ssc_pc_dependency_cons_inc_pc_4yes</t>
  </si>
  <si>
    <t>ssc_pc_dependency_final_inc_pc_4yes</t>
  </si>
  <si>
    <t>tekopora_inc_pc_dependency_cons_inc_pc_4yes</t>
  </si>
  <si>
    <t>tekopora_inc_pc_dependency_final_inc_pc_4yes</t>
  </si>
  <si>
    <t>famassist_inc_pc_dependency_cons_inc_pc_5yes</t>
  </si>
  <si>
    <t>famassist_inc_pc_dependency_final_inc_pc_5yes</t>
  </si>
  <si>
    <t>adulto_inc_pc_dependency_cons_inc_pc_5yes</t>
  </si>
  <si>
    <t>adulto_inc_pc_dependency_final_inc_pc_5yes</t>
  </si>
  <si>
    <t>agtrans_inc_pc_dependency_cons_inc_pc_5yes</t>
  </si>
  <si>
    <t>agtrans_inc_pc_dependency_final_inc_pc_5yes</t>
  </si>
  <si>
    <t>gross_mkt_inc_pc_dependency_cons_inc_pc_5yes</t>
  </si>
  <si>
    <t>gross_mkt_inc_pc_dependency_final_inc_pc_5yes</t>
  </si>
  <si>
    <t>dis_inc_pc_dependency_cons_inc_pc_5yes</t>
  </si>
  <si>
    <t>dis_inc_pc_dependency_final_inc_pc_5yes</t>
  </si>
  <si>
    <t>cons_inc_pc_coverage__5</t>
  </si>
  <si>
    <t>cons_inc_pc_mean__5</t>
  </si>
  <si>
    <t>cons_inc_pc_dependency_gross_mkt_inc_pc_5yes</t>
  </si>
  <si>
    <t>cons_inc_pc_dependency_dis_inc_pc_5yes</t>
  </si>
  <si>
    <t>cons_inc_pc_dependency_cons_inc_pc_5yes</t>
  </si>
  <si>
    <t>cons_inc_pc_dependency_final_inc_pc_5yes</t>
  </si>
  <si>
    <t>cons_inc_pc_dependency_nso_inc_5yes</t>
  </si>
  <si>
    <t>cons_inc_pc_dependency_linpobto__5yes</t>
  </si>
  <si>
    <t>cons_inc_pc_fgt0_linpobto__5</t>
  </si>
  <si>
    <t>cons_inc_pc_fgt1_linpobto__5</t>
  </si>
  <si>
    <t>cons_inc_pc_fgt2_linpobto__5</t>
  </si>
  <si>
    <t>cons_inc_pc_dependency_linpobex__5yes</t>
  </si>
  <si>
    <t>cons_inc_pc_fgt0_linpobex__5</t>
  </si>
  <si>
    <t>cons_inc_pc_fgt1_linpobex__5</t>
  </si>
  <si>
    <t>cons_inc_pc_fgt2_linpobex__5</t>
  </si>
  <si>
    <t>final_inc_pc_coverage__5</t>
  </si>
  <si>
    <t>final_inc_pc_mean__5</t>
  </si>
  <si>
    <t>final_inc_pc_dependency_gross_mkt_inc_pc_5yes</t>
  </si>
  <si>
    <t>final_inc_pc_dependency_dis_inc_pc_5yes</t>
  </si>
  <si>
    <t>final_inc_pc_dependency_cons_inc_pc_5yes</t>
  </si>
  <si>
    <t>final_inc_pc_dependency_final_inc_pc_5yes</t>
  </si>
  <si>
    <t>final_inc_pc_dependency_nso_inc_5yes</t>
  </si>
  <si>
    <t>final_inc_pc_dependency_linpobto__5yes</t>
  </si>
  <si>
    <t>final_inc_pc_fgt0_linpobto__5</t>
  </si>
  <si>
    <t>final_inc_pc_fgt1_linpobto__5</t>
  </si>
  <si>
    <t>final_inc_pc_fgt2_linpobto__5</t>
  </si>
  <si>
    <t>final_inc_pc_dependency_linpobex__5yes</t>
  </si>
  <si>
    <t>final_inc_pc_fgt0_linpobex__5</t>
  </si>
  <si>
    <t>final_inc_pc_fgt1_linpobex__5</t>
  </si>
  <si>
    <t>final_inc_pc_fgt2_linpobex__5</t>
  </si>
  <si>
    <t>nso_inc_dependency_cons_inc_pc_5yes</t>
  </si>
  <si>
    <t>nso_inc_dependency_final_inc_pc_5yes</t>
  </si>
  <si>
    <t>ssc_pc_dependency_cons_inc_pc_5yes</t>
  </si>
  <si>
    <t>ssc_pc_dependency_final_inc_pc_5yes</t>
  </si>
  <si>
    <t>tekopora_inc_pc_dependency_cons_inc_pc_5yes</t>
  </si>
  <si>
    <t>tekopora_inc_pc_dependency_final_inc_pc_5yes</t>
  </si>
  <si>
    <t>famassist_inc_pc_dependency_cons_inc_pc_6yes</t>
  </si>
  <si>
    <t>famassist_inc_pc_dependency_final_inc_pc_6yes</t>
  </si>
  <si>
    <t>adulto_inc_pc_dependency_cons_inc_pc_6yes</t>
  </si>
  <si>
    <t>adulto_inc_pc_dependency_final_inc_pc_6yes</t>
  </si>
  <si>
    <t>agtrans_inc_pc_dependency_cons_inc_pc_6yes</t>
  </si>
  <si>
    <t>agtrans_inc_pc_dependency_final_inc_pc_6yes</t>
  </si>
  <si>
    <t>gross_mkt_inc_pc_dependency_cons_inc_pc_6yes</t>
  </si>
  <si>
    <t>gross_mkt_inc_pc_dependency_final_inc_pc_6yes</t>
  </si>
  <si>
    <t>dis_inc_pc_dependency_cons_inc_pc_6yes</t>
  </si>
  <si>
    <t>dis_inc_pc_dependency_final_inc_pc_6yes</t>
  </si>
  <si>
    <t>cons_inc_pc_coverage__6</t>
  </si>
  <si>
    <t>cons_inc_pc_mean__6</t>
  </si>
  <si>
    <t>cons_inc_pc_dependency_gross_mkt_inc_pc_6yes</t>
  </si>
  <si>
    <t>cons_inc_pc_dependency_dis_inc_pc_6yes</t>
  </si>
  <si>
    <t>cons_inc_pc_dependency_cons_inc_pc_6yes</t>
  </si>
  <si>
    <t>cons_inc_pc_dependency_final_inc_pc_6yes</t>
  </si>
  <si>
    <t>cons_inc_pc_dependency_nso_inc_6yes</t>
  </si>
  <si>
    <t>cons_inc_pc_dependency_linpobto__6yes</t>
  </si>
  <si>
    <t>cons_inc_pc_fgt0_linpobto__6</t>
  </si>
  <si>
    <t>cons_inc_pc_fgt1_linpobto__6</t>
  </si>
  <si>
    <t>cons_inc_pc_fgt2_linpobto__6</t>
  </si>
  <si>
    <t>cons_inc_pc_dependency_linpobex__6yes</t>
  </si>
  <si>
    <t>cons_inc_pc_fgt0_linpobex__6</t>
  </si>
  <si>
    <t>cons_inc_pc_fgt1_linpobex__6</t>
  </si>
  <si>
    <t>cons_inc_pc_fgt2_linpobex__6</t>
  </si>
  <si>
    <t>final_inc_pc_coverage__6</t>
  </si>
  <si>
    <t>final_inc_pc_mean__6</t>
  </si>
  <si>
    <t>final_inc_pc_dependency_gross_mkt_inc_pc_6yes</t>
  </si>
  <si>
    <t>final_inc_pc_dependency_dis_inc_pc_6yes</t>
  </si>
  <si>
    <t>final_inc_pc_dependency_cons_inc_pc_6yes</t>
  </si>
  <si>
    <t>final_inc_pc_dependency_final_inc_pc_6yes</t>
  </si>
  <si>
    <t>final_inc_pc_dependency_nso_inc_6yes</t>
  </si>
  <si>
    <t>final_inc_pc_dependency_linpobto__6yes</t>
  </si>
  <si>
    <t>final_inc_pc_fgt0_linpobto__6</t>
  </si>
  <si>
    <t>final_inc_pc_fgt1_linpobto__6</t>
  </si>
  <si>
    <t>final_inc_pc_fgt2_linpobto__6</t>
  </si>
  <si>
    <t>final_inc_pc_dependency_linpobex__6yes</t>
  </si>
  <si>
    <t>final_inc_pc_fgt0_linpobex__6</t>
  </si>
  <si>
    <t>final_inc_pc_fgt1_linpobex__6</t>
  </si>
  <si>
    <t>final_inc_pc_fgt2_linpobex__6</t>
  </si>
  <si>
    <t>nso_inc_dependency_cons_inc_pc_6yes</t>
  </si>
  <si>
    <t>nso_inc_dependency_final_inc_pc_6yes</t>
  </si>
  <si>
    <t>ssc_pc_dependency_cons_inc_pc_6yes</t>
  </si>
  <si>
    <t>ssc_pc_dependency_final_inc_pc_6yes</t>
  </si>
  <si>
    <t>tekopora_inc_pc_dependency_cons_inc_pc_6yes</t>
  </si>
  <si>
    <t>tekopora_inc_pc_dependency_final_inc_pc_6yes</t>
  </si>
  <si>
    <t>famassist_inc_pc_dependency_cons_inc_pc_7yes</t>
  </si>
  <si>
    <t>famassist_inc_pc_dependency_final_inc_pc_7yes</t>
  </si>
  <si>
    <t>adulto_inc_pc_dependency_cons_inc_pc_7yes</t>
  </si>
  <si>
    <t>adulto_inc_pc_dependency_final_inc_pc_7yes</t>
  </si>
  <si>
    <t>gross_mkt_inc_pc_dependency_cons_inc_pc_7yes</t>
  </si>
  <si>
    <t>gross_mkt_inc_pc_dependency_final_inc_pc_7yes</t>
  </si>
  <si>
    <t>dis_inc_pc_dependency_cons_inc_pc_7yes</t>
  </si>
  <si>
    <t>dis_inc_pc_dependency_final_inc_pc_7yes</t>
  </si>
  <si>
    <t>cons_inc_pc_coverage__7</t>
  </si>
  <si>
    <t>cons_inc_pc_mean__7</t>
  </si>
  <si>
    <t>cons_inc_pc_dependency_gross_mkt_inc_pc_7yes</t>
  </si>
  <si>
    <t>cons_inc_pc_dependency_dis_inc_pc_7yes</t>
  </si>
  <si>
    <t>cons_inc_pc_dependency_cons_inc_pc_7yes</t>
  </si>
  <si>
    <t>cons_inc_pc_dependency_final_inc_pc_7yes</t>
  </si>
  <si>
    <t>cons_inc_pc_dependency_nso_inc_7yes</t>
  </si>
  <si>
    <t>cons_inc_pc_dependency_linpobto__7yes</t>
  </si>
  <si>
    <t>cons_inc_pc_fgt0_linpobto__7</t>
  </si>
  <si>
    <t>cons_inc_pc_fgt1_linpobto__7</t>
  </si>
  <si>
    <t>cons_inc_pc_fgt2_linpobto__7</t>
  </si>
  <si>
    <t>cons_inc_pc_dependency_linpobex__7yes</t>
  </si>
  <si>
    <t>cons_inc_pc_fgt0_linpobex__7</t>
  </si>
  <si>
    <t>cons_inc_pc_fgt1_linpobex__7</t>
  </si>
  <si>
    <t>cons_inc_pc_fgt2_linpobex__7</t>
  </si>
  <si>
    <t>final_inc_pc_coverage__7</t>
  </si>
  <si>
    <t>final_inc_pc_mean__7</t>
  </si>
  <si>
    <t>final_inc_pc_dependency_gross_mkt_inc_pc_7yes</t>
  </si>
  <si>
    <t>final_inc_pc_dependency_dis_inc_pc_7yes</t>
  </si>
  <si>
    <t>final_inc_pc_dependency_cons_inc_pc_7yes</t>
  </si>
  <si>
    <t>final_inc_pc_dependency_final_inc_pc_7yes</t>
  </si>
  <si>
    <t>final_inc_pc_dependency_nso_inc_7yes</t>
  </si>
  <si>
    <t>final_inc_pc_dependency_linpobto__7yes</t>
  </si>
  <si>
    <t>final_inc_pc_fgt0_linpobto__7</t>
  </si>
  <si>
    <t>final_inc_pc_fgt1_linpobto__7</t>
  </si>
  <si>
    <t>final_inc_pc_fgt2_linpobto__7</t>
  </si>
  <si>
    <t>final_inc_pc_dependency_linpobex__7yes</t>
  </si>
  <si>
    <t>final_inc_pc_fgt0_linpobex__7</t>
  </si>
  <si>
    <t>final_inc_pc_fgt1_linpobex__7</t>
  </si>
  <si>
    <t>final_inc_pc_fgt2_linpobex__7</t>
  </si>
  <si>
    <t>nso_inc_dependency_cons_inc_pc_7yes</t>
  </si>
  <si>
    <t>nso_inc_dependency_final_inc_pc_7yes</t>
  </si>
  <si>
    <t>ssc_pc_dependency_cons_inc_pc_7yes</t>
  </si>
  <si>
    <t>ssc_pc_dependency_final_inc_pc_7yes</t>
  </si>
  <si>
    <t>tekopora_inc_pc_dependency_cons_inc_pc_7yes</t>
  </si>
  <si>
    <t>tekopora_inc_pc_dependency_final_inc_pc_7yes</t>
  </si>
  <si>
    <t>famassist_inc_pc_dependency_cons_inc_pc_8yes</t>
  </si>
  <si>
    <t>famassist_inc_pc_dependency_final_inc_pc_8yes</t>
  </si>
  <si>
    <t>adulto_inc_pc_dependency_cons_inc_pc_8yes</t>
  </si>
  <si>
    <t>adulto_inc_pc_dependency_final_inc_pc_8yes</t>
  </si>
  <si>
    <t>agtrans_inc_pc_dependency_cons_inc_pc_8yes</t>
  </si>
  <si>
    <t>agtrans_inc_pc_dependency_final_inc_pc_8yes</t>
  </si>
  <si>
    <t>gross_mkt_inc_pc_dependency_cons_inc_pc_8yes</t>
  </si>
  <si>
    <t>gross_mkt_inc_pc_dependency_final_inc_pc_8yes</t>
  </si>
  <si>
    <t>dis_inc_pc_dependency_cons_inc_pc_8yes</t>
  </si>
  <si>
    <t>dis_inc_pc_dependency_final_inc_pc_8yes</t>
  </si>
  <si>
    <t>cons_inc_pc_coverage__8</t>
  </si>
  <si>
    <t>cons_inc_pc_mean__8</t>
  </si>
  <si>
    <t>cons_inc_pc_dependency_gross_mkt_inc_pc_8yes</t>
  </si>
  <si>
    <t>cons_inc_pc_dependency_dis_inc_pc_8yes</t>
  </si>
  <si>
    <t>cons_inc_pc_dependency_cons_inc_pc_8yes</t>
  </si>
  <si>
    <t>cons_inc_pc_dependency_final_inc_pc_8yes</t>
  </si>
  <si>
    <t>cons_inc_pc_dependency_nso_inc_8yes</t>
  </si>
  <si>
    <t>cons_inc_pc_dependency_linpobto__8yes</t>
  </si>
  <si>
    <t>cons_inc_pc_fgt0_linpobto__8</t>
  </si>
  <si>
    <t>cons_inc_pc_fgt1_linpobto__8</t>
  </si>
  <si>
    <t>cons_inc_pc_fgt2_linpobto__8</t>
  </si>
  <si>
    <t>cons_inc_pc_dependency_linpobex__8yes</t>
  </si>
  <si>
    <t>cons_inc_pc_fgt0_linpobex__8</t>
  </si>
  <si>
    <t>cons_inc_pc_fgt1_linpobex__8</t>
  </si>
  <si>
    <t>cons_inc_pc_fgt2_linpobex__8</t>
  </si>
  <si>
    <t>final_inc_pc_coverage__8</t>
  </si>
  <si>
    <t>final_inc_pc_mean__8</t>
  </si>
  <si>
    <t>final_inc_pc_dependency_gross_mkt_inc_pc_8yes</t>
  </si>
  <si>
    <t>final_inc_pc_dependency_dis_inc_pc_8yes</t>
  </si>
  <si>
    <t>final_inc_pc_dependency_cons_inc_pc_8yes</t>
  </si>
  <si>
    <t>final_inc_pc_dependency_final_inc_pc_8yes</t>
  </si>
  <si>
    <t>final_inc_pc_dependency_nso_inc_8yes</t>
  </si>
  <si>
    <t>final_inc_pc_dependency_linpobto__8yes</t>
  </si>
  <si>
    <t>final_inc_pc_fgt0_linpobto__8</t>
  </si>
  <si>
    <t>final_inc_pc_fgt1_linpobto__8</t>
  </si>
  <si>
    <t>final_inc_pc_fgt2_linpobto__8</t>
  </si>
  <si>
    <t>final_inc_pc_dependency_linpobex__8yes</t>
  </si>
  <si>
    <t>final_inc_pc_fgt0_linpobex__8</t>
  </si>
  <si>
    <t>final_inc_pc_fgt1_linpobex__8</t>
  </si>
  <si>
    <t>final_inc_pc_fgt2_linpobex__8</t>
  </si>
  <si>
    <t>nso_inc_dependency_cons_inc_pc_8yes</t>
  </si>
  <si>
    <t>nso_inc_dependency_final_inc_pc_8yes</t>
  </si>
  <si>
    <t>ssc_pc_dependency_cons_inc_pc_8yes</t>
  </si>
  <si>
    <t>ssc_pc_dependency_final_inc_pc_8yes</t>
  </si>
  <si>
    <t>tekopora_inc_pc_dependency_cons_inc_pc_8yes</t>
  </si>
  <si>
    <t>tekopora_inc_pc_dependency_final_inc_pc_8yes</t>
  </si>
  <si>
    <t>famassist_inc_pc_dependency_cons_inc_pc_9yes</t>
  </si>
  <si>
    <t>famassist_inc_pc_dependency_final_inc_pc_9yes</t>
  </si>
  <si>
    <t>adulto_inc_pc_dependency_cons_inc_pc_9yes</t>
  </si>
  <si>
    <t>adulto_inc_pc_dependency_final_inc_pc_9yes</t>
  </si>
  <si>
    <t>agtrans_inc_pc_dependency_cons_inc_pc_9yes</t>
  </si>
  <si>
    <t>agtrans_inc_pc_dependency_final_inc_pc_9yes</t>
  </si>
  <si>
    <t>gross_mkt_inc_pc_dependency_cons_inc_pc_9yes</t>
  </si>
  <si>
    <t>gross_mkt_inc_pc_dependency_final_inc_pc_9yes</t>
  </si>
  <si>
    <t>dis_inc_pc_dependency_cons_inc_pc_9yes</t>
  </si>
  <si>
    <t>dis_inc_pc_dependency_final_inc_pc_9yes</t>
  </si>
  <si>
    <t>cons_inc_pc_coverage__9</t>
  </si>
  <si>
    <t>cons_inc_pc_mean__9</t>
  </si>
  <si>
    <t>cons_inc_pc_dependency_gross_mkt_inc_pc_9yes</t>
  </si>
  <si>
    <t>cons_inc_pc_dependency_dis_inc_pc_9yes</t>
  </si>
  <si>
    <t>cons_inc_pc_dependency_cons_inc_pc_9yes</t>
  </si>
  <si>
    <t>cons_inc_pc_dependency_final_inc_pc_9yes</t>
  </si>
  <si>
    <t>cons_inc_pc_dependency_nso_inc_9yes</t>
  </si>
  <si>
    <t>cons_inc_pc_dependency_linpobto__9yes</t>
  </si>
  <si>
    <t>cons_inc_pc_fgt0_linpobto__9</t>
  </si>
  <si>
    <t>cons_inc_pc_fgt1_linpobto__9</t>
  </si>
  <si>
    <t>cons_inc_pc_fgt2_linpobto__9</t>
  </si>
  <si>
    <t>cons_inc_pc_dependency_linpobex__9yes</t>
  </si>
  <si>
    <t>cons_inc_pc_fgt0_linpobex__9</t>
  </si>
  <si>
    <t>cons_inc_pc_fgt1_linpobex__9</t>
  </si>
  <si>
    <t>cons_inc_pc_fgt2_linpobex__9</t>
  </si>
  <si>
    <t>final_inc_pc_coverage__9</t>
  </si>
  <si>
    <t>final_inc_pc_mean__9</t>
  </si>
  <si>
    <t>final_inc_pc_dependency_gross_mkt_inc_pc_9yes</t>
  </si>
  <si>
    <t>final_inc_pc_dependency_dis_inc_pc_9yes</t>
  </si>
  <si>
    <t>final_inc_pc_dependency_cons_inc_pc_9yes</t>
  </si>
  <si>
    <t>final_inc_pc_dependency_final_inc_pc_9yes</t>
  </si>
  <si>
    <t>final_inc_pc_dependency_nso_inc_9yes</t>
  </si>
  <si>
    <t>final_inc_pc_dependency_linpobto__9yes</t>
  </si>
  <si>
    <t>final_inc_pc_fgt0_linpobto__9</t>
  </si>
  <si>
    <t>final_inc_pc_fgt1_linpobto__9</t>
  </si>
  <si>
    <t>final_inc_pc_fgt2_linpobto__9</t>
  </si>
  <si>
    <t>final_inc_pc_dependency_linpobex__9yes</t>
  </si>
  <si>
    <t>final_inc_pc_fgt0_linpobex__9</t>
  </si>
  <si>
    <t>final_inc_pc_fgt1_linpobex__9</t>
  </si>
  <si>
    <t>final_inc_pc_fgt2_linpobex__9</t>
  </si>
  <si>
    <t>nso_inc_dependency_cons_inc_pc_9yes</t>
  </si>
  <si>
    <t>nso_inc_dependency_final_inc_pc_9yes</t>
  </si>
  <si>
    <t>ssc_pc_dependency_cons_inc_pc_9yes</t>
  </si>
  <si>
    <t>ssc_pc_dependency_final_inc_pc_9yes</t>
  </si>
  <si>
    <t>tekopora_inc_pc_dependency_cons_inc_pc_9yes</t>
  </si>
  <si>
    <t>tekopora_inc_pc_dependency_final_inc_pc_9yes</t>
  </si>
  <si>
    <t>famassist_inc_pc_dependency_cons_inc_pc_10yes</t>
  </si>
  <si>
    <t>famassist_inc_pc_dependency_final_inc_pc_10yes</t>
  </si>
  <si>
    <t>adulto_inc_pc_dependency_cons_inc_pc_10yes</t>
  </si>
  <si>
    <t>adulto_inc_pc_dependency_final_inc_pc_10yes</t>
  </si>
  <si>
    <t>gross_mkt_inc_pc_dependency_cons_inc_pc_10yes</t>
  </si>
  <si>
    <t>gross_mkt_inc_pc_dependency_final_inc_pc_10yes</t>
  </si>
  <si>
    <t>dis_inc_pc_dependency_cons_inc_pc_10yes</t>
  </si>
  <si>
    <t>dis_inc_pc_dependency_final_inc_pc_10yes</t>
  </si>
  <si>
    <t>cons_inc_pc_coverage__10</t>
  </si>
  <si>
    <t>cons_inc_pc_mean__10</t>
  </si>
  <si>
    <t>cons_inc_pc_dependency_gross_mkt_inc_pc_10yes</t>
  </si>
  <si>
    <t>cons_inc_pc_dependency_dis_inc_pc_10yes</t>
  </si>
  <si>
    <t>cons_inc_pc_dependency_cons_inc_pc_10yes</t>
  </si>
  <si>
    <t>cons_inc_pc_dependency_final_inc_pc_10yes</t>
  </si>
  <si>
    <t>cons_inc_pc_dependency_nso_inc_10yes</t>
  </si>
  <si>
    <t>cons_inc_pc_dependency_linpobto__10yes</t>
  </si>
  <si>
    <t>cons_inc_pc_fgt0_linpobto__10</t>
  </si>
  <si>
    <t>cons_inc_pc_fgt1_linpobto__10</t>
  </si>
  <si>
    <t>cons_inc_pc_fgt2_linpobto__10</t>
  </si>
  <si>
    <t>cons_inc_pc_dependency_linpobex__10yes</t>
  </si>
  <si>
    <t>cons_inc_pc_fgt0_linpobex__10</t>
  </si>
  <si>
    <t>cons_inc_pc_fgt1_linpobex__10</t>
  </si>
  <si>
    <t>cons_inc_pc_fgt2_linpobex__10</t>
  </si>
  <si>
    <t>final_inc_pc_coverage__10</t>
  </si>
  <si>
    <t>final_inc_pc_mean__10</t>
  </si>
  <si>
    <t>final_inc_pc_dependency_gross_mkt_inc_pc_10yes</t>
  </si>
  <si>
    <t>final_inc_pc_dependency_dis_inc_pc_10yes</t>
  </si>
  <si>
    <t>final_inc_pc_dependency_cons_inc_pc_10yes</t>
  </si>
  <si>
    <t>final_inc_pc_dependency_final_inc_pc_10yes</t>
  </si>
  <si>
    <t>final_inc_pc_dependency_nso_inc_10yes</t>
  </si>
  <si>
    <t>final_inc_pc_dependency_linpobto__10yes</t>
  </si>
  <si>
    <t>final_inc_pc_fgt0_linpobto__10</t>
  </si>
  <si>
    <t>final_inc_pc_fgt1_linpobto__10</t>
  </si>
  <si>
    <t>final_inc_pc_fgt2_linpobto__10</t>
  </si>
  <si>
    <t>final_inc_pc_dependency_linpobex__10yes</t>
  </si>
  <si>
    <t>final_inc_pc_fgt0_linpobex__10</t>
  </si>
  <si>
    <t>final_inc_pc_fgt1_linpobex__10</t>
  </si>
  <si>
    <t>final_inc_pc_fgt2_linpobex__10</t>
  </si>
  <si>
    <t>nso_inc_dependency_cons_inc_pc_10yes</t>
  </si>
  <si>
    <t>nso_inc_dependency_final_inc_pc_10yes</t>
  </si>
  <si>
    <t>labor_tax_pc_dependency_cons_inc_pc_10yes</t>
  </si>
  <si>
    <t>labor_tax_pc_dependency_final_inc_pc_10yes</t>
  </si>
  <si>
    <t>tot_deduction_taken_pc_dependency_cons_inc_pc_10yes</t>
  </si>
  <si>
    <t>tot_deduction_taken_pc_dependency_final_inc_pc_10yes</t>
  </si>
  <si>
    <t>ssc_pc_dependency_cons_inc_pc_10yes</t>
  </si>
  <si>
    <t>ssc_pc_dependency_final_inc_pc_10yes</t>
  </si>
  <si>
    <t>tekopora_inc_pc_dependency_cons_inc_pc_10yes</t>
  </si>
  <si>
    <t>tekopora_inc_pc_dependency_final_inc_pc_10yes</t>
  </si>
  <si>
    <t>cons_inc_pc_gini__.</t>
  </si>
  <si>
    <t>cons_inc_pc_theil__.</t>
  </si>
  <si>
    <t>final_inc_pc_gini__.</t>
  </si>
  <si>
    <t>final_inc_pc_theil__.</t>
  </si>
  <si>
    <t>net_mkt_inc_irp_pc</t>
  </si>
  <si>
    <t>Ingreso consumible</t>
  </si>
  <si>
    <t>Ingreso final</t>
  </si>
  <si>
    <t>Ingresos netos de IRP</t>
  </si>
  <si>
    <t>Ingreso neto de IRP</t>
  </si>
  <si>
    <t>elec_sub_pc</t>
  </si>
  <si>
    <t>transporte_sub_pc</t>
  </si>
  <si>
    <t>senavitat_sub_pc</t>
  </si>
  <si>
    <t>senavitat_sub_pc_dependency_gross_mkt_inc_pc_1</t>
  </si>
  <si>
    <t>senavitat_sub_pc_dependency_dis_inc_pc_1</t>
  </si>
  <si>
    <t>senavitat_sub_pc_dependency_cons_inc_pc_1</t>
  </si>
  <si>
    <t>senavitat_sub_pc_dependency_final_inc_pc_1</t>
  </si>
  <si>
    <t>senavitat_sub_pc_dependency_nso_inc_1</t>
  </si>
  <si>
    <t>senavitat_sub_pc_dependency_linpobto__1</t>
  </si>
  <si>
    <t>senavitat_sub_pc_dependency_linpobex__1</t>
  </si>
  <si>
    <t>elec_sub_pc_dependency_gross_mkt_inc_pc_1</t>
  </si>
  <si>
    <t>elec_sub_pc_dependency_dis_inc_pc_1</t>
  </si>
  <si>
    <t>elec_sub_pc_dependency_cons_inc_pc_1</t>
  </si>
  <si>
    <t>elec_sub_pc_dependency_final_inc_pc_1</t>
  </si>
  <si>
    <t>elec_sub_pc_dependency_nso_inc_1</t>
  </si>
  <si>
    <t>elec_sub_pc_dependency_linpobto__1</t>
  </si>
  <si>
    <t>elec_sub_pc_dependency_linpobex__1</t>
  </si>
  <si>
    <t>transporte_sub_pc_dependency_gross_mkt_inc_pc_1</t>
  </si>
  <si>
    <t>transporte_sub_pc_dependency_dis_inc_pc_1</t>
  </si>
  <si>
    <t>transporte_sub_pc_dependency_cons_inc_pc_1</t>
  </si>
  <si>
    <t>transporte_sub_pc_dependency_final_inc_pc_1</t>
  </si>
  <si>
    <t>transporte_sub_pc_dependency_nso_inc_1</t>
  </si>
  <si>
    <t>transporte_sub_pc_dependency_linpobto__1</t>
  </si>
  <si>
    <t>transporte_sub_pc_dependency_linpobex__1</t>
  </si>
  <si>
    <t>senavitat_sub_pc_dependency_gross_mkt_inc_pc_2</t>
  </si>
  <si>
    <t>senavitat_sub_pc_dependency_dis_inc_pc_2</t>
  </si>
  <si>
    <t>senavitat_sub_pc_dependency_cons_inc_pc_2</t>
  </si>
  <si>
    <t>senavitat_sub_pc_dependency_final_inc_pc_2</t>
  </si>
  <si>
    <t>senavitat_sub_pc_dependency_nso_inc_2</t>
  </si>
  <si>
    <t>senavitat_sub_pc_dependency_linpobto__2</t>
  </si>
  <si>
    <t>senavitat_sub_pc_dependency_linpobex__2</t>
  </si>
  <si>
    <t>elec_sub_pc_dependency_gross_mkt_inc_pc_2</t>
  </si>
  <si>
    <t>elec_sub_pc_dependency_dis_inc_pc_2</t>
  </si>
  <si>
    <t>elec_sub_pc_dependency_cons_inc_pc_2</t>
  </si>
  <si>
    <t>elec_sub_pc_dependency_final_inc_pc_2</t>
  </si>
  <si>
    <t>elec_sub_pc_dependency_nso_inc_2</t>
  </si>
  <si>
    <t>elec_sub_pc_dependency_linpobto__2</t>
  </si>
  <si>
    <t>elec_sub_pc_dependency_linpobex__2</t>
  </si>
  <si>
    <t>transporte_sub_pc_dependency_gross_mkt_inc_pc_2</t>
  </si>
  <si>
    <t>transporte_sub_pc_dependency_dis_inc_pc_2</t>
  </si>
  <si>
    <t>transporte_sub_pc_dependency_cons_inc_pc_2</t>
  </si>
  <si>
    <t>transporte_sub_pc_dependency_final_inc_pc_2</t>
  </si>
  <si>
    <t>transporte_sub_pc_dependency_nso_inc_2</t>
  </si>
  <si>
    <t>transporte_sub_pc_dependency_linpobto__2</t>
  </si>
  <si>
    <t>transporte_sub_pc_dependency_linpobex__2</t>
  </si>
  <si>
    <t>senavitat_sub_pc_dependency_gross_mkt_inc_pc_3</t>
  </si>
  <si>
    <t>senavitat_sub_pc_dependency_dis_inc_pc_3</t>
  </si>
  <si>
    <t>senavitat_sub_pc_dependency_cons_inc_pc_3</t>
  </si>
  <si>
    <t>senavitat_sub_pc_dependency_final_inc_pc_3</t>
  </si>
  <si>
    <t>senavitat_sub_pc_dependency_nso_inc_3</t>
  </si>
  <si>
    <t>senavitat_sub_pc_dependency_linpobto__3</t>
  </si>
  <si>
    <t>senavitat_sub_pc_dependency_linpobex__3</t>
  </si>
  <si>
    <t>elec_sub_pc_dependency_gross_mkt_inc_pc_3</t>
  </si>
  <si>
    <t>elec_sub_pc_dependency_dis_inc_pc_3</t>
  </si>
  <si>
    <t>elec_sub_pc_dependency_cons_inc_pc_3</t>
  </si>
  <si>
    <t>elec_sub_pc_dependency_final_inc_pc_3</t>
  </si>
  <si>
    <t>elec_sub_pc_dependency_nso_inc_3</t>
  </si>
  <si>
    <t>elec_sub_pc_dependency_linpobto__3</t>
  </si>
  <si>
    <t>elec_sub_pc_dependency_linpobex__3</t>
  </si>
  <si>
    <t>transporte_sub_pc_dependency_gross_mkt_inc_pc_3</t>
  </si>
  <si>
    <t>transporte_sub_pc_dependency_dis_inc_pc_3</t>
  </si>
  <si>
    <t>transporte_sub_pc_dependency_cons_inc_pc_3</t>
  </si>
  <si>
    <t>transporte_sub_pc_dependency_final_inc_pc_3</t>
  </si>
  <si>
    <t>transporte_sub_pc_dependency_nso_inc_3</t>
  </si>
  <si>
    <t>transporte_sub_pc_dependency_linpobto__3</t>
  </si>
  <si>
    <t>transporte_sub_pc_dependency_linpobex__3</t>
  </si>
  <si>
    <t>senavitat_sub_pc_dependency_gross_mkt_inc_pc_4</t>
  </si>
  <si>
    <t>senavitat_sub_pc_dependency_dis_inc_pc_4</t>
  </si>
  <si>
    <t>senavitat_sub_pc_dependency_cons_inc_pc_4</t>
  </si>
  <si>
    <t>senavitat_sub_pc_dependency_final_inc_pc_4</t>
  </si>
  <si>
    <t>senavitat_sub_pc_dependency_nso_inc_4</t>
  </si>
  <si>
    <t>senavitat_sub_pc_dependency_linpobto__4</t>
  </si>
  <si>
    <t>senavitat_sub_pc_dependency_linpobex__4</t>
  </si>
  <si>
    <t>elec_sub_pc_dependency_gross_mkt_inc_pc_4</t>
  </si>
  <si>
    <t>elec_sub_pc_dependency_dis_inc_pc_4</t>
  </si>
  <si>
    <t>elec_sub_pc_dependency_cons_inc_pc_4</t>
  </si>
  <si>
    <t>elec_sub_pc_dependency_final_inc_pc_4</t>
  </si>
  <si>
    <t>elec_sub_pc_dependency_nso_inc_4</t>
  </si>
  <si>
    <t>elec_sub_pc_dependency_linpobto__4</t>
  </si>
  <si>
    <t>elec_sub_pc_dependency_linpobex__4</t>
  </si>
  <si>
    <t>transporte_sub_pc_dependency_gross_mkt_inc_pc_4</t>
  </si>
  <si>
    <t>transporte_sub_pc_dependency_dis_inc_pc_4</t>
  </si>
  <si>
    <t>transporte_sub_pc_dependency_cons_inc_pc_4</t>
  </si>
  <si>
    <t>transporte_sub_pc_dependency_final_inc_pc_4</t>
  </si>
  <si>
    <t>transporte_sub_pc_dependency_nso_inc_4</t>
  </si>
  <si>
    <t>transporte_sub_pc_dependency_linpobto__4</t>
  </si>
  <si>
    <t>transporte_sub_pc_dependency_linpobex__4</t>
  </si>
  <si>
    <t>senavitat_sub_pc_dependency_gross_mkt_inc_pc_5</t>
  </si>
  <si>
    <t>senavitat_sub_pc_dependency_dis_inc_pc_5</t>
  </si>
  <si>
    <t>senavitat_sub_pc_dependency_cons_inc_pc_5</t>
  </si>
  <si>
    <t>senavitat_sub_pc_dependency_final_inc_pc_5</t>
  </si>
  <si>
    <t>senavitat_sub_pc_dependency_nso_inc_5</t>
  </si>
  <si>
    <t>senavitat_sub_pc_dependency_linpobto__5</t>
  </si>
  <si>
    <t>senavitat_sub_pc_dependency_linpobex__5</t>
  </si>
  <si>
    <t>elec_sub_pc_dependency_gross_mkt_inc_pc_5</t>
  </si>
  <si>
    <t>elec_sub_pc_dependency_dis_inc_pc_5</t>
  </si>
  <si>
    <t>elec_sub_pc_dependency_cons_inc_pc_5</t>
  </si>
  <si>
    <t>elec_sub_pc_dependency_final_inc_pc_5</t>
  </si>
  <si>
    <t>elec_sub_pc_dependency_nso_inc_5</t>
  </si>
  <si>
    <t>elec_sub_pc_dependency_linpobto__5</t>
  </si>
  <si>
    <t>elec_sub_pc_dependency_linpobex__5</t>
  </si>
  <si>
    <t>transporte_sub_pc_dependency_gross_mkt_inc_pc_5</t>
  </si>
  <si>
    <t>transporte_sub_pc_dependency_dis_inc_pc_5</t>
  </si>
  <si>
    <t>transporte_sub_pc_dependency_cons_inc_pc_5</t>
  </si>
  <si>
    <t>transporte_sub_pc_dependency_final_inc_pc_5</t>
  </si>
  <si>
    <t>transporte_sub_pc_dependency_nso_inc_5</t>
  </si>
  <si>
    <t>transporte_sub_pc_dependency_linpobto__5</t>
  </si>
  <si>
    <t>transporte_sub_pc_dependency_linpobex__5</t>
  </si>
  <si>
    <t>senavitat_sub_pc_dependency_gross_mkt_inc_pc_6</t>
  </si>
  <si>
    <t>senavitat_sub_pc_dependency_dis_inc_pc_6</t>
  </si>
  <si>
    <t>senavitat_sub_pc_dependency_cons_inc_pc_6</t>
  </si>
  <si>
    <t>senavitat_sub_pc_dependency_final_inc_pc_6</t>
  </si>
  <si>
    <t>senavitat_sub_pc_dependency_nso_inc_6</t>
  </si>
  <si>
    <t>senavitat_sub_pc_dependency_linpobto__6</t>
  </si>
  <si>
    <t>senavitat_sub_pc_dependency_linpobex__6</t>
  </si>
  <si>
    <t>elec_sub_pc_dependency_gross_mkt_inc_pc_6</t>
  </si>
  <si>
    <t>elec_sub_pc_dependency_dis_inc_pc_6</t>
  </si>
  <si>
    <t>elec_sub_pc_dependency_cons_inc_pc_6</t>
  </si>
  <si>
    <t>elec_sub_pc_dependency_final_inc_pc_6</t>
  </si>
  <si>
    <t>elec_sub_pc_dependency_nso_inc_6</t>
  </si>
  <si>
    <t>elec_sub_pc_dependency_linpobto__6</t>
  </si>
  <si>
    <t>elec_sub_pc_dependency_linpobex__6</t>
  </si>
  <si>
    <t>transporte_sub_pc_dependency_gross_mkt_inc_pc_6</t>
  </si>
  <si>
    <t>transporte_sub_pc_dependency_dis_inc_pc_6</t>
  </si>
  <si>
    <t>transporte_sub_pc_dependency_cons_inc_pc_6</t>
  </si>
  <si>
    <t>transporte_sub_pc_dependency_final_inc_pc_6</t>
  </si>
  <si>
    <t>transporte_sub_pc_dependency_nso_inc_6</t>
  </si>
  <si>
    <t>transporte_sub_pc_dependency_linpobto__6</t>
  </si>
  <si>
    <t>transporte_sub_pc_dependency_linpobex__6</t>
  </si>
  <si>
    <t>senavitat_sub_pc_dependency_gross_mkt_inc_pc_7</t>
  </si>
  <si>
    <t>senavitat_sub_pc_dependency_dis_inc_pc_7</t>
  </si>
  <si>
    <t>senavitat_sub_pc_dependency_cons_inc_pc_7</t>
  </si>
  <si>
    <t>senavitat_sub_pc_dependency_final_inc_pc_7</t>
  </si>
  <si>
    <t>senavitat_sub_pc_dependency_nso_inc_7</t>
  </si>
  <si>
    <t>senavitat_sub_pc_dependency_linpobto__7</t>
  </si>
  <si>
    <t>senavitat_sub_pc_dependency_linpobex__7</t>
  </si>
  <si>
    <t>elec_sub_pc_dependency_gross_mkt_inc_pc_7</t>
  </si>
  <si>
    <t>elec_sub_pc_dependency_dis_inc_pc_7</t>
  </si>
  <si>
    <t>elec_sub_pc_dependency_cons_inc_pc_7</t>
  </si>
  <si>
    <t>elec_sub_pc_dependency_final_inc_pc_7</t>
  </si>
  <si>
    <t>elec_sub_pc_dependency_nso_inc_7</t>
  </si>
  <si>
    <t>elec_sub_pc_dependency_linpobto__7</t>
  </si>
  <si>
    <t>elec_sub_pc_dependency_linpobex__7</t>
  </si>
  <si>
    <t>transporte_sub_pc_dependency_gross_mkt_inc_pc_7</t>
  </si>
  <si>
    <t>transporte_sub_pc_dependency_dis_inc_pc_7</t>
  </si>
  <si>
    <t>transporte_sub_pc_dependency_cons_inc_pc_7</t>
  </si>
  <si>
    <t>transporte_sub_pc_dependency_final_inc_pc_7</t>
  </si>
  <si>
    <t>transporte_sub_pc_dependency_nso_inc_7</t>
  </si>
  <si>
    <t>transporte_sub_pc_dependency_linpobto__7</t>
  </si>
  <si>
    <t>transporte_sub_pc_dependency_linpobex__7</t>
  </si>
  <si>
    <t>senavitat_sub_pc_dependency_gross_mkt_inc_pc_8</t>
  </si>
  <si>
    <t>senavitat_sub_pc_dependency_dis_inc_pc_8</t>
  </si>
  <si>
    <t>senavitat_sub_pc_dependency_cons_inc_pc_8</t>
  </si>
  <si>
    <t>senavitat_sub_pc_dependency_final_inc_pc_8</t>
  </si>
  <si>
    <t>senavitat_sub_pc_dependency_nso_inc_8</t>
  </si>
  <si>
    <t>senavitat_sub_pc_dependency_linpobto__8</t>
  </si>
  <si>
    <t>senavitat_sub_pc_dependency_linpobex__8</t>
  </si>
  <si>
    <t>elec_sub_pc_dependency_gross_mkt_inc_pc_8</t>
  </si>
  <si>
    <t>elec_sub_pc_dependency_dis_inc_pc_8</t>
  </si>
  <si>
    <t>elec_sub_pc_dependency_cons_inc_pc_8</t>
  </si>
  <si>
    <t>elec_sub_pc_dependency_final_inc_pc_8</t>
  </si>
  <si>
    <t>elec_sub_pc_dependency_nso_inc_8</t>
  </si>
  <si>
    <t>elec_sub_pc_dependency_linpobto__8</t>
  </si>
  <si>
    <t>elec_sub_pc_dependency_linpobex__8</t>
  </si>
  <si>
    <t>transporte_sub_pc_dependency_gross_mkt_inc_pc_8</t>
  </si>
  <si>
    <t>transporte_sub_pc_dependency_dis_inc_pc_8</t>
  </si>
  <si>
    <t>transporte_sub_pc_dependency_cons_inc_pc_8</t>
  </si>
  <si>
    <t>transporte_sub_pc_dependency_final_inc_pc_8</t>
  </si>
  <si>
    <t>transporte_sub_pc_dependency_nso_inc_8</t>
  </si>
  <si>
    <t>transporte_sub_pc_dependency_linpobto__8</t>
  </si>
  <si>
    <t>transporte_sub_pc_dependency_linpobex__8</t>
  </si>
  <si>
    <t>senavitat_sub_pc_dependency_gross_mkt_inc_pc_9</t>
  </si>
  <si>
    <t>senavitat_sub_pc_dependency_dis_inc_pc_9</t>
  </si>
  <si>
    <t>senavitat_sub_pc_dependency_cons_inc_pc_9</t>
  </si>
  <si>
    <t>senavitat_sub_pc_dependency_final_inc_pc_9</t>
  </si>
  <si>
    <t>senavitat_sub_pc_dependency_nso_inc_9</t>
  </si>
  <si>
    <t>senavitat_sub_pc_dependency_linpobto__9</t>
  </si>
  <si>
    <t>senavitat_sub_pc_dependency_linpobex__9</t>
  </si>
  <si>
    <t>elec_sub_pc_dependency_gross_mkt_inc_pc_9</t>
  </si>
  <si>
    <t>elec_sub_pc_dependency_dis_inc_pc_9</t>
  </si>
  <si>
    <t>elec_sub_pc_dependency_cons_inc_pc_9</t>
  </si>
  <si>
    <t>elec_sub_pc_dependency_final_inc_pc_9</t>
  </si>
  <si>
    <t>elec_sub_pc_dependency_nso_inc_9</t>
  </si>
  <si>
    <t>elec_sub_pc_dependency_linpobto__9</t>
  </si>
  <si>
    <t>elec_sub_pc_dependency_linpobex__9</t>
  </si>
  <si>
    <t>transporte_sub_pc_dependency_gross_mkt_inc_pc_9</t>
  </si>
  <si>
    <t>transporte_sub_pc_dependency_dis_inc_pc_9</t>
  </si>
  <si>
    <t>transporte_sub_pc_dependency_cons_inc_pc_9</t>
  </si>
  <si>
    <t>transporte_sub_pc_dependency_final_inc_pc_9</t>
  </si>
  <si>
    <t>transporte_sub_pc_dependency_nso_inc_9</t>
  </si>
  <si>
    <t>transporte_sub_pc_dependency_linpobto__9</t>
  </si>
  <si>
    <t>transporte_sub_pc_dependency_linpobex__9</t>
  </si>
  <si>
    <t>senavitat_sub_pc_dependency_gross_mkt_inc_pc_10</t>
  </si>
  <si>
    <t>senavitat_sub_pc_dependency_dis_inc_pc_10</t>
  </si>
  <si>
    <t>senavitat_sub_pc_dependency_cons_inc_pc_10</t>
  </si>
  <si>
    <t>senavitat_sub_pc_dependency_final_inc_pc_10</t>
  </si>
  <si>
    <t>senavitat_sub_pc_dependency_nso_inc_10</t>
  </si>
  <si>
    <t>senavitat_sub_pc_dependency_linpobto__10</t>
  </si>
  <si>
    <t>senavitat_sub_pc_dependency_linpobex__10</t>
  </si>
  <si>
    <t>elec_sub_pc_dependency_gross_mkt_inc_pc_10</t>
  </si>
  <si>
    <t>elec_sub_pc_dependency_dis_inc_pc_10</t>
  </si>
  <si>
    <t>elec_sub_pc_dependency_cons_inc_pc_10</t>
  </si>
  <si>
    <t>elec_sub_pc_dependency_final_inc_pc_10</t>
  </si>
  <si>
    <t>elec_sub_pc_dependency_nso_inc_10</t>
  </si>
  <si>
    <t>elec_sub_pc_dependency_linpobto__10</t>
  </si>
  <si>
    <t>elec_sub_pc_dependency_linpobex__10</t>
  </si>
  <si>
    <t>transporte_sub_pc_dependency_gross_mkt_inc_pc_10</t>
  </si>
  <si>
    <t>transporte_sub_pc_dependency_dis_inc_pc_10</t>
  </si>
  <si>
    <t>transporte_sub_pc_dependency_cons_inc_pc_10</t>
  </si>
  <si>
    <t>transporte_sub_pc_dependency_final_inc_pc_10</t>
  </si>
  <si>
    <t>transporte_sub_pc_dependency_nso_inc_10</t>
  </si>
  <si>
    <t>transporte_sub_pc_dependency_linpobto__10</t>
  </si>
  <si>
    <t>transporte_sub_pc_dependency_linpobex__10</t>
  </si>
  <si>
    <t>senavitat_sub_pc_beneficiaries__1</t>
  </si>
  <si>
    <t>senavitat_sub_pc_benefits__1</t>
  </si>
  <si>
    <t>senavitat_sub_pc_coverage__1</t>
  </si>
  <si>
    <t>senavitat_sub_pc_mean__1</t>
  </si>
  <si>
    <t>senavitat_sub_pc_dependency_gross_mkt_inc_pc_1yes</t>
  </si>
  <si>
    <t>senavitat_sub_pc_dependency_dis_inc_pc_1yes</t>
  </si>
  <si>
    <t>senavitat_sub_pc_dependency_cons_inc_pc_1yes</t>
  </si>
  <si>
    <t>senavitat_sub_pc_dependency_final_inc_pc_1yes</t>
  </si>
  <si>
    <t>senavitat_sub_pc_dependency_nso_inc_1yes</t>
  </si>
  <si>
    <t>senavitat_sub_pc_dependency_linpobto__1yes</t>
  </si>
  <si>
    <t>senavitat_sub_pc_dependency_linpobex__1yes</t>
  </si>
  <si>
    <t>elec_sub_pc_beneficiaries__1</t>
  </si>
  <si>
    <t>elec_sub_pc_benefits__1</t>
  </si>
  <si>
    <t>elec_sub_pc_coverage__1</t>
  </si>
  <si>
    <t>elec_sub_pc_mean__1</t>
  </si>
  <si>
    <t>elec_sub_pc_dependency_gross_mkt_inc_pc_1yes</t>
  </si>
  <si>
    <t>elec_sub_pc_dependency_dis_inc_pc_1yes</t>
  </si>
  <si>
    <t>elec_sub_pc_dependency_cons_inc_pc_1yes</t>
  </si>
  <si>
    <t>elec_sub_pc_dependency_final_inc_pc_1yes</t>
  </si>
  <si>
    <t>elec_sub_pc_dependency_nso_inc_1yes</t>
  </si>
  <si>
    <t>elec_sub_pc_dependency_linpobto__1yes</t>
  </si>
  <si>
    <t>elec_sub_pc_dependency_linpobex__1yes</t>
  </si>
  <si>
    <t>transporte_sub_pc_beneficiaries__1</t>
  </si>
  <si>
    <t>transporte_sub_pc_benefits__1</t>
  </si>
  <si>
    <t>transporte_sub_pc_coverage__1</t>
  </si>
  <si>
    <t>transporte_sub_pc_mean__1</t>
  </si>
  <si>
    <t>transporte_sub_pc_dependency_gross_mkt_inc_pc_1yes</t>
  </si>
  <si>
    <t>transporte_sub_pc_dependency_dis_inc_pc_1yes</t>
  </si>
  <si>
    <t>transporte_sub_pc_dependency_cons_inc_pc_1yes</t>
  </si>
  <si>
    <t>transporte_sub_pc_dependency_final_inc_pc_1yes</t>
  </si>
  <si>
    <t>transporte_sub_pc_dependency_nso_inc_1yes</t>
  </si>
  <si>
    <t>transporte_sub_pc_dependency_linpobto__1yes</t>
  </si>
  <si>
    <t>transporte_sub_pc_dependency_linpobex__1yes</t>
  </si>
  <si>
    <t>senavitat_sub_pc_beneficiaries__2</t>
  </si>
  <si>
    <t>senavitat_sub_pc_benefits__2</t>
  </si>
  <si>
    <t>senavitat_sub_pc_coverage__2</t>
  </si>
  <si>
    <t>senavitat_sub_pc_mean__2</t>
  </si>
  <si>
    <t>senavitat_sub_pc_dependency_gross_mkt_inc_pc_2yes</t>
  </si>
  <si>
    <t>senavitat_sub_pc_dependency_dis_inc_pc_2yes</t>
  </si>
  <si>
    <t>senavitat_sub_pc_dependency_cons_inc_pc_2yes</t>
  </si>
  <si>
    <t>senavitat_sub_pc_dependency_final_inc_pc_2yes</t>
  </si>
  <si>
    <t>senavitat_sub_pc_dependency_nso_inc_2yes</t>
  </si>
  <si>
    <t>senavitat_sub_pc_dependency_linpobto__2yes</t>
  </si>
  <si>
    <t>senavitat_sub_pc_dependency_linpobex__2yes</t>
  </si>
  <si>
    <t>elec_sub_pc_beneficiaries__2</t>
  </si>
  <si>
    <t>elec_sub_pc_benefits__2</t>
  </si>
  <si>
    <t>elec_sub_pc_coverage__2</t>
  </si>
  <si>
    <t>elec_sub_pc_mean__2</t>
  </si>
  <si>
    <t>elec_sub_pc_dependency_gross_mkt_inc_pc_2yes</t>
  </si>
  <si>
    <t>elec_sub_pc_dependency_dis_inc_pc_2yes</t>
  </si>
  <si>
    <t>elec_sub_pc_dependency_cons_inc_pc_2yes</t>
  </si>
  <si>
    <t>elec_sub_pc_dependency_final_inc_pc_2yes</t>
  </si>
  <si>
    <t>elec_sub_pc_dependency_nso_inc_2yes</t>
  </si>
  <si>
    <t>elec_sub_pc_dependency_linpobto__2yes</t>
  </si>
  <si>
    <t>elec_sub_pc_dependency_linpobex__2yes</t>
  </si>
  <si>
    <t>transporte_sub_pc_beneficiaries__2</t>
  </si>
  <si>
    <t>transporte_sub_pc_benefits__2</t>
  </si>
  <si>
    <t>transporte_sub_pc_coverage__2</t>
  </si>
  <si>
    <t>transporte_sub_pc_mean__2</t>
  </si>
  <si>
    <t>transporte_sub_pc_dependency_gross_mkt_inc_pc_2yes</t>
  </si>
  <si>
    <t>transporte_sub_pc_dependency_dis_inc_pc_2yes</t>
  </si>
  <si>
    <t>transporte_sub_pc_dependency_cons_inc_pc_2yes</t>
  </si>
  <si>
    <t>transporte_sub_pc_dependency_final_inc_pc_2yes</t>
  </si>
  <si>
    <t>transporte_sub_pc_dependency_nso_inc_2yes</t>
  </si>
  <si>
    <t>transporte_sub_pc_dependency_linpobto__2yes</t>
  </si>
  <si>
    <t>transporte_sub_pc_dependency_linpobex__2yes</t>
  </si>
  <si>
    <t>senavitat_sub_pc_beneficiaries__3</t>
  </si>
  <si>
    <t>senavitat_sub_pc_benefits__3</t>
  </si>
  <si>
    <t>senavitat_sub_pc_coverage__3</t>
  </si>
  <si>
    <t>senavitat_sub_pc_mean__3</t>
  </si>
  <si>
    <t>senavitat_sub_pc_dependency_gross_mkt_inc_pc_3yes</t>
  </si>
  <si>
    <t>senavitat_sub_pc_dependency_dis_inc_pc_3yes</t>
  </si>
  <si>
    <t>senavitat_sub_pc_dependency_cons_inc_pc_3yes</t>
  </si>
  <si>
    <t>senavitat_sub_pc_dependency_final_inc_pc_3yes</t>
  </si>
  <si>
    <t>senavitat_sub_pc_dependency_nso_inc_3yes</t>
  </si>
  <si>
    <t>senavitat_sub_pc_dependency_linpobto__3yes</t>
  </si>
  <si>
    <t>senavitat_sub_pc_dependency_linpobex__3yes</t>
  </si>
  <si>
    <t>elec_sub_pc_beneficiaries__3</t>
  </si>
  <si>
    <t>elec_sub_pc_benefits__3</t>
  </si>
  <si>
    <t>elec_sub_pc_coverage__3</t>
  </si>
  <si>
    <t>elec_sub_pc_mean__3</t>
  </si>
  <si>
    <t>elec_sub_pc_dependency_gross_mkt_inc_pc_3yes</t>
  </si>
  <si>
    <t>elec_sub_pc_dependency_dis_inc_pc_3yes</t>
  </si>
  <si>
    <t>elec_sub_pc_dependency_cons_inc_pc_3yes</t>
  </si>
  <si>
    <t>elec_sub_pc_dependency_final_inc_pc_3yes</t>
  </si>
  <si>
    <t>elec_sub_pc_dependency_nso_inc_3yes</t>
  </si>
  <si>
    <t>elec_sub_pc_dependency_linpobto__3yes</t>
  </si>
  <si>
    <t>elec_sub_pc_dependency_linpobex__3yes</t>
  </si>
  <si>
    <t>transporte_sub_pc_beneficiaries__3</t>
  </si>
  <si>
    <t>transporte_sub_pc_benefits__3</t>
  </si>
  <si>
    <t>transporte_sub_pc_coverage__3</t>
  </si>
  <si>
    <t>transporte_sub_pc_mean__3</t>
  </si>
  <si>
    <t>transporte_sub_pc_dependency_gross_mkt_inc_pc_3yes</t>
  </si>
  <si>
    <t>transporte_sub_pc_dependency_dis_inc_pc_3yes</t>
  </si>
  <si>
    <t>transporte_sub_pc_dependency_cons_inc_pc_3yes</t>
  </si>
  <si>
    <t>transporte_sub_pc_dependency_final_inc_pc_3yes</t>
  </si>
  <si>
    <t>transporte_sub_pc_dependency_nso_inc_3yes</t>
  </si>
  <si>
    <t>transporte_sub_pc_dependency_linpobto__3yes</t>
  </si>
  <si>
    <t>transporte_sub_pc_dependency_linpobex__3yes</t>
  </si>
  <si>
    <t>senavitat_sub_pc_beneficiaries__4</t>
  </si>
  <si>
    <t>senavitat_sub_pc_benefits__4</t>
  </si>
  <si>
    <t>senavitat_sub_pc_coverage__4</t>
  </si>
  <si>
    <t>senavitat_sub_pc_mean__4</t>
  </si>
  <si>
    <t>senavitat_sub_pc_dependency_gross_mkt_inc_pc_4yes</t>
  </si>
  <si>
    <t>senavitat_sub_pc_dependency_dis_inc_pc_4yes</t>
  </si>
  <si>
    <t>senavitat_sub_pc_dependency_cons_inc_pc_4yes</t>
  </si>
  <si>
    <t>senavitat_sub_pc_dependency_final_inc_pc_4yes</t>
  </si>
  <si>
    <t>senavitat_sub_pc_dependency_nso_inc_4yes</t>
  </si>
  <si>
    <t>senavitat_sub_pc_dependency_linpobto__4yes</t>
  </si>
  <si>
    <t>senavitat_sub_pc_dependency_linpobex__4yes</t>
  </si>
  <si>
    <t>elec_sub_pc_beneficiaries__4</t>
  </si>
  <si>
    <t>elec_sub_pc_benefits__4</t>
  </si>
  <si>
    <t>elec_sub_pc_coverage__4</t>
  </si>
  <si>
    <t>elec_sub_pc_mean__4</t>
  </si>
  <si>
    <t>elec_sub_pc_dependency_gross_mkt_inc_pc_4yes</t>
  </si>
  <si>
    <t>elec_sub_pc_dependency_dis_inc_pc_4yes</t>
  </si>
  <si>
    <t>elec_sub_pc_dependency_cons_inc_pc_4yes</t>
  </si>
  <si>
    <t>elec_sub_pc_dependency_final_inc_pc_4yes</t>
  </si>
  <si>
    <t>elec_sub_pc_dependency_nso_inc_4yes</t>
  </si>
  <si>
    <t>elec_sub_pc_dependency_linpobto__4yes</t>
  </si>
  <si>
    <t>elec_sub_pc_dependency_linpobex__4yes</t>
  </si>
  <si>
    <t>transporte_sub_pc_beneficiaries__4</t>
  </si>
  <si>
    <t>transporte_sub_pc_benefits__4</t>
  </si>
  <si>
    <t>transporte_sub_pc_coverage__4</t>
  </si>
  <si>
    <t>transporte_sub_pc_mean__4</t>
  </si>
  <si>
    <t>transporte_sub_pc_dependency_gross_mkt_inc_pc_4yes</t>
  </si>
  <si>
    <t>transporte_sub_pc_dependency_dis_inc_pc_4yes</t>
  </si>
  <si>
    <t>transporte_sub_pc_dependency_cons_inc_pc_4yes</t>
  </si>
  <si>
    <t>transporte_sub_pc_dependency_final_inc_pc_4yes</t>
  </si>
  <si>
    <t>transporte_sub_pc_dependency_nso_inc_4yes</t>
  </si>
  <si>
    <t>transporte_sub_pc_dependency_linpobto__4yes</t>
  </si>
  <si>
    <t>transporte_sub_pc_dependency_linpobex__4yes</t>
  </si>
  <si>
    <t>senavitat_sub_pc_beneficiaries__5</t>
  </si>
  <si>
    <t>senavitat_sub_pc_benefits__5</t>
  </si>
  <si>
    <t>senavitat_sub_pc_coverage__5</t>
  </si>
  <si>
    <t>senavitat_sub_pc_mean__5</t>
  </si>
  <si>
    <t>senavitat_sub_pc_dependency_gross_mkt_inc_pc_5yes</t>
  </si>
  <si>
    <t>senavitat_sub_pc_dependency_dis_inc_pc_5yes</t>
  </si>
  <si>
    <t>senavitat_sub_pc_dependency_cons_inc_pc_5yes</t>
  </si>
  <si>
    <t>senavitat_sub_pc_dependency_final_inc_pc_5yes</t>
  </si>
  <si>
    <t>senavitat_sub_pc_dependency_nso_inc_5yes</t>
  </si>
  <si>
    <t>senavitat_sub_pc_dependency_linpobto__5yes</t>
  </si>
  <si>
    <t>senavitat_sub_pc_dependency_linpobex__5yes</t>
  </si>
  <si>
    <t>elec_sub_pc_beneficiaries__5</t>
  </si>
  <si>
    <t>elec_sub_pc_benefits__5</t>
  </si>
  <si>
    <t>elec_sub_pc_coverage__5</t>
  </si>
  <si>
    <t>elec_sub_pc_mean__5</t>
  </si>
  <si>
    <t>elec_sub_pc_dependency_gross_mkt_inc_pc_5yes</t>
  </si>
  <si>
    <t>elec_sub_pc_dependency_dis_inc_pc_5yes</t>
  </si>
  <si>
    <t>elec_sub_pc_dependency_cons_inc_pc_5yes</t>
  </si>
  <si>
    <t>elec_sub_pc_dependency_final_inc_pc_5yes</t>
  </si>
  <si>
    <t>elec_sub_pc_dependency_nso_inc_5yes</t>
  </si>
  <si>
    <t>elec_sub_pc_dependency_linpobto__5yes</t>
  </si>
  <si>
    <t>elec_sub_pc_dependency_linpobex__5yes</t>
  </si>
  <si>
    <t>transporte_sub_pc_beneficiaries__5</t>
  </si>
  <si>
    <t>transporte_sub_pc_benefits__5</t>
  </si>
  <si>
    <t>transporte_sub_pc_coverage__5</t>
  </si>
  <si>
    <t>transporte_sub_pc_mean__5</t>
  </si>
  <si>
    <t>transporte_sub_pc_dependency_gross_mkt_inc_pc_5yes</t>
  </si>
  <si>
    <t>transporte_sub_pc_dependency_dis_inc_pc_5yes</t>
  </si>
  <si>
    <t>transporte_sub_pc_dependency_cons_inc_pc_5yes</t>
  </si>
  <si>
    <t>transporte_sub_pc_dependency_final_inc_pc_5yes</t>
  </si>
  <si>
    <t>transporte_sub_pc_dependency_nso_inc_5yes</t>
  </si>
  <si>
    <t>transporte_sub_pc_dependency_linpobto__5yes</t>
  </si>
  <si>
    <t>transporte_sub_pc_dependency_linpobex__5yes</t>
  </si>
  <si>
    <t>senavitat_sub_pc_beneficiaries__6</t>
  </si>
  <si>
    <t>senavitat_sub_pc_benefits__6</t>
  </si>
  <si>
    <t>senavitat_sub_pc_coverage__6</t>
  </si>
  <si>
    <t>senavitat_sub_pc_mean__6</t>
  </si>
  <si>
    <t>elec_sub_pc_beneficiaries__6</t>
  </si>
  <si>
    <t>elec_sub_pc_benefits__6</t>
  </si>
  <si>
    <t>elec_sub_pc_coverage__6</t>
  </si>
  <si>
    <t>elec_sub_pc_mean__6</t>
  </si>
  <si>
    <t>elec_sub_pc_dependency_gross_mkt_inc_pc_6yes</t>
  </si>
  <si>
    <t>elec_sub_pc_dependency_dis_inc_pc_6yes</t>
  </si>
  <si>
    <t>elec_sub_pc_dependency_cons_inc_pc_6yes</t>
  </si>
  <si>
    <t>elec_sub_pc_dependency_final_inc_pc_6yes</t>
  </si>
  <si>
    <t>elec_sub_pc_dependency_nso_inc_6yes</t>
  </si>
  <si>
    <t>elec_sub_pc_dependency_linpobto__6yes</t>
  </si>
  <si>
    <t>elec_sub_pc_dependency_linpobex__6yes</t>
  </si>
  <si>
    <t>transporte_sub_pc_beneficiaries__6</t>
  </si>
  <si>
    <t>transporte_sub_pc_benefits__6</t>
  </si>
  <si>
    <t>transporte_sub_pc_coverage__6</t>
  </si>
  <si>
    <t>transporte_sub_pc_mean__6</t>
  </si>
  <si>
    <t>transporte_sub_pc_dependency_gross_mkt_inc_pc_6yes</t>
  </si>
  <si>
    <t>transporte_sub_pc_dependency_dis_inc_pc_6yes</t>
  </si>
  <si>
    <t>transporte_sub_pc_dependency_cons_inc_pc_6yes</t>
  </si>
  <si>
    <t>transporte_sub_pc_dependency_final_inc_pc_6yes</t>
  </si>
  <si>
    <t>transporte_sub_pc_dependency_nso_inc_6yes</t>
  </si>
  <si>
    <t>transporte_sub_pc_dependency_linpobto__6yes</t>
  </si>
  <si>
    <t>transporte_sub_pc_dependency_linpobex__6yes</t>
  </si>
  <si>
    <t>senavitat_sub_pc_beneficiaries__7</t>
  </si>
  <si>
    <t>senavitat_sub_pc_benefits__7</t>
  </si>
  <si>
    <t>senavitat_sub_pc_coverage__7</t>
  </si>
  <si>
    <t>senavitat_sub_pc_mean__7</t>
  </si>
  <si>
    <t>elec_sub_pc_beneficiaries__7</t>
  </si>
  <si>
    <t>elec_sub_pc_benefits__7</t>
  </si>
  <si>
    <t>elec_sub_pc_coverage__7</t>
  </si>
  <si>
    <t>elec_sub_pc_mean__7</t>
  </si>
  <si>
    <t>elec_sub_pc_dependency_gross_mkt_inc_pc_7yes</t>
  </si>
  <si>
    <t>elec_sub_pc_dependency_dis_inc_pc_7yes</t>
  </si>
  <si>
    <t>elec_sub_pc_dependency_cons_inc_pc_7yes</t>
  </si>
  <si>
    <t>elec_sub_pc_dependency_final_inc_pc_7yes</t>
  </si>
  <si>
    <t>elec_sub_pc_dependency_nso_inc_7yes</t>
  </si>
  <si>
    <t>elec_sub_pc_dependency_linpobto__7yes</t>
  </si>
  <si>
    <t>elec_sub_pc_dependency_linpobex__7yes</t>
  </si>
  <si>
    <t>transporte_sub_pc_beneficiaries__7</t>
  </si>
  <si>
    <t>transporte_sub_pc_benefits__7</t>
  </si>
  <si>
    <t>transporte_sub_pc_coverage__7</t>
  </si>
  <si>
    <t>transporte_sub_pc_mean__7</t>
  </si>
  <si>
    <t>transporte_sub_pc_dependency_gross_mkt_inc_pc_7yes</t>
  </si>
  <si>
    <t>transporte_sub_pc_dependency_dis_inc_pc_7yes</t>
  </si>
  <si>
    <t>transporte_sub_pc_dependency_cons_inc_pc_7yes</t>
  </si>
  <si>
    <t>transporte_sub_pc_dependency_final_inc_pc_7yes</t>
  </si>
  <si>
    <t>transporte_sub_pc_dependency_nso_inc_7yes</t>
  </si>
  <si>
    <t>transporte_sub_pc_dependency_linpobto__7yes</t>
  </si>
  <si>
    <t>transporte_sub_pc_dependency_linpobex__7yes</t>
  </si>
  <si>
    <t>senavitat_sub_pc_beneficiaries__8</t>
  </si>
  <si>
    <t>senavitat_sub_pc_benefits__8</t>
  </si>
  <si>
    <t>senavitat_sub_pc_coverage__8</t>
  </si>
  <si>
    <t>senavitat_sub_pc_mean__8</t>
  </si>
  <si>
    <t>senavitat_sub_pc_dependency_gross_mkt_inc_pc_8yes</t>
  </si>
  <si>
    <t>senavitat_sub_pc_dependency_dis_inc_pc_8yes</t>
  </si>
  <si>
    <t>senavitat_sub_pc_dependency_cons_inc_pc_8yes</t>
  </si>
  <si>
    <t>senavitat_sub_pc_dependency_final_inc_pc_8yes</t>
  </si>
  <si>
    <t>senavitat_sub_pc_dependency_nso_inc_8yes</t>
  </si>
  <si>
    <t>senavitat_sub_pc_dependency_linpobto__8yes</t>
  </si>
  <si>
    <t>senavitat_sub_pc_dependency_linpobex__8yes</t>
  </si>
  <si>
    <t>elec_sub_pc_beneficiaries__8</t>
  </si>
  <si>
    <t>elec_sub_pc_benefits__8</t>
  </si>
  <si>
    <t>elec_sub_pc_coverage__8</t>
  </si>
  <si>
    <t>elec_sub_pc_mean__8</t>
  </si>
  <si>
    <t>elec_sub_pc_dependency_gross_mkt_inc_pc_8yes</t>
  </si>
  <si>
    <t>elec_sub_pc_dependency_dis_inc_pc_8yes</t>
  </si>
  <si>
    <t>elec_sub_pc_dependency_cons_inc_pc_8yes</t>
  </si>
  <si>
    <t>elec_sub_pc_dependency_final_inc_pc_8yes</t>
  </si>
  <si>
    <t>elec_sub_pc_dependency_nso_inc_8yes</t>
  </si>
  <si>
    <t>elec_sub_pc_dependency_linpobto__8yes</t>
  </si>
  <si>
    <t>elec_sub_pc_dependency_linpobex__8yes</t>
  </si>
  <si>
    <t>transporte_sub_pc_beneficiaries__8</t>
  </si>
  <si>
    <t>transporte_sub_pc_benefits__8</t>
  </si>
  <si>
    <t>transporte_sub_pc_coverage__8</t>
  </si>
  <si>
    <t>transporte_sub_pc_mean__8</t>
  </si>
  <si>
    <t>transporte_sub_pc_dependency_gross_mkt_inc_pc_8yes</t>
  </si>
  <si>
    <t>transporte_sub_pc_dependency_dis_inc_pc_8yes</t>
  </si>
  <si>
    <t>transporte_sub_pc_dependency_cons_inc_pc_8yes</t>
  </si>
  <si>
    <t>transporte_sub_pc_dependency_final_inc_pc_8yes</t>
  </si>
  <si>
    <t>transporte_sub_pc_dependency_nso_inc_8yes</t>
  </si>
  <si>
    <t>transporte_sub_pc_dependency_linpobto__8yes</t>
  </si>
  <si>
    <t>transporte_sub_pc_dependency_linpobex__8yes</t>
  </si>
  <si>
    <t>senavitat_sub_pc_beneficiaries__9</t>
  </si>
  <si>
    <t>senavitat_sub_pc_benefits__9</t>
  </si>
  <si>
    <t>senavitat_sub_pc_coverage__9</t>
  </si>
  <si>
    <t>senavitat_sub_pc_mean__9</t>
  </si>
  <si>
    <t>elec_sub_pc_beneficiaries__9</t>
  </si>
  <si>
    <t>elec_sub_pc_benefits__9</t>
  </si>
  <si>
    <t>elec_sub_pc_coverage__9</t>
  </si>
  <si>
    <t>elec_sub_pc_mean__9</t>
  </si>
  <si>
    <t>elec_sub_pc_dependency_gross_mkt_inc_pc_9yes</t>
  </si>
  <si>
    <t>elec_sub_pc_dependency_dis_inc_pc_9yes</t>
  </si>
  <si>
    <t>elec_sub_pc_dependency_cons_inc_pc_9yes</t>
  </si>
  <si>
    <t>elec_sub_pc_dependency_final_inc_pc_9yes</t>
  </si>
  <si>
    <t>elec_sub_pc_dependency_nso_inc_9yes</t>
  </si>
  <si>
    <t>elec_sub_pc_dependency_linpobto__9yes</t>
  </si>
  <si>
    <t>elec_sub_pc_dependency_linpobex__9yes</t>
  </si>
  <si>
    <t>transporte_sub_pc_beneficiaries__9</t>
  </si>
  <si>
    <t>transporte_sub_pc_benefits__9</t>
  </si>
  <si>
    <t>transporte_sub_pc_coverage__9</t>
  </si>
  <si>
    <t>transporte_sub_pc_mean__9</t>
  </si>
  <si>
    <t>transporte_sub_pc_dependency_gross_mkt_inc_pc_9yes</t>
  </si>
  <si>
    <t>transporte_sub_pc_dependency_dis_inc_pc_9yes</t>
  </si>
  <si>
    <t>transporte_sub_pc_dependency_cons_inc_pc_9yes</t>
  </si>
  <si>
    <t>transporte_sub_pc_dependency_final_inc_pc_9yes</t>
  </si>
  <si>
    <t>transporte_sub_pc_dependency_nso_inc_9yes</t>
  </si>
  <si>
    <t>transporte_sub_pc_dependency_linpobto__9yes</t>
  </si>
  <si>
    <t>transporte_sub_pc_dependency_linpobex__9yes</t>
  </si>
  <si>
    <t>senavitat_sub_pc_beneficiaries__10</t>
  </si>
  <si>
    <t>senavitat_sub_pc_benefits__10</t>
  </si>
  <si>
    <t>senavitat_sub_pc_coverage__10</t>
  </si>
  <si>
    <t>senavitat_sub_pc_mean__10</t>
  </si>
  <si>
    <t>elec_sub_pc_beneficiaries__10</t>
  </si>
  <si>
    <t>elec_sub_pc_benefits__10</t>
  </si>
  <si>
    <t>elec_sub_pc_coverage__10</t>
  </si>
  <si>
    <t>elec_sub_pc_mean__10</t>
  </si>
  <si>
    <t>elec_sub_pc_dependency_gross_mkt_inc_pc_10yes</t>
  </si>
  <si>
    <t>elec_sub_pc_dependency_dis_inc_pc_10yes</t>
  </si>
  <si>
    <t>elec_sub_pc_dependency_cons_inc_pc_10yes</t>
  </si>
  <si>
    <t>elec_sub_pc_dependency_final_inc_pc_10yes</t>
  </si>
  <si>
    <t>elec_sub_pc_dependency_nso_inc_10yes</t>
  </si>
  <si>
    <t>elec_sub_pc_dependency_linpobto__10yes</t>
  </si>
  <si>
    <t>elec_sub_pc_dependency_linpobex__10yes</t>
  </si>
  <si>
    <t>transporte_sub_pc_beneficiaries__10</t>
  </si>
  <si>
    <t>transporte_sub_pc_benefits__10</t>
  </si>
  <si>
    <t>transporte_sub_pc_coverage__10</t>
  </si>
  <si>
    <t>transporte_sub_pc_mean__10</t>
  </si>
  <si>
    <t>transporte_sub_pc_dependency_gross_mkt_inc_pc_10yes</t>
  </si>
  <si>
    <t>transporte_sub_pc_dependency_dis_inc_pc_10yes</t>
  </si>
  <si>
    <t>transporte_sub_pc_dependency_cons_inc_pc_10yes</t>
  </si>
  <si>
    <t>transporte_sub_pc_dependency_final_inc_pc_10yes</t>
  </si>
  <si>
    <t>transporte_sub_pc_dependency_nso_inc_10yes</t>
  </si>
  <si>
    <t>transporte_sub_pc_dependency_linpobto__10yes</t>
  </si>
  <si>
    <t>transporte_sub_pc_dependency_linpobex__10yes</t>
  </si>
  <si>
    <t>Educacion pub preescolar</t>
  </si>
  <si>
    <t>edupubpreesc_pc</t>
  </si>
  <si>
    <t>Educacion pub primaria</t>
  </si>
  <si>
    <t>edupubprim_pc</t>
  </si>
  <si>
    <t>Educacion pub secundaria</t>
  </si>
  <si>
    <t>edupubsec_pc</t>
  </si>
  <si>
    <t>Educacion pub universitaria</t>
  </si>
  <si>
    <t>edupubuni_pc</t>
  </si>
  <si>
    <t>Senavitat</t>
  </si>
  <si>
    <t>Transferencias de alimentos</t>
  </si>
  <si>
    <t>transfood_pc</t>
  </si>
  <si>
    <t>Transferencias de utiles esc</t>
  </si>
  <si>
    <t>transutil_pc</t>
  </si>
  <si>
    <t>Electricidad sub</t>
  </si>
  <si>
    <t>Transporte sub</t>
  </si>
  <si>
    <t>Becas escolares</t>
  </si>
  <si>
    <t>becas_pc</t>
  </si>
  <si>
    <t>becas_pc_dependency_gross_mkt_inc_pc_1</t>
  </si>
  <si>
    <t>becas_pc_dependency_dis_inc_pc_1</t>
  </si>
  <si>
    <t>becas_pc_dependency_cons_inc_pc_1</t>
  </si>
  <si>
    <t>becas_pc_dependency_final_inc_pc_1</t>
  </si>
  <si>
    <t>becas_pc_dependency_nso_inc_1</t>
  </si>
  <si>
    <t>becas_pc_dependency_linpobto__1</t>
  </si>
  <si>
    <t>becas_pc_dependency_linpobex__1</t>
  </si>
  <si>
    <t>edupubpreesc_pc_dependency_gross_mkt_inc_pc_1</t>
  </si>
  <si>
    <t>edupubpreesc_pc_dependency_dis_inc_pc_1</t>
  </si>
  <si>
    <t>edupubpreesc_pc_dependency_cons_inc_pc_1</t>
  </si>
  <si>
    <t>edupubpreesc_pc_dependency_final_inc_pc_1</t>
  </si>
  <si>
    <t>edupubpreesc_pc_dependency_nso_inc_1</t>
  </si>
  <si>
    <t>edupubpreesc_pc_dependency_linpobto__1</t>
  </si>
  <si>
    <t>edupubpreesc_pc_dependency_linpobex__1</t>
  </si>
  <si>
    <t>edupubprim_pc_dependency_gross_mkt_inc_pc_1</t>
  </si>
  <si>
    <t>edupubprim_pc_dependency_dis_inc_pc_1</t>
  </si>
  <si>
    <t>edupubprim_pc_dependency_cons_inc_pc_1</t>
  </si>
  <si>
    <t>edupubprim_pc_dependency_final_inc_pc_1</t>
  </si>
  <si>
    <t>edupubprim_pc_dependency_nso_inc_1</t>
  </si>
  <si>
    <t>edupubprim_pc_dependency_linpobto__1</t>
  </si>
  <si>
    <t>edupubprim_pc_dependency_linpobex__1</t>
  </si>
  <si>
    <t>edupubsec_pc_dependency_gross_mkt_inc_pc_1</t>
  </si>
  <si>
    <t>edupubsec_pc_dependency_dis_inc_pc_1</t>
  </si>
  <si>
    <t>edupubsec_pc_dependency_cons_inc_pc_1</t>
  </si>
  <si>
    <t>edupubsec_pc_dependency_final_inc_pc_1</t>
  </si>
  <si>
    <t>edupubsec_pc_dependency_nso_inc_1</t>
  </si>
  <si>
    <t>edupubsec_pc_dependency_linpobto__1</t>
  </si>
  <si>
    <t>edupubsec_pc_dependency_linpobex__1</t>
  </si>
  <si>
    <t>edupubuni_pc_dependency_gross_mkt_inc_pc_1</t>
  </si>
  <si>
    <t>edupubuni_pc_dependency_dis_inc_pc_1</t>
  </si>
  <si>
    <t>edupubuni_pc_dependency_cons_inc_pc_1</t>
  </si>
  <si>
    <t>edupubuni_pc_dependency_final_inc_pc_1</t>
  </si>
  <si>
    <t>edupubuni_pc_dependency_nso_inc_1</t>
  </si>
  <si>
    <t>edupubuni_pc_dependency_linpobto__1</t>
  </si>
  <si>
    <t>edupubuni_pc_dependency_linpobex__1</t>
  </si>
  <si>
    <t>transfood_pc_dependency_gross_mkt_inc_pc_1</t>
  </si>
  <si>
    <t>transfood_pc_dependency_dis_inc_pc_1</t>
  </si>
  <si>
    <t>transfood_pc_dependency_cons_inc_pc_1</t>
  </si>
  <si>
    <t>transfood_pc_dependency_final_inc_pc_1</t>
  </si>
  <si>
    <t>transfood_pc_dependency_nso_inc_1</t>
  </si>
  <si>
    <t>transfood_pc_dependency_linpobto__1</t>
  </si>
  <si>
    <t>transfood_pc_dependency_linpobex__1</t>
  </si>
  <si>
    <t>transutil_pc_dependency_gross_mkt_inc_pc_1</t>
  </si>
  <si>
    <t>transutil_pc_dependency_dis_inc_pc_1</t>
  </si>
  <si>
    <t>transutil_pc_dependency_cons_inc_pc_1</t>
  </si>
  <si>
    <t>transutil_pc_dependency_final_inc_pc_1</t>
  </si>
  <si>
    <t>transutil_pc_dependency_nso_inc_1</t>
  </si>
  <si>
    <t>transutil_pc_dependency_linpobto__1</t>
  </si>
  <si>
    <t>transutil_pc_dependency_linpobex__1</t>
  </si>
  <si>
    <t>becas_pc_dependency_gross_mkt_inc_pc_2</t>
  </si>
  <si>
    <t>becas_pc_dependency_dis_inc_pc_2</t>
  </si>
  <si>
    <t>becas_pc_dependency_cons_inc_pc_2</t>
  </si>
  <si>
    <t>becas_pc_dependency_final_inc_pc_2</t>
  </si>
  <si>
    <t>becas_pc_dependency_nso_inc_2</t>
  </si>
  <si>
    <t>becas_pc_dependency_linpobto__2</t>
  </si>
  <si>
    <t>becas_pc_dependency_linpobex__2</t>
  </si>
  <si>
    <t>edupubpreesc_pc_dependency_gross_mkt_inc_pc_2</t>
  </si>
  <si>
    <t>edupubpreesc_pc_dependency_dis_inc_pc_2</t>
  </si>
  <si>
    <t>edupubpreesc_pc_dependency_cons_inc_pc_2</t>
  </si>
  <si>
    <t>edupubpreesc_pc_dependency_final_inc_pc_2</t>
  </si>
  <si>
    <t>edupubpreesc_pc_dependency_nso_inc_2</t>
  </si>
  <si>
    <t>edupubpreesc_pc_dependency_linpobto__2</t>
  </si>
  <si>
    <t>edupubpreesc_pc_dependency_linpobex__2</t>
  </si>
  <si>
    <t>edupubprim_pc_dependency_gross_mkt_inc_pc_2</t>
  </si>
  <si>
    <t>edupubprim_pc_dependency_dis_inc_pc_2</t>
  </si>
  <si>
    <t>edupubprim_pc_dependency_cons_inc_pc_2</t>
  </si>
  <si>
    <t>edupubprim_pc_dependency_final_inc_pc_2</t>
  </si>
  <si>
    <t>edupubprim_pc_dependency_nso_inc_2</t>
  </si>
  <si>
    <t>edupubprim_pc_dependency_linpobto__2</t>
  </si>
  <si>
    <t>edupubprim_pc_dependency_linpobex__2</t>
  </si>
  <si>
    <t>edupubsec_pc_dependency_gross_mkt_inc_pc_2</t>
  </si>
  <si>
    <t>edupubsec_pc_dependency_dis_inc_pc_2</t>
  </si>
  <si>
    <t>edupubsec_pc_dependency_cons_inc_pc_2</t>
  </si>
  <si>
    <t>edupubsec_pc_dependency_final_inc_pc_2</t>
  </si>
  <si>
    <t>edupubsec_pc_dependency_nso_inc_2</t>
  </si>
  <si>
    <t>edupubsec_pc_dependency_linpobto__2</t>
  </si>
  <si>
    <t>edupubsec_pc_dependency_linpobex__2</t>
  </si>
  <si>
    <t>edupubuni_pc_dependency_gross_mkt_inc_pc_2</t>
  </si>
  <si>
    <t>edupubuni_pc_dependency_dis_inc_pc_2</t>
  </si>
  <si>
    <t>edupubuni_pc_dependency_cons_inc_pc_2</t>
  </si>
  <si>
    <t>edupubuni_pc_dependency_final_inc_pc_2</t>
  </si>
  <si>
    <t>edupubuni_pc_dependency_nso_inc_2</t>
  </si>
  <si>
    <t>edupubuni_pc_dependency_linpobto__2</t>
  </si>
  <si>
    <t>edupubuni_pc_dependency_linpobex__2</t>
  </si>
  <si>
    <t>transfood_pc_dependency_gross_mkt_inc_pc_2</t>
  </si>
  <si>
    <t>transfood_pc_dependency_dis_inc_pc_2</t>
  </si>
  <si>
    <t>transfood_pc_dependency_cons_inc_pc_2</t>
  </si>
  <si>
    <t>transfood_pc_dependency_final_inc_pc_2</t>
  </si>
  <si>
    <t>transfood_pc_dependency_nso_inc_2</t>
  </si>
  <si>
    <t>transfood_pc_dependency_linpobto__2</t>
  </si>
  <si>
    <t>transfood_pc_dependency_linpobex__2</t>
  </si>
  <si>
    <t>transutil_pc_dependency_gross_mkt_inc_pc_2</t>
  </si>
  <si>
    <t>transutil_pc_dependency_dis_inc_pc_2</t>
  </si>
  <si>
    <t>transutil_pc_dependency_cons_inc_pc_2</t>
  </si>
  <si>
    <t>transutil_pc_dependency_final_inc_pc_2</t>
  </si>
  <si>
    <t>transutil_pc_dependency_nso_inc_2</t>
  </si>
  <si>
    <t>transutil_pc_dependency_linpobto__2</t>
  </si>
  <si>
    <t>transutil_pc_dependency_linpobex__2</t>
  </si>
  <si>
    <t>becas_pc_dependency_gross_mkt_inc_pc_3</t>
  </si>
  <si>
    <t>becas_pc_dependency_dis_inc_pc_3</t>
  </si>
  <si>
    <t>becas_pc_dependency_cons_inc_pc_3</t>
  </si>
  <si>
    <t>becas_pc_dependency_final_inc_pc_3</t>
  </si>
  <si>
    <t>becas_pc_dependency_nso_inc_3</t>
  </si>
  <si>
    <t>becas_pc_dependency_linpobto__3</t>
  </si>
  <si>
    <t>becas_pc_dependency_linpobex__3</t>
  </si>
  <si>
    <t>edupubpreesc_pc_dependency_gross_mkt_inc_pc_3</t>
  </si>
  <si>
    <t>edupubpreesc_pc_dependency_dis_inc_pc_3</t>
  </si>
  <si>
    <t>edupubpreesc_pc_dependency_cons_inc_pc_3</t>
  </si>
  <si>
    <t>edupubpreesc_pc_dependency_final_inc_pc_3</t>
  </si>
  <si>
    <t>edupubpreesc_pc_dependency_nso_inc_3</t>
  </si>
  <si>
    <t>edupubpreesc_pc_dependency_linpobto__3</t>
  </si>
  <si>
    <t>edupubpreesc_pc_dependency_linpobex__3</t>
  </si>
  <si>
    <t>edupubprim_pc_dependency_gross_mkt_inc_pc_3</t>
  </si>
  <si>
    <t>edupubprim_pc_dependency_dis_inc_pc_3</t>
  </si>
  <si>
    <t>edupubprim_pc_dependency_cons_inc_pc_3</t>
  </si>
  <si>
    <t>edupubprim_pc_dependency_final_inc_pc_3</t>
  </si>
  <si>
    <t>edupubprim_pc_dependency_nso_inc_3</t>
  </si>
  <si>
    <t>edupubprim_pc_dependency_linpobto__3</t>
  </si>
  <si>
    <t>edupubprim_pc_dependency_linpobex__3</t>
  </si>
  <si>
    <t>edupubsec_pc_dependency_gross_mkt_inc_pc_3</t>
  </si>
  <si>
    <t>edupubsec_pc_dependency_dis_inc_pc_3</t>
  </si>
  <si>
    <t>edupubsec_pc_dependency_cons_inc_pc_3</t>
  </si>
  <si>
    <t>edupubsec_pc_dependency_final_inc_pc_3</t>
  </si>
  <si>
    <t>edupubsec_pc_dependency_nso_inc_3</t>
  </si>
  <si>
    <t>edupubsec_pc_dependency_linpobto__3</t>
  </si>
  <si>
    <t>edupubsec_pc_dependency_linpobex__3</t>
  </si>
  <si>
    <t>edupubuni_pc_dependency_gross_mkt_inc_pc_3</t>
  </si>
  <si>
    <t>edupubuni_pc_dependency_dis_inc_pc_3</t>
  </si>
  <si>
    <t>edupubuni_pc_dependency_cons_inc_pc_3</t>
  </si>
  <si>
    <t>edupubuni_pc_dependency_final_inc_pc_3</t>
  </si>
  <si>
    <t>edupubuni_pc_dependency_nso_inc_3</t>
  </si>
  <si>
    <t>edupubuni_pc_dependency_linpobto__3</t>
  </si>
  <si>
    <t>edupubuni_pc_dependency_linpobex__3</t>
  </si>
  <si>
    <t>transfood_pc_dependency_gross_mkt_inc_pc_3</t>
  </si>
  <si>
    <t>transfood_pc_dependency_dis_inc_pc_3</t>
  </si>
  <si>
    <t>transfood_pc_dependency_cons_inc_pc_3</t>
  </si>
  <si>
    <t>transfood_pc_dependency_final_inc_pc_3</t>
  </si>
  <si>
    <t>transfood_pc_dependency_nso_inc_3</t>
  </si>
  <si>
    <t>transfood_pc_dependency_linpobto__3</t>
  </si>
  <si>
    <t>transfood_pc_dependency_linpobex__3</t>
  </si>
  <si>
    <t>transutil_pc_dependency_gross_mkt_inc_pc_3</t>
  </si>
  <si>
    <t>transutil_pc_dependency_dis_inc_pc_3</t>
  </si>
  <si>
    <t>transutil_pc_dependency_cons_inc_pc_3</t>
  </si>
  <si>
    <t>transutil_pc_dependency_final_inc_pc_3</t>
  </si>
  <si>
    <t>transutil_pc_dependency_nso_inc_3</t>
  </si>
  <si>
    <t>transutil_pc_dependency_linpobto__3</t>
  </si>
  <si>
    <t>transutil_pc_dependency_linpobex__3</t>
  </si>
  <si>
    <t>becas_pc_dependency_gross_mkt_inc_pc_4</t>
  </si>
  <si>
    <t>becas_pc_dependency_dis_inc_pc_4</t>
  </si>
  <si>
    <t>becas_pc_dependency_cons_inc_pc_4</t>
  </si>
  <si>
    <t>becas_pc_dependency_final_inc_pc_4</t>
  </si>
  <si>
    <t>becas_pc_dependency_nso_inc_4</t>
  </si>
  <si>
    <t>becas_pc_dependency_linpobto__4</t>
  </si>
  <si>
    <t>becas_pc_dependency_linpobex__4</t>
  </si>
  <si>
    <t>edupubpreesc_pc_dependency_gross_mkt_inc_pc_4</t>
  </si>
  <si>
    <t>edupubpreesc_pc_dependency_dis_inc_pc_4</t>
  </si>
  <si>
    <t>edupubpreesc_pc_dependency_cons_inc_pc_4</t>
  </si>
  <si>
    <t>edupubpreesc_pc_dependency_final_inc_pc_4</t>
  </si>
  <si>
    <t>edupubpreesc_pc_dependency_nso_inc_4</t>
  </si>
  <si>
    <t>edupubpreesc_pc_dependency_linpobto__4</t>
  </si>
  <si>
    <t>edupubpreesc_pc_dependency_linpobex__4</t>
  </si>
  <si>
    <t>edupubprim_pc_dependency_gross_mkt_inc_pc_4</t>
  </si>
  <si>
    <t>edupubprim_pc_dependency_dis_inc_pc_4</t>
  </si>
  <si>
    <t>edupubprim_pc_dependency_cons_inc_pc_4</t>
  </si>
  <si>
    <t>edupubprim_pc_dependency_final_inc_pc_4</t>
  </si>
  <si>
    <t>edupubprim_pc_dependency_nso_inc_4</t>
  </si>
  <si>
    <t>edupubprim_pc_dependency_linpobto__4</t>
  </si>
  <si>
    <t>edupubprim_pc_dependency_linpobex__4</t>
  </si>
  <si>
    <t>edupubsec_pc_dependency_gross_mkt_inc_pc_4</t>
  </si>
  <si>
    <t>edupubsec_pc_dependency_dis_inc_pc_4</t>
  </si>
  <si>
    <t>edupubsec_pc_dependency_cons_inc_pc_4</t>
  </si>
  <si>
    <t>edupubsec_pc_dependency_final_inc_pc_4</t>
  </si>
  <si>
    <t>edupubsec_pc_dependency_nso_inc_4</t>
  </si>
  <si>
    <t>edupubsec_pc_dependency_linpobto__4</t>
  </si>
  <si>
    <t>edupubsec_pc_dependency_linpobex__4</t>
  </si>
  <si>
    <t>edupubuni_pc_dependency_gross_mkt_inc_pc_4</t>
  </si>
  <si>
    <t>edupubuni_pc_dependency_dis_inc_pc_4</t>
  </si>
  <si>
    <t>edupubuni_pc_dependency_cons_inc_pc_4</t>
  </si>
  <si>
    <t>edupubuni_pc_dependency_final_inc_pc_4</t>
  </si>
  <si>
    <t>edupubuni_pc_dependency_nso_inc_4</t>
  </si>
  <si>
    <t>edupubuni_pc_dependency_linpobto__4</t>
  </si>
  <si>
    <t>edupubuni_pc_dependency_linpobex__4</t>
  </si>
  <si>
    <t>transfood_pc_dependency_gross_mkt_inc_pc_4</t>
  </si>
  <si>
    <t>transfood_pc_dependency_dis_inc_pc_4</t>
  </si>
  <si>
    <t>transfood_pc_dependency_cons_inc_pc_4</t>
  </si>
  <si>
    <t>transfood_pc_dependency_final_inc_pc_4</t>
  </si>
  <si>
    <t>transfood_pc_dependency_nso_inc_4</t>
  </si>
  <si>
    <t>transfood_pc_dependency_linpobto__4</t>
  </si>
  <si>
    <t>transfood_pc_dependency_linpobex__4</t>
  </si>
  <si>
    <t>transutil_pc_dependency_gross_mkt_inc_pc_4</t>
  </si>
  <si>
    <t>transutil_pc_dependency_dis_inc_pc_4</t>
  </si>
  <si>
    <t>transutil_pc_dependency_cons_inc_pc_4</t>
  </si>
  <si>
    <t>transutil_pc_dependency_final_inc_pc_4</t>
  </si>
  <si>
    <t>transutil_pc_dependency_nso_inc_4</t>
  </si>
  <si>
    <t>transutil_pc_dependency_linpobto__4</t>
  </si>
  <si>
    <t>transutil_pc_dependency_linpobex__4</t>
  </si>
  <si>
    <t>becas_pc_dependency_gross_mkt_inc_pc_5</t>
  </si>
  <si>
    <t>becas_pc_dependency_dis_inc_pc_5</t>
  </si>
  <si>
    <t>becas_pc_dependency_cons_inc_pc_5</t>
  </si>
  <si>
    <t>becas_pc_dependency_final_inc_pc_5</t>
  </si>
  <si>
    <t>becas_pc_dependency_nso_inc_5</t>
  </si>
  <si>
    <t>becas_pc_dependency_linpobto__5</t>
  </si>
  <si>
    <t>becas_pc_dependency_linpobex__5</t>
  </si>
  <si>
    <t>edupubpreesc_pc_dependency_gross_mkt_inc_pc_5</t>
  </si>
  <si>
    <t>edupubpreesc_pc_dependency_dis_inc_pc_5</t>
  </si>
  <si>
    <t>edupubpreesc_pc_dependency_cons_inc_pc_5</t>
  </si>
  <si>
    <t>edupubpreesc_pc_dependency_final_inc_pc_5</t>
  </si>
  <si>
    <t>edupubpreesc_pc_dependency_nso_inc_5</t>
  </si>
  <si>
    <t>edupubpreesc_pc_dependency_linpobto__5</t>
  </si>
  <si>
    <t>edupubpreesc_pc_dependency_linpobex__5</t>
  </si>
  <si>
    <t>edupubprim_pc_dependency_gross_mkt_inc_pc_5</t>
  </si>
  <si>
    <t>edupubprim_pc_dependency_dis_inc_pc_5</t>
  </si>
  <si>
    <t>edupubprim_pc_dependency_cons_inc_pc_5</t>
  </si>
  <si>
    <t>edupubprim_pc_dependency_final_inc_pc_5</t>
  </si>
  <si>
    <t>edupubprim_pc_dependency_nso_inc_5</t>
  </si>
  <si>
    <t>edupubprim_pc_dependency_linpobto__5</t>
  </si>
  <si>
    <t>edupubprim_pc_dependency_linpobex__5</t>
  </si>
  <si>
    <t>edupubsec_pc_dependency_gross_mkt_inc_pc_5</t>
  </si>
  <si>
    <t>edupubsec_pc_dependency_dis_inc_pc_5</t>
  </si>
  <si>
    <t>edupubsec_pc_dependency_cons_inc_pc_5</t>
  </si>
  <si>
    <t>edupubsec_pc_dependency_final_inc_pc_5</t>
  </si>
  <si>
    <t>edupubsec_pc_dependency_nso_inc_5</t>
  </si>
  <si>
    <t>edupubsec_pc_dependency_linpobto__5</t>
  </si>
  <si>
    <t>edupubsec_pc_dependency_linpobex__5</t>
  </si>
  <si>
    <t>edupubuni_pc_dependency_gross_mkt_inc_pc_5</t>
  </si>
  <si>
    <t>edupubuni_pc_dependency_dis_inc_pc_5</t>
  </si>
  <si>
    <t>edupubuni_pc_dependency_cons_inc_pc_5</t>
  </si>
  <si>
    <t>edupubuni_pc_dependency_final_inc_pc_5</t>
  </si>
  <si>
    <t>edupubuni_pc_dependency_nso_inc_5</t>
  </si>
  <si>
    <t>edupubuni_pc_dependency_linpobto__5</t>
  </si>
  <si>
    <t>edupubuni_pc_dependency_linpobex__5</t>
  </si>
  <si>
    <t>transfood_pc_dependency_gross_mkt_inc_pc_5</t>
  </si>
  <si>
    <t>transfood_pc_dependency_dis_inc_pc_5</t>
  </si>
  <si>
    <t>transfood_pc_dependency_cons_inc_pc_5</t>
  </si>
  <si>
    <t>transfood_pc_dependency_final_inc_pc_5</t>
  </si>
  <si>
    <t>transfood_pc_dependency_nso_inc_5</t>
  </si>
  <si>
    <t>transfood_pc_dependency_linpobto__5</t>
  </si>
  <si>
    <t>transfood_pc_dependency_linpobex__5</t>
  </si>
  <si>
    <t>transutil_pc_dependency_gross_mkt_inc_pc_5</t>
  </si>
  <si>
    <t>transutil_pc_dependency_dis_inc_pc_5</t>
  </si>
  <si>
    <t>transutil_pc_dependency_cons_inc_pc_5</t>
  </si>
  <si>
    <t>transutil_pc_dependency_final_inc_pc_5</t>
  </si>
  <si>
    <t>transutil_pc_dependency_nso_inc_5</t>
  </si>
  <si>
    <t>transutil_pc_dependency_linpobto__5</t>
  </si>
  <si>
    <t>transutil_pc_dependency_linpobex__5</t>
  </si>
  <si>
    <t>becas_pc_dependency_gross_mkt_inc_pc_6</t>
  </si>
  <si>
    <t>becas_pc_dependency_dis_inc_pc_6</t>
  </si>
  <si>
    <t>becas_pc_dependency_cons_inc_pc_6</t>
  </si>
  <si>
    <t>becas_pc_dependency_final_inc_pc_6</t>
  </si>
  <si>
    <t>becas_pc_dependency_nso_inc_6</t>
  </si>
  <si>
    <t>becas_pc_dependency_linpobto__6</t>
  </si>
  <si>
    <t>becas_pc_dependency_linpobex__6</t>
  </si>
  <si>
    <t>edupubpreesc_pc_dependency_gross_mkt_inc_pc_6</t>
  </si>
  <si>
    <t>edupubpreesc_pc_dependency_dis_inc_pc_6</t>
  </si>
  <si>
    <t>edupubpreesc_pc_dependency_cons_inc_pc_6</t>
  </si>
  <si>
    <t>edupubpreesc_pc_dependency_final_inc_pc_6</t>
  </si>
  <si>
    <t>edupubpreesc_pc_dependency_nso_inc_6</t>
  </si>
  <si>
    <t>edupubpreesc_pc_dependency_linpobto__6</t>
  </si>
  <si>
    <t>edupubpreesc_pc_dependency_linpobex__6</t>
  </si>
  <si>
    <t>edupubprim_pc_dependency_gross_mkt_inc_pc_6</t>
  </si>
  <si>
    <t>edupubprim_pc_dependency_dis_inc_pc_6</t>
  </si>
  <si>
    <t>edupubprim_pc_dependency_cons_inc_pc_6</t>
  </si>
  <si>
    <t>edupubprim_pc_dependency_final_inc_pc_6</t>
  </si>
  <si>
    <t>edupubprim_pc_dependency_nso_inc_6</t>
  </si>
  <si>
    <t>edupubprim_pc_dependency_linpobto__6</t>
  </si>
  <si>
    <t>edupubprim_pc_dependency_linpobex__6</t>
  </si>
  <si>
    <t>edupubsec_pc_dependency_gross_mkt_inc_pc_6</t>
  </si>
  <si>
    <t>edupubsec_pc_dependency_dis_inc_pc_6</t>
  </si>
  <si>
    <t>edupubsec_pc_dependency_cons_inc_pc_6</t>
  </si>
  <si>
    <t>edupubsec_pc_dependency_final_inc_pc_6</t>
  </si>
  <si>
    <t>edupubsec_pc_dependency_nso_inc_6</t>
  </si>
  <si>
    <t>edupubsec_pc_dependency_linpobto__6</t>
  </si>
  <si>
    <t>edupubsec_pc_dependency_linpobex__6</t>
  </si>
  <si>
    <t>edupubuni_pc_dependency_gross_mkt_inc_pc_6</t>
  </si>
  <si>
    <t>edupubuni_pc_dependency_dis_inc_pc_6</t>
  </si>
  <si>
    <t>edupubuni_pc_dependency_cons_inc_pc_6</t>
  </si>
  <si>
    <t>edupubuni_pc_dependency_final_inc_pc_6</t>
  </si>
  <si>
    <t>edupubuni_pc_dependency_nso_inc_6</t>
  </si>
  <si>
    <t>edupubuni_pc_dependency_linpobto__6</t>
  </si>
  <si>
    <t>edupubuni_pc_dependency_linpobex__6</t>
  </si>
  <si>
    <t>transfood_pc_dependency_gross_mkt_inc_pc_6</t>
  </si>
  <si>
    <t>transfood_pc_dependency_dis_inc_pc_6</t>
  </si>
  <si>
    <t>transfood_pc_dependency_cons_inc_pc_6</t>
  </si>
  <si>
    <t>transfood_pc_dependency_final_inc_pc_6</t>
  </si>
  <si>
    <t>transfood_pc_dependency_nso_inc_6</t>
  </si>
  <si>
    <t>transfood_pc_dependency_linpobto__6</t>
  </si>
  <si>
    <t>transfood_pc_dependency_linpobex__6</t>
  </si>
  <si>
    <t>transutil_pc_dependency_gross_mkt_inc_pc_6</t>
  </si>
  <si>
    <t>transutil_pc_dependency_dis_inc_pc_6</t>
  </si>
  <si>
    <t>transutil_pc_dependency_cons_inc_pc_6</t>
  </si>
  <si>
    <t>transutil_pc_dependency_final_inc_pc_6</t>
  </si>
  <si>
    <t>transutil_pc_dependency_nso_inc_6</t>
  </si>
  <si>
    <t>transutil_pc_dependency_linpobto__6</t>
  </si>
  <si>
    <t>transutil_pc_dependency_linpobex__6</t>
  </si>
  <si>
    <t>becas_pc_dependency_gross_mkt_inc_pc_7</t>
  </si>
  <si>
    <t>becas_pc_dependency_dis_inc_pc_7</t>
  </si>
  <si>
    <t>becas_pc_dependency_cons_inc_pc_7</t>
  </si>
  <si>
    <t>becas_pc_dependency_final_inc_pc_7</t>
  </si>
  <si>
    <t>becas_pc_dependency_nso_inc_7</t>
  </si>
  <si>
    <t>becas_pc_dependency_linpobto__7</t>
  </si>
  <si>
    <t>becas_pc_dependency_linpobex__7</t>
  </si>
  <si>
    <t>edupubpreesc_pc_dependency_gross_mkt_inc_pc_7</t>
  </si>
  <si>
    <t>edupubpreesc_pc_dependency_dis_inc_pc_7</t>
  </si>
  <si>
    <t>edupubpreesc_pc_dependency_cons_inc_pc_7</t>
  </si>
  <si>
    <t>edupubpreesc_pc_dependency_final_inc_pc_7</t>
  </si>
  <si>
    <t>edupubpreesc_pc_dependency_nso_inc_7</t>
  </si>
  <si>
    <t>edupubpreesc_pc_dependency_linpobto__7</t>
  </si>
  <si>
    <t>edupubpreesc_pc_dependency_linpobex__7</t>
  </si>
  <si>
    <t>edupubprim_pc_dependency_gross_mkt_inc_pc_7</t>
  </si>
  <si>
    <t>edupubprim_pc_dependency_dis_inc_pc_7</t>
  </si>
  <si>
    <t>edupubprim_pc_dependency_cons_inc_pc_7</t>
  </si>
  <si>
    <t>edupubprim_pc_dependency_final_inc_pc_7</t>
  </si>
  <si>
    <t>edupubprim_pc_dependency_nso_inc_7</t>
  </si>
  <si>
    <t>edupubprim_pc_dependency_linpobto__7</t>
  </si>
  <si>
    <t>edupubprim_pc_dependency_linpobex__7</t>
  </si>
  <si>
    <t>edupubsec_pc_dependency_gross_mkt_inc_pc_7</t>
  </si>
  <si>
    <t>edupubsec_pc_dependency_dis_inc_pc_7</t>
  </si>
  <si>
    <t>edupubsec_pc_dependency_cons_inc_pc_7</t>
  </si>
  <si>
    <t>edupubsec_pc_dependency_final_inc_pc_7</t>
  </si>
  <si>
    <t>edupubsec_pc_dependency_nso_inc_7</t>
  </si>
  <si>
    <t>edupubsec_pc_dependency_linpobto__7</t>
  </si>
  <si>
    <t>edupubsec_pc_dependency_linpobex__7</t>
  </si>
  <si>
    <t>edupubuni_pc_dependency_gross_mkt_inc_pc_7</t>
  </si>
  <si>
    <t>edupubuni_pc_dependency_dis_inc_pc_7</t>
  </si>
  <si>
    <t>edupubuni_pc_dependency_cons_inc_pc_7</t>
  </si>
  <si>
    <t>edupubuni_pc_dependency_final_inc_pc_7</t>
  </si>
  <si>
    <t>edupubuni_pc_dependency_nso_inc_7</t>
  </si>
  <si>
    <t>edupubuni_pc_dependency_linpobto__7</t>
  </si>
  <si>
    <t>edupubuni_pc_dependency_linpobex__7</t>
  </si>
  <si>
    <t>transfood_pc_dependency_gross_mkt_inc_pc_7</t>
  </si>
  <si>
    <t>transfood_pc_dependency_dis_inc_pc_7</t>
  </si>
  <si>
    <t>transfood_pc_dependency_cons_inc_pc_7</t>
  </si>
  <si>
    <t>transfood_pc_dependency_final_inc_pc_7</t>
  </si>
  <si>
    <t>transfood_pc_dependency_nso_inc_7</t>
  </si>
  <si>
    <t>transfood_pc_dependency_linpobto__7</t>
  </si>
  <si>
    <t>transfood_pc_dependency_linpobex__7</t>
  </si>
  <si>
    <t>transutil_pc_dependency_gross_mkt_inc_pc_7</t>
  </si>
  <si>
    <t>transutil_pc_dependency_dis_inc_pc_7</t>
  </si>
  <si>
    <t>transutil_pc_dependency_cons_inc_pc_7</t>
  </si>
  <si>
    <t>transutil_pc_dependency_final_inc_pc_7</t>
  </si>
  <si>
    <t>transutil_pc_dependency_nso_inc_7</t>
  </si>
  <si>
    <t>transutil_pc_dependency_linpobto__7</t>
  </si>
  <si>
    <t>transutil_pc_dependency_linpobex__7</t>
  </si>
  <si>
    <t>becas_pc_dependency_gross_mkt_inc_pc_8</t>
  </si>
  <si>
    <t>becas_pc_dependency_dis_inc_pc_8</t>
  </si>
  <si>
    <t>becas_pc_dependency_cons_inc_pc_8</t>
  </si>
  <si>
    <t>becas_pc_dependency_final_inc_pc_8</t>
  </si>
  <si>
    <t>becas_pc_dependency_nso_inc_8</t>
  </si>
  <si>
    <t>becas_pc_dependency_linpobto__8</t>
  </si>
  <si>
    <t>becas_pc_dependency_linpobex__8</t>
  </si>
  <si>
    <t>edupubpreesc_pc_dependency_gross_mkt_inc_pc_8</t>
  </si>
  <si>
    <t>edupubpreesc_pc_dependency_dis_inc_pc_8</t>
  </si>
  <si>
    <t>edupubpreesc_pc_dependency_cons_inc_pc_8</t>
  </si>
  <si>
    <t>edupubpreesc_pc_dependency_final_inc_pc_8</t>
  </si>
  <si>
    <t>edupubpreesc_pc_dependency_nso_inc_8</t>
  </si>
  <si>
    <t>edupubpreesc_pc_dependency_linpobto__8</t>
  </si>
  <si>
    <t>edupubpreesc_pc_dependency_linpobex__8</t>
  </si>
  <si>
    <t>edupubprim_pc_dependency_gross_mkt_inc_pc_8</t>
  </si>
  <si>
    <t>edupubprim_pc_dependency_dis_inc_pc_8</t>
  </si>
  <si>
    <t>edupubprim_pc_dependency_cons_inc_pc_8</t>
  </si>
  <si>
    <t>edupubprim_pc_dependency_final_inc_pc_8</t>
  </si>
  <si>
    <t>edupubprim_pc_dependency_nso_inc_8</t>
  </si>
  <si>
    <t>edupubprim_pc_dependency_linpobto__8</t>
  </si>
  <si>
    <t>edupubprim_pc_dependency_linpobex__8</t>
  </si>
  <si>
    <t>edupubsec_pc_dependency_gross_mkt_inc_pc_8</t>
  </si>
  <si>
    <t>edupubsec_pc_dependency_dis_inc_pc_8</t>
  </si>
  <si>
    <t>edupubsec_pc_dependency_cons_inc_pc_8</t>
  </si>
  <si>
    <t>edupubsec_pc_dependency_final_inc_pc_8</t>
  </si>
  <si>
    <t>edupubsec_pc_dependency_nso_inc_8</t>
  </si>
  <si>
    <t>edupubsec_pc_dependency_linpobto__8</t>
  </si>
  <si>
    <t>edupubsec_pc_dependency_linpobex__8</t>
  </si>
  <si>
    <t>edupubuni_pc_dependency_gross_mkt_inc_pc_8</t>
  </si>
  <si>
    <t>edupubuni_pc_dependency_dis_inc_pc_8</t>
  </si>
  <si>
    <t>edupubuni_pc_dependency_cons_inc_pc_8</t>
  </si>
  <si>
    <t>edupubuni_pc_dependency_final_inc_pc_8</t>
  </si>
  <si>
    <t>edupubuni_pc_dependency_nso_inc_8</t>
  </si>
  <si>
    <t>edupubuni_pc_dependency_linpobto__8</t>
  </si>
  <si>
    <t>edupubuni_pc_dependency_linpobex__8</t>
  </si>
  <si>
    <t>transfood_pc_dependency_gross_mkt_inc_pc_8</t>
  </si>
  <si>
    <t>transfood_pc_dependency_dis_inc_pc_8</t>
  </si>
  <si>
    <t>transfood_pc_dependency_cons_inc_pc_8</t>
  </si>
  <si>
    <t>transfood_pc_dependency_final_inc_pc_8</t>
  </si>
  <si>
    <t>transfood_pc_dependency_nso_inc_8</t>
  </si>
  <si>
    <t>transfood_pc_dependency_linpobto__8</t>
  </si>
  <si>
    <t>transfood_pc_dependency_linpobex__8</t>
  </si>
  <si>
    <t>transutil_pc_dependency_gross_mkt_inc_pc_8</t>
  </si>
  <si>
    <t>transutil_pc_dependency_dis_inc_pc_8</t>
  </si>
  <si>
    <t>transutil_pc_dependency_cons_inc_pc_8</t>
  </si>
  <si>
    <t>transutil_pc_dependency_final_inc_pc_8</t>
  </si>
  <si>
    <t>transutil_pc_dependency_nso_inc_8</t>
  </si>
  <si>
    <t>transutil_pc_dependency_linpobto__8</t>
  </si>
  <si>
    <t>transutil_pc_dependency_linpobex__8</t>
  </si>
  <si>
    <t>becas_pc_dependency_gross_mkt_inc_pc_9</t>
  </si>
  <si>
    <t>becas_pc_dependency_dis_inc_pc_9</t>
  </si>
  <si>
    <t>becas_pc_dependency_cons_inc_pc_9</t>
  </si>
  <si>
    <t>becas_pc_dependency_final_inc_pc_9</t>
  </si>
  <si>
    <t>becas_pc_dependency_nso_inc_9</t>
  </si>
  <si>
    <t>becas_pc_dependency_linpobto__9</t>
  </si>
  <si>
    <t>becas_pc_dependency_linpobex__9</t>
  </si>
  <si>
    <t>edupubpreesc_pc_dependency_gross_mkt_inc_pc_9</t>
  </si>
  <si>
    <t>edupubpreesc_pc_dependency_dis_inc_pc_9</t>
  </si>
  <si>
    <t>edupubpreesc_pc_dependency_cons_inc_pc_9</t>
  </si>
  <si>
    <t>edupubpreesc_pc_dependency_final_inc_pc_9</t>
  </si>
  <si>
    <t>edupubpreesc_pc_dependency_nso_inc_9</t>
  </si>
  <si>
    <t>edupubpreesc_pc_dependency_linpobto__9</t>
  </si>
  <si>
    <t>edupubpreesc_pc_dependency_linpobex__9</t>
  </si>
  <si>
    <t>edupubprim_pc_dependency_gross_mkt_inc_pc_9</t>
  </si>
  <si>
    <t>edupubprim_pc_dependency_dis_inc_pc_9</t>
  </si>
  <si>
    <t>edupubprim_pc_dependency_cons_inc_pc_9</t>
  </si>
  <si>
    <t>edupubprim_pc_dependency_final_inc_pc_9</t>
  </si>
  <si>
    <t>edupubprim_pc_dependency_nso_inc_9</t>
  </si>
  <si>
    <t>edupubprim_pc_dependency_linpobto__9</t>
  </si>
  <si>
    <t>edupubprim_pc_dependency_linpobex__9</t>
  </si>
  <si>
    <t>edupubsec_pc_dependency_gross_mkt_inc_pc_9</t>
  </si>
  <si>
    <t>edupubsec_pc_dependency_dis_inc_pc_9</t>
  </si>
  <si>
    <t>edupubsec_pc_dependency_cons_inc_pc_9</t>
  </si>
  <si>
    <t>edupubsec_pc_dependency_final_inc_pc_9</t>
  </si>
  <si>
    <t>edupubsec_pc_dependency_nso_inc_9</t>
  </si>
  <si>
    <t>edupubsec_pc_dependency_linpobto__9</t>
  </si>
  <si>
    <t>edupubsec_pc_dependency_linpobex__9</t>
  </si>
  <si>
    <t>edupubuni_pc_dependency_gross_mkt_inc_pc_9</t>
  </si>
  <si>
    <t>edupubuni_pc_dependency_dis_inc_pc_9</t>
  </si>
  <si>
    <t>edupubuni_pc_dependency_cons_inc_pc_9</t>
  </si>
  <si>
    <t>edupubuni_pc_dependency_final_inc_pc_9</t>
  </si>
  <si>
    <t>edupubuni_pc_dependency_nso_inc_9</t>
  </si>
  <si>
    <t>edupubuni_pc_dependency_linpobto__9</t>
  </si>
  <si>
    <t>edupubuni_pc_dependency_linpobex__9</t>
  </si>
  <si>
    <t>transfood_pc_dependency_gross_mkt_inc_pc_9</t>
  </si>
  <si>
    <t>transfood_pc_dependency_dis_inc_pc_9</t>
  </si>
  <si>
    <t>transfood_pc_dependency_cons_inc_pc_9</t>
  </si>
  <si>
    <t>transfood_pc_dependency_final_inc_pc_9</t>
  </si>
  <si>
    <t>transfood_pc_dependency_nso_inc_9</t>
  </si>
  <si>
    <t>transfood_pc_dependency_linpobto__9</t>
  </si>
  <si>
    <t>transfood_pc_dependency_linpobex__9</t>
  </si>
  <si>
    <t>transutil_pc_dependency_gross_mkt_inc_pc_9</t>
  </si>
  <si>
    <t>transutil_pc_dependency_dis_inc_pc_9</t>
  </si>
  <si>
    <t>transutil_pc_dependency_cons_inc_pc_9</t>
  </si>
  <si>
    <t>transutil_pc_dependency_final_inc_pc_9</t>
  </si>
  <si>
    <t>transutil_pc_dependency_nso_inc_9</t>
  </si>
  <si>
    <t>transutil_pc_dependency_linpobto__9</t>
  </si>
  <si>
    <t>transutil_pc_dependency_linpobex__9</t>
  </si>
  <si>
    <t>becas_pc_dependency_gross_mkt_inc_pc_10</t>
  </si>
  <si>
    <t>becas_pc_dependency_dis_inc_pc_10</t>
  </si>
  <si>
    <t>becas_pc_dependency_cons_inc_pc_10</t>
  </si>
  <si>
    <t>becas_pc_dependency_final_inc_pc_10</t>
  </si>
  <si>
    <t>becas_pc_dependency_nso_inc_10</t>
  </si>
  <si>
    <t>becas_pc_dependency_linpobto__10</t>
  </si>
  <si>
    <t>becas_pc_dependency_linpobex__10</t>
  </si>
  <si>
    <t>edupubpreesc_pc_dependency_gross_mkt_inc_pc_10</t>
  </si>
  <si>
    <t>edupubpreesc_pc_dependency_dis_inc_pc_10</t>
  </si>
  <si>
    <t>edupubpreesc_pc_dependency_cons_inc_pc_10</t>
  </si>
  <si>
    <t>edupubpreesc_pc_dependency_final_inc_pc_10</t>
  </si>
  <si>
    <t>edupubpreesc_pc_dependency_nso_inc_10</t>
  </si>
  <si>
    <t>edupubpreesc_pc_dependency_linpobto__10</t>
  </si>
  <si>
    <t>edupubpreesc_pc_dependency_linpobex__10</t>
  </si>
  <si>
    <t>edupubprim_pc_dependency_gross_mkt_inc_pc_10</t>
  </si>
  <si>
    <t>edupubprim_pc_dependency_dis_inc_pc_10</t>
  </si>
  <si>
    <t>edupubprim_pc_dependency_cons_inc_pc_10</t>
  </si>
  <si>
    <t>edupubprim_pc_dependency_final_inc_pc_10</t>
  </si>
  <si>
    <t>edupubprim_pc_dependency_nso_inc_10</t>
  </si>
  <si>
    <t>edupubprim_pc_dependency_linpobto__10</t>
  </si>
  <si>
    <t>edupubprim_pc_dependency_linpobex__10</t>
  </si>
  <si>
    <t>edupubsec_pc_dependency_gross_mkt_inc_pc_10</t>
  </si>
  <si>
    <t>edupubsec_pc_dependency_dis_inc_pc_10</t>
  </si>
  <si>
    <t>edupubsec_pc_dependency_cons_inc_pc_10</t>
  </si>
  <si>
    <t>edupubsec_pc_dependency_final_inc_pc_10</t>
  </si>
  <si>
    <t>edupubsec_pc_dependency_nso_inc_10</t>
  </si>
  <si>
    <t>edupubsec_pc_dependency_linpobto__10</t>
  </si>
  <si>
    <t>edupubsec_pc_dependency_linpobex__10</t>
  </si>
  <si>
    <t>edupubuni_pc_dependency_gross_mkt_inc_pc_10</t>
  </si>
  <si>
    <t>edupubuni_pc_dependency_dis_inc_pc_10</t>
  </si>
  <si>
    <t>edupubuni_pc_dependency_cons_inc_pc_10</t>
  </si>
  <si>
    <t>edupubuni_pc_dependency_final_inc_pc_10</t>
  </si>
  <si>
    <t>edupubuni_pc_dependency_nso_inc_10</t>
  </si>
  <si>
    <t>edupubuni_pc_dependency_linpobto__10</t>
  </si>
  <si>
    <t>edupubuni_pc_dependency_linpobex__10</t>
  </si>
  <si>
    <t>transfood_pc_dependency_gross_mkt_inc_pc_10</t>
  </si>
  <si>
    <t>transfood_pc_dependency_dis_inc_pc_10</t>
  </si>
  <si>
    <t>transfood_pc_dependency_cons_inc_pc_10</t>
  </si>
  <si>
    <t>transfood_pc_dependency_final_inc_pc_10</t>
  </si>
  <si>
    <t>transfood_pc_dependency_nso_inc_10</t>
  </si>
  <si>
    <t>transfood_pc_dependency_linpobto__10</t>
  </si>
  <si>
    <t>transfood_pc_dependency_linpobex__10</t>
  </si>
  <si>
    <t>transutil_pc_dependency_gross_mkt_inc_pc_10</t>
  </si>
  <si>
    <t>transutil_pc_dependency_dis_inc_pc_10</t>
  </si>
  <si>
    <t>transutil_pc_dependency_cons_inc_pc_10</t>
  </si>
  <si>
    <t>transutil_pc_dependency_final_inc_pc_10</t>
  </si>
  <si>
    <t>transutil_pc_dependency_nso_inc_10</t>
  </si>
  <si>
    <t>transutil_pc_dependency_linpobto__10</t>
  </si>
  <si>
    <t>transutil_pc_dependency_linpobex__10</t>
  </si>
  <si>
    <t>becas_pc_beneficiaries__1</t>
  </si>
  <si>
    <t>becas_pc_benefits__1</t>
  </si>
  <si>
    <t>becas_pc_coverage__1</t>
  </si>
  <si>
    <t>becas_pc_mean__1</t>
  </si>
  <si>
    <t>becas_pc_dependency_gross_mkt_inc_pc_1yes</t>
  </si>
  <si>
    <t>becas_pc_dependency_dis_inc_pc_1yes</t>
  </si>
  <si>
    <t>becas_pc_dependency_cons_inc_pc_1yes</t>
  </si>
  <si>
    <t>becas_pc_dependency_final_inc_pc_1yes</t>
  </si>
  <si>
    <t>becas_pc_dependency_nso_inc_1yes</t>
  </si>
  <si>
    <t>becas_pc_dependency_linpobto__1yes</t>
  </si>
  <si>
    <t>becas_pc_dependency_linpobex__1yes</t>
  </si>
  <si>
    <t>edupubpreesc_pc_beneficiaries__1</t>
  </si>
  <si>
    <t>edupubpreesc_pc_benefits__1</t>
  </si>
  <si>
    <t>edupubpreesc_pc_coverage__1</t>
  </si>
  <si>
    <t>edupubpreesc_pc_mean__1</t>
  </si>
  <si>
    <t>edupubpreesc_pc_dependency_gross_mkt_inc_pc_1yes</t>
  </si>
  <si>
    <t>edupubpreesc_pc_dependency_dis_inc_pc_1yes</t>
  </si>
  <si>
    <t>edupubpreesc_pc_dependency_cons_inc_pc_1yes</t>
  </si>
  <si>
    <t>edupubpreesc_pc_dependency_final_inc_pc_1yes</t>
  </si>
  <si>
    <t>edupubpreesc_pc_dependency_nso_inc_1yes</t>
  </si>
  <si>
    <t>edupubpreesc_pc_dependency_linpobto__1yes</t>
  </si>
  <si>
    <t>edupubpreesc_pc_dependency_linpobex__1yes</t>
  </si>
  <si>
    <t>edupubprim_pc_beneficiaries__1</t>
  </si>
  <si>
    <t>edupubprim_pc_benefits__1</t>
  </si>
  <si>
    <t>edupubprim_pc_coverage__1</t>
  </si>
  <si>
    <t>edupubprim_pc_mean__1</t>
  </si>
  <si>
    <t>edupubprim_pc_dependency_gross_mkt_inc_pc_1yes</t>
  </si>
  <si>
    <t>edupubprim_pc_dependency_dis_inc_pc_1yes</t>
  </si>
  <si>
    <t>edupubprim_pc_dependency_cons_inc_pc_1yes</t>
  </si>
  <si>
    <t>edupubprim_pc_dependency_final_inc_pc_1yes</t>
  </si>
  <si>
    <t>edupubprim_pc_dependency_nso_inc_1yes</t>
  </si>
  <si>
    <t>edupubprim_pc_dependency_linpobto__1yes</t>
  </si>
  <si>
    <t>edupubprim_pc_dependency_linpobex__1yes</t>
  </si>
  <si>
    <t>edupubsec_pc_beneficiaries__1</t>
  </si>
  <si>
    <t>edupubsec_pc_benefits__1</t>
  </si>
  <si>
    <t>edupubsec_pc_coverage__1</t>
  </si>
  <si>
    <t>edupubsec_pc_mean__1</t>
  </si>
  <si>
    <t>edupubsec_pc_dependency_gross_mkt_inc_pc_1yes</t>
  </si>
  <si>
    <t>edupubsec_pc_dependency_dis_inc_pc_1yes</t>
  </si>
  <si>
    <t>edupubsec_pc_dependency_cons_inc_pc_1yes</t>
  </si>
  <si>
    <t>edupubsec_pc_dependency_final_inc_pc_1yes</t>
  </si>
  <si>
    <t>edupubsec_pc_dependency_nso_inc_1yes</t>
  </si>
  <si>
    <t>edupubsec_pc_dependency_linpobto__1yes</t>
  </si>
  <si>
    <t>edupubsec_pc_dependency_linpobex__1yes</t>
  </si>
  <si>
    <t>edupubuni_pc_beneficiaries__1</t>
  </si>
  <si>
    <t>edupubuni_pc_benefits__1</t>
  </si>
  <si>
    <t>edupubuni_pc_coverage__1</t>
  </si>
  <si>
    <t>edupubuni_pc_mean__1</t>
  </si>
  <si>
    <t>edupubuni_pc_dependency_gross_mkt_inc_pc_1yes</t>
  </si>
  <si>
    <t>edupubuni_pc_dependency_dis_inc_pc_1yes</t>
  </si>
  <si>
    <t>edupubuni_pc_dependency_cons_inc_pc_1yes</t>
  </si>
  <si>
    <t>edupubuni_pc_dependency_final_inc_pc_1yes</t>
  </si>
  <si>
    <t>edupubuni_pc_dependency_nso_inc_1yes</t>
  </si>
  <si>
    <t>edupubuni_pc_dependency_linpobto__1yes</t>
  </si>
  <si>
    <t>edupubuni_pc_dependency_linpobex__1yes</t>
  </si>
  <si>
    <t>transfood_pc_beneficiaries__1</t>
  </si>
  <si>
    <t>transfood_pc_benefits__1</t>
  </si>
  <si>
    <t>transfood_pc_coverage__1</t>
  </si>
  <si>
    <t>transfood_pc_mean__1</t>
  </si>
  <si>
    <t>transfood_pc_dependency_gross_mkt_inc_pc_1yes</t>
  </si>
  <si>
    <t>transfood_pc_dependency_dis_inc_pc_1yes</t>
  </si>
  <si>
    <t>transfood_pc_dependency_cons_inc_pc_1yes</t>
  </si>
  <si>
    <t>transfood_pc_dependency_final_inc_pc_1yes</t>
  </si>
  <si>
    <t>transfood_pc_dependency_nso_inc_1yes</t>
  </si>
  <si>
    <t>transfood_pc_dependency_linpobto__1yes</t>
  </si>
  <si>
    <t>transfood_pc_dependency_linpobex__1yes</t>
  </si>
  <si>
    <t>transutil_pc_beneficiaries__1</t>
  </si>
  <si>
    <t>transutil_pc_benefits__1</t>
  </si>
  <si>
    <t>transutil_pc_coverage__1</t>
  </si>
  <si>
    <t>transutil_pc_mean__1</t>
  </si>
  <si>
    <t>transutil_pc_dependency_gross_mkt_inc_pc_1yes</t>
  </si>
  <si>
    <t>transutil_pc_dependency_dis_inc_pc_1yes</t>
  </si>
  <si>
    <t>transutil_pc_dependency_cons_inc_pc_1yes</t>
  </si>
  <si>
    <t>transutil_pc_dependency_final_inc_pc_1yes</t>
  </si>
  <si>
    <t>transutil_pc_dependency_nso_inc_1yes</t>
  </si>
  <si>
    <t>transutil_pc_dependency_linpobto__1yes</t>
  </si>
  <si>
    <t>transutil_pc_dependency_linpobex__1yes</t>
  </si>
  <si>
    <t>becas_pc_beneficiaries__2</t>
  </si>
  <si>
    <t>becas_pc_benefits__2</t>
  </si>
  <si>
    <t>becas_pc_coverage__2</t>
  </si>
  <si>
    <t>becas_pc_mean__2</t>
  </si>
  <si>
    <t>becas_pc_dependency_gross_mkt_inc_pc_2yes</t>
  </si>
  <si>
    <t>becas_pc_dependency_dis_inc_pc_2yes</t>
  </si>
  <si>
    <t>becas_pc_dependency_cons_inc_pc_2yes</t>
  </si>
  <si>
    <t>becas_pc_dependency_final_inc_pc_2yes</t>
  </si>
  <si>
    <t>becas_pc_dependency_nso_inc_2yes</t>
  </si>
  <si>
    <t>becas_pc_dependency_linpobto__2yes</t>
  </si>
  <si>
    <t>becas_pc_dependency_linpobex__2yes</t>
  </si>
  <si>
    <t>edupubpreesc_pc_beneficiaries__2</t>
  </si>
  <si>
    <t>edupubpreesc_pc_benefits__2</t>
  </si>
  <si>
    <t>edupubpreesc_pc_coverage__2</t>
  </si>
  <si>
    <t>edupubpreesc_pc_mean__2</t>
  </si>
  <si>
    <t>edupubpreesc_pc_dependency_gross_mkt_inc_pc_2yes</t>
  </si>
  <si>
    <t>edupubpreesc_pc_dependency_dis_inc_pc_2yes</t>
  </si>
  <si>
    <t>edupubpreesc_pc_dependency_cons_inc_pc_2yes</t>
  </si>
  <si>
    <t>edupubpreesc_pc_dependency_final_inc_pc_2yes</t>
  </si>
  <si>
    <t>edupubpreesc_pc_dependency_nso_inc_2yes</t>
  </si>
  <si>
    <t>edupubpreesc_pc_dependency_linpobto__2yes</t>
  </si>
  <si>
    <t>edupubpreesc_pc_dependency_linpobex__2yes</t>
  </si>
  <si>
    <t>edupubprim_pc_beneficiaries__2</t>
  </si>
  <si>
    <t>edupubprim_pc_benefits__2</t>
  </si>
  <si>
    <t>edupubprim_pc_coverage__2</t>
  </si>
  <si>
    <t>edupubprim_pc_mean__2</t>
  </si>
  <si>
    <t>edupubprim_pc_dependency_gross_mkt_inc_pc_2yes</t>
  </si>
  <si>
    <t>edupubprim_pc_dependency_dis_inc_pc_2yes</t>
  </si>
  <si>
    <t>edupubprim_pc_dependency_cons_inc_pc_2yes</t>
  </si>
  <si>
    <t>edupubprim_pc_dependency_final_inc_pc_2yes</t>
  </si>
  <si>
    <t>edupubprim_pc_dependency_nso_inc_2yes</t>
  </si>
  <si>
    <t>edupubprim_pc_dependency_linpobto__2yes</t>
  </si>
  <si>
    <t>edupubprim_pc_dependency_linpobex__2yes</t>
  </si>
  <si>
    <t>edupubsec_pc_beneficiaries__2</t>
  </si>
  <si>
    <t>edupubsec_pc_benefits__2</t>
  </si>
  <si>
    <t>edupubsec_pc_coverage__2</t>
  </si>
  <si>
    <t>edupubsec_pc_mean__2</t>
  </si>
  <si>
    <t>edupubsec_pc_dependency_gross_mkt_inc_pc_2yes</t>
  </si>
  <si>
    <t>edupubsec_pc_dependency_dis_inc_pc_2yes</t>
  </si>
  <si>
    <t>edupubsec_pc_dependency_cons_inc_pc_2yes</t>
  </si>
  <si>
    <t>edupubsec_pc_dependency_final_inc_pc_2yes</t>
  </si>
  <si>
    <t>edupubsec_pc_dependency_nso_inc_2yes</t>
  </si>
  <si>
    <t>edupubsec_pc_dependency_linpobto__2yes</t>
  </si>
  <si>
    <t>edupubsec_pc_dependency_linpobex__2yes</t>
  </si>
  <si>
    <t>edupubuni_pc_beneficiaries__2</t>
  </si>
  <si>
    <t>edupubuni_pc_benefits__2</t>
  </si>
  <si>
    <t>edupubuni_pc_coverage__2</t>
  </si>
  <si>
    <t>edupubuni_pc_mean__2</t>
  </si>
  <si>
    <t>edupubuni_pc_dependency_gross_mkt_inc_pc_2yes</t>
  </si>
  <si>
    <t>edupubuni_pc_dependency_dis_inc_pc_2yes</t>
  </si>
  <si>
    <t>edupubuni_pc_dependency_cons_inc_pc_2yes</t>
  </si>
  <si>
    <t>edupubuni_pc_dependency_final_inc_pc_2yes</t>
  </si>
  <si>
    <t>edupubuni_pc_dependency_nso_inc_2yes</t>
  </si>
  <si>
    <t>edupubuni_pc_dependency_linpobto__2yes</t>
  </si>
  <si>
    <t>edupubuni_pc_dependency_linpobex__2yes</t>
  </si>
  <si>
    <t>transfood_pc_beneficiaries__2</t>
  </si>
  <si>
    <t>transfood_pc_benefits__2</t>
  </si>
  <si>
    <t>transfood_pc_coverage__2</t>
  </si>
  <si>
    <t>transfood_pc_mean__2</t>
  </si>
  <si>
    <t>transfood_pc_dependency_gross_mkt_inc_pc_2yes</t>
  </si>
  <si>
    <t>transfood_pc_dependency_dis_inc_pc_2yes</t>
  </si>
  <si>
    <t>transfood_pc_dependency_cons_inc_pc_2yes</t>
  </si>
  <si>
    <t>transfood_pc_dependency_final_inc_pc_2yes</t>
  </si>
  <si>
    <t>transfood_pc_dependency_nso_inc_2yes</t>
  </si>
  <si>
    <t>transfood_pc_dependency_linpobto__2yes</t>
  </si>
  <si>
    <t>transfood_pc_dependency_linpobex__2yes</t>
  </si>
  <si>
    <t>transutil_pc_beneficiaries__2</t>
  </si>
  <si>
    <t>transutil_pc_benefits__2</t>
  </si>
  <si>
    <t>transutil_pc_coverage__2</t>
  </si>
  <si>
    <t>transutil_pc_mean__2</t>
  </si>
  <si>
    <t>transutil_pc_dependency_gross_mkt_inc_pc_2yes</t>
  </si>
  <si>
    <t>transutil_pc_dependency_dis_inc_pc_2yes</t>
  </si>
  <si>
    <t>transutil_pc_dependency_cons_inc_pc_2yes</t>
  </si>
  <si>
    <t>transutil_pc_dependency_final_inc_pc_2yes</t>
  </si>
  <si>
    <t>transutil_pc_dependency_nso_inc_2yes</t>
  </si>
  <si>
    <t>transutil_pc_dependency_linpobto__2yes</t>
  </si>
  <si>
    <t>transutil_pc_dependency_linpobex__2yes</t>
  </si>
  <si>
    <t>becas_pc_beneficiaries__3</t>
  </si>
  <si>
    <t>becas_pc_benefits__3</t>
  </si>
  <si>
    <t>becas_pc_coverage__3</t>
  </si>
  <si>
    <t>becas_pc_mean__3</t>
  </si>
  <si>
    <t>becas_pc_dependency_gross_mkt_inc_pc_3yes</t>
  </si>
  <si>
    <t>becas_pc_dependency_dis_inc_pc_3yes</t>
  </si>
  <si>
    <t>becas_pc_dependency_cons_inc_pc_3yes</t>
  </si>
  <si>
    <t>becas_pc_dependency_final_inc_pc_3yes</t>
  </si>
  <si>
    <t>becas_pc_dependency_nso_inc_3yes</t>
  </si>
  <si>
    <t>becas_pc_dependency_linpobto__3yes</t>
  </si>
  <si>
    <t>becas_pc_dependency_linpobex__3yes</t>
  </si>
  <si>
    <t>edupubpreesc_pc_beneficiaries__3</t>
  </si>
  <si>
    <t>edupubpreesc_pc_benefits__3</t>
  </si>
  <si>
    <t>edupubpreesc_pc_coverage__3</t>
  </si>
  <si>
    <t>edupubpreesc_pc_mean__3</t>
  </si>
  <si>
    <t>edupubpreesc_pc_dependency_gross_mkt_inc_pc_3yes</t>
  </si>
  <si>
    <t>edupubpreesc_pc_dependency_dis_inc_pc_3yes</t>
  </si>
  <si>
    <t>edupubpreesc_pc_dependency_cons_inc_pc_3yes</t>
  </si>
  <si>
    <t>edupubpreesc_pc_dependency_final_inc_pc_3yes</t>
  </si>
  <si>
    <t>edupubpreesc_pc_dependency_nso_inc_3yes</t>
  </si>
  <si>
    <t>edupubpreesc_pc_dependency_linpobto__3yes</t>
  </si>
  <si>
    <t>edupubpreesc_pc_dependency_linpobex__3yes</t>
  </si>
  <si>
    <t>edupubprim_pc_beneficiaries__3</t>
  </si>
  <si>
    <t>edupubprim_pc_benefits__3</t>
  </si>
  <si>
    <t>edupubprim_pc_coverage__3</t>
  </si>
  <si>
    <t>edupubprim_pc_mean__3</t>
  </si>
  <si>
    <t>edupubprim_pc_dependency_gross_mkt_inc_pc_3yes</t>
  </si>
  <si>
    <t>edupubprim_pc_dependency_dis_inc_pc_3yes</t>
  </si>
  <si>
    <t>edupubprim_pc_dependency_cons_inc_pc_3yes</t>
  </si>
  <si>
    <t>edupubprim_pc_dependency_final_inc_pc_3yes</t>
  </si>
  <si>
    <t>edupubprim_pc_dependency_nso_inc_3yes</t>
  </si>
  <si>
    <t>edupubprim_pc_dependency_linpobto__3yes</t>
  </si>
  <si>
    <t>edupubprim_pc_dependency_linpobex__3yes</t>
  </si>
  <si>
    <t>edupubsec_pc_beneficiaries__3</t>
  </si>
  <si>
    <t>edupubsec_pc_benefits__3</t>
  </si>
  <si>
    <t>edupubsec_pc_coverage__3</t>
  </si>
  <si>
    <t>edupubsec_pc_mean__3</t>
  </si>
  <si>
    <t>edupubsec_pc_dependency_gross_mkt_inc_pc_3yes</t>
  </si>
  <si>
    <t>edupubsec_pc_dependency_dis_inc_pc_3yes</t>
  </si>
  <si>
    <t>edupubsec_pc_dependency_cons_inc_pc_3yes</t>
  </si>
  <si>
    <t>edupubsec_pc_dependency_final_inc_pc_3yes</t>
  </si>
  <si>
    <t>edupubsec_pc_dependency_nso_inc_3yes</t>
  </si>
  <si>
    <t>edupubsec_pc_dependency_linpobto__3yes</t>
  </si>
  <si>
    <t>edupubsec_pc_dependency_linpobex__3yes</t>
  </si>
  <si>
    <t>edupubuni_pc_beneficiaries__3</t>
  </si>
  <si>
    <t>edupubuni_pc_benefits__3</t>
  </si>
  <si>
    <t>edupubuni_pc_coverage__3</t>
  </si>
  <si>
    <t>edupubuni_pc_mean__3</t>
  </si>
  <si>
    <t>edupubuni_pc_dependency_gross_mkt_inc_pc_3yes</t>
  </si>
  <si>
    <t>edupubuni_pc_dependency_dis_inc_pc_3yes</t>
  </si>
  <si>
    <t>edupubuni_pc_dependency_cons_inc_pc_3yes</t>
  </si>
  <si>
    <t>edupubuni_pc_dependency_final_inc_pc_3yes</t>
  </si>
  <si>
    <t>edupubuni_pc_dependency_nso_inc_3yes</t>
  </si>
  <si>
    <t>edupubuni_pc_dependency_linpobto__3yes</t>
  </si>
  <si>
    <t>edupubuni_pc_dependency_linpobex__3yes</t>
  </si>
  <si>
    <t>transfood_pc_beneficiaries__3</t>
  </si>
  <si>
    <t>transfood_pc_benefits__3</t>
  </si>
  <si>
    <t>transfood_pc_coverage__3</t>
  </si>
  <si>
    <t>transfood_pc_mean__3</t>
  </si>
  <si>
    <t>transfood_pc_dependency_gross_mkt_inc_pc_3yes</t>
  </si>
  <si>
    <t>transfood_pc_dependency_dis_inc_pc_3yes</t>
  </si>
  <si>
    <t>transfood_pc_dependency_cons_inc_pc_3yes</t>
  </si>
  <si>
    <t>transfood_pc_dependency_final_inc_pc_3yes</t>
  </si>
  <si>
    <t>transfood_pc_dependency_nso_inc_3yes</t>
  </si>
  <si>
    <t>transfood_pc_dependency_linpobto__3yes</t>
  </si>
  <si>
    <t>transfood_pc_dependency_linpobex__3yes</t>
  </si>
  <si>
    <t>transutil_pc_beneficiaries__3</t>
  </si>
  <si>
    <t>transutil_pc_benefits__3</t>
  </si>
  <si>
    <t>transutil_pc_coverage__3</t>
  </si>
  <si>
    <t>transutil_pc_mean__3</t>
  </si>
  <si>
    <t>transutil_pc_dependency_gross_mkt_inc_pc_3yes</t>
  </si>
  <si>
    <t>transutil_pc_dependency_dis_inc_pc_3yes</t>
  </si>
  <si>
    <t>transutil_pc_dependency_cons_inc_pc_3yes</t>
  </si>
  <si>
    <t>transutil_pc_dependency_final_inc_pc_3yes</t>
  </si>
  <si>
    <t>transutil_pc_dependency_nso_inc_3yes</t>
  </si>
  <si>
    <t>transutil_pc_dependency_linpobto__3yes</t>
  </si>
  <si>
    <t>transutil_pc_dependency_linpobex__3yes</t>
  </si>
  <si>
    <t>becas_pc_beneficiaries__4</t>
  </si>
  <si>
    <t>becas_pc_benefits__4</t>
  </si>
  <si>
    <t>becas_pc_coverage__4</t>
  </si>
  <si>
    <t>becas_pc_mean__4</t>
  </si>
  <si>
    <t>becas_pc_dependency_gross_mkt_inc_pc_4yes</t>
  </si>
  <si>
    <t>becas_pc_dependency_dis_inc_pc_4yes</t>
  </si>
  <si>
    <t>becas_pc_dependency_cons_inc_pc_4yes</t>
  </si>
  <si>
    <t>becas_pc_dependency_final_inc_pc_4yes</t>
  </si>
  <si>
    <t>becas_pc_dependency_nso_inc_4yes</t>
  </si>
  <si>
    <t>becas_pc_dependency_linpobto__4yes</t>
  </si>
  <si>
    <t>becas_pc_dependency_linpobex__4yes</t>
  </si>
  <si>
    <t>edupubpreesc_pc_beneficiaries__4</t>
  </si>
  <si>
    <t>edupubpreesc_pc_benefits__4</t>
  </si>
  <si>
    <t>edupubpreesc_pc_coverage__4</t>
  </si>
  <si>
    <t>edupubpreesc_pc_mean__4</t>
  </si>
  <si>
    <t>edupubpreesc_pc_dependency_gross_mkt_inc_pc_4yes</t>
  </si>
  <si>
    <t>edupubpreesc_pc_dependency_dis_inc_pc_4yes</t>
  </si>
  <si>
    <t>edupubpreesc_pc_dependency_cons_inc_pc_4yes</t>
  </si>
  <si>
    <t>edupubpreesc_pc_dependency_final_inc_pc_4yes</t>
  </si>
  <si>
    <t>edupubpreesc_pc_dependency_nso_inc_4yes</t>
  </si>
  <si>
    <t>edupubpreesc_pc_dependency_linpobto__4yes</t>
  </si>
  <si>
    <t>edupubpreesc_pc_dependency_linpobex__4yes</t>
  </si>
  <si>
    <t>edupubprim_pc_beneficiaries__4</t>
  </si>
  <si>
    <t>edupubprim_pc_benefits__4</t>
  </si>
  <si>
    <t>edupubprim_pc_coverage__4</t>
  </si>
  <si>
    <t>edupubprim_pc_mean__4</t>
  </si>
  <si>
    <t>edupubprim_pc_dependency_gross_mkt_inc_pc_4yes</t>
  </si>
  <si>
    <t>edupubprim_pc_dependency_dis_inc_pc_4yes</t>
  </si>
  <si>
    <t>edupubprim_pc_dependency_cons_inc_pc_4yes</t>
  </si>
  <si>
    <t>edupubprim_pc_dependency_final_inc_pc_4yes</t>
  </si>
  <si>
    <t>edupubprim_pc_dependency_nso_inc_4yes</t>
  </si>
  <si>
    <t>edupubprim_pc_dependency_linpobto__4yes</t>
  </si>
  <si>
    <t>edupubprim_pc_dependency_linpobex__4yes</t>
  </si>
  <si>
    <t>edupubsec_pc_beneficiaries__4</t>
  </si>
  <si>
    <t>edupubsec_pc_benefits__4</t>
  </si>
  <si>
    <t>edupubsec_pc_coverage__4</t>
  </si>
  <si>
    <t>edupubsec_pc_mean__4</t>
  </si>
  <si>
    <t>edupubsec_pc_dependency_gross_mkt_inc_pc_4yes</t>
  </si>
  <si>
    <t>edupubsec_pc_dependency_dis_inc_pc_4yes</t>
  </si>
  <si>
    <t>edupubsec_pc_dependency_cons_inc_pc_4yes</t>
  </si>
  <si>
    <t>edupubsec_pc_dependency_final_inc_pc_4yes</t>
  </si>
  <si>
    <t>edupubsec_pc_dependency_nso_inc_4yes</t>
  </si>
  <si>
    <t>edupubsec_pc_dependency_linpobto__4yes</t>
  </si>
  <si>
    <t>edupubsec_pc_dependency_linpobex__4yes</t>
  </si>
  <si>
    <t>edupubuni_pc_beneficiaries__4</t>
  </si>
  <si>
    <t>edupubuni_pc_benefits__4</t>
  </si>
  <si>
    <t>edupubuni_pc_coverage__4</t>
  </si>
  <si>
    <t>edupubuni_pc_mean__4</t>
  </si>
  <si>
    <t>edupubuni_pc_dependency_gross_mkt_inc_pc_4yes</t>
  </si>
  <si>
    <t>edupubuni_pc_dependency_dis_inc_pc_4yes</t>
  </si>
  <si>
    <t>edupubuni_pc_dependency_cons_inc_pc_4yes</t>
  </si>
  <si>
    <t>edupubuni_pc_dependency_final_inc_pc_4yes</t>
  </si>
  <si>
    <t>edupubuni_pc_dependency_nso_inc_4yes</t>
  </si>
  <si>
    <t>edupubuni_pc_dependency_linpobto__4yes</t>
  </si>
  <si>
    <t>edupubuni_pc_dependency_linpobex__4yes</t>
  </si>
  <si>
    <t>transfood_pc_beneficiaries__4</t>
  </si>
  <si>
    <t>transfood_pc_benefits__4</t>
  </si>
  <si>
    <t>transfood_pc_coverage__4</t>
  </si>
  <si>
    <t>transfood_pc_mean__4</t>
  </si>
  <si>
    <t>transfood_pc_dependency_gross_mkt_inc_pc_4yes</t>
  </si>
  <si>
    <t>transfood_pc_dependency_dis_inc_pc_4yes</t>
  </si>
  <si>
    <t>transfood_pc_dependency_cons_inc_pc_4yes</t>
  </si>
  <si>
    <t>transfood_pc_dependency_final_inc_pc_4yes</t>
  </si>
  <si>
    <t>transfood_pc_dependency_nso_inc_4yes</t>
  </si>
  <si>
    <t>transfood_pc_dependency_linpobto__4yes</t>
  </si>
  <si>
    <t>transfood_pc_dependency_linpobex__4yes</t>
  </si>
  <si>
    <t>transutil_pc_beneficiaries__4</t>
  </si>
  <si>
    <t>transutil_pc_benefits__4</t>
  </si>
  <si>
    <t>transutil_pc_coverage__4</t>
  </si>
  <si>
    <t>transutil_pc_mean__4</t>
  </si>
  <si>
    <t>transutil_pc_dependency_gross_mkt_inc_pc_4yes</t>
  </si>
  <si>
    <t>transutil_pc_dependency_dis_inc_pc_4yes</t>
  </si>
  <si>
    <t>transutil_pc_dependency_cons_inc_pc_4yes</t>
  </si>
  <si>
    <t>transutil_pc_dependency_final_inc_pc_4yes</t>
  </si>
  <si>
    <t>transutil_pc_dependency_nso_inc_4yes</t>
  </si>
  <si>
    <t>transutil_pc_dependency_linpobto__4yes</t>
  </si>
  <si>
    <t>transutil_pc_dependency_linpobex__4yes</t>
  </si>
  <si>
    <t>becas_pc_beneficiaries__5</t>
  </si>
  <si>
    <t>becas_pc_benefits__5</t>
  </si>
  <si>
    <t>becas_pc_coverage__5</t>
  </si>
  <si>
    <t>becas_pc_mean__5</t>
  </si>
  <si>
    <t>becas_pc_dependency_gross_mkt_inc_pc_5yes</t>
  </si>
  <si>
    <t>becas_pc_dependency_dis_inc_pc_5yes</t>
  </si>
  <si>
    <t>becas_pc_dependency_cons_inc_pc_5yes</t>
  </si>
  <si>
    <t>becas_pc_dependency_final_inc_pc_5yes</t>
  </si>
  <si>
    <t>becas_pc_dependency_nso_inc_5yes</t>
  </si>
  <si>
    <t>becas_pc_dependency_linpobto__5yes</t>
  </si>
  <si>
    <t>becas_pc_dependency_linpobex__5yes</t>
  </si>
  <si>
    <t>edupubpreesc_pc_beneficiaries__5</t>
  </si>
  <si>
    <t>edupubpreesc_pc_benefits__5</t>
  </si>
  <si>
    <t>edupubpreesc_pc_coverage__5</t>
  </si>
  <si>
    <t>edupubpreesc_pc_mean__5</t>
  </si>
  <si>
    <t>edupubpreesc_pc_dependency_gross_mkt_inc_pc_5yes</t>
  </si>
  <si>
    <t>edupubpreesc_pc_dependency_dis_inc_pc_5yes</t>
  </si>
  <si>
    <t>edupubpreesc_pc_dependency_cons_inc_pc_5yes</t>
  </si>
  <si>
    <t>edupubpreesc_pc_dependency_final_inc_pc_5yes</t>
  </si>
  <si>
    <t>edupubpreesc_pc_dependency_nso_inc_5yes</t>
  </si>
  <si>
    <t>edupubpreesc_pc_dependency_linpobto__5yes</t>
  </si>
  <si>
    <t>edupubpreesc_pc_dependency_linpobex__5yes</t>
  </si>
  <si>
    <t>edupubprim_pc_beneficiaries__5</t>
  </si>
  <si>
    <t>edupubprim_pc_benefits__5</t>
  </si>
  <si>
    <t>edupubprim_pc_coverage__5</t>
  </si>
  <si>
    <t>edupubprim_pc_mean__5</t>
  </si>
  <si>
    <t>edupubprim_pc_dependency_gross_mkt_inc_pc_5yes</t>
  </si>
  <si>
    <t>edupubprim_pc_dependency_dis_inc_pc_5yes</t>
  </si>
  <si>
    <t>edupubprim_pc_dependency_cons_inc_pc_5yes</t>
  </si>
  <si>
    <t>edupubprim_pc_dependency_final_inc_pc_5yes</t>
  </si>
  <si>
    <t>edupubprim_pc_dependency_nso_inc_5yes</t>
  </si>
  <si>
    <t>edupubprim_pc_dependency_linpobto__5yes</t>
  </si>
  <si>
    <t>edupubprim_pc_dependency_linpobex__5yes</t>
  </si>
  <si>
    <t>edupubsec_pc_beneficiaries__5</t>
  </si>
  <si>
    <t>edupubsec_pc_benefits__5</t>
  </si>
  <si>
    <t>edupubsec_pc_coverage__5</t>
  </si>
  <si>
    <t>edupubsec_pc_mean__5</t>
  </si>
  <si>
    <t>edupubsec_pc_dependency_gross_mkt_inc_pc_5yes</t>
  </si>
  <si>
    <t>edupubsec_pc_dependency_dis_inc_pc_5yes</t>
  </si>
  <si>
    <t>edupubsec_pc_dependency_cons_inc_pc_5yes</t>
  </si>
  <si>
    <t>edupubsec_pc_dependency_final_inc_pc_5yes</t>
  </si>
  <si>
    <t>edupubsec_pc_dependency_nso_inc_5yes</t>
  </si>
  <si>
    <t>edupubsec_pc_dependency_linpobto__5yes</t>
  </si>
  <si>
    <t>edupubsec_pc_dependency_linpobex__5yes</t>
  </si>
  <si>
    <t>edupubuni_pc_beneficiaries__5</t>
  </si>
  <si>
    <t>edupubuni_pc_benefits__5</t>
  </si>
  <si>
    <t>edupubuni_pc_coverage__5</t>
  </si>
  <si>
    <t>edupubuni_pc_mean__5</t>
  </si>
  <si>
    <t>edupubuni_pc_dependency_gross_mkt_inc_pc_5yes</t>
  </si>
  <si>
    <t>edupubuni_pc_dependency_dis_inc_pc_5yes</t>
  </si>
  <si>
    <t>edupubuni_pc_dependency_cons_inc_pc_5yes</t>
  </si>
  <si>
    <t>edupubuni_pc_dependency_final_inc_pc_5yes</t>
  </si>
  <si>
    <t>edupubuni_pc_dependency_nso_inc_5yes</t>
  </si>
  <si>
    <t>edupubuni_pc_dependency_linpobto__5yes</t>
  </si>
  <si>
    <t>edupubuni_pc_dependency_linpobex__5yes</t>
  </si>
  <si>
    <t>transfood_pc_beneficiaries__5</t>
  </si>
  <si>
    <t>transfood_pc_benefits__5</t>
  </si>
  <si>
    <t>transfood_pc_coverage__5</t>
  </si>
  <si>
    <t>transfood_pc_mean__5</t>
  </si>
  <si>
    <t>transfood_pc_dependency_gross_mkt_inc_pc_5yes</t>
  </si>
  <si>
    <t>transfood_pc_dependency_dis_inc_pc_5yes</t>
  </si>
  <si>
    <t>transfood_pc_dependency_cons_inc_pc_5yes</t>
  </si>
  <si>
    <t>transfood_pc_dependency_final_inc_pc_5yes</t>
  </si>
  <si>
    <t>transfood_pc_dependency_nso_inc_5yes</t>
  </si>
  <si>
    <t>transfood_pc_dependency_linpobto__5yes</t>
  </si>
  <si>
    <t>transfood_pc_dependency_linpobex__5yes</t>
  </si>
  <si>
    <t>transutil_pc_beneficiaries__5</t>
  </si>
  <si>
    <t>transutil_pc_benefits__5</t>
  </si>
  <si>
    <t>transutil_pc_coverage__5</t>
  </si>
  <si>
    <t>transutil_pc_mean__5</t>
  </si>
  <si>
    <t>transutil_pc_dependency_gross_mkt_inc_pc_5yes</t>
  </si>
  <si>
    <t>transutil_pc_dependency_dis_inc_pc_5yes</t>
  </si>
  <si>
    <t>transutil_pc_dependency_cons_inc_pc_5yes</t>
  </si>
  <si>
    <t>transutil_pc_dependency_final_inc_pc_5yes</t>
  </si>
  <si>
    <t>transutil_pc_dependency_nso_inc_5yes</t>
  </si>
  <si>
    <t>transutil_pc_dependency_linpobto__5yes</t>
  </si>
  <si>
    <t>transutil_pc_dependency_linpobex__5yes</t>
  </si>
  <si>
    <t>becas_pc_beneficiaries__6</t>
  </si>
  <si>
    <t>becas_pc_benefits__6</t>
  </si>
  <si>
    <t>becas_pc_coverage__6</t>
  </si>
  <si>
    <t>becas_pc_mean__6</t>
  </si>
  <si>
    <t>becas_pc_dependency_gross_mkt_inc_pc_6yes</t>
  </si>
  <si>
    <t>becas_pc_dependency_dis_inc_pc_6yes</t>
  </si>
  <si>
    <t>becas_pc_dependency_cons_inc_pc_6yes</t>
  </si>
  <si>
    <t>becas_pc_dependency_final_inc_pc_6yes</t>
  </si>
  <si>
    <t>becas_pc_dependency_nso_inc_6yes</t>
  </si>
  <si>
    <t>becas_pc_dependency_linpobto__6yes</t>
  </si>
  <si>
    <t>becas_pc_dependency_linpobex__6yes</t>
  </si>
  <si>
    <t>edupubpreesc_pc_beneficiaries__6</t>
  </si>
  <si>
    <t>edupubpreesc_pc_benefits__6</t>
  </si>
  <si>
    <t>edupubpreesc_pc_coverage__6</t>
  </si>
  <si>
    <t>edupubpreesc_pc_mean__6</t>
  </si>
  <si>
    <t>edupubpreesc_pc_dependency_gross_mkt_inc_pc_6yes</t>
  </si>
  <si>
    <t>edupubpreesc_pc_dependency_dis_inc_pc_6yes</t>
  </si>
  <si>
    <t>edupubpreesc_pc_dependency_cons_inc_pc_6yes</t>
  </si>
  <si>
    <t>edupubpreesc_pc_dependency_final_inc_pc_6yes</t>
  </si>
  <si>
    <t>edupubpreesc_pc_dependency_nso_inc_6yes</t>
  </si>
  <si>
    <t>edupubpreesc_pc_dependency_linpobto__6yes</t>
  </si>
  <si>
    <t>edupubpreesc_pc_dependency_linpobex__6yes</t>
  </si>
  <si>
    <t>edupubprim_pc_beneficiaries__6</t>
  </si>
  <si>
    <t>edupubprim_pc_benefits__6</t>
  </si>
  <si>
    <t>edupubprim_pc_coverage__6</t>
  </si>
  <si>
    <t>edupubprim_pc_mean__6</t>
  </si>
  <si>
    <t>edupubprim_pc_dependency_gross_mkt_inc_pc_6yes</t>
  </si>
  <si>
    <t>edupubprim_pc_dependency_dis_inc_pc_6yes</t>
  </si>
  <si>
    <t>edupubprim_pc_dependency_cons_inc_pc_6yes</t>
  </si>
  <si>
    <t>edupubprim_pc_dependency_final_inc_pc_6yes</t>
  </si>
  <si>
    <t>edupubprim_pc_dependency_nso_inc_6yes</t>
  </si>
  <si>
    <t>edupubprim_pc_dependency_linpobto__6yes</t>
  </si>
  <si>
    <t>edupubprim_pc_dependency_linpobex__6yes</t>
  </si>
  <si>
    <t>edupubsec_pc_beneficiaries__6</t>
  </si>
  <si>
    <t>edupubsec_pc_benefits__6</t>
  </si>
  <si>
    <t>edupubsec_pc_coverage__6</t>
  </si>
  <si>
    <t>edupubsec_pc_mean__6</t>
  </si>
  <si>
    <t>edupubsec_pc_dependency_gross_mkt_inc_pc_6yes</t>
  </si>
  <si>
    <t>edupubsec_pc_dependency_dis_inc_pc_6yes</t>
  </si>
  <si>
    <t>edupubsec_pc_dependency_cons_inc_pc_6yes</t>
  </si>
  <si>
    <t>edupubsec_pc_dependency_final_inc_pc_6yes</t>
  </si>
  <si>
    <t>edupubsec_pc_dependency_nso_inc_6yes</t>
  </si>
  <si>
    <t>edupubsec_pc_dependency_linpobto__6yes</t>
  </si>
  <si>
    <t>edupubsec_pc_dependency_linpobex__6yes</t>
  </si>
  <si>
    <t>edupubuni_pc_beneficiaries__6</t>
  </si>
  <si>
    <t>edupubuni_pc_benefits__6</t>
  </si>
  <si>
    <t>edupubuni_pc_coverage__6</t>
  </si>
  <si>
    <t>edupubuni_pc_mean__6</t>
  </si>
  <si>
    <t>edupubuni_pc_dependency_gross_mkt_inc_pc_6yes</t>
  </si>
  <si>
    <t>edupubuni_pc_dependency_dis_inc_pc_6yes</t>
  </si>
  <si>
    <t>edupubuni_pc_dependency_cons_inc_pc_6yes</t>
  </si>
  <si>
    <t>edupubuni_pc_dependency_final_inc_pc_6yes</t>
  </si>
  <si>
    <t>edupubuni_pc_dependency_nso_inc_6yes</t>
  </si>
  <si>
    <t>edupubuni_pc_dependency_linpobto__6yes</t>
  </si>
  <si>
    <t>edupubuni_pc_dependency_linpobex__6yes</t>
  </si>
  <si>
    <t>transfood_pc_beneficiaries__6</t>
  </si>
  <si>
    <t>transfood_pc_benefits__6</t>
  </si>
  <si>
    <t>transfood_pc_coverage__6</t>
  </si>
  <si>
    <t>transfood_pc_mean__6</t>
  </si>
  <si>
    <t>transfood_pc_dependency_gross_mkt_inc_pc_6yes</t>
  </si>
  <si>
    <t>transfood_pc_dependency_dis_inc_pc_6yes</t>
  </si>
  <si>
    <t>transfood_pc_dependency_cons_inc_pc_6yes</t>
  </si>
  <si>
    <t>transfood_pc_dependency_final_inc_pc_6yes</t>
  </si>
  <si>
    <t>transfood_pc_dependency_nso_inc_6yes</t>
  </si>
  <si>
    <t>transfood_pc_dependency_linpobto__6yes</t>
  </si>
  <si>
    <t>transfood_pc_dependency_linpobex__6yes</t>
  </si>
  <si>
    <t>transutil_pc_beneficiaries__6</t>
  </si>
  <si>
    <t>transutil_pc_benefits__6</t>
  </si>
  <si>
    <t>transutil_pc_coverage__6</t>
  </si>
  <si>
    <t>transutil_pc_mean__6</t>
  </si>
  <si>
    <t>transutil_pc_dependency_gross_mkt_inc_pc_6yes</t>
  </si>
  <si>
    <t>transutil_pc_dependency_dis_inc_pc_6yes</t>
  </si>
  <si>
    <t>transutil_pc_dependency_cons_inc_pc_6yes</t>
  </si>
  <si>
    <t>transutil_pc_dependency_final_inc_pc_6yes</t>
  </si>
  <si>
    <t>transutil_pc_dependency_nso_inc_6yes</t>
  </si>
  <si>
    <t>transutil_pc_dependency_linpobto__6yes</t>
  </si>
  <si>
    <t>transutil_pc_dependency_linpobex__6yes</t>
  </si>
  <si>
    <t>becas_pc_beneficiaries__7</t>
  </si>
  <si>
    <t>becas_pc_benefits__7</t>
  </si>
  <si>
    <t>becas_pc_coverage__7</t>
  </si>
  <si>
    <t>becas_pc_mean__7</t>
  </si>
  <si>
    <t>edupubpreesc_pc_beneficiaries__7</t>
  </si>
  <si>
    <t>edupubpreesc_pc_benefits__7</t>
  </si>
  <si>
    <t>edupubpreesc_pc_coverage__7</t>
  </si>
  <si>
    <t>edupubpreesc_pc_mean__7</t>
  </si>
  <si>
    <t>edupubpreesc_pc_dependency_gross_mkt_inc_pc_7yes</t>
  </si>
  <si>
    <t>edupubpreesc_pc_dependency_dis_inc_pc_7yes</t>
  </si>
  <si>
    <t>edupubpreesc_pc_dependency_cons_inc_pc_7yes</t>
  </si>
  <si>
    <t>edupubpreesc_pc_dependency_final_inc_pc_7yes</t>
  </si>
  <si>
    <t>edupubpreesc_pc_dependency_nso_inc_7yes</t>
  </si>
  <si>
    <t>edupubpreesc_pc_dependency_linpobto__7yes</t>
  </si>
  <si>
    <t>edupubpreesc_pc_dependency_linpobex__7yes</t>
  </si>
  <si>
    <t>edupubprim_pc_beneficiaries__7</t>
  </si>
  <si>
    <t>edupubprim_pc_benefits__7</t>
  </si>
  <si>
    <t>edupubprim_pc_coverage__7</t>
  </si>
  <si>
    <t>edupubprim_pc_mean__7</t>
  </si>
  <si>
    <t>edupubprim_pc_dependency_gross_mkt_inc_pc_7yes</t>
  </si>
  <si>
    <t>edupubprim_pc_dependency_dis_inc_pc_7yes</t>
  </si>
  <si>
    <t>edupubprim_pc_dependency_cons_inc_pc_7yes</t>
  </si>
  <si>
    <t>edupubprim_pc_dependency_final_inc_pc_7yes</t>
  </si>
  <si>
    <t>edupubprim_pc_dependency_nso_inc_7yes</t>
  </si>
  <si>
    <t>edupubprim_pc_dependency_linpobto__7yes</t>
  </si>
  <si>
    <t>edupubprim_pc_dependency_linpobex__7yes</t>
  </si>
  <si>
    <t>edupubsec_pc_beneficiaries__7</t>
  </si>
  <si>
    <t>edupubsec_pc_benefits__7</t>
  </si>
  <si>
    <t>edupubsec_pc_coverage__7</t>
  </si>
  <si>
    <t>edupubsec_pc_mean__7</t>
  </si>
  <si>
    <t>edupubsec_pc_dependency_gross_mkt_inc_pc_7yes</t>
  </si>
  <si>
    <t>edupubsec_pc_dependency_dis_inc_pc_7yes</t>
  </si>
  <si>
    <t>edupubsec_pc_dependency_cons_inc_pc_7yes</t>
  </si>
  <si>
    <t>edupubsec_pc_dependency_final_inc_pc_7yes</t>
  </si>
  <si>
    <t>edupubsec_pc_dependency_nso_inc_7yes</t>
  </si>
  <si>
    <t>edupubsec_pc_dependency_linpobto__7yes</t>
  </si>
  <si>
    <t>edupubsec_pc_dependency_linpobex__7yes</t>
  </si>
  <si>
    <t>edupubuni_pc_beneficiaries__7</t>
  </si>
  <si>
    <t>edupubuni_pc_benefits__7</t>
  </si>
  <si>
    <t>edupubuni_pc_coverage__7</t>
  </si>
  <si>
    <t>edupubuni_pc_mean__7</t>
  </si>
  <si>
    <t>edupubuni_pc_dependency_gross_mkt_inc_pc_7yes</t>
  </si>
  <si>
    <t>edupubuni_pc_dependency_dis_inc_pc_7yes</t>
  </si>
  <si>
    <t>edupubuni_pc_dependency_cons_inc_pc_7yes</t>
  </si>
  <si>
    <t>edupubuni_pc_dependency_final_inc_pc_7yes</t>
  </si>
  <si>
    <t>edupubuni_pc_dependency_nso_inc_7yes</t>
  </si>
  <si>
    <t>edupubuni_pc_dependency_linpobto__7yes</t>
  </si>
  <si>
    <t>edupubuni_pc_dependency_linpobex__7yes</t>
  </si>
  <si>
    <t>transfood_pc_beneficiaries__7</t>
  </si>
  <si>
    <t>transfood_pc_benefits__7</t>
  </si>
  <si>
    <t>transfood_pc_coverage__7</t>
  </si>
  <si>
    <t>transfood_pc_mean__7</t>
  </si>
  <si>
    <t>transfood_pc_dependency_gross_mkt_inc_pc_7yes</t>
  </si>
  <si>
    <t>transfood_pc_dependency_dis_inc_pc_7yes</t>
  </si>
  <si>
    <t>transfood_pc_dependency_cons_inc_pc_7yes</t>
  </si>
  <si>
    <t>transfood_pc_dependency_final_inc_pc_7yes</t>
  </si>
  <si>
    <t>transfood_pc_dependency_nso_inc_7yes</t>
  </si>
  <si>
    <t>transfood_pc_dependency_linpobto__7yes</t>
  </si>
  <si>
    <t>transfood_pc_dependency_linpobex__7yes</t>
  </si>
  <si>
    <t>transutil_pc_beneficiaries__7</t>
  </si>
  <si>
    <t>transutil_pc_benefits__7</t>
  </si>
  <si>
    <t>transutil_pc_coverage__7</t>
  </si>
  <si>
    <t>transutil_pc_mean__7</t>
  </si>
  <si>
    <t>transutil_pc_dependency_gross_mkt_inc_pc_7yes</t>
  </si>
  <si>
    <t>transutil_pc_dependency_dis_inc_pc_7yes</t>
  </si>
  <si>
    <t>transutil_pc_dependency_cons_inc_pc_7yes</t>
  </si>
  <si>
    <t>transutil_pc_dependency_final_inc_pc_7yes</t>
  </si>
  <si>
    <t>transutil_pc_dependency_nso_inc_7yes</t>
  </si>
  <si>
    <t>transutil_pc_dependency_linpobto__7yes</t>
  </si>
  <si>
    <t>transutil_pc_dependency_linpobex__7yes</t>
  </si>
  <si>
    <t>becas_pc_beneficiaries__8</t>
  </si>
  <si>
    <t>becas_pc_benefits__8</t>
  </si>
  <si>
    <t>becas_pc_coverage__8</t>
  </si>
  <si>
    <t>becas_pc_mean__8</t>
  </si>
  <si>
    <t>edupubpreesc_pc_beneficiaries__8</t>
  </si>
  <si>
    <t>edupubpreesc_pc_benefits__8</t>
  </si>
  <si>
    <t>edupubpreesc_pc_coverage__8</t>
  </si>
  <si>
    <t>edupubpreesc_pc_mean__8</t>
  </si>
  <si>
    <t>edupubpreesc_pc_dependency_gross_mkt_inc_pc_8yes</t>
  </si>
  <si>
    <t>edupubpreesc_pc_dependency_dis_inc_pc_8yes</t>
  </si>
  <si>
    <t>edupubpreesc_pc_dependency_cons_inc_pc_8yes</t>
  </si>
  <si>
    <t>edupubpreesc_pc_dependency_final_inc_pc_8yes</t>
  </si>
  <si>
    <t>edupubpreesc_pc_dependency_nso_inc_8yes</t>
  </si>
  <si>
    <t>edupubpreesc_pc_dependency_linpobto__8yes</t>
  </si>
  <si>
    <t>edupubpreesc_pc_dependency_linpobex__8yes</t>
  </si>
  <si>
    <t>edupubprim_pc_beneficiaries__8</t>
  </si>
  <si>
    <t>edupubprim_pc_benefits__8</t>
  </si>
  <si>
    <t>edupubprim_pc_coverage__8</t>
  </si>
  <si>
    <t>edupubprim_pc_mean__8</t>
  </si>
  <si>
    <t>edupubprim_pc_dependency_gross_mkt_inc_pc_8yes</t>
  </si>
  <si>
    <t>edupubprim_pc_dependency_dis_inc_pc_8yes</t>
  </si>
  <si>
    <t>edupubprim_pc_dependency_cons_inc_pc_8yes</t>
  </si>
  <si>
    <t>edupubprim_pc_dependency_final_inc_pc_8yes</t>
  </si>
  <si>
    <t>edupubprim_pc_dependency_nso_inc_8yes</t>
  </si>
  <si>
    <t>edupubprim_pc_dependency_linpobto__8yes</t>
  </si>
  <si>
    <t>edupubprim_pc_dependency_linpobex__8yes</t>
  </si>
  <si>
    <t>edupubsec_pc_beneficiaries__8</t>
  </si>
  <si>
    <t>edupubsec_pc_benefits__8</t>
  </si>
  <si>
    <t>edupubsec_pc_coverage__8</t>
  </si>
  <si>
    <t>edupubsec_pc_mean__8</t>
  </si>
  <si>
    <t>edupubsec_pc_dependency_gross_mkt_inc_pc_8yes</t>
  </si>
  <si>
    <t>edupubsec_pc_dependency_dis_inc_pc_8yes</t>
  </si>
  <si>
    <t>edupubsec_pc_dependency_cons_inc_pc_8yes</t>
  </si>
  <si>
    <t>edupubsec_pc_dependency_final_inc_pc_8yes</t>
  </si>
  <si>
    <t>edupubsec_pc_dependency_nso_inc_8yes</t>
  </si>
  <si>
    <t>edupubsec_pc_dependency_linpobto__8yes</t>
  </si>
  <si>
    <t>edupubsec_pc_dependency_linpobex__8yes</t>
  </si>
  <si>
    <t>edupubuni_pc_beneficiaries__8</t>
  </si>
  <si>
    <t>edupubuni_pc_benefits__8</t>
  </si>
  <si>
    <t>edupubuni_pc_coverage__8</t>
  </si>
  <si>
    <t>edupubuni_pc_mean__8</t>
  </si>
  <si>
    <t>edupubuni_pc_dependency_gross_mkt_inc_pc_8yes</t>
  </si>
  <si>
    <t>edupubuni_pc_dependency_dis_inc_pc_8yes</t>
  </si>
  <si>
    <t>edupubuni_pc_dependency_cons_inc_pc_8yes</t>
  </si>
  <si>
    <t>edupubuni_pc_dependency_final_inc_pc_8yes</t>
  </si>
  <si>
    <t>edupubuni_pc_dependency_nso_inc_8yes</t>
  </si>
  <si>
    <t>edupubuni_pc_dependency_linpobto__8yes</t>
  </si>
  <si>
    <t>edupubuni_pc_dependency_linpobex__8yes</t>
  </si>
  <si>
    <t>transfood_pc_beneficiaries__8</t>
  </si>
  <si>
    <t>transfood_pc_benefits__8</t>
  </si>
  <si>
    <t>transfood_pc_coverage__8</t>
  </si>
  <si>
    <t>transfood_pc_mean__8</t>
  </si>
  <si>
    <t>transfood_pc_dependency_gross_mkt_inc_pc_8yes</t>
  </si>
  <si>
    <t>transfood_pc_dependency_dis_inc_pc_8yes</t>
  </si>
  <si>
    <t>transfood_pc_dependency_cons_inc_pc_8yes</t>
  </si>
  <si>
    <t>transfood_pc_dependency_final_inc_pc_8yes</t>
  </si>
  <si>
    <t>transfood_pc_dependency_nso_inc_8yes</t>
  </si>
  <si>
    <t>transfood_pc_dependency_linpobto__8yes</t>
  </si>
  <si>
    <t>transfood_pc_dependency_linpobex__8yes</t>
  </si>
  <si>
    <t>transutil_pc_beneficiaries__8</t>
  </si>
  <si>
    <t>transutil_pc_benefits__8</t>
  </si>
  <si>
    <t>transutil_pc_coverage__8</t>
  </si>
  <si>
    <t>transutil_pc_mean__8</t>
  </si>
  <si>
    <t>transutil_pc_dependency_gross_mkt_inc_pc_8yes</t>
  </si>
  <si>
    <t>transutil_pc_dependency_dis_inc_pc_8yes</t>
  </si>
  <si>
    <t>transutil_pc_dependency_cons_inc_pc_8yes</t>
  </si>
  <si>
    <t>transutil_pc_dependency_final_inc_pc_8yes</t>
  </si>
  <si>
    <t>transutil_pc_dependency_nso_inc_8yes</t>
  </si>
  <si>
    <t>transutil_pc_dependency_linpobto__8yes</t>
  </si>
  <si>
    <t>transutil_pc_dependency_linpobex__8yes</t>
  </si>
  <si>
    <t>becas_pc_beneficiaries__9</t>
  </si>
  <si>
    <t>becas_pc_benefits__9</t>
  </si>
  <si>
    <t>becas_pc_coverage__9</t>
  </si>
  <si>
    <t>becas_pc_mean__9</t>
  </si>
  <si>
    <t>edupubpreesc_pc_beneficiaries__9</t>
  </si>
  <si>
    <t>edupubpreesc_pc_benefits__9</t>
  </si>
  <si>
    <t>edupubpreesc_pc_coverage__9</t>
  </si>
  <si>
    <t>edupubpreesc_pc_mean__9</t>
  </si>
  <si>
    <t>edupubpreesc_pc_dependency_gross_mkt_inc_pc_9yes</t>
  </si>
  <si>
    <t>edupubpreesc_pc_dependency_dis_inc_pc_9yes</t>
  </si>
  <si>
    <t>edupubpreesc_pc_dependency_cons_inc_pc_9yes</t>
  </si>
  <si>
    <t>edupubpreesc_pc_dependency_final_inc_pc_9yes</t>
  </si>
  <si>
    <t>edupubpreesc_pc_dependency_nso_inc_9yes</t>
  </si>
  <si>
    <t>edupubpreesc_pc_dependency_linpobto__9yes</t>
  </si>
  <si>
    <t>edupubpreesc_pc_dependency_linpobex__9yes</t>
  </si>
  <si>
    <t>edupubprim_pc_beneficiaries__9</t>
  </si>
  <si>
    <t>edupubprim_pc_benefits__9</t>
  </si>
  <si>
    <t>edupubprim_pc_coverage__9</t>
  </si>
  <si>
    <t>edupubprim_pc_mean__9</t>
  </si>
  <si>
    <t>edupubprim_pc_dependency_gross_mkt_inc_pc_9yes</t>
  </si>
  <si>
    <t>edupubprim_pc_dependency_dis_inc_pc_9yes</t>
  </si>
  <si>
    <t>edupubprim_pc_dependency_cons_inc_pc_9yes</t>
  </si>
  <si>
    <t>edupubprim_pc_dependency_final_inc_pc_9yes</t>
  </si>
  <si>
    <t>edupubprim_pc_dependency_nso_inc_9yes</t>
  </si>
  <si>
    <t>edupubprim_pc_dependency_linpobto__9yes</t>
  </si>
  <si>
    <t>edupubprim_pc_dependency_linpobex__9yes</t>
  </si>
  <si>
    <t>edupubsec_pc_beneficiaries__9</t>
  </si>
  <si>
    <t>edupubsec_pc_benefits__9</t>
  </si>
  <si>
    <t>edupubsec_pc_coverage__9</t>
  </si>
  <si>
    <t>edupubsec_pc_mean__9</t>
  </si>
  <si>
    <t>edupubsec_pc_dependency_gross_mkt_inc_pc_9yes</t>
  </si>
  <si>
    <t>edupubsec_pc_dependency_dis_inc_pc_9yes</t>
  </si>
  <si>
    <t>edupubsec_pc_dependency_cons_inc_pc_9yes</t>
  </si>
  <si>
    <t>edupubsec_pc_dependency_final_inc_pc_9yes</t>
  </si>
  <si>
    <t>edupubsec_pc_dependency_nso_inc_9yes</t>
  </si>
  <si>
    <t>edupubsec_pc_dependency_linpobto__9yes</t>
  </si>
  <si>
    <t>edupubsec_pc_dependency_linpobex__9yes</t>
  </si>
  <si>
    <t>edupubuni_pc_beneficiaries__9</t>
  </si>
  <si>
    <t>edupubuni_pc_benefits__9</t>
  </si>
  <si>
    <t>edupubuni_pc_coverage__9</t>
  </si>
  <si>
    <t>edupubuni_pc_mean__9</t>
  </si>
  <si>
    <t>edupubuni_pc_dependency_gross_mkt_inc_pc_9yes</t>
  </si>
  <si>
    <t>edupubuni_pc_dependency_dis_inc_pc_9yes</t>
  </si>
  <si>
    <t>edupubuni_pc_dependency_cons_inc_pc_9yes</t>
  </si>
  <si>
    <t>edupubuni_pc_dependency_final_inc_pc_9yes</t>
  </si>
  <si>
    <t>edupubuni_pc_dependency_nso_inc_9yes</t>
  </si>
  <si>
    <t>edupubuni_pc_dependency_linpobto__9yes</t>
  </si>
  <si>
    <t>edupubuni_pc_dependency_linpobex__9yes</t>
  </si>
  <si>
    <t>transfood_pc_beneficiaries__9</t>
  </si>
  <si>
    <t>transfood_pc_benefits__9</t>
  </si>
  <si>
    <t>transfood_pc_coverage__9</t>
  </si>
  <si>
    <t>transfood_pc_mean__9</t>
  </si>
  <si>
    <t>transfood_pc_dependency_gross_mkt_inc_pc_9yes</t>
  </si>
  <si>
    <t>transfood_pc_dependency_dis_inc_pc_9yes</t>
  </si>
  <si>
    <t>transfood_pc_dependency_cons_inc_pc_9yes</t>
  </si>
  <si>
    <t>transfood_pc_dependency_final_inc_pc_9yes</t>
  </si>
  <si>
    <t>transfood_pc_dependency_nso_inc_9yes</t>
  </si>
  <si>
    <t>transfood_pc_dependency_linpobto__9yes</t>
  </si>
  <si>
    <t>transfood_pc_dependency_linpobex__9yes</t>
  </si>
  <si>
    <t>transutil_pc_beneficiaries__9</t>
  </si>
  <si>
    <t>transutil_pc_benefits__9</t>
  </si>
  <si>
    <t>transutil_pc_coverage__9</t>
  </si>
  <si>
    <t>transutil_pc_mean__9</t>
  </si>
  <si>
    <t>transutil_pc_dependency_gross_mkt_inc_pc_9yes</t>
  </si>
  <si>
    <t>transutil_pc_dependency_dis_inc_pc_9yes</t>
  </si>
  <si>
    <t>transutil_pc_dependency_cons_inc_pc_9yes</t>
  </si>
  <si>
    <t>transutil_pc_dependency_final_inc_pc_9yes</t>
  </si>
  <si>
    <t>transutil_pc_dependency_nso_inc_9yes</t>
  </si>
  <si>
    <t>transutil_pc_dependency_linpobto__9yes</t>
  </si>
  <si>
    <t>transutil_pc_dependency_linpobex__9yes</t>
  </si>
  <si>
    <t>becas_pc_beneficiaries__10</t>
  </si>
  <si>
    <t>becas_pc_benefits__10</t>
  </si>
  <si>
    <t>becas_pc_coverage__10</t>
  </si>
  <si>
    <t>becas_pc_mean__10</t>
  </si>
  <si>
    <t>edupubpreesc_pc_beneficiaries__10</t>
  </si>
  <si>
    <t>edupubpreesc_pc_benefits__10</t>
  </si>
  <si>
    <t>edupubpreesc_pc_coverage__10</t>
  </si>
  <si>
    <t>edupubpreesc_pc_mean__10</t>
  </si>
  <si>
    <t>edupubpreesc_pc_dependency_gross_mkt_inc_pc_10yes</t>
  </si>
  <si>
    <t>edupubpreesc_pc_dependency_dis_inc_pc_10yes</t>
  </si>
  <si>
    <t>edupubpreesc_pc_dependency_cons_inc_pc_10yes</t>
  </si>
  <si>
    <t>edupubpreesc_pc_dependency_final_inc_pc_10yes</t>
  </si>
  <si>
    <t>edupubpreesc_pc_dependency_nso_inc_10yes</t>
  </si>
  <si>
    <t>edupubpreesc_pc_dependency_linpobto__10yes</t>
  </si>
  <si>
    <t>edupubpreesc_pc_dependency_linpobex__10yes</t>
  </si>
  <si>
    <t>edupubprim_pc_beneficiaries__10</t>
  </si>
  <si>
    <t>edupubprim_pc_benefits__10</t>
  </si>
  <si>
    <t>edupubprim_pc_coverage__10</t>
  </si>
  <si>
    <t>edupubprim_pc_mean__10</t>
  </si>
  <si>
    <t>edupubprim_pc_dependency_gross_mkt_inc_pc_10yes</t>
  </si>
  <si>
    <t>edupubprim_pc_dependency_dis_inc_pc_10yes</t>
  </si>
  <si>
    <t>edupubprim_pc_dependency_cons_inc_pc_10yes</t>
  </si>
  <si>
    <t>edupubprim_pc_dependency_final_inc_pc_10yes</t>
  </si>
  <si>
    <t>edupubprim_pc_dependency_nso_inc_10yes</t>
  </si>
  <si>
    <t>edupubprim_pc_dependency_linpobto__10yes</t>
  </si>
  <si>
    <t>edupubprim_pc_dependency_linpobex__10yes</t>
  </si>
  <si>
    <t>edupubsec_pc_beneficiaries__10</t>
  </si>
  <si>
    <t>edupubsec_pc_benefits__10</t>
  </si>
  <si>
    <t>edupubsec_pc_coverage__10</t>
  </si>
  <si>
    <t>edupubsec_pc_mean__10</t>
  </si>
  <si>
    <t>edupubsec_pc_dependency_gross_mkt_inc_pc_10yes</t>
  </si>
  <si>
    <t>edupubsec_pc_dependency_dis_inc_pc_10yes</t>
  </si>
  <si>
    <t>edupubsec_pc_dependency_cons_inc_pc_10yes</t>
  </si>
  <si>
    <t>edupubsec_pc_dependency_final_inc_pc_10yes</t>
  </si>
  <si>
    <t>edupubsec_pc_dependency_nso_inc_10yes</t>
  </si>
  <si>
    <t>edupubsec_pc_dependency_linpobto__10yes</t>
  </si>
  <si>
    <t>edupubsec_pc_dependency_linpobex__10yes</t>
  </si>
  <si>
    <t>edupubuni_pc_beneficiaries__10</t>
  </si>
  <si>
    <t>edupubuni_pc_benefits__10</t>
  </si>
  <si>
    <t>edupubuni_pc_coverage__10</t>
  </si>
  <si>
    <t>edupubuni_pc_mean__10</t>
  </si>
  <si>
    <t>edupubuni_pc_dependency_gross_mkt_inc_pc_10yes</t>
  </si>
  <si>
    <t>edupubuni_pc_dependency_dis_inc_pc_10yes</t>
  </si>
  <si>
    <t>edupubuni_pc_dependency_cons_inc_pc_10yes</t>
  </si>
  <si>
    <t>edupubuni_pc_dependency_final_inc_pc_10yes</t>
  </si>
  <si>
    <t>edupubuni_pc_dependency_nso_inc_10yes</t>
  </si>
  <si>
    <t>edupubuni_pc_dependency_linpobto__10yes</t>
  </si>
  <si>
    <t>edupubuni_pc_dependency_linpobex__10yes</t>
  </si>
  <si>
    <t>transfood_pc_beneficiaries__10</t>
  </si>
  <si>
    <t>transfood_pc_benefits__10</t>
  </si>
  <si>
    <t>transfood_pc_coverage__10</t>
  </si>
  <si>
    <t>transfood_pc_mean__10</t>
  </si>
  <si>
    <t>transfood_pc_dependency_gross_mkt_inc_pc_10yes</t>
  </si>
  <si>
    <t>transfood_pc_dependency_dis_inc_pc_10yes</t>
  </si>
  <si>
    <t>transfood_pc_dependency_cons_inc_pc_10yes</t>
  </si>
  <si>
    <t>transfood_pc_dependency_final_inc_pc_10yes</t>
  </si>
  <si>
    <t>transfood_pc_dependency_nso_inc_10yes</t>
  </si>
  <si>
    <t>transfood_pc_dependency_linpobto__10yes</t>
  </si>
  <si>
    <t>transfood_pc_dependency_linpobex__10yes</t>
  </si>
  <si>
    <t>transutil_pc_beneficiaries__10</t>
  </si>
  <si>
    <t>transutil_pc_benefits__10</t>
  </si>
  <si>
    <t>transutil_pc_coverage__10</t>
  </si>
  <si>
    <t>transutil_pc_mean__10</t>
  </si>
  <si>
    <t>transutil_pc_dependency_gross_mkt_inc_pc_10yes</t>
  </si>
  <si>
    <t>transutil_pc_dependency_dis_inc_pc_10yes</t>
  </si>
  <si>
    <t>transutil_pc_dependency_cons_inc_pc_10yes</t>
  </si>
  <si>
    <t>transutil_pc_dependency_final_inc_pc_10yes</t>
  </si>
  <si>
    <t>transutil_pc_dependency_nso_inc_10yes</t>
  </si>
  <si>
    <t>transutil_pc_dependency_linpobto__10yes</t>
  </si>
  <si>
    <t>transutil_pc_dependency_linpobex__10yes</t>
  </si>
  <si>
    <t xml:space="preserve">does not include IVA or ISC yet </t>
  </si>
  <si>
    <t>does not include IVA or ISC yet</t>
  </si>
  <si>
    <t>pago_corp</t>
  </si>
  <si>
    <t>pago_iragro</t>
  </si>
  <si>
    <t>pago_iracis</t>
  </si>
  <si>
    <t>tot_dit_corp_pc</t>
  </si>
  <si>
    <t>iragro_pc</t>
  </si>
  <si>
    <t>iracis_pc</t>
  </si>
  <si>
    <t>iragro_pc_dependency_gross_mkt_inc_pc_1</t>
  </si>
  <si>
    <t>iragro_pc_dependency_dis_inc_pc_1</t>
  </si>
  <si>
    <t>iragro_pc_dependency_cons_inc_pc_1</t>
  </si>
  <si>
    <t>iragro_pc_dependency_final_inc_pc_1</t>
  </si>
  <si>
    <t>iragro_pc_dependency_nso_inc_1</t>
  </si>
  <si>
    <t>iragro_pc_dependency_linpobto__1</t>
  </si>
  <si>
    <t>iragro_pc_dependency_linpobex__1</t>
  </si>
  <si>
    <t>iracis_pc_dependency_gross_mkt_inc_pc_1</t>
  </si>
  <si>
    <t>iracis_pc_dependency_dis_inc_pc_1</t>
  </si>
  <si>
    <t>iracis_pc_dependency_cons_inc_pc_1</t>
  </si>
  <si>
    <t>iracis_pc_dependency_final_inc_pc_1</t>
  </si>
  <si>
    <t>iracis_pc_dependency_nso_inc_1</t>
  </si>
  <si>
    <t>iracis_pc_dependency_linpobto__1</t>
  </si>
  <si>
    <t>iracis_pc_dependency_linpobex__1</t>
  </si>
  <si>
    <t>tot_dit_corp_pc_dependency_gross_mkt_inc_pc_1</t>
  </si>
  <si>
    <t>tot_dit_corp_pc_dependency_dis_inc_pc_1</t>
  </si>
  <si>
    <t>tot_dit_corp_pc_dependency_cons_inc_pc_1</t>
  </si>
  <si>
    <t>tot_dit_corp_pc_dependency_final_inc_pc_1</t>
  </si>
  <si>
    <t>tot_dit_corp_pc_dependency_nso_inc_1</t>
  </si>
  <si>
    <t>tot_dit_corp_pc_dependency_linpobto__1</t>
  </si>
  <si>
    <t>tot_dit_corp_pc_dependency_linpobex__1</t>
  </si>
  <si>
    <t>iragro_pc_dependency_gross_mkt_inc_pc_2</t>
  </si>
  <si>
    <t>iragro_pc_dependency_dis_inc_pc_2</t>
  </si>
  <si>
    <t>iragro_pc_dependency_cons_inc_pc_2</t>
  </si>
  <si>
    <t>iragro_pc_dependency_final_inc_pc_2</t>
  </si>
  <si>
    <t>iragro_pc_dependency_nso_inc_2</t>
  </si>
  <si>
    <t>iragro_pc_dependency_linpobto__2</t>
  </si>
  <si>
    <t>iragro_pc_dependency_linpobex__2</t>
  </si>
  <si>
    <t>iracis_pc_dependency_gross_mkt_inc_pc_2</t>
  </si>
  <si>
    <t>iracis_pc_dependency_dis_inc_pc_2</t>
  </si>
  <si>
    <t>iracis_pc_dependency_cons_inc_pc_2</t>
  </si>
  <si>
    <t>iracis_pc_dependency_final_inc_pc_2</t>
  </si>
  <si>
    <t>iracis_pc_dependency_nso_inc_2</t>
  </si>
  <si>
    <t>iracis_pc_dependency_linpobto__2</t>
  </si>
  <si>
    <t>iracis_pc_dependency_linpobex__2</t>
  </si>
  <si>
    <t>tot_dit_corp_pc_dependency_gross_mkt_inc_pc_2</t>
  </si>
  <si>
    <t>tot_dit_corp_pc_dependency_dis_inc_pc_2</t>
  </si>
  <si>
    <t>tot_dit_corp_pc_dependency_cons_inc_pc_2</t>
  </si>
  <si>
    <t>tot_dit_corp_pc_dependency_final_inc_pc_2</t>
  </si>
  <si>
    <t>tot_dit_corp_pc_dependency_nso_inc_2</t>
  </si>
  <si>
    <t>tot_dit_corp_pc_dependency_linpobto__2</t>
  </si>
  <si>
    <t>tot_dit_corp_pc_dependency_linpobex__2</t>
  </si>
  <si>
    <t>iragro_pc_dependency_gross_mkt_inc_pc_3</t>
  </si>
  <si>
    <t>iragro_pc_dependency_dis_inc_pc_3</t>
  </si>
  <si>
    <t>iragro_pc_dependency_cons_inc_pc_3</t>
  </si>
  <si>
    <t>iragro_pc_dependency_final_inc_pc_3</t>
  </si>
  <si>
    <t>iragro_pc_dependency_nso_inc_3</t>
  </si>
  <si>
    <t>iragro_pc_dependency_linpobto__3</t>
  </si>
  <si>
    <t>iragro_pc_dependency_linpobex__3</t>
  </si>
  <si>
    <t>iracis_pc_dependency_gross_mkt_inc_pc_3</t>
  </si>
  <si>
    <t>iracis_pc_dependency_dis_inc_pc_3</t>
  </si>
  <si>
    <t>iracis_pc_dependency_cons_inc_pc_3</t>
  </si>
  <si>
    <t>iracis_pc_dependency_final_inc_pc_3</t>
  </si>
  <si>
    <t>iracis_pc_dependency_nso_inc_3</t>
  </si>
  <si>
    <t>iracis_pc_dependency_linpobto__3</t>
  </si>
  <si>
    <t>iracis_pc_dependency_linpobex__3</t>
  </si>
  <si>
    <t>tot_dit_corp_pc_dependency_gross_mkt_inc_pc_3</t>
  </si>
  <si>
    <t>tot_dit_corp_pc_dependency_dis_inc_pc_3</t>
  </si>
  <si>
    <t>tot_dit_corp_pc_dependency_cons_inc_pc_3</t>
  </si>
  <si>
    <t>tot_dit_corp_pc_dependency_final_inc_pc_3</t>
  </si>
  <si>
    <t>tot_dit_corp_pc_dependency_nso_inc_3</t>
  </si>
  <si>
    <t>tot_dit_corp_pc_dependency_linpobto__3</t>
  </si>
  <si>
    <t>tot_dit_corp_pc_dependency_linpobex__3</t>
  </si>
  <si>
    <t>iragro_pc_dependency_gross_mkt_inc_pc_4</t>
  </si>
  <si>
    <t>iragro_pc_dependency_dis_inc_pc_4</t>
  </si>
  <si>
    <t>iragro_pc_dependency_cons_inc_pc_4</t>
  </si>
  <si>
    <t>iragro_pc_dependency_final_inc_pc_4</t>
  </si>
  <si>
    <t>iragro_pc_dependency_nso_inc_4</t>
  </si>
  <si>
    <t>iragro_pc_dependency_linpobto__4</t>
  </si>
  <si>
    <t>iragro_pc_dependency_linpobex__4</t>
  </si>
  <si>
    <t>iracis_pc_dependency_gross_mkt_inc_pc_4</t>
  </si>
  <si>
    <t>iracis_pc_dependency_dis_inc_pc_4</t>
  </si>
  <si>
    <t>iracis_pc_dependency_cons_inc_pc_4</t>
  </si>
  <si>
    <t>iracis_pc_dependency_final_inc_pc_4</t>
  </si>
  <si>
    <t>iracis_pc_dependency_nso_inc_4</t>
  </si>
  <si>
    <t>iracis_pc_dependency_linpobto__4</t>
  </si>
  <si>
    <t>iracis_pc_dependency_linpobex__4</t>
  </si>
  <si>
    <t>tot_dit_corp_pc_dependency_gross_mkt_inc_pc_4</t>
  </si>
  <si>
    <t>tot_dit_corp_pc_dependency_dis_inc_pc_4</t>
  </si>
  <si>
    <t>tot_dit_corp_pc_dependency_cons_inc_pc_4</t>
  </si>
  <si>
    <t>tot_dit_corp_pc_dependency_final_inc_pc_4</t>
  </si>
  <si>
    <t>tot_dit_corp_pc_dependency_nso_inc_4</t>
  </si>
  <si>
    <t>tot_dit_corp_pc_dependency_linpobto__4</t>
  </si>
  <si>
    <t>tot_dit_corp_pc_dependency_linpobex__4</t>
  </si>
  <si>
    <t>iragro_pc_dependency_gross_mkt_inc_pc_5</t>
  </si>
  <si>
    <t>iragro_pc_dependency_dis_inc_pc_5</t>
  </si>
  <si>
    <t>iragro_pc_dependency_cons_inc_pc_5</t>
  </si>
  <si>
    <t>iragro_pc_dependency_final_inc_pc_5</t>
  </si>
  <si>
    <t>iragro_pc_dependency_nso_inc_5</t>
  </si>
  <si>
    <t>iragro_pc_dependency_linpobto__5</t>
  </si>
  <si>
    <t>iragro_pc_dependency_linpobex__5</t>
  </si>
  <si>
    <t>iracis_pc_dependency_gross_mkt_inc_pc_5</t>
  </si>
  <si>
    <t>iracis_pc_dependency_dis_inc_pc_5</t>
  </si>
  <si>
    <t>iracis_pc_dependency_cons_inc_pc_5</t>
  </si>
  <si>
    <t>iracis_pc_dependency_final_inc_pc_5</t>
  </si>
  <si>
    <t>iracis_pc_dependency_nso_inc_5</t>
  </si>
  <si>
    <t>iracis_pc_dependency_linpobto__5</t>
  </si>
  <si>
    <t>iracis_pc_dependency_linpobex__5</t>
  </si>
  <si>
    <t>tot_dit_corp_pc_dependency_gross_mkt_inc_pc_5</t>
  </si>
  <si>
    <t>tot_dit_corp_pc_dependency_dis_inc_pc_5</t>
  </si>
  <si>
    <t>tot_dit_corp_pc_dependency_cons_inc_pc_5</t>
  </si>
  <si>
    <t>tot_dit_corp_pc_dependency_final_inc_pc_5</t>
  </si>
  <si>
    <t>tot_dit_corp_pc_dependency_nso_inc_5</t>
  </si>
  <si>
    <t>tot_dit_corp_pc_dependency_linpobto__5</t>
  </si>
  <si>
    <t>tot_dit_corp_pc_dependency_linpobex__5</t>
  </si>
  <si>
    <t>iragro_pc_dependency_gross_mkt_inc_pc_6</t>
  </si>
  <si>
    <t>iragro_pc_dependency_dis_inc_pc_6</t>
  </si>
  <si>
    <t>iragro_pc_dependency_cons_inc_pc_6</t>
  </si>
  <si>
    <t>iragro_pc_dependency_final_inc_pc_6</t>
  </si>
  <si>
    <t>iragro_pc_dependency_nso_inc_6</t>
  </si>
  <si>
    <t>iragro_pc_dependency_linpobto__6</t>
  </si>
  <si>
    <t>iragro_pc_dependency_linpobex__6</t>
  </si>
  <si>
    <t>iracis_pc_dependency_gross_mkt_inc_pc_6</t>
  </si>
  <si>
    <t>iracis_pc_dependency_dis_inc_pc_6</t>
  </si>
  <si>
    <t>iracis_pc_dependency_cons_inc_pc_6</t>
  </si>
  <si>
    <t>iracis_pc_dependency_final_inc_pc_6</t>
  </si>
  <si>
    <t>iracis_pc_dependency_nso_inc_6</t>
  </si>
  <si>
    <t>iracis_pc_dependency_linpobto__6</t>
  </si>
  <si>
    <t>iracis_pc_dependency_linpobex__6</t>
  </si>
  <si>
    <t>tot_dit_corp_pc_dependency_gross_mkt_inc_pc_6</t>
  </si>
  <si>
    <t>tot_dit_corp_pc_dependency_dis_inc_pc_6</t>
  </si>
  <si>
    <t>tot_dit_corp_pc_dependency_cons_inc_pc_6</t>
  </si>
  <si>
    <t>tot_dit_corp_pc_dependency_final_inc_pc_6</t>
  </si>
  <si>
    <t>tot_dit_corp_pc_dependency_nso_inc_6</t>
  </si>
  <si>
    <t>tot_dit_corp_pc_dependency_linpobto__6</t>
  </si>
  <si>
    <t>tot_dit_corp_pc_dependency_linpobex__6</t>
  </si>
  <si>
    <t>iragro_pc_dependency_gross_mkt_inc_pc_7</t>
  </si>
  <si>
    <t>iragro_pc_dependency_dis_inc_pc_7</t>
  </si>
  <si>
    <t>iragro_pc_dependency_cons_inc_pc_7</t>
  </si>
  <si>
    <t>iragro_pc_dependency_final_inc_pc_7</t>
  </si>
  <si>
    <t>iragro_pc_dependency_nso_inc_7</t>
  </si>
  <si>
    <t>iragro_pc_dependency_linpobto__7</t>
  </si>
  <si>
    <t>iragro_pc_dependency_linpobex__7</t>
  </si>
  <si>
    <t>iracis_pc_dependency_gross_mkt_inc_pc_7</t>
  </si>
  <si>
    <t>iracis_pc_dependency_dis_inc_pc_7</t>
  </si>
  <si>
    <t>iracis_pc_dependency_cons_inc_pc_7</t>
  </si>
  <si>
    <t>iracis_pc_dependency_final_inc_pc_7</t>
  </si>
  <si>
    <t>iracis_pc_dependency_nso_inc_7</t>
  </si>
  <si>
    <t>iracis_pc_dependency_linpobto__7</t>
  </si>
  <si>
    <t>iracis_pc_dependency_linpobex__7</t>
  </si>
  <si>
    <t>tot_dit_corp_pc_dependency_gross_mkt_inc_pc_7</t>
  </si>
  <si>
    <t>tot_dit_corp_pc_dependency_dis_inc_pc_7</t>
  </si>
  <si>
    <t>tot_dit_corp_pc_dependency_cons_inc_pc_7</t>
  </si>
  <si>
    <t>tot_dit_corp_pc_dependency_final_inc_pc_7</t>
  </si>
  <si>
    <t>tot_dit_corp_pc_dependency_nso_inc_7</t>
  </si>
  <si>
    <t>tot_dit_corp_pc_dependency_linpobto__7</t>
  </si>
  <si>
    <t>tot_dit_corp_pc_dependency_linpobex__7</t>
  </si>
  <si>
    <t>iragro_pc_dependency_gross_mkt_inc_pc_8</t>
  </si>
  <si>
    <t>iragro_pc_dependency_dis_inc_pc_8</t>
  </si>
  <si>
    <t>iragro_pc_dependency_cons_inc_pc_8</t>
  </si>
  <si>
    <t>iragro_pc_dependency_final_inc_pc_8</t>
  </si>
  <si>
    <t>iragro_pc_dependency_nso_inc_8</t>
  </si>
  <si>
    <t>iragro_pc_dependency_linpobto__8</t>
  </si>
  <si>
    <t>iragro_pc_dependency_linpobex__8</t>
  </si>
  <si>
    <t>iracis_pc_dependency_gross_mkt_inc_pc_8</t>
  </si>
  <si>
    <t>iracis_pc_dependency_dis_inc_pc_8</t>
  </si>
  <si>
    <t>iracis_pc_dependency_cons_inc_pc_8</t>
  </si>
  <si>
    <t>iracis_pc_dependency_final_inc_pc_8</t>
  </si>
  <si>
    <t>iracis_pc_dependency_nso_inc_8</t>
  </si>
  <si>
    <t>iracis_pc_dependency_linpobto__8</t>
  </si>
  <si>
    <t>iracis_pc_dependency_linpobex__8</t>
  </si>
  <si>
    <t>tot_dit_corp_pc_dependency_gross_mkt_inc_pc_8</t>
  </si>
  <si>
    <t>tot_dit_corp_pc_dependency_dis_inc_pc_8</t>
  </si>
  <si>
    <t>tot_dit_corp_pc_dependency_cons_inc_pc_8</t>
  </si>
  <si>
    <t>tot_dit_corp_pc_dependency_final_inc_pc_8</t>
  </si>
  <si>
    <t>tot_dit_corp_pc_dependency_nso_inc_8</t>
  </si>
  <si>
    <t>tot_dit_corp_pc_dependency_linpobto__8</t>
  </si>
  <si>
    <t>tot_dit_corp_pc_dependency_linpobex__8</t>
  </si>
  <si>
    <t>iragro_pc_dependency_gross_mkt_inc_pc_9</t>
  </si>
  <si>
    <t>iragro_pc_dependency_dis_inc_pc_9</t>
  </si>
  <si>
    <t>iragro_pc_dependency_cons_inc_pc_9</t>
  </si>
  <si>
    <t>iragro_pc_dependency_final_inc_pc_9</t>
  </si>
  <si>
    <t>iragro_pc_dependency_nso_inc_9</t>
  </si>
  <si>
    <t>iragro_pc_dependency_linpobto__9</t>
  </si>
  <si>
    <t>iragro_pc_dependency_linpobex__9</t>
  </si>
  <si>
    <t>iracis_pc_dependency_gross_mkt_inc_pc_9</t>
  </si>
  <si>
    <t>iracis_pc_dependency_dis_inc_pc_9</t>
  </si>
  <si>
    <t>iracis_pc_dependency_cons_inc_pc_9</t>
  </si>
  <si>
    <t>iracis_pc_dependency_final_inc_pc_9</t>
  </si>
  <si>
    <t>iracis_pc_dependency_nso_inc_9</t>
  </si>
  <si>
    <t>iracis_pc_dependency_linpobto__9</t>
  </si>
  <si>
    <t>iracis_pc_dependency_linpobex__9</t>
  </si>
  <si>
    <t>tot_dit_corp_pc_dependency_gross_mkt_inc_pc_9</t>
  </si>
  <si>
    <t>tot_dit_corp_pc_dependency_dis_inc_pc_9</t>
  </si>
  <si>
    <t>tot_dit_corp_pc_dependency_cons_inc_pc_9</t>
  </si>
  <si>
    <t>tot_dit_corp_pc_dependency_final_inc_pc_9</t>
  </si>
  <si>
    <t>tot_dit_corp_pc_dependency_nso_inc_9</t>
  </si>
  <si>
    <t>tot_dit_corp_pc_dependency_linpobto__9</t>
  </si>
  <si>
    <t>tot_dit_corp_pc_dependency_linpobex__9</t>
  </si>
  <si>
    <t>iragro_pc_dependency_gross_mkt_inc_pc_10</t>
  </si>
  <si>
    <t>iragro_pc_dependency_dis_inc_pc_10</t>
  </si>
  <si>
    <t>iragro_pc_dependency_cons_inc_pc_10</t>
  </si>
  <si>
    <t>iragro_pc_dependency_final_inc_pc_10</t>
  </si>
  <si>
    <t>iragro_pc_dependency_nso_inc_10</t>
  </si>
  <si>
    <t>iragro_pc_dependency_linpobto__10</t>
  </si>
  <si>
    <t>iragro_pc_dependency_linpobex__10</t>
  </si>
  <si>
    <t>iracis_pc_dependency_gross_mkt_inc_pc_10</t>
  </si>
  <si>
    <t>iracis_pc_dependency_dis_inc_pc_10</t>
  </si>
  <si>
    <t>iracis_pc_dependency_cons_inc_pc_10</t>
  </si>
  <si>
    <t>iracis_pc_dependency_final_inc_pc_10</t>
  </si>
  <si>
    <t>iracis_pc_dependency_nso_inc_10</t>
  </si>
  <si>
    <t>iracis_pc_dependency_linpobto__10</t>
  </si>
  <si>
    <t>iracis_pc_dependency_linpobex__10</t>
  </si>
  <si>
    <t>tot_dit_corp_pc_dependency_gross_mkt_inc_pc_10</t>
  </si>
  <si>
    <t>tot_dit_corp_pc_dependency_dis_inc_pc_10</t>
  </si>
  <si>
    <t>tot_dit_corp_pc_dependency_cons_inc_pc_10</t>
  </si>
  <si>
    <t>tot_dit_corp_pc_dependency_final_inc_pc_10</t>
  </si>
  <si>
    <t>tot_dit_corp_pc_dependency_nso_inc_10</t>
  </si>
  <si>
    <t>tot_dit_corp_pc_dependency_linpobto__10</t>
  </si>
  <si>
    <t>tot_dit_corp_pc_dependency_linpobex__10</t>
  </si>
  <si>
    <t>iragro_pc_beneficiaries__1</t>
  </si>
  <si>
    <t>iragro_pc_benefits__1</t>
  </si>
  <si>
    <t>iragro_pc_coverage__1</t>
  </si>
  <si>
    <t>iragro_pc_mean__1</t>
  </si>
  <si>
    <t>iracis_pc_beneficiaries__1</t>
  </si>
  <si>
    <t>iracis_pc_benefits__1</t>
  </si>
  <si>
    <t>iracis_pc_coverage__1</t>
  </si>
  <si>
    <t>iracis_pc_mean__1</t>
  </si>
  <si>
    <t>iracis_pc_dependency_gross_mkt_inc_pc_1yes</t>
  </si>
  <si>
    <t>iracis_pc_dependency_dis_inc_pc_1yes</t>
  </si>
  <si>
    <t>iracis_pc_dependency_cons_inc_pc_1yes</t>
  </si>
  <si>
    <t>iracis_pc_dependency_final_inc_pc_1yes</t>
  </si>
  <si>
    <t>iracis_pc_dependency_nso_inc_1yes</t>
  </si>
  <si>
    <t>iracis_pc_dependency_linpobto__1yes</t>
  </si>
  <si>
    <t>iracis_pc_dependency_linpobex__1yes</t>
  </si>
  <si>
    <t>tot_dit_corp_pc_beneficiaries__1</t>
  </si>
  <si>
    <t>tot_dit_corp_pc_benefits__1</t>
  </si>
  <si>
    <t>tot_dit_corp_pc_coverage__1</t>
  </si>
  <si>
    <t>tot_dit_corp_pc_mean__1</t>
  </si>
  <si>
    <t>tot_dit_corp_pc_dependency_gross_mkt_inc_pc_1yes</t>
  </si>
  <si>
    <t>tot_dit_corp_pc_dependency_dis_inc_pc_1yes</t>
  </si>
  <si>
    <t>tot_dit_corp_pc_dependency_cons_inc_pc_1yes</t>
  </si>
  <si>
    <t>tot_dit_corp_pc_dependency_final_inc_pc_1yes</t>
  </si>
  <si>
    <t>tot_dit_corp_pc_dependency_nso_inc_1yes</t>
  </si>
  <si>
    <t>tot_dit_corp_pc_dependency_linpobto__1yes</t>
  </si>
  <si>
    <t>tot_dit_corp_pc_dependency_linpobex__1yes</t>
  </si>
  <si>
    <t>iragro_pc_beneficiaries__2</t>
  </si>
  <si>
    <t>iragro_pc_benefits__2</t>
  </si>
  <si>
    <t>iragro_pc_coverage__2</t>
  </si>
  <si>
    <t>iragro_pc_mean__2</t>
  </si>
  <si>
    <t>iracis_pc_beneficiaries__2</t>
  </si>
  <si>
    <t>iracis_pc_benefits__2</t>
  </si>
  <si>
    <t>iracis_pc_coverage__2</t>
  </si>
  <si>
    <t>iracis_pc_mean__2</t>
  </si>
  <si>
    <t>iracis_pc_dependency_gross_mkt_inc_pc_2yes</t>
  </si>
  <si>
    <t>iracis_pc_dependency_dis_inc_pc_2yes</t>
  </si>
  <si>
    <t>iracis_pc_dependency_cons_inc_pc_2yes</t>
  </si>
  <si>
    <t>iracis_pc_dependency_final_inc_pc_2yes</t>
  </si>
  <si>
    <t>iracis_pc_dependency_nso_inc_2yes</t>
  </si>
  <si>
    <t>iracis_pc_dependency_linpobto__2yes</t>
  </si>
  <si>
    <t>iracis_pc_dependency_linpobex__2yes</t>
  </si>
  <si>
    <t>tot_dit_corp_pc_beneficiaries__2</t>
  </si>
  <si>
    <t>tot_dit_corp_pc_benefits__2</t>
  </si>
  <si>
    <t>tot_dit_corp_pc_coverage__2</t>
  </si>
  <si>
    <t>tot_dit_corp_pc_mean__2</t>
  </si>
  <si>
    <t>tot_dit_corp_pc_dependency_gross_mkt_inc_pc_2yes</t>
  </si>
  <si>
    <t>tot_dit_corp_pc_dependency_dis_inc_pc_2yes</t>
  </si>
  <si>
    <t>tot_dit_corp_pc_dependency_cons_inc_pc_2yes</t>
  </si>
  <si>
    <t>tot_dit_corp_pc_dependency_final_inc_pc_2yes</t>
  </si>
  <si>
    <t>tot_dit_corp_pc_dependency_nso_inc_2yes</t>
  </si>
  <si>
    <t>tot_dit_corp_pc_dependency_linpobto__2yes</t>
  </si>
  <si>
    <t>tot_dit_corp_pc_dependency_linpobex__2yes</t>
  </si>
  <si>
    <t>iragro_pc_beneficiaries__3</t>
  </si>
  <si>
    <t>iragro_pc_benefits__3</t>
  </si>
  <si>
    <t>iragro_pc_coverage__3</t>
  </si>
  <si>
    <t>iragro_pc_mean__3</t>
  </si>
  <si>
    <t>iracis_pc_beneficiaries__3</t>
  </si>
  <si>
    <t>iracis_pc_benefits__3</t>
  </si>
  <si>
    <t>iracis_pc_coverage__3</t>
  </si>
  <si>
    <t>iracis_pc_mean__3</t>
  </si>
  <si>
    <t>iracis_pc_dependency_gross_mkt_inc_pc_3yes</t>
  </si>
  <si>
    <t>iracis_pc_dependency_dis_inc_pc_3yes</t>
  </si>
  <si>
    <t>iracis_pc_dependency_cons_inc_pc_3yes</t>
  </si>
  <si>
    <t>iracis_pc_dependency_final_inc_pc_3yes</t>
  </si>
  <si>
    <t>iracis_pc_dependency_nso_inc_3yes</t>
  </si>
  <si>
    <t>iracis_pc_dependency_linpobto__3yes</t>
  </si>
  <si>
    <t>iracis_pc_dependency_linpobex__3yes</t>
  </si>
  <si>
    <t>tot_dit_corp_pc_beneficiaries__3</t>
  </si>
  <si>
    <t>tot_dit_corp_pc_benefits__3</t>
  </si>
  <si>
    <t>tot_dit_corp_pc_coverage__3</t>
  </si>
  <si>
    <t>tot_dit_corp_pc_mean__3</t>
  </si>
  <si>
    <t>tot_dit_corp_pc_dependency_gross_mkt_inc_pc_3yes</t>
  </si>
  <si>
    <t>tot_dit_corp_pc_dependency_dis_inc_pc_3yes</t>
  </si>
  <si>
    <t>tot_dit_corp_pc_dependency_cons_inc_pc_3yes</t>
  </si>
  <si>
    <t>tot_dit_corp_pc_dependency_final_inc_pc_3yes</t>
  </si>
  <si>
    <t>tot_dit_corp_pc_dependency_nso_inc_3yes</t>
  </si>
  <si>
    <t>tot_dit_corp_pc_dependency_linpobto__3yes</t>
  </si>
  <si>
    <t>tot_dit_corp_pc_dependency_linpobex__3yes</t>
  </si>
  <si>
    <t>iragro_pc_beneficiaries__4</t>
  </si>
  <si>
    <t>iragro_pc_benefits__4</t>
  </si>
  <si>
    <t>iragro_pc_coverage__4</t>
  </si>
  <si>
    <t>iragro_pc_mean__4</t>
  </si>
  <si>
    <t>iracis_pc_beneficiaries__4</t>
  </si>
  <si>
    <t>iracis_pc_benefits__4</t>
  </si>
  <si>
    <t>iracis_pc_coverage__4</t>
  </si>
  <si>
    <t>iracis_pc_mean__4</t>
  </si>
  <si>
    <t>iracis_pc_dependency_gross_mkt_inc_pc_4yes</t>
  </si>
  <si>
    <t>iracis_pc_dependency_dis_inc_pc_4yes</t>
  </si>
  <si>
    <t>iracis_pc_dependency_cons_inc_pc_4yes</t>
  </si>
  <si>
    <t>iracis_pc_dependency_final_inc_pc_4yes</t>
  </si>
  <si>
    <t>iracis_pc_dependency_nso_inc_4yes</t>
  </si>
  <si>
    <t>iracis_pc_dependency_linpobto__4yes</t>
  </si>
  <si>
    <t>iracis_pc_dependency_linpobex__4yes</t>
  </si>
  <si>
    <t>tot_dit_corp_pc_beneficiaries__4</t>
  </si>
  <si>
    <t>tot_dit_corp_pc_benefits__4</t>
  </si>
  <si>
    <t>tot_dit_corp_pc_coverage__4</t>
  </si>
  <si>
    <t>tot_dit_corp_pc_mean__4</t>
  </si>
  <si>
    <t>tot_dit_corp_pc_dependency_gross_mkt_inc_pc_4yes</t>
  </si>
  <si>
    <t>tot_dit_corp_pc_dependency_dis_inc_pc_4yes</t>
  </si>
  <si>
    <t>tot_dit_corp_pc_dependency_cons_inc_pc_4yes</t>
  </si>
  <si>
    <t>tot_dit_corp_pc_dependency_final_inc_pc_4yes</t>
  </si>
  <si>
    <t>tot_dit_corp_pc_dependency_nso_inc_4yes</t>
  </si>
  <si>
    <t>tot_dit_corp_pc_dependency_linpobto__4yes</t>
  </si>
  <si>
    <t>tot_dit_corp_pc_dependency_linpobex__4yes</t>
  </si>
  <si>
    <t>iragro_pc_beneficiaries__5</t>
  </si>
  <si>
    <t>iragro_pc_benefits__5</t>
  </si>
  <si>
    <t>iragro_pc_coverage__5</t>
  </si>
  <si>
    <t>iragro_pc_mean__5</t>
  </si>
  <si>
    <t>iracis_pc_beneficiaries__5</t>
  </si>
  <si>
    <t>iracis_pc_benefits__5</t>
  </si>
  <si>
    <t>iracis_pc_coverage__5</t>
  </si>
  <si>
    <t>iracis_pc_mean__5</t>
  </si>
  <si>
    <t>iracis_pc_dependency_gross_mkt_inc_pc_5yes</t>
  </si>
  <si>
    <t>iracis_pc_dependency_dis_inc_pc_5yes</t>
  </si>
  <si>
    <t>iracis_pc_dependency_cons_inc_pc_5yes</t>
  </si>
  <si>
    <t>iracis_pc_dependency_final_inc_pc_5yes</t>
  </si>
  <si>
    <t>iracis_pc_dependency_nso_inc_5yes</t>
  </si>
  <si>
    <t>iracis_pc_dependency_linpobto__5yes</t>
  </si>
  <si>
    <t>iracis_pc_dependency_linpobex__5yes</t>
  </si>
  <si>
    <t>tot_dit_corp_pc_beneficiaries__5</t>
  </si>
  <si>
    <t>tot_dit_corp_pc_benefits__5</t>
  </si>
  <si>
    <t>tot_dit_corp_pc_coverage__5</t>
  </si>
  <si>
    <t>tot_dit_corp_pc_mean__5</t>
  </si>
  <si>
    <t>tot_dit_corp_pc_dependency_gross_mkt_inc_pc_5yes</t>
  </si>
  <si>
    <t>tot_dit_corp_pc_dependency_dis_inc_pc_5yes</t>
  </si>
  <si>
    <t>tot_dit_corp_pc_dependency_cons_inc_pc_5yes</t>
  </si>
  <si>
    <t>tot_dit_corp_pc_dependency_final_inc_pc_5yes</t>
  </si>
  <si>
    <t>tot_dit_corp_pc_dependency_nso_inc_5yes</t>
  </si>
  <si>
    <t>tot_dit_corp_pc_dependency_linpobto__5yes</t>
  </si>
  <si>
    <t>tot_dit_corp_pc_dependency_linpobex__5yes</t>
  </si>
  <si>
    <t>iragro_pc_beneficiaries__6</t>
  </si>
  <si>
    <t>iragro_pc_benefits__6</t>
  </si>
  <si>
    <t>iragro_pc_coverage__6</t>
  </si>
  <si>
    <t>iragro_pc_mean__6</t>
  </si>
  <si>
    <t>iracis_pc_beneficiaries__6</t>
  </si>
  <si>
    <t>iracis_pc_benefits__6</t>
  </si>
  <si>
    <t>iracis_pc_coverage__6</t>
  </si>
  <si>
    <t>iracis_pc_mean__6</t>
  </si>
  <si>
    <t>iracis_pc_dependency_gross_mkt_inc_pc_6yes</t>
  </si>
  <si>
    <t>iracis_pc_dependency_dis_inc_pc_6yes</t>
  </si>
  <si>
    <t>iracis_pc_dependency_cons_inc_pc_6yes</t>
  </si>
  <si>
    <t>iracis_pc_dependency_final_inc_pc_6yes</t>
  </si>
  <si>
    <t>iracis_pc_dependency_nso_inc_6yes</t>
  </si>
  <si>
    <t>iracis_pc_dependency_linpobto__6yes</t>
  </si>
  <si>
    <t>iracis_pc_dependency_linpobex__6yes</t>
  </si>
  <si>
    <t>tot_dit_corp_pc_beneficiaries__6</t>
  </si>
  <si>
    <t>tot_dit_corp_pc_benefits__6</t>
  </si>
  <si>
    <t>tot_dit_corp_pc_coverage__6</t>
  </si>
  <si>
    <t>tot_dit_corp_pc_mean__6</t>
  </si>
  <si>
    <t>tot_dit_corp_pc_dependency_gross_mkt_inc_pc_6yes</t>
  </si>
  <si>
    <t>tot_dit_corp_pc_dependency_dis_inc_pc_6yes</t>
  </si>
  <si>
    <t>tot_dit_corp_pc_dependency_cons_inc_pc_6yes</t>
  </si>
  <si>
    <t>tot_dit_corp_pc_dependency_final_inc_pc_6yes</t>
  </si>
  <si>
    <t>tot_dit_corp_pc_dependency_nso_inc_6yes</t>
  </si>
  <si>
    <t>tot_dit_corp_pc_dependency_linpobto__6yes</t>
  </si>
  <si>
    <t>tot_dit_corp_pc_dependency_linpobex__6yes</t>
  </si>
  <si>
    <t>iragro_pc_beneficiaries__7</t>
  </si>
  <si>
    <t>iragro_pc_benefits__7</t>
  </si>
  <si>
    <t>iragro_pc_coverage__7</t>
  </si>
  <si>
    <t>iragro_pc_mean__7</t>
  </si>
  <si>
    <t>iragro_pc_dependency_gross_mkt_inc_pc_7yes</t>
  </si>
  <si>
    <t>iragro_pc_dependency_dis_inc_pc_7yes</t>
  </si>
  <si>
    <t>iragro_pc_dependency_cons_inc_pc_7yes</t>
  </si>
  <si>
    <t>iragro_pc_dependency_final_inc_pc_7yes</t>
  </si>
  <si>
    <t>iragro_pc_dependency_nso_inc_7yes</t>
  </si>
  <si>
    <t>iragro_pc_dependency_linpobto__7yes</t>
  </si>
  <si>
    <t>iragro_pc_dependency_linpobex__7yes</t>
  </si>
  <si>
    <t>iracis_pc_beneficiaries__7</t>
  </si>
  <si>
    <t>iracis_pc_benefits__7</t>
  </si>
  <si>
    <t>iracis_pc_coverage__7</t>
  </si>
  <si>
    <t>iracis_pc_mean__7</t>
  </si>
  <si>
    <t>iracis_pc_dependency_gross_mkt_inc_pc_7yes</t>
  </si>
  <si>
    <t>iracis_pc_dependency_dis_inc_pc_7yes</t>
  </si>
  <si>
    <t>iracis_pc_dependency_cons_inc_pc_7yes</t>
  </si>
  <si>
    <t>iracis_pc_dependency_final_inc_pc_7yes</t>
  </si>
  <si>
    <t>iracis_pc_dependency_nso_inc_7yes</t>
  </si>
  <si>
    <t>iracis_pc_dependency_linpobto__7yes</t>
  </si>
  <si>
    <t>iracis_pc_dependency_linpobex__7yes</t>
  </si>
  <si>
    <t>tot_dit_corp_pc_beneficiaries__7</t>
  </si>
  <si>
    <t>tot_dit_corp_pc_benefits__7</t>
  </si>
  <si>
    <t>tot_dit_corp_pc_coverage__7</t>
  </si>
  <si>
    <t>tot_dit_corp_pc_mean__7</t>
  </si>
  <si>
    <t>tot_dit_corp_pc_dependency_gross_mkt_inc_pc_7yes</t>
  </si>
  <si>
    <t>tot_dit_corp_pc_dependency_dis_inc_pc_7yes</t>
  </si>
  <si>
    <t>tot_dit_corp_pc_dependency_cons_inc_pc_7yes</t>
  </si>
  <si>
    <t>tot_dit_corp_pc_dependency_final_inc_pc_7yes</t>
  </si>
  <si>
    <t>tot_dit_corp_pc_dependency_nso_inc_7yes</t>
  </si>
  <si>
    <t>tot_dit_corp_pc_dependency_linpobto__7yes</t>
  </si>
  <si>
    <t>tot_dit_corp_pc_dependency_linpobex__7yes</t>
  </si>
  <si>
    <t>iragro_pc_beneficiaries__8</t>
  </si>
  <si>
    <t>iragro_pc_benefits__8</t>
  </si>
  <si>
    <t>iragro_pc_coverage__8</t>
  </si>
  <si>
    <t>iragro_pc_mean__8</t>
  </si>
  <si>
    <t>iragro_pc_dependency_gross_mkt_inc_pc_8yes</t>
  </si>
  <si>
    <t>iragro_pc_dependency_dis_inc_pc_8yes</t>
  </si>
  <si>
    <t>iragro_pc_dependency_cons_inc_pc_8yes</t>
  </si>
  <si>
    <t>iragro_pc_dependency_final_inc_pc_8yes</t>
  </si>
  <si>
    <t>iragro_pc_dependency_nso_inc_8yes</t>
  </si>
  <si>
    <t>iragro_pc_dependency_linpobto__8yes</t>
  </si>
  <si>
    <t>iragro_pc_dependency_linpobex__8yes</t>
  </si>
  <si>
    <t>iracis_pc_beneficiaries__8</t>
  </si>
  <si>
    <t>iracis_pc_benefits__8</t>
  </si>
  <si>
    <t>iracis_pc_coverage__8</t>
  </si>
  <si>
    <t>iracis_pc_mean__8</t>
  </si>
  <si>
    <t>iracis_pc_dependency_gross_mkt_inc_pc_8yes</t>
  </si>
  <si>
    <t>iracis_pc_dependency_dis_inc_pc_8yes</t>
  </si>
  <si>
    <t>iracis_pc_dependency_cons_inc_pc_8yes</t>
  </si>
  <si>
    <t>iracis_pc_dependency_final_inc_pc_8yes</t>
  </si>
  <si>
    <t>iracis_pc_dependency_nso_inc_8yes</t>
  </si>
  <si>
    <t>iracis_pc_dependency_linpobto__8yes</t>
  </si>
  <si>
    <t>iracis_pc_dependency_linpobex__8yes</t>
  </si>
  <si>
    <t>tot_dit_corp_pc_beneficiaries__8</t>
  </si>
  <si>
    <t>tot_dit_corp_pc_benefits__8</t>
  </si>
  <si>
    <t>tot_dit_corp_pc_coverage__8</t>
  </si>
  <si>
    <t>tot_dit_corp_pc_mean__8</t>
  </si>
  <si>
    <t>tot_dit_corp_pc_dependency_gross_mkt_inc_pc_8yes</t>
  </si>
  <si>
    <t>tot_dit_corp_pc_dependency_dis_inc_pc_8yes</t>
  </si>
  <si>
    <t>tot_dit_corp_pc_dependency_cons_inc_pc_8yes</t>
  </si>
  <si>
    <t>tot_dit_corp_pc_dependency_final_inc_pc_8yes</t>
  </si>
  <si>
    <t>tot_dit_corp_pc_dependency_nso_inc_8yes</t>
  </si>
  <si>
    <t>tot_dit_corp_pc_dependency_linpobto__8yes</t>
  </si>
  <si>
    <t>tot_dit_corp_pc_dependency_linpobex__8yes</t>
  </si>
  <si>
    <t>iragro_pc_beneficiaries__9</t>
  </si>
  <si>
    <t>iragro_pc_benefits__9</t>
  </si>
  <si>
    <t>iragro_pc_coverage__9</t>
  </si>
  <si>
    <t>iragro_pc_mean__9</t>
  </si>
  <si>
    <t>iragro_pc_dependency_gross_mkt_inc_pc_9yes</t>
  </si>
  <si>
    <t>iragro_pc_dependency_dis_inc_pc_9yes</t>
  </si>
  <si>
    <t>iragro_pc_dependency_cons_inc_pc_9yes</t>
  </si>
  <si>
    <t>iragro_pc_dependency_final_inc_pc_9yes</t>
  </si>
  <si>
    <t>iragro_pc_dependency_nso_inc_9yes</t>
  </si>
  <si>
    <t>iragro_pc_dependency_linpobto__9yes</t>
  </si>
  <si>
    <t>iragro_pc_dependency_linpobex__9yes</t>
  </si>
  <si>
    <t>iracis_pc_beneficiaries__9</t>
  </si>
  <si>
    <t>iracis_pc_benefits__9</t>
  </si>
  <si>
    <t>iracis_pc_coverage__9</t>
  </si>
  <si>
    <t>iracis_pc_mean__9</t>
  </si>
  <si>
    <t>iracis_pc_dependency_gross_mkt_inc_pc_9yes</t>
  </si>
  <si>
    <t>iracis_pc_dependency_dis_inc_pc_9yes</t>
  </si>
  <si>
    <t>iracis_pc_dependency_cons_inc_pc_9yes</t>
  </si>
  <si>
    <t>iracis_pc_dependency_final_inc_pc_9yes</t>
  </si>
  <si>
    <t>iracis_pc_dependency_nso_inc_9yes</t>
  </si>
  <si>
    <t>iracis_pc_dependency_linpobto__9yes</t>
  </si>
  <si>
    <t>iracis_pc_dependency_linpobex__9yes</t>
  </si>
  <si>
    <t>tot_dit_corp_pc_beneficiaries__9</t>
  </si>
  <si>
    <t>tot_dit_corp_pc_benefits__9</t>
  </si>
  <si>
    <t>tot_dit_corp_pc_coverage__9</t>
  </si>
  <si>
    <t>tot_dit_corp_pc_mean__9</t>
  </si>
  <si>
    <t>tot_dit_corp_pc_dependency_gross_mkt_inc_pc_9yes</t>
  </si>
  <si>
    <t>tot_dit_corp_pc_dependency_dis_inc_pc_9yes</t>
  </si>
  <si>
    <t>tot_dit_corp_pc_dependency_cons_inc_pc_9yes</t>
  </si>
  <si>
    <t>tot_dit_corp_pc_dependency_final_inc_pc_9yes</t>
  </si>
  <si>
    <t>tot_dit_corp_pc_dependency_nso_inc_9yes</t>
  </si>
  <si>
    <t>tot_dit_corp_pc_dependency_linpobto__9yes</t>
  </si>
  <si>
    <t>tot_dit_corp_pc_dependency_linpobex__9yes</t>
  </si>
  <si>
    <t>iragro_pc_beneficiaries__10</t>
  </si>
  <si>
    <t>iragro_pc_benefits__10</t>
  </si>
  <si>
    <t>iragro_pc_coverage__10</t>
  </si>
  <si>
    <t>iragro_pc_mean__10</t>
  </si>
  <si>
    <t>iragro_pc_dependency_gross_mkt_inc_pc_10yes</t>
  </si>
  <si>
    <t>iragro_pc_dependency_dis_inc_pc_10yes</t>
  </si>
  <si>
    <t>iragro_pc_dependency_cons_inc_pc_10yes</t>
  </si>
  <si>
    <t>iragro_pc_dependency_final_inc_pc_10yes</t>
  </si>
  <si>
    <t>iragro_pc_dependency_nso_inc_10yes</t>
  </si>
  <si>
    <t>iragro_pc_dependency_linpobto__10yes</t>
  </si>
  <si>
    <t>iragro_pc_dependency_linpobex__10yes</t>
  </si>
  <si>
    <t>iracis_pc_beneficiaries__10</t>
  </si>
  <si>
    <t>iracis_pc_benefits__10</t>
  </si>
  <si>
    <t>iracis_pc_coverage__10</t>
  </si>
  <si>
    <t>iracis_pc_mean__10</t>
  </si>
  <si>
    <t>iracis_pc_dependency_gross_mkt_inc_pc_10yes</t>
  </si>
  <si>
    <t>iracis_pc_dependency_dis_inc_pc_10yes</t>
  </si>
  <si>
    <t>iracis_pc_dependency_cons_inc_pc_10yes</t>
  </si>
  <si>
    <t>iracis_pc_dependency_final_inc_pc_10yes</t>
  </si>
  <si>
    <t>iracis_pc_dependency_nso_inc_10yes</t>
  </si>
  <si>
    <t>iracis_pc_dependency_linpobto__10yes</t>
  </si>
  <si>
    <t>iracis_pc_dependency_linpobex__10yes</t>
  </si>
  <si>
    <t>tot_dit_corp_pc_beneficiaries__10</t>
  </si>
  <si>
    <t>tot_dit_corp_pc_benefits__10</t>
  </si>
  <si>
    <t>tot_dit_corp_pc_coverage__10</t>
  </si>
  <si>
    <t>tot_dit_corp_pc_mean__10</t>
  </si>
  <si>
    <t>tot_dit_corp_pc_dependency_gross_mkt_inc_pc_10yes</t>
  </si>
  <si>
    <t>tot_dit_corp_pc_dependency_dis_inc_pc_10yes</t>
  </si>
  <si>
    <t>tot_dit_corp_pc_dependency_cons_inc_pc_10yes</t>
  </si>
  <si>
    <t>tot_dit_corp_pc_dependency_final_inc_pc_10yes</t>
  </si>
  <si>
    <t>tot_dit_corp_pc_dependency_nso_inc_10yes</t>
  </si>
  <si>
    <t>tot_dit_corp_pc_dependency_linpobto__10yes</t>
  </si>
  <si>
    <t>tot_dit_corp_pc_dependency_linpobex__10yes</t>
  </si>
  <si>
    <t>Total direct taxes (+ corporate)</t>
  </si>
  <si>
    <t>Total direct taxes (+ corp)</t>
  </si>
  <si>
    <t>Total impuesto direct + corp</t>
  </si>
  <si>
    <r>
      <t xml:space="preserve">Seleccione variable 1 </t>
    </r>
    <r>
      <rPr>
        <b/>
        <sz val="16"/>
        <rFont val="Calibri"/>
        <family val="2"/>
      </rPr>
      <t>→</t>
    </r>
  </si>
  <si>
    <r>
      <t xml:space="preserve">Seleccione variable 2 </t>
    </r>
    <r>
      <rPr>
        <b/>
        <sz val="16"/>
        <rFont val="Calibri"/>
        <family val="2"/>
      </rPr>
      <t>→</t>
    </r>
  </si>
  <si>
    <r>
      <t xml:space="preserve">Seleccione variable 3 </t>
    </r>
    <r>
      <rPr>
        <b/>
        <sz val="16"/>
        <rFont val="Calibri"/>
        <family val="2"/>
      </rPr>
      <t>→</t>
    </r>
  </si>
  <si>
    <t>Impuestos por dividendo</t>
  </si>
  <si>
    <t>Impuesto corp IRAGRO</t>
  </si>
  <si>
    <t>Impuesto corp IRACIS</t>
  </si>
  <si>
    <t>Impuesto corp IRPC</t>
  </si>
  <si>
    <r>
      <rPr>
        <b/>
        <u/>
        <sz val="14"/>
        <color indexed="10"/>
        <rFont val="Garamond"/>
        <family val="1"/>
      </rPr>
      <t>Contribuyentes</t>
    </r>
    <r>
      <rPr>
        <b/>
        <sz val="14"/>
        <color indexed="10"/>
        <rFont val="Garamond"/>
        <family val="1"/>
      </rPr>
      <t xml:space="preserve">:
 Cantidad de individuos que pagan impuestos por decil de ingreso bruto de mercado.  
</t>
    </r>
    <r>
      <rPr>
        <b/>
        <i/>
        <sz val="14"/>
        <color indexed="10"/>
        <rFont val="Garamond"/>
        <family val="1"/>
      </rPr>
      <t>Seleccione las variables como indican las flechas. Compare el escenario de simulacion escogido (izquierda) con un escenario de referencia (derecha)</t>
    </r>
  </si>
  <si>
    <t>IRAGRO</t>
  </si>
  <si>
    <t>IRACIS</t>
  </si>
  <si>
    <t>pago_irpc</t>
  </si>
  <si>
    <t>IRPC</t>
  </si>
  <si>
    <t>Total IRE</t>
  </si>
  <si>
    <t>tot_ire_pc</t>
  </si>
  <si>
    <t>pago_ire</t>
  </si>
  <si>
    <t>eff_rate_iragro</t>
  </si>
  <si>
    <t>eff_rate_iracis</t>
  </si>
  <si>
    <t>eff_rate_total</t>
  </si>
  <si>
    <t>tot_ire_pc_dependency_gross_mkt_inc_pc_1</t>
  </si>
  <si>
    <t>tot_ire_pc_dependency_dis_inc_pc_1</t>
  </si>
  <si>
    <t>tot_ire_pc_dependency_cons_inc_pc_1</t>
  </si>
  <si>
    <t>tot_ire_pc_dependency_final_inc_pc_1</t>
  </si>
  <si>
    <t>tot_ire_pc_dependency_nso_inc_1</t>
  </si>
  <si>
    <t>tot_ire_pc_dependency_linpobto__1</t>
  </si>
  <si>
    <t>tot_ire_pc_dependency_linpobex__1</t>
  </si>
  <si>
    <t>tot_ire_pc_dependency_gross_mkt_inc_pc_2</t>
  </si>
  <si>
    <t>tot_ire_pc_dependency_dis_inc_pc_2</t>
  </si>
  <si>
    <t>tot_ire_pc_dependency_cons_inc_pc_2</t>
  </si>
  <si>
    <t>tot_ire_pc_dependency_final_inc_pc_2</t>
  </si>
  <si>
    <t>tot_ire_pc_dependency_nso_inc_2</t>
  </si>
  <si>
    <t>tot_ire_pc_dependency_linpobto__2</t>
  </si>
  <si>
    <t>tot_ire_pc_dependency_linpobex__2</t>
  </si>
  <si>
    <t>tot_ire_pc_dependency_gross_mkt_inc_pc_3</t>
  </si>
  <si>
    <t>tot_ire_pc_dependency_dis_inc_pc_3</t>
  </si>
  <si>
    <t>tot_ire_pc_dependency_cons_inc_pc_3</t>
  </si>
  <si>
    <t>tot_ire_pc_dependency_final_inc_pc_3</t>
  </si>
  <si>
    <t>tot_ire_pc_dependency_nso_inc_3</t>
  </si>
  <si>
    <t>tot_ire_pc_dependency_linpobto__3</t>
  </si>
  <si>
    <t>tot_ire_pc_dependency_linpobex__3</t>
  </si>
  <si>
    <t>tot_ire_pc_dependency_gross_mkt_inc_pc_4</t>
  </si>
  <si>
    <t>tot_ire_pc_dependency_dis_inc_pc_4</t>
  </si>
  <si>
    <t>tot_ire_pc_dependency_cons_inc_pc_4</t>
  </si>
  <si>
    <t>tot_ire_pc_dependency_final_inc_pc_4</t>
  </si>
  <si>
    <t>tot_ire_pc_dependency_nso_inc_4</t>
  </si>
  <si>
    <t>tot_ire_pc_dependency_linpobto__4</t>
  </si>
  <si>
    <t>tot_ire_pc_dependency_linpobex__4</t>
  </si>
  <si>
    <t>tot_ire_pc_dependency_gross_mkt_inc_pc_5</t>
  </si>
  <si>
    <t>tot_ire_pc_dependency_dis_inc_pc_5</t>
  </si>
  <si>
    <t>tot_ire_pc_dependency_cons_inc_pc_5</t>
  </si>
  <si>
    <t>tot_ire_pc_dependency_final_inc_pc_5</t>
  </si>
  <si>
    <t>tot_ire_pc_dependency_nso_inc_5</t>
  </si>
  <si>
    <t>tot_ire_pc_dependency_linpobto__5</t>
  </si>
  <si>
    <t>tot_ire_pc_dependency_linpobex__5</t>
  </si>
  <si>
    <t>tot_ire_pc_dependency_gross_mkt_inc_pc_6</t>
  </si>
  <si>
    <t>tot_ire_pc_dependency_dis_inc_pc_6</t>
  </si>
  <si>
    <t>tot_ire_pc_dependency_cons_inc_pc_6</t>
  </si>
  <si>
    <t>tot_ire_pc_dependency_final_inc_pc_6</t>
  </si>
  <si>
    <t>tot_ire_pc_dependency_nso_inc_6</t>
  </si>
  <si>
    <t>tot_ire_pc_dependency_linpobto__6</t>
  </si>
  <si>
    <t>tot_ire_pc_dependency_linpobex__6</t>
  </si>
  <si>
    <t>tot_ire_pc_dependency_gross_mkt_inc_pc_7</t>
  </si>
  <si>
    <t>tot_ire_pc_dependency_dis_inc_pc_7</t>
  </si>
  <si>
    <t>tot_ire_pc_dependency_cons_inc_pc_7</t>
  </si>
  <si>
    <t>tot_ire_pc_dependency_final_inc_pc_7</t>
  </si>
  <si>
    <t>tot_ire_pc_dependency_nso_inc_7</t>
  </si>
  <si>
    <t>tot_ire_pc_dependency_linpobto__7</t>
  </si>
  <si>
    <t>tot_ire_pc_dependency_linpobex__7</t>
  </si>
  <si>
    <t>tot_ire_pc_dependency_gross_mkt_inc_pc_8</t>
  </si>
  <si>
    <t>tot_ire_pc_dependency_dis_inc_pc_8</t>
  </si>
  <si>
    <t>tot_ire_pc_dependency_cons_inc_pc_8</t>
  </si>
  <si>
    <t>tot_ire_pc_dependency_final_inc_pc_8</t>
  </si>
  <si>
    <t>tot_ire_pc_dependency_nso_inc_8</t>
  </si>
  <si>
    <t>tot_ire_pc_dependency_linpobto__8</t>
  </si>
  <si>
    <t>tot_ire_pc_dependency_linpobex__8</t>
  </si>
  <si>
    <t>tot_ire_pc_dependency_gross_mkt_inc_pc_9</t>
  </si>
  <si>
    <t>tot_ire_pc_dependency_dis_inc_pc_9</t>
  </si>
  <si>
    <t>tot_ire_pc_dependency_cons_inc_pc_9</t>
  </si>
  <si>
    <t>tot_ire_pc_dependency_final_inc_pc_9</t>
  </si>
  <si>
    <t>tot_ire_pc_dependency_nso_inc_9</t>
  </si>
  <si>
    <t>tot_ire_pc_dependency_linpobto__9</t>
  </si>
  <si>
    <t>tot_ire_pc_dependency_linpobex__9</t>
  </si>
  <si>
    <t>tot_ire_pc_dependency_gross_mkt_inc_pc_10</t>
  </si>
  <si>
    <t>tot_ire_pc_dependency_dis_inc_pc_10</t>
  </si>
  <si>
    <t>tot_ire_pc_dependency_cons_inc_pc_10</t>
  </si>
  <si>
    <t>tot_ire_pc_dependency_final_inc_pc_10</t>
  </si>
  <si>
    <t>tot_ire_pc_dependency_nso_inc_10</t>
  </si>
  <si>
    <t>tot_ire_pc_dependency_linpobto__10</t>
  </si>
  <si>
    <t>tot_ire_pc_dependency_linpobex__10</t>
  </si>
  <si>
    <t>tot_ire_pc_beneficiaries__1</t>
  </si>
  <si>
    <t>tot_ire_pc_benefits__1</t>
  </si>
  <si>
    <t>tot_ire_pc_coverage__1</t>
  </si>
  <si>
    <t>tot_ire_pc_mean__1</t>
  </si>
  <si>
    <t>tot_ire_pc_dependency_gross_mkt_inc_pc_1yes</t>
  </si>
  <si>
    <t>tot_ire_pc_dependency_dis_inc_pc_1yes</t>
  </si>
  <si>
    <t>tot_ire_pc_dependency_cons_inc_pc_1yes</t>
  </si>
  <si>
    <t>tot_ire_pc_dependency_final_inc_pc_1yes</t>
  </si>
  <si>
    <t>tot_ire_pc_dependency_nso_inc_1yes</t>
  </si>
  <si>
    <t>tot_ire_pc_dependency_linpobto__1yes</t>
  </si>
  <si>
    <t>tot_ire_pc_dependency_linpobex__1yes</t>
  </si>
  <si>
    <t>tot_ire_pc_beneficiaries__2</t>
  </si>
  <si>
    <t>tot_ire_pc_benefits__2</t>
  </si>
  <si>
    <t>tot_ire_pc_coverage__2</t>
  </si>
  <si>
    <t>tot_ire_pc_mean__2</t>
  </si>
  <si>
    <t>tot_ire_pc_dependency_gross_mkt_inc_pc_2yes</t>
  </si>
  <si>
    <t>tot_ire_pc_dependency_dis_inc_pc_2yes</t>
  </si>
  <si>
    <t>tot_ire_pc_dependency_cons_inc_pc_2yes</t>
  </si>
  <si>
    <t>tot_ire_pc_dependency_final_inc_pc_2yes</t>
  </si>
  <si>
    <t>tot_ire_pc_dependency_nso_inc_2yes</t>
  </si>
  <si>
    <t>tot_ire_pc_dependency_linpobto__2yes</t>
  </si>
  <si>
    <t>tot_ire_pc_dependency_linpobex__2yes</t>
  </si>
  <si>
    <t>tot_ire_pc_beneficiaries__3</t>
  </si>
  <si>
    <t>tot_ire_pc_benefits__3</t>
  </si>
  <si>
    <t>tot_ire_pc_coverage__3</t>
  </si>
  <si>
    <t>tot_ire_pc_mean__3</t>
  </si>
  <si>
    <t>tot_ire_pc_dependency_gross_mkt_inc_pc_3yes</t>
  </si>
  <si>
    <t>tot_ire_pc_dependency_dis_inc_pc_3yes</t>
  </si>
  <si>
    <t>tot_ire_pc_dependency_cons_inc_pc_3yes</t>
  </si>
  <si>
    <t>tot_ire_pc_dependency_final_inc_pc_3yes</t>
  </si>
  <si>
    <t>tot_ire_pc_dependency_nso_inc_3yes</t>
  </si>
  <si>
    <t>tot_ire_pc_dependency_linpobto__3yes</t>
  </si>
  <si>
    <t>tot_ire_pc_dependency_linpobex__3yes</t>
  </si>
  <si>
    <t>tot_ire_pc_beneficiaries__4</t>
  </si>
  <si>
    <t>tot_ire_pc_benefits__4</t>
  </si>
  <si>
    <t>tot_ire_pc_coverage__4</t>
  </si>
  <si>
    <t>tot_ire_pc_mean__4</t>
  </si>
  <si>
    <t>tot_ire_pc_dependency_gross_mkt_inc_pc_4yes</t>
  </si>
  <si>
    <t>tot_ire_pc_dependency_dis_inc_pc_4yes</t>
  </si>
  <si>
    <t>tot_ire_pc_dependency_cons_inc_pc_4yes</t>
  </si>
  <si>
    <t>tot_ire_pc_dependency_final_inc_pc_4yes</t>
  </si>
  <si>
    <t>tot_ire_pc_dependency_nso_inc_4yes</t>
  </si>
  <si>
    <t>tot_ire_pc_dependency_linpobto__4yes</t>
  </si>
  <si>
    <t>tot_ire_pc_dependency_linpobex__4yes</t>
  </si>
  <si>
    <t>tot_ire_pc_beneficiaries__5</t>
  </si>
  <si>
    <t>tot_ire_pc_benefits__5</t>
  </si>
  <si>
    <t>tot_ire_pc_coverage__5</t>
  </si>
  <si>
    <t>tot_ire_pc_mean__5</t>
  </si>
  <si>
    <t>tot_ire_pc_dependency_gross_mkt_inc_pc_5yes</t>
  </si>
  <si>
    <t>tot_ire_pc_dependency_dis_inc_pc_5yes</t>
  </si>
  <si>
    <t>tot_ire_pc_dependency_cons_inc_pc_5yes</t>
  </si>
  <si>
    <t>tot_ire_pc_dependency_final_inc_pc_5yes</t>
  </si>
  <si>
    <t>tot_ire_pc_dependency_nso_inc_5yes</t>
  </si>
  <si>
    <t>tot_ire_pc_dependency_linpobto__5yes</t>
  </si>
  <si>
    <t>tot_ire_pc_dependency_linpobex__5yes</t>
  </si>
  <si>
    <t>tot_ire_pc_beneficiaries__6</t>
  </si>
  <si>
    <t>tot_ire_pc_benefits__6</t>
  </si>
  <si>
    <t>tot_ire_pc_coverage__6</t>
  </si>
  <si>
    <t>tot_ire_pc_mean__6</t>
  </si>
  <si>
    <t>tot_ire_pc_dependency_gross_mkt_inc_pc_6yes</t>
  </si>
  <si>
    <t>tot_ire_pc_dependency_dis_inc_pc_6yes</t>
  </si>
  <si>
    <t>tot_ire_pc_dependency_cons_inc_pc_6yes</t>
  </si>
  <si>
    <t>tot_ire_pc_dependency_final_inc_pc_6yes</t>
  </si>
  <si>
    <t>tot_ire_pc_dependency_nso_inc_6yes</t>
  </si>
  <si>
    <t>tot_ire_pc_dependency_linpobto__6yes</t>
  </si>
  <si>
    <t>tot_ire_pc_dependency_linpobex__6yes</t>
  </si>
  <si>
    <t>tot_ire_pc_beneficiaries__7</t>
  </si>
  <si>
    <t>tot_ire_pc_benefits__7</t>
  </si>
  <si>
    <t>tot_ire_pc_coverage__7</t>
  </si>
  <si>
    <t>tot_ire_pc_mean__7</t>
  </si>
  <si>
    <t>tot_ire_pc_dependency_gross_mkt_inc_pc_7yes</t>
  </si>
  <si>
    <t>tot_ire_pc_dependency_dis_inc_pc_7yes</t>
  </si>
  <si>
    <t>tot_ire_pc_dependency_cons_inc_pc_7yes</t>
  </si>
  <si>
    <t>tot_ire_pc_dependency_final_inc_pc_7yes</t>
  </si>
  <si>
    <t>tot_ire_pc_dependency_nso_inc_7yes</t>
  </si>
  <si>
    <t>tot_ire_pc_dependency_linpobto__7yes</t>
  </si>
  <si>
    <t>tot_ire_pc_dependency_linpobex__7yes</t>
  </si>
  <si>
    <t>tot_ire_pc_beneficiaries__8</t>
  </si>
  <si>
    <t>tot_ire_pc_benefits__8</t>
  </si>
  <si>
    <t>tot_ire_pc_coverage__8</t>
  </si>
  <si>
    <t>tot_ire_pc_mean__8</t>
  </si>
  <si>
    <t>tot_ire_pc_dependency_gross_mkt_inc_pc_8yes</t>
  </si>
  <si>
    <t>tot_ire_pc_dependency_dis_inc_pc_8yes</t>
  </si>
  <si>
    <t>tot_ire_pc_dependency_cons_inc_pc_8yes</t>
  </si>
  <si>
    <t>tot_ire_pc_dependency_final_inc_pc_8yes</t>
  </si>
  <si>
    <t>tot_ire_pc_dependency_nso_inc_8yes</t>
  </si>
  <si>
    <t>tot_ire_pc_dependency_linpobto__8yes</t>
  </si>
  <si>
    <t>tot_ire_pc_dependency_linpobex__8yes</t>
  </si>
  <si>
    <t>tot_ire_pc_beneficiaries__9</t>
  </si>
  <si>
    <t>tot_ire_pc_benefits__9</t>
  </si>
  <si>
    <t>tot_ire_pc_coverage__9</t>
  </si>
  <si>
    <t>tot_ire_pc_mean__9</t>
  </si>
  <si>
    <t>tot_ire_pc_dependency_gross_mkt_inc_pc_9yes</t>
  </si>
  <si>
    <t>tot_ire_pc_dependency_dis_inc_pc_9yes</t>
  </si>
  <si>
    <t>tot_ire_pc_dependency_cons_inc_pc_9yes</t>
  </si>
  <si>
    <t>tot_ire_pc_dependency_final_inc_pc_9yes</t>
  </si>
  <si>
    <t>tot_ire_pc_dependency_nso_inc_9yes</t>
  </si>
  <si>
    <t>tot_ire_pc_dependency_linpobto__9yes</t>
  </si>
  <si>
    <t>tot_ire_pc_dependency_linpobex__9yes</t>
  </si>
  <si>
    <t>tot_ire_pc_beneficiaries__10</t>
  </si>
  <si>
    <t>tot_ire_pc_benefits__10</t>
  </si>
  <si>
    <t>tot_ire_pc_coverage__10</t>
  </si>
  <si>
    <t>tot_ire_pc_mean__10</t>
  </si>
  <si>
    <t>tot_ire_pc_dependency_gross_mkt_inc_pc_10yes</t>
  </si>
  <si>
    <t>tot_ire_pc_dependency_dis_inc_pc_10yes</t>
  </si>
  <si>
    <t>tot_ire_pc_dependency_cons_inc_pc_10yes</t>
  </si>
  <si>
    <t>tot_ire_pc_dependency_final_inc_pc_10yes</t>
  </si>
  <si>
    <t>tot_ire_pc_dependency_nso_inc_10yes</t>
  </si>
  <si>
    <t>tot_ire_pc_dependency_linpobto__10yes</t>
  </si>
  <si>
    <t>tot_ire_pc_dependency_linpobex__10yes</t>
  </si>
  <si>
    <t>Iragro</t>
  </si>
  <si>
    <t>Iracis</t>
  </si>
  <si>
    <t>eff_rate_irpc</t>
  </si>
  <si>
    <t>Irpc</t>
  </si>
  <si>
    <t>Ingresos netos de mercado sistema nuevo: Ingresos netos de IRP, IRAGRO, IRACIS, UPROD</t>
  </si>
  <si>
    <t>Ingresos netos de mercado sistema actual: Ingresos netos de IRP, IRAGRO, IRACIS, IRPC</t>
  </si>
  <si>
    <t>Ingresos netos de IRP y SSC</t>
  </si>
  <si>
    <t>Ingresos netos de IRP sistema nuevo: Ingresos netos de labor tax, alquiler tax, dividendo tax</t>
  </si>
  <si>
    <t>Ingresos netos de IRP sistema actual: Ingresos netos de labor tax</t>
  </si>
  <si>
    <t>Ingresos netos de IRP y SSC sistema nuevo: Ingesos netos de labor tax, alquiler tax, dividendo tax y SSC</t>
  </si>
  <si>
    <t>Ingresos netos de IRP y SSC sistema actual: Ingresos netos de labor tax y SSC</t>
  </si>
  <si>
    <t>net_mkt_income_pc</t>
  </si>
  <si>
    <t>net_mkt_incirp_pc</t>
  </si>
  <si>
    <t>net_mkt_inc_irpssc_pc</t>
  </si>
  <si>
    <t>net_mkt_incirp_pc_fgt0_linpobex__.</t>
  </si>
  <si>
    <t>net_mkt_incirp_pc_fgt0_linpobto__.</t>
  </si>
  <si>
    <t>net_mkt_income_pc_fgt0_linpobex__.</t>
  </si>
  <si>
    <t>net_mkt_income_pc_fgt0_linpobto__.</t>
  </si>
  <si>
    <t>net_mkt_incirp_pc_fgt1_linpobex__.</t>
  </si>
  <si>
    <t>net_mkt_incirp_pc_fgt1_linpobto__.</t>
  </si>
  <si>
    <t>net_mkt_income_pc_fgt1_linpobex__.</t>
  </si>
  <si>
    <t>net_mkt_income_pc_fgt1_linpobto__.</t>
  </si>
  <si>
    <t>net_mkt_incirp_pc_fgt2_linpobex__.</t>
  </si>
  <si>
    <t>net_mkt_incirp_pc_fgt2_linpobto__.</t>
  </si>
  <si>
    <t>net_mkt_income_pc_fgt2_linpobex__.</t>
  </si>
  <si>
    <t>net_mkt_income_pc_fgt2_linpobto__.</t>
  </si>
  <si>
    <t>tot_dit_corp_pc_dependency_net_mkt_income_pc_1</t>
  </si>
  <si>
    <t>tot_dit_corp_pc_dependency_net_mkt_incirp_pc_1</t>
  </si>
  <si>
    <t>tot_dit_corp_pc_dependency_net_mkt_inc_irpssc_pc_1</t>
  </si>
  <si>
    <t>iragro_pc_dependency_net_mkt_income_pc_1</t>
  </si>
  <si>
    <t>iragro_pc_dependency_net_mkt_incirp_pc_1</t>
  </si>
  <si>
    <t>iragro_pc_dependency_net_mkt_inc_irpssc_pc_1</t>
  </si>
  <si>
    <t>iracis_pc_dependency_net_mkt_income_pc_1</t>
  </si>
  <si>
    <t>iracis_pc_dependency_net_mkt_incirp_pc_1</t>
  </si>
  <si>
    <t>iracis_pc_dependency_net_mkt_inc_irpssc_pc_1</t>
  </si>
  <si>
    <t>tekopora_inc_pc_dependency_net_mkt_income_pc_1</t>
  </si>
  <si>
    <t>tekopora_inc_pc_dependency_net_mkt_incirp_pc_1</t>
  </si>
  <si>
    <t>tekopora_inc_pc_dependency_net_mkt_inc_irpssc_pc_1</t>
  </si>
  <si>
    <t>famassist_inc_pc_dependency_net_mkt_income_pc_1</t>
  </si>
  <si>
    <t>famassist_inc_pc_dependency_net_mkt_incirp_pc_1</t>
  </si>
  <si>
    <t>famassist_inc_pc_dependency_net_mkt_inc_irpssc_pc_1</t>
  </si>
  <si>
    <t>adulto_inc_pc_dependency_net_mkt_income_pc_1</t>
  </si>
  <si>
    <t>adulto_inc_pc_dependency_net_mkt_incirp_pc_1</t>
  </si>
  <si>
    <t>adulto_inc_pc_dependency_net_mkt_inc_irpssc_pc_1</t>
  </si>
  <si>
    <t>agtrans_inc_pc_dependency_net_mkt_income_pc_1</t>
  </si>
  <si>
    <t>agtrans_inc_pc_dependency_net_mkt_incirp_pc_1</t>
  </si>
  <si>
    <t>agtrans_inc_pc_dependency_net_mkt_inc_irpssc_pc_1</t>
  </si>
  <si>
    <t>elec_sub_pc_dependency_net_mkt_income_pc_1</t>
  </si>
  <si>
    <t>elec_sub_pc_dependency_net_mkt_incirp_pc_1</t>
  </si>
  <si>
    <t>elec_sub_pc_dependency_net_mkt_inc_irpssc_pc_1</t>
  </si>
  <si>
    <t>transporte_sub_pc_dependency_net_mkt_income_pc_1</t>
  </si>
  <si>
    <t>transporte_sub_pc_dependency_net_mkt_incirp_pc_1</t>
  </si>
  <si>
    <t>transporte_sub_pc_dependency_net_mkt_inc_irpssc_pc_1</t>
  </si>
  <si>
    <t>senavitat_sub_pc_dependency_net_mkt_income_pc_1</t>
  </si>
  <si>
    <t>senavitat_sub_pc_dependency_net_mkt_incirp_pc_1</t>
  </si>
  <si>
    <t>senavitat_sub_pc_dependency_net_mkt_inc_irpssc_pc_1</t>
  </si>
  <si>
    <t>labor_tax_pc_dependency_net_mkt_income_pc_1</t>
  </si>
  <si>
    <t>labor_tax_pc_dependency_net_mkt_incirp_pc_1</t>
  </si>
  <si>
    <t>labor_tax_pc_dependency_net_mkt_inc_irpssc_pc_1</t>
  </si>
  <si>
    <t>becas_pc_dependency_net_mkt_income_pc_1</t>
  </si>
  <si>
    <t>becas_pc_dependency_net_mkt_incirp_pc_1</t>
  </si>
  <si>
    <t>becas_pc_dependency_net_mkt_inc_irpssc_pc_1</t>
  </si>
  <si>
    <t>edupubpreesc_pc_dependency_net_mkt_income_pc_1</t>
  </si>
  <si>
    <t>edupubpreesc_pc_dependency_net_mkt_incirp_pc_1</t>
  </si>
  <si>
    <t>edupubpreesc_pc_dependency_net_mkt_inc_irpssc_pc_1</t>
  </si>
  <si>
    <t>edupubprim_pc_dependency_net_mkt_income_pc_1</t>
  </si>
  <si>
    <t>edupubprim_pc_dependency_net_mkt_incirp_pc_1</t>
  </si>
  <si>
    <t>edupubprim_pc_dependency_net_mkt_inc_irpssc_pc_1</t>
  </si>
  <si>
    <t>edupubsec_pc_dependency_net_mkt_income_pc_1</t>
  </si>
  <si>
    <t>edupubsec_pc_dependency_net_mkt_incirp_pc_1</t>
  </si>
  <si>
    <t>edupubsec_pc_dependency_net_mkt_inc_irpssc_pc_1</t>
  </si>
  <si>
    <t>edupubuni_pc_dependency_net_mkt_income_pc_1</t>
  </si>
  <si>
    <t>edupubuni_pc_dependency_net_mkt_incirp_pc_1</t>
  </si>
  <si>
    <t>edupubuni_pc_dependency_net_mkt_inc_irpssc_pc_1</t>
  </si>
  <si>
    <t>transfood_pc_dependency_net_mkt_income_pc_1</t>
  </si>
  <si>
    <t>transfood_pc_dependency_net_mkt_incirp_pc_1</t>
  </si>
  <si>
    <t>transfood_pc_dependency_net_mkt_inc_irpssc_pc_1</t>
  </si>
  <si>
    <t>transutil_pc_dependency_net_mkt_income_pc_1</t>
  </si>
  <si>
    <t>transutil_pc_dependency_net_mkt_incirp_pc_1</t>
  </si>
  <si>
    <t>transutil_pc_dependency_net_mkt_inc_irpssc_pc_1</t>
  </si>
  <si>
    <t>gross_mkt_inc_pc_dependency_net_mkt_income_pc_1</t>
  </si>
  <si>
    <t>gross_mkt_inc_pc_dependency_net_mkt_incirp_pc_1</t>
  </si>
  <si>
    <t>gross_mkt_inc_pc_dependency_net_mkt_inc_irpssc_pc_1</t>
  </si>
  <si>
    <t>net_mkt_income_pc_dependency_gross_mkt_inc_pc_1</t>
  </si>
  <si>
    <t>net_mkt_income_pc_dependency_net_mkt_income_pc_1</t>
  </si>
  <si>
    <t>net_mkt_income_pc_dependency_net_mkt_incirp_pc_1</t>
  </si>
  <si>
    <t>net_mkt_income_pc_dependency_net_mkt_inc_irpssc_pc_1</t>
  </si>
  <si>
    <t>net_mkt_income_pc_dependency_dis_inc_pc_1</t>
  </si>
  <si>
    <t>net_mkt_income_pc_dependency_cons_inc_pc_1</t>
  </si>
  <si>
    <t>net_mkt_income_pc_dependency_final_inc_pc_1</t>
  </si>
  <si>
    <t>net_mkt_income_pc_dependency_nso_inc_1</t>
  </si>
  <si>
    <t>net_mkt_income_pc_dependency_linpobto__1</t>
  </si>
  <si>
    <t>net_mkt_income_pc_dependency_linpobex__1</t>
  </si>
  <si>
    <t>net_mkt_incirp_pc_dependency_gross_mkt_inc_pc_1</t>
  </si>
  <si>
    <t>net_mkt_incirp_pc_dependency_net_mkt_income_pc_1</t>
  </si>
  <si>
    <t>net_mkt_incirp_pc_dependency_net_mkt_incirp_pc_1</t>
  </si>
  <si>
    <t>net_mkt_incirp_pc_dependency_net_mkt_inc_irpssc_pc_1</t>
  </si>
  <si>
    <t>net_mkt_incirp_pc_dependency_dis_inc_pc_1</t>
  </si>
  <si>
    <t>net_mkt_incirp_pc_dependency_cons_inc_pc_1</t>
  </si>
  <si>
    <t>net_mkt_incirp_pc_dependency_final_inc_pc_1</t>
  </si>
  <si>
    <t>net_mkt_incirp_pc_dependency_nso_inc_1</t>
  </si>
  <si>
    <t>net_mkt_incirp_pc_dependency_linpobto__1</t>
  </si>
  <si>
    <t>net_mkt_incirp_pc_dependency_linpobex__1</t>
  </si>
  <si>
    <t>tot_deduction_taken_pc_dependency_net_mkt_income_pc_1</t>
  </si>
  <si>
    <t>tot_deduction_taken_pc_dependency_net_mkt_incirp_pc_1</t>
  </si>
  <si>
    <t>tot_deduction_taken_pc_dependency_net_mkt_inc_irpssc_pc_1</t>
  </si>
  <si>
    <t>net_mkt_inc_irpssc_pc_dependency_gross_mkt_inc_pc_1</t>
  </si>
  <si>
    <t>net_mkt_inc_irpssc_pc_dependency_net_mkt_income_pc_1</t>
  </si>
  <si>
    <t>net_mkt_inc_irpssc_pc_dependency_net_mkt_incirp_pc_1</t>
  </si>
  <si>
    <t>net_mkt_inc_irpssc_pc_dependency_net_mkt_inc_irpssc_pc_1</t>
  </si>
  <si>
    <t>net_mkt_inc_irpssc_pc_dependency_dis_inc_pc_1</t>
  </si>
  <si>
    <t>net_mkt_inc_irpssc_pc_dependency_cons_inc_pc_1</t>
  </si>
  <si>
    <t>net_mkt_inc_irpssc_pc_dependency_final_inc_pc_1</t>
  </si>
  <si>
    <t>net_mkt_inc_irpssc_pc_dependency_nso_inc_1</t>
  </si>
  <si>
    <t>net_mkt_inc_irpssc_pc_dependency_linpobto__1</t>
  </si>
  <si>
    <t>net_mkt_inc_irpssc_pc_dependency_linpobex__1</t>
  </si>
  <si>
    <t>dis_inc_pc_dependency_net_mkt_income_pc_1</t>
  </si>
  <si>
    <t>dis_inc_pc_dependency_net_mkt_incirp_pc_1</t>
  </si>
  <si>
    <t>dis_inc_pc_dependency_net_mkt_inc_irpssc_pc_1</t>
  </si>
  <si>
    <t>cons_inc_pc_dependency_net_mkt_income_pc_1</t>
  </si>
  <si>
    <t>cons_inc_pc_dependency_net_mkt_incirp_pc_1</t>
  </si>
  <si>
    <t>cons_inc_pc_dependency_net_mkt_inc_irpssc_pc_1</t>
  </si>
  <si>
    <t>final_inc_pc_dependency_net_mkt_income_pc_1</t>
  </si>
  <si>
    <t>final_inc_pc_dependency_net_mkt_incirp_pc_1</t>
  </si>
  <si>
    <t>final_inc_pc_dependency_net_mkt_inc_irpssc_pc_1</t>
  </si>
  <si>
    <t>nso_inc_dependency_net_mkt_income_pc_1</t>
  </si>
  <si>
    <t>nso_inc_dependency_net_mkt_incirp_pc_1</t>
  </si>
  <si>
    <t>nso_inc_dependency_net_mkt_inc_irpssc_pc_1</t>
  </si>
  <si>
    <t>ssc_pc_dependency_net_mkt_income_pc_1</t>
  </si>
  <si>
    <t>ssc_pc_dependency_net_mkt_incirp_pc_1</t>
  </si>
  <si>
    <t>ssc_pc_dependency_net_mkt_inc_irpssc_pc_1</t>
  </si>
  <si>
    <t>tot_ire_pc_dependency_net_mkt_income_pc_1</t>
  </si>
  <si>
    <t>tot_ire_pc_dependency_net_mkt_incirp_pc_1</t>
  </si>
  <si>
    <t>tot_ire_pc_dependency_net_mkt_inc_irpssc_pc_1</t>
  </si>
  <si>
    <t>tot_dit_corp_pc_dependency_net_mkt_income_pc_2</t>
  </si>
  <si>
    <t>tot_dit_corp_pc_dependency_net_mkt_incirp_pc_2</t>
  </si>
  <si>
    <t>tot_dit_corp_pc_dependency_net_mkt_inc_irpssc_pc_2</t>
  </si>
  <si>
    <t>iragro_pc_dependency_net_mkt_income_pc_2</t>
  </si>
  <si>
    <t>iragro_pc_dependency_net_mkt_incirp_pc_2</t>
  </si>
  <si>
    <t>iragro_pc_dependency_net_mkt_inc_irpssc_pc_2</t>
  </si>
  <si>
    <t>iracis_pc_dependency_net_mkt_income_pc_2</t>
  </si>
  <si>
    <t>iracis_pc_dependency_net_mkt_incirp_pc_2</t>
  </si>
  <si>
    <t>iracis_pc_dependency_net_mkt_inc_irpssc_pc_2</t>
  </si>
  <si>
    <t>tekopora_inc_pc_dependency_net_mkt_income_pc_2</t>
  </si>
  <si>
    <t>tekopora_inc_pc_dependency_net_mkt_incirp_pc_2</t>
  </si>
  <si>
    <t>tekopora_inc_pc_dependency_net_mkt_inc_irpssc_pc_2</t>
  </si>
  <si>
    <t>famassist_inc_pc_dependency_net_mkt_income_pc_2</t>
  </si>
  <si>
    <t>famassist_inc_pc_dependency_net_mkt_incirp_pc_2</t>
  </si>
  <si>
    <t>famassist_inc_pc_dependency_net_mkt_inc_irpssc_pc_2</t>
  </si>
  <si>
    <t>adulto_inc_pc_dependency_net_mkt_income_pc_2</t>
  </si>
  <si>
    <t>adulto_inc_pc_dependency_net_mkt_incirp_pc_2</t>
  </si>
  <si>
    <t>adulto_inc_pc_dependency_net_mkt_inc_irpssc_pc_2</t>
  </si>
  <si>
    <t>agtrans_inc_pc_dependency_net_mkt_income_pc_2</t>
  </si>
  <si>
    <t>agtrans_inc_pc_dependency_net_mkt_incirp_pc_2</t>
  </si>
  <si>
    <t>agtrans_inc_pc_dependency_net_mkt_inc_irpssc_pc_2</t>
  </si>
  <si>
    <t>elec_sub_pc_dependency_net_mkt_income_pc_2</t>
  </si>
  <si>
    <t>elec_sub_pc_dependency_net_mkt_incirp_pc_2</t>
  </si>
  <si>
    <t>elec_sub_pc_dependency_net_mkt_inc_irpssc_pc_2</t>
  </si>
  <si>
    <t>transporte_sub_pc_dependency_net_mkt_income_pc_2</t>
  </si>
  <si>
    <t>transporte_sub_pc_dependency_net_mkt_incirp_pc_2</t>
  </si>
  <si>
    <t>transporte_sub_pc_dependency_net_mkt_inc_irpssc_pc_2</t>
  </si>
  <si>
    <t>senavitat_sub_pc_dependency_net_mkt_income_pc_2</t>
  </si>
  <si>
    <t>senavitat_sub_pc_dependency_net_mkt_incirp_pc_2</t>
  </si>
  <si>
    <t>senavitat_sub_pc_dependency_net_mkt_inc_irpssc_pc_2</t>
  </si>
  <si>
    <t>labor_tax_pc_dependency_net_mkt_income_pc_2</t>
  </si>
  <si>
    <t>labor_tax_pc_dependency_net_mkt_incirp_pc_2</t>
  </si>
  <si>
    <t>labor_tax_pc_dependency_net_mkt_inc_irpssc_pc_2</t>
  </si>
  <si>
    <t>becas_pc_dependency_net_mkt_income_pc_2</t>
  </si>
  <si>
    <t>becas_pc_dependency_net_mkt_incirp_pc_2</t>
  </si>
  <si>
    <t>becas_pc_dependency_net_mkt_inc_irpssc_pc_2</t>
  </si>
  <si>
    <t>edupubpreesc_pc_dependency_net_mkt_income_pc_2</t>
  </si>
  <si>
    <t>edupubpreesc_pc_dependency_net_mkt_incirp_pc_2</t>
  </si>
  <si>
    <t>edupubpreesc_pc_dependency_net_mkt_inc_irpssc_pc_2</t>
  </si>
  <si>
    <t>edupubprim_pc_dependency_net_mkt_income_pc_2</t>
  </si>
  <si>
    <t>edupubprim_pc_dependency_net_mkt_incirp_pc_2</t>
  </si>
  <si>
    <t>edupubprim_pc_dependency_net_mkt_inc_irpssc_pc_2</t>
  </si>
  <si>
    <t>edupubsec_pc_dependency_net_mkt_income_pc_2</t>
  </si>
  <si>
    <t>edupubsec_pc_dependency_net_mkt_incirp_pc_2</t>
  </si>
  <si>
    <t>edupubsec_pc_dependency_net_mkt_inc_irpssc_pc_2</t>
  </si>
  <si>
    <t>edupubuni_pc_dependency_net_mkt_income_pc_2</t>
  </si>
  <si>
    <t>edupubuni_pc_dependency_net_mkt_incirp_pc_2</t>
  </si>
  <si>
    <t>edupubuni_pc_dependency_net_mkt_inc_irpssc_pc_2</t>
  </si>
  <si>
    <t>transfood_pc_dependency_net_mkt_income_pc_2</t>
  </si>
  <si>
    <t>transfood_pc_dependency_net_mkt_incirp_pc_2</t>
  </si>
  <si>
    <t>transfood_pc_dependency_net_mkt_inc_irpssc_pc_2</t>
  </si>
  <si>
    <t>transutil_pc_dependency_net_mkt_income_pc_2</t>
  </si>
  <si>
    <t>transutil_pc_dependency_net_mkt_incirp_pc_2</t>
  </si>
  <si>
    <t>transutil_pc_dependency_net_mkt_inc_irpssc_pc_2</t>
  </si>
  <si>
    <t>gross_mkt_inc_pc_dependency_net_mkt_income_pc_2</t>
  </si>
  <si>
    <t>gross_mkt_inc_pc_dependency_net_mkt_incirp_pc_2</t>
  </si>
  <si>
    <t>gross_mkt_inc_pc_dependency_net_mkt_inc_irpssc_pc_2</t>
  </si>
  <si>
    <t>net_mkt_income_pc_dependency_gross_mkt_inc_pc_2</t>
  </si>
  <si>
    <t>net_mkt_income_pc_dependency_net_mkt_income_pc_2</t>
  </si>
  <si>
    <t>net_mkt_income_pc_dependency_net_mkt_incirp_pc_2</t>
  </si>
  <si>
    <t>net_mkt_income_pc_dependency_net_mkt_inc_irpssc_pc_2</t>
  </si>
  <si>
    <t>net_mkt_income_pc_dependency_dis_inc_pc_2</t>
  </si>
  <si>
    <t>net_mkt_income_pc_dependency_cons_inc_pc_2</t>
  </si>
  <si>
    <t>net_mkt_income_pc_dependency_final_inc_pc_2</t>
  </si>
  <si>
    <t>net_mkt_income_pc_dependency_nso_inc_2</t>
  </si>
  <si>
    <t>net_mkt_income_pc_dependency_linpobto__2</t>
  </si>
  <si>
    <t>net_mkt_income_pc_dependency_linpobex__2</t>
  </si>
  <si>
    <t>net_mkt_incirp_pc_dependency_gross_mkt_inc_pc_2</t>
  </si>
  <si>
    <t>net_mkt_incirp_pc_dependency_net_mkt_income_pc_2</t>
  </si>
  <si>
    <t>net_mkt_incirp_pc_dependency_net_mkt_incirp_pc_2</t>
  </si>
  <si>
    <t>net_mkt_incirp_pc_dependency_net_mkt_inc_irpssc_pc_2</t>
  </si>
  <si>
    <t>net_mkt_incirp_pc_dependency_dis_inc_pc_2</t>
  </si>
  <si>
    <t>net_mkt_incirp_pc_dependency_cons_inc_pc_2</t>
  </si>
  <si>
    <t>net_mkt_incirp_pc_dependency_final_inc_pc_2</t>
  </si>
  <si>
    <t>net_mkt_incirp_pc_dependency_nso_inc_2</t>
  </si>
  <si>
    <t>net_mkt_incirp_pc_dependency_linpobto__2</t>
  </si>
  <si>
    <t>net_mkt_incirp_pc_dependency_linpobex__2</t>
  </si>
  <si>
    <t>tot_deduction_taken_pc_dependency_net_mkt_income_pc_2</t>
  </si>
  <si>
    <t>tot_deduction_taken_pc_dependency_net_mkt_incirp_pc_2</t>
  </si>
  <si>
    <t>tot_deduction_taken_pc_dependency_net_mkt_inc_irpssc_pc_2</t>
  </si>
  <si>
    <t>net_mkt_inc_irpssc_pc_dependency_gross_mkt_inc_pc_2</t>
  </si>
  <si>
    <t>net_mkt_inc_irpssc_pc_dependency_net_mkt_income_pc_2</t>
  </si>
  <si>
    <t>net_mkt_inc_irpssc_pc_dependency_net_mkt_incirp_pc_2</t>
  </si>
  <si>
    <t>net_mkt_inc_irpssc_pc_dependency_net_mkt_inc_irpssc_pc_2</t>
  </si>
  <si>
    <t>net_mkt_inc_irpssc_pc_dependency_dis_inc_pc_2</t>
  </si>
  <si>
    <t>net_mkt_inc_irpssc_pc_dependency_cons_inc_pc_2</t>
  </si>
  <si>
    <t>net_mkt_inc_irpssc_pc_dependency_final_inc_pc_2</t>
  </si>
  <si>
    <t>net_mkt_inc_irpssc_pc_dependency_nso_inc_2</t>
  </si>
  <si>
    <t>net_mkt_inc_irpssc_pc_dependency_linpobto__2</t>
  </si>
  <si>
    <t>net_mkt_inc_irpssc_pc_dependency_linpobex__2</t>
  </si>
  <si>
    <t>dis_inc_pc_dependency_net_mkt_income_pc_2</t>
  </si>
  <si>
    <t>dis_inc_pc_dependency_net_mkt_incirp_pc_2</t>
  </si>
  <si>
    <t>dis_inc_pc_dependency_net_mkt_inc_irpssc_pc_2</t>
  </si>
  <si>
    <t>cons_inc_pc_dependency_net_mkt_income_pc_2</t>
  </si>
  <si>
    <t>cons_inc_pc_dependency_net_mkt_incirp_pc_2</t>
  </si>
  <si>
    <t>cons_inc_pc_dependency_net_mkt_inc_irpssc_pc_2</t>
  </si>
  <si>
    <t>final_inc_pc_dependency_net_mkt_income_pc_2</t>
  </si>
  <si>
    <t>final_inc_pc_dependency_net_mkt_incirp_pc_2</t>
  </si>
  <si>
    <t>final_inc_pc_dependency_net_mkt_inc_irpssc_pc_2</t>
  </si>
  <si>
    <t>nso_inc_dependency_net_mkt_income_pc_2</t>
  </si>
  <si>
    <t>nso_inc_dependency_net_mkt_incirp_pc_2</t>
  </si>
  <si>
    <t>nso_inc_dependency_net_mkt_inc_irpssc_pc_2</t>
  </si>
  <si>
    <t>ssc_pc_dependency_net_mkt_income_pc_2</t>
  </si>
  <si>
    <t>ssc_pc_dependency_net_mkt_incirp_pc_2</t>
  </si>
  <si>
    <t>ssc_pc_dependency_net_mkt_inc_irpssc_pc_2</t>
  </si>
  <si>
    <t>tot_ire_pc_dependency_net_mkt_income_pc_2</t>
  </si>
  <si>
    <t>tot_ire_pc_dependency_net_mkt_incirp_pc_2</t>
  </si>
  <si>
    <t>tot_ire_pc_dependency_net_mkt_inc_irpssc_pc_2</t>
  </si>
  <si>
    <t>tot_dit_corp_pc_dependency_net_mkt_income_pc_3</t>
  </si>
  <si>
    <t>tot_dit_corp_pc_dependency_net_mkt_incirp_pc_3</t>
  </si>
  <si>
    <t>tot_dit_corp_pc_dependency_net_mkt_inc_irpssc_pc_3</t>
  </si>
  <si>
    <t>iragro_pc_dependency_net_mkt_income_pc_3</t>
  </si>
  <si>
    <t>iragro_pc_dependency_net_mkt_incirp_pc_3</t>
  </si>
  <si>
    <t>iragro_pc_dependency_net_mkt_inc_irpssc_pc_3</t>
  </si>
  <si>
    <t>iracis_pc_dependency_net_mkt_income_pc_3</t>
  </si>
  <si>
    <t>iracis_pc_dependency_net_mkt_incirp_pc_3</t>
  </si>
  <si>
    <t>iracis_pc_dependency_net_mkt_inc_irpssc_pc_3</t>
  </si>
  <si>
    <t>tekopora_inc_pc_dependency_net_mkt_income_pc_3</t>
  </si>
  <si>
    <t>tekopora_inc_pc_dependency_net_mkt_incirp_pc_3</t>
  </si>
  <si>
    <t>tekopora_inc_pc_dependency_net_mkt_inc_irpssc_pc_3</t>
  </si>
  <si>
    <t>famassist_inc_pc_dependency_net_mkt_income_pc_3</t>
  </si>
  <si>
    <t>famassist_inc_pc_dependency_net_mkt_incirp_pc_3</t>
  </si>
  <si>
    <t>famassist_inc_pc_dependency_net_mkt_inc_irpssc_pc_3</t>
  </si>
  <si>
    <t>adulto_inc_pc_dependency_net_mkt_income_pc_3</t>
  </si>
  <si>
    <t>adulto_inc_pc_dependency_net_mkt_incirp_pc_3</t>
  </si>
  <si>
    <t>adulto_inc_pc_dependency_net_mkt_inc_irpssc_pc_3</t>
  </si>
  <si>
    <t>agtrans_inc_pc_dependency_net_mkt_income_pc_3</t>
  </si>
  <si>
    <t>agtrans_inc_pc_dependency_net_mkt_incirp_pc_3</t>
  </si>
  <si>
    <t>agtrans_inc_pc_dependency_net_mkt_inc_irpssc_pc_3</t>
  </si>
  <si>
    <t>elec_sub_pc_dependency_net_mkt_income_pc_3</t>
  </si>
  <si>
    <t>elec_sub_pc_dependency_net_mkt_incirp_pc_3</t>
  </si>
  <si>
    <t>elec_sub_pc_dependency_net_mkt_inc_irpssc_pc_3</t>
  </si>
  <si>
    <t>transporte_sub_pc_dependency_net_mkt_income_pc_3</t>
  </si>
  <si>
    <t>transporte_sub_pc_dependency_net_mkt_incirp_pc_3</t>
  </si>
  <si>
    <t>transporte_sub_pc_dependency_net_mkt_inc_irpssc_pc_3</t>
  </si>
  <si>
    <t>senavitat_sub_pc_dependency_net_mkt_income_pc_3</t>
  </si>
  <si>
    <t>senavitat_sub_pc_dependency_net_mkt_incirp_pc_3</t>
  </si>
  <si>
    <t>senavitat_sub_pc_dependency_net_mkt_inc_irpssc_pc_3</t>
  </si>
  <si>
    <t>labor_tax_pc_dependency_net_mkt_income_pc_3</t>
  </si>
  <si>
    <t>labor_tax_pc_dependency_net_mkt_incirp_pc_3</t>
  </si>
  <si>
    <t>labor_tax_pc_dependency_net_mkt_inc_irpssc_pc_3</t>
  </si>
  <si>
    <t>becas_pc_dependency_net_mkt_income_pc_3</t>
  </si>
  <si>
    <t>becas_pc_dependency_net_mkt_incirp_pc_3</t>
  </si>
  <si>
    <t>becas_pc_dependency_net_mkt_inc_irpssc_pc_3</t>
  </si>
  <si>
    <t>edupubpreesc_pc_dependency_net_mkt_income_pc_3</t>
  </si>
  <si>
    <t>edupubpreesc_pc_dependency_net_mkt_incirp_pc_3</t>
  </si>
  <si>
    <t>edupubpreesc_pc_dependency_net_mkt_inc_irpssc_pc_3</t>
  </si>
  <si>
    <t>edupubprim_pc_dependency_net_mkt_income_pc_3</t>
  </si>
  <si>
    <t>edupubprim_pc_dependency_net_mkt_incirp_pc_3</t>
  </si>
  <si>
    <t>edupubprim_pc_dependency_net_mkt_inc_irpssc_pc_3</t>
  </si>
  <si>
    <t>edupubsec_pc_dependency_net_mkt_income_pc_3</t>
  </si>
  <si>
    <t>edupubsec_pc_dependency_net_mkt_incirp_pc_3</t>
  </si>
  <si>
    <t>edupubsec_pc_dependency_net_mkt_inc_irpssc_pc_3</t>
  </si>
  <si>
    <t>edupubuni_pc_dependency_net_mkt_income_pc_3</t>
  </si>
  <si>
    <t>edupubuni_pc_dependency_net_mkt_incirp_pc_3</t>
  </si>
  <si>
    <t>edupubuni_pc_dependency_net_mkt_inc_irpssc_pc_3</t>
  </si>
  <si>
    <t>transfood_pc_dependency_net_mkt_income_pc_3</t>
  </si>
  <si>
    <t>transfood_pc_dependency_net_mkt_incirp_pc_3</t>
  </si>
  <si>
    <t>transfood_pc_dependency_net_mkt_inc_irpssc_pc_3</t>
  </si>
  <si>
    <t>transutil_pc_dependency_net_mkt_income_pc_3</t>
  </si>
  <si>
    <t>transutil_pc_dependency_net_mkt_incirp_pc_3</t>
  </si>
  <si>
    <t>transutil_pc_dependency_net_mkt_inc_irpssc_pc_3</t>
  </si>
  <si>
    <t>gross_mkt_inc_pc_dependency_net_mkt_income_pc_3</t>
  </si>
  <si>
    <t>gross_mkt_inc_pc_dependency_net_mkt_incirp_pc_3</t>
  </si>
  <si>
    <t>gross_mkt_inc_pc_dependency_net_mkt_inc_irpssc_pc_3</t>
  </si>
  <si>
    <t>net_mkt_income_pc_dependency_gross_mkt_inc_pc_3</t>
  </si>
  <si>
    <t>net_mkt_income_pc_dependency_net_mkt_income_pc_3</t>
  </si>
  <si>
    <t>net_mkt_income_pc_dependency_net_mkt_incirp_pc_3</t>
  </si>
  <si>
    <t>net_mkt_income_pc_dependency_net_mkt_inc_irpssc_pc_3</t>
  </si>
  <si>
    <t>net_mkt_income_pc_dependency_dis_inc_pc_3</t>
  </si>
  <si>
    <t>net_mkt_income_pc_dependency_cons_inc_pc_3</t>
  </si>
  <si>
    <t>net_mkt_income_pc_dependency_final_inc_pc_3</t>
  </si>
  <si>
    <t>net_mkt_income_pc_dependency_nso_inc_3</t>
  </si>
  <si>
    <t>net_mkt_income_pc_dependency_linpobto__3</t>
  </si>
  <si>
    <t>net_mkt_income_pc_dependency_linpobex__3</t>
  </si>
  <si>
    <t>net_mkt_incirp_pc_dependency_gross_mkt_inc_pc_3</t>
  </si>
  <si>
    <t>net_mkt_incirp_pc_dependency_net_mkt_income_pc_3</t>
  </si>
  <si>
    <t>net_mkt_incirp_pc_dependency_net_mkt_incirp_pc_3</t>
  </si>
  <si>
    <t>net_mkt_incirp_pc_dependency_net_mkt_inc_irpssc_pc_3</t>
  </si>
  <si>
    <t>net_mkt_incirp_pc_dependency_dis_inc_pc_3</t>
  </si>
  <si>
    <t>net_mkt_incirp_pc_dependency_cons_inc_pc_3</t>
  </si>
  <si>
    <t>net_mkt_incirp_pc_dependency_final_inc_pc_3</t>
  </si>
  <si>
    <t>net_mkt_incirp_pc_dependency_nso_inc_3</t>
  </si>
  <si>
    <t>net_mkt_incirp_pc_dependency_linpobto__3</t>
  </si>
  <si>
    <t>net_mkt_incirp_pc_dependency_linpobex__3</t>
  </si>
  <si>
    <t>tot_deduction_taken_pc_dependency_net_mkt_income_pc_3</t>
  </si>
  <si>
    <t>tot_deduction_taken_pc_dependency_net_mkt_incirp_pc_3</t>
  </si>
  <si>
    <t>tot_deduction_taken_pc_dependency_net_mkt_inc_irpssc_pc_3</t>
  </si>
  <si>
    <t>net_mkt_inc_irpssc_pc_dependency_gross_mkt_inc_pc_3</t>
  </si>
  <si>
    <t>net_mkt_inc_irpssc_pc_dependency_net_mkt_income_pc_3</t>
  </si>
  <si>
    <t>net_mkt_inc_irpssc_pc_dependency_net_mkt_incirp_pc_3</t>
  </si>
  <si>
    <t>net_mkt_inc_irpssc_pc_dependency_net_mkt_inc_irpssc_pc_3</t>
  </si>
  <si>
    <t>net_mkt_inc_irpssc_pc_dependency_dis_inc_pc_3</t>
  </si>
  <si>
    <t>net_mkt_inc_irpssc_pc_dependency_cons_inc_pc_3</t>
  </si>
  <si>
    <t>net_mkt_inc_irpssc_pc_dependency_final_inc_pc_3</t>
  </si>
  <si>
    <t>net_mkt_inc_irpssc_pc_dependency_nso_inc_3</t>
  </si>
  <si>
    <t>net_mkt_inc_irpssc_pc_dependency_linpobto__3</t>
  </si>
  <si>
    <t>net_mkt_inc_irpssc_pc_dependency_linpobex__3</t>
  </si>
  <si>
    <t>dis_inc_pc_dependency_net_mkt_income_pc_3</t>
  </si>
  <si>
    <t>dis_inc_pc_dependency_net_mkt_incirp_pc_3</t>
  </si>
  <si>
    <t>dis_inc_pc_dependency_net_mkt_inc_irpssc_pc_3</t>
  </si>
  <si>
    <t>cons_inc_pc_dependency_net_mkt_income_pc_3</t>
  </si>
  <si>
    <t>cons_inc_pc_dependency_net_mkt_incirp_pc_3</t>
  </si>
  <si>
    <t>cons_inc_pc_dependency_net_mkt_inc_irpssc_pc_3</t>
  </si>
  <si>
    <t>final_inc_pc_dependency_net_mkt_income_pc_3</t>
  </si>
  <si>
    <t>final_inc_pc_dependency_net_mkt_incirp_pc_3</t>
  </si>
  <si>
    <t>final_inc_pc_dependency_net_mkt_inc_irpssc_pc_3</t>
  </si>
  <si>
    <t>nso_inc_dependency_net_mkt_income_pc_3</t>
  </si>
  <si>
    <t>nso_inc_dependency_net_mkt_incirp_pc_3</t>
  </si>
  <si>
    <t>nso_inc_dependency_net_mkt_inc_irpssc_pc_3</t>
  </si>
  <si>
    <t>ssc_pc_dependency_net_mkt_income_pc_3</t>
  </si>
  <si>
    <t>ssc_pc_dependency_net_mkt_incirp_pc_3</t>
  </si>
  <si>
    <t>ssc_pc_dependency_net_mkt_inc_irpssc_pc_3</t>
  </si>
  <si>
    <t>tot_ire_pc_dependency_net_mkt_income_pc_3</t>
  </si>
  <si>
    <t>tot_ire_pc_dependency_net_mkt_incirp_pc_3</t>
  </si>
  <si>
    <t>tot_ire_pc_dependency_net_mkt_inc_irpssc_pc_3</t>
  </si>
  <si>
    <t>tot_dit_corp_pc_dependency_net_mkt_income_pc_4</t>
  </si>
  <si>
    <t>tot_dit_corp_pc_dependency_net_mkt_incirp_pc_4</t>
  </si>
  <si>
    <t>tot_dit_corp_pc_dependency_net_mkt_inc_irpssc_pc_4</t>
  </si>
  <si>
    <t>iragro_pc_dependency_net_mkt_income_pc_4</t>
  </si>
  <si>
    <t>iragro_pc_dependency_net_mkt_incirp_pc_4</t>
  </si>
  <si>
    <t>iragro_pc_dependency_net_mkt_inc_irpssc_pc_4</t>
  </si>
  <si>
    <t>iracis_pc_dependency_net_mkt_income_pc_4</t>
  </si>
  <si>
    <t>iracis_pc_dependency_net_mkt_incirp_pc_4</t>
  </si>
  <si>
    <t>iracis_pc_dependency_net_mkt_inc_irpssc_pc_4</t>
  </si>
  <si>
    <t>tekopora_inc_pc_dependency_net_mkt_income_pc_4</t>
  </si>
  <si>
    <t>tekopora_inc_pc_dependency_net_mkt_incirp_pc_4</t>
  </si>
  <si>
    <t>tekopora_inc_pc_dependency_net_mkt_inc_irpssc_pc_4</t>
  </si>
  <si>
    <t>famassist_inc_pc_dependency_net_mkt_income_pc_4</t>
  </si>
  <si>
    <t>famassist_inc_pc_dependency_net_mkt_incirp_pc_4</t>
  </si>
  <si>
    <t>famassist_inc_pc_dependency_net_mkt_inc_irpssc_pc_4</t>
  </si>
  <si>
    <t>adulto_inc_pc_dependency_net_mkt_income_pc_4</t>
  </si>
  <si>
    <t>adulto_inc_pc_dependency_net_mkt_incirp_pc_4</t>
  </si>
  <si>
    <t>adulto_inc_pc_dependency_net_mkt_inc_irpssc_pc_4</t>
  </si>
  <si>
    <t>agtrans_inc_pc_dependency_net_mkt_income_pc_4</t>
  </si>
  <si>
    <t>agtrans_inc_pc_dependency_net_mkt_incirp_pc_4</t>
  </si>
  <si>
    <t>agtrans_inc_pc_dependency_net_mkt_inc_irpssc_pc_4</t>
  </si>
  <si>
    <t>elec_sub_pc_dependency_net_mkt_income_pc_4</t>
  </si>
  <si>
    <t>elec_sub_pc_dependency_net_mkt_incirp_pc_4</t>
  </si>
  <si>
    <t>elec_sub_pc_dependency_net_mkt_inc_irpssc_pc_4</t>
  </si>
  <si>
    <t>transporte_sub_pc_dependency_net_mkt_income_pc_4</t>
  </si>
  <si>
    <t>transporte_sub_pc_dependency_net_mkt_incirp_pc_4</t>
  </si>
  <si>
    <t>transporte_sub_pc_dependency_net_mkt_inc_irpssc_pc_4</t>
  </si>
  <si>
    <t>senavitat_sub_pc_dependency_net_mkt_income_pc_4</t>
  </si>
  <si>
    <t>senavitat_sub_pc_dependency_net_mkt_incirp_pc_4</t>
  </si>
  <si>
    <t>senavitat_sub_pc_dependency_net_mkt_inc_irpssc_pc_4</t>
  </si>
  <si>
    <t>labor_tax_pc_dependency_net_mkt_income_pc_4</t>
  </si>
  <si>
    <t>labor_tax_pc_dependency_net_mkt_incirp_pc_4</t>
  </si>
  <si>
    <t>labor_tax_pc_dependency_net_mkt_inc_irpssc_pc_4</t>
  </si>
  <si>
    <t>becas_pc_dependency_net_mkt_income_pc_4</t>
  </si>
  <si>
    <t>becas_pc_dependency_net_mkt_incirp_pc_4</t>
  </si>
  <si>
    <t>becas_pc_dependency_net_mkt_inc_irpssc_pc_4</t>
  </si>
  <si>
    <t>edupubpreesc_pc_dependency_net_mkt_income_pc_4</t>
  </si>
  <si>
    <t>edupubpreesc_pc_dependency_net_mkt_incirp_pc_4</t>
  </si>
  <si>
    <t>edupubpreesc_pc_dependency_net_mkt_inc_irpssc_pc_4</t>
  </si>
  <si>
    <t>edupubprim_pc_dependency_net_mkt_income_pc_4</t>
  </si>
  <si>
    <t>edupubprim_pc_dependency_net_mkt_incirp_pc_4</t>
  </si>
  <si>
    <t>edupubprim_pc_dependency_net_mkt_inc_irpssc_pc_4</t>
  </si>
  <si>
    <t>edupubsec_pc_dependency_net_mkt_income_pc_4</t>
  </si>
  <si>
    <t>edupubsec_pc_dependency_net_mkt_incirp_pc_4</t>
  </si>
  <si>
    <t>edupubsec_pc_dependency_net_mkt_inc_irpssc_pc_4</t>
  </si>
  <si>
    <t>edupubuni_pc_dependency_net_mkt_income_pc_4</t>
  </si>
  <si>
    <t>edupubuni_pc_dependency_net_mkt_incirp_pc_4</t>
  </si>
  <si>
    <t>edupubuni_pc_dependency_net_mkt_inc_irpssc_pc_4</t>
  </si>
  <si>
    <t>transfood_pc_dependency_net_mkt_income_pc_4</t>
  </si>
  <si>
    <t>transfood_pc_dependency_net_mkt_incirp_pc_4</t>
  </si>
  <si>
    <t>transfood_pc_dependency_net_mkt_inc_irpssc_pc_4</t>
  </si>
  <si>
    <t>transutil_pc_dependency_net_mkt_income_pc_4</t>
  </si>
  <si>
    <t>transutil_pc_dependency_net_mkt_incirp_pc_4</t>
  </si>
  <si>
    <t>transutil_pc_dependency_net_mkt_inc_irpssc_pc_4</t>
  </si>
  <si>
    <t>gross_mkt_inc_pc_dependency_net_mkt_income_pc_4</t>
  </si>
  <si>
    <t>gross_mkt_inc_pc_dependency_net_mkt_incirp_pc_4</t>
  </si>
  <si>
    <t>gross_mkt_inc_pc_dependency_net_mkt_inc_irpssc_pc_4</t>
  </si>
  <si>
    <t>net_mkt_income_pc_dependency_gross_mkt_inc_pc_4</t>
  </si>
  <si>
    <t>net_mkt_income_pc_dependency_net_mkt_income_pc_4</t>
  </si>
  <si>
    <t>net_mkt_income_pc_dependency_net_mkt_incirp_pc_4</t>
  </si>
  <si>
    <t>net_mkt_income_pc_dependency_net_mkt_inc_irpssc_pc_4</t>
  </si>
  <si>
    <t>net_mkt_income_pc_dependency_dis_inc_pc_4</t>
  </si>
  <si>
    <t>net_mkt_income_pc_dependency_cons_inc_pc_4</t>
  </si>
  <si>
    <t>net_mkt_income_pc_dependency_final_inc_pc_4</t>
  </si>
  <si>
    <t>net_mkt_income_pc_dependency_nso_inc_4</t>
  </si>
  <si>
    <t>net_mkt_income_pc_dependency_linpobto__4</t>
  </si>
  <si>
    <t>net_mkt_income_pc_dependency_linpobex__4</t>
  </si>
  <si>
    <t>net_mkt_incirp_pc_dependency_gross_mkt_inc_pc_4</t>
  </si>
  <si>
    <t>net_mkt_incirp_pc_dependency_net_mkt_income_pc_4</t>
  </si>
  <si>
    <t>net_mkt_incirp_pc_dependency_net_mkt_incirp_pc_4</t>
  </si>
  <si>
    <t>net_mkt_incirp_pc_dependency_net_mkt_inc_irpssc_pc_4</t>
  </si>
  <si>
    <t>net_mkt_incirp_pc_dependency_dis_inc_pc_4</t>
  </si>
  <si>
    <t>net_mkt_incirp_pc_dependency_cons_inc_pc_4</t>
  </si>
  <si>
    <t>net_mkt_incirp_pc_dependency_final_inc_pc_4</t>
  </si>
  <si>
    <t>net_mkt_incirp_pc_dependency_nso_inc_4</t>
  </si>
  <si>
    <t>net_mkt_incirp_pc_dependency_linpobto__4</t>
  </si>
  <si>
    <t>net_mkt_incirp_pc_dependency_linpobex__4</t>
  </si>
  <si>
    <t>tot_deduction_taken_pc_dependency_net_mkt_income_pc_4</t>
  </si>
  <si>
    <t>tot_deduction_taken_pc_dependency_net_mkt_incirp_pc_4</t>
  </si>
  <si>
    <t>tot_deduction_taken_pc_dependency_net_mkt_inc_irpssc_pc_4</t>
  </si>
  <si>
    <t>net_mkt_inc_irpssc_pc_dependency_gross_mkt_inc_pc_4</t>
  </si>
  <si>
    <t>net_mkt_inc_irpssc_pc_dependency_net_mkt_income_pc_4</t>
  </si>
  <si>
    <t>net_mkt_inc_irpssc_pc_dependency_net_mkt_incirp_pc_4</t>
  </si>
  <si>
    <t>net_mkt_inc_irpssc_pc_dependency_net_mkt_inc_irpssc_pc_4</t>
  </si>
  <si>
    <t>net_mkt_inc_irpssc_pc_dependency_dis_inc_pc_4</t>
  </si>
  <si>
    <t>net_mkt_inc_irpssc_pc_dependency_cons_inc_pc_4</t>
  </si>
  <si>
    <t>net_mkt_inc_irpssc_pc_dependency_final_inc_pc_4</t>
  </si>
  <si>
    <t>net_mkt_inc_irpssc_pc_dependency_nso_inc_4</t>
  </si>
  <si>
    <t>net_mkt_inc_irpssc_pc_dependency_linpobto__4</t>
  </si>
  <si>
    <t>net_mkt_inc_irpssc_pc_dependency_linpobex__4</t>
  </si>
  <si>
    <t>dis_inc_pc_dependency_net_mkt_income_pc_4</t>
  </si>
  <si>
    <t>dis_inc_pc_dependency_net_mkt_incirp_pc_4</t>
  </si>
  <si>
    <t>dis_inc_pc_dependency_net_mkt_inc_irpssc_pc_4</t>
  </si>
  <si>
    <t>cons_inc_pc_dependency_net_mkt_income_pc_4</t>
  </si>
  <si>
    <t>cons_inc_pc_dependency_net_mkt_incirp_pc_4</t>
  </si>
  <si>
    <t>cons_inc_pc_dependency_net_mkt_inc_irpssc_pc_4</t>
  </si>
  <si>
    <t>final_inc_pc_dependency_net_mkt_income_pc_4</t>
  </si>
  <si>
    <t>final_inc_pc_dependency_net_mkt_incirp_pc_4</t>
  </si>
  <si>
    <t>final_inc_pc_dependency_net_mkt_inc_irpssc_pc_4</t>
  </si>
  <si>
    <t>nso_inc_dependency_net_mkt_income_pc_4</t>
  </si>
  <si>
    <t>nso_inc_dependency_net_mkt_incirp_pc_4</t>
  </si>
  <si>
    <t>nso_inc_dependency_net_mkt_inc_irpssc_pc_4</t>
  </si>
  <si>
    <t>ssc_pc_dependency_net_mkt_income_pc_4</t>
  </si>
  <si>
    <t>ssc_pc_dependency_net_mkt_incirp_pc_4</t>
  </si>
  <si>
    <t>ssc_pc_dependency_net_mkt_inc_irpssc_pc_4</t>
  </si>
  <si>
    <t>tot_ire_pc_dependency_net_mkt_income_pc_4</t>
  </si>
  <si>
    <t>tot_ire_pc_dependency_net_mkt_incirp_pc_4</t>
  </si>
  <si>
    <t>tot_ire_pc_dependency_net_mkt_inc_irpssc_pc_4</t>
  </si>
  <si>
    <t>tot_dit_corp_pc_dependency_net_mkt_income_pc_5</t>
  </si>
  <si>
    <t>tot_dit_corp_pc_dependency_net_mkt_incirp_pc_5</t>
  </si>
  <si>
    <t>tot_dit_corp_pc_dependency_net_mkt_inc_irpssc_pc_5</t>
  </si>
  <si>
    <t>iragro_pc_dependency_net_mkt_income_pc_5</t>
  </si>
  <si>
    <t>iragro_pc_dependency_net_mkt_incirp_pc_5</t>
  </si>
  <si>
    <t>iragro_pc_dependency_net_mkt_inc_irpssc_pc_5</t>
  </si>
  <si>
    <t>iracis_pc_dependency_net_mkt_income_pc_5</t>
  </si>
  <si>
    <t>iracis_pc_dependency_net_mkt_incirp_pc_5</t>
  </si>
  <si>
    <t>iracis_pc_dependency_net_mkt_inc_irpssc_pc_5</t>
  </si>
  <si>
    <t>tekopora_inc_pc_dependency_net_mkt_income_pc_5</t>
  </si>
  <si>
    <t>tekopora_inc_pc_dependency_net_mkt_incirp_pc_5</t>
  </si>
  <si>
    <t>tekopora_inc_pc_dependency_net_mkt_inc_irpssc_pc_5</t>
  </si>
  <si>
    <t>famassist_inc_pc_dependency_net_mkt_income_pc_5</t>
  </si>
  <si>
    <t>famassist_inc_pc_dependency_net_mkt_incirp_pc_5</t>
  </si>
  <si>
    <t>famassist_inc_pc_dependency_net_mkt_inc_irpssc_pc_5</t>
  </si>
  <si>
    <t>adulto_inc_pc_dependency_net_mkt_income_pc_5</t>
  </si>
  <si>
    <t>adulto_inc_pc_dependency_net_mkt_incirp_pc_5</t>
  </si>
  <si>
    <t>adulto_inc_pc_dependency_net_mkt_inc_irpssc_pc_5</t>
  </si>
  <si>
    <t>agtrans_inc_pc_dependency_net_mkt_income_pc_5</t>
  </si>
  <si>
    <t>agtrans_inc_pc_dependency_net_mkt_incirp_pc_5</t>
  </si>
  <si>
    <t>agtrans_inc_pc_dependency_net_mkt_inc_irpssc_pc_5</t>
  </si>
  <si>
    <t>elec_sub_pc_dependency_net_mkt_income_pc_5</t>
  </si>
  <si>
    <t>elec_sub_pc_dependency_net_mkt_incirp_pc_5</t>
  </si>
  <si>
    <t>elec_sub_pc_dependency_net_mkt_inc_irpssc_pc_5</t>
  </si>
  <si>
    <t>transporte_sub_pc_dependency_net_mkt_income_pc_5</t>
  </si>
  <si>
    <t>transporte_sub_pc_dependency_net_mkt_incirp_pc_5</t>
  </si>
  <si>
    <t>transporte_sub_pc_dependency_net_mkt_inc_irpssc_pc_5</t>
  </si>
  <si>
    <t>senavitat_sub_pc_dependency_net_mkt_income_pc_5</t>
  </si>
  <si>
    <t>senavitat_sub_pc_dependency_net_mkt_incirp_pc_5</t>
  </si>
  <si>
    <t>senavitat_sub_pc_dependency_net_mkt_inc_irpssc_pc_5</t>
  </si>
  <si>
    <t>labor_tax_pc_dependency_net_mkt_income_pc_5</t>
  </si>
  <si>
    <t>labor_tax_pc_dependency_net_mkt_incirp_pc_5</t>
  </si>
  <si>
    <t>labor_tax_pc_dependency_net_mkt_inc_irpssc_pc_5</t>
  </si>
  <si>
    <t>becas_pc_dependency_net_mkt_income_pc_5</t>
  </si>
  <si>
    <t>becas_pc_dependency_net_mkt_incirp_pc_5</t>
  </si>
  <si>
    <t>becas_pc_dependency_net_mkt_inc_irpssc_pc_5</t>
  </si>
  <si>
    <t>edupubpreesc_pc_dependency_net_mkt_income_pc_5</t>
  </si>
  <si>
    <t>edupubpreesc_pc_dependency_net_mkt_incirp_pc_5</t>
  </si>
  <si>
    <t>edupubpreesc_pc_dependency_net_mkt_inc_irpssc_pc_5</t>
  </si>
  <si>
    <t>edupubprim_pc_dependency_net_mkt_income_pc_5</t>
  </si>
  <si>
    <t>edupubprim_pc_dependency_net_mkt_incirp_pc_5</t>
  </si>
  <si>
    <t>edupubprim_pc_dependency_net_mkt_inc_irpssc_pc_5</t>
  </si>
  <si>
    <t>edupubsec_pc_dependency_net_mkt_income_pc_5</t>
  </si>
  <si>
    <t>edupubsec_pc_dependency_net_mkt_incirp_pc_5</t>
  </si>
  <si>
    <t>edupubsec_pc_dependency_net_mkt_inc_irpssc_pc_5</t>
  </si>
  <si>
    <t>edupubuni_pc_dependency_net_mkt_income_pc_5</t>
  </si>
  <si>
    <t>edupubuni_pc_dependency_net_mkt_incirp_pc_5</t>
  </si>
  <si>
    <t>edupubuni_pc_dependency_net_mkt_inc_irpssc_pc_5</t>
  </si>
  <si>
    <t>transfood_pc_dependency_net_mkt_income_pc_5</t>
  </si>
  <si>
    <t>transfood_pc_dependency_net_mkt_incirp_pc_5</t>
  </si>
  <si>
    <t>transfood_pc_dependency_net_mkt_inc_irpssc_pc_5</t>
  </si>
  <si>
    <t>transutil_pc_dependency_net_mkt_income_pc_5</t>
  </si>
  <si>
    <t>transutil_pc_dependency_net_mkt_incirp_pc_5</t>
  </si>
  <si>
    <t>transutil_pc_dependency_net_mkt_inc_irpssc_pc_5</t>
  </si>
  <si>
    <t>gross_mkt_inc_pc_dependency_net_mkt_income_pc_5</t>
  </si>
  <si>
    <t>gross_mkt_inc_pc_dependency_net_mkt_incirp_pc_5</t>
  </si>
  <si>
    <t>gross_mkt_inc_pc_dependency_net_mkt_inc_irpssc_pc_5</t>
  </si>
  <si>
    <t>net_mkt_income_pc_dependency_gross_mkt_inc_pc_5</t>
  </si>
  <si>
    <t>net_mkt_income_pc_dependency_net_mkt_income_pc_5</t>
  </si>
  <si>
    <t>net_mkt_income_pc_dependency_net_mkt_incirp_pc_5</t>
  </si>
  <si>
    <t>net_mkt_income_pc_dependency_net_mkt_inc_irpssc_pc_5</t>
  </si>
  <si>
    <t>net_mkt_income_pc_dependency_dis_inc_pc_5</t>
  </si>
  <si>
    <t>net_mkt_income_pc_dependency_cons_inc_pc_5</t>
  </si>
  <si>
    <t>net_mkt_income_pc_dependency_final_inc_pc_5</t>
  </si>
  <si>
    <t>net_mkt_income_pc_dependency_nso_inc_5</t>
  </si>
  <si>
    <t>net_mkt_income_pc_dependency_linpobto__5</t>
  </si>
  <si>
    <t>net_mkt_income_pc_dependency_linpobex__5</t>
  </si>
  <si>
    <t>net_mkt_incirp_pc_dependency_gross_mkt_inc_pc_5</t>
  </si>
  <si>
    <t>net_mkt_incirp_pc_dependency_net_mkt_income_pc_5</t>
  </si>
  <si>
    <t>net_mkt_incirp_pc_dependency_net_mkt_incirp_pc_5</t>
  </si>
  <si>
    <t>net_mkt_incirp_pc_dependency_net_mkt_inc_irpssc_pc_5</t>
  </si>
  <si>
    <t>net_mkt_incirp_pc_dependency_dis_inc_pc_5</t>
  </si>
  <si>
    <t>net_mkt_incirp_pc_dependency_cons_inc_pc_5</t>
  </si>
  <si>
    <t>net_mkt_incirp_pc_dependency_final_inc_pc_5</t>
  </si>
  <si>
    <t>net_mkt_incirp_pc_dependency_nso_inc_5</t>
  </si>
  <si>
    <t>net_mkt_incirp_pc_dependency_linpobto__5</t>
  </si>
  <si>
    <t>net_mkt_incirp_pc_dependency_linpobex__5</t>
  </si>
  <si>
    <t>tot_deduction_taken_pc_dependency_net_mkt_income_pc_5</t>
  </si>
  <si>
    <t>tot_deduction_taken_pc_dependency_net_mkt_incirp_pc_5</t>
  </si>
  <si>
    <t>tot_deduction_taken_pc_dependency_net_mkt_inc_irpssc_pc_5</t>
  </si>
  <si>
    <t>net_mkt_inc_irpssc_pc_dependency_gross_mkt_inc_pc_5</t>
  </si>
  <si>
    <t>net_mkt_inc_irpssc_pc_dependency_net_mkt_income_pc_5</t>
  </si>
  <si>
    <t>net_mkt_inc_irpssc_pc_dependency_net_mkt_incirp_pc_5</t>
  </si>
  <si>
    <t>net_mkt_inc_irpssc_pc_dependency_net_mkt_inc_irpssc_pc_5</t>
  </si>
  <si>
    <t>net_mkt_inc_irpssc_pc_dependency_dis_inc_pc_5</t>
  </si>
  <si>
    <t>net_mkt_inc_irpssc_pc_dependency_cons_inc_pc_5</t>
  </si>
  <si>
    <t>net_mkt_inc_irpssc_pc_dependency_final_inc_pc_5</t>
  </si>
  <si>
    <t>net_mkt_inc_irpssc_pc_dependency_nso_inc_5</t>
  </si>
  <si>
    <t>net_mkt_inc_irpssc_pc_dependency_linpobto__5</t>
  </si>
  <si>
    <t>net_mkt_inc_irpssc_pc_dependency_linpobex__5</t>
  </si>
  <si>
    <t>dis_inc_pc_dependency_net_mkt_income_pc_5</t>
  </si>
  <si>
    <t>dis_inc_pc_dependency_net_mkt_incirp_pc_5</t>
  </si>
  <si>
    <t>dis_inc_pc_dependency_net_mkt_inc_irpssc_pc_5</t>
  </si>
  <si>
    <t>cons_inc_pc_dependency_net_mkt_income_pc_5</t>
  </si>
  <si>
    <t>cons_inc_pc_dependency_net_mkt_incirp_pc_5</t>
  </si>
  <si>
    <t>cons_inc_pc_dependency_net_mkt_inc_irpssc_pc_5</t>
  </si>
  <si>
    <t>final_inc_pc_dependency_net_mkt_income_pc_5</t>
  </si>
  <si>
    <t>final_inc_pc_dependency_net_mkt_incirp_pc_5</t>
  </si>
  <si>
    <t>final_inc_pc_dependency_net_mkt_inc_irpssc_pc_5</t>
  </si>
  <si>
    <t>nso_inc_dependency_net_mkt_income_pc_5</t>
  </si>
  <si>
    <t>nso_inc_dependency_net_mkt_incirp_pc_5</t>
  </si>
  <si>
    <t>nso_inc_dependency_net_mkt_inc_irpssc_pc_5</t>
  </si>
  <si>
    <t>ssc_pc_dependency_net_mkt_income_pc_5</t>
  </si>
  <si>
    <t>ssc_pc_dependency_net_mkt_incirp_pc_5</t>
  </si>
  <si>
    <t>ssc_pc_dependency_net_mkt_inc_irpssc_pc_5</t>
  </si>
  <si>
    <t>tot_ire_pc_dependency_net_mkt_income_pc_5</t>
  </si>
  <si>
    <t>tot_ire_pc_dependency_net_mkt_incirp_pc_5</t>
  </si>
  <si>
    <t>tot_ire_pc_dependency_net_mkt_inc_irpssc_pc_5</t>
  </si>
  <si>
    <t>tot_dit_corp_pc_dependency_net_mkt_income_pc_6</t>
  </si>
  <si>
    <t>tot_dit_corp_pc_dependency_net_mkt_incirp_pc_6</t>
  </si>
  <si>
    <t>tot_dit_corp_pc_dependency_net_mkt_inc_irpssc_pc_6</t>
  </si>
  <si>
    <t>iragro_pc_dependency_net_mkt_income_pc_6</t>
  </si>
  <si>
    <t>iragro_pc_dependency_net_mkt_incirp_pc_6</t>
  </si>
  <si>
    <t>iragro_pc_dependency_net_mkt_inc_irpssc_pc_6</t>
  </si>
  <si>
    <t>iracis_pc_dependency_net_mkt_income_pc_6</t>
  </si>
  <si>
    <t>iracis_pc_dependency_net_mkt_incirp_pc_6</t>
  </si>
  <si>
    <t>iracis_pc_dependency_net_mkt_inc_irpssc_pc_6</t>
  </si>
  <si>
    <t>tekopora_inc_pc_dependency_net_mkt_income_pc_6</t>
  </si>
  <si>
    <t>tekopora_inc_pc_dependency_net_mkt_incirp_pc_6</t>
  </si>
  <si>
    <t>tekopora_inc_pc_dependency_net_mkt_inc_irpssc_pc_6</t>
  </si>
  <si>
    <t>famassist_inc_pc_dependency_net_mkt_income_pc_6</t>
  </si>
  <si>
    <t>famassist_inc_pc_dependency_net_mkt_incirp_pc_6</t>
  </si>
  <si>
    <t>famassist_inc_pc_dependency_net_mkt_inc_irpssc_pc_6</t>
  </si>
  <si>
    <t>adulto_inc_pc_dependency_net_mkt_income_pc_6</t>
  </si>
  <si>
    <t>adulto_inc_pc_dependency_net_mkt_incirp_pc_6</t>
  </si>
  <si>
    <t>adulto_inc_pc_dependency_net_mkt_inc_irpssc_pc_6</t>
  </si>
  <si>
    <t>agtrans_inc_pc_dependency_net_mkt_income_pc_6</t>
  </si>
  <si>
    <t>agtrans_inc_pc_dependency_net_mkt_incirp_pc_6</t>
  </si>
  <si>
    <t>agtrans_inc_pc_dependency_net_mkt_inc_irpssc_pc_6</t>
  </si>
  <si>
    <t>elec_sub_pc_dependency_net_mkt_income_pc_6</t>
  </si>
  <si>
    <t>elec_sub_pc_dependency_net_mkt_incirp_pc_6</t>
  </si>
  <si>
    <t>elec_sub_pc_dependency_net_mkt_inc_irpssc_pc_6</t>
  </si>
  <si>
    <t>transporte_sub_pc_dependency_net_mkt_income_pc_6</t>
  </si>
  <si>
    <t>transporte_sub_pc_dependency_net_mkt_incirp_pc_6</t>
  </si>
  <si>
    <t>transporte_sub_pc_dependency_net_mkt_inc_irpssc_pc_6</t>
  </si>
  <si>
    <t>senavitat_sub_pc_dependency_net_mkt_income_pc_6</t>
  </si>
  <si>
    <t>senavitat_sub_pc_dependency_net_mkt_incirp_pc_6</t>
  </si>
  <si>
    <t>senavitat_sub_pc_dependency_net_mkt_inc_irpssc_pc_6</t>
  </si>
  <si>
    <t>labor_tax_pc_dependency_net_mkt_income_pc_6</t>
  </si>
  <si>
    <t>labor_tax_pc_dependency_net_mkt_incirp_pc_6</t>
  </si>
  <si>
    <t>labor_tax_pc_dependency_net_mkt_inc_irpssc_pc_6</t>
  </si>
  <si>
    <t>becas_pc_dependency_net_mkt_income_pc_6</t>
  </si>
  <si>
    <t>becas_pc_dependency_net_mkt_incirp_pc_6</t>
  </si>
  <si>
    <t>becas_pc_dependency_net_mkt_inc_irpssc_pc_6</t>
  </si>
  <si>
    <t>edupubpreesc_pc_dependency_net_mkt_income_pc_6</t>
  </si>
  <si>
    <t>edupubpreesc_pc_dependency_net_mkt_incirp_pc_6</t>
  </si>
  <si>
    <t>edupubpreesc_pc_dependency_net_mkt_inc_irpssc_pc_6</t>
  </si>
  <si>
    <t>edupubprim_pc_dependency_net_mkt_income_pc_6</t>
  </si>
  <si>
    <t>edupubprim_pc_dependency_net_mkt_incirp_pc_6</t>
  </si>
  <si>
    <t>edupubprim_pc_dependency_net_mkt_inc_irpssc_pc_6</t>
  </si>
  <si>
    <t>edupubsec_pc_dependency_net_mkt_income_pc_6</t>
  </si>
  <si>
    <t>edupubsec_pc_dependency_net_mkt_incirp_pc_6</t>
  </si>
  <si>
    <t>edupubsec_pc_dependency_net_mkt_inc_irpssc_pc_6</t>
  </si>
  <si>
    <t>edupubuni_pc_dependency_net_mkt_income_pc_6</t>
  </si>
  <si>
    <t>edupubuni_pc_dependency_net_mkt_incirp_pc_6</t>
  </si>
  <si>
    <t>edupubuni_pc_dependency_net_mkt_inc_irpssc_pc_6</t>
  </si>
  <si>
    <t>transfood_pc_dependency_net_mkt_income_pc_6</t>
  </si>
  <si>
    <t>transfood_pc_dependency_net_mkt_incirp_pc_6</t>
  </si>
  <si>
    <t>transfood_pc_dependency_net_mkt_inc_irpssc_pc_6</t>
  </si>
  <si>
    <t>transutil_pc_dependency_net_mkt_income_pc_6</t>
  </si>
  <si>
    <t>transutil_pc_dependency_net_mkt_incirp_pc_6</t>
  </si>
  <si>
    <t>transutil_pc_dependency_net_mkt_inc_irpssc_pc_6</t>
  </si>
  <si>
    <t>gross_mkt_inc_pc_dependency_net_mkt_income_pc_6</t>
  </si>
  <si>
    <t>gross_mkt_inc_pc_dependency_net_mkt_incirp_pc_6</t>
  </si>
  <si>
    <t>gross_mkt_inc_pc_dependency_net_mkt_inc_irpssc_pc_6</t>
  </si>
  <si>
    <t>net_mkt_income_pc_dependency_gross_mkt_inc_pc_6</t>
  </si>
  <si>
    <t>net_mkt_income_pc_dependency_net_mkt_income_pc_6</t>
  </si>
  <si>
    <t>net_mkt_income_pc_dependency_net_mkt_incirp_pc_6</t>
  </si>
  <si>
    <t>net_mkt_income_pc_dependency_net_mkt_inc_irpssc_pc_6</t>
  </si>
  <si>
    <t>net_mkt_income_pc_dependency_dis_inc_pc_6</t>
  </si>
  <si>
    <t>net_mkt_income_pc_dependency_cons_inc_pc_6</t>
  </si>
  <si>
    <t>net_mkt_income_pc_dependency_final_inc_pc_6</t>
  </si>
  <si>
    <t>net_mkt_income_pc_dependency_nso_inc_6</t>
  </si>
  <si>
    <t>net_mkt_income_pc_dependency_linpobto__6</t>
  </si>
  <si>
    <t>net_mkt_income_pc_dependency_linpobex__6</t>
  </si>
  <si>
    <t>net_mkt_incirp_pc_dependency_gross_mkt_inc_pc_6</t>
  </si>
  <si>
    <t>net_mkt_incirp_pc_dependency_net_mkt_income_pc_6</t>
  </si>
  <si>
    <t>net_mkt_incirp_pc_dependency_net_mkt_incirp_pc_6</t>
  </si>
  <si>
    <t>net_mkt_incirp_pc_dependency_net_mkt_inc_irpssc_pc_6</t>
  </si>
  <si>
    <t>net_mkt_incirp_pc_dependency_dis_inc_pc_6</t>
  </si>
  <si>
    <t>net_mkt_incirp_pc_dependency_cons_inc_pc_6</t>
  </si>
  <si>
    <t>net_mkt_incirp_pc_dependency_final_inc_pc_6</t>
  </si>
  <si>
    <t>net_mkt_incirp_pc_dependency_nso_inc_6</t>
  </si>
  <si>
    <t>net_mkt_incirp_pc_dependency_linpobto__6</t>
  </si>
  <si>
    <t>net_mkt_incirp_pc_dependency_linpobex__6</t>
  </si>
  <si>
    <t>tot_deduction_taken_pc_dependency_net_mkt_income_pc_6</t>
  </si>
  <si>
    <t>tot_deduction_taken_pc_dependency_net_mkt_incirp_pc_6</t>
  </si>
  <si>
    <t>tot_deduction_taken_pc_dependency_net_mkt_inc_irpssc_pc_6</t>
  </si>
  <si>
    <t>net_mkt_inc_irpssc_pc_dependency_gross_mkt_inc_pc_6</t>
  </si>
  <si>
    <t>net_mkt_inc_irpssc_pc_dependency_net_mkt_income_pc_6</t>
  </si>
  <si>
    <t>net_mkt_inc_irpssc_pc_dependency_net_mkt_incirp_pc_6</t>
  </si>
  <si>
    <t>net_mkt_inc_irpssc_pc_dependency_net_mkt_inc_irpssc_pc_6</t>
  </si>
  <si>
    <t>net_mkt_inc_irpssc_pc_dependency_dis_inc_pc_6</t>
  </si>
  <si>
    <t>net_mkt_inc_irpssc_pc_dependency_cons_inc_pc_6</t>
  </si>
  <si>
    <t>net_mkt_inc_irpssc_pc_dependency_final_inc_pc_6</t>
  </si>
  <si>
    <t>net_mkt_inc_irpssc_pc_dependency_nso_inc_6</t>
  </si>
  <si>
    <t>net_mkt_inc_irpssc_pc_dependency_linpobto__6</t>
  </si>
  <si>
    <t>net_mkt_inc_irpssc_pc_dependency_linpobex__6</t>
  </si>
  <si>
    <t>dis_inc_pc_dependency_net_mkt_income_pc_6</t>
  </si>
  <si>
    <t>dis_inc_pc_dependency_net_mkt_incirp_pc_6</t>
  </si>
  <si>
    <t>dis_inc_pc_dependency_net_mkt_inc_irpssc_pc_6</t>
  </si>
  <si>
    <t>cons_inc_pc_dependency_net_mkt_income_pc_6</t>
  </si>
  <si>
    <t>cons_inc_pc_dependency_net_mkt_incirp_pc_6</t>
  </si>
  <si>
    <t>cons_inc_pc_dependency_net_mkt_inc_irpssc_pc_6</t>
  </si>
  <si>
    <t>final_inc_pc_dependency_net_mkt_income_pc_6</t>
  </si>
  <si>
    <t>final_inc_pc_dependency_net_mkt_incirp_pc_6</t>
  </si>
  <si>
    <t>final_inc_pc_dependency_net_mkt_inc_irpssc_pc_6</t>
  </si>
  <si>
    <t>nso_inc_dependency_net_mkt_income_pc_6</t>
  </si>
  <si>
    <t>nso_inc_dependency_net_mkt_incirp_pc_6</t>
  </si>
  <si>
    <t>nso_inc_dependency_net_mkt_inc_irpssc_pc_6</t>
  </si>
  <si>
    <t>ssc_pc_dependency_net_mkt_income_pc_6</t>
  </si>
  <si>
    <t>ssc_pc_dependency_net_mkt_incirp_pc_6</t>
  </si>
  <si>
    <t>ssc_pc_dependency_net_mkt_inc_irpssc_pc_6</t>
  </si>
  <si>
    <t>tot_ire_pc_dependency_net_mkt_income_pc_6</t>
  </si>
  <si>
    <t>tot_ire_pc_dependency_net_mkt_incirp_pc_6</t>
  </si>
  <si>
    <t>tot_ire_pc_dependency_net_mkt_inc_irpssc_pc_6</t>
  </si>
  <si>
    <t>tot_dit_corp_pc_dependency_net_mkt_income_pc_7</t>
  </si>
  <si>
    <t>tot_dit_corp_pc_dependency_net_mkt_incirp_pc_7</t>
  </si>
  <si>
    <t>tot_dit_corp_pc_dependency_net_mkt_inc_irpssc_pc_7</t>
  </si>
  <si>
    <t>iragro_pc_dependency_net_mkt_income_pc_7</t>
  </si>
  <si>
    <t>iragro_pc_dependency_net_mkt_incirp_pc_7</t>
  </si>
  <si>
    <t>iragro_pc_dependency_net_mkt_inc_irpssc_pc_7</t>
  </si>
  <si>
    <t>iracis_pc_dependency_net_mkt_income_pc_7</t>
  </si>
  <si>
    <t>iracis_pc_dependency_net_mkt_incirp_pc_7</t>
  </si>
  <si>
    <t>iracis_pc_dependency_net_mkt_inc_irpssc_pc_7</t>
  </si>
  <si>
    <t>tekopora_inc_pc_dependency_net_mkt_income_pc_7</t>
  </si>
  <si>
    <t>tekopora_inc_pc_dependency_net_mkt_incirp_pc_7</t>
  </si>
  <si>
    <t>tekopora_inc_pc_dependency_net_mkt_inc_irpssc_pc_7</t>
  </si>
  <si>
    <t>famassist_inc_pc_dependency_net_mkt_income_pc_7</t>
  </si>
  <si>
    <t>famassist_inc_pc_dependency_net_mkt_incirp_pc_7</t>
  </si>
  <si>
    <t>famassist_inc_pc_dependency_net_mkt_inc_irpssc_pc_7</t>
  </si>
  <si>
    <t>adulto_inc_pc_dependency_net_mkt_income_pc_7</t>
  </si>
  <si>
    <t>adulto_inc_pc_dependency_net_mkt_incirp_pc_7</t>
  </si>
  <si>
    <t>adulto_inc_pc_dependency_net_mkt_inc_irpssc_pc_7</t>
  </si>
  <si>
    <t>agtrans_inc_pc_dependency_net_mkt_income_pc_7</t>
  </si>
  <si>
    <t>agtrans_inc_pc_dependency_net_mkt_incirp_pc_7</t>
  </si>
  <si>
    <t>agtrans_inc_pc_dependency_net_mkt_inc_irpssc_pc_7</t>
  </si>
  <si>
    <t>elec_sub_pc_dependency_net_mkt_income_pc_7</t>
  </si>
  <si>
    <t>elec_sub_pc_dependency_net_mkt_incirp_pc_7</t>
  </si>
  <si>
    <t>elec_sub_pc_dependency_net_mkt_inc_irpssc_pc_7</t>
  </si>
  <si>
    <t>transporte_sub_pc_dependency_net_mkt_income_pc_7</t>
  </si>
  <si>
    <t>transporte_sub_pc_dependency_net_mkt_incirp_pc_7</t>
  </si>
  <si>
    <t>transporte_sub_pc_dependency_net_mkt_inc_irpssc_pc_7</t>
  </si>
  <si>
    <t>senavitat_sub_pc_dependency_net_mkt_income_pc_7</t>
  </si>
  <si>
    <t>senavitat_sub_pc_dependency_net_mkt_incirp_pc_7</t>
  </si>
  <si>
    <t>senavitat_sub_pc_dependency_net_mkt_inc_irpssc_pc_7</t>
  </si>
  <si>
    <t>labor_tax_pc_dependency_net_mkt_income_pc_7</t>
  </si>
  <si>
    <t>labor_tax_pc_dependency_net_mkt_incirp_pc_7</t>
  </si>
  <si>
    <t>labor_tax_pc_dependency_net_mkt_inc_irpssc_pc_7</t>
  </si>
  <si>
    <t>becas_pc_dependency_net_mkt_income_pc_7</t>
  </si>
  <si>
    <t>becas_pc_dependency_net_mkt_incirp_pc_7</t>
  </si>
  <si>
    <t>becas_pc_dependency_net_mkt_inc_irpssc_pc_7</t>
  </si>
  <si>
    <t>edupubpreesc_pc_dependency_net_mkt_income_pc_7</t>
  </si>
  <si>
    <t>edupubpreesc_pc_dependency_net_mkt_incirp_pc_7</t>
  </si>
  <si>
    <t>edupubpreesc_pc_dependency_net_mkt_inc_irpssc_pc_7</t>
  </si>
  <si>
    <t>edupubprim_pc_dependency_net_mkt_income_pc_7</t>
  </si>
  <si>
    <t>edupubprim_pc_dependency_net_mkt_incirp_pc_7</t>
  </si>
  <si>
    <t>edupubprim_pc_dependency_net_mkt_inc_irpssc_pc_7</t>
  </si>
  <si>
    <t>edupubsec_pc_dependency_net_mkt_income_pc_7</t>
  </si>
  <si>
    <t>edupubsec_pc_dependency_net_mkt_incirp_pc_7</t>
  </si>
  <si>
    <t>edupubsec_pc_dependency_net_mkt_inc_irpssc_pc_7</t>
  </si>
  <si>
    <t>edupubuni_pc_dependency_net_mkt_income_pc_7</t>
  </si>
  <si>
    <t>edupubuni_pc_dependency_net_mkt_incirp_pc_7</t>
  </si>
  <si>
    <t>edupubuni_pc_dependency_net_mkt_inc_irpssc_pc_7</t>
  </si>
  <si>
    <t>transfood_pc_dependency_net_mkt_income_pc_7</t>
  </si>
  <si>
    <t>transfood_pc_dependency_net_mkt_incirp_pc_7</t>
  </si>
  <si>
    <t>transfood_pc_dependency_net_mkt_inc_irpssc_pc_7</t>
  </si>
  <si>
    <t>transutil_pc_dependency_net_mkt_income_pc_7</t>
  </si>
  <si>
    <t>transutil_pc_dependency_net_mkt_incirp_pc_7</t>
  </si>
  <si>
    <t>transutil_pc_dependency_net_mkt_inc_irpssc_pc_7</t>
  </si>
  <si>
    <t>gross_mkt_inc_pc_dependency_net_mkt_income_pc_7</t>
  </si>
  <si>
    <t>gross_mkt_inc_pc_dependency_net_mkt_incirp_pc_7</t>
  </si>
  <si>
    <t>gross_mkt_inc_pc_dependency_net_mkt_inc_irpssc_pc_7</t>
  </si>
  <si>
    <t>net_mkt_income_pc_dependency_gross_mkt_inc_pc_7</t>
  </si>
  <si>
    <t>net_mkt_income_pc_dependency_net_mkt_income_pc_7</t>
  </si>
  <si>
    <t>net_mkt_income_pc_dependency_net_mkt_incirp_pc_7</t>
  </si>
  <si>
    <t>net_mkt_income_pc_dependency_net_mkt_inc_irpssc_pc_7</t>
  </si>
  <si>
    <t>net_mkt_income_pc_dependency_dis_inc_pc_7</t>
  </si>
  <si>
    <t>net_mkt_income_pc_dependency_cons_inc_pc_7</t>
  </si>
  <si>
    <t>net_mkt_income_pc_dependency_final_inc_pc_7</t>
  </si>
  <si>
    <t>net_mkt_income_pc_dependency_nso_inc_7</t>
  </si>
  <si>
    <t>net_mkt_income_pc_dependency_linpobto__7</t>
  </si>
  <si>
    <t>net_mkt_income_pc_dependency_linpobex__7</t>
  </si>
  <si>
    <t>net_mkt_incirp_pc_dependency_gross_mkt_inc_pc_7</t>
  </si>
  <si>
    <t>net_mkt_incirp_pc_dependency_net_mkt_income_pc_7</t>
  </si>
  <si>
    <t>net_mkt_incirp_pc_dependency_net_mkt_incirp_pc_7</t>
  </si>
  <si>
    <t>net_mkt_incirp_pc_dependency_net_mkt_inc_irpssc_pc_7</t>
  </si>
  <si>
    <t>net_mkt_incirp_pc_dependency_dis_inc_pc_7</t>
  </si>
  <si>
    <t>net_mkt_incirp_pc_dependency_cons_inc_pc_7</t>
  </si>
  <si>
    <t>net_mkt_incirp_pc_dependency_final_inc_pc_7</t>
  </si>
  <si>
    <t>net_mkt_incirp_pc_dependency_nso_inc_7</t>
  </si>
  <si>
    <t>net_mkt_incirp_pc_dependency_linpobto__7</t>
  </si>
  <si>
    <t>net_mkt_incirp_pc_dependency_linpobex__7</t>
  </si>
  <si>
    <t>tot_deduction_taken_pc_dependency_net_mkt_income_pc_7</t>
  </si>
  <si>
    <t>tot_deduction_taken_pc_dependency_net_mkt_incirp_pc_7</t>
  </si>
  <si>
    <t>tot_deduction_taken_pc_dependency_net_mkt_inc_irpssc_pc_7</t>
  </si>
  <si>
    <t>net_mkt_inc_irpssc_pc_dependency_gross_mkt_inc_pc_7</t>
  </si>
  <si>
    <t>net_mkt_inc_irpssc_pc_dependency_net_mkt_income_pc_7</t>
  </si>
  <si>
    <t>net_mkt_inc_irpssc_pc_dependency_net_mkt_incirp_pc_7</t>
  </si>
  <si>
    <t>net_mkt_inc_irpssc_pc_dependency_net_mkt_inc_irpssc_pc_7</t>
  </si>
  <si>
    <t>net_mkt_inc_irpssc_pc_dependency_dis_inc_pc_7</t>
  </si>
  <si>
    <t>net_mkt_inc_irpssc_pc_dependency_cons_inc_pc_7</t>
  </si>
  <si>
    <t>net_mkt_inc_irpssc_pc_dependency_final_inc_pc_7</t>
  </si>
  <si>
    <t>net_mkt_inc_irpssc_pc_dependency_nso_inc_7</t>
  </si>
  <si>
    <t>net_mkt_inc_irpssc_pc_dependency_linpobto__7</t>
  </si>
  <si>
    <t>net_mkt_inc_irpssc_pc_dependency_linpobex__7</t>
  </si>
  <si>
    <t>dis_inc_pc_dependency_net_mkt_income_pc_7</t>
  </si>
  <si>
    <t>dis_inc_pc_dependency_net_mkt_incirp_pc_7</t>
  </si>
  <si>
    <t>dis_inc_pc_dependency_net_mkt_inc_irpssc_pc_7</t>
  </si>
  <si>
    <t>cons_inc_pc_dependency_net_mkt_income_pc_7</t>
  </si>
  <si>
    <t>cons_inc_pc_dependency_net_mkt_incirp_pc_7</t>
  </si>
  <si>
    <t>cons_inc_pc_dependency_net_mkt_inc_irpssc_pc_7</t>
  </si>
  <si>
    <t>final_inc_pc_dependency_net_mkt_income_pc_7</t>
  </si>
  <si>
    <t>final_inc_pc_dependency_net_mkt_incirp_pc_7</t>
  </si>
  <si>
    <t>final_inc_pc_dependency_net_mkt_inc_irpssc_pc_7</t>
  </si>
  <si>
    <t>nso_inc_dependency_net_mkt_income_pc_7</t>
  </si>
  <si>
    <t>nso_inc_dependency_net_mkt_incirp_pc_7</t>
  </si>
  <si>
    <t>nso_inc_dependency_net_mkt_inc_irpssc_pc_7</t>
  </si>
  <si>
    <t>ssc_pc_dependency_net_mkt_income_pc_7</t>
  </si>
  <si>
    <t>ssc_pc_dependency_net_mkt_incirp_pc_7</t>
  </si>
  <si>
    <t>ssc_pc_dependency_net_mkt_inc_irpssc_pc_7</t>
  </si>
  <si>
    <t>tot_ire_pc_dependency_net_mkt_income_pc_7</t>
  </si>
  <si>
    <t>tot_ire_pc_dependency_net_mkt_incirp_pc_7</t>
  </si>
  <si>
    <t>tot_ire_pc_dependency_net_mkt_inc_irpssc_pc_7</t>
  </si>
  <si>
    <t>tot_dit_corp_pc_dependency_net_mkt_income_pc_8</t>
  </si>
  <si>
    <t>tot_dit_corp_pc_dependency_net_mkt_incirp_pc_8</t>
  </si>
  <si>
    <t>tot_dit_corp_pc_dependency_net_mkt_inc_irpssc_pc_8</t>
  </si>
  <si>
    <t>iragro_pc_dependency_net_mkt_income_pc_8</t>
  </si>
  <si>
    <t>iragro_pc_dependency_net_mkt_incirp_pc_8</t>
  </si>
  <si>
    <t>iragro_pc_dependency_net_mkt_inc_irpssc_pc_8</t>
  </si>
  <si>
    <t>iracis_pc_dependency_net_mkt_income_pc_8</t>
  </si>
  <si>
    <t>iracis_pc_dependency_net_mkt_incirp_pc_8</t>
  </si>
  <si>
    <t>iracis_pc_dependency_net_mkt_inc_irpssc_pc_8</t>
  </si>
  <si>
    <t>tekopora_inc_pc_dependency_net_mkt_income_pc_8</t>
  </si>
  <si>
    <t>tekopora_inc_pc_dependency_net_mkt_incirp_pc_8</t>
  </si>
  <si>
    <t>tekopora_inc_pc_dependency_net_mkt_inc_irpssc_pc_8</t>
  </si>
  <si>
    <t>famassist_inc_pc_dependency_net_mkt_income_pc_8</t>
  </si>
  <si>
    <t>famassist_inc_pc_dependency_net_mkt_incirp_pc_8</t>
  </si>
  <si>
    <t>famassist_inc_pc_dependency_net_mkt_inc_irpssc_pc_8</t>
  </si>
  <si>
    <t>adulto_inc_pc_dependency_net_mkt_income_pc_8</t>
  </si>
  <si>
    <t>adulto_inc_pc_dependency_net_mkt_incirp_pc_8</t>
  </si>
  <si>
    <t>adulto_inc_pc_dependency_net_mkt_inc_irpssc_pc_8</t>
  </si>
  <si>
    <t>agtrans_inc_pc_dependency_net_mkt_income_pc_8</t>
  </si>
  <si>
    <t>agtrans_inc_pc_dependency_net_mkt_incirp_pc_8</t>
  </si>
  <si>
    <t>agtrans_inc_pc_dependency_net_mkt_inc_irpssc_pc_8</t>
  </si>
  <si>
    <t>elec_sub_pc_dependency_net_mkt_income_pc_8</t>
  </si>
  <si>
    <t>elec_sub_pc_dependency_net_mkt_incirp_pc_8</t>
  </si>
  <si>
    <t>elec_sub_pc_dependency_net_mkt_inc_irpssc_pc_8</t>
  </si>
  <si>
    <t>transporte_sub_pc_dependency_net_mkt_income_pc_8</t>
  </si>
  <si>
    <t>transporte_sub_pc_dependency_net_mkt_incirp_pc_8</t>
  </si>
  <si>
    <t>transporte_sub_pc_dependency_net_mkt_inc_irpssc_pc_8</t>
  </si>
  <si>
    <t>senavitat_sub_pc_dependency_net_mkt_income_pc_8</t>
  </si>
  <si>
    <t>senavitat_sub_pc_dependency_net_mkt_incirp_pc_8</t>
  </si>
  <si>
    <t>senavitat_sub_pc_dependency_net_mkt_inc_irpssc_pc_8</t>
  </si>
  <si>
    <t>labor_tax_pc_dependency_net_mkt_income_pc_8</t>
  </si>
  <si>
    <t>labor_tax_pc_dependency_net_mkt_incirp_pc_8</t>
  </si>
  <si>
    <t>labor_tax_pc_dependency_net_mkt_inc_irpssc_pc_8</t>
  </si>
  <si>
    <t>becas_pc_dependency_net_mkt_income_pc_8</t>
  </si>
  <si>
    <t>becas_pc_dependency_net_mkt_incirp_pc_8</t>
  </si>
  <si>
    <t>becas_pc_dependency_net_mkt_inc_irpssc_pc_8</t>
  </si>
  <si>
    <t>edupubpreesc_pc_dependency_net_mkt_income_pc_8</t>
  </si>
  <si>
    <t>edupubpreesc_pc_dependency_net_mkt_incirp_pc_8</t>
  </si>
  <si>
    <t>edupubpreesc_pc_dependency_net_mkt_inc_irpssc_pc_8</t>
  </si>
  <si>
    <t>edupubprim_pc_dependency_net_mkt_income_pc_8</t>
  </si>
  <si>
    <t>edupubprim_pc_dependency_net_mkt_incirp_pc_8</t>
  </si>
  <si>
    <t>edupubprim_pc_dependency_net_mkt_inc_irpssc_pc_8</t>
  </si>
  <si>
    <t>edupubsec_pc_dependency_net_mkt_income_pc_8</t>
  </si>
  <si>
    <t>edupubsec_pc_dependency_net_mkt_incirp_pc_8</t>
  </si>
  <si>
    <t>edupubsec_pc_dependency_net_mkt_inc_irpssc_pc_8</t>
  </si>
  <si>
    <t>edupubuni_pc_dependency_net_mkt_income_pc_8</t>
  </si>
  <si>
    <t>edupubuni_pc_dependency_net_mkt_incirp_pc_8</t>
  </si>
  <si>
    <t>edupubuni_pc_dependency_net_mkt_inc_irpssc_pc_8</t>
  </si>
  <si>
    <t>transfood_pc_dependency_net_mkt_income_pc_8</t>
  </si>
  <si>
    <t>transfood_pc_dependency_net_mkt_incirp_pc_8</t>
  </si>
  <si>
    <t>transfood_pc_dependency_net_mkt_inc_irpssc_pc_8</t>
  </si>
  <si>
    <t>transutil_pc_dependency_net_mkt_income_pc_8</t>
  </si>
  <si>
    <t>transutil_pc_dependency_net_mkt_incirp_pc_8</t>
  </si>
  <si>
    <t>transutil_pc_dependency_net_mkt_inc_irpssc_pc_8</t>
  </si>
  <si>
    <t>gross_mkt_inc_pc_dependency_net_mkt_income_pc_8</t>
  </si>
  <si>
    <t>gross_mkt_inc_pc_dependency_net_mkt_incirp_pc_8</t>
  </si>
  <si>
    <t>gross_mkt_inc_pc_dependency_net_mkt_inc_irpssc_pc_8</t>
  </si>
  <si>
    <t>net_mkt_income_pc_dependency_gross_mkt_inc_pc_8</t>
  </si>
  <si>
    <t>net_mkt_income_pc_dependency_net_mkt_income_pc_8</t>
  </si>
  <si>
    <t>net_mkt_income_pc_dependency_net_mkt_incirp_pc_8</t>
  </si>
  <si>
    <t>net_mkt_income_pc_dependency_net_mkt_inc_irpssc_pc_8</t>
  </si>
  <si>
    <t>net_mkt_income_pc_dependency_dis_inc_pc_8</t>
  </si>
  <si>
    <t>net_mkt_income_pc_dependency_cons_inc_pc_8</t>
  </si>
  <si>
    <t>net_mkt_income_pc_dependency_final_inc_pc_8</t>
  </si>
  <si>
    <t>net_mkt_income_pc_dependency_nso_inc_8</t>
  </si>
  <si>
    <t>net_mkt_income_pc_dependency_linpobto__8</t>
  </si>
  <si>
    <t>net_mkt_income_pc_dependency_linpobex__8</t>
  </si>
  <si>
    <t>net_mkt_incirp_pc_dependency_gross_mkt_inc_pc_8</t>
  </si>
  <si>
    <t>net_mkt_incirp_pc_dependency_net_mkt_income_pc_8</t>
  </si>
  <si>
    <t>net_mkt_incirp_pc_dependency_net_mkt_incirp_pc_8</t>
  </si>
  <si>
    <t>net_mkt_incirp_pc_dependency_net_mkt_inc_irpssc_pc_8</t>
  </si>
  <si>
    <t>net_mkt_incirp_pc_dependency_dis_inc_pc_8</t>
  </si>
  <si>
    <t>net_mkt_incirp_pc_dependency_cons_inc_pc_8</t>
  </si>
  <si>
    <t>net_mkt_incirp_pc_dependency_final_inc_pc_8</t>
  </si>
  <si>
    <t>net_mkt_incirp_pc_dependency_nso_inc_8</t>
  </si>
  <si>
    <t>net_mkt_incirp_pc_dependency_linpobto__8</t>
  </si>
  <si>
    <t>net_mkt_incirp_pc_dependency_linpobex__8</t>
  </si>
  <si>
    <t>tot_deduction_taken_pc_dependency_net_mkt_income_pc_8</t>
  </si>
  <si>
    <t>tot_deduction_taken_pc_dependency_net_mkt_incirp_pc_8</t>
  </si>
  <si>
    <t>tot_deduction_taken_pc_dependency_net_mkt_inc_irpssc_pc_8</t>
  </si>
  <si>
    <t>net_mkt_inc_irpssc_pc_dependency_gross_mkt_inc_pc_8</t>
  </si>
  <si>
    <t>net_mkt_inc_irpssc_pc_dependency_net_mkt_income_pc_8</t>
  </si>
  <si>
    <t>net_mkt_inc_irpssc_pc_dependency_net_mkt_incirp_pc_8</t>
  </si>
  <si>
    <t>net_mkt_inc_irpssc_pc_dependency_net_mkt_inc_irpssc_pc_8</t>
  </si>
  <si>
    <t>net_mkt_inc_irpssc_pc_dependency_dis_inc_pc_8</t>
  </si>
  <si>
    <t>net_mkt_inc_irpssc_pc_dependency_cons_inc_pc_8</t>
  </si>
  <si>
    <t>net_mkt_inc_irpssc_pc_dependency_final_inc_pc_8</t>
  </si>
  <si>
    <t>net_mkt_inc_irpssc_pc_dependency_nso_inc_8</t>
  </si>
  <si>
    <t>net_mkt_inc_irpssc_pc_dependency_linpobto__8</t>
  </si>
  <si>
    <t>net_mkt_inc_irpssc_pc_dependency_linpobex__8</t>
  </si>
  <si>
    <t>dis_inc_pc_dependency_net_mkt_income_pc_8</t>
  </si>
  <si>
    <t>dis_inc_pc_dependency_net_mkt_incirp_pc_8</t>
  </si>
  <si>
    <t>dis_inc_pc_dependency_net_mkt_inc_irpssc_pc_8</t>
  </si>
  <si>
    <t>cons_inc_pc_dependency_net_mkt_income_pc_8</t>
  </si>
  <si>
    <t>cons_inc_pc_dependency_net_mkt_incirp_pc_8</t>
  </si>
  <si>
    <t>cons_inc_pc_dependency_net_mkt_inc_irpssc_pc_8</t>
  </si>
  <si>
    <t>final_inc_pc_dependency_net_mkt_income_pc_8</t>
  </si>
  <si>
    <t>final_inc_pc_dependency_net_mkt_incirp_pc_8</t>
  </si>
  <si>
    <t>final_inc_pc_dependency_net_mkt_inc_irpssc_pc_8</t>
  </si>
  <si>
    <t>nso_inc_dependency_net_mkt_income_pc_8</t>
  </si>
  <si>
    <t>nso_inc_dependency_net_mkt_incirp_pc_8</t>
  </si>
  <si>
    <t>nso_inc_dependency_net_mkt_inc_irpssc_pc_8</t>
  </si>
  <si>
    <t>ssc_pc_dependency_net_mkt_income_pc_8</t>
  </si>
  <si>
    <t>ssc_pc_dependency_net_mkt_incirp_pc_8</t>
  </si>
  <si>
    <t>ssc_pc_dependency_net_mkt_inc_irpssc_pc_8</t>
  </si>
  <si>
    <t>tot_ire_pc_dependency_net_mkt_income_pc_8</t>
  </si>
  <si>
    <t>tot_ire_pc_dependency_net_mkt_incirp_pc_8</t>
  </si>
  <si>
    <t>tot_ire_pc_dependency_net_mkt_inc_irpssc_pc_8</t>
  </si>
  <si>
    <t>tot_dit_corp_pc_dependency_net_mkt_income_pc_9</t>
  </si>
  <si>
    <t>tot_dit_corp_pc_dependency_net_mkt_incirp_pc_9</t>
  </si>
  <si>
    <t>tot_dit_corp_pc_dependency_net_mkt_inc_irpssc_pc_9</t>
  </si>
  <si>
    <t>iragro_pc_dependency_net_mkt_income_pc_9</t>
  </si>
  <si>
    <t>iragro_pc_dependency_net_mkt_incirp_pc_9</t>
  </si>
  <si>
    <t>iragro_pc_dependency_net_mkt_inc_irpssc_pc_9</t>
  </si>
  <si>
    <t>iracis_pc_dependency_net_mkt_income_pc_9</t>
  </si>
  <si>
    <t>iracis_pc_dependency_net_mkt_incirp_pc_9</t>
  </si>
  <si>
    <t>iracis_pc_dependency_net_mkt_inc_irpssc_pc_9</t>
  </si>
  <si>
    <t>tekopora_inc_pc_dependency_net_mkt_income_pc_9</t>
  </si>
  <si>
    <t>tekopora_inc_pc_dependency_net_mkt_incirp_pc_9</t>
  </si>
  <si>
    <t>tekopora_inc_pc_dependency_net_mkt_inc_irpssc_pc_9</t>
  </si>
  <si>
    <t>famassist_inc_pc_dependency_net_mkt_income_pc_9</t>
  </si>
  <si>
    <t>famassist_inc_pc_dependency_net_mkt_incirp_pc_9</t>
  </si>
  <si>
    <t>famassist_inc_pc_dependency_net_mkt_inc_irpssc_pc_9</t>
  </si>
  <si>
    <t>adulto_inc_pc_dependency_net_mkt_income_pc_9</t>
  </si>
  <si>
    <t>adulto_inc_pc_dependency_net_mkt_incirp_pc_9</t>
  </si>
  <si>
    <t>adulto_inc_pc_dependency_net_mkt_inc_irpssc_pc_9</t>
  </si>
  <si>
    <t>agtrans_inc_pc_dependency_net_mkt_income_pc_9</t>
  </si>
  <si>
    <t>agtrans_inc_pc_dependency_net_mkt_incirp_pc_9</t>
  </si>
  <si>
    <t>agtrans_inc_pc_dependency_net_mkt_inc_irpssc_pc_9</t>
  </si>
  <si>
    <t>elec_sub_pc_dependency_net_mkt_income_pc_9</t>
  </si>
  <si>
    <t>elec_sub_pc_dependency_net_mkt_incirp_pc_9</t>
  </si>
  <si>
    <t>elec_sub_pc_dependency_net_mkt_inc_irpssc_pc_9</t>
  </si>
  <si>
    <t>transporte_sub_pc_dependency_net_mkt_income_pc_9</t>
  </si>
  <si>
    <t>transporte_sub_pc_dependency_net_mkt_incirp_pc_9</t>
  </si>
  <si>
    <t>transporte_sub_pc_dependency_net_mkt_inc_irpssc_pc_9</t>
  </si>
  <si>
    <t>senavitat_sub_pc_dependency_net_mkt_income_pc_9</t>
  </si>
  <si>
    <t>senavitat_sub_pc_dependency_net_mkt_incirp_pc_9</t>
  </si>
  <si>
    <t>senavitat_sub_pc_dependency_net_mkt_inc_irpssc_pc_9</t>
  </si>
  <si>
    <t>labor_tax_pc_dependency_net_mkt_income_pc_9</t>
  </si>
  <si>
    <t>labor_tax_pc_dependency_net_mkt_incirp_pc_9</t>
  </si>
  <si>
    <t>labor_tax_pc_dependency_net_mkt_inc_irpssc_pc_9</t>
  </si>
  <si>
    <t>becas_pc_dependency_net_mkt_income_pc_9</t>
  </si>
  <si>
    <t>becas_pc_dependency_net_mkt_incirp_pc_9</t>
  </si>
  <si>
    <t>becas_pc_dependency_net_mkt_inc_irpssc_pc_9</t>
  </si>
  <si>
    <t>edupubpreesc_pc_dependency_net_mkt_income_pc_9</t>
  </si>
  <si>
    <t>edupubpreesc_pc_dependency_net_mkt_incirp_pc_9</t>
  </si>
  <si>
    <t>edupubpreesc_pc_dependency_net_mkt_inc_irpssc_pc_9</t>
  </si>
  <si>
    <t>edupubprim_pc_dependency_net_mkt_income_pc_9</t>
  </si>
  <si>
    <t>edupubprim_pc_dependency_net_mkt_incirp_pc_9</t>
  </si>
  <si>
    <t>edupubprim_pc_dependency_net_mkt_inc_irpssc_pc_9</t>
  </si>
  <si>
    <t>edupubsec_pc_dependency_net_mkt_income_pc_9</t>
  </si>
  <si>
    <t>edupubsec_pc_dependency_net_mkt_incirp_pc_9</t>
  </si>
  <si>
    <t>edupubsec_pc_dependency_net_mkt_inc_irpssc_pc_9</t>
  </si>
  <si>
    <t>edupubuni_pc_dependency_net_mkt_income_pc_9</t>
  </si>
  <si>
    <t>edupubuni_pc_dependency_net_mkt_incirp_pc_9</t>
  </si>
  <si>
    <t>edupubuni_pc_dependency_net_mkt_inc_irpssc_pc_9</t>
  </si>
  <si>
    <t>transfood_pc_dependency_net_mkt_income_pc_9</t>
  </si>
  <si>
    <t>transfood_pc_dependency_net_mkt_incirp_pc_9</t>
  </si>
  <si>
    <t>transfood_pc_dependency_net_mkt_inc_irpssc_pc_9</t>
  </si>
  <si>
    <t>transutil_pc_dependency_net_mkt_income_pc_9</t>
  </si>
  <si>
    <t>transutil_pc_dependency_net_mkt_incirp_pc_9</t>
  </si>
  <si>
    <t>transutil_pc_dependency_net_mkt_inc_irpssc_pc_9</t>
  </si>
  <si>
    <t>gross_mkt_inc_pc_dependency_net_mkt_income_pc_9</t>
  </si>
  <si>
    <t>gross_mkt_inc_pc_dependency_net_mkt_incirp_pc_9</t>
  </si>
  <si>
    <t>gross_mkt_inc_pc_dependency_net_mkt_inc_irpssc_pc_9</t>
  </si>
  <si>
    <t>net_mkt_income_pc_dependency_gross_mkt_inc_pc_9</t>
  </si>
  <si>
    <t>net_mkt_income_pc_dependency_net_mkt_income_pc_9</t>
  </si>
  <si>
    <t>net_mkt_income_pc_dependency_net_mkt_incirp_pc_9</t>
  </si>
  <si>
    <t>net_mkt_income_pc_dependency_net_mkt_inc_irpssc_pc_9</t>
  </si>
  <si>
    <t>net_mkt_income_pc_dependency_dis_inc_pc_9</t>
  </si>
  <si>
    <t>net_mkt_income_pc_dependency_cons_inc_pc_9</t>
  </si>
  <si>
    <t>net_mkt_income_pc_dependency_final_inc_pc_9</t>
  </si>
  <si>
    <t>net_mkt_income_pc_dependency_nso_inc_9</t>
  </si>
  <si>
    <t>net_mkt_income_pc_dependency_linpobto__9</t>
  </si>
  <si>
    <t>net_mkt_income_pc_dependency_linpobex__9</t>
  </si>
  <si>
    <t>net_mkt_incirp_pc_dependency_gross_mkt_inc_pc_9</t>
  </si>
  <si>
    <t>net_mkt_incirp_pc_dependency_net_mkt_income_pc_9</t>
  </si>
  <si>
    <t>net_mkt_incirp_pc_dependency_net_mkt_incirp_pc_9</t>
  </si>
  <si>
    <t>net_mkt_incirp_pc_dependency_net_mkt_inc_irpssc_pc_9</t>
  </si>
  <si>
    <t>net_mkt_incirp_pc_dependency_dis_inc_pc_9</t>
  </si>
  <si>
    <t>net_mkt_incirp_pc_dependency_cons_inc_pc_9</t>
  </si>
  <si>
    <t>net_mkt_incirp_pc_dependency_final_inc_pc_9</t>
  </si>
  <si>
    <t>net_mkt_incirp_pc_dependency_nso_inc_9</t>
  </si>
  <si>
    <t>net_mkt_incirp_pc_dependency_linpobto__9</t>
  </si>
  <si>
    <t>net_mkt_incirp_pc_dependency_linpobex__9</t>
  </si>
  <si>
    <t>tot_deduction_taken_pc_dependency_net_mkt_income_pc_9</t>
  </si>
  <si>
    <t>tot_deduction_taken_pc_dependency_net_mkt_incirp_pc_9</t>
  </si>
  <si>
    <t>tot_deduction_taken_pc_dependency_net_mkt_inc_irpssc_pc_9</t>
  </si>
  <si>
    <t>net_mkt_inc_irpssc_pc_dependency_gross_mkt_inc_pc_9</t>
  </si>
  <si>
    <t>net_mkt_inc_irpssc_pc_dependency_net_mkt_income_pc_9</t>
  </si>
  <si>
    <t>net_mkt_inc_irpssc_pc_dependency_net_mkt_incirp_pc_9</t>
  </si>
  <si>
    <t>net_mkt_inc_irpssc_pc_dependency_net_mkt_inc_irpssc_pc_9</t>
  </si>
  <si>
    <t>net_mkt_inc_irpssc_pc_dependency_dis_inc_pc_9</t>
  </si>
  <si>
    <t>net_mkt_inc_irpssc_pc_dependency_cons_inc_pc_9</t>
  </si>
  <si>
    <t>net_mkt_inc_irpssc_pc_dependency_final_inc_pc_9</t>
  </si>
  <si>
    <t>net_mkt_inc_irpssc_pc_dependency_nso_inc_9</t>
  </si>
  <si>
    <t>net_mkt_inc_irpssc_pc_dependency_linpobto__9</t>
  </si>
  <si>
    <t>net_mkt_inc_irpssc_pc_dependency_linpobex__9</t>
  </si>
  <si>
    <t>dis_inc_pc_dependency_net_mkt_income_pc_9</t>
  </si>
  <si>
    <t>dis_inc_pc_dependency_net_mkt_incirp_pc_9</t>
  </si>
  <si>
    <t>dis_inc_pc_dependency_net_mkt_inc_irpssc_pc_9</t>
  </si>
  <si>
    <t>cons_inc_pc_dependency_net_mkt_income_pc_9</t>
  </si>
  <si>
    <t>cons_inc_pc_dependency_net_mkt_incirp_pc_9</t>
  </si>
  <si>
    <t>cons_inc_pc_dependency_net_mkt_inc_irpssc_pc_9</t>
  </si>
  <si>
    <t>final_inc_pc_dependency_net_mkt_income_pc_9</t>
  </si>
  <si>
    <t>final_inc_pc_dependency_net_mkt_incirp_pc_9</t>
  </si>
  <si>
    <t>final_inc_pc_dependency_net_mkt_inc_irpssc_pc_9</t>
  </si>
  <si>
    <t>nso_inc_dependency_net_mkt_income_pc_9</t>
  </si>
  <si>
    <t>nso_inc_dependency_net_mkt_incirp_pc_9</t>
  </si>
  <si>
    <t>nso_inc_dependency_net_mkt_inc_irpssc_pc_9</t>
  </si>
  <si>
    <t>ssc_pc_dependency_net_mkt_income_pc_9</t>
  </si>
  <si>
    <t>ssc_pc_dependency_net_mkt_incirp_pc_9</t>
  </si>
  <si>
    <t>ssc_pc_dependency_net_mkt_inc_irpssc_pc_9</t>
  </si>
  <si>
    <t>tot_ire_pc_dependency_net_mkt_income_pc_9</t>
  </si>
  <si>
    <t>tot_ire_pc_dependency_net_mkt_incirp_pc_9</t>
  </si>
  <si>
    <t>tot_ire_pc_dependency_net_mkt_inc_irpssc_pc_9</t>
  </si>
  <si>
    <t>tot_dit_corp_pc_dependency_net_mkt_income_pc_10</t>
  </si>
  <si>
    <t>tot_dit_corp_pc_dependency_net_mkt_incirp_pc_10</t>
  </si>
  <si>
    <t>tot_dit_corp_pc_dependency_net_mkt_inc_irpssc_pc_10</t>
  </si>
  <si>
    <t>iragro_pc_dependency_net_mkt_income_pc_10</t>
  </si>
  <si>
    <t>iragro_pc_dependency_net_mkt_incirp_pc_10</t>
  </si>
  <si>
    <t>iragro_pc_dependency_net_mkt_inc_irpssc_pc_10</t>
  </si>
  <si>
    <t>iracis_pc_dependency_net_mkt_income_pc_10</t>
  </si>
  <si>
    <t>iracis_pc_dependency_net_mkt_incirp_pc_10</t>
  </si>
  <si>
    <t>iracis_pc_dependency_net_mkt_inc_irpssc_pc_10</t>
  </si>
  <si>
    <t>tekopora_inc_pc_dependency_net_mkt_income_pc_10</t>
  </si>
  <si>
    <t>tekopora_inc_pc_dependency_net_mkt_incirp_pc_10</t>
  </si>
  <si>
    <t>tekopora_inc_pc_dependency_net_mkt_inc_irpssc_pc_10</t>
  </si>
  <si>
    <t>famassist_inc_pc_dependency_net_mkt_income_pc_10</t>
  </si>
  <si>
    <t>famassist_inc_pc_dependency_net_mkt_incirp_pc_10</t>
  </si>
  <si>
    <t>famassist_inc_pc_dependency_net_mkt_inc_irpssc_pc_10</t>
  </si>
  <si>
    <t>adulto_inc_pc_dependency_net_mkt_income_pc_10</t>
  </si>
  <si>
    <t>adulto_inc_pc_dependency_net_mkt_incirp_pc_10</t>
  </si>
  <si>
    <t>adulto_inc_pc_dependency_net_mkt_inc_irpssc_pc_10</t>
  </si>
  <si>
    <t>agtrans_inc_pc_dependency_net_mkt_income_pc_10</t>
  </si>
  <si>
    <t>agtrans_inc_pc_dependency_net_mkt_incirp_pc_10</t>
  </si>
  <si>
    <t>agtrans_inc_pc_dependency_net_mkt_inc_irpssc_pc_10</t>
  </si>
  <si>
    <t>elec_sub_pc_dependency_net_mkt_income_pc_10</t>
  </si>
  <si>
    <t>elec_sub_pc_dependency_net_mkt_incirp_pc_10</t>
  </si>
  <si>
    <t>elec_sub_pc_dependency_net_mkt_inc_irpssc_pc_10</t>
  </si>
  <si>
    <t>transporte_sub_pc_dependency_net_mkt_income_pc_10</t>
  </si>
  <si>
    <t>transporte_sub_pc_dependency_net_mkt_incirp_pc_10</t>
  </si>
  <si>
    <t>transporte_sub_pc_dependency_net_mkt_inc_irpssc_pc_10</t>
  </si>
  <si>
    <t>senavitat_sub_pc_dependency_net_mkt_income_pc_10</t>
  </si>
  <si>
    <t>senavitat_sub_pc_dependency_net_mkt_incirp_pc_10</t>
  </si>
  <si>
    <t>senavitat_sub_pc_dependency_net_mkt_inc_irpssc_pc_10</t>
  </si>
  <si>
    <t>labor_tax_pc_dependency_net_mkt_income_pc_10</t>
  </si>
  <si>
    <t>labor_tax_pc_dependency_net_mkt_incirp_pc_10</t>
  </si>
  <si>
    <t>labor_tax_pc_dependency_net_mkt_inc_irpssc_pc_10</t>
  </si>
  <si>
    <t>becas_pc_dependency_net_mkt_income_pc_10</t>
  </si>
  <si>
    <t>becas_pc_dependency_net_mkt_incirp_pc_10</t>
  </si>
  <si>
    <t>becas_pc_dependency_net_mkt_inc_irpssc_pc_10</t>
  </si>
  <si>
    <t>edupubpreesc_pc_dependency_net_mkt_income_pc_10</t>
  </si>
  <si>
    <t>edupubpreesc_pc_dependency_net_mkt_incirp_pc_10</t>
  </si>
  <si>
    <t>edupubpreesc_pc_dependency_net_mkt_inc_irpssc_pc_10</t>
  </si>
  <si>
    <t>edupubprim_pc_dependency_net_mkt_income_pc_10</t>
  </si>
  <si>
    <t>edupubprim_pc_dependency_net_mkt_incirp_pc_10</t>
  </si>
  <si>
    <t>edupubprim_pc_dependency_net_mkt_inc_irpssc_pc_10</t>
  </si>
  <si>
    <t>edupubsec_pc_dependency_net_mkt_income_pc_10</t>
  </si>
  <si>
    <t>edupubsec_pc_dependency_net_mkt_incirp_pc_10</t>
  </si>
  <si>
    <t>edupubsec_pc_dependency_net_mkt_inc_irpssc_pc_10</t>
  </si>
  <si>
    <t>edupubuni_pc_dependency_net_mkt_income_pc_10</t>
  </si>
  <si>
    <t>edupubuni_pc_dependency_net_mkt_incirp_pc_10</t>
  </si>
  <si>
    <t>edupubuni_pc_dependency_net_mkt_inc_irpssc_pc_10</t>
  </si>
  <si>
    <t>transfood_pc_dependency_net_mkt_income_pc_10</t>
  </si>
  <si>
    <t>transfood_pc_dependency_net_mkt_incirp_pc_10</t>
  </si>
  <si>
    <t>transfood_pc_dependency_net_mkt_inc_irpssc_pc_10</t>
  </si>
  <si>
    <t>transutil_pc_dependency_net_mkt_income_pc_10</t>
  </si>
  <si>
    <t>transutil_pc_dependency_net_mkt_incirp_pc_10</t>
  </si>
  <si>
    <t>transutil_pc_dependency_net_mkt_inc_irpssc_pc_10</t>
  </si>
  <si>
    <t>gross_mkt_inc_pc_dependency_net_mkt_income_pc_10</t>
  </si>
  <si>
    <t>gross_mkt_inc_pc_dependency_net_mkt_incirp_pc_10</t>
  </si>
  <si>
    <t>gross_mkt_inc_pc_dependency_net_mkt_inc_irpssc_pc_10</t>
  </si>
  <si>
    <t>net_mkt_income_pc_dependency_gross_mkt_inc_pc_10</t>
  </si>
  <si>
    <t>net_mkt_income_pc_dependency_net_mkt_income_pc_10</t>
  </si>
  <si>
    <t>net_mkt_income_pc_dependency_net_mkt_incirp_pc_10</t>
  </si>
  <si>
    <t>net_mkt_income_pc_dependency_net_mkt_inc_irpssc_pc_10</t>
  </si>
  <si>
    <t>net_mkt_income_pc_dependency_dis_inc_pc_10</t>
  </si>
  <si>
    <t>net_mkt_income_pc_dependency_cons_inc_pc_10</t>
  </si>
  <si>
    <t>net_mkt_income_pc_dependency_final_inc_pc_10</t>
  </si>
  <si>
    <t>net_mkt_income_pc_dependency_nso_inc_10</t>
  </si>
  <si>
    <t>net_mkt_income_pc_dependency_linpobto__10</t>
  </si>
  <si>
    <t>net_mkt_income_pc_dependency_linpobex__10</t>
  </si>
  <si>
    <t>net_mkt_incirp_pc_dependency_gross_mkt_inc_pc_10</t>
  </si>
  <si>
    <t>net_mkt_incirp_pc_dependency_net_mkt_income_pc_10</t>
  </si>
  <si>
    <t>net_mkt_incirp_pc_dependency_net_mkt_incirp_pc_10</t>
  </si>
  <si>
    <t>net_mkt_incirp_pc_dependency_net_mkt_inc_irpssc_pc_10</t>
  </si>
  <si>
    <t>net_mkt_incirp_pc_dependency_dis_inc_pc_10</t>
  </si>
  <si>
    <t>net_mkt_incirp_pc_dependency_cons_inc_pc_10</t>
  </si>
  <si>
    <t>net_mkt_incirp_pc_dependency_final_inc_pc_10</t>
  </si>
  <si>
    <t>net_mkt_incirp_pc_dependency_nso_inc_10</t>
  </si>
  <si>
    <t>net_mkt_incirp_pc_dependency_linpobto__10</t>
  </si>
  <si>
    <t>net_mkt_incirp_pc_dependency_linpobex__10</t>
  </si>
  <si>
    <t>tot_deduction_taken_pc_dependency_net_mkt_income_pc_10</t>
  </si>
  <si>
    <t>tot_deduction_taken_pc_dependency_net_mkt_incirp_pc_10</t>
  </si>
  <si>
    <t>tot_deduction_taken_pc_dependency_net_mkt_inc_irpssc_pc_10</t>
  </si>
  <si>
    <t>net_mkt_inc_irpssc_pc_dependency_gross_mkt_inc_pc_10</t>
  </si>
  <si>
    <t>net_mkt_inc_irpssc_pc_dependency_net_mkt_income_pc_10</t>
  </si>
  <si>
    <t>net_mkt_inc_irpssc_pc_dependency_net_mkt_incirp_pc_10</t>
  </si>
  <si>
    <t>net_mkt_inc_irpssc_pc_dependency_net_mkt_inc_irpssc_pc_10</t>
  </si>
  <si>
    <t>net_mkt_inc_irpssc_pc_dependency_dis_inc_pc_10</t>
  </si>
  <si>
    <t>net_mkt_inc_irpssc_pc_dependency_cons_inc_pc_10</t>
  </si>
  <si>
    <t>net_mkt_inc_irpssc_pc_dependency_final_inc_pc_10</t>
  </si>
  <si>
    <t>net_mkt_inc_irpssc_pc_dependency_nso_inc_10</t>
  </si>
  <si>
    <t>net_mkt_inc_irpssc_pc_dependency_linpobto__10</t>
  </si>
  <si>
    <t>net_mkt_inc_irpssc_pc_dependency_linpobex__10</t>
  </si>
  <si>
    <t>dis_inc_pc_dependency_net_mkt_income_pc_10</t>
  </si>
  <si>
    <t>dis_inc_pc_dependency_net_mkt_incirp_pc_10</t>
  </si>
  <si>
    <t>dis_inc_pc_dependency_net_mkt_inc_irpssc_pc_10</t>
  </si>
  <si>
    <t>cons_inc_pc_dependency_net_mkt_income_pc_10</t>
  </si>
  <si>
    <t>cons_inc_pc_dependency_net_mkt_incirp_pc_10</t>
  </si>
  <si>
    <t>cons_inc_pc_dependency_net_mkt_inc_irpssc_pc_10</t>
  </si>
  <si>
    <t>final_inc_pc_dependency_net_mkt_income_pc_10</t>
  </si>
  <si>
    <t>final_inc_pc_dependency_net_mkt_incirp_pc_10</t>
  </si>
  <si>
    <t>final_inc_pc_dependency_net_mkt_inc_irpssc_pc_10</t>
  </si>
  <si>
    <t>nso_inc_dependency_net_mkt_income_pc_10</t>
  </si>
  <si>
    <t>nso_inc_dependency_net_mkt_incirp_pc_10</t>
  </si>
  <si>
    <t>nso_inc_dependency_net_mkt_inc_irpssc_pc_10</t>
  </si>
  <si>
    <t>ssc_pc_dependency_net_mkt_income_pc_10</t>
  </si>
  <si>
    <t>ssc_pc_dependency_net_mkt_incirp_pc_10</t>
  </si>
  <si>
    <t>ssc_pc_dependency_net_mkt_inc_irpssc_pc_10</t>
  </si>
  <si>
    <t>tot_ire_pc_dependency_net_mkt_income_pc_10</t>
  </si>
  <si>
    <t>tot_ire_pc_dependency_net_mkt_incirp_pc_10</t>
  </si>
  <si>
    <t>tot_ire_pc_dependency_net_mkt_inc_irpssc_pc_10</t>
  </si>
  <si>
    <t>tot_dit_corp_pc_dependency_net_mkt_income_pc_1yes</t>
  </si>
  <si>
    <t>tot_dit_corp_pc_dependency_net_mkt_incirp_pc_1yes</t>
  </si>
  <si>
    <t>tot_dit_corp_pc_dependency_net_mkt_inc_irpssc_pc_1yes</t>
  </si>
  <si>
    <t>iracis_pc_dependency_net_mkt_income_pc_1yes</t>
  </si>
  <si>
    <t>iracis_pc_dependency_net_mkt_incirp_pc_1yes</t>
  </si>
  <si>
    <t>iracis_pc_dependency_net_mkt_inc_irpssc_pc_1yes</t>
  </si>
  <si>
    <t>tekopora_inc_pc_dependency_net_mkt_income_pc_1yes</t>
  </si>
  <si>
    <t>tekopora_inc_pc_dependency_net_mkt_incirp_pc_1yes</t>
  </si>
  <si>
    <t>tekopora_inc_pc_dependency_net_mkt_inc_irpssc_pc_1yes</t>
  </si>
  <si>
    <t>famassist_inc_pc_dependency_net_mkt_income_pc_1yes</t>
  </si>
  <si>
    <t>famassist_inc_pc_dependency_net_mkt_incirp_pc_1yes</t>
  </si>
  <si>
    <t>famassist_inc_pc_dependency_net_mkt_inc_irpssc_pc_1yes</t>
  </si>
  <si>
    <t>adulto_inc_pc_dependency_net_mkt_income_pc_1yes</t>
  </si>
  <si>
    <t>adulto_inc_pc_dependency_net_mkt_incirp_pc_1yes</t>
  </si>
  <si>
    <t>adulto_inc_pc_dependency_net_mkt_inc_irpssc_pc_1yes</t>
  </si>
  <si>
    <t>agtrans_inc_pc_dependency_net_mkt_income_pc_1yes</t>
  </si>
  <si>
    <t>agtrans_inc_pc_dependency_net_mkt_incirp_pc_1yes</t>
  </si>
  <si>
    <t>agtrans_inc_pc_dependency_net_mkt_inc_irpssc_pc_1yes</t>
  </si>
  <si>
    <t>elec_sub_pc_dependency_net_mkt_income_pc_1yes</t>
  </si>
  <si>
    <t>elec_sub_pc_dependency_net_mkt_incirp_pc_1yes</t>
  </si>
  <si>
    <t>elec_sub_pc_dependency_net_mkt_inc_irpssc_pc_1yes</t>
  </si>
  <si>
    <t>transporte_sub_pc_dependency_net_mkt_income_pc_1yes</t>
  </si>
  <si>
    <t>transporte_sub_pc_dependency_net_mkt_incirp_pc_1yes</t>
  </si>
  <si>
    <t>transporte_sub_pc_dependency_net_mkt_inc_irpssc_pc_1yes</t>
  </si>
  <si>
    <t>senavitat_sub_pc_dependency_net_mkt_income_pc_1yes</t>
  </si>
  <si>
    <t>senavitat_sub_pc_dependency_net_mkt_incirp_pc_1yes</t>
  </si>
  <si>
    <t>senavitat_sub_pc_dependency_net_mkt_inc_irpssc_pc_1yes</t>
  </si>
  <si>
    <t>becas_pc_dependency_net_mkt_income_pc_1yes</t>
  </si>
  <si>
    <t>becas_pc_dependency_net_mkt_incirp_pc_1yes</t>
  </si>
  <si>
    <t>becas_pc_dependency_net_mkt_inc_irpssc_pc_1yes</t>
  </si>
  <si>
    <t>edupubpreesc_pc_dependency_net_mkt_income_pc_1yes</t>
  </si>
  <si>
    <t>edupubpreesc_pc_dependency_net_mkt_incirp_pc_1yes</t>
  </si>
  <si>
    <t>edupubpreesc_pc_dependency_net_mkt_inc_irpssc_pc_1yes</t>
  </si>
  <si>
    <t>edupubprim_pc_dependency_net_mkt_income_pc_1yes</t>
  </si>
  <si>
    <t>edupubprim_pc_dependency_net_mkt_incirp_pc_1yes</t>
  </si>
  <si>
    <t>edupubprim_pc_dependency_net_mkt_inc_irpssc_pc_1yes</t>
  </si>
  <si>
    <t>edupubsec_pc_dependency_net_mkt_income_pc_1yes</t>
  </si>
  <si>
    <t>edupubsec_pc_dependency_net_mkt_incirp_pc_1yes</t>
  </si>
  <si>
    <t>edupubsec_pc_dependency_net_mkt_inc_irpssc_pc_1yes</t>
  </si>
  <si>
    <t>edupubuni_pc_dependency_net_mkt_income_pc_1yes</t>
  </si>
  <si>
    <t>edupubuni_pc_dependency_net_mkt_incirp_pc_1yes</t>
  </si>
  <si>
    <t>edupubuni_pc_dependency_net_mkt_inc_irpssc_pc_1yes</t>
  </si>
  <si>
    <t>transfood_pc_dependency_net_mkt_income_pc_1yes</t>
  </si>
  <si>
    <t>transfood_pc_dependency_net_mkt_incirp_pc_1yes</t>
  </si>
  <si>
    <t>transfood_pc_dependency_net_mkt_inc_irpssc_pc_1yes</t>
  </si>
  <si>
    <t>transutil_pc_dependency_net_mkt_income_pc_1yes</t>
  </si>
  <si>
    <t>transutil_pc_dependency_net_mkt_incirp_pc_1yes</t>
  </si>
  <si>
    <t>transutil_pc_dependency_net_mkt_inc_irpssc_pc_1yes</t>
  </si>
  <si>
    <t>gross_mkt_inc_pc_dependency_net_mkt_income_pc_1yes</t>
  </si>
  <si>
    <t>gross_mkt_inc_pc_dependency_net_mkt_incirp_pc_1yes</t>
  </si>
  <si>
    <t>gross_mkt_inc_pc_dependency_net_mkt_inc_irpssc_pc_1yes</t>
  </si>
  <si>
    <t>net_mkt_income_pc_coverage__1</t>
  </si>
  <si>
    <t>net_mkt_income_pc_mean__1</t>
  </si>
  <si>
    <t>net_mkt_income_pc_dependency_gross_mkt_inc_pc_1yes</t>
  </si>
  <si>
    <t>net_mkt_income_pc_dependency_net_mkt_income_pc_1yes</t>
  </si>
  <si>
    <t>net_mkt_income_pc_dependency_net_mkt_incirp_pc_1yes</t>
  </si>
  <si>
    <t>net_mkt_income_pc_dependency_net_mkt_inc_irpssc_pc_1yes</t>
  </si>
  <si>
    <t>net_mkt_income_pc_dependency_dis_inc_pc_1yes</t>
  </si>
  <si>
    <t>net_mkt_income_pc_dependency_cons_inc_pc_1yes</t>
  </si>
  <si>
    <t>net_mkt_income_pc_dependency_final_inc_pc_1yes</t>
  </si>
  <si>
    <t>net_mkt_income_pc_dependency_nso_inc_1yes</t>
  </si>
  <si>
    <t>net_mkt_income_pc_dependency_linpobto__1yes</t>
  </si>
  <si>
    <t>net_mkt_income_pc_fgt0_linpobto__1</t>
  </si>
  <si>
    <t>net_mkt_income_pc_fgt1_linpobto__1</t>
  </si>
  <si>
    <t>net_mkt_income_pc_fgt2_linpobto__1</t>
  </si>
  <si>
    <t>net_mkt_income_pc_dependency_linpobex__1yes</t>
  </si>
  <si>
    <t>net_mkt_income_pc_fgt0_linpobex__1</t>
  </si>
  <si>
    <t>net_mkt_income_pc_fgt1_linpobex__1</t>
  </si>
  <si>
    <t>net_mkt_income_pc_fgt2_linpobex__1</t>
  </si>
  <si>
    <t>net_mkt_incirp_pc_coverage__1</t>
  </si>
  <si>
    <t>net_mkt_incirp_pc_mean__1</t>
  </si>
  <si>
    <t>net_mkt_incirp_pc_dependency_gross_mkt_inc_pc_1yes</t>
  </si>
  <si>
    <t>net_mkt_incirp_pc_dependency_net_mkt_income_pc_1yes</t>
  </si>
  <si>
    <t>net_mkt_incirp_pc_dependency_net_mkt_incirp_pc_1yes</t>
  </si>
  <si>
    <t>net_mkt_incirp_pc_dependency_net_mkt_inc_irpssc_pc_1yes</t>
  </si>
  <si>
    <t>net_mkt_incirp_pc_dependency_dis_inc_pc_1yes</t>
  </si>
  <si>
    <t>net_mkt_incirp_pc_dependency_cons_inc_pc_1yes</t>
  </si>
  <si>
    <t>net_mkt_incirp_pc_dependency_final_inc_pc_1yes</t>
  </si>
  <si>
    <t>net_mkt_incirp_pc_dependency_nso_inc_1yes</t>
  </si>
  <si>
    <t>net_mkt_incirp_pc_dependency_linpobto__1yes</t>
  </si>
  <si>
    <t>net_mkt_incirp_pc_fgt0_linpobto__1</t>
  </si>
  <si>
    <t>net_mkt_incirp_pc_fgt1_linpobto__1</t>
  </si>
  <si>
    <t>net_mkt_incirp_pc_fgt2_linpobto__1</t>
  </si>
  <si>
    <t>net_mkt_incirp_pc_dependency_linpobex__1yes</t>
  </si>
  <si>
    <t>net_mkt_incirp_pc_fgt0_linpobex__1</t>
  </si>
  <si>
    <t>net_mkt_incirp_pc_fgt1_linpobex__1</t>
  </si>
  <si>
    <t>net_mkt_incirp_pc_fgt2_linpobex__1</t>
  </si>
  <si>
    <t>net_mkt_inc_irpssc_pc_coverage__1</t>
  </si>
  <si>
    <t>net_mkt_inc_irpssc_pc_mean__1</t>
  </si>
  <si>
    <t>net_mkt_inc_irpssc_pc_dependency_gross_mkt_inc_pc_1yes</t>
  </si>
  <si>
    <t>net_mkt_inc_irpssc_pc_dependency_net_mkt_income_pc_1yes</t>
  </si>
  <si>
    <t>net_mkt_inc_irpssc_pc_dependency_net_mkt_incirp_pc_1yes</t>
  </si>
  <si>
    <t>net_mkt_inc_irpssc_pc_dependency_net_mkt_inc_irpssc_pc_1yes</t>
  </si>
  <si>
    <t>net_mkt_inc_irpssc_pc_dependency_dis_inc_pc_1yes</t>
  </si>
  <si>
    <t>net_mkt_inc_irpssc_pc_dependency_cons_inc_pc_1yes</t>
  </si>
  <si>
    <t>net_mkt_inc_irpssc_pc_dependency_final_inc_pc_1yes</t>
  </si>
  <si>
    <t>net_mkt_inc_irpssc_pc_dependency_nso_inc_1yes</t>
  </si>
  <si>
    <t>net_mkt_inc_irpssc_pc_dependency_linpobto__1yes</t>
  </si>
  <si>
    <t>net_mkt_inc_irpssc_pc_dependency_linpobex__1yes</t>
  </si>
  <si>
    <t>dis_inc_pc_dependency_net_mkt_income_pc_1yes</t>
  </si>
  <si>
    <t>dis_inc_pc_dependency_net_mkt_incirp_pc_1yes</t>
  </si>
  <si>
    <t>dis_inc_pc_dependency_net_mkt_inc_irpssc_pc_1yes</t>
  </si>
  <si>
    <t>cons_inc_pc_dependency_net_mkt_income_pc_1yes</t>
  </si>
  <si>
    <t>cons_inc_pc_dependency_net_mkt_incirp_pc_1yes</t>
  </si>
  <si>
    <t>cons_inc_pc_dependency_net_mkt_inc_irpssc_pc_1yes</t>
  </si>
  <si>
    <t>final_inc_pc_dependency_net_mkt_income_pc_1yes</t>
  </si>
  <si>
    <t>final_inc_pc_dependency_net_mkt_incirp_pc_1yes</t>
  </si>
  <si>
    <t>final_inc_pc_dependency_net_mkt_inc_irpssc_pc_1yes</t>
  </si>
  <si>
    <t>nso_inc_dependency_net_mkt_income_pc_1yes</t>
  </si>
  <si>
    <t>nso_inc_dependency_net_mkt_incirp_pc_1yes</t>
  </si>
  <si>
    <t>nso_inc_dependency_net_mkt_inc_irpssc_pc_1yes</t>
  </si>
  <si>
    <t>ssc_pc_dependency_net_mkt_income_pc_1yes</t>
  </si>
  <si>
    <t>ssc_pc_dependency_net_mkt_incirp_pc_1yes</t>
  </si>
  <si>
    <t>ssc_pc_dependency_net_mkt_inc_irpssc_pc_1yes</t>
  </si>
  <si>
    <t>tot_ire_pc_dependency_net_mkt_income_pc_1yes</t>
  </si>
  <si>
    <t>tot_ire_pc_dependency_net_mkt_incirp_pc_1yes</t>
  </si>
  <si>
    <t>tot_ire_pc_dependency_net_mkt_inc_irpssc_pc_1yes</t>
  </si>
  <si>
    <t>tot_dit_corp_pc_dependency_net_mkt_income_pc_2yes</t>
  </si>
  <si>
    <t>tot_dit_corp_pc_dependency_net_mkt_incirp_pc_2yes</t>
  </si>
  <si>
    <t>tot_dit_corp_pc_dependency_net_mkt_inc_irpssc_pc_2yes</t>
  </si>
  <si>
    <t>iracis_pc_dependency_net_mkt_income_pc_2yes</t>
  </si>
  <si>
    <t>iracis_pc_dependency_net_mkt_incirp_pc_2yes</t>
  </si>
  <si>
    <t>iracis_pc_dependency_net_mkt_inc_irpssc_pc_2yes</t>
  </si>
  <si>
    <t>tekopora_inc_pc_dependency_net_mkt_income_pc_2yes</t>
  </si>
  <si>
    <t>tekopora_inc_pc_dependency_net_mkt_incirp_pc_2yes</t>
  </si>
  <si>
    <t>tekopora_inc_pc_dependency_net_mkt_inc_irpssc_pc_2yes</t>
  </si>
  <si>
    <t>famassist_inc_pc_dependency_net_mkt_income_pc_2yes</t>
  </si>
  <si>
    <t>famassist_inc_pc_dependency_net_mkt_incirp_pc_2yes</t>
  </si>
  <si>
    <t>famassist_inc_pc_dependency_net_mkt_inc_irpssc_pc_2yes</t>
  </si>
  <si>
    <t>adulto_inc_pc_dependency_net_mkt_income_pc_2yes</t>
  </si>
  <si>
    <t>adulto_inc_pc_dependency_net_mkt_incirp_pc_2yes</t>
  </si>
  <si>
    <t>adulto_inc_pc_dependency_net_mkt_inc_irpssc_pc_2yes</t>
  </si>
  <si>
    <t>agtrans_inc_pc_dependency_net_mkt_income_pc_2yes</t>
  </si>
  <si>
    <t>agtrans_inc_pc_dependency_net_mkt_incirp_pc_2yes</t>
  </si>
  <si>
    <t>agtrans_inc_pc_dependency_net_mkt_inc_irpssc_pc_2yes</t>
  </si>
  <si>
    <t>elec_sub_pc_dependency_net_mkt_income_pc_2yes</t>
  </si>
  <si>
    <t>elec_sub_pc_dependency_net_mkt_incirp_pc_2yes</t>
  </si>
  <si>
    <t>elec_sub_pc_dependency_net_mkt_inc_irpssc_pc_2yes</t>
  </si>
  <si>
    <t>transporte_sub_pc_dependency_net_mkt_income_pc_2yes</t>
  </si>
  <si>
    <t>transporte_sub_pc_dependency_net_mkt_incirp_pc_2yes</t>
  </si>
  <si>
    <t>transporte_sub_pc_dependency_net_mkt_inc_irpssc_pc_2yes</t>
  </si>
  <si>
    <t>senavitat_sub_pc_dependency_net_mkt_income_pc_2yes</t>
  </si>
  <si>
    <t>senavitat_sub_pc_dependency_net_mkt_incirp_pc_2yes</t>
  </si>
  <si>
    <t>senavitat_sub_pc_dependency_net_mkt_inc_irpssc_pc_2yes</t>
  </si>
  <si>
    <t>becas_pc_dependency_net_mkt_income_pc_2yes</t>
  </si>
  <si>
    <t>becas_pc_dependency_net_mkt_incirp_pc_2yes</t>
  </si>
  <si>
    <t>becas_pc_dependency_net_mkt_inc_irpssc_pc_2yes</t>
  </si>
  <si>
    <t>edupubpreesc_pc_dependency_net_mkt_income_pc_2yes</t>
  </si>
  <si>
    <t>edupubpreesc_pc_dependency_net_mkt_incirp_pc_2yes</t>
  </si>
  <si>
    <t>edupubpreesc_pc_dependency_net_mkt_inc_irpssc_pc_2yes</t>
  </si>
  <si>
    <t>edupubprim_pc_dependency_net_mkt_income_pc_2yes</t>
  </si>
  <si>
    <t>edupubprim_pc_dependency_net_mkt_incirp_pc_2yes</t>
  </si>
  <si>
    <t>edupubprim_pc_dependency_net_mkt_inc_irpssc_pc_2yes</t>
  </si>
  <si>
    <t>edupubsec_pc_dependency_net_mkt_income_pc_2yes</t>
  </si>
  <si>
    <t>edupubsec_pc_dependency_net_mkt_incirp_pc_2yes</t>
  </si>
  <si>
    <t>edupubsec_pc_dependency_net_mkt_inc_irpssc_pc_2yes</t>
  </si>
  <si>
    <t>edupubuni_pc_dependency_net_mkt_income_pc_2yes</t>
  </si>
  <si>
    <t>edupubuni_pc_dependency_net_mkt_incirp_pc_2yes</t>
  </si>
  <si>
    <t>edupubuni_pc_dependency_net_mkt_inc_irpssc_pc_2yes</t>
  </si>
  <si>
    <t>transfood_pc_dependency_net_mkt_income_pc_2yes</t>
  </si>
  <si>
    <t>transfood_pc_dependency_net_mkt_incirp_pc_2yes</t>
  </si>
  <si>
    <t>transfood_pc_dependency_net_mkt_inc_irpssc_pc_2yes</t>
  </si>
  <si>
    <t>transutil_pc_dependency_net_mkt_income_pc_2yes</t>
  </si>
  <si>
    <t>transutil_pc_dependency_net_mkt_incirp_pc_2yes</t>
  </si>
  <si>
    <t>transutil_pc_dependency_net_mkt_inc_irpssc_pc_2yes</t>
  </si>
  <si>
    <t>gross_mkt_inc_pc_dependency_net_mkt_income_pc_2yes</t>
  </si>
  <si>
    <t>gross_mkt_inc_pc_dependency_net_mkt_incirp_pc_2yes</t>
  </si>
  <si>
    <t>gross_mkt_inc_pc_dependency_net_mkt_inc_irpssc_pc_2yes</t>
  </si>
  <si>
    <t>net_mkt_income_pc_coverage__2</t>
  </si>
  <si>
    <t>net_mkt_income_pc_mean__2</t>
  </si>
  <si>
    <t>net_mkt_income_pc_dependency_gross_mkt_inc_pc_2yes</t>
  </si>
  <si>
    <t>net_mkt_income_pc_dependency_net_mkt_income_pc_2yes</t>
  </si>
  <si>
    <t>net_mkt_income_pc_dependency_net_mkt_incirp_pc_2yes</t>
  </si>
  <si>
    <t>net_mkt_income_pc_dependency_net_mkt_inc_irpssc_pc_2yes</t>
  </si>
  <si>
    <t>net_mkt_income_pc_dependency_dis_inc_pc_2yes</t>
  </si>
  <si>
    <t>net_mkt_income_pc_dependency_cons_inc_pc_2yes</t>
  </si>
  <si>
    <t>net_mkt_income_pc_dependency_final_inc_pc_2yes</t>
  </si>
  <si>
    <t>net_mkt_income_pc_dependency_nso_inc_2yes</t>
  </si>
  <si>
    <t>net_mkt_income_pc_dependency_linpobto__2yes</t>
  </si>
  <si>
    <t>net_mkt_income_pc_fgt0_linpobto__2</t>
  </si>
  <si>
    <t>net_mkt_income_pc_fgt1_linpobto__2</t>
  </si>
  <si>
    <t>net_mkt_income_pc_fgt2_linpobto__2</t>
  </si>
  <si>
    <t>net_mkt_income_pc_dependency_linpobex__2yes</t>
  </si>
  <si>
    <t>net_mkt_income_pc_fgt0_linpobex__2</t>
  </si>
  <si>
    <t>net_mkt_income_pc_fgt1_linpobex__2</t>
  </si>
  <si>
    <t>net_mkt_income_pc_fgt2_linpobex__2</t>
  </si>
  <si>
    <t>net_mkt_incirp_pc_coverage__2</t>
  </si>
  <si>
    <t>net_mkt_incirp_pc_mean__2</t>
  </si>
  <si>
    <t>net_mkt_incirp_pc_dependency_gross_mkt_inc_pc_2yes</t>
  </si>
  <si>
    <t>net_mkt_incirp_pc_dependency_net_mkt_income_pc_2yes</t>
  </si>
  <si>
    <t>net_mkt_incirp_pc_dependency_net_mkt_incirp_pc_2yes</t>
  </si>
  <si>
    <t>net_mkt_incirp_pc_dependency_net_mkt_inc_irpssc_pc_2yes</t>
  </si>
  <si>
    <t>net_mkt_incirp_pc_dependency_dis_inc_pc_2yes</t>
  </si>
  <si>
    <t>net_mkt_incirp_pc_dependency_cons_inc_pc_2yes</t>
  </si>
  <si>
    <t>net_mkt_incirp_pc_dependency_final_inc_pc_2yes</t>
  </si>
  <si>
    <t>net_mkt_incirp_pc_dependency_nso_inc_2yes</t>
  </si>
  <si>
    <t>net_mkt_incirp_pc_dependency_linpobto__2yes</t>
  </si>
  <si>
    <t>net_mkt_incirp_pc_fgt0_linpobto__2</t>
  </si>
  <si>
    <t>net_mkt_incirp_pc_fgt1_linpobto__2</t>
  </si>
  <si>
    <t>net_mkt_incirp_pc_fgt2_linpobto__2</t>
  </si>
  <si>
    <t>net_mkt_incirp_pc_dependency_linpobex__2yes</t>
  </si>
  <si>
    <t>net_mkt_incirp_pc_fgt0_linpobex__2</t>
  </si>
  <si>
    <t>net_mkt_incirp_pc_fgt1_linpobex__2</t>
  </si>
  <si>
    <t>net_mkt_incirp_pc_fgt2_linpobex__2</t>
  </si>
  <si>
    <t>net_mkt_inc_irpssc_pc_coverage__2</t>
  </si>
  <si>
    <t>net_mkt_inc_irpssc_pc_mean__2</t>
  </si>
  <si>
    <t>net_mkt_inc_irpssc_pc_dependency_gross_mkt_inc_pc_2yes</t>
  </si>
  <si>
    <t>net_mkt_inc_irpssc_pc_dependency_net_mkt_income_pc_2yes</t>
  </si>
  <si>
    <t>net_mkt_inc_irpssc_pc_dependency_net_mkt_incirp_pc_2yes</t>
  </si>
  <si>
    <t>net_mkt_inc_irpssc_pc_dependency_net_mkt_inc_irpssc_pc_2yes</t>
  </si>
  <si>
    <t>net_mkt_inc_irpssc_pc_dependency_dis_inc_pc_2yes</t>
  </si>
  <si>
    <t>net_mkt_inc_irpssc_pc_dependency_cons_inc_pc_2yes</t>
  </si>
  <si>
    <t>net_mkt_inc_irpssc_pc_dependency_final_inc_pc_2yes</t>
  </si>
  <si>
    <t>net_mkt_inc_irpssc_pc_dependency_nso_inc_2yes</t>
  </si>
  <si>
    <t>net_mkt_inc_irpssc_pc_dependency_linpobto__2yes</t>
  </si>
  <si>
    <t>net_mkt_inc_irpssc_pc_dependency_linpobex__2yes</t>
  </si>
  <si>
    <t>dis_inc_pc_dependency_net_mkt_income_pc_2yes</t>
  </si>
  <si>
    <t>dis_inc_pc_dependency_net_mkt_incirp_pc_2yes</t>
  </si>
  <si>
    <t>dis_inc_pc_dependency_net_mkt_inc_irpssc_pc_2yes</t>
  </si>
  <si>
    <t>cons_inc_pc_dependency_net_mkt_income_pc_2yes</t>
  </si>
  <si>
    <t>cons_inc_pc_dependency_net_mkt_incirp_pc_2yes</t>
  </si>
  <si>
    <t>cons_inc_pc_dependency_net_mkt_inc_irpssc_pc_2yes</t>
  </si>
  <si>
    <t>final_inc_pc_dependency_net_mkt_income_pc_2yes</t>
  </si>
  <si>
    <t>final_inc_pc_dependency_net_mkt_incirp_pc_2yes</t>
  </si>
  <si>
    <t>final_inc_pc_dependency_net_mkt_inc_irpssc_pc_2yes</t>
  </si>
  <si>
    <t>nso_inc_dependency_net_mkt_income_pc_2yes</t>
  </si>
  <si>
    <t>nso_inc_dependency_net_mkt_incirp_pc_2yes</t>
  </si>
  <si>
    <t>nso_inc_dependency_net_mkt_inc_irpssc_pc_2yes</t>
  </si>
  <si>
    <t>ssc_pc_dependency_net_mkt_income_pc_2yes</t>
  </si>
  <si>
    <t>ssc_pc_dependency_net_mkt_incirp_pc_2yes</t>
  </si>
  <si>
    <t>ssc_pc_dependency_net_mkt_inc_irpssc_pc_2yes</t>
  </si>
  <si>
    <t>tot_ire_pc_dependency_net_mkt_income_pc_2yes</t>
  </si>
  <si>
    <t>tot_ire_pc_dependency_net_mkt_incirp_pc_2yes</t>
  </si>
  <si>
    <t>tot_ire_pc_dependency_net_mkt_inc_irpssc_pc_2yes</t>
  </si>
  <si>
    <t>tot_dit_corp_pc_dependency_net_mkt_income_pc_3yes</t>
  </si>
  <si>
    <t>tot_dit_corp_pc_dependency_net_mkt_incirp_pc_3yes</t>
  </si>
  <si>
    <t>tot_dit_corp_pc_dependency_net_mkt_inc_irpssc_pc_3yes</t>
  </si>
  <si>
    <t>iracis_pc_dependency_net_mkt_income_pc_3yes</t>
  </si>
  <si>
    <t>iracis_pc_dependency_net_mkt_incirp_pc_3yes</t>
  </si>
  <si>
    <t>iracis_pc_dependency_net_mkt_inc_irpssc_pc_3yes</t>
  </si>
  <si>
    <t>tekopora_inc_pc_dependency_net_mkt_income_pc_3yes</t>
  </si>
  <si>
    <t>tekopora_inc_pc_dependency_net_mkt_incirp_pc_3yes</t>
  </si>
  <si>
    <t>tekopora_inc_pc_dependency_net_mkt_inc_irpssc_pc_3yes</t>
  </si>
  <si>
    <t>famassist_inc_pc_dependency_net_mkt_income_pc_3yes</t>
  </si>
  <si>
    <t>famassist_inc_pc_dependency_net_mkt_incirp_pc_3yes</t>
  </si>
  <si>
    <t>famassist_inc_pc_dependency_net_mkt_inc_irpssc_pc_3yes</t>
  </si>
  <si>
    <t>adulto_inc_pc_dependency_net_mkt_income_pc_3yes</t>
  </si>
  <si>
    <t>adulto_inc_pc_dependency_net_mkt_incirp_pc_3yes</t>
  </si>
  <si>
    <t>adulto_inc_pc_dependency_net_mkt_inc_irpssc_pc_3yes</t>
  </si>
  <si>
    <t>elec_sub_pc_dependency_net_mkt_income_pc_3yes</t>
  </si>
  <si>
    <t>elec_sub_pc_dependency_net_mkt_incirp_pc_3yes</t>
  </si>
  <si>
    <t>elec_sub_pc_dependency_net_mkt_inc_irpssc_pc_3yes</t>
  </si>
  <si>
    <t>transporte_sub_pc_dependency_net_mkt_income_pc_3yes</t>
  </si>
  <si>
    <t>transporte_sub_pc_dependency_net_mkt_incirp_pc_3yes</t>
  </si>
  <si>
    <t>transporte_sub_pc_dependency_net_mkt_inc_irpssc_pc_3yes</t>
  </si>
  <si>
    <t>senavitat_sub_pc_dependency_net_mkt_income_pc_3yes</t>
  </si>
  <si>
    <t>senavitat_sub_pc_dependency_net_mkt_incirp_pc_3yes</t>
  </si>
  <si>
    <t>senavitat_sub_pc_dependency_net_mkt_inc_irpssc_pc_3yes</t>
  </si>
  <si>
    <t>becas_pc_dependency_net_mkt_income_pc_3yes</t>
  </si>
  <si>
    <t>becas_pc_dependency_net_mkt_incirp_pc_3yes</t>
  </si>
  <si>
    <t>becas_pc_dependency_net_mkt_inc_irpssc_pc_3yes</t>
  </si>
  <si>
    <t>edupubpreesc_pc_dependency_net_mkt_income_pc_3yes</t>
  </si>
  <si>
    <t>edupubpreesc_pc_dependency_net_mkt_incirp_pc_3yes</t>
  </si>
  <si>
    <t>edupubpreesc_pc_dependency_net_mkt_inc_irpssc_pc_3yes</t>
  </si>
  <si>
    <t>edupubprim_pc_dependency_net_mkt_income_pc_3yes</t>
  </si>
  <si>
    <t>edupubprim_pc_dependency_net_mkt_incirp_pc_3yes</t>
  </si>
  <si>
    <t>edupubprim_pc_dependency_net_mkt_inc_irpssc_pc_3yes</t>
  </si>
  <si>
    <t>edupubsec_pc_dependency_net_mkt_income_pc_3yes</t>
  </si>
  <si>
    <t>edupubsec_pc_dependency_net_mkt_incirp_pc_3yes</t>
  </si>
  <si>
    <t>edupubsec_pc_dependency_net_mkt_inc_irpssc_pc_3yes</t>
  </si>
  <si>
    <t>edupubuni_pc_dependency_net_mkt_income_pc_3yes</t>
  </si>
  <si>
    <t>edupubuni_pc_dependency_net_mkt_incirp_pc_3yes</t>
  </si>
  <si>
    <t>edupubuni_pc_dependency_net_mkt_inc_irpssc_pc_3yes</t>
  </si>
  <si>
    <t>transfood_pc_dependency_net_mkt_income_pc_3yes</t>
  </si>
  <si>
    <t>transfood_pc_dependency_net_mkt_incirp_pc_3yes</t>
  </si>
  <si>
    <t>transfood_pc_dependency_net_mkt_inc_irpssc_pc_3yes</t>
  </si>
  <si>
    <t>transutil_pc_dependency_net_mkt_income_pc_3yes</t>
  </si>
  <si>
    <t>transutil_pc_dependency_net_mkt_incirp_pc_3yes</t>
  </si>
  <si>
    <t>transutil_pc_dependency_net_mkt_inc_irpssc_pc_3yes</t>
  </si>
  <si>
    <t>gross_mkt_inc_pc_dependency_net_mkt_income_pc_3yes</t>
  </si>
  <si>
    <t>gross_mkt_inc_pc_dependency_net_mkt_incirp_pc_3yes</t>
  </si>
  <si>
    <t>gross_mkt_inc_pc_dependency_net_mkt_inc_irpssc_pc_3yes</t>
  </si>
  <si>
    <t>net_mkt_income_pc_coverage__3</t>
  </si>
  <si>
    <t>net_mkt_income_pc_mean__3</t>
  </si>
  <si>
    <t>net_mkt_income_pc_dependency_gross_mkt_inc_pc_3yes</t>
  </si>
  <si>
    <t>net_mkt_income_pc_dependency_net_mkt_income_pc_3yes</t>
  </si>
  <si>
    <t>net_mkt_income_pc_dependency_net_mkt_incirp_pc_3yes</t>
  </si>
  <si>
    <t>net_mkt_income_pc_dependency_net_mkt_inc_irpssc_pc_3yes</t>
  </si>
  <si>
    <t>net_mkt_income_pc_dependency_dis_inc_pc_3yes</t>
  </si>
  <si>
    <t>net_mkt_income_pc_dependency_cons_inc_pc_3yes</t>
  </si>
  <si>
    <t>net_mkt_income_pc_dependency_final_inc_pc_3yes</t>
  </si>
  <si>
    <t>net_mkt_income_pc_dependency_nso_inc_3yes</t>
  </si>
  <si>
    <t>net_mkt_income_pc_dependency_linpobto__3yes</t>
  </si>
  <si>
    <t>net_mkt_income_pc_fgt0_linpobto__3</t>
  </si>
  <si>
    <t>net_mkt_income_pc_fgt1_linpobto__3</t>
  </si>
  <si>
    <t>net_mkt_income_pc_fgt2_linpobto__3</t>
  </si>
  <si>
    <t>net_mkt_income_pc_dependency_linpobex__3yes</t>
  </si>
  <si>
    <t>net_mkt_income_pc_fgt0_linpobex__3</t>
  </si>
  <si>
    <t>net_mkt_income_pc_fgt1_linpobex__3</t>
  </si>
  <si>
    <t>net_mkt_income_pc_fgt2_linpobex__3</t>
  </si>
  <si>
    <t>net_mkt_incirp_pc_coverage__3</t>
  </si>
  <si>
    <t>net_mkt_incirp_pc_mean__3</t>
  </si>
  <si>
    <t>net_mkt_incirp_pc_dependency_gross_mkt_inc_pc_3yes</t>
  </si>
  <si>
    <t>net_mkt_incirp_pc_dependency_net_mkt_income_pc_3yes</t>
  </si>
  <si>
    <t>net_mkt_incirp_pc_dependency_net_mkt_incirp_pc_3yes</t>
  </si>
  <si>
    <t>net_mkt_incirp_pc_dependency_net_mkt_inc_irpssc_pc_3yes</t>
  </si>
  <si>
    <t>net_mkt_incirp_pc_dependency_dis_inc_pc_3yes</t>
  </si>
  <si>
    <t>net_mkt_incirp_pc_dependency_cons_inc_pc_3yes</t>
  </si>
  <si>
    <t>net_mkt_incirp_pc_dependency_final_inc_pc_3yes</t>
  </si>
  <si>
    <t>net_mkt_incirp_pc_dependency_nso_inc_3yes</t>
  </si>
  <si>
    <t>net_mkt_incirp_pc_dependency_linpobto__3yes</t>
  </si>
  <si>
    <t>net_mkt_incirp_pc_fgt0_linpobto__3</t>
  </si>
  <si>
    <t>net_mkt_incirp_pc_fgt1_linpobto__3</t>
  </si>
  <si>
    <t>net_mkt_incirp_pc_fgt2_linpobto__3</t>
  </si>
  <si>
    <t>net_mkt_incirp_pc_dependency_linpobex__3yes</t>
  </si>
  <si>
    <t>net_mkt_incirp_pc_fgt0_linpobex__3</t>
  </si>
  <si>
    <t>net_mkt_incirp_pc_fgt1_linpobex__3</t>
  </si>
  <si>
    <t>net_mkt_incirp_pc_fgt2_linpobex__3</t>
  </si>
  <si>
    <t>net_mkt_inc_irpssc_pc_coverage__3</t>
  </si>
  <si>
    <t>net_mkt_inc_irpssc_pc_mean__3</t>
  </si>
  <si>
    <t>net_mkt_inc_irpssc_pc_dependency_gross_mkt_inc_pc_3yes</t>
  </si>
  <si>
    <t>net_mkt_inc_irpssc_pc_dependency_net_mkt_income_pc_3yes</t>
  </si>
  <si>
    <t>net_mkt_inc_irpssc_pc_dependency_net_mkt_incirp_pc_3yes</t>
  </si>
  <si>
    <t>net_mkt_inc_irpssc_pc_dependency_net_mkt_inc_irpssc_pc_3yes</t>
  </si>
  <si>
    <t>net_mkt_inc_irpssc_pc_dependency_dis_inc_pc_3yes</t>
  </si>
  <si>
    <t>net_mkt_inc_irpssc_pc_dependency_cons_inc_pc_3yes</t>
  </si>
  <si>
    <t>net_mkt_inc_irpssc_pc_dependency_final_inc_pc_3yes</t>
  </si>
  <si>
    <t>net_mkt_inc_irpssc_pc_dependency_nso_inc_3yes</t>
  </si>
  <si>
    <t>net_mkt_inc_irpssc_pc_dependency_linpobto__3yes</t>
  </si>
  <si>
    <t>net_mkt_inc_irpssc_pc_dependency_linpobex__3yes</t>
  </si>
  <si>
    <t>dis_inc_pc_dependency_net_mkt_income_pc_3yes</t>
  </si>
  <si>
    <t>dis_inc_pc_dependency_net_mkt_incirp_pc_3yes</t>
  </si>
  <si>
    <t>dis_inc_pc_dependency_net_mkt_inc_irpssc_pc_3yes</t>
  </si>
  <si>
    <t>cons_inc_pc_dependency_net_mkt_income_pc_3yes</t>
  </si>
  <si>
    <t>cons_inc_pc_dependency_net_mkt_incirp_pc_3yes</t>
  </si>
  <si>
    <t>cons_inc_pc_dependency_net_mkt_inc_irpssc_pc_3yes</t>
  </si>
  <si>
    <t>final_inc_pc_dependency_net_mkt_income_pc_3yes</t>
  </si>
  <si>
    <t>final_inc_pc_dependency_net_mkt_incirp_pc_3yes</t>
  </si>
  <si>
    <t>final_inc_pc_dependency_net_mkt_inc_irpssc_pc_3yes</t>
  </si>
  <si>
    <t>nso_inc_dependency_net_mkt_income_pc_3yes</t>
  </si>
  <si>
    <t>nso_inc_dependency_net_mkt_incirp_pc_3yes</t>
  </si>
  <si>
    <t>nso_inc_dependency_net_mkt_inc_irpssc_pc_3yes</t>
  </si>
  <si>
    <t>ssc_pc_dependency_net_mkt_income_pc_3yes</t>
  </si>
  <si>
    <t>ssc_pc_dependency_net_mkt_incirp_pc_3yes</t>
  </si>
  <si>
    <t>ssc_pc_dependency_net_mkt_inc_irpssc_pc_3yes</t>
  </si>
  <si>
    <t>tot_ire_pc_dependency_net_mkt_income_pc_3yes</t>
  </si>
  <si>
    <t>tot_ire_pc_dependency_net_mkt_incirp_pc_3yes</t>
  </si>
  <si>
    <t>tot_ire_pc_dependency_net_mkt_inc_irpssc_pc_3yes</t>
  </si>
  <si>
    <t>tot_dit_corp_pc_dependency_net_mkt_income_pc_4yes</t>
  </si>
  <si>
    <t>tot_dit_corp_pc_dependency_net_mkt_incirp_pc_4yes</t>
  </si>
  <si>
    <t>tot_dit_corp_pc_dependency_net_mkt_inc_irpssc_pc_4yes</t>
  </si>
  <si>
    <t>iracis_pc_dependency_net_mkt_income_pc_4yes</t>
  </si>
  <si>
    <t>iracis_pc_dependency_net_mkt_incirp_pc_4yes</t>
  </si>
  <si>
    <t>iracis_pc_dependency_net_mkt_inc_irpssc_pc_4yes</t>
  </si>
  <si>
    <t>tekopora_inc_pc_dependency_net_mkt_income_pc_4yes</t>
  </si>
  <si>
    <t>tekopora_inc_pc_dependency_net_mkt_incirp_pc_4yes</t>
  </si>
  <si>
    <t>tekopora_inc_pc_dependency_net_mkt_inc_irpssc_pc_4yes</t>
  </si>
  <si>
    <t>famassist_inc_pc_dependency_net_mkt_income_pc_4yes</t>
  </si>
  <si>
    <t>famassist_inc_pc_dependency_net_mkt_incirp_pc_4yes</t>
  </si>
  <si>
    <t>famassist_inc_pc_dependency_net_mkt_inc_irpssc_pc_4yes</t>
  </si>
  <si>
    <t>adulto_inc_pc_dependency_net_mkt_income_pc_4yes</t>
  </si>
  <si>
    <t>adulto_inc_pc_dependency_net_mkt_incirp_pc_4yes</t>
  </si>
  <si>
    <t>adulto_inc_pc_dependency_net_mkt_inc_irpssc_pc_4yes</t>
  </si>
  <si>
    <t>agtrans_inc_pc_dependency_net_mkt_income_pc_4yes</t>
  </si>
  <si>
    <t>agtrans_inc_pc_dependency_net_mkt_incirp_pc_4yes</t>
  </si>
  <si>
    <t>agtrans_inc_pc_dependency_net_mkt_inc_irpssc_pc_4yes</t>
  </si>
  <si>
    <t>elec_sub_pc_dependency_net_mkt_income_pc_4yes</t>
  </si>
  <si>
    <t>elec_sub_pc_dependency_net_mkt_incirp_pc_4yes</t>
  </si>
  <si>
    <t>elec_sub_pc_dependency_net_mkt_inc_irpssc_pc_4yes</t>
  </si>
  <si>
    <t>transporte_sub_pc_dependency_net_mkt_income_pc_4yes</t>
  </si>
  <si>
    <t>transporte_sub_pc_dependency_net_mkt_incirp_pc_4yes</t>
  </si>
  <si>
    <t>transporte_sub_pc_dependency_net_mkt_inc_irpssc_pc_4yes</t>
  </si>
  <si>
    <t>senavitat_sub_pc_dependency_net_mkt_income_pc_4yes</t>
  </si>
  <si>
    <t>senavitat_sub_pc_dependency_net_mkt_incirp_pc_4yes</t>
  </si>
  <si>
    <t>senavitat_sub_pc_dependency_net_mkt_inc_irpssc_pc_4yes</t>
  </si>
  <si>
    <t>becas_pc_dependency_net_mkt_income_pc_4yes</t>
  </si>
  <si>
    <t>becas_pc_dependency_net_mkt_incirp_pc_4yes</t>
  </si>
  <si>
    <t>becas_pc_dependency_net_mkt_inc_irpssc_pc_4yes</t>
  </si>
  <si>
    <t>edupubpreesc_pc_dependency_net_mkt_income_pc_4yes</t>
  </si>
  <si>
    <t>edupubpreesc_pc_dependency_net_mkt_incirp_pc_4yes</t>
  </si>
  <si>
    <t>edupubpreesc_pc_dependency_net_mkt_inc_irpssc_pc_4yes</t>
  </si>
  <si>
    <t>edupubprim_pc_dependency_net_mkt_income_pc_4yes</t>
  </si>
  <si>
    <t>edupubprim_pc_dependency_net_mkt_incirp_pc_4yes</t>
  </si>
  <si>
    <t>edupubprim_pc_dependency_net_mkt_inc_irpssc_pc_4yes</t>
  </si>
  <si>
    <t>edupubsec_pc_dependency_net_mkt_income_pc_4yes</t>
  </si>
  <si>
    <t>edupubsec_pc_dependency_net_mkt_incirp_pc_4yes</t>
  </si>
  <si>
    <t>edupubsec_pc_dependency_net_mkt_inc_irpssc_pc_4yes</t>
  </si>
  <si>
    <t>edupubuni_pc_dependency_net_mkt_income_pc_4yes</t>
  </si>
  <si>
    <t>edupubuni_pc_dependency_net_mkt_incirp_pc_4yes</t>
  </si>
  <si>
    <t>edupubuni_pc_dependency_net_mkt_inc_irpssc_pc_4yes</t>
  </si>
  <si>
    <t>transfood_pc_dependency_net_mkt_income_pc_4yes</t>
  </si>
  <si>
    <t>transfood_pc_dependency_net_mkt_incirp_pc_4yes</t>
  </si>
  <si>
    <t>transfood_pc_dependency_net_mkt_inc_irpssc_pc_4yes</t>
  </si>
  <si>
    <t>transutil_pc_dependency_net_mkt_income_pc_4yes</t>
  </si>
  <si>
    <t>transutil_pc_dependency_net_mkt_incirp_pc_4yes</t>
  </si>
  <si>
    <t>transutil_pc_dependency_net_mkt_inc_irpssc_pc_4yes</t>
  </si>
  <si>
    <t>gross_mkt_inc_pc_dependency_net_mkt_income_pc_4yes</t>
  </si>
  <si>
    <t>gross_mkt_inc_pc_dependency_net_mkt_incirp_pc_4yes</t>
  </si>
  <si>
    <t>gross_mkt_inc_pc_dependency_net_mkt_inc_irpssc_pc_4yes</t>
  </si>
  <si>
    <t>net_mkt_income_pc_coverage__4</t>
  </si>
  <si>
    <t>net_mkt_income_pc_mean__4</t>
  </si>
  <si>
    <t>net_mkt_income_pc_dependency_gross_mkt_inc_pc_4yes</t>
  </si>
  <si>
    <t>net_mkt_income_pc_dependency_net_mkt_income_pc_4yes</t>
  </si>
  <si>
    <t>net_mkt_income_pc_dependency_net_mkt_incirp_pc_4yes</t>
  </si>
  <si>
    <t>net_mkt_income_pc_dependency_net_mkt_inc_irpssc_pc_4yes</t>
  </si>
  <si>
    <t>net_mkt_income_pc_dependency_dis_inc_pc_4yes</t>
  </si>
  <si>
    <t>net_mkt_income_pc_dependency_cons_inc_pc_4yes</t>
  </si>
  <si>
    <t>net_mkt_income_pc_dependency_final_inc_pc_4yes</t>
  </si>
  <si>
    <t>net_mkt_income_pc_dependency_nso_inc_4yes</t>
  </si>
  <si>
    <t>net_mkt_income_pc_dependency_linpobto__4yes</t>
  </si>
  <si>
    <t>net_mkt_income_pc_fgt0_linpobto__4</t>
  </si>
  <si>
    <t>net_mkt_income_pc_fgt1_linpobto__4</t>
  </si>
  <si>
    <t>net_mkt_income_pc_fgt2_linpobto__4</t>
  </si>
  <si>
    <t>net_mkt_income_pc_dependency_linpobex__4yes</t>
  </si>
  <si>
    <t>net_mkt_income_pc_fgt0_linpobex__4</t>
  </si>
  <si>
    <t>net_mkt_income_pc_fgt1_linpobex__4</t>
  </si>
  <si>
    <t>net_mkt_income_pc_fgt2_linpobex__4</t>
  </si>
  <si>
    <t>net_mkt_incirp_pc_coverage__4</t>
  </si>
  <si>
    <t>net_mkt_incirp_pc_mean__4</t>
  </si>
  <si>
    <t>net_mkt_incirp_pc_dependency_gross_mkt_inc_pc_4yes</t>
  </si>
  <si>
    <t>net_mkt_incirp_pc_dependency_net_mkt_income_pc_4yes</t>
  </si>
  <si>
    <t>net_mkt_incirp_pc_dependency_net_mkt_incirp_pc_4yes</t>
  </si>
  <si>
    <t>net_mkt_incirp_pc_dependency_net_mkt_inc_irpssc_pc_4yes</t>
  </si>
  <si>
    <t>net_mkt_incirp_pc_dependency_dis_inc_pc_4yes</t>
  </si>
  <si>
    <t>net_mkt_incirp_pc_dependency_cons_inc_pc_4yes</t>
  </si>
  <si>
    <t>net_mkt_incirp_pc_dependency_final_inc_pc_4yes</t>
  </si>
  <si>
    <t>net_mkt_incirp_pc_dependency_nso_inc_4yes</t>
  </si>
  <si>
    <t>net_mkt_incirp_pc_dependency_linpobto__4yes</t>
  </si>
  <si>
    <t>net_mkt_incirp_pc_fgt0_linpobto__4</t>
  </si>
  <si>
    <t>net_mkt_incirp_pc_fgt1_linpobto__4</t>
  </si>
  <si>
    <t>net_mkt_incirp_pc_fgt2_linpobto__4</t>
  </si>
  <si>
    <t>net_mkt_incirp_pc_dependency_linpobex__4yes</t>
  </si>
  <si>
    <t>net_mkt_incirp_pc_fgt0_linpobex__4</t>
  </si>
  <si>
    <t>net_mkt_incirp_pc_fgt1_linpobex__4</t>
  </si>
  <si>
    <t>net_mkt_incirp_pc_fgt2_linpobex__4</t>
  </si>
  <si>
    <t>net_mkt_inc_irpssc_pc_coverage__4</t>
  </si>
  <si>
    <t>net_mkt_inc_irpssc_pc_mean__4</t>
  </si>
  <si>
    <t>net_mkt_inc_irpssc_pc_dependency_gross_mkt_inc_pc_4yes</t>
  </si>
  <si>
    <t>net_mkt_inc_irpssc_pc_dependency_net_mkt_income_pc_4yes</t>
  </si>
  <si>
    <t>net_mkt_inc_irpssc_pc_dependency_net_mkt_incirp_pc_4yes</t>
  </si>
  <si>
    <t>net_mkt_inc_irpssc_pc_dependency_net_mkt_inc_irpssc_pc_4yes</t>
  </si>
  <si>
    <t>net_mkt_inc_irpssc_pc_dependency_dis_inc_pc_4yes</t>
  </si>
  <si>
    <t>net_mkt_inc_irpssc_pc_dependency_cons_inc_pc_4yes</t>
  </si>
  <si>
    <t>net_mkt_inc_irpssc_pc_dependency_final_inc_pc_4yes</t>
  </si>
  <si>
    <t>net_mkt_inc_irpssc_pc_dependency_nso_inc_4yes</t>
  </si>
  <si>
    <t>net_mkt_inc_irpssc_pc_dependency_linpobto__4yes</t>
  </si>
  <si>
    <t>net_mkt_inc_irpssc_pc_dependency_linpobex__4yes</t>
  </si>
  <si>
    <t>dis_inc_pc_dependency_net_mkt_income_pc_4yes</t>
  </si>
  <si>
    <t>dis_inc_pc_dependency_net_mkt_incirp_pc_4yes</t>
  </si>
  <si>
    <t>dis_inc_pc_dependency_net_mkt_inc_irpssc_pc_4yes</t>
  </si>
  <si>
    <t>cons_inc_pc_dependency_net_mkt_income_pc_4yes</t>
  </si>
  <si>
    <t>cons_inc_pc_dependency_net_mkt_incirp_pc_4yes</t>
  </si>
  <si>
    <t>cons_inc_pc_dependency_net_mkt_inc_irpssc_pc_4yes</t>
  </si>
  <si>
    <t>final_inc_pc_dependency_net_mkt_income_pc_4yes</t>
  </si>
  <si>
    <t>final_inc_pc_dependency_net_mkt_incirp_pc_4yes</t>
  </si>
  <si>
    <t>final_inc_pc_dependency_net_mkt_inc_irpssc_pc_4yes</t>
  </si>
  <si>
    <t>nso_inc_dependency_net_mkt_income_pc_4yes</t>
  </si>
  <si>
    <t>nso_inc_dependency_net_mkt_incirp_pc_4yes</t>
  </si>
  <si>
    <t>nso_inc_dependency_net_mkt_inc_irpssc_pc_4yes</t>
  </si>
  <si>
    <t>ssc_pc_dependency_net_mkt_income_pc_4yes</t>
  </si>
  <si>
    <t>ssc_pc_dependency_net_mkt_incirp_pc_4yes</t>
  </si>
  <si>
    <t>ssc_pc_dependency_net_mkt_inc_irpssc_pc_4yes</t>
  </si>
  <si>
    <t>tot_ire_pc_dependency_net_mkt_income_pc_4yes</t>
  </si>
  <si>
    <t>tot_ire_pc_dependency_net_mkt_incirp_pc_4yes</t>
  </si>
  <si>
    <t>tot_ire_pc_dependency_net_mkt_inc_irpssc_pc_4yes</t>
  </si>
  <si>
    <t>tot_dit_corp_pc_dependency_net_mkt_income_pc_5yes</t>
  </si>
  <si>
    <t>tot_dit_corp_pc_dependency_net_mkt_incirp_pc_5yes</t>
  </si>
  <si>
    <t>tot_dit_corp_pc_dependency_net_mkt_inc_irpssc_pc_5yes</t>
  </si>
  <si>
    <t>iracis_pc_dependency_net_mkt_income_pc_5yes</t>
  </si>
  <si>
    <t>iracis_pc_dependency_net_mkt_incirp_pc_5yes</t>
  </si>
  <si>
    <t>iracis_pc_dependency_net_mkt_inc_irpssc_pc_5yes</t>
  </si>
  <si>
    <t>tekopora_inc_pc_dependency_net_mkt_income_pc_5yes</t>
  </si>
  <si>
    <t>tekopora_inc_pc_dependency_net_mkt_incirp_pc_5yes</t>
  </si>
  <si>
    <t>tekopora_inc_pc_dependency_net_mkt_inc_irpssc_pc_5yes</t>
  </si>
  <si>
    <t>famassist_inc_pc_dependency_net_mkt_income_pc_5yes</t>
  </si>
  <si>
    <t>famassist_inc_pc_dependency_net_mkt_incirp_pc_5yes</t>
  </si>
  <si>
    <t>famassist_inc_pc_dependency_net_mkt_inc_irpssc_pc_5yes</t>
  </si>
  <si>
    <t>adulto_inc_pc_dependency_net_mkt_income_pc_5yes</t>
  </si>
  <si>
    <t>adulto_inc_pc_dependency_net_mkt_incirp_pc_5yes</t>
  </si>
  <si>
    <t>adulto_inc_pc_dependency_net_mkt_inc_irpssc_pc_5yes</t>
  </si>
  <si>
    <t>agtrans_inc_pc_dependency_net_mkt_income_pc_5yes</t>
  </si>
  <si>
    <t>agtrans_inc_pc_dependency_net_mkt_incirp_pc_5yes</t>
  </si>
  <si>
    <t>agtrans_inc_pc_dependency_net_mkt_inc_irpssc_pc_5yes</t>
  </si>
  <si>
    <t>elec_sub_pc_dependency_net_mkt_income_pc_5yes</t>
  </si>
  <si>
    <t>elec_sub_pc_dependency_net_mkt_incirp_pc_5yes</t>
  </si>
  <si>
    <t>elec_sub_pc_dependency_net_mkt_inc_irpssc_pc_5yes</t>
  </si>
  <si>
    <t>transporte_sub_pc_dependency_net_mkt_income_pc_5yes</t>
  </si>
  <si>
    <t>transporte_sub_pc_dependency_net_mkt_incirp_pc_5yes</t>
  </si>
  <si>
    <t>transporte_sub_pc_dependency_net_mkt_inc_irpssc_pc_5yes</t>
  </si>
  <si>
    <t>senavitat_sub_pc_dependency_net_mkt_income_pc_5yes</t>
  </si>
  <si>
    <t>senavitat_sub_pc_dependency_net_mkt_incirp_pc_5yes</t>
  </si>
  <si>
    <t>senavitat_sub_pc_dependency_net_mkt_inc_irpssc_pc_5yes</t>
  </si>
  <si>
    <t>becas_pc_dependency_net_mkt_income_pc_5yes</t>
  </si>
  <si>
    <t>becas_pc_dependency_net_mkt_incirp_pc_5yes</t>
  </si>
  <si>
    <t>becas_pc_dependency_net_mkt_inc_irpssc_pc_5yes</t>
  </si>
  <si>
    <t>edupubpreesc_pc_dependency_net_mkt_income_pc_5yes</t>
  </si>
  <si>
    <t>edupubpreesc_pc_dependency_net_mkt_incirp_pc_5yes</t>
  </si>
  <si>
    <t>edupubpreesc_pc_dependency_net_mkt_inc_irpssc_pc_5yes</t>
  </si>
  <si>
    <t>edupubprim_pc_dependency_net_mkt_income_pc_5yes</t>
  </si>
  <si>
    <t>edupubprim_pc_dependency_net_mkt_incirp_pc_5yes</t>
  </si>
  <si>
    <t>edupubprim_pc_dependency_net_mkt_inc_irpssc_pc_5yes</t>
  </si>
  <si>
    <t>edupubsec_pc_dependency_net_mkt_income_pc_5yes</t>
  </si>
  <si>
    <t>edupubsec_pc_dependency_net_mkt_incirp_pc_5yes</t>
  </si>
  <si>
    <t>edupubsec_pc_dependency_net_mkt_inc_irpssc_pc_5yes</t>
  </si>
  <si>
    <t>edupubuni_pc_dependency_net_mkt_income_pc_5yes</t>
  </si>
  <si>
    <t>edupubuni_pc_dependency_net_mkt_incirp_pc_5yes</t>
  </si>
  <si>
    <t>edupubuni_pc_dependency_net_mkt_inc_irpssc_pc_5yes</t>
  </si>
  <si>
    <t>transfood_pc_dependency_net_mkt_income_pc_5yes</t>
  </si>
  <si>
    <t>transfood_pc_dependency_net_mkt_incirp_pc_5yes</t>
  </si>
  <si>
    <t>transfood_pc_dependency_net_mkt_inc_irpssc_pc_5yes</t>
  </si>
  <si>
    <t>transutil_pc_dependency_net_mkt_income_pc_5yes</t>
  </si>
  <si>
    <t>transutil_pc_dependency_net_mkt_incirp_pc_5yes</t>
  </si>
  <si>
    <t>transutil_pc_dependency_net_mkt_inc_irpssc_pc_5yes</t>
  </si>
  <si>
    <t>gross_mkt_inc_pc_dependency_net_mkt_income_pc_5yes</t>
  </si>
  <si>
    <t>gross_mkt_inc_pc_dependency_net_mkt_incirp_pc_5yes</t>
  </si>
  <si>
    <t>gross_mkt_inc_pc_dependency_net_mkt_inc_irpssc_pc_5yes</t>
  </si>
  <si>
    <t>net_mkt_income_pc_coverage__5</t>
  </si>
  <si>
    <t>net_mkt_income_pc_mean__5</t>
  </si>
  <si>
    <t>net_mkt_income_pc_dependency_gross_mkt_inc_pc_5yes</t>
  </si>
  <si>
    <t>net_mkt_income_pc_dependency_net_mkt_income_pc_5yes</t>
  </si>
  <si>
    <t>net_mkt_income_pc_dependency_net_mkt_incirp_pc_5yes</t>
  </si>
  <si>
    <t>net_mkt_income_pc_dependency_net_mkt_inc_irpssc_pc_5yes</t>
  </si>
  <si>
    <t>net_mkt_income_pc_dependency_dis_inc_pc_5yes</t>
  </si>
  <si>
    <t>net_mkt_income_pc_dependency_cons_inc_pc_5yes</t>
  </si>
  <si>
    <t>net_mkt_income_pc_dependency_final_inc_pc_5yes</t>
  </si>
  <si>
    <t>net_mkt_income_pc_dependency_nso_inc_5yes</t>
  </si>
  <si>
    <t>net_mkt_income_pc_dependency_linpobto__5yes</t>
  </si>
  <si>
    <t>net_mkt_income_pc_fgt0_linpobto__5</t>
  </si>
  <si>
    <t>net_mkt_income_pc_fgt1_linpobto__5</t>
  </si>
  <si>
    <t>net_mkt_income_pc_fgt2_linpobto__5</t>
  </si>
  <si>
    <t>net_mkt_income_pc_dependency_linpobex__5yes</t>
  </si>
  <si>
    <t>net_mkt_income_pc_fgt0_linpobex__5</t>
  </si>
  <si>
    <t>net_mkt_income_pc_fgt1_linpobex__5</t>
  </si>
  <si>
    <t>net_mkt_income_pc_fgt2_linpobex__5</t>
  </si>
  <si>
    <t>net_mkt_incirp_pc_coverage__5</t>
  </si>
  <si>
    <t>net_mkt_incirp_pc_mean__5</t>
  </si>
  <si>
    <t>net_mkt_incirp_pc_dependency_gross_mkt_inc_pc_5yes</t>
  </si>
  <si>
    <t>net_mkt_incirp_pc_dependency_net_mkt_income_pc_5yes</t>
  </si>
  <si>
    <t>net_mkt_incirp_pc_dependency_net_mkt_incirp_pc_5yes</t>
  </si>
  <si>
    <t>net_mkt_incirp_pc_dependency_net_mkt_inc_irpssc_pc_5yes</t>
  </si>
  <si>
    <t>net_mkt_incirp_pc_dependency_dis_inc_pc_5yes</t>
  </si>
  <si>
    <t>net_mkt_incirp_pc_dependency_cons_inc_pc_5yes</t>
  </si>
  <si>
    <t>net_mkt_incirp_pc_dependency_final_inc_pc_5yes</t>
  </si>
  <si>
    <t>net_mkt_incirp_pc_dependency_nso_inc_5yes</t>
  </si>
  <si>
    <t>net_mkt_incirp_pc_dependency_linpobto__5yes</t>
  </si>
  <si>
    <t>net_mkt_incirp_pc_fgt0_linpobto__5</t>
  </si>
  <si>
    <t>net_mkt_incirp_pc_fgt1_linpobto__5</t>
  </si>
  <si>
    <t>net_mkt_incirp_pc_fgt2_linpobto__5</t>
  </si>
  <si>
    <t>net_mkt_incirp_pc_dependency_linpobex__5yes</t>
  </si>
  <si>
    <t>net_mkt_incirp_pc_fgt0_linpobex__5</t>
  </si>
  <si>
    <t>net_mkt_incirp_pc_fgt1_linpobex__5</t>
  </si>
  <si>
    <t>net_mkt_incirp_pc_fgt2_linpobex__5</t>
  </si>
  <si>
    <t>net_mkt_inc_irpssc_pc_coverage__5</t>
  </si>
  <si>
    <t>net_mkt_inc_irpssc_pc_mean__5</t>
  </si>
  <si>
    <t>net_mkt_inc_irpssc_pc_dependency_gross_mkt_inc_pc_5yes</t>
  </si>
  <si>
    <t>net_mkt_inc_irpssc_pc_dependency_net_mkt_income_pc_5yes</t>
  </si>
  <si>
    <t>net_mkt_inc_irpssc_pc_dependency_net_mkt_incirp_pc_5yes</t>
  </si>
  <si>
    <t>net_mkt_inc_irpssc_pc_dependency_net_mkt_inc_irpssc_pc_5yes</t>
  </si>
  <si>
    <t>net_mkt_inc_irpssc_pc_dependency_dis_inc_pc_5yes</t>
  </si>
  <si>
    <t>net_mkt_inc_irpssc_pc_dependency_cons_inc_pc_5yes</t>
  </si>
  <si>
    <t>net_mkt_inc_irpssc_pc_dependency_final_inc_pc_5yes</t>
  </si>
  <si>
    <t>net_mkt_inc_irpssc_pc_dependency_nso_inc_5yes</t>
  </si>
  <si>
    <t>net_mkt_inc_irpssc_pc_dependency_linpobto__5yes</t>
  </si>
  <si>
    <t>net_mkt_inc_irpssc_pc_dependency_linpobex__5yes</t>
  </si>
  <si>
    <t>dis_inc_pc_dependency_net_mkt_income_pc_5yes</t>
  </si>
  <si>
    <t>dis_inc_pc_dependency_net_mkt_incirp_pc_5yes</t>
  </si>
  <si>
    <t>dis_inc_pc_dependency_net_mkt_inc_irpssc_pc_5yes</t>
  </si>
  <si>
    <t>cons_inc_pc_dependency_net_mkt_income_pc_5yes</t>
  </si>
  <si>
    <t>cons_inc_pc_dependency_net_mkt_incirp_pc_5yes</t>
  </si>
  <si>
    <t>cons_inc_pc_dependency_net_mkt_inc_irpssc_pc_5yes</t>
  </si>
  <si>
    <t>final_inc_pc_dependency_net_mkt_income_pc_5yes</t>
  </si>
  <si>
    <t>final_inc_pc_dependency_net_mkt_incirp_pc_5yes</t>
  </si>
  <si>
    <t>final_inc_pc_dependency_net_mkt_inc_irpssc_pc_5yes</t>
  </si>
  <si>
    <t>nso_inc_dependency_net_mkt_income_pc_5yes</t>
  </si>
  <si>
    <t>nso_inc_dependency_net_mkt_incirp_pc_5yes</t>
  </si>
  <si>
    <t>nso_inc_dependency_net_mkt_inc_irpssc_pc_5yes</t>
  </si>
  <si>
    <t>ssc_pc_dependency_net_mkt_income_pc_5yes</t>
  </si>
  <si>
    <t>ssc_pc_dependency_net_mkt_incirp_pc_5yes</t>
  </si>
  <si>
    <t>ssc_pc_dependency_net_mkt_inc_irpssc_pc_5yes</t>
  </si>
  <si>
    <t>tot_ire_pc_dependency_net_mkt_income_pc_5yes</t>
  </si>
  <si>
    <t>tot_ire_pc_dependency_net_mkt_incirp_pc_5yes</t>
  </si>
  <si>
    <t>tot_ire_pc_dependency_net_mkt_inc_irpssc_pc_5yes</t>
  </si>
  <si>
    <t>tot_dit_corp_pc_dependency_net_mkt_income_pc_6yes</t>
  </si>
  <si>
    <t>tot_dit_corp_pc_dependency_net_mkt_incirp_pc_6yes</t>
  </si>
  <si>
    <t>tot_dit_corp_pc_dependency_net_mkt_inc_irpssc_pc_6yes</t>
  </si>
  <si>
    <t>iracis_pc_dependency_net_mkt_income_pc_6yes</t>
  </si>
  <si>
    <t>iracis_pc_dependency_net_mkt_incirp_pc_6yes</t>
  </si>
  <si>
    <t>iracis_pc_dependency_net_mkt_inc_irpssc_pc_6yes</t>
  </si>
  <si>
    <t>tekopora_inc_pc_dependency_net_mkt_income_pc_6yes</t>
  </si>
  <si>
    <t>tekopora_inc_pc_dependency_net_mkt_incirp_pc_6yes</t>
  </si>
  <si>
    <t>tekopora_inc_pc_dependency_net_mkt_inc_irpssc_pc_6yes</t>
  </si>
  <si>
    <t>famassist_inc_pc_dependency_net_mkt_income_pc_6yes</t>
  </si>
  <si>
    <t>famassist_inc_pc_dependency_net_mkt_incirp_pc_6yes</t>
  </si>
  <si>
    <t>famassist_inc_pc_dependency_net_mkt_inc_irpssc_pc_6yes</t>
  </si>
  <si>
    <t>adulto_inc_pc_dependency_net_mkt_income_pc_6yes</t>
  </si>
  <si>
    <t>adulto_inc_pc_dependency_net_mkt_incirp_pc_6yes</t>
  </si>
  <si>
    <t>adulto_inc_pc_dependency_net_mkt_inc_irpssc_pc_6yes</t>
  </si>
  <si>
    <t>agtrans_inc_pc_dependency_net_mkt_income_pc_6yes</t>
  </si>
  <si>
    <t>agtrans_inc_pc_dependency_net_mkt_incirp_pc_6yes</t>
  </si>
  <si>
    <t>agtrans_inc_pc_dependency_net_mkt_inc_irpssc_pc_6yes</t>
  </si>
  <si>
    <t>elec_sub_pc_dependency_net_mkt_income_pc_6yes</t>
  </si>
  <si>
    <t>elec_sub_pc_dependency_net_mkt_incirp_pc_6yes</t>
  </si>
  <si>
    <t>elec_sub_pc_dependency_net_mkt_inc_irpssc_pc_6yes</t>
  </si>
  <si>
    <t>transporte_sub_pc_dependency_net_mkt_income_pc_6yes</t>
  </si>
  <si>
    <t>transporte_sub_pc_dependency_net_mkt_incirp_pc_6yes</t>
  </si>
  <si>
    <t>transporte_sub_pc_dependency_net_mkt_inc_irpssc_pc_6yes</t>
  </si>
  <si>
    <t>becas_pc_dependency_net_mkt_income_pc_6yes</t>
  </si>
  <si>
    <t>becas_pc_dependency_net_mkt_incirp_pc_6yes</t>
  </si>
  <si>
    <t>becas_pc_dependency_net_mkt_inc_irpssc_pc_6yes</t>
  </si>
  <si>
    <t>edupubpreesc_pc_dependency_net_mkt_income_pc_6yes</t>
  </si>
  <si>
    <t>edupubpreesc_pc_dependency_net_mkt_incirp_pc_6yes</t>
  </si>
  <si>
    <t>edupubpreesc_pc_dependency_net_mkt_inc_irpssc_pc_6yes</t>
  </si>
  <si>
    <t>edupubprim_pc_dependency_net_mkt_income_pc_6yes</t>
  </si>
  <si>
    <t>edupubprim_pc_dependency_net_mkt_incirp_pc_6yes</t>
  </si>
  <si>
    <t>edupubprim_pc_dependency_net_mkt_inc_irpssc_pc_6yes</t>
  </si>
  <si>
    <t>edupubsec_pc_dependency_net_mkt_income_pc_6yes</t>
  </si>
  <si>
    <t>edupubsec_pc_dependency_net_mkt_incirp_pc_6yes</t>
  </si>
  <si>
    <t>edupubsec_pc_dependency_net_mkt_inc_irpssc_pc_6yes</t>
  </si>
  <si>
    <t>edupubuni_pc_dependency_net_mkt_income_pc_6yes</t>
  </si>
  <si>
    <t>edupubuni_pc_dependency_net_mkt_incirp_pc_6yes</t>
  </si>
  <si>
    <t>edupubuni_pc_dependency_net_mkt_inc_irpssc_pc_6yes</t>
  </si>
  <si>
    <t>transfood_pc_dependency_net_mkt_income_pc_6yes</t>
  </si>
  <si>
    <t>transfood_pc_dependency_net_mkt_incirp_pc_6yes</t>
  </si>
  <si>
    <t>transfood_pc_dependency_net_mkt_inc_irpssc_pc_6yes</t>
  </si>
  <si>
    <t>transutil_pc_dependency_net_mkt_income_pc_6yes</t>
  </si>
  <si>
    <t>transutil_pc_dependency_net_mkt_incirp_pc_6yes</t>
  </si>
  <si>
    <t>transutil_pc_dependency_net_mkt_inc_irpssc_pc_6yes</t>
  </si>
  <si>
    <t>gross_mkt_inc_pc_dependency_net_mkt_income_pc_6yes</t>
  </si>
  <si>
    <t>gross_mkt_inc_pc_dependency_net_mkt_incirp_pc_6yes</t>
  </si>
  <si>
    <t>gross_mkt_inc_pc_dependency_net_mkt_inc_irpssc_pc_6yes</t>
  </si>
  <si>
    <t>net_mkt_income_pc_coverage__6</t>
  </si>
  <si>
    <t>net_mkt_income_pc_mean__6</t>
  </si>
  <si>
    <t>net_mkt_income_pc_dependency_gross_mkt_inc_pc_6yes</t>
  </si>
  <si>
    <t>net_mkt_income_pc_dependency_net_mkt_income_pc_6yes</t>
  </si>
  <si>
    <t>net_mkt_income_pc_dependency_net_mkt_incirp_pc_6yes</t>
  </si>
  <si>
    <t>net_mkt_income_pc_dependency_net_mkt_inc_irpssc_pc_6yes</t>
  </si>
  <si>
    <t>net_mkt_income_pc_dependency_dis_inc_pc_6yes</t>
  </si>
  <si>
    <t>net_mkt_income_pc_dependency_cons_inc_pc_6yes</t>
  </si>
  <si>
    <t>net_mkt_income_pc_dependency_final_inc_pc_6yes</t>
  </si>
  <si>
    <t>net_mkt_income_pc_dependency_nso_inc_6yes</t>
  </si>
  <si>
    <t>net_mkt_income_pc_dependency_linpobto__6yes</t>
  </si>
  <si>
    <t>net_mkt_income_pc_fgt0_linpobto__6</t>
  </si>
  <si>
    <t>net_mkt_income_pc_fgt1_linpobto__6</t>
  </si>
  <si>
    <t>net_mkt_income_pc_fgt2_linpobto__6</t>
  </si>
  <si>
    <t>net_mkt_income_pc_dependency_linpobex__6yes</t>
  </si>
  <si>
    <t>net_mkt_income_pc_fgt0_linpobex__6</t>
  </si>
  <si>
    <t>net_mkt_income_pc_fgt1_linpobex__6</t>
  </si>
  <si>
    <t>net_mkt_income_pc_fgt2_linpobex__6</t>
  </si>
  <si>
    <t>net_mkt_incirp_pc_coverage__6</t>
  </si>
  <si>
    <t>net_mkt_incirp_pc_mean__6</t>
  </si>
  <si>
    <t>net_mkt_incirp_pc_dependency_gross_mkt_inc_pc_6yes</t>
  </si>
  <si>
    <t>net_mkt_incirp_pc_dependency_net_mkt_income_pc_6yes</t>
  </si>
  <si>
    <t>net_mkt_incirp_pc_dependency_net_mkt_incirp_pc_6yes</t>
  </si>
  <si>
    <t>net_mkt_incirp_pc_dependency_net_mkt_inc_irpssc_pc_6yes</t>
  </si>
  <si>
    <t>net_mkt_incirp_pc_dependency_dis_inc_pc_6yes</t>
  </si>
  <si>
    <t>net_mkt_incirp_pc_dependency_cons_inc_pc_6yes</t>
  </si>
  <si>
    <t>net_mkt_incirp_pc_dependency_final_inc_pc_6yes</t>
  </si>
  <si>
    <t>net_mkt_incirp_pc_dependency_nso_inc_6yes</t>
  </si>
  <si>
    <t>net_mkt_incirp_pc_dependency_linpobto__6yes</t>
  </si>
  <si>
    <t>net_mkt_incirp_pc_fgt0_linpobto__6</t>
  </si>
  <si>
    <t>net_mkt_incirp_pc_fgt1_linpobto__6</t>
  </si>
  <si>
    <t>net_mkt_incirp_pc_fgt2_linpobto__6</t>
  </si>
  <si>
    <t>net_mkt_incirp_pc_dependency_linpobex__6yes</t>
  </si>
  <si>
    <t>net_mkt_incirp_pc_fgt0_linpobex__6</t>
  </si>
  <si>
    <t>net_mkt_incirp_pc_fgt1_linpobex__6</t>
  </si>
  <si>
    <t>net_mkt_incirp_pc_fgt2_linpobex__6</t>
  </si>
  <si>
    <t>net_mkt_inc_irpssc_pc_coverage__6</t>
  </si>
  <si>
    <t>net_mkt_inc_irpssc_pc_mean__6</t>
  </si>
  <si>
    <t>net_mkt_inc_irpssc_pc_dependency_gross_mkt_inc_pc_6yes</t>
  </si>
  <si>
    <t>net_mkt_inc_irpssc_pc_dependency_net_mkt_income_pc_6yes</t>
  </si>
  <si>
    <t>net_mkt_inc_irpssc_pc_dependency_net_mkt_incirp_pc_6yes</t>
  </si>
  <si>
    <t>net_mkt_inc_irpssc_pc_dependency_net_mkt_inc_irpssc_pc_6yes</t>
  </si>
  <si>
    <t>net_mkt_inc_irpssc_pc_dependency_dis_inc_pc_6yes</t>
  </si>
  <si>
    <t>net_mkt_inc_irpssc_pc_dependency_cons_inc_pc_6yes</t>
  </si>
  <si>
    <t>net_mkt_inc_irpssc_pc_dependency_final_inc_pc_6yes</t>
  </si>
  <si>
    <t>net_mkt_inc_irpssc_pc_dependency_nso_inc_6yes</t>
  </si>
  <si>
    <t>net_mkt_inc_irpssc_pc_dependency_linpobto__6yes</t>
  </si>
  <si>
    <t>net_mkt_inc_irpssc_pc_dependency_linpobex__6yes</t>
  </si>
  <si>
    <t>dis_inc_pc_dependency_net_mkt_income_pc_6yes</t>
  </si>
  <si>
    <t>dis_inc_pc_dependency_net_mkt_incirp_pc_6yes</t>
  </si>
  <si>
    <t>dis_inc_pc_dependency_net_mkt_inc_irpssc_pc_6yes</t>
  </si>
  <si>
    <t>cons_inc_pc_dependency_net_mkt_income_pc_6yes</t>
  </si>
  <si>
    <t>cons_inc_pc_dependency_net_mkt_incirp_pc_6yes</t>
  </si>
  <si>
    <t>cons_inc_pc_dependency_net_mkt_inc_irpssc_pc_6yes</t>
  </si>
  <si>
    <t>final_inc_pc_dependency_net_mkt_income_pc_6yes</t>
  </si>
  <si>
    <t>final_inc_pc_dependency_net_mkt_incirp_pc_6yes</t>
  </si>
  <si>
    <t>final_inc_pc_dependency_net_mkt_inc_irpssc_pc_6yes</t>
  </si>
  <si>
    <t>nso_inc_dependency_net_mkt_income_pc_6yes</t>
  </si>
  <si>
    <t>nso_inc_dependency_net_mkt_incirp_pc_6yes</t>
  </si>
  <si>
    <t>nso_inc_dependency_net_mkt_inc_irpssc_pc_6yes</t>
  </si>
  <si>
    <t>ssc_pc_dependency_net_mkt_income_pc_6yes</t>
  </si>
  <si>
    <t>ssc_pc_dependency_net_mkt_incirp_pc_6yes</t>
  </si>
  <si>
    <t>ssc_pc_dependency_net_mkt_inc_irpssc_pc_6yes</t>
  </si>
  <si>
    <t>tot_ire_pc_dependency_net_mkt_income_pc_6yes</t>
  </si>
  <si>
    <t>tot_ire_pc_dependency_net_mkt_incirp_pc_6yes</t>
  </si>
  <si>
    <t>tot_ire_pc_dependency_net_mkt_inc_irpssc_pc_6yes</t>
  </si>
  <si>
    <t>tot_dit_corp_pc_dependency_net_mkt_income_pc_7yes</t>
  </si>
  <si>
    <t>tot_dit_corp_pc_dependency_net_mkt_incirp_pc_7yes</t>
  </si>
  <si>
    <t>tot_dit_corp_pc_dependency_net_mkt_inc_irpssc_pc_7yes</t>
  </si>
  <si>
    <t>iragro_pc_dependency_net_mkt_income_pc_7yes</t>
  </si>
  <si>
    <t>iragro_pc_dependency_net_mkt_incirp_pc_7yes</t>
  </si>
  <si>
    <t>iragro_pc_dependency_net_mkt_inc_irpssc_pc_7yes</t>
  </si>
  <si>
    <t>iracis_pc_dependency_net_mkt_income_pc_7yes</t>
  </si>
  <si>
    <t>iracis_pc_dependency_net_mkt_incirp_pc_7yes</t>
  </si>
  <si>
    <t>iracis_pc_dependency_net_mkt_inc_irpssc_pc_7yes</t>
  </si>
  <si>
    <t>tekopora_inc_pc_dependency_net_mkt_income_pc_7yes</t>
  </si>
  <si>
    <t>tekopora_inc_pc_dependency_net_mkt_incirp_pc_7yes</t>
  </si>
  <si>
    <t>tekopora_inc_pc_dependency_net_mkt_inc_irpssc_pc_7yes</t>
  </si>
  <si>
    <t>famassist_inc_pc_dependency_net_mkt_income_pc_7yes</t>
  </si>
  <si>
    <t>famassist_inc_pc_dependency_net_mkt_incirp_pc_7yes</t>
  </si>
  <si>
    <t>famassist_inc_pc_dependency_net_mkt_inc_irpssc_pc_7yes</t>
  </si>
  <si>
    <t>adulto_inc_pc_dependency_net_mkt_income_pc_7yes</t>
  </si>
  <si>
    <t>adulto_inc_pc_dependency_net_mkt_incirp_pc_7yes</t>
  </si>
  <si>
    <t>adulto_inc_pc_dependency_net_mkt_inc_irpssc_pc_7yes</t>
  </si>
  <si>
    <t>elec_sub_pc_dependency_net_mkt_income_pc_7yes</t>
  </si>
  <si>
    <t>elec_sub_pc_dependency_net_mkt_incirp_pc_7yes</t>
  </si>
  <si>
    <t>elec_sub_pc_dependency_net_mkt_inc_irpssc_pc_7yes</t>
  </si>
  <si>
    <t>transporte_sub_pc_dependency_net_mkt_income_pc_7yes</t>
  </si>
  <si>
    <t>transporte_sub_pc_dependency_net_mkt_incirp_pc_7yes</t>
  </si>
  <si>
    <t>transporte_sub_pc_dependency_net_mkt_inc_irpssc_pc_7yes</t>
  </si>
  <si>
    <t>edupubpreesc_pc_dependency_net_mkt_income_pc_7yes</t>
  </si>
  <si>
    <t>edupubpreesc_pc_dependency_net_mkt_incirp_pc_7yes</t>
  </si>
  <si>
    <t>edupubpreesc_pc_dependency_net_mkt_inc_irpssc_pc_7yes</t>
  </si>
  <si>
    <t>edupubprim_pc_dependency_net_mkt_income_pc_7yes</t>
  </si>
  <si>
    <t>edupubprim_pc_dependency_net_mkt_incirp_pc_7yes</t>
  </si>
  <si>
    <t>edupubprim_pc_dependency_net_mkt_inc_irpssc_pc_7yes</t>
  </si>
  <si>
    <t>edupubsec_pc_dependency_net_mkt_income_pc_7yes</t>
  </si>
  <si>
    <t>edupubsec_pc_dependency_net_mkt_incirp_pc_7yes</t>
  </si>
  <si>
    <t>edupubsec_pc_dependency_net_mkt_inc_irpssc_pc_7yes</t>
  </si>
  <si>
    <t>edupubuni_pc_dependency_net_mkt_income_pc_7yes</t>
  </si>
  <si>
    <t>edupubuni_pc_dependency_net_mkt_incirp_pc_7yes</t>
  </si>
  <si>
    <t>edupubuni_pc_dependency_net_mkt_inc_irpssc_pc_7yes</t>
  </si>
  <si>
    <t>transfood_pc_dependency_net_mkt_income_pc_7yes</t>
  </si>
  <si>
    <t>transfood_pc_dependency_net_mkt_incirp_pc_7yes</t>
  </si>
  <si>
    <t>transfood_pc_dependency_net_mkt_inc_irpssc_pc_7yes</t>
  </si>
  <si>
    <t>transutil_pc_dependency_net_mkt_income_pc_7yes</t>
  </si>
  <si>
    <t>transutil_pc_dependency_net_mkt_incirp_pc_7yes</t>
  </si>
  <si>
    <t>transutil_pc_dependency_net_mkt_inc_irpssc_pc_7yes</t>
  </si>
  <si>
    <t>gross_mkt_inc_pc_dependency_net_mkt_income_pc_7yes</t>
  </si>
  <si>
    <t>gross_mkt_inc_pc_dependency_net_mkt_incirp_pc_7yes</t>
  </si>
  <si>
    <t>gross_mkt_inc_pc_dependency_net_mkt_inc_irpssc_pc_7yes</t>
  </si>
  <si>
    <t>net_mkt_income_pc_coverage__7</t>
  </si>
  <si>
    <t>net_mkt_income_pc_mean__7</t>
  </si>
  <si>
    <t>net_mkt_income_pc_dependency_gross_mkt_inc_pc_7yes</t>
  </si>
  <si>
    <t>net_mkt_income_pc_dependency_net_mkt_income_pc_7yes</t>
  </si>
  <si>
    <t>net_mkt_income_pc_dependency_net_mkt_incirp_pc_7yes</t>
  </si>
  <si>
    <t>net_mkt_income_pc_dependency_net_mkt_inc_irpssc_pc_7yes</t>
  </si>
  <si>
    <t>net_mkt_income_pc_dependency_dis_inc_pc_7yes</t>
  </si>
  <si>
    <t>net_mkt_income_pc_dependency_cons_inc_pc_7yes</t>
  </si>
  <si>
    <t>net_mkt_income_pc_dependency_final_inc_pc_7yes</t>
  </si>
  <si>
    <t>net_mkt_income_pc_dependency_nso_inc_7yes</t>
  </si>
  <si>
    <t>net_mkt_income_pc_dependency_linpobto__7yes</t>
  </si>
  <si>
    <t>net_mkt_income_pc_fgt0_linpobto__7</t>
  </si>
  <si>
    <t>net_mkt_income_pc_fgt1_linpobto__7</t>
  </si>
  <si>
    <t>net_mkt_income_pc_fgt2_linpobto__7</t>
  </si>
  <si>
    <t>net_mkt_income_pc_dependency_linpobex__7yes</t>
  </si>
  <si>
    <t>net_mkt_income_pc_fgt0_linpobex__7</t>
  </si>
  <si>
    <t>net_mkt_income_pc_fgt1_linpobex__7</t>
  </si>
  <si>
    <t>net_mkt_income_pc_fgt2_linpobex__7</t>
  </si>
  <si>
    <t>net_mkt_incirp_pc_coverage__7</t>
  </si>
  <si>
    <t>net_mkt_incirp_pc_mean__7</t>
  </si>
  <si>
    <t>net_mkt_incirp_pc_dependency_gross_mkt_inc_pc_7yes</t>
  </si>
  <si>
    <t>net_mkt_incirp_pc_dependency_net_mkt_income_pc_7yes</t>
  </si>
  <si>
    <t>net_mkt_incirp_pc_dependency_net_mkt_incirp_pc_7yes</t>
  </si>
  <si>
    <t>net_mkt_incirp_pc_dependency_net_mkt_inc_irpssc_pc_7yes</t>
  </si>
  <si>
    <t>net_mkt_incirp_pc_dependency_dis_inc_pc_7yes</t>
  </si>
  <si>
    <t>net_mkt_incirp_pc_dependency_cons_inc_pc_7yes</t>
  </si>
  <si>
    <t>net_mkt_incirp_pc_dependency_final_inc_pc_7yes</t>
  </si>
  <si>
    <t>net_mkt_incirp_pc_dependency_nso_inc_7yes</t>
  </si>
  <si>
    <t>net_mkt_incirp_pc_dependency_linpobto__7yes</t>
  </si>
  <si>
    <t>net_mkt_incirp_pc_fgt0_linpobto__7</t>
  </si>
  <si>
    <t>net_mkt_incirp_pc_fgt1_linpobto__7</t>
  </si>
  <si>
    <t>net_mkt_incirp_pc_fgt2_linpobto__7</t>
  </si>
  <si>
    <t>net_mkt_incirp_pc_dependency_linpobex__7yes</t>
  </si>
  <si>
    <t>net_mkt_incirp_pc_fgt0_linpobex__7</t>
  </si>
  <si>
    <t>net_mkt_incirp_pc_fgt1_linpobex__7</t>
  </si>
  <si>
    <t>net_mkt_incirp_pc_fgt2_linpobex__7</t>
  </si>
  <si>
    <t>net_mkt_inc_irpssc_pc_coverage__7</t>
  </si>
  <si>
    <t>net_mkt_inc_irpssc_pc_mean__7</t>
  </si>
  <si>
    <t>net_mkt_inc_irpssc_pc_dependency_gross_mkt_inc_pc_7yes</t>
  </si>
  <si>
    <t>net_mkt_inc_irpssc_pc_dependency_net_mkt_income_pc_7yes</t>
  </si>
  <si>
    <t>net_mkt_inc_irpssc_pc_dependency_net_mkt_incirp_pc_7yes</t>
  </si>
  <si>
    <t>net_mkt_inc_irpssc_pc_dependency_net_mkt_inc_irpssc_pc_7yes</t>
  </si>
  <si>
    <t>net_mkt_inc_irpssc_pc_dependency_dis_inc_pc_7yes</t>
  </si>
  <si>
    <t>net_mkt_inc_irpssc_pc_dependency_cons_inc_pc_7yes</t>
  </si>
  <si>
    <t>net_mkt_inc_irpssc_pc_dependency_final_inc_pc_7yes</t>
  </si>
  <si>
    <t>net_mkt_inc_irpssc_pc_dependency_nso_inc_7yes</t>
  </si>
  <si>
    <t>net_mkt_inc_irpssc_pc_dependency_linpobto__7yes</t>
  </si>
  <si>
    <t>net_mkt_inc_irpssc_pc_dependency_linpobex__7yes</t>
  </si>
  <si>
    <t>dis_inc_pc_dependency_net_mkt_income_pc_7yes</t>
  </si>
  <si>
    <t>dis_inc_pc_dependency_net_mkt_incirp_pc_7yes</t>
  </si>
  <si>
    <t>dis_inc_pc_dependency_net_mkt_inc_irpssc_pc_7yes</t>
  </si>
  <si>
    <t>cons_inc_pc_dependency_net_mkt_income_pc_7yes</t>
  </si>
  <si>
    <t>cons_inc_pc_dependency_net_mkt_incirp_pc_7yes</t>
  </si>
  <si>
    <t>cons_inc_pc_dependency_net_mkt_inc_irpssc_pc_7yes</t>
  </si>
  <si>
    <t>final_inc_pc_dependency_net_mkt_income_pc_7yes</t>
  </si>
  <si>
    <t>final_inc_pc_dependency_net_mkt_incirp_pc_7yes</t>
  </si>
  <si>
    <t>final_inc_pc_dependency_net_mkt_inc_irpssc_pc_7yes</t>
  </si>
  <si>
    <t>nso_inc_dependency_net_mkt_income_pc_7yes</t>
  </si>
  <si>
    <t>nso_inc_dependency_net_mkt_incirp_pc_7yes</t>
  </si>
  <si>
    <t>nso_inc_dependency_net_mkt_inc_irpssc_pc_7yes</t>
  </si>
  <si>
    <t>ssc_pc_dependency_net_mkt_income_pc_7yes</t>
  </si>
  <si>
    <t>ssc_pc_dependency_net_mkt_incirp_pc_7yes</t>
  </si>
  <si>
    <t>ssc_pc_dependency_net_mkt_inc_irpssc_pc_7yes</t>
  </si>
  <si>
    <t>tot_ire_pc_dependency_net_mkt_income_pc_7yes</t>
  </si>
  <si>
    <t>tot_ire_pc_dependency_net_mkt_incirp_pc_7yes</t>
  </si>
  <si>
    <t>tot_ire_pc_dependency_net_mkt_inc_irpssc_pc_7yes</t>
  </si>
  <si>
    <t>tot_dit_corp_pc_dependency_net_mkt_income_pc_8yes</t>
  </si>
  <si>
    <t>tot_dit_corp_pc_dependency_net_mkt_incirp_pc_8yes</t>
  </si>
  <si>
    <t>tot_dit_corp_pc_dependency_net_mkt_inc_irpssc_pc_8yes</t>
  </si>
  <si>
    <t>iragro_pc_dependency_net_mkt_income_pc_8yes</t>
  </si>
  <si>
    <t>iragro_pc_dependency_net_mkt_incirp_pc_8yes</t>
  </si>
  <si>
    <t>iragro_pc_dependency_net_mkt_inc_irpssc_pc_8yes</t>
  </si>
  <si>
    <t>iracis_pc_dependency_net_mkt_income_pc_8yes</t>
  </si>
  <si>
    <t>iracis_pc_dependency_net_mkt_incirp_pc_8yes</t>
  </si>
  <si>
    <t>iracis_pc_dependency_net_mkt_inc_irpssc_pc_8yes</t>
  </si>
  <si>
    <t>tekopora_inc_pc_dependency_net_mkt_income_pc_8yes</t>
  </si>
  <si>
    <t>tekopora_inc_pc_dependency_net_mkt_incirp_pc_8yes</t>
  </si>
  <si>
    <t>tekopora_inc_pc_dependency_net_mkt_inc_irpssc_pc_8yes</t>
  </si>
  <si>
    <t>famassist_inc_pc_dependency_net_mkt_income_pc_8yes</t>
  </si>
  <si>
    <t>famassist_inc_pc_dependency_net_mkt_incirp_pc_8yes</t>
  </si>
  <si>
    <t>famassist_inc_pc_dependency_net_mkt_inc_irpssc_pc_8yes</t>
  </si>
  <si>
    <t>adulto_inc_pc_dependency_net_mkt_income_pc_8yes</t>
  </si>
  <si>
    <t>adulto_inc_pc_dependency_net_mkt_incirp_pc_8yes</t>
  </si>
  <si>
    <t>adulto_inc_pc_dependency_net_mkt_inc_irpssc_pc_8yes</t>
  </si>
  <si>
    <t>agtrans_inc_pc_dependency_net_mkt_income_pc_8yes</t>
  </si>
  <si>
    <t>agtrans_inc_pc_dependency_net_mkt_incirp_pc_8yes</t>
  </si>
  <si>
    <t>agtrans_inc_pc_dependency_net_mkt_inc_irpssc_pc_8yes</t>
  </si>
  <si>
    <t>elec_sub_pc_dependency_net_mkt_income_pc_8yes</t>
  </si>
  <si>
    <t>elec_sub_pc_dependency_net_mkt_incirp_pc_8yes</t>
  </si>
  <si>
    <t>elec_sub_pc_dependency_net_mkt_inc_irpssc_pc_8yes</t>
  </si>
  <si>
    <t>transporte_sub_pc_dependency_net_mkt_income_pc_8yes</t>
  </si>
  <si>
    <t>transporte_sub_pc_dependency_net_mkt_incirp_pc_8yes</t>
  </si>
  <si>
    <t>transporte_sub_pc_dependency_net_mkt_inc_irpssc_pc_8yes</t>
  </si>
  <si>
    <t>senavitat_sub_pc_dependency_net_mkt_income_pc_8yes</t>
  </si>
  <si>
    <t>senavitat_sub_pc_dependency_net_mkt_incirp_pc_8yes</t>
  </si>
  <si>
    <t>senavitat_sub_pc_dependency_net_mkt_inc_irpssc_pc_8yes</t>
  </si>
  <si>
    <t>edupubpreesc_pc_dependency_net_mkt_income_pc_8yes</t>
  </si>
  <si>
    <t>edupubpreesc_pc_dependency_net_mkt_incirp_pc_8yes</t>
  </si>
  <si>
    <t>edupubpreesc_pc_dependency_net_mkt_inc_irpssc_pc_8yes</t>
  </si>
  <si>
    <t>edupubprim_pc_dependency_net_mkt_income_pc_8yes</t>
  </si>
  <si>
    <t>edupubprim_pc_dependency_net_mkt_incirp_pc_8yes</t>
  </si>
  <si>
    <t>edupubprim_pc_dependency_net_mkt_inc_irpssc_pc_8yes</t>
  </si>
  <si>
    <t>edupubsec_pc_dependency_net_mkt_income_pc_8yes</t>
  </si>
  <si>
    <t>edupubsec_pc_dependency_net_mkt_incirp_pc_8yes</t>
  </si>
  <si>
    <t>edupubsec_pc_dependency_net_mkt_inc_irpssc_pc_8yes</t>
  </si>
  <si>
    <t>edupubuni_pc_dependency_net_mkt_income_pc_8yes</t>
  </si>
  <si>
    <t>edupubuni_pc_dependency_net_mkt_incirp_pc_8yes</t>
  </si>
  <si>
    <t>edupubuni_pc_dependency_net_mkt_inc_irpssc_pc_8yes</t>
  </si>
  <si>
    <t>transfood_pc_dependency_net_mkt_income_pc_8yes</t>
  </si>
  <si>
    <t>transfood_pc_dependency_net_mkt_incirp_pc_8yes</t>
  </si>
  <si>
    <t>transfood_pc_dependency_net_mkt_inc_irpssc_pc_8yes</t>
  </si>
  <si>
    <t>transutil_pc_dependency_net_mkt_income_pc_8yes</t>
  </si>
  <si>
    <t>transutil_pc_dependency_net_mkt_incirp_pc_8yes</t>
  </si>
  <si>
    <t>transutil_pc_dependency_net_mkt_inc_irpssc_pc_8yes</t>
  </si>
  <si>
    <t>gross_mkt_inc_pc_dependency_net_mkt_income_pc_8yes</t>
  </si>
  <si>
    <t>gross_mkt_inc_pc_dependency_net_mkt_incirp_pc_8yes</t>
  </si>
  <si>
    <t>gross_mkt_inc_pc_dependency_net_mkt_inc_irpssc_pc_8yes</t>
  </si>
  <si>
    <t>net_mkt_income_pc_coverage__8</t>
  </si>
  <si>
    <t>net_mkt_income_pc_mean__8</t>
  </si>
  <si>
    <t>net_mkt_income_pc_dependency_gross_mkt_inc_pc_8yes</t>
  </si>
  <si>
    <t>net_mkt_income_pc_dependency_net_mkt_income_pc_8yes</t>
  </si>
  <si>
    <t>net_mkt_income_pc_dependency_net_mkt_incirp_pc_8yes</t>
  </si>
  <si>
    <t>net_mkt_income_pc_dependency_net_mkt_inc_irpssc_pc_8yes</t>
  </si>
  <si>
    <t>net_mkt_income_pc_dependency_dis_inc_pc_8yes</t>
  </si>
  <si>
    <t>net_mkt_income_pc_dependency_cons_inc_pc_8yes</t>
  </si>
  <si>
    <t>net_mkt_income_pc_dependency_final_inc_pc_8yes</t>
  </si>
  <si>
    <t>net_mkt_income_pc_dependency_nso_inc_8yes</t>
  </si>
  <si>
    <t>net_mkt_income_pc_dependency_linpobto__8yes</t>
  </si>
  <si>
    <t>net_mkt_income_pc_fgt0_linpobto__8</t>
  </si>
  <si>
    <t>net_mkt_income_pc_fgt1_linpobto__8</t>
  </si>
  <si>
    <t>net_mkt_income_pc_fgt2_linpobto__8</t>
  </si>
  <si>
    <t>net_mkt_income_pc_dependency_linpobex__8yes</t>
  </si>
  <si>
    <t>net_mkt_income_pc_fgt0_linpobex__8</t>
  </si>
  <si>
    <t>net_mkt_income_pc_fgt1_linpobex__8</t>
  </si>
  <si>
    <t>net_mkt_income_pc_fgt2_linpobex__8</t>
  </si>
  <si>
    <t>net_mkt_incirp_pc_coverage__8</t>
  </si>
  <si>
    <t>net_mkt_incirp_pc_mean__8</t>
  </si>
  <si>
    <t>net_mkt_incirp_pc_dependency_gross_mkt_inc_pc_8yes</t>
  </si>
  <si>
    <t>net_mkt_incirp_pc_dependency_net_mkt_income_pc_8yes</t>
  </si>
  <si>
    <t>net_mkt_incirp_pc_dependency_net_mkt_incirp_pc_8yes</t>
  </si>
  <si>
    <t>net_mkt_incirp_pc_dependency_net_mkt_inc_irpssc_pc_8yes</t>
  </si>
  <si>
    <t>net_mkt_incirp_pc_dependency_dis_inc_pc_8yes</t>
  </si>
  <si>
    <t>net_mkt_incirp_pc_dependency_cons_inc_pc_8yes</t>
  </si>
  <si>
    <t>net_mkt_incirp_pc_dependency_final_inc_pc_8yes</t>
  </si>
  <si>
    <t>net_mkt_incirp_pc_dependency_nso_inc_8yes</t>
  </si>
  <si>
    <t>net_mkt_incirp_pc_dependency_linpobto__8yes</t>
  </si>
  <si>
    <t>net_mkt_incirp_pc_fgt0_linpobto__8</t>
  </si>
  <si>
    <t>net_mkt_incirp_pc_fgt1_linpobto__8</t>
  </si>
  <si>
    <t>net_mkt_incirp_pc_fgt2_linpobto__8</t>
  </si>
  <si>
    <t>net_mkt_incirp_pc_dependency_linpobex__8yes</t>
  </si>
  <si>
    <t>net_mkt_incirp_pc_fgt0_linpobex__8</t>
  </si>
  <si>
    <t>net_mkt_incirp_pc_fgt1_linpobex__8</t>
  </si>
  <si>
    <t>net_mkt_incirp_pc_fgt2_linpobex__8</t>
  </si>
  <si>
    <t>net_mkt_inc_irpssc_pc_coverage__8</t>
  </si>
  <si>
    <t>net_mkt_inc_irpssc_pc_mean__8</t>
  </si>
  <si>
    <t>net_mkt_inc_irpssc_pc_dependency_gross_mkt_inc_pc_8yes</t>
  </si>
  <si>
    <t>net_mkt_inc_irpssc_pc_dependency_net_mkt_income_pc_8yes</t>
  </si>
  <si>
    <t>net_mkt_inc_irpssc_pc_dependency_net_mkt_incirp_pc_8yes</t>
  </si>
  <si>
    <t>net_mkt_inc_irpssc_pc_dependency_net_mkt_inc_irpssc_pc_8yes</t>
  </si>
  <si>
    <t>net_mkt_inc_irpssc_pc_dependency_dis_inc_pc_8yes</t>
  </si>
  <si>
    <t>net_mkt_inc_irpssc_pc_dependency_cons_inc_pc_8yes</t>
  </si>
  <si>
    <t>net_mkt_inc_irpssc_pc_dependency_final_inc_pc_8yes</t>
  </si>
  <si>
    <t>net_mkt_inc_irpssc_pc_dependency_nso_inc_8yes</t>
  </si>
  <si>
    <t>net_mkt_inc_irpssc_pc_dependency_linpobto__8yes</t>
  </si>
  <si>
    <t>net_mkt_inc_irpssc_pc_dependency_linpobex__8yes</t>
  </si>
  <si>
    <t>dis_inc_pc_dependency_net_mkt_income_pc_8yes</t>
  </si>
  <si>
    <t>dis_inc_pc_dependency_net_mkt_incirp_pc_8yes</t>
  </si>
  <si>
    <t>dis_inc_pc_dependency_net_mkt_inc_irpssc_pc_8yes</t>
  </si>
  <si>
    <t>cons_inc_pc_dependency_net_mkt_income_pc_8yes</t>
  </si>
  <si>
    <t>cons_inc_pc_dependency_net_mkt_incirp_pc_8yes</t>
  </si>
  <si>
    <t>cons_inc_pc_dependency_net_mkt_inc_irpssc_pc_8yes</t>
  </si>
  <si>
    <t>final_inc_pc_dependency_net_mkt_income_pc_8yes</t>
  </si>
  <si>
    <t>final_inc_pc_dependency_net_mkt_incirp_pc_8yes</t>
  </si>
  <si>
    <t>final_inc_pc_dependency_net_mkt_inc_irpssc_pc_8yes</t>
  </si>
  <si>
    <t>nso_inc_dependency_net_mkt_income_pc_8yes</t>
  </si>
  <si>
    <t>nso_inc_dependency_net_mkt_incirp_pc_8yes</t>
  </si>
  <si>
    <t>nso_inc_dependency_net_mkt_inc_irpssc_pc_8yes</t>
  </si>
  <si>
    <t>ssc_pc_dependency_net_mkt_income_pc_8yes</t>
  </si>
  <si>
    <t>ssc_pc_dependency_net_mkt_incirp_pc_8yes</t>
  </si>
  <si>
    <t>ssc_pc_dependency_net_mkt_inc_irpssc_pc_8yes</t>
  </si>
  <si>
    <t>tot_ire_pc_dependency_net_mkt_income_pc_8yes</t>
  </si>
  <si>
    <t>tot_ire_pc_dependency_net_mkt_incirp_pc_8yes</t>
  </si>
  <si>
    <t>tot_ire_pc_dependency_net_mkt_inc_irpssc_pc_8yes</t>
  </si>
  <si>
    <t>tot_dit_corp_pc_dependency_net_mkt_income_pc_9yes</t>
  </si>
  <si>
    <t>tot_dit_corp_pc_dependency_net_mkt_incirp_pc_9yes</t>
  </si>
  <si>
    <t>tot_dit_corp_pc_dependency_net_mkt_inc_irpssc_pc_9yes</t>
  </si>
  <si>
    <t>iragro_pc_dependency_net_mkt_income_pc_9yes</t>
  </si>
  <si>
    <t>iragro_pc_dependency_net_mkt_incirp_pc_9yes</t>
  </si>
  <si>
    <t>iragro_pc_dependency_net_mkt_inc_irpssc_pc_9yes</t>
  </si>
  <si>
    <t>iracis_pc_dependency_net_mkt_income_pc_9yes</t>
  </si>
  <si>
    <t>iracis_pc_dependency_net_mkt_incirp_pc_9yes</t>
  </si>
  <si>
    <t>iracis_pc_dependency_net_mkt_inc_irpssc_pc_9yes</t>
  </si>
  <si>
    <t>tekopora_inc_pc_dependency_net_mkt_income_pc_9yes</t>
  </si>
  <si>
    <t>tekopora_inc_pc_dependency_net_mkt_incirp_pc_9yes</t>
  </si>
  <si>
    <t>tekopora_inc_pc_dependency_net_mkt_inc_irpssc_pc_9yes</t>
  </si>
  <si>
    <t>famassist_inc_pc_dependency_net_mkt_income_pc_9yes</t>
  </si>
  <si>
    <t>famassist_inc_pc_dependency_net_mkt_incirp_pc_9yes</t>
  </si>
  <si>
    <t>famassist_inc_pc_dependency_net_mkt_inc_irpssc_pc_9yes</t>
  </si>
  <si>
    <t>adulto_inc_pc_dependency_net_mkt_income_pc_9yes</t>
  </si>
  <si>
    <t>adulto_inc_pc_dependency_net_mkt_incirp_pc_9yes</t>
  </si>
  <si>
    <t>adulto_inc_pc_dependency_net_mkt_inc_irpssc_pc_9yes</t>
  </si>
  <si>
    <t>agtrans_inc_pc_dependency_net_mkt_income_pc_9yes</t>
  </si>
  <si>
    <t>agtrans_inc_pc_dependency_net_mkt_incirp_pc_9yes</t>
  </si>
  <si>
    <t>agtrans_inc_pc_dependency_net_mkt_inc_irpssc_pc_9yes</t>
  </si>
  <si>
    <t>elec_sub_pc_dependency_net_mkt_income_pc_9yes</t>
  </si>
  <si>
    <t>elec_sub_pc_dependency_net_mkt_incirp_pc_9yes</t>
  </si>
  <si>
    <t>elec_sub_pc_dependency_net_mkt_inc_irpssc_pc_9yes</t>
  </si>
  <si>
    <t>transporte_sub_pc_dependency_net_mkt_income_pc_9yes</t>
  </si>
  <si>
    <t>transporte_sub_pc_dependency_net_mkt_incirp_pc_9yes</t>
  </si>
  <si>
    <t>transporte_sub_pc_dependency_net_mkt_inc_irpssc_pc_9yes</t>
  </si>
  <si>
    <t>edupubpreesc_pc_dependency_net_mkt_income_pc_9yes</t>
  </si>
  <si>
    <t>edupubpreesc_pc_dependency_net_mkt_incirp_pc_9yes</t>
  </si>
  <si>
    <t>edupubpreesc_pc_dependency_net_mkt_inc_irpssc_pc_9yes</t>
  </si>
  <si>
    <t>edupubprim_pc_dependency_net_mkt_income_pc_9yes</t>
  </si>
  <si>
    <t>edupubprim_pc_dependency_net_mkt_incirp_pc_9yes</t>
  </si>
  <si>
    <t>edupubprim_pc_dependency_net_mkt_inc_irpssc_pc_9yes</t>
  </si>
  <si>
    <t>edupubsec_pc_dependency_net_mkt_income_pc_9yes</t>
  </si>
  <si>
    <t>edupubsec_pc_dependency_net_mkt_incirp_pc_9yes</t>
  </si>
  <si>
    <t>edupubsec_pc_dependency_net_mkt_inc_irpssc_pc_9yes</t>
  </si>
  <si>
    <t>edupubuni_pc_dependency_net_mkt_income_pc_9yes</t>
  </si>
  <si>
    <t>edupubuni_pc_dependency_net_mkt_incirp_pc_9yes</t>
  </si>
  <si>
    <t>edupubuni_pc_dependency_net_mkt_inc_irpssc_pc_9yes</t>
  </si>
  <si>
    <t>transfood_pc_dependency_net_mkt_income_pc_9yes</t>
  </si>
  <si>
    <t>transfood_pc_dependency_net_mkt_incirp_pc_9yes</t>
  </si>
  <si>
    <t>transfood_pc_dependency_net_mkt_inc_irpssc_pc_9yes</t>
  </si>
  <si>
    <t>transutil_pc_dependency_net_mkt_income_pc_9yes</t>
  </si>
  <si>
    <t>transutil_pc_dependency_net_mkt_incirp_pc_9yes</t>
  </si>
  <si>
    <t>transutil_pc_dependency_net_mkt_inc_irpssc_pc_9yes</t>
  </si>
  <si>
    <t>gross_mkt_inc_pc_dependency_net_mkt_income_pc_9yes</t>
  </si>
  <si>
    <t>gross_mkt_inc_pc_dependency_net_mkt_incirp_pc_9yes</t>
  </si>
  <si>
    <t>gross_mkt_inc_pc_dependency_net_mkt_inc_irpssc_pc_9yes</t>
  </si>
  <si>
    <t>net_mkt_income_pc_coverage__9</t>
  </si>
  <si>
    <t>net_mkt_income_pc_mean__9</t>
  </si>
  <si>
    <t>net_mkt_income_pc_dependency_gross_mkt_inc_pc_9yes</t>
  </si>
  <si>
    <t>net_mkt_income_pc_dependency_net_mkt_income_pc_9yes</t>
  </si>
  <si>
    <t>net_mkt_income_pc_dependency_net_mkt_incirp_pc_9yes</t>
  </si>
  <si>
    <t>net_mkt_income_pc_dependency_net_mkt_inc_irpssc_pc_9yes</t>
  </si>
  <si>
    <t>net_mkt_income_pc_dependency_dis_inc_pc_9yes</t>
  </si>
  <si>
    <t>net_mkt_income_pc_dependency_cons_inc_pc_9yes</t>
  </si>
  <si>
    <t>net_mkt_income_pc_dependency_final_inc_pc_9yes</t>
  </si>
  <si>
    <t>net_mkt_income_pc_dependency_nso_inc_9yes</t>
  </si>
  <si>
    <t>net_mkt_income_pc_dependency_linpobto__9yes</t>
  </si>
  <si>
    <t>net_mkt_income_pc_fgt0_linpobto__9</t>
  </si>
  <si>
    <t>net_mkt_income_pc_fgt1_linpobto__9</t>
  </si>
  <si>
    <t>net_mkt_income_pc_fgt2_linpobto__9</t>
  </si>
  <si>
    <t>net_mkt_income_pc_dependency_linpobex__9yes</t>
  </si>
  <si>
    <t>net_mkt_income_pc_fgt0_linpobex__9</t>
  </si>
  <si>
    <t>net_mkt_income_pc_fgt1_linpobex__9</t>
  </si>
  <si>
    <t>net_mkt_income_pc_fgt2_linpobex__9</t>
  </si>
  <si>
    <t>net_mkt_incirp_pc_coverage__9</t>
  </si>
  <si>
    <t>net_mkt_incirp_pc_mean__9</t>
  </si>
  <si>
    <t>net_mkt_incirp_pc_dependency_gross_mkt_inc_pc_9yes</t>
  </si>
  <si>
    <t>net_mkt_incirp_pc_dependency_net_mkt_income_pc_9yes</t>
  </si>
  <si>
    <t>net_mkt_incirp_pc_dependency_net_mkt_incirp_pc_9yes</t>
  </si>
  <si>
    <t>net_mkt_incirp_pc_dependency_net_mkt_inc_irpssc_pc_9yes</t>
  </si>
  <si>
    <t>net_mkt_incirp_pc_dependency_dis_inc_pc_9yes</t>
  </si>
  <si>
    <t>net_mkt_incirp_pc_dependency_cons_inc_pc_9yes</t>
  </si>
  <si>
    <t>net_mkt_incirp_pc_dependency_final_inc_pc_9yes</t>
  </si>
  <si>
    <t>net_mkt_incirp_pc_dependency_nso_inc_9yes</t>
  </si>
  <si>
    <t>net_mkt_incirp_pc_dependency_linpobto__9yes</t>
  </si>
  <si>
    <t>net_mkt_incirp_pc_fgt0_linpobto__9</t>
  </si>
  <si>
    <t>net_mkt_incirp_pc_fgt1_linpobto__9</t>
  </si>
  <si>
    <t>net_mkt_incirp_pc_fgt2_linpobto__9</t>
  </si>
  <si>
    <t>net_mkt_incirp_pc_dependency_linpobex__9yes</t>
  </si>
  <si>
    <t>net_mkt_incirp_pc_fgt0_linpobex__9</t>
  </si>
  <si>
    <t>net_mkt_incirp_pc_fgt1_linpobex__9</t>
  </si>
  <si>
    <t>net_mkt_incirp_pc_fgt2_linpobex__9</t>
  </si>
  <si>
    <t>net_mkt_inc_irpssc_pc_coverage__9</t>
  </si>
  <si>
    <t>net_mkt_inc_irpssc_pc_mean__9</t>
  </si>
  <si>
    <t>net_mkt_inc_irpssc_pc_dependency_gross_mkt_inc_pc_9yes</t>
  </si>
  <si>
    <t>net_mkt_inc_irpssc_pc_dependency_net_mkt_income_pc_9yes</t>
  </si>
  <si>
    <t>net_mkt_inc_irpssc_pc_dependency_net_mkt_incirp_pc_9yes</t>
  </si>
  <si>
    <t>net_mkt_inc_irpssc_pc_dependency_net_mkt_inc_irpssc_pc_9yes</t>
  </si>
  <si>
    <t>net_mkt_inc_irpssc_pc_dependency_dis_inc_pc_9yes</t>
  </si>
  <si>
    <t>net_mkt_inc_irpssc_pc_dependency_cons_inc_pc_9yes</t>
  </si>
  <si>
    <t>net_mkt_inc_irpssc_pc_dependency_final_inc_pc_9yes</t>
  </si>
  <si>
    <t>net_mkt_inc_irpssc_pc_dependency_nso_inc_9yes</t>
  </si>
  <si>
    <t>net_mkt_inc_irpssc_pc_dependency_linpobto__9yes</t>
  </si>
  <si>
    <t>net_mkt_inc_irpssc_pc_dependency_linpobex__9yes</t>
  </si>
  <si>
    <t>dis_inc_pc_dependency_net_mkt_income_pc_9yes</t>
  </si>
  <si>
    <t>dis_inc_pc_dependency_net_mkt_incirp_pc_9yes</t>
  </si>
  <si>
    <t>dis_inc_pc_dependency_net_mkt_inc_irpssc_pc_9yes</t>
  </si>
  <si>
    <t>cons_inc_pc_dependency_net_mkt_income_pc_9yes</t>
  </si>
  <si>
    <t>cons_inc_pc_dependency_net_mkt_incirp_pc_9yes</t>
  </si>
  <si>
    <t>cons_inc_pc_dependency_net_mkt_inc_irpssc_pc_9yes</t>
  </si>
  <si>
    <t>final_inc_pc_dependency_net_mkt_income_pc_9yes</t>
  </si>
  <si>
    <t>final_inc_pc_dependency_net_mkt_incirp_pc_9yes</t>
  </si>
  <si>
    <t>final_inc_pc_dependency_net_mkt_inc_irpssc_pc_9yes</t>
  </si>
  <si>
    <t>nso_inc_dependency_net_mkt_income_pc_9yes</t>
  </si>
  <si>
    <t>nso_inc_dependency_net_mkt_incirp_pc_9yes</t>
  </si>
  <si>
    <t>nso_inc_dependency_net_mkt_inc_irpssc_pc_9yes</t>
  </si>
  <si>
    <t>ssc_pc_dependency_net_mkt_income_pc_9yes</t>
  </si>
  <si>
    <t>ssc_pc_dependency_net_mkt_incirp_pc_9yes</t>
  </si>
  <si>
    <t>ssc_pc_dependency_net_mkt_inc_irpssc_pc_9yes</t>
  </si>
  <si>
    <t>tot_ire_pc_dependency_net_mkt_income_pc_9yes</t>
  </si>
  <si>
    <t>tot_ire_pc_dependency_net_mkt_incirp_pc_9yes</t>
  </si>
  <si>
    <t>tot_ire_pc_dependency_net_mkt_inc_irpssc_pc_9yes</t>
  </si>
  <si>
    <t>tot_dit_corp_pc_dependency_net_mkt_income_pc_10yes</t>
  </si>
  <si>
    <t>tot_dit_corp_pc_dependency_net_mkt_incirp_pc_10yes</t>
  </si>
  <si>
    <t>tot_dit_corp_pc_dependency_net_mkt_inc_irpssc_pc_10yes</t>
  </si>
  <si>
    <t>iragro_pc_dependency_net_mkt_income_pc_10yes</t>
  </si>
  <si>
    <t>iragro_pc_dependency_net_mkt_incirp_pc_10yes</t>
  </si>
  <si>
    <t>iragro_pc_dependency_net_mkt_inc_irpssc_pc_10yes</t>
  </si>
  <si>
    <t>iracis_pc_dependency_net_mkt_income_pc_10yes</t>
  </si>
  <si>
    <t>iracis_pc_dependency_net_mkt_incirp_pc_10yes</t>
  </si>
  <si>
    <t>iracis_pc_dependency_net_mkt_inc_irpssc_pc_10yes</t>
  </si>
  <si>
    <t>tekopora_inc_pc_dependency_net_mkt_income_pc_10yes</t>
  </si>
  <si>
    <t>tekopora_inc_pc_dependency_net_mkt_incirp_pc_10yes</t>
  </si>
  <si>
    <t>tekopora_inc_pc_dependency_net_mkt_inc_irpssc_pc_10yes</t>
  </si>
  <si>
    <t>famassist_inc_pc_dependency_net_mkt_income_pc_10yes</t>
  </si>
  <si>
    <t>famassist_inc_pc_dependency_net_mkt_incirp_pc_10yes</t>
  </si>
  <si>
    <t>famassist_inc_pc_dependency_net_mkt_inc_irpssc_pc_10yes</t>
  </si>
  <si>
    <t>adulto_inc_pc_dependency_net_mkt_income_pc_10yes</t>
  </si>
  <si>
    <t>adulto_inc_pc_dependency_net_mkt_incirp_pc_10yes</t>
  </si>
  <si>
    <t>adulto_inc_pc_dependency_net_mkt_inc_irpssc_pc_10yes</t>
  </si>
  <si>
    <t>elec_sub_pc_dependency_net_mkt_income_pc_10yes</t>
  </si>
  <si>
    <t>elec_sub_pc_dependency_net_mkt_incirp_pc_10yes</t>
  </si>
  <si>
    <t>elec_sub_pc_dependency_net_mkt_inc_irpssc_pc_10yes</t>
  </si>
  <si>
    <t>transporte_sub_pc_dependency_net_mkt_income_pc_10yes</t>
  </si>
  <si>
    <t>transporte_sub_pc_dependency_net_mkt_incirp_pc_10yes</t>
  </si>
  <si>
    <t>transporte_sub_pc_dependency_net_mkt_inc_irpssc_pc_10yes</t>
  </si>
  <si>
    <t>labor_tax_pc_dependency_net_mkt_income_pc_10yes</t>
  </si>
  <si>
    <t>labor_tax_pc_dependency_net_mkt_incirp_pc_10yes</t>
  </si>
  <si>
    <t>labor_tax_pc_dependency_net_mkt_inc_irpssc_pc_10yes</t>
  </si>
  <si>
    <t>edupubpreesc_pc_dependency_net_mkt_income_pc_10yes</t>
  </si>
  <si>
    <t>edupubpreesc_pc_dependency_net_mkt_incirp_pc_10yes</t>
  </si>
  <si>
    <t>edupubpreesc_pc_dependency_net_mkt_inc_irpssc_pc_10yes</t>
  </si>
  <si>
    <t>edupubprim_pc_dependency_net_mkt_income_pc_10yes</t>
  </si>
  <si>
    <t>edupubprim_pc_dependency_net_mkt_incirp_pc_10yes</t>
  </si>
  <si>
    <t>edupubprim_pc_dependency_net_mkt_inc_irpssc_pc_10yes</t>
  </si>
  <si>
    <t>edupubsec_pc_dependency_net_mkt_income_pc_10yes</t>
  </si>
  <si>
    <t>edupubsec_pc_dependency_net_mkt_incirp_pc_10yes</t>
  </si>
  <si>
    <t>edupubsec_pc_dependency_net_mkt_inc_irpssc_pc_10yes</t>
  </si>
  <si>
    <t>edupubuni_pc_dependency_net_mkt_income_pc_10yes</t>
  </si>
  <si>
    <t>edupubuni_pc_dependency_net_mkt_incirp_pc_10yes</t>
  </si>
  <si>
    <t>edupubuni_pc_dependency_net_mkt_inc_irpssc_pc_10yes</t>
  </si>
  <si>
    <t>transfood_pc_dependency_net_mkt_income_pc_10yes</t>
  </si>
  <si>
    <t>transfood_pc_dependency_net_mkt_incirp_pc_10yes</t>
  </si>
  <si>
    <t>transfood_pc_dependency_net_mkt_inc_irpssc_pc_10yes</t>
  </si>
  <si>
    <t>transutil_pc_dependency_net_mkt_income_pc_10yes</t>
  </si>
  <si>
    <t>transutil_pc_dependency_net_mkt_incirp_pc_10yes</t>
  </si>
  <si>
    <t>transutil_pc_dependency_net_mkt_inc_irpssc_pc_10yes</t>
  </si>
  <si>
    <t>gross_mkt_inc_pc_dependency_net_mkt_income_pc_10yes</t>
  </si>
  <si>
    <t>gross_mkt_inc_pc_dependency_net_mkt_incirp_pc_10yes</t>
  </si>
  <si>
    <t>gross_mkt_inc_pc_dependency_net_mkt_inc_irpssc_pc_10yes</t>
  </si>
  <si>
    <t>net_mkt_income_pc_coverage__10</t>
  </si>
  <si>
    <t>net_mkt_income_pc_mean__10</t>
  </si>
  <si>
    <t>net_mkt_income_pc_dependency_gross_mkt_inc_pc_10yes</t>
  </si>
  <si>
    <t>net_mkt_income_pc_dependency_net_mkt_income_pc_10yes</t>
  </si>
  <si>
    <t>net_mkt_income_pc_dependency_net_mkt_incirp_pc_10yes</t>
  </si>
  <si>
    <t>net_mkt_income_pc_dependency_net_mkt_inc_irpssc_pc_10yes</t>
  </si>
  <si>
    <t>net_mkt_income_pc_dependency_dis_inc_pc_10yes</t>
  </si>
  <si>
    <t>net_mkt_income_pc_dependency_cons_inc_pc_10yes</t>
  </si>
  <si>
    <t>net_mkt_income_pc_dependency_final_inc_pc_10yes</t>
  </si>
  <si>
    <t>net_mkt_income_pc_dependency_nso_inc_10yes</t>
  </si>
  <si>
    <t>net_mkt_income_pc_dependency_linpobto__10yes</t>
  </si>
  <si>
    <t>net_mkt_income_pc_fgt0_linpobto__10</t>
  </si>
  <si>
    <t>net_mkt_income_pc_fgt1_linpobto__10</t>
  </si>
  <si>
    <t>net_mkt_income_pc_fgt2_linpobto__10</t>
  </si>
  <si>
    <t>net_mkt_income_pc_dependency_linpobex__10yes</t>
  </si>
  <si>
    <t>net_mkt_income_pc_fgt0_linpobex__10</t>
  </si>
  <si>
    <t>net_mkt_income_pc_fgt1_linpobex__10</t>
  </si>
  <si>
    <t>net_mkt_income_pc_fgt2_linpobex__10</t>
  </si>
  <si>
    <t>net_mkt_incirp_pc_coverage__10</t>
  </si>
  <si>
    <t>net_mkt_incirp_pc_mean__10</t>
  </si>
  <si>
    <t>net_mkt_incirp_pc_dependency_gross_mkt_inc_pc_10yes</t>
  </si>
  <si>
    <t>net_mkt_incirp_pc_dependency_net_mkt_income_pc_10yes</t>
  </si>
  <si>
    <t>net_mkt_incirp_pc_dependency_net_mkt_incirp_pc_10yes</t>
  </si>
  <si>
    <t>net_mkt_incirp_pc_dependency_net_mkt_inc_irpssc_pc_10yes</t>
  </si>
  <si>
    <t>net_mkt_incirp_pc_dependency_dis_inc_pc_10yes</t>
  </si>
  <si>
    <t>net_mkt_incirp_pc_dependency_cons_inc_pc_10yes</t>
  </si>
  <si>
    <t>net_mkt_incirp_pc_dependency_final_inc_pc_10yes</t>
  </si>
  <si>
    <t>net_mkt_incirp_pc_dependency_nso_inc_10yes</t>
  </si>
  <si>
    <t>net_mkt_incirp_pc_dependency_linpobto__10yes</t>
  </si>
  <si>
    <t>net_mkt_incirp_pc_fgt0_linpobto__10</t>
  </si>
  <si>
    <t>net_mkt_incirp_pc_fgt1_linpobto__10</t>
  </si>
  <si>
    <t>net_mkt_incirp_pc_fgt2_linpobto__10</t>
  </si>
  <si>
    <t>net_mkt_incirp_pc_dependency_linpobex__10yes</t>
  </si>
  <si>
    <t>net_mkt_incirp_pc_fgt0_linpobex__10</t>
  </si>
  <si>
    <t>net_mkt_incirp_pc_fgt1_linpobex__10</t>
  </si>
  <si>
    <t>net_mkt_incirp_pc_fgt2_linpobex__10</t>
  </si>
  <si>
    <t>tot_deduction_taken_pc_dependency_net_mkt_income_pc_10yes</t>
  </si>
  <si>
    <t>tot_deduction_taken_pc_dependency_net_mkt_incirp_pc_10yes</t>
  </si>
  <si>
    <t>tot_deduction_taken_pc_dependency_net_mkt_inc_irpssc_pc_10yes</t>
  </si>
  <si>
    <t>net_mkt_inc_irpssc_pc_coverage__10</t>
  </si>
  <si>
    <t>net_mkt_inc_irpssc_pc_mean__10</t>
  </si>
  <si>
    <t>net_mkt_inc_irpssc_pc_dependency_gross_mkt_inc_pc_10yes</t>
  </si>
  <si>
    <t>net_mkt_inc_irpssc_pc_dependency_net_mkt_income_pc_10yes</t>
  </si>
  <si>
    <t>net_mkt_inc_irpssc_pc_dependency_net_mkt_incirp_pc_10yes</t>
  </si>
  <si>
    <t>net_mkt_inc_irpssc_pc_dependency_net_mkt_inc_irpssc_pc_10yes</t>
  </si>
  <si>
    <t>net_mkt_inc_irpssc_pc_dependency_dis_inc_pc_10yes</t>
  </si>
  <si>
    <t>net_mkt_inc_irpssc_pc_dependency_cons_inc_pc_10yes</t>
  </si>
  <si>
    <t>net_mkt_inc_irpssc_pc_dependency_final_inc_pc_10yes</t>
  </si>
  <si>
    <t>net_mkt_inc_irpssc_pc_dependency_nso_inc_10yes</t>
  </si>
  <si>
    <t>net_mkt_inc_irpssc_pc_dependency_linpobto__10yes</t>
  </si>
  <si>
    <t>net_mkt_inc_irpssc_pc_dependency_linpobex__10yes</t>
  </si>
  <si>
    <t>dis_inc_pc_dependency_net_mkt_income_pc_10yes</t>
  </si>
  <si>
    <t>dis_inc_pc_dependency_net_mkt_incirp_pc_10yes</t>
  </si>
  <si>
    <t>dis_inc_pc_dependency_net_mkt_inc_irpssc_pc_10yes</t>
  </si>
  <si>
    <t>cons_inc_pc_dependency_net_mkt_income_pc_10yes</t>
  </si>
  <si>
    <t>cons_inc_pc_dependency_net_mkt_incirp_pc_10yes</t>
  </si>
  <si>
    <t>cons_inc_pc_dependency_net_mkt_inc_irpssc_pc_10yes</t>
  </si>
  <si>
    <t>final_inc_pc_dependency_net_mkt_income_pc_10yes</t>
  </si>
  <si>
    <t>final_inc_pc_dependency_net_mkt_incirp_pc_10yes</t>
  </si>
  <si>
    <t>final_inc_pc_dependency_net_mkt_inc_irpssc_pc_10yes</t>
  </si>
  <si>
    <t>nso_inc_dependency_net_mkt_income_pc_10yes</t>
  </si>
  <si>
    <t>nso_inc_dependency_net_mkt_incirp_pc_10yes</t>
  </si>
  <si>
    <t>nso_inc_dependency_net_mkt_inc_irpssc_pc_10yes</t>
  </si>
  <si>
    <t>ssc_pc_dependency_net_mkt_income_pc_10yes</t>
  </si>
  <si>
    <t>ssc_pc_dependency_net_mkt_incirp_pc_10yes</t>
  </si>
  <si>
    <t>ssc_pc_dependency_net_mkt_inc_irpssc_pc_10yes</t>
  </si>
  <si>
    <t>tot_ire_pc_dependency_net_mkt_income_pc_10yes</t>
  </si>
  <si>
    <t>tot_ire_pc_dependency_net_mkt_incirp_pc_10yes</t>
  </si>
  <si>
    <t>tot_ire_pc_dependency_net_mkt_inc_irpssc_pc_10yes</t>
  </si>
  <si>
    <t>net_mkt_income_pc_gini__.</t>
  </si>
  <si>
    <t>net_mkt_income_pc_theil__.</t>
  </si>
  <si>
    <t>net_mkt_incirp_pc_gini__.</t>
  </si>
  <si>
    <t>net_mkt_incirp_pc_theil__.</t>
  </si>
  <si>
    <t>net_mkt_inc_irpssc_pc_fgt0_linpobex__.</t>
  </si>
  <si>
    <t>net_mkt_inc_irpssc_pc_fgt0_linpobto__.</t>
  </si>
  <si>
    <t>net_mkt_inc_irpssc_pc_fgt1_linpobex__.</t>
  </si>
  <si>
    <t>net_mkt_inc_irpssc_pc_fgt1_linpobto__.</t>
  </si>
  <si>
    <t>net_mkt_inc_irpssc_pc_fgt2_linpobex__.</t>
  </si>
  <si>
    <t>net_mkt_inc_irpssc_pc_fgt2_linpobto__.</t>
  </si>
  <si>
    <t>net_mkt_inc_irpssc_pc_fgt0_linpobto__1</t>
  </si>
  <si>
    <t>net_mkt_inc_irpssc_pc_fgt1_linpobto__1</t>
  </si>
  <si>
    <t>net_mkt_inc_irpssc_pc_fgt2_linpobto__1</t>
  </si>
  <si>
    <t>net_mkt_inc_irpssc_pc_fgt0_linpobex__1</t>
  </si>
  <si>
    <t>net_mkt_inc_irpssc_pc_fgt1_linpobex__1</t>
  </si>
  <si>
    <t>net_mkt_inc_irpssc_pc_fgt2_linpobex__1</t>
  </si>
  <si>
    <t>net_mkt_inc_irpssc_pc_fgt0_linpobto__2</t>
  </si>
  <si>
    <t>net_mkt_inc_irpssc_pc_fgt1_linpobto__2</t>
  </si>
  <si>
    <t>net_mkt_inc_irpssc_pc_fgt2_linpobto__2</t>
  </si>
  <si>
    <t>net_mkt_inc_irpssc_pc_fgt0_linpobex__2</t>
  </si>
  <si>
    <t>net_mkt_inc_irpssc_pc_fgt1_linpobex__2</t>
  </si>
  <si>
    <t>net_mkt_inc_irpssc_pc_fgt2_linpobex__2</t>
  </si>
  <si>
    <t>net_mkt_inc_irpssc_pc_fgt0_linpobto__3</t>
  </si>
  <si>
    <t>net_mkt_inc_irpssc_pc_fgt1_linpobto__3</t>
  </si>
  <si>
    <t>net_mkt_inc_irpssc_pc_fgt2_linpobto__3</t>
  </si>
  <si>
    <t>net_mkt_inc_irpssc_pc_fgt0_linpobex__3</t>
  </si>
  <si>
    <t>net_mkt_inc_irpssc_pc_fgt1_linpobex__3</t>
  </si>
  <si>
    <t>net_mkt_inc_irpssc_pc_fgt2_linpobex__3</t>
  </si>
  <si>
    <t>net_mkt_inc_irpssc_pc_fgt0_linpobto__4</t>
  </si>
  <si>
    <t>net_mkt_inc_irpssc_pc_fgt1_linpobto__4</t>
  </si>
  <si>
    <t>net_mkt_inc_irpssc_pc_fgt2_linpobto__4</t>
  </si>
  <si>
    <t>net_mkt_inc_irpssc_pc_fgt0_linpobex__4</t>
  </si>
  <si>
    <t>net_mkt_inc_irpssc_pc_fgt1_linpobex__4</t>
  </si>
  <si>
    <t>net_mkt_inc_irpssc_pc_fgt2_linpobex__4</t>
  </si>
  <si>
    <t>net_mkt_inc_irpssc_pc_fgt0_linpobto__5</t>
  </si>
  <si>
    <t>net_mkt_inc_irpssc_pc_fgt1_linpobto__5</t>
  </si>
  <si>
    <t>net_mkt_inc_irpssc_pc_fgt2_linpobto__5</t>
  </si>
  <si>
    <t>net_mkt_inc_irpssc_pc_fgt0_linpobex__5</t>
  </si>
  <si>
    <t>net_mkt_inc_irpssc_pc_fgt1_linpobex__5</t>
  </si>
  <si>
    <t>net_mkt_inc_irpssc_pc_fgt2_linpobex__5</t>
  </si>
  <si>
    <t>net_mkt_inc_irpssc_pc_fgt0_linpobto__6</t>
  </si>
  <si>
    <t>net_mkt_inc_irpssc_pc_fgt1_linpobto__6</t>
  </si>
  <si>
    <t>net_mkt_inc_irpssc_pc_fgt2_linpobto__6</t>
  </si>
  <si>
    <t>net_mkt_inc_irpssc_pc_fgt0_linpobex__6</t>
  </si>
  <si>
    <t>net_mkt_inc_irpssc_pc_fgt1_linpobex__6</t>
  </si>
  <si>
    <t>net_mkt_inc_irpssc_pc_fgt2_linpobex__6</t>
  </si>
  <si>
    <t>net_mkt_inc_irpssc_pc_fgt0_linpobto__7</t>
  </si>
  <si>
    <t>net_mkt_inc_irpssc_pc_fgt1_linpobto__7</t>
  </si>
  <si>
    <t>net_mkt_inc_irpssc_pc_fgt2_linpobto__7</t>
  </si>
  <si>
    <t>net_mkt_inc_irpssc_pc_fgt0_linpobex__7</t>
  </si>
  <si>
    <t>net_mkt_inc_irpssc_pc_fgt1_linpobex__7</t>
  </si>
  <si>
    <t>net_mkt_inc_irpssc_pc_fgt2_linpobex__7</t>
  </si>
  <si>
    <t>net_mkt_inc_irpssc_pc_fgt0_linpobto__8</t>
  </si>
  <si>
    <t>net_mkt_inc_irpssc_pc_fgt1_linpobto__8</t>
  </si>
  <si>
    <t>net_mkt_inc_irpssc_pc_fgt2_linpobto__8</t>
  </si>
  <si>
    <t>net_mkt_inc_irpssc_pc_fgt0_linpobex__8</t>
  </si>
  <si>
    <t>net_mkt_inc_irpssc_pc_fgt1_linpobex__8</t>
  </si>
  <si>
    <t>net_mkt_inc_irpssc_pc_fgt2_linpobex__8</t>
  </si>
  <si>
    <t>net_mkt_inc_irpssc_pc_fgt0_linpobto__9</t>
  </si>
  <si>
    <t>net_mkt_inc_irpssc_pc_fgt1_linpobto__9</t>
  </si>
  <si>
    <t>net_mkt_inc_irpssc_pc_fgt2_linpobto__9</t>
  </si>
  <si>
    <t>net_mkt_inc_irpssc_pc_fgt0_linpobex__9</t>
  </si>
  <si>
    <t>net_mkt_inc_irpssc_pc_fgt1_linpobex__9</t>
  </si>
  <si>
    <t>net_mkt_inc_irpssc_pc_fgt2_linpobex__9</t>
  </si>
  <si>
    <t>net_mkt_inc_irpssc_pc_fgt0_linpobto__10</t>
  </si>
  <si>
    <t>net_mkt_inc_irpssc_pc_fgt1_linpobto__10</t>
  </si>
  <si>
    <t>net_mkt_inc_irpssc_pc_fgt2_linpobto__10</t>
  </si>
  <si>
    <t>net_mkt_inc_irpssc_pc_fgt0_linpobex__10</t>
  </si>
  <si>
    <t>net_mkt_inc_irpssc_pc_fgt1_linpobex__10</t>
  </si>
  <si>
    <t>net_mkt_inc_irpssc_pc_fgt2_linpobex__10</t>
  </si>
  <si>
    <t>net_mkt_inc_irpssc_pc_gini__.</t>
  </si>
  <si>
    <t>net_mkt_inc_irpssc_pc_theil__.</t>
  </si>
  <si>
    <t>irpc_pc</t>
  </si>
  <si>
    <t>irpc_pc_dependency_gross_mkt_inc_pc_1</t>
  </si>
  <si>
    <t>irpc_pc_dependency_net_mkt_income_pc_1</t>
  </si>
  <si>
    <t>irpc_pc_dependency_net_mkt_incirp_pc_1</t>
  </si>
  <si>
    <t>irpc_pc_dependency_net_mkt_inc_irpssc_pc_1</t>
  </si>
  <si>
    <t>irpc_pc_dependency_dis_inc_pc_1</t>
  </si>
  <si>
    <t>irpc_pc_dependency_cons_inc_pc_1</t>
  </si>
  <si>
    <t>irpc_pc_dependency_final_inc_pc_1</t>
  </si>
  <si>
    <t>irpc_pc_dependency_nso_inc_1</t>
  </si>
  <si>
    <t>irpc_pc_dependency_linpobto__1</t>
  </si>
  <si>
    <t>irpc_pc_dependency_linpobex__1</t>
  </si>
  <si>
    <t>irpc_pc_dependency_gross_mkt_inc_pc_2</t>
  </si>
  <si>
    <t>irpc_pc_dependency_net_mkt_income_pc_2</t>
  </si>
  <si>
    <t>irpc_pc_dependency_net_mkt_incirp_pc_2</t>
  </si>
  <si>
    <t>irpc_pc_dependency_net_mkt_inc_irpssc_pc_2</t>
  </si>
  <si>
    <t>irpc_pc_dependency_dis_inc_pc_2</t>
  </si>
  <si>
    <t>irpc_pc_dependency_cons_inc_pc_2</t>
  </si>
  <si>
    <t>irpc_pc_dependency_final_inc_pc_2</t>
  </si>
  <si>
    <t>irpc_pc_dependency_nso_inc_2</t>
  </si>
  <si>
    <t>irpc_pc_dependency_linpobto__2</t>
  </si>
  <si>
    <t>irpc_pc_dependency_linpobex__2</t>
  </si>
  <si>
    <t>irpc_pc_dependency_gross_mkt_inc_pc_3</t>
  </si>
  <si>
    <t>irpc_pc_dependency_net_mkt_income_pc_3</t>
  </si>
  <si>
    <t>irpc_pc_dependency_net_mkt_incirp_pc_3</t>
  </si>
  <si>
    <t>irpc_pc_dependency_net_mkt_inc_irpssc_pc_3</t>
  </si>
  <si>
    <t>irpc_pc_dependency_dis_inc_pc_3</t>
  </si>
  <si>
    <t>irpc_pc_dependency_cons_inc_pc_3</t>
  </si>
  <si>
    <t>irpc_pc_dependency_final_inc_pc_3</t>
  </si>
  <si>
    <t>irpc_pc_dependency_nso_inc_3</t>
  </si>
  <si>
    <t>irpc_pc_dependency_linpobto__3</t>
  </si>
  <si>
    <t>irpc_pc_dependency_linpobex__3</t>
  </si>
  <si>
    <t>irpc_pc_dependency_gross_mkt_inc_pc_4</t>
  </si>
  <si>
    <t>irpc_pc_dependency_net_mkt_income_pc_4</t>
  </si>
  <si>
    <t>irpc_pc_dependency_net_mkt_incirp_pc_4</t>
  </si>
  <si>
    <t>irpc_pc_dependency_net_mkt_inc_irpssc_pc_4</t>
  </si>
  <si>
    <t>irpc_pc_dependency_dis_inc_pc_4</t>
  </si>
  <si>
    <t>irpc_pc_dependency_cons_inc_pc_4</t>
  </si>
  <si>
    <t>irpc_pc_dependency_final_inc_pc_4</t>
  </si>
  <si>
    <t>irpc_pc_dependency_nso_inc_4</t>
  </si>
  <si>
    <t>irpc_pc_dependency_linpobto__4</t>
  </si>
  <si>
    <t>irpc_pc_dependency_linpobex__4</t>
  </si>
  <si>
    <t>irpc_pc_dependency_gross_mkt_inc_pc_5</t>
  </si>
  <si>
    <t>irpc_pc_dependency_net_mkt_income_pc_5</t>
  </si>
  <si>
    <t>irpc_pc_dependency_net_mkt_incirp_pc_5</t>
  </si>
  <si>
    <t>irpc_pc_dependency_net_mkt_inc_irpssc_pc_5</t>
  </si>
  <si>
    <t>irpc_pc_dependency_dis_inc_pc_5</t>
  </si>
  <si>
    <t>irpc_pc_dependency_cons_inc_pc_5</t>
  </si>
  <si>
    <t>irpc_pc_dependency_final_inc_pc_5</t>
  </si>
  <si>
    <t>irpc_pc_dependency_nso_inc_5</t>
  </si>
  <si>
    <t>irpc_pc_dependency_linpobto__5</t>
  </si>
  <si>
    <t>irpc_pc_dependency_linpobex__5</t>
  </si>
  <si>
    <t>irpc_pc_dependency_gross_mkt_inc_pc_6</t>
  </si>
  <si>
    <t>irpc_pc_dependency_net_mkt_income_pc_6</t>
  </si>
  <si>
    <t>irpc_pc_dependency_net_mkt_incirp_pc_6</t>
  </si>
  <si>
    <t>irpc_pc_dependency_net_mkt_inc_irpssc_pc_6</t>
  </si>
  <si>
    <t>irpc_pc_dependency_dis_inc_pc_6</t>
  </si>
  <si>
    <t>irpc_pc_dependency_cons_inc_pc_6</t>
  </si>
  <si>
    <t>irpc_pc_dependency_final_inc_pc_6</t>
  </si>
  <si>
    <t>irpc_pc_dependency_nso_inc_6</t>
  </si>
  <si>
    <t>irpc_pc_dependency_linpobto__6</t>
  </si>
  <si>
    <t>irpc_pc_dependency_linpobex__6</t>
  </si>
  <si>
    <t>irpc_pc_dependency_gross_mkt_inc_pc_7</t>
  </si>
  <si>
    <t>irpc_pc_dependency_net_mkt_income_pc_7</t>
  </si>
  <si>
    <t>irpc_pc_dependency_net_mkt_incirp_pc_7</t>
  </si>
  <si>
    <t>irpc_pc_dependency_net_mkt_inc_irpssc_pc_7</t>
  </si>
  <si>
    <t>irpc_pc_dependency_dis_inc_pc_7</t>
  </si>
  <si>
    <t>irpc_pc_dependency_cons_inc_pc_7</t>
  </si>
  <si>
    <t>irpc_pc_dependency_final_inc_pc_7</t>
  </si>
  <si>
    <t>irpc_pc_dependency_nso_inc_7</t>
  </si>
  <si>
    <t>irpc_pc_dependency_linpobto__7</t>
  </si>
  <si>
    <t>irpc_pc_dependency_linpobex__7</t>
  </si>
  <si>
    <t>irpc_pc_dependency_gross_mkt_inc_pc_8</t>
  </si>
  <si>
    <t>irpc_pc_dependency_net_mkt_income_pc_8</t>
  </si>
  <si>
    <t>irpc_pc_dependency_net_mkt_incirp_pc_8</t>
  </si>
  <si>
    <t>irpc_pc_dependency_net_mkt_inc_irpssc_pc_8</t>
  </si>
  <si>
    <t>irpc_pc_dependency_dis_inc_pc_8</t>
  </si>
  <si>
    <t>irpc_pc_dependency_cons_inc_pc_8</t>
  </si>
  <si>
    <t>irpc_pc_dependency_final_inc_pc_8</t>
  </si>
  <si>
    <t>irpc_pc_dependency_nso_inc_8</t>
  </si>
  <si>
    <t>irpc_pc_dependency_linpobto__8</t>
  </si>
  <si>
    <t>irpc_pc_dependency_linpobex__8</t>
  </si>
  <si>
    <t>irpc_pc_dependency_gross_mkt_inc_pc_9</t>
  </si>
  <si>
    <t>irpc_pc_dependency_net_mkt_income_pc_9</t>
  </si>
  <si>
    <t>irpc_pc_dependency_net_mkt_incirp_pc_9</t>
  </si>
  <si>
    <t>irpc_pc_dependency_net_mkt_inc_irpssc_pc_9</t>
  </si>
  <si>
    <t>irpc_pc_dependency_dis_inc_pc_9</t>
  </si>
  <si>
    <t>irpc_pc_dependency_cons_inc_pc_9</t>
  </si>
  <si>
    <t>irpc_pc_dependency_final_inc_pc_9</t>
  </si>
  <si>
    <t>irpc_pc_dependency_nso_inc_9</t>
  </si>
  <si>
    <t>irpc_pc_dependency_linpobto__9</t>
  </si>
  <si>
    <t>irpc_pc_dependency_linpobex__9</t>
  </si>
  <si>
    <t>irpc_pc_dependency_gross_mkt_inc_pc_10</t>
  </si>
  <si>
    <t>irpc_pc_dependency_net_mkt_income_pc_10</t>
  </si>
  <si>
    <t>irpc_pc_dependency_net_mkt_incirp_pc_10</t>
  </si>
  <si>
    <t>irpc_pc_dependency_net_mkt_inc_irpssc_pc_10</t>
  </si>
  <si>
    <t>irpc_pc_dependency_dis_inc_pc_10</t>
  </si>
  <si>
    <t>irpc_pc_dependency_cons_inc_pc_10</t>
  </si>
  <si>
    <t>irpc_pc_dependency_final_inc_pc_10</t>
  </si>
  <si>
    <t>irpc_pc_dependency_nso_inc_10</t>
  </si>
  <si>
    <t>irpc_pc_dependency_linpobto__10</t>
  </si>
  <si>
    <t>irpc_pc_dependency_linpobex__10</t>
  </si>
  <si>
    <t>irpc_pc_beneficiaries__1</t>
  </si>
  <si>
    <t>irpc_pc_benefits__1</t>
  </si>
  <si>
    <t>irpc_pc_coverage__1</t>
  </si>
  <si>
    <t>irpc_pc_mean__1</t>
  </si>
  <si>
    <t>irpc_pc_beneficiaries__2</t>
  </si>
  <si>
    <t>irpc_pc_benefits__2</t>
  </si>
  <si>
    <t>irpc_pc_coverage__2</t>
  </si>
  <si>
    <t>irpc_pc_mean__2</t>
  </si>
  <si>
    <t>irpc_pc_dependency_gross_mkt_inc_pc_2yes</t>
  </si>
  <si>
    <t>irpc_pc_dependency_net_mkt_income_pc_2yes</t>
  </si>
  <si>
    <t>irpc_pc_dependency_net_mkt_incirp_pc_2yes</t>
  </si>
  <si>
    <t>irpc_pc_dependency_net_mkt_inc_irpssc_pc_2yes</t>
  </si>
  <si>
    <t>irpc_pc_dependency_dis_inc_pc_2yes</t>
  </si>
  <si>
    <t>irpc_pc_dependency_cons_inc_pc_2yes</t>
  </si>
  <si>
    <t>irpc_pc_dependency_final_inc_pc_2yes</t>
  </si>
  <si>
    <t>irpc_pc_dependency_nso_inc_2yes</t>
  </si>
  <si>
    <t>irpc_pc_dependency_linpobto__2yes</t>
  </si>
  <si>
    <t>irpc_pc_dependency_linpobex__2yes</t>
  </si>
  <si>
    <t>irpc_pc_beneficiaries__3</t>
  </si>
  <si>
    <t>irpc_pc_benefits__3</t>
  </si>
  <si>
    <t>irpc_pc_coverage__3</t>
  </si>
  <si>
    <t>irpc_pc_mean__3</t>
  </si>
  <si>
    <t>irpc_pc_dependency_gross_mkt_inc_pc_3yes</t>
  </si>
  <si>
    <t>irpc_pc_dependency_net_mkt_income_pc_3yes</t>
  </si>
  <si>
    <t>irpc_pc_dependency_net_mkt_incirp_pc_3yes</t>
  </si>
  <si>
    <t>irpc_pc_dependency_net_mkt_inc_irpssc_pc_3yes</t>
  </si>
  <si>
    <t>irpc_pc_dependency_dis_inc_pc_3yes</t>
  </si>
  <si>
    <t>irpc_pc_dependency_cons_inc_pc_3yes</t>
  </si>
  <si>
    <t>irpc_pc_dependency_final_inc_pc_3yes</t>
  </si>
  <si>
    <t>irpc_pc_dependency_nso_inc_3yes</t>
  </si>
  <si>
    <t>irpc_pc_dependency_linpobto__3yes</t>
  </si>
  <si>
    <t>irpc_pc_dependency_linpobex__3yes</t>
  </si>
  <si>
    <t>irpc_pc_beneficiaries__4</t>
  </si>
  <si>
    <t>irpc_pc_benefits__4</t>
  </si>
  <si>
    <t>irpc_pc_coverage__4</t>
  </si>
  <si>
    <t>irpc_pc_mean__4</t>
  </si>
  <si>
    <t>irpc_pc_dependency_gross_mkt_inc_pc_4yes</t>
  </si>
  <si>
    <t>irpc_pc_dependency_net_mkt_income_pc_4yes</t>
  </si>
  <si>
    <t>irpc_pc_dependency_net_mkt_incirp_pc_4yes</t>
  </si>
  <si>
    <t>irpc_pc_dependency_net_mkt_inc_irpssc_pc_4yes</t>
  </si>
  <si>
    <t>irpc_pc_dependency_dis_inc_pc_4yes</t>
  </si>
  <si>
    <t>irpc_pc_dependency_cons_inc_pc_4yes</t>
  </si>
  <si>
    <t>irpc_pc_dependency_final_inc_pc_4yes</t>
  </si>
  <si>
    <t>irpc_pc_dependency_nso_inc_4yes</t>
  </si>
  <si>
    <t>irpc_pc_dependency_linpobto__4yes</t>
  </si>
  <si>
    <t>irpc_pc_dependency_linpobex__4yes</t>
  </si>
  <si>
    <t>irpc_pc_beneficiaries__5</t>
  </si>
  <si>
    <t>irpc_pc_benefits__5</t>
  </si>
  <si>
    <t>irpc_pc_coverage__5</t>
  </si>
  <si>
    <t>irpc_pc_mean__5</t>
  </si>
  <si>
    <t>irpc_pc_dependency_gross_mkt_inc_pc_5yes</t>
  </si>
  <si>
    <t>irpc_pc_dependency_net_mkt_income_pc_5yes</t>
  </si>
  <si>
    <t>irpc_pc_dependency_net_mkt_incirp_pc_5yes</t>
  </si>
  <si>
    <t>irpc_pc_dependency_net_mkt_inc_irpssc_pc_5yes</t>
  </si>
  <si>
    <t>irpc_pc_dependency_dis_inc_pc_5yes</t>
  </si>
  <si>
    <t>irpc_pc_dependency_cons_inc_pc_5yes</t>
  </si>
  <si>
    <t>irpc_pc_dependency_final_inc_pc_5yes</t>
  </si>
  <si>
    <t>irpc_pc_dependency_nso_inc_5yes</t>
  </si>
  <si>
    <t>irpc_pc_dependency_linpobto__5yes</t>
  </si>
  <si>
    <t>irpc_pc_dependency_linpobex__5yes</t>
  </si>
  <si>
    <t>irpc_pc_beneficiaries__6</t>
  </si>
  <si>
    <t>irpc_pc_benefits__6</t>
  </si>
  <si>
    <t>irpc_pc_coverage__6</t>
  </si>
  <si>
    <t>irpc_pc_mean__6</t>
  </si>
  <si>
    <t>irpc_pc_dependency_gross_mkt_inc_pc_6yes</t>
  </si>
  <si>
    <t>irpc_pc_dependency_net_mkt_income_pc_6yes</t>
  </si>
  <si>
    <t>irpc_pc_dependency_net_mkt_incirp_pc_6yes</t>
  </si>
  <si>
    <t>irpc_pc_dependency_net_mkt_inc_irpssc_pc_6yes</t>
  </si>
  <si>
    <t>irpc_pc_dependency_dis_inc_pc_6yes</t>
  </si>
  <si>
    <t>irpc_pc_dependency_cons_inc_pc_6yes</t>
  </si>
  <si>
    <t>irpc_pc_dependency_final_inc_pc_6yes</t>
  </si>
  <si>
    <t>irpc_pc_dependency_nso_inc_6yes</t>
  </si>
  <si>
    <t>irpc_pc_dependency_linpobto__6yes</t>
  </si>
  <si>
    <t>irpc_pc_dependency_linpobex__6yes</t>
  </si>
  <si>
    <t>irpc_pc_beneficiaries__7</t>
  </si>
  <si>
    <t>irpc_pc_benefits__7</t>
  </si>
  <si>
    <t>irpc_pc_coverage__7</t>
  </si>
  <si>
    <t>irpc_pc_mean__7</t>
  </si>
  <si>
    <t>irpc_pc_dependency_gross_mkt_inc_pc_7yes</t>
  </si>
  <si>
    <t>irpc_pc_dependency_net_mkt_income_pc_7yes</t>
  </si>
  <si>
    <t>irpc_pc_dependency_net_mkt_incirp_pc_7yes</t>
  </si>
  <si>
    <t>irpc_pc_dependency_net_mkt_inc_irpssc_pc_7yes</t>
  </si>
  <si>
    <t>irpc_pc_dependency_dis_inc_pc_7yes</t>
  </si>
  <si>
    <t>irpc_pc_dependency_cons_inc_pc_7yes</t>
  </si>
  <si>
    <t>irpc_pc_dependency_final_inc_pc_7yes</t>
  </si>
  <si>
    <t>irpc_pc_dependency_nso_inc_7yes</t>
  </si>
  <si>
    <t>irpc_pc_dependency_linpobto__7yes</t>
  </si>
  <si>
    <t>irpc_pc_dependency_linpobex__7yes</t>
  </si>
  <si>
    <t>irpc_pc_beneficiaries__8</t>
  </si>
  <si>
    <t>irpc_pc_benefits__8</t>
  </si>
  <si>
    <t>irpc_pc_coverage__8</t>
  </si>
  <si>
    <t>irpc_pc_mean__8</t>
  </si>
  <si>
    <t>irpc_pc_dependency_gross_mkt_inc_pc_8yes</t>
  </si>
  <si>
    <t>irpc_pc_dependency_net_mkt_income_pc_8yes</t>
  </si>
  <si>
    <t>irpc_pc_dependency_net_mkt_incirp_pc_8yes</t>
  </si>
  <si>
    <t>irpc_pc_dependency_net_mkt_inc_irpssc_pc_8yes</t>
  </si>
  <si>
    <t>irpc_pc_dependency_dis_inc_pc_8yes</t>
  </si>
  <si>
    <t>irpc_pc_dependency_cons_inc_pc_8yes</t>
  </si>
  <si>
    <t>irpc_pc_dependency_final_inc_pc_8yes</t>
  </si>
  <si>
    <t>irpc_pc_dependency_nso_inc_8yes</t>
  </si>
  <si>
    <t>irpc_pc_dependency_linpobto__8yes</t>
  </si>
  <si>
    <t>irpc_pc_dependency_linpobex__8yes</t>
  </si>
  <si>
    <t>irpc_pc_beneficiaries__9</t>
  </si>
  <si>
    <t>irpc_pc_benefits__9</t>
  </si>
  <si>
    <t>irpc_pc_coverage__9</t>
  </si>
  <si>
    <t>irpc_pc_mean__9</t>
  </si>
  <si>
    <t>irpc_pc_dependency_gross_mkt_inc_pc_9yes</t>
  </si>
  <si>
    <t>irpc_pc_dependency_net_mkt_income_pc_9yes</t>
  </si>
  <si>
    <t>irpc_pc_dependency_net_mkt_incirp_pc_9yes</t>
  </si>
  <si>
    <t>irpc_pc_dependency_net_mkt_inc_irpssc_pc_9yes</t>
  </si>
  <si>
    <t>irpc_pc_dependency_dis_inc_pc_9yes</t>
  </si>
  <si>
    <t>irpc_pc_dependency_cons_inc_pc_9yes</t>
  </si>
  <si>
    <t>irpc_pc_dependency_final_inc_pc_9yes</t>
  </si>
  <si>
    <t>irpc_pc_dependency_nso_inc_9yes</t>
  </si>
  <si>
    <t>irpc_pc_dependency_linpobto__9yes</t>
  </si>
  <si>
    <t>irpc_pc_dependency_linpobex__9yes</t>
  </si>
  <si>
    <t>irpc_pc_beneficiaries__10</t>
  </si>
  <si>
    <t>irpc_pc_benefits__10</t>
  </si>
  <si>
    <t>irpc_pc_coverage__10</t>
  </si>
  <si>
    <t>irpc_pc_mean__10</t>
  </si>
  <si>
    <t>irpc_pc_dependency_gross_mkt_inc_pc_10yes</t>
  </si>
  <si>
    <t>irpc_pc_dependency_net_mkt_income_pc_10yes</t>
  </si>
  <si>
    <t>irpc_pc_dependency_net_mkt_incirp_pc_10yes</t>
  </si>
  <si>
    <t>irpc_pc_dependency_net_mkt_inc_irpssc_pc_10yes</t>
  </si>
  <si>
    <t>irpc_pc_dependency_dis_inc_pc_10yes</t>
  </si>
  <si>
    <t>irpc_pc_dependency_cons_inc_pc_10yes</t>
  </si>
  <si>
    <t>irpc_pc_dependency_final_inc_pc_10yes</t>
  </si>
  <si>
    <t>irpc_pc_dependency_nso_inc_10yes</t>
  </si>
  <si>
    <t>irpc_pc_dependency_linpobto__10yes</t>
  </si>
  <si>
    <t>irpc_pc_dependency_linpobex__10yes</t>
  </si>
  <si>
    <t>alquiler_tax</t>
  </si>
  <si>
    <t>dividendo_tax</t>
  </si>
  <si>
    <t>uprod_tax</t>
  </si>
  <si>
    <t>uprod_tax_pc</t>
  </si>
  <si>
    <t>dividendo_tax_pc</t>
  </si>
  <si>
    <t>alquiler_tax_pc</t>
  </si>
  <si>
    <t>tot_pit_pc</t>
  </si>
  <si>
    <t>tot_dit_pc</t>
  </si>
  <si>
    <t>uprod_tax_pc_dependency_gross_mkt_inc_pc_1</t>
  </si>
  <si>
    <t>uprod_tax_pc_dependency_net_mkt_income_pc_1</t>
  </si>
  <si>
    <t>uprod_tax_pc_dependency_net_mkt_incirp_pc_1</t>
  </si>
  <si>
    <t>uprod_tax_pc_dependency_net_mkt_inc_irpssc_pc_1</t>
  </si>
  <si>
    <t>uprod_tax_pc_dependency_dis_inc_pc_1</t>
  </si>
  <si>
    <t>uprod_tax_pc_dependency_cons_inc_pc_1</t>
  </si>
  <si>
    <t>uprod_tax_pc_dependency_final_inc_pc_1</t>
  </si>
  <si>
    <t>uprod_tax_pc_dependency_nso_inc_1</t>
  </si>
  <si>
    <t>uprod_tax_pc_dependency_linpobto__1</t>
  </si>
  <si>
    <t>uprod_tax_pc_dependency_linpobex__1</t>
  </si>
  <si>
    <t>dividendo_tax_pc_dependency_gross_mkt_inc_pc_1</t>
  </si>
  <si>
    <t>dividendo_tax_pc_dependency_net_mkt_income_pc_1</t>
  </si>
  <si>
    <t>dividendo_tax_pc_dependency_net_mkt_incirp_pc_1</t>
  </si>
  <si>
    <t>dividendo_tax_pc_dependency_net_mkt_inc_irpssc_pc_1</t>
  </si>
  <si>
    <t>dividendo_tax_pc_dependency_dis_inc_pc_1</t>
  </si>
  <si>
    <t>dividendo_tax_pc_dependency_cons_inc_pc_1</t>
  </si>
  <si>
    <t>dividendo_tax_pc_dependency_final_inc_pc_1</t>
  </si>
  <si>
    <t>dividendo_tax_pc_dependency_nso_inc_1</t>
  </si>
  <si>
    <t>dividendo_tax_pc_dependency_linpobto__1</t>
  </si>
  <si>
    <t>dividendo_tax_pc_dependency_linpobex__1</t>
  </si>
  <si>
    <t>alquiler_tax_pc_dependency_gross_mkt_inc_pc_1</t>
  </si>
  <si>
    <t>alquiler_tax_pc_dependency_net_mkt_income_pc_1</t>
  </si>
  <si>
    <t>alquiler_tax_pc_dependency_net_mkt_incirp_pc_1</t>
  </si>
  <si>
    <t>alquiler_tax_pc_dependency_net_mkt_inc_irpssc_pc_1</t>
  </si>
  <si>
    <t>alquiler_tax_pc_dependency_dis_inc_pc_1</t>
  </si>
  <si>
    <t>alquiler_tax_pc_dependency_cons_inc_pc_1</t>
  </si>
  <si>
    <t>alquiler_tax_pc_dependency_final_inc_pc_1</t>
  </si>
  <si>
    <t>alquiler_tax_pc_dependency_nso_inc_1</t>
  </si>
  <si>
    <t>alquiler_tax_pc_dependency_linpobto__1</t>
  </si>
  <si>
    <t>alquiler_tax_pc_dependency_linpobex__1</t>
  </si>
  <si>
    <t>tot_pit_pc_dependency_gross_mkt_inc_pc_1</t>
  </si>
  <si>
    <t>tot_pit_pc_dependency_net_mkt_income_pc_1</t>
  </si>
  <si>
    <t>tot_pit_pc_dependency_net_mkt_incirp_pc_1</t>
  </si>
  <si>
    <t>tot_pit_pc_dependency_net_mkt_inc_irpssc_pc_1</t>
  </si>
  <si>
    <t>tot_pit_pc_dependency_dis_inc_pc_1</t>
  </si>
  <si>
    <t>tot_pit_pc_dependency_cons_inc_pc_1</t>
  </si>
  <si>
    <t>tot_pit_pc_dependency_final_inc_pc_1</t>
  </si>
  <si>
    <t>tot_pit_pc_dependency_nso_inc_1</t>
  </si>
  <si>
    <t>tot_pit_pc_dependency_linpobto__1</t>
  </si>
  <si>
    <t>tot_pit_pc_dependency_linpobex__1</t>
  </si>
  <si>
    <t>tot_dit_pc_dependency_gross_mkt_inc_pc_1</t>
  </si>
  <si>
    <t>tot_dit_pc_dependency_net_mkt_income_pc_1</t>
  </si>
  <si>
    <t>tot_dit_pc_dependency_net_mkt_incirp_pc_1</t>
  </si>
  <si>
    <t>tot_dit_pc_dependency_net_mkt_inc_irpssc_pc_1</t>
  </si>
  <si>
    <t>tot_dit_pc_dependency_dis_inc_pc_1</t>
  </si>
  <si>
    <t>tot_dit_pc_dependency_cons_inc_pc_1</t>
  </si>
  <si>
    <t>tot_dit_pc_dependency_final_inc_pc_1</t>
  </si>
  <si>
    <t>tot_dit_pc_dependency_nso_inc_1</t>
  </si>
  <si>
    <t>tot_dit_pc_dependency_linpobto__1</t>
  </si>
  <si>
    <t>tot_dit_pc_dependency_linpobex__1</t>
  </si>
  <si>
    <t>uprod_tax_pc_dependency_gross_mkt_inc_pc_2</t>
  </si>
  <si>
    <t>uprod_tax_pc_dependency_net_mkt_income_pc_2</t>
  </si>
  <si>
    <t>uprod_tax_pc_dependency_net_mkt_incirp_pc_2</t>
  </si>
  <si>
    <t>uprod_tax_pc_dependency_net_mkt_inc_irpssc_pc_2</t>
  </si>
  <si>
    <t>uprod_tax_pc_dependency_dis_inc_pc_2</t>
  </si>
  <si>
    <t>uprod_tax_pc_dependency_cons_inc_pc_2</t>
  </si>
  <si>
    <t>uprod_tax_pc_dependency_final_inc_pc_2</t>
  </si>
  <si>
    <t>uprod_tax_pc_dependency_nso_inc_2</t>
  </si>
  <si>
    <t>uprod_tax_pc_dependency_linpobto__2</t>
  </si>
  <si>
    <t>uprod_tax_pc_dependency_linpobex__2</t>
  </si>
  <si>
    <t>dividendo_tax_pc_dependency_gross_mkt_inc_pc_2</t>
  </si>
  <si>
    <t>dividendo_tax_pc_dependency_net_mkt_income_pc_2</t>
  </si>
  <si>
    <t>dividendo_tax_pc_dependency_net_mkt_incirp_pc_2</t>
  </si>
  <si>
    <t>dividendo_tax_pc_dependency_net_mkt_inc_irpssc_pc_2</t>
  </si>
  <si>
    <t>dividendo_tax_pc_dependency_dis_inc_pc_2</t>
  </si>
  <si>
    <t>dividendo_tax_pc_dependency_cons_inc_pc_2</t>
  </si>
  <si>
    <t>dividendo_tax_pc_dependency_final_inc_pc_2</t>
  </si>
  <si>
    <t>dividendo_tax_pc_dependency_nso_inc_2</t>
  </si>
  <si>
    <t>dividendo_tax_pc_dependency_linpobto__2</t>
  </si>
  <si>
    <t>dividendo_tax_pc_dependency_linpobex__2</t>
  </si>
  <si>
    <t>alquiler_tax_pc_dependency_gross_mkt_inc_pc_2</t>
  </si>
  <si>
    <t>alquiler_tax_pc_dependency_net_mkt_income_pc_2</t>
  </si>
  <si>
    <t>alquiler_tax_pc_dependency_net_mkt_incirp_pc_2</t>
  </si>
  <si>
    <t>alquiler_tax_pc_dependency_net_mkt_inc_irpssc_pc_2</t>
  </si>
  <si>
    <t>alquiler_tax_pc_dependency_dis_inc_pc_2</t>
  </si>
  <si>
    <t>alquiler_tax_pc_dependency_cons_inc_pc_2</t>
  </si>
  <si>
    <t>alquiler_tax_pc_dependency_final_inc_pc_2</t>
  </si>
  <si>
    <t>alquiler_tax_pc_dependency_nso_inc_2</t>
  </si>
  <si>
    <t>alquiler_tax_pc_dependency_linpobto__2</t>
  </si>
  <si>
    <t>alquiler_tax_pc_dependency_linpobex__2</t>
  </si>
  <si>
    <t>tot_pit_pc_dependency_gross_mkt_inc_pc_2</t>
  </si>
  <si>
    <t>tot_pit_pc_dependency_net_mkt_income_pc_2</t>
  </si>
  <si>
    <t>tot_pit_pc_dependency_net_mkt_incirp_pc_2</t>
  </si>
  <si>
    <t>tot_pit_pc_dependency_net_mkt_inc_irpssc_pc_2</t>
  </si>
  <si>
    <t>tot_pit_pc_dependency_dis_inc_pc_2</t>
  </si>
  <si>
    <t>tot_pit_pc_dependency_cons_inc_pc_2</t>
  </si>
  <si>
    <t>tot_pit_pc_dependency_final_inc_pc_2</t>
  </si>
  <si>
    <t>tot_pit_pc_dependency_nso_inc_2</t>
  </si>
  <si>
    <t>tot_pit_pc_dependency_linpobto__2</t>
  </si>
  <si>
    <t>tot_pit_pc_dependency_linpobex__2</t>
  </si>
  <si>
    <t>tot_dit_pc_dependency_gross_mkt_inc_pc_2</t>
  </si>
  <si>
    <t>tot_dit_pc_dependency_net_mkt_income_pc_2</t>
  </si>
  <si>
    <t>tot_dit_pc_dependency_net_mkt_incirp_pc_2</t>
  </si>
  <si>
    <t>tot_dit_pc_dependency_net_mkt_inc_irpssc_pc_2</t>
  </si>
  <si>
    <t>tot_dit_pc_dependency_dis_inc_pc_2</t>
  </si>
  <si>
    <t>tot_dit_pc_dependency_cons_inc_pc_2</t>
  </si>
  <si>
    <t>tot_dit_pc_dependency_final_inc_pc_2</t>
  </si>
  <si>
    <t>tot_dit_pc_dependency_nso_inc_2</t>
  </si>
  <si>
    <t>tot_dit_pc_dependency_linpobto__2</t>
  </si>
  <si>
    <t>tot_dit_pc_dependency_linpobex__2</t>
  </si>
  <si>
    <t>uprod_tax_pc_dependency_gross_mkt_inc_pc_3</t>
  </si>
  <si>
    <t>uprod_tax_pc_dependency_net_mkt_income_pc_3</t>
  </si>
  <si>
    <t>uprod_tax_pc_dependency_net_mkt_incirp_pc_3</t>
  </si>
  <si>
    <t>uprod_tax_pc_dependency_net_mkt_inc_irpssc_pc_3</t>
  </si>
  <si>
    <t>uprod_tax_pc_dependency_dis_inc_pc_3</t>
  </si>
  <si>
    <t>uprod_tax_pc_dependency_cons_inc_pc_3</t>
  </si>
  <si>
    <t>uprod_tax_pc_dependency_final_inc_pc_3</t>
  </si>
  <si>
    <t>uprod_tax_pc_dependency_nso_inc_3</t>
  </si>
  <si>
    <t>uprod_tax_pc_dependency_linpobto__3</t>
  </si>
  <si>
    <t>uprod_tax_pc_dependency_linpobex__3</t>
  </si>
  <si>
    <t>dividendo_tax_pc_dependency_gross_mkt_inc_pc_3</t>
  </si>
  <si>
    <t>dividendo_tax_pc_dependency_net_mkt_income_pc_3</t>
  </si>
  <si>
    <t>dividendo_tax_pc_dependency_net_mkt_incirp_pc_3</t>
  </si>
  <si>
    <t>dividendo_tax_pc_dependency_net_mkt_inc_irpssc_pc_3</t>
  </si>
  <si>
    <t>dividendo_tax_pc_dependency_dis_inc_pc_3</t>
  </si>
  <si>
    <t>dividendo_tax_pc_dependency_cons_inc_pc_3</t>
  </si>
  <si>
    <t>dividendo_tax_pc_dependency_final_inc_pc_3</t>
  </si>
  <si>
    <t>dividendo_tax_pc_dependency_nso_inc_3</t>
  </si>
  <si>
    <t>dividendo_tax_pc_dependency_linpobto__3</t>
  </si>
  <si>
    <t>dividendo_tax_pc_dependency_linpobex__3</t>
  </si>
  <si>
    <t>alquiler_tax_pc_dependency_gross_mkt_inc_pc_3</t>
  </si>
  <si>
    <t>alquiler_tax_pc_dependency_net_mkt_income_pc_3</t>
  </si>
  <si>
    <t>alquiler_tax_pc_dependency_net_mkt_incirp_pc_3</t>
  </si>
  <si>
    <t>alquiler_tax_pc_dependency_net_mkt_inc_irpssc_pc_3</t>
  </si>
  <si>
    <t>alquiler_tax_pc_dependency_dis_inc_pc_3</t>
  </si>
  <si>
    <t>alquiler_tax_pc_dependency_cons_inc_pc_3</t>
  </si>
  <si>
    <t>alquiler_tax_pc_dependency_final_inc_pc_3</t>
  </si>
  <si>
    <t>alquiler_tax_pc_dependency_nso_inc_3</t>
  </si>
  <si>
    <t>alquiler_tax_pc_dependency_linpobto__3</t>
  </si>
  <si>
    <t>alquiler_tax_pc_dependency_linpobex__3</t>
  </si>
  <si>
    <t>tot_pit_pc_dependency_gross_mkt_inc_pc_3</t>
  </si>
  <si>
    <t>tot_pit_pc_dependency_net_mkt_income_pc_3</t>
  </si>
  <si>
    <t>tot_pit_pc_dependency_net_mkt_incirp_pc_3</t>
  </si>
  <si>
    <t>tot_pit_pc_dependency_net_mkt_inc_irpssc_pc_3</t>
  </si>
  <si>
    <t>tot_pit_pc_dependency_dis_inc_pc_3</t>
  </si>
  <si>
    <t>tot_pit_pc_dependency_cons_inc_pc_3</t>
  </si>
  <si>
    <t>tot_pit_pc_dependency_final_inc_pc_3</t>
  </si>
  <si>
    <t>tot_pit_pc_dependency_nso_inc_3</t>
  </si>
  <si>
    <t>tot_pit_pc_dependency_linpobto__3</t>
  </si>
  <si>
    <t>tot_pit_pc_dependency_linpobex__3</t>
  </si>
  <si>
    <t>tot_dit_pc_dependency_gross_mkt_inc_pc_3</t>
  </si>
  <si>
    <t>tot_dit_pc_dependency_net_mkt_income_pc_3</t>
  </si>
  <si>
    <t>tot_dit_pc_dependency_net_mkt_incirp_pc_3</t>
  </si>
  <si>
    <t>tot_dit_pc_dependency_net_mkt_inc_irpssc_pc_3</t>
  </si>
  <si>
    <t>tot_dit_pc_dependency_dis_inc_pc_3</t>
  </si>
  <si>
    <t>tot_dit_pc_dependency_cons_inc_pc_3</t>
  </si>
  <si>
    <t>tot_dit_pc_dependency_final_inc_pc_3</t>
  </si>
  <si>
    <t>tot_dit_pc_dependency_nso_inc_3</t>
  </si>
  <si>
    <t>tot_dit_pc_dependency_linpobto__3</t>
  </si>
  <si>
    <t>tot_dit_pc_dependency_linpobex__3</t>
  </si>
  <si>
    <t>uprod_tax_pc_dependency_gross_mkt_inc_pc_4</t>
  </si>
  <si>
    <t>uprod_tax_pc_dependency_net_mkt_income_pc_4</t>
  </si>
  <si>
    <t>uprod_tax_pc_dependency_net_mkt_incirp_pc_4</t>
  </si>
  <si>
    <t>uprod_tax_pc_dependency_net_mkt_inc_irpssc_pc_4</t>
  </si>
  <si>
    <t>uprod_tax_pc_dependency_dis_inc_pc_4</t>
  </si>
  <si>
    <t>uprod_tax_pc_dependency_cons_inc_pc_4</t>
  </si>
  <si>
    <t>uprod_tax_pc_dependency_final_inc_pc_4</t>
  </si>
  <si>
    <t>uprod_tax_pc_dependency_nso_inc_4</t>
  </si>
  <si>
    <t>uprod_tax_pc_dependency_linpobto__4</t>
  </si>
  <si>
    <t>uprod_tax_pc_dependency_linpobex__4</t>
  </si>
  <si>
    <t>dividendo_tax_pc_dependency_gross_mkt_inc_pc_4</t>
  </si>
  <si>
    <t>dividendo_tax_pc_dependency_net_mkt_income_pc_4</t>
  </si>
  <si>
    <t>dividendo_tax_pc_dependency_net_mkt_incirp_pc_4</t>
  </si>
  <si>
    <t>dividendo_tax_pc_dependency_net_mkt_inc_irpssc_pc_4</t>
  </si>
  <si>
    <t>dividendo_tax_pc_dependency_dis_inc_pc_4</t>
  </si>
  <si>
    <t>dividendo_tax_pc_dependency_cons_inc_pc_4</t>
  </si>
  <si>
    <t>dividendo_tax_pc_dependency_final_inc_pc_4</t>
  </si>
  <si>
    <t>dividendo_tax_pc_dependency_nso_inc_4</t>
  </si>
  <si>
    <t>dividendo_tax_pc_dependency_linpobto__4</t>
  </si>
  <si>
    <t>dividendo_tax_pc_dependency_linpobex__4</t>
  </si>
  <si>
    <t>alquiler_tax_pc_dependency_gross_mkt_inc_pc_4</t>
  </si>
  <si>
    <t>alquiler_tax_pc_dependency_net_mkt_income_pc_4</t>
  </si>
  <si>
    <t>alquiler_tax_pc_dependency_net_mkt_incirp_pc_4</t>
  </si>
  <si>
    <t>alquiler_tax_pc_dependency_net_mkt_inc_irpssc_pc_4</t>
  </si>
  <si>
    <t>alquiler_tax_pc_dependency_dis_inc_pc_4</t>
  </si>
  <si>
    <t>alquiler_tax_pc_dependency_cons_inc_pc_4</t>
  </si>
  <si>
    <t>alquiler_tax_pc_dependency_final_inc_pc_4</t>
  </si>
  <si>
    <t>alquiler_tax_pc_dependency_nso_inc_4</t>
  </si>
  <si>
    <t>alquiler_tax_pc_dependency_linpobto__4</t>
  </si>
  <si>
    <t>alquiler_tax_pc_dependency_linpobex__4</t>
  </si>
  <si>
    <t>tot_pit_pc_dependency_gross_mkt_inc_pc_4</t>
  </si>
  <si>
    <t>tot_pit_pc_dependency_net_mkt_income_pc_4</t>
  </si>
  <si>
    <t>tot_pit_pc_dependency_net_mkt_incirp_pc_4</t>
  </si>
  <si>
    <t>tot_pit_pc_dependency_net_mkt_inc_irpssc_pc_4</t>
  </si>
  <si>
    <t>tot_pit_pc_dependency_dis_inc_pc_4</t>
  </si>
  <si>
    <t>tot_pit_pc_dependency_cons_inc_pc_4</t>
  </si>
  <si>
    <t>tot_pit_pc_dependency_final_inc_pc_4</t>
  </si>
  <si>
    <t>tot_pit_pc_dependency_nso_inc_4</t>
  </si>
  <si>
    <t>tot_pit_pc_dependency_linpobto__4</t>
  </si>
  <si>
    <t>tot_pit_pc_dependency_linpobex__4</t>
  </si>
  <si>
    <t>tot_dit_pc_dependency_gross_mkt_inc_pc_4</t>
  </si>
  <si>
    <t>tot_dit_pc_dependency_net_mkt_income_pc_4</t>
  </si>
  <si>
    <t>tot_dit_pc_dependency_net_mkt_incirp_pc_4</t>
  </si>
  <si>
    <t>tot_dit_pc_dependency_net_mkt_inc_irpssc_pc_4</t>
  </si>
  <si>
    <t>tot_dit_pc_dependency_dis_inc_pc_4</t>
  </si>
  <si>
    <t>tot_dit_pc_dependency_cons_inc_pc_4</t>
  </si>
  <si>
    <t>tot_dit_pc_dependency_final_inc_pc_4</t>
  </si>
  <si>
    <t>tot_dit_pc_dependency_nso_inc_4</t>
  </si>
  <si>
    <t>tot_dit_pc_dependency_linpobto__4</t>
  </si>
  <si>
    <t>tot_dit_pc_dependency_linpobex__4</t>
  </si>
  <si>
    <t>uprod_tax_pc_dependency_gross_mkt_inc_pc_5</t>
  </si>
  <si>
    <t>uprod_tax_pc_dependency_net_mkt_income_pc_5</t>
  </si>
  <si>
    <t>uprod_tax_pc_dependency_net_mkt_incirp_pc_5</t>
  </si>
  <si>
    <t>uprod_tax_pc_dependency_net_mkt_inc_irpssc_pc_5</t>
  </si>
  <si>
    <t>uprod_tax_pc_dependency_dis_inc_pc_5</t>
  </si>
  <si>
    <t>uprod_tax_pc_dependency_cons_inc_pc_5</t>
  </si>
  <si>
    <t>uprod_tax_pc_dependency_final_inc_pc_5</t>
  </si>
  <si>
    <t>uprod_tax_pc_dependency_nso_inc_5</t>
  </si>
  <si>
    <t>uprod_tax_pc_dependency_linpobto__5</t>
  </si>
  <si>
    <t>uprod_tax_pc_dependency_linpobex__5</t>
  </si>
  <si>
    <t>dividendo_tax_pc_dependency_gross_mkt_inc_pc_5</t>
  </si>
  <si>
    <t>dividendo_tax_pc_dependency_net_mkt_income_pc_5</t>
  </si>
  <si>
    <t>dividendo_tax_pc_dependency_net_mkt_incirp_pc_5</t>
  </si>
  <si>
    <t>dividendo_tax_pc_dependency_net_mkt_inc_irpssc_pc_5</t>
  </si>
  <si>
    <t>dividendo_tax_pc_dependency_dis_inc_pc_5</t>
  </si>
  <si>
    <t>dividendo_tax_pc_dependency_cons_inc_pc_5</t>
  </si>
  <si>
    <t>dividendo_tax_pc_dependency_final_inc_pc_5</t>
  </si>
  <si>
    <t>dividendo_tax_pc_dependency_nso_inc_5</t>
  </si>
  <si>
    <t>dividendo_tax_pc_dependency_linpobto__5</t>
  </si>
  <si>
    <t>dividendo_tax_pc_dependency_linpobex__5</t>
  </si>
  <si>
    <t>alquiler_tax_pc_dependency_gross_mkt_inc_pc_5</t>
  </si>
  <si>
    <t>alquiler_tax_pc_dependency_net_mkt_income_pc_5</t>
  </si>
  <si>
    <t>alquiler_tax_pc_dependency_net_mkt_incirp_pc_5</t>
  </si>
  <si>
    <t>alquiler_tax_pc_dependency_net_mkt_inc_irpssc_pc_5</t>
  </si>
  <si>
    <t>alquiler_tax_pc_dependency_dis_inc_pc_5</t>
  </si>
  <si>
    <t>alquiler_tax_pc_dependency_cons_inc_pc_5</t>
  </si>
  <si>
    <t>alquiler_tax_pc_dependency_final_inc_pc_5</t>
  </si>
  <si>
    <t>alquiler_tax_pc_dependency_nso_inc_5</t>
  </si>
  <si>
    <t>alquiler_tax_pc_dependency_linpobto__5</t>
  </si>
  <si>
    <t>alquiler_tax_pc_dependency_linpobex__5</t>
  </si>
  <si>
    <t>tot_pit_pc_dependency_gross_mkt_inc_pc_5</t>
  </si>
  <si>
    <t>tot_pit_pc_dependency_net_mkt_income_pc_5</t>
  </si>
  <si>
    <t>tot_pit_pc_dependency_net_mkt_incirp_pc_5</t>
  </si>
  <si>
    <t>tot_pit_pc_dependency_net_mkt_inc_irpssc_pc_5</t>
  </si>
  <si>
    <t>tot_pit_pc_dependency_dis_inc_pc_5</t>
  </si>
  <si>
    <t>tot_pit_pc_dependency_cons_inc_pc_5</t>
  </si>
  <si>
    <t>tot_pit_pc_dependency_final_inc_pc_5</t>
  </si>
  <si>
    <t>tot_pit_pc_dependency_nso_inc_5</t>
  </si>
  <si>
    <t>tot_pit_pc_dependency_linpobto__5</t>
  </si>
  <si>
    <t>tot_pit_pc_dependency_linpobex__5</t>
  </si>
  <si>
    <t>tot_dit_pc_dependency_gross_mkt_inc_pc_5</t>
  </si>
  <si>
    <t>tot_dit_pc_dependency_net_mkt_income_pc_5</t>
  </si>
  <si>
    <t>tot_dit_pc_dependency_net_mkt_incirp_pc_5</t>
  </si>
  <si>
    <t>tot_dit_pc_dependency_net_mkt_inc_irpssc_pc_5</t>
  </si>
  <si>
    <t>tot_dit_pc_dependency_dis_inc_pc_5</t>
  </si>
  <si>
    <t>tot_dit_pc_dependency_cons_inc_pc_5</t>
  </si>
  <si>
    <t>tot_dit_pc_dependency_final_inc_pc_5</t>
  </si>
  <si>
    <t>tot_dit_pc_dependency_nso_inc_5</t>
  </si>
  <si>
    <t>tot_dit_pc_dependency_linpobto__5</t>
  </si>
  <si>
    <t>tot_dit_pc_dependency_linpobex__5</t>
  </si>
  <si>
    <t>uprod_tax_pc_dependency_gross_mkt_inc_pc_6</t>
  </si>
  <si>
    <t>uprod_tax_pc_dependency_net_mkt_income_pc_6</t>
  </si>
  <si>
    <t>uprod_tax_pc_dependency_net_mkt_incirp_pc_6</t>
  </si>
  <si>
    <t>uprod_tax_pc_dependency_net_mkt_inc_irpssc_pc_6</t>
  </si>
  <si>
    <t>uprod_tax_pc_dependency_dis_inc_pc_6</t>
  </si>
  <si>
    <t>uprod_tax_pc_dependency_cons_inc_pc_6</t>
  </si>
  <si>
    <t>uprod_tax_pc_dependency_final_inc_pc_6</t>
  </si>
  <si>
    <t>uprod_tax_pc_dependency_nso_inc_6</t>
  </si>
  <si>
    <t>uprod_tax_pc_dependency_linpobto__6</t>
  </si>
  <si>
    <t>uprod_tax_pc_dependency_linpobex__6</t>
  </si>
  <si>
    <t>dividendo_tax_pc_dependency_gross_mkt_inc_pc_6</t>
  </si>
  <si>
    <t>dividendo_tax_pc_dependency_net_mkt_income_pc_6</t>
  </si>
  <si>
    <t>dividendo_tax_pc_dependency_net_mkt_incirp_pc_6</t>
  </si>
  <si>
    <t>dividendo_tax_pc_dependency_net_mkt_inc_irpssc_pc_6</t>
  </si>
  <si>
    <t>dividendo_tax_pc_dependency_dis_inc_pc_6</t>
  </si>
  <si>
    <t>dividendo_tax_pc_dependency_cons_inc_pc_6</t>
  </si>
  <si>
    <t>dividendo_tax_pc_dependency_final_inc_pc_6</t>
  </si>
  <si>
    <t>dividendo_tax_pc_dependency_nso_inc_6</t>
  </si>
  <si>
    <t>dividendo_tax_pc_dependency_linpobto__6</t>
  </si>
  <si>
    <t>dividendo_tax_pc_dependency_linpobex__6</t>
  </si>
  <si>
    <t>alquiler_tax_pc_dependency_gross_mkt_inc_pc_6</t>
  </si>
  <si>
    <t>alquiler_tax_pc_dependency_net_mkt_income_pc_6</t>
  </si>
  <si>
    <t>alquiler_tax_pc_dependency_net_mkt_incirp_pc_6</t>
  </si>
  <si>
    <t>alquiler_tax_pc_dependency_net_mkt_inc_irpssc_pc_6</t>
  </si>
  <si>
    <t>alquiler_tax_pc_dependency_dis_inc_pc_6</t>
  </si>
  <si>
    <t>alquiler_tax_pc_dependency_cons_inc_pc_6</t>
  </si>
  <si>
    <t>alquiler_tax_pc_dependency_final_inc_pc_6</t>
  </si>
  <si>
    <t>alquiler_tax_pc_dependency_nso_inc_6</t>
  </si>
  <si>
    <t>alquiler_tax_pc_dependency_linpobto__6</t>
  </si>
  <si>
    <t>alquiler_tax_pc_dependency_linpobex__6</t>
  </si>
  <si>
    <t>tot_pit_pc_dependency_gross_mkt_inc_pc_6</t>
  </si>
  <si>
    <t>tot_pit_pc_dependency_net_mkt_income_pc_6</t>
  </si>
  <si>
    <t>tot_pit_pc_dependency_net_mkt_incirp_pc_6</t>
  </si>
  <si>
    <t>tot_pit_pc_dependency_net_mkt_inc_irpssc_pc_6</t>
  </si>
  <si>
    <t>tot_pit_pc_dependency_dis_inc_pc_6</t>
  </si>
  <si>
    <t>tot_pit_pc_dependency_cons_inc_pc_6</t>
  </si>
  <si>
    <t>tot_pit_pc_dependency_final_inc_pc_6</t>
  </si>
  <si>
    <t>tot_pit_pc_dependency_nso_inc_6</t>
  </si>
  <si>
    <t>tot_pit_pc_dependency_linpobto__6</t>
  </si>
  <si>
    <t>tot_pit_pc_dependency_linpobex__6</t>
  </si>
  <si>
    <t>tot_dit_pc_dependency_gross_mkt_inc_pc_6</t>
  </si>
  <si>
    <t>tot_dit_pc_dependency_net_mkt_income_pc_6</t>
  </si>
  <si>
    <t>tot_dit_pc_dependency_net_mkt_incirp_pc_6</t>
  </si>
  <si>
    <t>tot_dit_pc_dependency_net_mkt_inc_irpssc_pc_6</t>
  </si>
  <si>
    <t>tot_dit_pc_dependency_dis_inc_pc_6</t>
  </si>
  <si>
    <t>tot_dit_pc_dependency_cons_inc_pc_6</t>
  </si>
  <si>
    <t>tot_dit_pc_dependency_final_inc_pc_6</t>
  </si>
  <si>
    <t>tot_dit_pc_dependency_nso_inc_6</t>
  </si>
  <si>
    <t>tot_dit_pc_dependency_linpobto__6</t>
  </si>
  <si>
    <t>tot_dit_pc_dependency_linpobex__6</t>
  </si>
  <si>
    <t>uprod_tax_pc_dependency_gross_mkt_inc_pc_7</t>
  </si>
  <si>
    <t>uprod_tax_pc_dependency_net_mkt_income_pc_7</t>
  </si>
  <si>
    <t>uprod_tax_pc_dependency_net_mkt_incirp_pc_7</t>
  </si>
  <si>
    <t>uprod_tax_pc_dependency_net_mkt_inc_irpssc_pc_7</t>
  </si>
  <si>
    <t>uprod_tax_pc_dependency_dis_inc_pc_7</t>
  </si>
  <si>
    <t>uprod_tax_pc_dependency_cons_inc_pc_7</t>
  </si>
  <si>
    <t>uprod_tax_pc_dependency_final_inc_pc_7</t>
  </si>
  <si>
    <t>uprod_tax_pc_dependency_nso_inc_7</t>
  </si>
  <si>
    <t>uprod_tax_pc_dependency_linpobto__7</t>
  </si>
  <si>
    <t>uprod_tax_pc_dependency_linpobex__7</t>
  </si>
  <si>
    <t>dividendo_tax_pc_dependency_gross_mkt_inc_pc_7</t>
  </si>
  <si>
    <t>dividendo_tax_pc_dependency_net_mkt_income_pc_7</t>
  </si>
  <si>
    <t>dividendo_tax_pc_dependency_net_mkt_incirp_pc_7</t>
  </si>
  <si>
    <t>dividendo_tax_pc_dependency_net_mkt_inc_irpssc_pc_7</t>
  </si>
  <si>
    <t>dividendo_tax_pc_dependency_dis_inc_pc_7</t>
  </si>
  <si>
    <t>dividendo_tax_pc_dependency_cons_inc_pc_7</t>
  </si>
  <si>
    <t>dividendo_tax_pc_dependency_final_inc_pc_7</t>
  </si>
  <si>
    <t>dividendo_tax_pc_dependency_nso_inc_7</t>
  </si>
  <si>
    <t>dividendo_tax_pc_dependency_linpobto__7</t>
  </si>
  <si>
    <t>dividendo_tax_pc_dependency_linpobex__7</t>
  </si>
  <si>
    <t>alquiler_tax_pc_dependency_gross_mkt_inc_pc_7</t>
  </si>
  <si>
    <t>alquiler_tax_pc_dependency_net_mkt_income_pc_7</t>
  </si>
  <si>
    <t>alquiler_tax_pc_dependency_net_mkt_incirp_pc_7</t>
  </si>
  <si>
    <t>alquiler_tax_pc_dependency_net_mkt_inc_irpssc_pc_7</t>
  </si>
  <si>
    <t>alquiler_tax_pc_dependency_dis_inc_pc_7</t>
  </si>
  <si>
    <t>alquiler_tax_pc_dependency_cons_inc_pc_7</t>
  </si>
  <si>
    <t>alquiler_tax_pc_dependency_final_inc_pc_7</t>
  </si>
  <si>
    <t>alquiler_tax_pc_dependency_nso_inc_7</t>
  </si>
  <si>
    <t>alquiler_tax_pc_dependency_linpobto__7</t>
  </si>
  <si>
    <t>alquiler_tax_pc_dependency_linpobex__7</t>
  </si>
  <si>
    <t>tot_pit_pc_dependency_gross_mkt_inc_pc_7</t>
  </si>
  <si>
    <t>tot_pit_pc_dependency_net_mkt_income_pc_7</t>
  </si>
  <si>
    <t>tot_pit_pc_dependency_net_mkt_incirp_pc_7</t>
  </si>
  <si>
    <t>tot_pit_pc_dependency_net_mkt_inc_irpssc_pc_7</t>
  </si>
  <si>
    <t>tot_pit_pc_dependency_dis_inc_pc_7</t>
  </si>
  <si>
    <t>tot_pit_pc_dependency_cons_inc_pc_7</t>
  </si>
  <si>
    <t>tot_pit_pc_dependency_final_inc_pc_7</t>
  </si>
  <si>
    <t>tot_pit_pc_dependency_nso_inc_7</t>
  </si>
  <si>
    <t>tot_pit_pc_dependency_linpobto__7</t>
  </si>
  <si>
    <t>tot_pit_pc_dependency_linpobex__7</t>
  </si>
  <si>
    <t>tot_dit_pc_dependency_gross_mkt_inc_pc_7</t>
  </si>
  <si>
    <t>tot_dit_pc_dependency_net_mkt_income_pc_7</t>
  </si>
  <si>
    <t>tot_dit_pc_dependency_net_mkt_incirp_pc_7</t>
  </si>
  <si>
    <t>tot_dit_pc_dependency_net_mkt_inc_irpssc_pc_7</t>
  </si>
  <si>
    <t>tot_dit_pc_dependency_dis_inc_pc_7</t>
  </si>
  <si>
    <t>tot_dit_pc_dependency_cons_inc_pc_7</t>
  </si>
  <si>
    <t>tot_dit_pc_dependency_final_inc_pc_7</t>
  </si>
  <si>
    <t>tot_dit_pc_dependency_nso_inc_7</t>
  </si>
  <si>
    <t>tot_dit_pc_dependency_linpobto__7</t>
  </si>
  <si>
    <t>tot_dit_pc_dependency_linpobex__7</t>
  </si>
  <si>
    <t>uprod_tax_pc_dependency_gross_mkt_inc_pc_8</t>
  </si>
  <si>
    <t>uprod_tax_pc_dependency_net_mkt_income_pc_8</t>
  </si>
  <si>
    <t>uprod_tax_pc_dependency_net_mkt_incirp_pc_8</t>
  </si>
  <si>
    <t>uprod_tax_pc_dependency_net_mkt_inc_irpssc_pc_8</t>
  </si>
  <si>
    <t>uprod_tax_pc_dependency_dis_inc_pc_8</t>
  </si>
  <si>
    <t>uprod_tax_pc_dependency_cons_inc_pc_8</t>
  </si>
  <si>
    <t>uprod_tax_pc_dependency_final_inc_pc_8</t>
  </si>
  <si>
    <t>uprod_tax_pc_dependency_nso_inc_8</t>
  </si>
  <si>
    <t>uprod_tax_pc_dependency_linpobto__8</t>
  </si>
  <si>
    <t>uprod_tax_pc_dependency_linpobex__8</t>
  </si>
  <si>
    <t>dividendo_tax_pc_dependency_gross_mkt_inc_pc_8</t>
  </si>
  <si>
    <t>dividendo_tax_pc_dependency_net_mkt_income_pc_8</t>
  </si>
  <si>
    <t>dividendo_tax_pc_dependency_net_mkt_incirp_pc_8</t>
  </si>
  <si>
    <t>dividendo_tax_pc_dependency_net_mkt_inc_irpssc_pc_8</t>
  </si>
  <si>
    <t>dividendo_tax_pc_dependency_dis_inc_pc_8</t>
  </si>
  <si>
    <t>dividendo_tax_pc_dependency_cons_inc_pc_8</t>
  </si>
  <si>
    <t>dividendo_tax_pc_dependency_final_inc_pc_8</t>
  </si>
  <si>
    <t>dividendo_tax_pc_dependency_nso_inc_8</t>
  </si>
  <si>
    <t>dividendo_tax_pc_dependency_linpobto__8</t>
  </si>
  <si>
    <t>dividendo_tax_pc_dependency_linpobex__8</t>
  </si>
  <si>
    <t>alquiler_tax_pc_dependency_gross_mkt_inc_pc_8</t>
  </si>
  <si>
    <t>alquiler_tax_pc_dependency_net_mkt_income_pc_8</t>
  </si>
  <si>
    <t>alquiler_tax_pc_dependency_net_mkt_incirp_pc_8</t>
  </si>
  <si>
    <t>alquiler_tax_pc_dependency_net_mkt_inc_irpssc_pc_8</t>
  </si>
  <si>
    <t>alquiler_tax_pc_dependency_dis_inc_pc_8</t>
  </si>
  <si>
    <t>alquiler_tax_pc_dependency_cons_inc_pc_8</t>
  </si>
  <si>
    <t>alquiler_tax_pc_dependency_final_inc_pc_8</t>
  </si>
  <si>
    <t>alquiler_tax_pc_dependency_nso_inc_8</t>
  </si>
  <si>
    <t>alquiler_tax_pc_dependency_linpobto__8</t>
  </si>
  <si>
    <t>alquiler_tax_pc_dependency_linpobex__8</t>
  </si>
  <si>
    <t>tot_pit_pc_dependency_gross_mkt_inc_pc_8</t>
  </si>
  <si>
    <t>tot_pit_pc_dependency_net_mkt_income_pc_8</t>
  </si>
  <si>
    <t>tot_pit_pc_dependency_net_mkt_incirp_pc_8</t>
  </si>
  <si>
    <t>tot_pit_pc_dependency_net_mkt_inc_irpssc_pc_8</t>
  </si>
  <si>
    <t>tot_pit_pc_dependency_dis_inc_pc_8</t>
  </si>
  <si>
    <t>tot_pit_pc_dependency_cons_inc_pc_8</t>
  </si>
  <si>
    <t>tot_pit_pc_dependency_final_inc_pc_8</t>
  </si>
  <si>
    <t>tot_pit_pc_dependency_nso_inc_8</t>
  </si>
  <si>
    <t>tot_pit_pc_dependency_linpobto__8</t>
  </si>
  <si>
    <t>tot_pit_pc_dependency_linpobex__8</t>
  </si>
  <si>
    <t>tot_dit_pc_dependency_gross_mkt_inc_pc_8</t>
  </si>
  <si>
    <t>tot_dit_pc_dependency_net_mkt_income_pc_8</t>
  </si>
  <si>
    <t>tot_dit_pc_dependency_net_mkt_incirp_pc_8</t>
  </si>
  <si>
    <t>tot_dit_pc_dependency_net_mkt_inc_irpssc_pc_8</t>
  </si>
  <si>
    <t>tot_dit_pc_dependency_dis_inc_pc_8</t>
  </si>
  <si>
    <t>tot_dit_pc_dependency_cons_inc_pc_8</t>
  </si>
  <si>
    <t>tot_dit_pc_dependency_final_inc_pc_8</t>
  </si>
  <si>
    <t>tot_dit_pc_dependency_nso_inc_8</t>
  </si>
  <si>
    <t>tot_dit_pc_dependency_linpobto__8</t>
  </si>
  <si>
    <t>tot_dit_pc_dependency_linpobex__8</t>
  </si>
  <si>
    <t>uprod_tax_pc_dependency_gross_mkt_inc_pc_9</t>
  </si>
  <si>
    <t>uprod_tax_pc_dependency_net_mkt_income_pc_9</t>
  </si>
  <si>
    <t>uprod_tax_pc_dependency_net_mkt_incirp_pc_9</t>
  </si>
  <si>
    <t>uprod_tax_pc_dependency_net_mkt_inc_irpssc_pc_9</t>
  </si>
  <si>
    <t>uprod_tax_pc_dependency_dis_inc_pc_9</t>
  </si>
  <si>
    <t>uprod_tax_pc_dependency_cons_inc_pc_9</t>
  </si>
  <si>
    <t>uprod_tax_pc_dependency_final_inc_pc_9</t>
  </si>
  <si>
    <t>uprod_tax_pc_dependency_nso_inc_9</t>
  </si>
  <si>
    <t>uprod_tax_pc_dependency_linpobto__9</t>
  </si>
  <si>
    <t>uprod_tax_pc_dependency_linpobex__9</t>
  </si>
  <si>
    <t>dividendo_tax_pc_dependency_gross_mkt_inc_pc_9</t>
  </si>
  <si>
    <t>dividendo_tax_pc_dependency_net_mkt_income_pc_9</t>
  </si>
  <si>
    <t>dividendo_tax_pc_dependency_net_mkt_incirp_pc_9</t>
  </si>
  <si>
    <t>dividendo_tax_pc_dependency_net_mkt_inc_irpssc_pc_9</t>
  </si>
  <si>
    <t>dividendo_tax_pc_dependency_dis_inc_pc_9</t>
  </si>
  <si>
    <t>dividendo_tax_pc_dependency_cons_inc_pc_9</t>
  </si>
  <si>
    <t>dividendo_tax_pc_dependency_final_inc_pc_9</t>
  </si>
  <si>
    <t>dividendo_tax_pc_dependency_nso_inc_9</t>
  </si>
  <si>
    <t>dividendo_tax_pc_dependency_linpobto__9</t>
  </si>
  <si>
    <t>dividendo_tax_pc_dependency_linpobex__9</t>
  </si>
  <si>
    <t>alquiler_tax_pc_dependency_gross_mkt_inc_pc_9</t>
  </si>
  <si>
    <t>alquiler_tax_pc_dependency_net_mkt_income_pc_9</t>
  </si>
  <si>
    <t>alquiler_tax_pc_dependency_net_mkt_incirp_pc_9</t>
  </si>
  <si>
    <t>alquiler_tax_pc_dependency_net_mkt_inc_irpssc_pc_9</t>
  </si>
  <si>
    <t>alquiler_tax_pc_dependency_dis_inc_pc_9</t>
  </si>
  <si>
    <t>alquiler_tax_pc_dependency_cons_inc_pc_9</t>
  </si>
  <si>
    <t>alquiler_tax_pc_dependency_final_inc_pc_9</t>
  </si>
  <si>
    <t>alquiler_tax_pc_dependency_nso_inc_9</t>
  </si>
  <si>
    <t>alquiler_tax_pc_dependency_linpobto__9</t>
  </si>
  <si>
    <t>alquiler_tax_pc_dependency_linpobex__9</t>
  </si>
  <si>
    <t>tot_pit_pc_dependency_gross_mkt_inc_pc_9</t>
  </si>
  <si>
    <t>tot_pit_pc_dependency_net_mkt_income_pc_9</t>
  </si>
  <si>
    <t>tot_pit_pc_dependency_net_mkt_incirp_pc_9</t>
  </si>
  <si>
    <t>tot_pit_pc_dependency_net_mkt_inc_irpssc_pc_9</t>
  </si>
  <si>
    <t>tot_pit_pc_dependency_dis_inc_pc_9</t>
  </si>
  <si>
    <t>tot_pit_pc_dependency_cons_inc_pc_9</t>
  </si>
  <si>
    <t>tot_pit_pc_dependency_final_inc_pc_9</t>
  </si>
  <si>
    <t>tot_pit_pc_dependency_nso_inc_9</t>
  </si>
  <si>
    <t>tot_pit_pc_dependency_linpobto__9</t>
  </si>
  <si>
    <t>tot_pit_pc_dependency_linpobex__9</t>
  </si>
  <si>
    <t>tot_dit_pc_dependency_gross_mkt_inc_pc_9</t>
  </si>
  <si>
    <t>tot_dit_pc_dependency_net_mkt_income_pc_9</t>
  </si>
  <si>
    <t>tot_dit_pc_dependency_net_mkt_incirp_pc_9</t>
  </si>
  <si>
    <t>tot_dit_pc_dependency_net_mkt_inc_irpssc_pc_9</t>
  </si>
  <si>
    <t>tot_dit_pc_dependency_dis_inc_pc_9</t>
  </si>
  <si>
    <t>tot_dit_pc_dependency_cons_inc_pc_9</t>
  </si>
  <si>
    <t>tot_dit_pc_dependency_final_inc_pc_9</t>
  </si>
  <si>
    <t>tot_dit_pc_dependency_nso_inc_9</t>
  </si>
  <si>
    <t>tot_dit_pc_dependency_linpobto__9</t>
  </si>
  <si>
    <t>tot_dit_pc_dependency_linpobex__9</t>
  </si>
  <si>
    <t>uprod_tax_pc_dependency_gross_mkt_inc_pc_10</t>
  </si>
  <si>
    <t>uprod_tax_pc_dependency_net_mkt_income_pc_10</t>
  </si>
  <si>
    <t>uprod_tax_pc_dependency_net_mkt_incirp_pc_10</t>
  </si>
  <si>
    <t>uprod_tax_pc_dependency_net_mkt_inc_irpssc_pc_10</t>
  </si>
  <si>
    <t>uprod_tax_pc_dependency_dis_inc_pc_10</t>
  </si>
  <si>
    <t>uprod_tax_pc_dependency_cons_inc_pc_10</t>
  </si>
  <si>
    <t>uprod_tax_pc_dependency_final_inc_pc_10</t>
  </si>
  <si>
    <t>uprod_tax_pc_dependency_nso_inc_10</t>
  </si>
  <si>
    <t>uprod_tax_pc_dependency_linpobto__10</t>
  </si>
  <si>
    <t>uprod_tax_pc_dependency_linpobex__10</t>
  </si>
  <si>
    <t>dividendo_tax_pc_dependency_gross_mkt_inc_pc_10</t>
  </si>
  <si>
    <t>dividendo_tax_pc_dependency_net_mkt_income_pc_10</t>
  </si>
  <si>
    <t>dividendo_tax_pc_dependency_net_mkt_incirp_pc_10</t>
  </si>
  <si>
    <t>dividendo_tax_pc_dependency_net_mkt_inc_irpssc_pc_10</t>
  </si>
  <si>
    <t>dividendo_tax_pc_dependency_dis_inc_pc_10</t>
  </si>
  <si>
    <t>dividendo_tax_pc_dependency_cons_inc_pc_10</t>
  </si>
  <si>
    <t>dividendo_tax_pc_dependency_final_inc_pc_10</t>
  </si>
  <si>
    <t>dividendo_tax_pc_dependency_nso_inc_10</t>
  </si>
  <si>
    <t>dividendo_tax_pc_dependency_linpobto__10</t>
  </si>
  <si>
    <t>dividendo_tax_pc_dependency_linpobex__10</t>
  </si>
  <si>
    <t>alquiler_tax_pc_dependency_gross_mkt_inc_pc_10</t>
  </si>
  <si>
    <t>alquiler_tax_pc_dependency_net_mkt_income_pc_10</t>
  </si>
  <si>
    <t>alquiler_tax_pc_dependency_net_mkt_incirp_pc_10</t>
  </si>
  <si>
    <t>alquiler_tax_pc_dependency_net_mkt_inc_irpssc_pc_10</t>
  </si>
  <si>
    <t>alquiler_tax_pc_dependency_dis_inc_pc_10</t>
  </si>
  <si>
    <t>alquiler_tax_pc_dependency_cons_inc_pc_10</t>
  </si>
  <si>
    <t>alquiler_tax_pc_dependency_final_inc_pc_10</t>
  </si>
  <si>
    <t>alquiler_tax_pc_dependency_nso_inc_10</t>
  </si>
  <si>
    <t>alquiler_tax_pc_dependency_linpobto__10</t>
  </si>
  <si>
    <t>alquiler_tax_pc_dependency_linpobex__10</t>
  </si>
  <si>
    <t>tot_pit_pc_dependency_gross_mkt_inc_pc_10</t>
  </si>
  <si>
    <t>tot_pit_pc_dependency_net_mkt_income_pc_10</t>
  </si>
  <si>
    <t>tot_pit_pc_dependency_net_mkt_incirp_pc_10</t>
  </si>
  <si>
    <t>tot_pit_pc_dependency_net_mkt_inc_irpssc_pc_10</t>
  </si>
  <si>
    <t>tot_pit_pc_dependency_dis_inc_pc_10</t>
  </si>
  <si>
    <t>tot_pit_pc_dependency_cons_inc_pc_10</t>
  </si>
  <si>
    <t>tot_pit_pc_dependency_final_inc_pc_10</t>
  </si>
  <si>
    <t>tot_pit_pc_dependency_nso_inc_10</t>
  </si>
  <si>
    <t>tot_pit_pc_dependency_linpobto__10</t>
  </si>
  <si>
    <t>tot_pit_pc_dependency_linpobex__10</t>
  </si>
  <si>
    <t>tot_dit_pc_dependency_gross_mkt_inc_pc_10</t>
  </si>
  <si>
    <t>tot_dit_pc_dependency_net_mkt_income_pc_10</t>
  </si>
  <si>
    <t>tot_dit_pc_dependency_net_mkt_incirp_pc_10</t>
  </si>
  <si>
    <t>tot_dit_pc_dependency_net_mkt_inc_irpssc_pc_10</t>
  </si>
  <si>
    <t>tot_dit_pc_dependency_dis_inc_pc_10</t>
  </si>
  <si>
    <t>tot_dit_pc_dependency_cons_inc_pc_10</t>
  </si>
  <si>
    <t>tot_dit_pc_dependency_final_inc_pc_10</t>
  </si>
  <si>
    <t>tot_dit_pc_dependency_nso_inc_10</t>
  </si>
  <si>
    <t>tot_dit_pc_dependency_linpobto__10</t>
  </si>
  <si>
    <t>tot_dit_pc_dependency_linpobex__10</t>
  </si>
  <si>
    <t>uprod_tax_pc_beneficiaries__1</t>
  </si>
  <si>
    <t>uprod_tax_pc_benefits__1</t>
  </si>
  <si>
    <t>uprod_tax_pc_coverage__1</t>
  </si>
  <si>
    <t>uprod_tax_pc_mean__1</t>
  </si>
  <si>
    <t>dividendo_tax_pc_beneficiaries__1</t>
  </si>
  <si>
    <t>dividendo_tax_pc_benefits__1</t>
  </si>
  <si>
    <t>dividendo_tax_pc_coverage__1</t>
  </si>
  <si>
    <t>dividendo_tax_pc_mean__1</t>
  </si>
  <si>
    <t>dividendo_tax_pc_dependency_gross_mkt_inc_pc_1yes</t>
  </si>
  <si>
    <t>dividendo_tax_pc_dependency_net_mkt_income_pc_1yes</t>
  </si>
  <si>
    <t>dividendo_tax_pc_dependency_net_mkt_incirp_pc_1yes</t>
  </si>
  <si>
    <t>dividendo_tax_pc_dependency_net_mkt_inc_irpssc_pc_1yes</t>
  </si>
  <si>
    <t>dividendo_tax_pc_dependency_dis_inc_pc_1yes</t>
  </si>
  <si>
    <t>dividendo_tax_pc_dependency_cons_inc_pc_1yes</t>
  </si>
  <si>
    <t>dividendo_tax_pc_dependency_final_inc_pc_1yes</t>
  </si>
  <si>
    <t>dividendo_tax_pc_dependency_nso_inc_1yes</t>
  </si>
  <si>
    <t>dividendo_tax_pc_dependency_linpobto__1yes</t>
  </si>
  <si>
    <t>dividendo_tax_pc_dependency_linpobex__1yes</t>
  </si>
  <si>
    <t>alquiler_tax_pc_beneficiaries__1</t>
  </si>
  <si>
    <t>alquiler_tax_pc_benefits__1</t>
  </si>
  <si>
    <t>alquiler_tax_pc_coverage__1</t>
  </si>
  <si>
    <t>alquiler_tax_pc_mean__1</t>
  </si>
  <si>
    <t>alquiler_tax_pc_dependency_gross_mkt_inc_pc_1yes</t>
  </si>
  <si>
    <t>alquiler_tax_pc_dependency_net_mkt_income_pc_1yes</t>
  </si>
  <si>
    <t>alquiler_tax_pc_dependency_net_mkt_incirp_pc_1yes</t>
  </si>
  <si>
    <t>alquiler_tax_pc_dependency_net_mkt_inc_irpssc_pc_1yes</t>
  </si>
  <si>
    <t>alquiler_tax_pc_dependency_dis_inc_pc_1yes</t>
  </si>
  <si>
    <t>alquiler_tax_pc_dependency_cons_inc_pc_1yes</t>
  </si>
  <si>
    <t>alquiler_tax_pc_dependency_final_inc_pc_1yes</t>
  </si>
  <si>
    <t>alquiler_tax_pc_dependency_nso_inc_1yes</t>
  </si>
  <si>
    <t>alquiler_tax_pc_dependency_linpobto__1yes</t>
  </si>
  <si>
    <t>alquiler_tax_pc_dependency_linpobex__1yes</t>
  </si>
  <si>
    <t>tot_pit_pc_beneficiaries__1</t>
  </si>
  <si>
    <t>tot_pit_pc_benefits__1</t>
  </si>
  <si>
    <t>tot_pit_pc_coverage__1</t>
  </si>
  <si>
    <t>tot_pit_pc_mean__1</t>
  </si>
  <si>
    <t>tot_pit_pc_dependency_gross_mkt_inc_pc_1yes</t>
  </si>
  <si>
    <t>tot_pit_pc_dependency_net_mkt_income_pc_1yes</t>
  </si>
  <si>
    <t>tot_pit_pc_dependency_net_mkt_incirp_pc_1yes</t>
  </si>
  <si>
    <t>tot_pit_pc_dependency_net_mkt_inc_irpssc_pc_1yes</t>
  </si>
  <si>
    <t>tot_pit_pc_dependency_dis_inc_pc_1yes</t>
  </si>
  <si>
    <t>tot_pit_pc_dependency_cons_inc_pc_1yes</t>
  </si>
  <si>
    <t>tot_pit_pc_dependency_final_inc_pc_1yes</t>
  </si>
  <si>
    <t>tot_pit_pc_dependency_nso_inc_1yes</t>
  </si>
  <si>
    <t>tot_pit_pc_dependency_linpobto__1yes</t>
  </si>
  <si>
    <t>tot_pit_pc_dependency_linpobex__1yes</t>
  </si>
  <si>
    <t>tot_dit_pc_beneficiaries__1</t>
  </si>
  <si>
    <t>tot_dit_pc_benefits__1</t>
  </si>
  <si>
    <t>tot_dit_pc_coverage__1</t>
  </si>
  <si>
    <t>tot_dit_pc_mean__1</t>
  </si>
  <si>
    <t>tot_dit_pc_dependency_gross_mkt_inc_pc_1yes</t>
  </si>
  <si>
    <t>tot_dit_pc_dependency_net_mkt_income_pc_1yes</t>
  </si>
  <si>
    <t>tot_dit_pc_dependency_net_mkt_incirp_pc_1yes</t>
  </si>
  <si>
    <t>tot_dit_pc_dependency_net_mkt_inc_irpssc_pc_1yes</t>
  </si>
  <si>
    <t>tot_dit_pc_dependency_dis_inc_pc_1yes</t>
  </si>
  <si>
    <t>tot_dit_pc_dependency_cons_inc_pc_1yes</t>
  </si>
  <si>
    <t>tot_dit_pc_dependency_final_inc_pc_1yes</t>
  </si>
  <si>
    <t>tot_dit_pc_dependency_nso_inc_1yes</t>
  </si>
  <si>
    <t>tot_dit_pc_dependency_linpobto__1yes</t>
  </si>
  <si>
    <t>tot_dit_pc_dependency_linpobex__1yes</t>
  </si>
  <si>
    <t>uprod_tax_pc_beneficiaries__2</t>
  </si>
  <si>
    <t>uprod_tax_pc_benefits__2</t>
  </si>
  <si>
    <t>uprod_tax_pc_coverage__2</t>
  </si>
  <si>
    <t>uprod_tax_pc_mean__2</t>
  </si>
  <si>
    <t>dividendo_tax_pc_beneficiaries__2</t>
  </si>
  <si>
    <t>dividendo_tax_pc_benefits__2</t>
  </si>
  <si>
    <t>dividendo_tax_pc_coverage__2</t>
  </si>
  <si>
    <t>dividendo_tax_pc_mean__2</t>
  </si>
  <si>
    <t>dividendo_tax_pc_dependency_gross_mkt_inc_pc_2yes</t>
  </si>
  <si>
    <t>dividendo_tax_pc_dependency_net_mkt_income_pc_2yes</t>
  </si>
  <si>
    <t>dividendo_tax_pc_dependency_net_mkt_incirp_pc_2yes</t>
  </si>
  <si>
    <t>dividendo_tax_pc_dependency_net_mkt_inc_irpssc_pc_2yes</t>
  </si>
  <si>
    <t>dividendo_tax_pc_dependency_dis_inc_pc_2yes</t>
  </si>
  <si>
    <t>dividendo_tax_pc_dependency_cons_inc_pc_2yes</t>
  </si>
  <si>
    <t>dividendo_tax_pc_dependency_final_inc_pc_2yes</t>
  </si>
  <si>
    <t>dividendo_tax_pc_dependency_nso_inc_2yes</t>
  </si>
  <si>
    <t>dividendo_tax_pc_dependency_linpobto__2yes</t>
  </si>
  <si>
    <t>dividendo_tax_pc_dependency_linpobex__2yes</t>
  </si>
  <si>
    <t>alquiler_tax_pc_beneficiaries__2</t>
  </si>
  <si>
    <t>alquiler_tax_pc_benefits__2</t>
  </si>
  <si>
    <t>alquiler_tax_pc_coverage__2</t>
  </si>
  <si>
    <t>alquiler_tax_pc_mean__2</t>
  </si>
  <si>
    <t>alquiler_tax_pc_dependency_gross_mkt_inc_pc_2yes</t>
  </si>
  <si>
    <t>alquiler_tax_pc_dependency_net_mkt_income_pc_2yes</t>
  </si>
  <si>
    <t>alquiler_tax_pc_dependency_net_mkt_incirp_pc_2yes</t>
  </si>
  <si>
    <t>alquiler_tax_pc_dependency_net_mkt_inc_irpssc_pc_2yes</t>
  </si>
  <si>
    <t>alquiler_tax_pc_dependency_dis_inc_pc_2yes</t>
  </si>
  <si>
    <t>alquiler_tax_pc_dependency_cons_inc_pc_2yes</t>
  </si>
  <si>
    <t>alquiler_tax_pc_dependency_final_inc_pc_2yes</t>
  </si>
  <si>
    <t>alquiler_tax_pc_dependency_nso_inc_2yes</t>
  </si>
  <si>
    <t>alquiler_tax_pc_dependency_linpobto__2yes</t>
  </si>
  <si>
    <t>alquiler_tax_pc_dependency_linpobex__2yes</t>
  </si>
  <si>
    <t>tot_pit_pc_beneficiaries__2</t>
  </si>
  <si>
    <t>tot_pit_pc_benefits__2</t>
  </si>
  <si>
    <t>tot_pit_pc_coverage__2</t>
  </si>
  <si>
    <t>tot_pit_pc_mean__2</t>
  </si>
  <si>
    <t>tot_pit_pc_dependency_gross_mkt_inc_pc_2yes</t>
  </si>
  <si>
    <t>tot_pit_pc_dependency_net_mkt_income_pc_2yes</t>
  </si>
  <si>
    <t>tot_pit_pc_dependency_net_mkt_incirp_pc_2yes</t>
  </si>
  <si>
    <t>tot_pit_pc_dependency_net_mkt_inc_irpssc_pc_2yes</t>
  </si>
  <si>
    <t>tot_pit_pc_dependency_dis_inc_pc_2yes</t>
  </si>
  <si>
    <t>tot_pit_pc_dependency_cons_inc_pc_2yes</t>
  </si>
  <si>
    <t>tot_pit_pc_dependency_final_inc_pc_2yes</t>
  </si>
  <si>
    <t>tot_pit_pc_dependency_nso_inc_2yes</t>
  </si>
  <si>
    <t>tot_pit_pc_dependency_linpobto__2yes</t>
  </si>
  <si>
    <t>tot_pit_pc_dependency_linpobex__2yes</t>
  </si>
  <si>
    <t>tot_dit_pc_beneficiaries__2</t>
  </si>
  <si>
    <t>tot_dit_pc_benefits__2</t>
  </si>
  <si>
    <t>tot_dit_pc_coverage__2</t>
  </si>
  <si>
    <t>tot_dit_pc_mean__2</t>
  </si>
  <si>
    <t>tot_dit_pc_dependency_gross_mkt_inc_pc_2yes</t>
  </si>
  <si>
    <t>tot_dit_pc_dependency_net_mkt_income_pc_2yes</t>
  </si>
  <si>
    <t>tot_dit_pc_dependency_net_mkt_incirp_pc_2yes</t>
  </si>
  <si>
    <t>tot_dit_pc_dependency_net_mkt_inc_irpssc_pc_2yes</t>
  </si>
  <si>
    <t>tot_dit_pc_dependency_dis_inc_pc_2yes</t>
  </si>
  <si>
    <t>tot_dit_pc_dependency_cons_inc_pc_2yes</t>
  </si>
  <si>
    <t>tot_dit_pc_dependency_final_inc_pc_2yes</t>
  </si>
  <si>
    <t>tot_dit_pc_dependency_nso_inc_2yes</t>
  </si>
  <si>
    <t>tot_dit_pc_dependency_linpobto__2yes</t>
  </si>
  <si>
    <t>tot_dit_pc_dependency_linpobex__2yes</t>
  </si>
  <si>
    <t>uprod_tax_pc_beneficiaries__3</t>
  </si>
  <si>
    <t>uprod_tax_pc_benefits__3</t>
  </si>
  <si>
    <t>uprod_tax_pc_coverage__3</t>
  </si>
  <si>
    <t>uprod_tax_pc_mean__3</t>
  </si>
  <si>
    <t>dividendo_tax_pc_beneficiaries__3</t>
  </si>
  <si>
    <t>dividendo_tax_pc_benefits__3</t>
  </si>
  <si>
    <t>dividendo_tax_pc_coverage__3</t>
  </si>
  <si>
    <t>dividendo_tax_pc_mean__3</t>
  </si>
  <si>
    <t>dividendo_tax_pc_dependency_gross_mkt_inc_pc_3yes</t>
  </si>
  <si>
    <t>dividendo_tax_pc_dependency_net_mkt_income_pc_3yes</t>
  </si>
  <si>
    <t>dividendo_tax_pc_dependency_net_mkt_incirp_pc_3yes</t>
  </si>
  <si>
    <t>dividendo_tax_pc_dependency_net_mkt_inc_irpssc_pc_3yes</t>
  </si>
  <si>
    <t>dividendo_tax_pc_dependency_dis_inc_pc_3yes</t>
  </si>
  <si>
    <t>dividendo_tax_pc_dependency_cons_inc_pc_3yes</t>
  </si>
  <si>
    <t>dividendo_tax_pc_dependency_final_inc_pc_3yes</t>
  </si>
  <si>
    <t>dividendo_tax_pc_dependency_nso_inc_3yes</t>
  </si>
  <si>
    <t>dividendo_tax_pc_dependency_linpobto__3yes</t>
  </si>
  <si>
    <t>dividendo_tax_pc_dependency_linpobex__3yes</t>
  </si>
  <si>
    <t>alquiler_tax_pc_beneficiaries__3</t>
  </si>
  <si>
    <t>alquiler_tax_pc_benefits__3</t>
  </si>
  <si>
    <t>alquiler_tax_pc_coverage__3</t>
  </si>
  <si>
    <t>alquiler_tax_pc_mean__3</t>
  </si>
  <si>
    <t>alquiler_tax_pc_dependency_gross_mkt_inc_pc_3yes</t>
  </si>
  <si>
    <t>alquiler_tax_pc_dependency_net_mkt_income_pc_3yes</t>
  </si>
  <si>
    <t>alquiler_tax_pc_dependency_net_mkt_incirp_pc_3yes</t>
  </si>
  <si>
    <t>alquiler_tax_pc_dependency_net_mkt_inc_irpssc_pc_3yes</t>
  </si>
  <si>
    <t>alquiler_tax_pc_dependency_dis_inc_pc_3yes</t>
  </si>
  <si>
    <t>alquiler_tax_pc_dependency_cons_inc_pc_3yes</t>
  </si>
  <si>
    <t>alquiler_tax_pc_dependency_final_inc_pc_3yes</t>
  </si>
  <si>
    <t>alquiler_tax_pc_dependency_nso_inc_3yes</t>
  </si>
  <si>
    <t>alquiler_tax_pc_dependency_linpobto__3yes</t>
  </si>
  <si>
    <t>alquiler_tax_pc_dependency_linpobex__3yes</t>
  </si>
  <si>
    <t>tot_pit_pc_beneficiaries__3</t>
  </si>
  <si>
    <t>tot_pit_pc_benefits__3</t>
  </si>
  <si>
    <t>tot_pit_pc_coverage__3</t>
  </si>
  <si>
    <t>tot_pit_pc_mean__3</t>
  </si>
  <si>
    <t>tot_pit_pc_dependency_gross_mkt_inc_pc_3yes</t>
  </si>
  <si>
    <t>tot_pit_pc_dependency_net_mkt_income_pc_3yes</t>
  </si>
  <si>
    <t>tot_pit_pc_dependency_net_mkt_incirp_pc_3yes</t>
  </si>
  <si>
    <t>tot_pit_pc_dependency_net_mkt_inc_irpssc_pc_3yes</t>
  </si>
  <si>
    <t>tot_pit_pc_dependency_dis_inc_pc_3yes</t>
  </si>
  <si>
    <t>tot_pit_pc_dependency_cons_inc_pc_3yes</t>
  </si>
  <si>
    <t>tot_pit_pc_dependency_final_inc_pc_3yes</t>
  </si>
  <si>
    <t>tot_pit_pc_dependency_nso_inc_3yes</t>
  </si>
  <si>
    <t>tot_pit_pc_dependency_linpobto__3yes</t>
  </si>
  <si>
    <t>tot_pit_pc_dependency_linpobex__3yes</t>
  </si>
  <si>
    <t>tot_dit_pc_beneficiaries__3</t>
  </si>
  <si>
    <t>tot_dit_pc_benefits__3</t>
  </si>
  <si>
    <t>tot_dit_pc_coverage__3</t>
  </si>
  <si>
    <t>tot_dit_pc_mean__3</t>
  </si>
  <si>
    <t>tot_dit_pc_dependency_gross_mkt_inc_pc_3yes</t>
  </si>
  <si>
    <t>tot_dit_pc_dependency_net_mkt_income_pc_3yes</t>
  </si>
  <si>
    <t>tot_dit_pc_dependency_net_mkt_incirp_pc_3yes</t>
  </si>
  <si>
    <t>tot_dit_pc_dependency_net_mkt_inc_irpssc_pc_3yes</t>
  </si>
  <si>
    <t>tot_dit_pc_dependency_dis_inc_pc_3yes</t>
  </si>
  <si>
    <t>tot_dit_pc_dependency_cons_inc_pc_3yes</t>
  </si>
  <si>
    <t>tot_dit_pc_dependency_final_inc_pc_3yes</t>
  </si>
  <si>
    <t>tot_dit_pc_dependency_nso_inc_3yes</t>
  </si>
  <si>
    <t>tot_dit_pc_dependency_linpobto__3yes</t>
  </si>
  <si>
    <t>tot_dit_pc_dependency_linpobex__3yes</t>
  </si>
  <si>
    <t>uprod_tax_pc_beneficiaries__4</t>
  </si>
  <si>
    <t>uprod_tax_pc_benefits__4</t>
  </si>
  <si>
    <t>uprod_tax_pc_coverage__4</t>
  </si>
  <si>
    <t>uprod_tax_pc_mean__4</t>
  </si>
  <si>
    <t>uprod_tax_pc_dependency_gross_mkt_inc_pc_4yes</t>
  </si>
  <si>
    <t>uprod_tax_pc_dependency_net_mkt_income_pc_4yes</t>
  </si>
  <si>
    <t>uprod_tax_pc_dependency_net_mkt_incirp_pc_4yes</t>
  </si>
  <si>
    <t>uprod_tax_pc_dependency_net_mkt_inc_irpssc_pc_4yes</t>
  </si>
  <si>
    <t>uprod_tax_pc_dependency_dis_inc_pc_4yes</t>
  </si>
  <si>
    <t>uprod_tax_pc_dependency_cons_inc_pc_4yes</t>
  </si>
  <si>
    <t>uprod_tax_pc_dependency_final_inc_pc_4yes</t>
  </si>
  <si>
    <t>uprod_tax_pc_dependency_nso_inc_4yes</t>
  </si>
  <si>
    <t>uprod_tax_pc_dependency_linpobto__4yes</t>
  </si>
  <si>
    <t>uprod_tax_pc_dependency_linpobex__4yes</t>
  </si>
  <si>
    <t>dividendo_tax_pc_beneficiaries__4</t>
  </si>
  <si>
    <t>dividendo_tax_pc_benefits__4</t>
  </si>
  <si>
    <t>dividendo_tax_pc_coverage__4</t>
  </si>
  <si>
    <t>dividendo_tax_pc_mean__4</t>
  </si>
  <si>
    <t>dividendo_tax_pc_dependency_gross_mkt_inc_pc_4yes</t>
  </si>
  <si>
    <t>dividendo_tax_pc_dependency_net_mkt_income_pc_4yes</t>
  </si>
  <si>
    <t>dividendo_tax_pc_dependency_net_mkt_incirp_pc_4yes</t>
  </si>
  <si>
    <t>dividendo_tax_pc_dependency_net_mkt_inc_irpssc_pc_4yes</t>
  </si>
  <si>
    <t>dividendo_tax_pc_dependency_dis_inc_pc_4yes</t>
  </si>
  <si>
    <t>dividendo_tax_pc_dependency_cons_inc_pc_4yes</t>
  </si>
  <si>
    <t>dividendo_tax_pc_dependency_final_inc_pc_4yes</t>
  </si>
  <si>
    <t>dividendo_tax_pc_dependency_nso_inc_4yes</t>
  </si>
  <si>
    <t>dividendo_tax_pc_dependency_linpobto__4yes</t>
  </si>
  <si>
    <t>dividendo_tax_pc_dependency_linpobex__4yes</t>
  </si>
  <si>
    <t>alquiler_tax_pc_beneficiaries__4</t>
  </si>
  <si>
    <t>alquiler_tax_pc_benefits__4</t>
  </si>
  <si>
    <t>alquiler_tax_pc_coverage__4</t>
  </si>
  <si>
    <t>alquiler_tax_pc_mean__4</t>
  </si>
  <si>
    <t>alquiler_tax_pc_dependency_gross_mkt_inc_pc_4yes</t>
  </si>
  <si>
    <t>alquiler_tax_pc_dependency_net_mkt_income_pc_4yes</t>
  </si>
  <si>
    <t>alquiler_tax_pc_dependency_net_mkt_incirp_pc_4yes</t>
  </si>
  <si>
    <t>alquiler_tax_pc_dependency_net_mkt_inc_irpssc_pc_4yes</t>
  </si>
  <si>
    <t>alquiler_tax_pc_dependency_dis_inc_pc_4yes</t>
  </si>
  <si>
    <t>alquiler_tax_pc_dependency_cons_inc_pc_4yes</t>
  </si>
  <si>
    <t>alquiler_tax_pc_dependency_final_inc_pc_4yes</t>
  </si>
  <si>
    <t>alquiler_tax_pc_dependency_nso_inc_4yes</t>
  </si>
  <si>
    <t>alquiler_tax_pc_dependency_linpobto__4yes</t>
  </si>
  <si>
    <t>alquiler_tax_pc_dependency_linpobex__4yes</t>
  </si>
  <si>
    <t>tot_pit_pc_beneficiaries__4</t>
  </si>
  <si>
    <t>tot_pit_pc_benefits__4</t>
  </si>
  <si>
    <t>tot_pit_pc_coverage__4</t>
  </si>
  <si>
    <t>tot_pit_pc_mean__4</t>
  </si>
  <si>
    <t>tot_pit_pc_dependency_gross_mkt_inc_pc_4yes</t>
  </si>
  <si>
    <t>tot_pit_pc_dependency_net_mkt_income_pc_4yes</t>
  </si>
  <si>
    <t>tot_pit_pc_dependency_net_mkt_incirp_pc_4yes</t>
  </si>
  <si>
    <t>tot_pit_pc_dependency_net_mkt_inc_irpssc_pc_4yes</t>
  </si>
  <si>
    <t>tot_pit_pc_dependency_dis_inc_pc_4yes</t>
  </si>
  <si>
    <t>tot_pit_pc_dependency_cons_inc_pc_4yes</t>
  </si>
  <si>
    <t>tot_pit_pc_dependency_final_inc_pc_4yes</t>
  </si>
  <si>
    <t>tot_pit_pc_dependency_nso_inc_4yes</t>
  </si>
  <si>
    <t>tot_pit_pc_dependency_linpobto__4yes</t>
  </si>
  <si>
    <t>tot_pit_pc_dependency_linpobex__4yes</t>
  </si>
  <si>
    <t>tot_dit_pc_beneficiaries__4</t>
  </si>
  <si>
    <t>tot_dit_pc_benefits__4</t>
  </si>
  <si>
    <t>tot_dit_pc_coverage__4</t>
  </si>
  <si>
    <t>tot_dit_pc_mean__4</t>
  </si>
  <si>
    <t>tot_dit_pc_dependency_gross_mkt_inc_pc_4yes</t>
  </si>
  <si>
    <t>tot_dit_pc_dependency_net_mkt_income_pc_4yes</t>
  </si>
  <si>
    <t>tot_dit_pc_dependency_net_mkt_incirp_pc_4yes</t>
  </si>
  <si>
    <t>tot_dit_pc_dependency_net_mkt_inc_irpssc_pc_4yes</t>
  </si>
  <si>
    <t>tot_dit_pc_dependency_dis_inc_pc_4yes</t>
  </si>
  <si>
    <t>tot_dit_pc_dependency_cons_inc_pc_4yes</t>
  </si>
  <si>
    <t>tot_dit_pc_dependency_final_inc_pc_4yes</t>
  </si>
  <si>
    <t>tot_dit_pc_dependency_nso_inc_4yes</t>
  </si>
  <si>
    <t>tot_dit_pc_dependency_linpobto__4yes</t>
  </si>
  <si>
    <t>tot_dit_pc_dependency_linpobex__4yes</t>
  </si>
  <si>
    <t>uprod_tax_pc_beneficiaries__5</t>
  </si>
  <si>
    <t>uprod_tax_pc_benefits__5</t>
  </si>
  <si>
    <t>uprod_tax_pc_coverage__5</t>
  </si>
  <si>
    <t>uprod_tax_pc_mean__5</t>
  </si>
  <si>
    <t>dividendo_tax_pc_beneficiaries__5</t>
  </si>
  <si>
    <t>dividendo_tax_pc_benefits__5</t>
  </si>
  <si>
    <t>dividendo_tax_pc_coverage__5</t>
  </si>
  <si>
    <t>dividendo_tax_pc_mean__5</t>
  </si>
  <si>
    <t>dividendo_tax_pc_dependency_gross_mkt_inc_pc_5yes</t>
  </si>
  <si>
    <t>dividendo_tax_pc_dependency_net_mkt_income_pc_5yes</t>
  </si>
  <si>
    <t>dividendo_tax_pc_dependency_net_mkt_incirp_pc_5yes</t>
  </si>
  <si>
    <t>dividendo_tax_pc_dependency_net_mkt_inc_irpssc_pc_5yes</t>
  </si>
  <si>
    <t>dividendo_tax_pc_dependency_dis_inc_pc_5yes</t>
  </si>
  <si>
    <t>dividendo_tax_pc_dependency_cons_inc_pc_5yes</t>
  </si>
  <si>
    <t>dividendo_tax_pc_dependency_final_inc_pc_5yes</t>
  </si>
  <si>
    <t>dividendo_tax_pc_dependency_nso_inc_5yes</t>
  </si>
  <si>
    <t>dividendo_tax_pc_dependency_linpobto__5yes</t>
  </si>
  <si>
    <t>dividendo_tax_pc_dependency_linpobex__5yes</t>
  </si>
  <si>
    <t>alquiler_tax_pc_beneficiaries__5</t>
  </si>
  <si>
    <t>alquiler_tax_pc_benefits__5</t>
  </si>
  <si>
    <t>alquiler_tax_pc_coverage__5</t>
  </si>
  <si>
    <t>alquiler_tax_pc_mean__5</t>
  </si>
  <si>
    <t>alquiler_tax_pc_dependency_gross_mkt_inc_pc_5yes</t>
  </si>
  <si>
    <t>alquiler_tax_pc_dependency_net_mkt_income_pc_5yes</t>
  </si>
  <si>
    <t>alquiler_tax_pc_dependency_net_mkt_incirp_pc_5yes</t>
  </si>
  <si>
    <t>alquiler_tax_pc_dependency_net_mkt_inc_irpssc_pc_5yes</t>
  </si>
  <si>
    <t>alquiler_tax_pc_dependency_dis_inc_pc_5yes</t>
  </si>
  <si>
    <t>alquiler_tax_pc_dependency_cons_inc_pc_5yes</t>
  </si>
  <si>
    <t>alquiler_tax_pc_dependency_final_inc_pc_5yes</t>
  </si>
  <si>
    <t>alquiler_tax_pc_dependency_nso_inc_5yes</t>
  </si>
  <si>
    <t>alquiler_tax_pc_dependency_linpobto__5yes</t>
  </si>
  <si>
    <t>alquiler_tax_pc_dependency_linpobex__5yes</t>
  </si>
  <si>
    <t>tot_pit_pc_beneficiaries__5</t>
  </si>
  <si>
    <t>tot_pit_pc_benefits__5</t>
  </si>
  <si>
    <t>tot_pit_pc_coverage__5</t>
  </si>
  <si>
    <t>tot_pit_pc_mean__5</t>
  </si>
  <si>
    <t>tot_pit_pc_dependency_gross_mkt_inc_pc_5yes</t>
  </si>
  <si>
    <t>tot_pit_pc_dependency_net_mkt_income_pc_5yes</t>
  </si>
  <si>
    <t>tot_pit_pc_dependency_net_mkt_incirp_pc_5yes</t>
  </si>
  <si>
    <t>tot_pit_pc_dependency_net_mkt_inc_irpssc_pc_5yes</t>
  </si>
  <si>
    <t>tot_pit_pc_dependency_dis_inc_pc_5yes</t>
  </si>
  <si>
    <t>tot_pit_pc_dependency_cons_inc_pc_5yes</t>
  </si>
  <si>
    <t>tot_pit_pc_dependency_final_inc_pc_5yes</t>
  </si>
  <si>
    <t>tot_pit_pc_dependency_nso_inc_5yes</t>
  </si>
  <si>
    <t>tot_pit_pc_dependency_linpobto__5yes</t>
  </si>
  <si>
    <t>tot_pit_pc_dependency_linpobex__5yes</t>
  </si>
  <si>
    <t>tot_dit_pc_beneficiaries__5</t>
  </si>
  <si>
    <t>tot_dit_pc_benefits__5</t>
  </si>
  <si>
    <t>tot_dit_pc_coverage__5</t>
  </si>
  <si>
    <t>tot_dit_pc_mean__5</t>
  </si>
  <si>
    <t>tot_dit_pc_dependency_gross_mkt_inc_pc_5yes</t>
  </si>
  <si>
    <t>tot_dit_pc_dependency_net_mkt_income_pc_5yes</t>
  </si>
  <si>
    <t>tot_dit_pc_dependency_net_mkt_incirp_pc_5yes</t>
  </si>
  <si>
    <t>tot_dit_pc_dependency_net_mkt_inc_irpssc_pc_5yes</t>
  </si>
  <si>
    <t>tot_dit_pc_dependency_dis_inc_pc_5yes</t>
  </si>
  <si>
    <t>tot_dit_pc_dependency_cons_inc_pc_5yes</t>
  </si>
  <si>
    <t>tot_dit_pc_dependency_final_inc_pc_5yes</t>
  </si>
  <si>
    <t>tot_dit_pc_dependency_nso_inc_5yes</t>
  </si>
  <si>
    <t>tot_dit_pc_dependency_linpobto__5yes</t>
  </si>
  <si>
    <t>tot_dit_pc_dependency_linpobex__5yes</t>
  </si>
  <si>
    <t>labor_tax_pc_dependency_gross_mkt_inc_pc_6yes</t>
  </si>
  <si>
    <t>labor_tax_pc_dependency_net_mkt_income_pc_6yes</t>
  </si>
  <si>
    <t>labor_tax_pc_dependency_net_mkt_incirp_pc_6yes</t>
  </si>
  <si>
    <t>labor_tax_pc_dependency_net_mkt_inc_irpssc_pc_6yes</t>
  </si>
  <si>
    <t>labor_tax_pc_dependency_dis_inc_pc_6yes</t>
  </si>
  <si>
    <t>labor_tax_pc_dependency_cons_inc_pc_6yes</t>
  </si>
  <si>
    <t>labor_tax_pc_dependency_final_inc_pc_6yes</t>
  </si>
  <si>
    <t>labor_tax_pc_dependency_nso_inc_6yes</t>
  </si>
  <si>
    <t>labor_tax_pc_dependency_linpobto__6yes</t>
  </si>
  <si>
    <t>labor_tax_pc_dependency_linpobex__6yes</t>
  </si>
  <si>
    <t>tot_deduction_taken_pc_dependency_gross_mkt_inc_pc_6yes</t>
  </si>
  <si>
    <t>tot_deduction_taken_pc_dependency_net_mkt_income_pc_6yes</t>
  </si>
  <si>
    <t>tot_deduction_taken_pc_dependency_net_mkt_incirp_pc_6yes</t>
  </si>
  <si>
    <t>tot_deduction_taken_pc_dependency_net_mkt_inc_irpssc_pc_6yes</t>
  </si>
  <si>
    <t>tot_deduction_taken_pc_dependency_dis_inc_pc_6yes</t>
  </si>
  <si>
    <t>tot_deduction_taken_pc_dependency_cons_inc_pc_6yes</t>
  </si>
  <si>
    <t>tot_deduction_taken_pc_dependency_final_inc_pc_6yes</t>
  </si>
  <si>
    <t>tot_deduction_taken_pc_dependency_nso_inc_6yes</t>
  </si>
  <si>
    <t>tot_deduction_taken_pc_dependency_linpobto__6yes</t>
  </si>
  <si>
    <t>tot_deduction_taken_pc_dependency_linpobex__6yes</t>
  </si>
  <si>
    <t>uprod_tax_pc_beneficiaries__6</t>
  </si>
  <si>
    <t>uprod_tax_pc_benefits__6</t>
  </si>
  <si>
    <t>uprod_tax_pc_coverage__6</t>
  </si>
  <si>
    <t>uprod_tax_pc_mean__6</t>
  </si>
  <si>
    <t>uprod_tax_pc_dependency_gross_mkt_inc_pc_6yes</t>
  </si>
  <si>
    <t>uprod_tax_pc_dependency_net_mkt_income_pc_6yes</t>
  </si>
  <si>
    <t>uprod_tax_pc_dependency_net_mkt_incirp_pc_6yes</t>
  </si>
  <si>
    <t>uprod_tax_pc_dependency_net_mkt_inc_irpssc_pc_6yes</t>
  </si>
  <si>
    <t>uprod_tax_pc_dependency_dis_inc_pc_6yes</t>
  </si>
  <si>
    <t>uprod_tax_pc_dependency_cons_inc_pc_6yes</t>
  </si>
  <si>
    <t>uprod_tax_pc_dependency_final_inc_pc_6yes</t>
  </si>
  <si>
    <t>uprod_tax_pc_dependency_nso_inc_6yes</t>
  </si>
  <si>
    <t>uprod_tax_pc_dependency_linpobto__6yes</t>
  </si>
  <si>
    <t>uprod_tax_pc_dependency_linpobex__6yes</t>
  </si>
  <si>
    <t>dividendo_tax_pc_beneficiaries__6</t>
  </si>
  <si>
    <t>dividendo_tax_pc_benefits__6</t>
  </si>
  <si>
    <t>dividendo_tax_pc_coverage__6</t>
  </si>
  <si>
    <t>dividendo_tax_pc_mean__6</t>
  </si>
  <si>
    <t>dividendo_tax_pc_dependency_gross_mkt_inc_pc_6yes</t>
  </si>
  <si>
    <t>dividendo_tax_pc_dependency_net_mkt_income_pc_6yes</t>
  </si>
  <si>
    <t>dividendo_tax_pc_dependency_net_mkt_incirp_pc_6yes</t>
  </si>
  <si>
    <t>dividendo_tax_pc_dependency_net_mkt_inc_irpssc_pc_6yes</t>
  </si>
  <si>
    <t>dividendo_tax_pc_dependency_dis_inc_pc_6yes</t>
  </si>
  <si>
    <t>dividendo_tax_pc_dependency_cons_inc_pc_6yes</t>
  </si>
  <si>
    <t>dividendo_tax_pc_dependency_final_inc_pc_6yes</t>
  </si>
  <si>
    <t>dividendo_tax_pc_dependency_nso_inc_6yes</t>
  </si>
  <si>
    <t>dividendo_tax_pc_dependency_linpobto__6yes</t>
  </si>
  <si>
    <t>dividendo_tax_pc_dependency_linpobex__6yes</t>
  </si>
  <si>
    <t>alquiler_tax_pc_beneficiaries__6</t>
  </si>
  <si>
    <t>alquiler_tax_pc_benefits__6</t>
  </si>
  <si>
    <t>alquiler_tax_pc_coverage__6</t>
  </si>
  <si>
    <t>alquiler_tax_pc_mean__6</t>
  </si>
  <si>
    <t>alquiler_tax_pc_dependency_gross_mkt_inc_pc_6yes</t>
  </si>
  <si>
    <t>alquiler_tax_pc_dependency_net_mkt_income_pc_6yes</t>
  </si>
  <si>
    <t>alquiler_tax_pc_dependency_net_mkt_incirp_pc_6yes</t>
  </si>
  <si>
    <t>alquiler_tax_pc_dependency_net_mkt_inc_irpssc_pc_6yes</t>
  </si>
  <si>
    <t>alquiler_tax_pc_dependency_dis_inc_pc_6yes</t>
  </si>
  <si>
    <t>alquiler_tax_pc_dependency_cons_inc_pc_6yes</t>
  </si>
  <si>
    <t>alquiler_tax_pc_dependency_final_inc_pc_6yes</t>
  </si>
  <si>
    <t>alquiler_tax_pc_dependency_nso_inc_6yes</t>
  </si>
  <si>
    <t>alquiler_tax_pc_dependency_linpobto__6yes</t>
  </si>
  <si>
    <t>alquiler_tax_pc_dependency_linpobex__6yes</t>
  </si>
  <si>
    <t>tot_pit_pc_beneficiaries__6</t>
  </si>
  <si>
    <t>tot_pit_pc_benefits__6</t>
  </si>
  <si>
    <t>tot_pit_pc_coverage__6</t>
  </si>
  <si>
    <t>tot_pit_pc_mean__6</t>
  </si>
  <si>
    <t>tot_pit_pc_dependency_gross_mkt_inc_pc_6yes</t>
  </si>
  <si>
    <t>tot_pit_pc_dependency_net_mkt_income_pc_6yes</t>
  </si>
  <si>
    <t>tot_pit_pc_dependency_net_mkt_incirp_pc_6yes</t>
  </si>
  <si>
    <t>tot_pit_pc_dependency_net_mkt_inc_irpssc_pc_6yes</t>
  </si>
  <si>
    <t>tot_pit_pc_dependency_dis_inc_pc_6yes</t>
  </si>
  <si>
    <t>tot_pit_pc_dependency_cons_inc_pc_6yes</t>
  </si>
  <si>
    <t>tot_pit_pc_dependency_final_inc_pc_6yes</t>
  </si>
  <si>
    <t>tot_pit_pc_dependency_nso_inc_6yes</t>
  </si>
  <si>
    <t>tot_pit_pc_dependency_linpobto__6yes</t>
  </si>
  <si>
    <t>tot_pit_pc_dependency_linpobex__6yes</t>
  </si>
  <si>
    <t>tot_dit_pc_beneficiaries__6</t>
  </si>
  <si>
    <t>tot_dit_pc_benefits__6</t>
  </si>
  <si>
    <t>tot_dit_pc_coverage__6</t>
  </si>
  <si>
    <t>tot_dit_pc_mean__6</t>
  </si>
  <si>
    <t>tot_dit_pc_dependency_gross_mkt_inc_pc_6yes</t>
  </si>
  <si>
    <t>tot_dit_pc_dependency_net_mkt_income_pc_6yes</t>
  </si>
  <si>
    <t>tot_dit_pc_dependency_net_mkt_incirp_pc_6yes</t>
  </si>
  <si>
    <t>tot_dit_pc_dependency_net_mkt_inc_irpssc_pc_6yes</t>
  </si>
  <si>
    <t>tot_dit_pc_dependency_dis_inc_pc_6yes</t>
  </si>
  <si>
    <t>tot_dit_pc_dependency_cons_inc_pc_6yes</t>
  </si>
  <si>
    <t>tot_dit_pc_dependency_final_inc_pc_6yes</t>
  </si>
  <si>
    <t>tot_dit_pc_dependency_nso_inc_6yes</t>
  </si>
  <si>
    <t>tot_dit_pc_dependency_linpobto__6yes</t>
  </si>
  <si>
    <t>tot_dit_pc_dependency_linpobex__6yes</t>
  </si>
  <si>
    <t>labor_tax_pc_dependency_gross_mkt_inc_pc_7yes</t>
  </si>
  <si>
    <t>labor_tax_pc_dependency_net_mkt_income_pc_7yes</t>
  </si>
  <si>
    <t>labor_tax_pc_dependency_net_mkt_incirp_pc_7yes</t>
  </si>
  <si>
    <t>labor_tax_pc_dependency_net_mkt_inc_irpssc_pc_7yes</t>
  </si>
  <si>
    <t>labor_tax_pc_dependency_dis_inc_pc_7yes</t>
  </si>
  <si>
    <t>labor_tax_pc_dependency_cons_inc_pc_7yes</t>
  </si>
  <si>
    <t>labor_tax_pc_dependency_final_inc_pc_7yes</t>
  </si>
  <si>
    <t>labor_tax_pc_dependency_nso_inc_7yes</t>
  </si>
  <si>
    <t>labor_tax_pc_dependency_linpobto__7yes</t>
  </si>
  <si>
    <t>labor_tax_pc_dependency_linpobex__7yes</t>
  </si>
  <si>
    <t>tot_deduction_taken_pc_dependency_gross_mkt_inc_pc_7yes</t>
  </si>
  <si>
    <t>tot_deduction_taken_pc_dependency_net_mkt_income_pc_7yes</t>
  </si>
  <si>
    <t>tot_deduction_taken_pc_dependency_net_mkt_incirp_pc_7yes</t>
  </si>
  <si>
    <t>tot_deduction_taken_pc_dependency_net_mkt_inc_irpssc_pc_7yes</t>
  </si>
  <si>
    <t>tot_deduction_taken_pc_dependency_dis_inc_pc_7yes</t>
  </si>
  <si>
    <t>tot_deduction_taken_pc_dependency_cons_inc_pc_7yes</t>
  </si>
  <si>
    <t>tot_deduction_taken_pc_dependency_final_inc_pc_7yes</t>
  </si>
  <si>
    <t>tot_deduction_taken_pc_dependency_nso_inc_7yes</t>
  </si>
  <si>
    <t>tot_deduction_taken_pc_dependency_linpobto__7yes</t>
  </si>
  <si>
    <t>tot_deduction_taken_pc_dependency_linpobex__7yes</t>
  </si>
  <si>
    <t>uprod_tax_pc_beneficiaries__7</t>
  </si>
  <si>
    <t>uprod_tax_pc_benefits__7</t>
  </si>
  <si>
    <t>uprod_tax_pc_coverage__7</t>
  </si>
  <si>
    <t>uprod_tax_pc_mean__7</t>
  </si>
  <si>
    <t>uprod_tax_pc_dependency_gross_mkt_inc_pc_7yes</t>
  </si>
  <si>
    <t>uprod_tax_pc_dependency_net_mkt_income_pc_7yes</t>
  </si>
  <si>
    <t>uprod_tax_pc_dependency_net_mkt_incirp_pc_7yes</t>
  </si>
  <si>
    <t>uprod_tax_pc_dependency_net_mkt_inc_irpssc_pc_7yes</t>
  </si>
  <si>
    <t>uprod_tax_pc_dependency_dis_inc_pc_7yes</t>
  </si>
  <si>
    <t>uprod_tax_pc_dependency_cons_inc_pc_7yes</t>
  </si>
  <si>
    <t>uprod_tax_pc_dependency_final_inc_pc_7yes</t>
  </si>
  <si>
    <t>uprod_tax_pc_dependency_nso_inc_7yes</t>
  </si>
  <si>
    <t>uprod_tax_pc_dependency_linpobto__7yes</t>
  </si>
  <si>
    <t>uprod_tax_pc_dependency_linpobex__7yes</t>
  </si>
  <si>
    <t>dividendo_tax_pc_beneficiaries__7</t>
  </si>
  <si>
    <t>dividendo_tax_pc_benefits__7</t>
  </si>
  <si>
    <t>dividendo_tax_pc_coverage__7</t>
  </si>
  <si>
    <t>dividendo_tax_pc_mean__7</t>
  </si>
  <si>
    <t>dividendo_tax_pc_dependency_gross_mkt_inc_pc_7yes</t>
  </si>
  <si>
    <t>dividendo_tax_pc_dependency_net_mkt_income_pc_7yes</t>
  </si>
  <si>
    <t>dividendo_tax_pc_dependency_net_mkt_incirp_pc_7yes</t>
  </si>
  <si>
    <t>dividendo_tax_pc_dependency_net_mkt_inc_irpssc_pc_7yes</t>
  </si>
  <si>
    <t>dividendo_tax_pc_dependency_dis_inc_pc_7yes</t>
  </si>
  <si>
    <t>dividendo_tax_pc_dependency_cons_inc_pc_7yes</t>
  </si>
  <si>
    <t>dividendo_tax_pc_dependency_final_inc_pc_7yes</t>
  </si>
  <si>
    <t>dividendo_tax_pc_dependency_nso_inc_7yes</t>
  </si>
  <si>
    <t>dividendo_tax_pc_dependency_linpobto__7yes</t>
  </si>
  <si>
    <t>dividendo_tax_pc_dependency_linpobex__7yes</t>
  </si>
  <si>
    <t>alquiler_tax_pc_beneficiaries__7</t>
  </si>
  <si>
    <t>alquiler_tax_pc_benefits__7</t>
  </si>
  <si>
    <t>alquiler_tax_pc_coverage__7</t>
  </si>
  <si>
    <t>alquiler_tax_pc_mean__7</t>
  </si>
  <si>
    <t>alquiler_tax_pc_dependency_gross_mkt_inc_pc_7yes</t>
  </si>
  <si>
    <t>alquiler_tax_pc_dependency_net_mkt_income_pc_7yes</t>
  </si>
  <si>
    <t>alquiler_tax_pc_dependency_net_mkt_incirp_pc_7yes</t>
  </si>
  <si>
    <t>alquiler_tax_pc_dependency_net_mkt_inc_irpssc_pc_7yes</t>
  </si>
  <si>
    <t>alquiler_tax_pc_dependency_dis_inc_pc_7yes</t>
  </si>
  <si>
    <t>alquiler_tax_pc_dependency_cons_inc_pc_7yes</t>
  </si>
  <si>
    <t>alquiler_tax_pc_dependency_final_inc_pc_7yes</t>
  </si>
  <si>
    <t>alquiler_tax_pc_dependency_nso_inc_7yes</t>
  </si>
  <si>
    <t>alquiler_tax_pc_dependency_linpobto__7yes</t>
  </si>
  <si>
    <t>alquiler_tax_pc_dependency_linpobex__7yes</t>
  </si>
  <si>
    <t>tot_pit_pc_beneficiaries__7</t>
  </si>
  <si>
    <t>tot_pit_pc_benefits__7</t>
  </si>
  <si>
    <t>tot_pit_pc_coverage__7</t>
  </si>
  <si>
    <t>tot_pit_pc_mean__7</t>
  </si>
  <si>
    <t>tot_pit_pc_dependency_gross_mkt_inc_pc_7yes</t>
  </si>
  <si>
    <t>tot_pit_pc_dependency_net_mkt_income_pc_7yes</t>
  </si>
  <si>
    <t>tot_pit_pc_dependency_net_mkt_incirp_pc_7yes</t>
  </si>
  <si>
    <t>tot_pit_pc_dependency_net_mkt_inc_irpssc_pc_7yes</t>
  </si>
  <si>
    <t>tot_pit_pc_dependency_dis_inc_pc_7yes</t>
  </si>
  <si>
    <t>tot_pit_pc_dependency_cons_inc_pc_7yes</t>
  </si>
  <si>
    <t>tot_pit_pc_dependency_final_inc_pc_7yes</t>
  </si>
  <si>
    <t>tot_pit_pc_dependency_nso_inc_7yes</t>
  </si>
  <si>
    <t>tot_pit_pc_dependency_linpobto__7yes</t>
  </si>
  <si>
    <t>tot_pit_pc_dependency_linpobex__7yes</t>
  </si>
  <si>
    <t>tot_dit_pc_beneficiaries__7</t>
  </si>
  <si>
    <t>tot_dit_pc_benefits__7</t>
  </si>
  <si>
    <t>tot_dit_pc_coverage__7</t>
  </si>
  <si>
    <t>tot_dit_pc_mean__7</t>
  </si>
  <si>
    <t>tot_dit_pc_dependency_gross_mkt_inc_pc_7yes</t>
  </si>
  <si>
    <t>tot_dit_pc_dependency_net_mkt_income_pc_7yes</t>
  </si>
  <si>
    <t>tot_dit_pc_dependency_net_mkt_incirp_pc_7yes</t>
  </si>
  <si>
    <t>tot_dit_pc_dependency_net_mkt_inc_irpssc_pc_7yes</t>
  </si>
  <si>
    <t>tot_dit_pc_dependency_dis_inc_pc_7yes</t>
  </si>
  <si>
    <t>tot_dit_pc_dependency_cons_inc_pc_7yes</t>
  </si>
  <si>
    <t>tot_dit_pc_dependency_final_inc_pc_7yes</t>
  </si>
  <si>
    <t>tot_dit_pc_dependency_nso_inc_7yes</t>
  </si>
  <si>
    <t>tot_dit_pc_dependency_linpobto__7yes</t>
  </si>
  <si>
    <t>tot_dit_pc_dependency_linpobex__7yes</t>
  </si>
  <si>
    <t>labor_tax_pc_dependency_gross_mkt_inc_pc_8yes</t>
  </si>
  <si>
    <t>labor_tax_pc_dependency_net_mkt_income_pc_8yes</t>
  </si>
  <si>
    <t>labor_tax_pc_dependency_net_mkt_incirp_pc_8yes</t>
  </si>
  <si>
    <t>labor_tax_pc_dependency_net_mkt_inc_irpssc_pc_8yes</t>
  </si>
  <si>
    <t>labor_tax_pc_dependency_dis_inc_pc_8yes</t>
  </si>
  <si>
    <t>labor_tax_pc_dependency_cons_inc_pc_8yes</t>
  </si>
  <si>
    <t>labor_tax_pc_dependency_final_inc_pc_8yes</t>
  </si>
  <si>
    <t>labor_tax_pc_dependency_nso_inc_8yes</t>
  </si>
  <si>
    <t>labor_tax_pc_dependency_linpobto__8yes</t>
  </si>
  <si>
    <t>labor_tax_pc_dependency_linpobex__8yes</t>
  </si>
  <si>
    <t>tot_deduction_taken_pc_dependency_gross_mkt_inc_pc_8yes</t>
  </si>
  <si>
    <t>tot_deduction_taken_pc_dependency_net_mkt_income_pc_8yes</t>
  </si>
  <si>
    <t>tot_deduction_taken_pc_dependency_net_mkt_incirp_pc_8yes</t>
  </si>
  <si>
    <t>tot_deduction_taken_pc_dependency_net_mkt_inc_irpssc_pc_8yes</t>
  </si>
  <si>
    <t>tot_deduction_taken_pc_dependency_dis_inc_pc_8yes</t>
  </si>
  <si>
    <t>tot_deduction_taken_pc_dependency_cons_inc_pc_8yes</t>
  </si>
  <si>
    <t>tot_deduction_taken_pc_dependency_final_inc_pc_8yes</t>
  </si>
  <si>
    <t>tot_deduction_taken_pc_dependency_nso_inc_8yes</t>
  </si>
  <si>
    <t>tot_deduction_taken_pc_dependency_linpobto__8yes</t>
  </si>
  <si>
    <t>tot_deduction_taken_pc_dependency_linpobex__8yes</t>
  </si>
  <si>
    <t>uprod_tax_pc_beneficiaries__8</t>
  </si>
  <si>
    <t>uprod_tax_pc_benefits__8</t>
  </si>
  <si>
    <t>uprod_tax_pc_coverage__8</t>
  </si>
  <si>
    <t>uprod_tax_pc_mean__8</t>
  </si>
  <si>
    <t>uprod_tax_pc_dependency_gross_mkt_inc_pc_8yes</t>
  </si>
  <si>
    <t>uprod_tax_pc_dependency_net_mkt_income_pc_8yes</t>
  </si>
  <si>
    <t>uprod_tax_pc_dependency_net_mkt_incirp_pc_8yes</t>
  </si>
  <si>
    <t>uprod_tax_pc_dependency_net_mkt_inc_irpssc_pc_8yes</t>
  </si>
  <si>
    <t>uprod_tax_pc_dependency_dis_inc_pc_8yes</t>
  </si>
  <si>
    <t>uprod_tax_pc_dependency_cons_inc_pc_8yes</t>
  </si>
  <si>
    <t>uprod_tax_pc_dependency_final_inc_pc_8yes</t>
  </si>
  <si>
    <t>uprod_tax_pc_dependency_nso_inc_8yes</t>
  </si>
  <si>
    <t>uprod_tax_pc_dependency_linpobto__8yes</t>
  </si>
  <si>
    <t>uprod_tax_pc_dependency_linpobex__8yes</t>
  </si>
  <si>
    <t>dividendo_tax_pc_beneficiaries__8</t>
  </si>
  <si>
    <t>dividendo_tax_pc_benefits__8</t>
  </si>
  <si>
    <t>dividendo_tax_pc_coverage__8</t>
  </si>
  <si>
    <t>dividendo_tax_pc_mean__8</t>
  </si>
  <si>
    <t>dividendo_tax_pc_dependency_gross_mkt_inc_pc_8yes</t>
  </si>
  <si>
    <t>dividendo_tax_pc_dependency_net_mkt_income_pc_8yes</t>
  </si>
  <si>
    <t>dividendo_tax_pc_dependency_net_mkt_incirp_pc_8yes</t>
  </si>
  <si>
    <t>dividendo_tax_pc_dependency_net_mkt_inc_irpssc_pc_8yes</t>
  </si>
  <si>
    <t>dividendo_tax_pc_dependency_dis_inc_pc_8yes</t>
  </si>
  <si>
    <t>dividendo_tax_pc_dependency_cons_inc_pc_8yes</t>
  </si>
  <si>
    <t>dividendo_tax_pc_dependency_final_inc_pc_8yes</t>
  </si>
  <si>
    <t>dividendo_tax_pc_dependency_nso_inc_8yes</t>
  </si>
  <si>
    <t>dividendo_tax_pc_dependency_linpobto__8yes</t>
  </si>
  <si>
    <t>dividendo_tax_pc_dependency_linpobex__8yes</t>
  </si>
  <si>
    <t>alquiler_tax_pc_beneficiaries__8</t>
  </si>
  <si>
    <t>alquiler_tax_pc_benefits__8</t>
  </si>
  <si>
    <t>alquiler_tax_pc_coverage__8</t>
  </si>
  <si>
    <t>alquiler_tax_pc_mean__8</t>
  </si>
  <si>
    <t>alquiler_tax_pc_dependency_gross_mkt_inc_pc_8yes</t>
  </si>
  <si>
    <t>alquiler_tax_pc_dependency_net_mkt_income_pc_8yes</t>
  </si>
  <si>
    <t>alquiler_tax_pc_dependency_net_mkt_incirp_pc_8yes</t>
  </si>
  <si>
    <t>alquiler_tax_pc_dependency_net_mkt_inc_irpssc_pc_8yes</t>
  </si>
  <si>
    <t>alquiler_tax_pc_dependency_dis_inc_pc_8yes</t>
  </si>
  <si>
    <t>alquiler_tax_pc_dependency_cons_inc_pc_8yes</t>
  </si>
  <si>
    <t>alquiler_tax_pc_dependency_final_inc_pc_8yes</t>
  </si>
  <si>
    <t>alquiler_tax_pc_dependency_nso_inc_8yes</t>
  </si>
  <si>
    <t>alquiler_tax_pc_dependency_linpobto__8yes</t>
  </si>
  <si>
    <t>alquiler_tax_pc_dependency_linpobex__8yes</t>
  </si>
  <si>
    <t>tot_pit_pc_beneficiaries__8</t>
  </si>
  <si>
    <t>tot_pit_pc_benefits__8</t>
  </si>
  <si>
    <t>tot_pit_pc_coverage__8</t>
  </si>
  <si>
    <t>tot_pit_pc_mean__8</t>
  </si>
  <si>
    <t>tot_pit_pc_dependency_gross_mkt_inc_pc_8yes</t>
  </si>
  <si>
    <t>tot_pit_pc_dependency_net_mkt_income_pc_8yes</t>
  </si>
  <si>
    <t>tot_pit_pc_dependency_net_mkt_incirp_pc_8yes</t>
  </si>
  <si>
    <t>tot_pit_pc_dependency_net_mkt_inc_irpssc_pc_8yes</t>
  </si>
  <si>
    <t>tot_pit_pc_dependency_dis_inc_pc_8yes</t>
  </si>
  <si>
    <t>tot_pit_pc_dependency_cons_inc_pc_8yes</t>
  </si>
  <si>
    <t>tot_pit_pc_dependency_final_inc_pc_8yes</t>
  </si>
  <si>
    <t>tot_pit_pc_dependency_nso_inc_8yes</t>
  </si>
  <si>
    <t>tot_pit_pc_dependency_linpobto__8yes</t>
  </si>
  <si>
    <t>tot_pit_pc_dependency_linpobex__8yes</t>
  </si>
  <si>
    <t>tot_dit_pc_beneficiaries__8</t>
  </si>
  <si>
    <t>tot_dit_pc_benefits__8</t>
  </si>
  <si>
    <t>tot_dit_pc_coverage__8</t>
  </si>
  <si>
    <t>tot_dit_pc_mean__8</t>
  </si>
  <si>
    <t>tot_dit_pc_dependency_gross_mkt_inc_pc_8yes</t>
  </si>
  <si>
    <t>tot_dit_pc_dependency_net_mkt_income_pc_8yes</t>
  </si>
  <si>
    <t>tot_dit_pc_dependency_net_mkt_incirp_pc_8yes</t>
  </si>
  <si>
    <t>tot_dit_pc_dependency_net_mkt_inc_irpssc_pc_8yes</t>
  </si>
  <si>
    <t>tot_dit_pc_dependency_dis_inc_pc_8yes</t>
  </si>
  <si>
    <t>tot_dit_pc_dependency_cons_inc_pc_8yes</t>
  </si>
  <si>
    <t>tot_dit_pc_dependency_final_inc_pc_8yes</t>
  </si>
  <si>
    <t>tot_dit_pc_dependency_nso_inc_8yes</t>
  </si>
  <si>
    <t>tot_dit_pc_dependency_linpobto__8yes</t>
  </si>
  <si>
    <t>tot_dit_pc_dependency_linpobex__8yes</t>
  </si>
  <si>
    <t>labor_tax_pc_dependency_gross_mkt_inc_pc_9yes</t>
  </si>
  <si>
    <t>labor_tax_pc_dependency_net_mkt_income_pc_9yes</t>
  </si>
  <si>
    <t>labor_tax_pc_dependency_net_mkt_incirp_pc_9yes</t>
  </si>
  <si>
    <t>labor_tax_pc_dependency_net_mkt_inc_irpssc_pc_9yes</t>
  </si>
  <si>
    <t>labor_tax_pc_dependency_dis_inc_pc_9yes</t>
  </si>
  <si>
    <t>labor_tax_pc_dependency_cons_inc_pc_9yes</t>
  </si>
  <si>
    <t>labor_tax_pc_dependency_final_inc_pc_9yes</t>
  </si>
  <si>
    <t>labor_tax_pc_dependency_nso_inc_9yes</t>
  </si>
  <si>
    <t>labor_tax_pc_dependency_linpobto__9yes</t>
  </si>
  <si>
    <t>labor_tax_pc_dependency_linpobex__9yes</t>
  </si>
  <si>
    <t>tot_deduction_taken_pc_dependency_gross_mkt_inc_pc_9yes</t>
  </si>
  <si>
    <t>tot_deduction_taken_pc_dependency_net_mkt_income_pc_9yes</t>
  </si>
  <si>
    <t>tot_deduction_taken_pc_dependency_net_mkt_incirp_pc_9yes</t>
  </si>
  <si>
    <t>tot_deduction_taken_pc_dependency_net_mkt_inc_irpssc_pc_9yes</t>
  </si>
  <si>
    <t>tot_deduction_taken_pc_dependency_dis_inc_pc_9yes</t>
  </si>
  <si>
    <t>tot_deduction_taken_pc_dependency_cons_inc_pc_9yes</t>
  </si>
  <si>
    <t>tot_deduction_taken_pc_dependency_final_inc_pc_9yes</t>
  </si>
  <si>
    <t>tot_deduction_taken_pc_dependency_nso_inc_9yes</t>
  </si>
  <si>
    <t>tot_deduction_taken_pc_dependency_linpobto__9yes</t>
  </si>
  <si>
    <t>tot_deduction_taken_pc_dependency_linpobex__9yes</t>
  </si>
  <si>
    <t>uprod_tax_pc_beneficiaries__9</t>
  </si>
  <si>
    <t>uprod_tax_pc_benefits__9</t>
  </si>
  <si>
    <t>uprod_tax_pc_coverage__9</t>
  </si>
  <si>
    <t>uprod_tax_pc_mean__9</t>
  </si>
  <si>
    <t>uprod_tax_pc_dependency_gross_mkt_inc_pc_9yes</t>
  </si>
  <si>
    <t>uprod_tax_pc_dependency_net_mkt_income_pc_9yes</t>
  </si>
  <si>
    <t>uprod_tax_pc_dependency_net_mkt_incirp_pc_9yes</t>
  </si>
  <si>
    <t>uprod_tax_pc_dependency_net_mkt_inc_irpssc_pc_9yes</t>
  </si>
  <si>
    <t>uprod_tax_pc_dependency_dis_inc_pc_9yes</t>
  </si>
  <si>
    <t>uprod_tax_pc_dependency_cons_inc_pc_9yes</t>
  </si>
  <si>
    <t>uprod_tax_pc_dependency_final_inc_pc_9yes</t>
  </si>
  <si>
    <t>uprod_tax_pc_dependency_nso_inc_9yes</t>
  </si>
  <si>
    <t>uprod_tax_pc_dependency_linpobto__9yes</t>
  </si>
  <si>
    <t>uprod_tax_pc_dependency_linpobex__9yes</t>
  </si>
  <si>
    <t>dividendo_tax_pc_beneficiaries__9</t>
  </si>
  <si>
    <t>dividendo_tax_pc_benefits__9</t>
  </si>
  <si>
    <t>dividendo_tax_pc_coverage__9</t>
  </si>
  <si>
    <t>dividendo_tax_pc_mean__9</t>
  </si>
  <si>
    <t>dividendo_tax_pc_dependency_gross_mkt_inc_pc_9yes</t>
  </si>
  <si>
    <t>dividendo_tax_pc_dependency_net_mkt_income_pc_9yes</t>
  </si>
  <si>
    <t>dividendo_tax_pc_dependency_net_mkt_incirp_pc_9yes</t>
  </si>
  <si>
    <t>dividendo_tax_pc_dependency_net_mkt_inc_irpssc_pc_9yes</t>
  </si>
  <si>
    <t>dividendo_tax_pc_dependency_dis_inc_pc_9yes</t>
  </si>
  <si>
    <t>dividendo_tax_pc_dependency_cons_inc_pc_9yes</t>
  </si>
  <si>
    <t>dividendo_tax_pc_dependency_final_inc_pc_9yes</t>
  </si>
  <si>
    <t>dividendo_tax_pc_dependency_nso_inc_9yes</t>
  </si>
  <si>
    <t>dividendo_tax_pc_dependency_linpobto__9yes</t>
  </si>
  <si>
    <t>dividendo_tax_pc_dependency_linpobex__9yes</t>
  </si>
  <si>
    <t>alquiler_tax_pc_beneficiaries__9</t>
  </si>
  <si>
    <t>alquiler_tax_pc_benefits__9</t>
  </si>
  <si>
    <t>alquiler_tax_pc_coverage__9</t>
  </si>
  <si>
    <t>alquiler_tax_pc_mean__9</t>
  </si>
  <si>
    <t>alquiler_tax_pc_dependency_gross_mkt_inc_pc_9yes</t>
  </si>
  <si>
    <t>alquiler_tax_pc_dependency_net_mkt_income_pc_9yes</t>
  </si>
  <si>
    <t>alquiler_tax_pc_dependency_net_mkt_incirp_pc_9yes</t>
  </si>
  <si>
    <t>alquiler_tax_pc_dependency_net_mkt_inc_irpssc_pc_9yes</t>
  </si>
  <si>
    <t>alquiler_tax_pc_dependency_dis_inc_pc_9yes</t>
  </si>
  <si>
    <t>alquiler_tax_pc_dependency_cons_inc_pc_9yes</t>
  </si>
  <si>
    <t>alquiler_tax_pc_dependency_final_inc_pc_9yes</t>
  </si>
  <si>
    <t>alquiler_tax_pc_dependency_nso_inc_9yes</t>
  </si>
  <si>
    <t>alquiler_tax_pc_dependency_linpobto__9yes</t>
  </si>
  <si>
    <t>alquiler_tax_pc_dependency_linpobex__9yes</t>
  </si>
  <si>
    <t>tot_pit_pc_beneficiaries__9</t>
  </si>
  <si>
    <t>tot_pit_pc_benefits__9</t>
  </si>
  <si>
    <t>tot_pit_pc_coverage__9</t>
  </si>
  <si>
    <t>tot_pit_pc_mean__9</t>
  </si>
  <si>
    <t>tot_pit_pc_dependency_gross_mkt_inc_pc_9yes</t>
  </si>
  <si>
    <t>tot_pit_pc_dependency_net_mkt_income_pc_9yes</t>
  </si>
  <si>
    <t>tot_pit_pc_dependency_net_mkt_incirp_pc_9yes</t>
  </si>
  <si>
    <t>tot_pit_pc_dependency_net_mkt_inc_irpssc_pc_9yes</t>
  </si>
  <si>
    <t>tot_pit_pc_dependency_dis_inc_pc_9yes</t>
  </si>
  <si>
    <t>tot_pit_pc_dependency_cons_inc_pc_9yes</t>
  </si>
  <si>
    <t>tot_pit_pc_dependency_final_inc_pc_9yes</t>
  </si>
  <si>
    <t>tot_pit_pc_dependency_nso_inc_9yes</t>
  </si>
  <si>
    <t>tot_pit_pc_dependency_linpobto__9yes</t>
  </si>
  <si>
    <t>tot_pit_pc_dependency_linpobex__9yes</t>
  </si>
  <si>
    <t>tot_dit_pc_beneficiaries__9</t>
  </si>
  <si>
    <t>tot_dit_pc_benefits__9</t>
  </si>
  <si>
    <t>tot_dit_pc_coverage__9</t>
  </si>
  <si>
    <t>tot_dit_pc_mean__9</t>
  </si>
  <si>
    <t>tot_dit_pc_dependency_gross_mkt_inc_pc_9yes</t>
  </si>
  <si>
    <t>tot_dit_pc_dependency_net_mkt_income_pc_9yes</t>
  </si>
  <si>
    <t>tot_dit_pc_dependency_net_mkt_incirp_pc_9yes</t>
  </si>
  <si>
    <t>tot_dit_pc_dependency_net_mkt_inc_irpssc_pc_9yes</t>
  </si>
  <si>
    <t>tot_dit_pc_dependency_dis_inc_pc_9yes</t>
  </si>
  <si>
    <t>tot_dit_pc_dependency_cons_inc_pc_9yes</t>
  </si>
  <si>
    <t>tot_dit_pc_dependency_final_inc_pc_9yes</t>
  </si>
  <si>
    <t>tot_dit_pc_dependency_nso_inc_9yes</t>
  </si>
  <si>
    <t>tot_dit_pc_dependency_linpobto__9yes</t>
  </si>
  <si>
    <t>tot_dit_pc_dependency_linpobex__9yes</t>
  </si>
  <si>
    <t>uprod_tax_pc_beneficiaries__10</t>
  </si>
  <si>
    <t>uprod_tax_pc_benefits__10</t>
  </si>
  <si>
    <t>uprod_tax_pc_coverage__10</t>
  </si>
  <si>
    <t>uprod_tax_pc_mean__10</t>
  </si>
  <si>
    <t>uprod_tax_pc_dependency_gross_mkt_inc_pc_10yes</t>
  </si>
  <si>
    <t>uprod_tax_pc_dependency_net_mkt_income_pc_10yes</t>
  </si>
  <si>
    <t>uprod_tax_pc_dependency_net_mkt_incirp_pc_10yes</t>
  </si>
  <si>
    <t>uprod_tax_pc_dependency_net_mkt_inc_irpssc_pc_10yes</t>
  </si>
  <si>
    <t>uprod_tax_pc_dependency_dis_inc_pc_10yes</t>
  </si>
  <si>
    <t>uprod_tax_pc_dependency_cons_inc_pc_10yes</t>
  </si>
  <si>
    <t>uprod_tax_pc_dependency_final_inc_pc_10yes</t>
  </si>
  <si>
    <t>uprod_tax_pc_dependency_nso_inc_10yes</t>
  </si>
  <si>
    <t>uprod_tax_pc_dependency_linpobto__10yes</t>
  </si>
  <si>
    <t>uprod_tax_pc_dependency_linpobex__10yes</t>
  </si>
  <si>
    <t>dividendo_tax_pc_beneficiaries__10</t>
  </si>
  <si>
    <t>dividendo_tax_pc_benefits__10</t>
  </si>
  <si>
    <t>dividendo_tax_pc_coverage__10</t>
  </si>
  <si>
    <t>dividendo_tax_pc_mean__10</t>
  </si>
  <si>
    <t>dividendo_tax_pc_dependency_gross_mkt_inc_pc_10yes</t>
  </si>
  <si>
    <t>dividendo_tax_pc_dependency_net_mkt_income_pc_10yes</t>
  </si>
  <si>
    <t>dividendo_tax_pc_dependency_net_mkt_incirp_pc_10yes</t>
  </si>
  <si>
    <t>dividendo_tax_pc_dependency_net_mkt_inc_irpssc_pc_10yes</t>
  </si>
  <si>
    <t>dividendo_tax_pc_dependency_dis_inc_pc_10yes</t>
  </si>
  <si>
    <t>dividendo_tax_pc_dependency_cons_inc_pc_10yes</t>
  </si>
  <si>
    <t>dividendo_tax_pc_dependency_final_inc_pc_10yes</t>
  </si>
  <si>
    <t>dividendo_tax_pc_dependency_nso_inc_10yes</t>
  </si>
  <si>
    <t>dividendo_tax_pc_dependency_linpobto__10yes</t>
  </si>
  <si>
    <t>dividendo_tax_pc_dependency_linpobex__10yes</t>
  </si>
  <si>
    <t>alquiler_tax_pc_beneficiaries__10</t>
  </si>
  <si>
    <t>alquiler_tax_pc_benefits__10</t>
  </si>
  <si>
    <t>alquiler_tax_pc_coverage__10</t>
  </si>
  <si>
    <t>alquiler_tax_pc_mean__10</t>
  </si>
  <si>
    <t>alquiler_tax_pc_dependency_gross_mkt_inc_pc_10yes</t>
  </si>
  <si>
    <t>alquiler_tax_pc_dependency_net_mkt_income_pc_10yes</t>
  </si>
  <si>
    <t>alquiler_tax_pc_dependency_net_mkt_incirp_pc_10yes</t>
  </si>
  <si>
    <t>alquiler_tax_pc_dependency_net_mkt_inc_irpssc_pc_10yes</t>
  </si>
  <si>
    <t>alquiler_tax_pc_dependency_dis_inc_pc_10yes</t>
  </si>
  <si>
    <t>alquiler_tax_pc_dependency_cons_inc_pc_10yes</t>
  </si>
  <si>
    <t>alquiler_tax_pc_dependency_final_inc_pc_10yes</t>
  </si>
  <si>
    <t>alquiler_tax_pc_dependency_nso_inc_10yes</t>
  </si>
  <si>
    <t>alquiler_tax_pc_dependency_linpobto__10yes</t>
  </si>
  <si>
    <t>alquiler_tax_pc_dependency_linpobex__10yes</t>
  </si>
  <si>
    <t>tot_pit_pc_beneficiaries__10</t>
  </si>
  <si>
    <t>tot_pit_pc_benefits__10</t>
  </si>
  <si>
    <t>tot_pit_pc_coverage__10</t>
  </si>
  <si>
    <t>tot_pit_pc_mean__10</t>
  </si>
  <si>
    <t>tot_pit_pc_dependency_gross_mkt_inc_pc_10yes</t>
  </si>
  <si>
    <t>tot_pit_pc_dependency_net_mkt_income_pc_10yes</t>
  </si>
  <si>
    <t>tot_pit_pc_dependency_net_mkt_incirp_pc_10yes</t>
  </si>
  <si>
    <t>tot_pit_pc_dependency_net_mkt_inc_irpssc_pc_10yes</t>
  </si>
  <si>
    <t>tot_pit_pc_dependency_dis_inc_pc_10yes</t>
  </si>
  <si>
    <t>tot_pit_pc_dependency_cons_inc_pc_10yes</t>
  </si>
  <si>
    <t>tot_pit_pc_dependency_final_inc_pc_10yes</t>
  </si>
  <si>
    <t>tot_pit_pc_dependency_nso_inc_10yes</t>
  </si>
  <si>
    <t>tot_pit_pc_dependency_linpobto__10yes</t>
  </si>
  <si>
    <t>tot_pit_pc_dependency_linpobex__10yes</t>
  </si>
  <si>
    <t>tot_dit_pc_beneficiaries__10</t>
  </si>
  <si>
    <t>tot_dit_pc_benefits__10</t>
  </si>
  <si>
    <t>tot_dit_pc_coverage__10</t>
  </si>
  <si>
    <t>tot_dit_pc_mean__10</t>
  </si>
  <si>
    <t>tot_dit_pc_dependency_gross_mkt_inc_pc_10yes</t>
  </si>
  <si>
    <t>tot_dit_pc_dependency_net_mkt_income_pc_10yes</t>
  </si>
  <si>
    <t>tot_dit_pc_dependency_net_mkt_incirp_pc_10yes</t>
  </si>
  <si>
    <t>tot_dit_pc_dependency_net_mkt_inc_irpssc_pc_10yes</t>
  </si>
  <si>
    <t>tot_dit_pc_dependency_dis_inc_pc_10yes</t>
  </si>
  <si>
    <t>tot_dit_pc_dependency_cons_inc_pc_10yes</t>
  </si>
  <si>
    <t>tot_dit_pc_dependency_final_inc_pc_10yes</t>
  </si>
  <si>
    <t>tot_dit_pc_dependency_nso_inc_10yes</t>
  </si>
  <si>
    <t>tot_dit_pc_dependency_linpobto__10yes</t>
  </si>
  <si>
    <t>tot_dit_pc_dependency_linpobex__10yes</t>
  </si>
  <si>
    <t>1</t>
  </si>
  <si>
    <t>labor_tax_pc_dependency_gross_mkt_inc_pc_1yes</t>
  </si>
  <si>
    <t>labor_tax_pc_dependency_net_mkt_income_pc_1yes</t>
  </si>
  <si>
    <t>labor_tax_pc_dependency_net_mkt_incirp_pc_1yes</t>
  </si>
  <si>
    <t>labor_tax_pc_dependency_net_mkt_inc_irpssc_pc_1yes</t>
  </si>
  <si>
    <t>labor_tax_pc_dependency_dis_inc_pc_1yes</t>
  </si>
  <si>
    <t>labor_tax_pc_dependency_cons_inc_pc_1yes</t>
  </si>
  <si>
    <t>labor_tax_pc_dependency_final_inc_pc_1yes</t>
  </si>
  <si>
    <t>labor_tax_pc_dependency_nso_inc_1yes</t>
  </si>
  <si>
    <t>labor_tax_pc_dependency_linpobto__1yes</t>
  </si>
  <si>
    <t>labor_tax_pc_dependency_linpobex__1yes</t>
  </si>
  <si>
    <t>tot_deduction_taken_pc_dependency_gross_mkt_inc_pc_1yes</t>
  </si>
  <si>
    <t>tot_deduction_taken_pc_dependency_net_mkt_income_pc_1yes</t>
  </si>
  <si>
    <t>tot_deduction_taken_pc_dependency_net_mkt_incirp_pc_1yes</t>
  </si>
  <si>
    <t>tot_deduction_taken_pc_dependency_net_mkt_inc_irpssc_pc_1yes</t>
  </si>
  <si>
    <t>tot_deduction_taken_pc_dependency_dis_inc_pc_1yes</t>
  </si>
  <si>
    <t>tot_deduction_taken_pc_dependency_cons_inc_pc_1yes</t>
  </si>
  <si>
    <t>tot_deduction_taken_pc_dependency_final_inc_pc_1yes</t>
  </si>
  <si>
    <t>tot_deduction_taken_pc_dependency_nso_inc_1yes</t>
  </si>
  <si>
    <t>tot_deduction_taken_pc_dependency_linpobto__1yes</t>
  </si>
  <si>
    <t>tot_deduction_taken_pc_dependency_linpobex__1yes</t>
  </si>
  <si>
    <t>labor_tax_pc_dependency_gross_mkt_inc_pc_4yes</t>
  </si>
  <si>
    <t>labor_tax_pc_dependency_net_mkt_income_pc_4yes</t>
  </si>
  <si>
    <t>labor_tax_pc_dependency_net_mkt_incirp_pc_4yes</t>
  </si>
  <si>
    <t>labor_tax_pc_dependency_net_mkt_inc_irpssc_pc_4yes</t>
  </si>
  <si>
    <t>labor_tax_pc_dependency_dis_inc_pc_4yes</t>
  </si>
  <si>
    <t>labor_tax_pc_dependency_cons_inc_pc_4yes</t>
  </si>
  <si>
    <t>labor_tax_pc_dependency_final_inc_pc_4yes</t>
  </si>
  <si>
    <t>labor_tax_pc_dependency_nso_inc_4yes</t>
  </si>
  <si>
    <t>labor_tax_pc_dependency_linpobto__4yes</t>
  </si>
  <si>
    <t>labor_tax_pc_dependency_linpobex__4yes</t>
  </si>
  <si>
    <t>tot_deduction_taken_pc_dependency_gross_mkt_inc_pc_4yes</t>
  </si>
  <si>
    <t>tot_deduction_taken_pc_dependency_net_mkt_income_pc_4yes</t>
  </si>
  <si>
    <t>tot_deduction_taken_pc_dependency_net_mkt_incirp_pc_4yes</t>
  </si>
  <si>
    <t>tot_deduction_taken_pc_dependency_net_mkt_inc_irpssc_pc_4yes</t>
  </si>
  <si>
    <t>tot_deduction_taken_pc_dependency_dis_inc_pc_4yes</t>
  </si>
  <si>
    <t>tot_deduction_taken_pc_dependency_cons_inc_pc_4yes</t>
  </si>
  <si>
    <t>tot_deduction_taken_pc_dependency_final_inc_pc_4yes</t>
  </si>
  <si>
    <t>tot_deduction_taken_pc_dependency_nso_inc_4yes</t>
  </si>
  <si>
    <t>tot_deduction_taken_pc_dependency_linpobto__4yes</t>
  </si>
  <si>
    <t>tot_deduction_taken_pc_dependency_linpobex__4yes</t>
  </si>
  <si>
    <t>tot_deduction_taken_pc_dependency_gross_mkt_inc_pc_5yes</t>
  </si>
  <si>
    <t>tot_deduction_taken_pc_dependency_net_mkt_income_pc_5yes</t>
  </si>
  <si>
    <t>tot_deduction_taken_pc_dependency_net_mkt_incirp_pc_5yes</t>
  </si>
  <si>
    <t>tot_deduction_taken_pc_dependency_net_mkt_inc_irpssc_pc_5yes</t>
  </si>
  <si>
    <t>tot_deduction_taken_pc_dependency_dis_inc_pc_5yes</t>
  </si>
  <si>
    <t>tot_deduction_taken_pc_dependency_cons_inc_pc_5yes</t>
  </si>
  <si>
    <t>tot_deduction_taken_pc_dependency_final_inc_pc_5yes</t>
  </si>
  <si>
    <t>tot_deduction_taken_pc_dependency_nso_inc_5yes</t>
  </si>
  <si>
    <t>tot_deduction_taken_pc_dependency_linpobto__5yes</t>
  </si>
  <si>
    <t>tot_deduction_taken_pc_dependency_linpobex__5yes</t>
  </si>
  <si>
    <t xml:space="preserve">Impuestos indirectos </t>
  </si>
  <si>
    <t>ALCOHOL RECTIFICADO</t>
  </si>
  <si>
    <t>RELOJ DE PULSERA P/ DAMA</t>
  </si>
  <si>
    <t>RELOJ DE PULSERA P/ CABALLERO</t>
  </si>
  <si>
    <t>ACONDICIONADOR DE AIRE (SPLIT)</t>
  </si>
  <si>
    <t>ESTUFAS</t>
  </si>
  <si>
    <t>TERMOCALEFON</t>
  </si>
  <si>
    <t>VENTILADOR DE TECHO</t>
  </si>
  <si>
    <t>COLONIA PARA BEBE/NINHOS</t>
  </si>
  <si>
    <t>BASE PARA LA CARA</t>
  </si>
  <si>
    <t>BRILLO DE LABIO</t>
  </si>
  <si>
    <t>CERA PARA DEPILAR</t>
  </si>
  <si>
    <t>JUEGO DE MAQUILLAJE</t>
  </si>
  <si>
    <t>LAPIZ LABIAL</t>
  </si>
  <si>
    <t>PERFUME PARA CABALLERO</t>
  </si>
  <si>
    <t>PERFUME PARA DAMA</t>
  </si>
  <si>
    <t>POLVO DE TOCADOR COMPACTO</t>
  </si>
  <si>
    <t>POLVO DE TOCADOR</t>
  </si>
  <si>
    <t>RIMMEL</t>
  </si>
  <si>
    <t>RUBOR</t>
  </si>
  <si>
    <t>SOMBRA PARA OJOS</t>
  </si>
  <si>
    <t>LAPIZ DE OJO</t>
  </si>
  <si>
    <t>COLONIA PARA DAMAS</t>
  </si>
  <si>
    <t>COLONIA PARA HOMBRES</t>
  </si>
  <si>
    <t>DELINEADOR DE OJOS</t>
  </si>
  <si>
    <t>ANILLO DE ORO</t>
  </si>
  <si>
    <t>ANILLO DE PLATA</t>
  </si>
  <si>
    <t>ARO DE ORO</t>
  </si>
  <si>
    <t>ARO DE PLATA</t>
  </si>
  <si>
    <t>BISUTERIA</t>
  </si>
  <si>
    <t>CADENA / CADENILLA / GARGANTILLA DE PLATA</t>
  </si>
  <si>
    <t>GEMELOS DE ORO</t>
  </si>
  <si>
    <t>MEDALLA / DIJE DE PLATA</t>
  </si>
  <si>
    <t>METALES PRECIOSOS (ORO, PLATA, PLATINO, ETC.)</t>
  </si>
  <si>
    <t>PULSERA / TOBILLERA DE ORO</t>
  </si>
  <si>
    <t>PULSERA / TOBILLERA DE PLATA</t>
  </si>
  <si>
    <t>JUEGO DE AROS Y ANILLOS DE PLATA/PULSERA</t>
  </si>
  <si>
    <t>CONJUNTO DE DIJE Y ARO</t>
  </si>
  <si>
    <t>JOYAS EN GENERAL</t>
  </si>
  <si>
    <t>PISTOLA</t>
  </si>
  <si>
    <t>RIFLE</t>
  </si>
  <si>
    <t>ESCOPETA</t>
  </si>
  <si>
    <t>RIFLE  A AIRE COMPRIMIDO</t>
  </si>
  <si>
    <t>CARTUCHO P/ESCOPETA</t>
  </si>
  <si>
    <t>BALAS P/ REVOLVER</t>
  </si>
  <si>
    <t>HELADERA ELECTRICA</t>
  </si>
  <si>
    <t>CONGELADOR (FREEZER)</t>
  </si>
  <si>
    <t>COCINA A GAS CON HORNO</t>
  </si>
  <si>
    <t>HORNO ELECTRICO</t>
  </si>
  <si>
    <t>HORNO MICROONDA</t>
  </si>
  <si>
    <t>PARRILLAS (MOVILES)</t>
  </si>
  <si>
    <t>LAVARROPAS AUTOMATICA</t>
  </si>
  <si>
    <t>LAVARROPAS COMUN</t>
  </si>
  <si>
    <t>HIDROLAVADORA</t>
  </si>
  <si>
    <t>LICUADORAS</t>
  </si>
  <si>
    <t>CALENTADOR ELECTRICO</t>
  </si>
  <si>
    <t>VASO  PARA LICUADORA</t>
  </si>
  <si>
    <t>HERVIDORA / LECHERA</t>
  </si>
  <si>
    <t>TALADRO ELECTRICO</t>
  </si>
  <si>
    <t>SIERRA ELECTRICA</t>
  </si>
  <si>
    <t>PULIDORA ELECTRICA</t>
  </si>
  <si>
    <t>BORDEADORA</t>
  </si>
  <si>
    <t>DESMALEZADORA</t>
  </si>
  <si>
    <t>MAQUINA DE CORTAR CESPED (PASTO) ELECTRICA</t>
  </si>
  <si>
    <t>BOMBA DE AGUA ELECTRICA</t>
  </si>
  <si>
    <t>MOTOSIERRA</t>
  </si>
  <si>
    <t>MAQUINA PARA CORTAR AZULEJOS</t>
  </si>
  <si>
    <t>RADIO GRABADORA</t>
  </si>
  <si>
    <t>EQUIPO DE SONIDO</t>
  </si>
  <si>
    <t>TELEVISOR A COLOR CON CONTROL</t>
  </si>
  <si>
    <t>ANTENA COMUN P/TV</t>
  </si>
  <si>
    <t>ANTENA PARABOLICA</t>
  </si>
  <si>
    <t>REPRODUCTOR DE VCD/DVD</t>
  </si>
  <si>
    <t>CONTROL PARA TV</t>
  </si>
  <si>
    <t>MEMORIAS PARA CAMARA</t>
  </si>
  <si>
    <t>COMPUTADORAS PERSONALES</t>
  </si>
  <si>
    <t>NOTEBOOK</t>
  </si>
  <si>
    <t>MONITORES</t>
  </si>
  <si>
    <t>TECLADO</t>
  </si>
  <si>
    <t>MEMORIA</t>
  </si>
  <si>
    <t>PLACA MADRE</t>
  </si>
  <si>
    <t>IMPRESORA MATRICIAL</t>
  </si>
  <si>
    <t>IMPRESORA A CHORRO DE TINTA</t>
  </si>
  <si>
    <t>RATON O MOUSE</t>
  </si>
  <si>
    <t>SCANNER</t>
  </si>
  <si>
    <t>LECTOR DE DVD</t>
  </si>
  <si>
    <t>PROGRAMAS</t>
  </si>
  <si>
    <t>ACCESORIOS DIVERSOS P/ COMPUTADORA</t>
  </si>
  <si>
    <t>CALCULADORAS</t>
  </si>
  <si>
    <t>FAX</t>
  </si>
  <si>
    <t>MODEM</t>
  </si>
  <si>
    <t>DISQUETERAS</t>
  </si>
  <si>
    <t>RECARGA DE TINTA</t>
  </si>
  <si>
    <t>CARTUCHO DE TINTA</t>
  </si>
  <si>
    <t>CD VIRGEN</t>
  </si>
  <si>
    <t>CD-ROM-LIBROS</t>
  </si>
  <si>
    <t>COMPRA DE EQUIPO TELEFONICO LINEA FIJA</t>
  </si>
  <si>
    <t>COMPRA DE EQUIPO TELEFONICO MOVIL (CELULAR)</t>
  </si>
  <si>
    <t>CARCAZA PARA CELULAR</t>
  </si>
  <si>
    <t>BATERIA PARA CELULAR</t>
  </si>
  <si>
    <t>CARGADOR PARA CELULAR</t>
  </si>
  <si>
    <t>AUDIFONOS PARA CELULAR (MANOS LIBRES)</t>
  </si>
  <si>
    <t>CHIP PARA CELULAR / ACTIVACION</t>
  </si>
  <si>
    <t>ESTUCHE PARA CELULAR</t>
  </si>
  <si>
    <t>CINTA PARA COLGAR CELULAR DE CUALQUIER TIPO</t>
  </si>
  <si>
    <t>COMPUTADORA DIDACTICA</t>
  </si>
  <si>
    <t>PLANCHA PARA EL PELO</t>
  </si>
  <si>
    <t>BATERIA</t>
  </si>
  <si>
    <t>CD CON VIDEO JUEGOS</t>
  </si>
  <si>
    <t>ESCUADRA</t>
  </si>
  <si>
    <t>PRESILLADORA</t>
  </si>
  <si>
    <t>CEPILLADORA</t>
  </si>
  <si>
    <t>SERRUCHO</t>
  </si>
  <si>
    <t>ESMERIL</t>
  </si>
  <si>
    <t>LIMA</t>
  </si>
  <si>
    <t>SOLDADOR</t>
  </si>
  <si>
    <t>AMOLADORA</t>
  </si>
  <si>
    <t>PLAY STATION</t>
  </si>
  <si>
    <t>NINTENDO</t>
  </si>
  <si>
    <t>OTROS JUEGOS ELECTRONICOS</t>
  </si>
  <si>
    <t>AUTORRADIO CON CD</t>
  </si>
  <si>
    <t>CUBRECAMA</t>
  </si>
  <si>
    <t>DESTAPADORES O DESTRANCA CANHERIAS LIQUIDO</t>
  </si>
  <si>
    <t>ARQUEADOR DE PESTANHA</t>
  </si>
  <si>
    <t>GUADANHAS (FOISA)</t>
  </si>
  <si>
    <t>CANHO GALVANIZADO</t>
  </si>
  <si>
    <t>SERVICIO COMPLETO</t>
  </si>
  <si>
    <t>codigo</t>
  </si>
  <si>
    <t>producto</t>
  </si>
  <si>
    <t>tasa_2019</t>
  </si>
  <si>
    <t>tasa_nueva</t>
  </si>
  <si>
    <t>FRANELA</t>
  </si>
  <si>
    <t>SOMBRERO PARA DAMA</t>
  </si>
  <si>
    <t>GORRAS</t>
  </si>
  <si>
    <t>JOCKIE</t>
  </si>
  <si>
    <t>CORTINA SIMPLES</t>
  </si>
  <si>
    <t>ALMOHADA</t>
  </si>
  <si>
    <t>HAMACA</t>
  </si>
  <si>
    <t>MANTA</t>
  </si>
  <si>
    <t>FRAZADA DE ALGODON (POYVI)/HILO</t>
  </si>
  <si>
    <t>FRAZADA DE LANA</t>
  </si>
  <si>
    <t>EDREDON</t>
  </si>
  <si>
    <t>SABANA</t>
  </si>
  <si>
    <t>MOSQUITERO</t>
  </si>
  <si>
    <t>MANTEL</t>
  </si>
  <si>
    <t>SERVILLETA (INDIVIDUAL)</t>
  </si>
  <si>
    <t>TOALLA</t>
  </si>
  <si>
    <t>TOALLITA PARA BEBE</t>
  </si>
  <si>
    <t>SACO O BOLSA PARA COMPRAS</t>
  </si>
  <si>
    <t>BANDERA</t>
  </si>
  <si>
    <t>TOLDO</t>
  </si>
  <si>
    <t>ALFOMBRA PARA BANHO (CUBRE SENTADERA,ETC)</t>
  </si>
  <si>
    <t>SABANA PARA BEBE</t>
  </si>
  <si>
    <t>TELA</t>
  </si>
  <si>
    <t>FUNDA PARA SOFA</t>
  </si>
  <si>
    <t>CARPETA PARA MESA (PLASTIFICADO)</t>
  </si>
  <si>
    <t>TOALLA DE MANO</t>
  </si>
  <si>
    <t>FORRO PARA COLCHON</t>
  </si>
  <si>
    <t>TRAPEADOR</t>
  </si>
  <si>
    <t>PELUCHE</t>
  </si>
  <si>
    <t>DISFRAZ</t>
  </si>
  <si>
    <t>RED DE PESCA</t>
  </si>
  <si>
    <t>RED PARA VOLEIBOL</t>
  </si>
  <si>
    <t>TIENDA DE CAMPAMENTO</t>
  </si>
  <si>
    <t>MOCHILA DE CAMPAMENTO</t>
  </si>
  <si>
    <t>COLLARES  / PECHERAS</t>
  </si>
  <si>
    <t>CORREA PARA PASEAR AL PERRO</t>
  </si>
  <si>
    <t>TOALLITA</t>
  </si>
  <si>
    <t>BOTINERA</t>
  </si>
  <si>
    <t>MOCHILA</t>
  </si>
  <si>
    <t>OTRAS CARTERAS</t>
  </si>
  <si>
    <t>RINHONERA</t>
  </si>
  <si>
    <t>ZAPATO DE CUERO</t>
  </si>
  <si>
    <t>ZAPATO DE OTRO MATERIAL</t>
  </si>
  <si>
    <t>MOCASINES</t>
  </si>
  <si>
    <t>BOTA DE CUERO MEDIA CANHA</t>
  </si>
  <si>
    <t>BOTA DE CUERO CANHA ENTERA</t>
  </si>
  <si>
    <t>ZAPATO DEPORTIVO DE TELA (CHAMPION QUE PUEDA UTILIZARSE A DIARIO)</t>
  </si>
  <si>
    <t>ZAPATO DEPORTIVO DE CUERO (CHAMPION QUE PUEDA UTILIZARSE A DIARIO)</t>
  </si>
  <si>
    <t>ZAPATO DEPORTIVO DE OTRO MATERIAL (CHAMPION QUE PUEDA UTILIZARSE A DIARIO)</t>
  </si>
  <si>
    <t>ZAPATILLAS</t>
  </si>
  <si>
    <t>SANDALIAS DE CUERO</t>
  </si>
  <si>
    <t>ALPARGATAS</t>
  </si>
  <si>
    <t>PANTUFLAS</t>
  </si>
  <si>
    <t>SANDALIAS DE USO DIARIO DE OTRO MATERIAL</t>
  </si>
  <si>
    <t>ZAPATO ESCOLAR</t>
  </si>
  <si>
    <t>NAUTICOS</t>
  </si>
  <si>
    <t>SANDALIAS DE GOMA</t>
  </si>
  <si>
    <t>ZAPATO TACON ALTO DE CUERO</t>
  </si>
  <si>
    <t>ZAPATO TACON ALTO DE OTRO MATERIAL</t>
  </si>
  <si>
    <t>ZAPATO TACON BAJO DE CUERO</t>
  </si>
  <si>
    <t>ZAPATO TACON BAJO DE OTRO MATERIAL</t>
  </si>
  <si>
    <t>BOTA DE GOMA</t>
  </si>
  <si>
    <t>SANDALIAS DE USO DIARIO DE CUERO</t>
  </si>
  <si>
    <t>SANDALIAS DE VESTIR DE CUERO</t>
  </si>
  <si>
    <t>SUECOS DE CUERO</t>
  </si>
  <si>
    <t>SUECOS DE OTRO MATERIAL</t>
  </si>
  <si>
    <t>CHATITAS DE CUERO</t>
  </si>
  <si>
    <t>CHATITAS DE OTRO MATERIAL</t>
  </si>
  <si>
    <t>ESCARPIN</t>
  </si>
  <si>
    <t>ZAPATITOS DE CUERO</t>
  </si>
  <si>
    <t>ZAPATO DEPORTIVO DE CUERO PARA BEBE</t>
  </si>
  <si>
    <t>COSTURA</t>
  </si>
  <si>
    <t>LUSTRE DE CALZADO</t>
  </si>
  <si>
    <t>COMPOSTURA DE CALZADO EN GENERAL</t>
  </si>
  <si>
    <t>PATIN / ROLLERS</t>
  </si>
  <si>
    <t>BOTINES DE FUTBOL</t>
  </si>
  <si>
    <t>CARTERA DE CUERO PARA DAMA</t>
  </si>
  <si>
    <t>GUAMPA</t>
  </si>
  <si>
    <t>GUAMPA DE PLATA</t>
  </si>
  <si>
    <t>BODEGUITA</t>
  </si>
  <si>
    <t>TABLA PARA PICAR CARNE</t>
  </si>
  <si>
    <t>MORTERO</t>
  </si>
  <si>
    <t>ESCOBA PARA JARDIN</t>
  </si>
  <si>
    <t>ESCOBA COMUN</t>
  </si>
  <si>
    <t>ESCOBILLON</t>
  </si>
  <si>
    <t>PALO PARA REPASAR</t>
  </si>
  <si>
    <t>CEPILLO PARA PISO</t>
  </si>
  <si>
    <t>CASITA PARA ANIMALES</t>
  </si>
  <si>
    <t>CAJON FUNEBRE</t>
  </si>
  <si>
    <t>SERVILLETA DE PLASTICO (INDIVIDUAL)</t>
  </si>
  <si>
    <t>SERVILLETAS DE PAPEL</t>
  </si>
  <si>
    <t>TOALLAS DE PAPEL (ROLLOS P/COCINA)</t>
  </si>
  <si>
    <t>FOSFOROS CORTOS</t>
  </si>
  <si>
    <t>FOSFOROS LARGOS</t>
  </si>
  <si>
    <t>INCIENSO</t>
  </si>
  <si>
    <t>ESCARBADIENTES</t>
  </si>
  <si>
    <t>CEPILLO PARA LUSTRAR ZAPATOS</t>
  </si>
  <si>
    <t>ROMPECABEZAS</t>
  </si>
  <si>
    <t>HOJA BLANCA (TAMANHO CARTA / OFICIO / A4)</t>
  </si>
  <si>
    <t>AGENDA</t>
  </si>
  <si>
    <t>LIMA DE UNHA</t>
  </si>
  <si>
    <t>PAPEL HIGIENICO</t>
  </si>
  <si>
    <t>PANHUELOS DESECHABLES</t>
  </si>
  <si>
    <t>TOALLAS DE PAPEL(PARA BANHO)</t>
  </si>
  <si>
    <t>FLUIDO DE FRENO</t>
  </si>
  <si>
    <t>FLUIDO DE EMBRAGUE</t>
  </si>
  <si>
    <t>FLUIDO  DE TRANSMISION</t>
  </si>
  <si>
    <t>ADITIVO PARA ACEITE</t>
  </si>
  <si>
    <t>PINTURA</t>
  </si>
  <si>
    <t>PINTURA AL AGUA</t>
  </si>
  <si>
    <t>PINTURA SINTETICA</t>
  </si>
  <si>
    <t>PINTURA AL ACEITE</t>
  </si>
  <si>
    <t>BARNIZ</t>
  </si>
  <si>
    <t>COLORANTE (PRESENTACION GR)</t>
  </si>
  <si>
    <t>JABON EN POLVO PARA LAVAR ROPA</t>
  </si>
  <si>
    <t>JABON EN BARRA PARA LAVAR ROPA</t>
  </si>
  <si>
    <t>JABON GRANULADO</t>
  </si>
  <si>
    <t>JABON LIQUIDO</t>
  </si>
  <si>
    <t>DETERGENTE LIQUIDO</t>
  </si>
  <si>
    <t>DETERGENTE EN POLVO</t>
  </si>
  <si>
    <t>DESODORANTE DE AMBIENTE LIQUIDO</t>
  </si>
  <si>
    <t>DESODORANTE DE AMBIENTE EN AEROSOL</t>
  </si>
  <si>
    <t>LAVANDINA</t>
  </si>
  <si>
    <t>DESINFECTANTE EN PASTILLA</t>
  </si>
  <si>
    <t>DESINFECTANTE EN AEROSOL</t>
  </si>
  <si>
    <t>DESINFECTANTE LIQUIDO</t>
  </si>
  <si>
    <t>SUAVIZANTE PARA ROPAS</t>
  </si>
  <si>
    <t>ACONDICIONADORES</t>
  </si>
  <si>
    <t>INSECTICIDA EN AEROSOL</t>
  </si>
  <si>
    <t>INSECTICIDA LIQUIDO</t>
  </si>
  <si>
    <t>INSECTICIDA EN POLVO</t>
  </si>
  <si>
    <t>FUNGICIDA EN POLVO</t>
  </si>
  <si>
    <t>FUNGICIDA LIQUIDO</t>
  </si>
  <si>
    <t>CERA PARA PISO EN PASTA</t>
  </si>
  <si>
    <t>CERA PARA PISO LIQUIDA</t>
  </si>
  <si>
    <t>LUSTRADORES</t>
  </si>
  <si>
    <t>BLANQUEADOR</t>
  </si>
  <si>
    <t>ANILINAS (TINTE PARA ROPA)</t>
  </si>
  <si>
    <t>AZUL P/ ROPA</t>
  </si>
  <si>
    <t>QUITAMANCHAS</t>
  </si>
  <si>
    <t>BETUN  PARA CALZADO (PASTA O CREMA)</t>
  </si>
  <si>
    <t>BETUN  PARA CALZADO (LIQUIDO)</t>
  </si>
  <si>
    <t>INSECTICIDA EN PASTILLA</t>
  </si>
  <si>
    <t>ESPIRAL</t>
  </si>
  <si>
    <t>VELA</t>
  </si>
  <si>
    <t>LIMPIA TODO (CIF)</t>
  </si>
  <si>
    <t>LIMPIA VIDRIOS (CIF)</t>
  </si>
  <si>
    <t>DESODORANTE DE AMBIENTE EN GRAMOS</t>
  </si>
  <si>
    <t>DESINFECTANTES</t>
  </si>
  <si>
    <t>PRESERVATIVOS (CONDON)</t>
  </si>
  <si>
    <t>ANTEOJOS RECETADOS POR MEDICOS</t>
  </si>
  <si>
    <t>SHAMPOO PARA ANIMALES (LIQUIDO)</t>
  </si>
  <si>
    <t>SHAMPOO PARA ANIMALES (EN POLVO)</t>
  </si>
  <si>
    <t>ENJUAGUES PARA ANIMALES</t>
  </si>
  <si>
    <t>TALCO PARA ANIMALES</t>
  </si>
  <si>
    <t>JABON PARA ANIMAL</t>
  </si>
  <si>
    <t>OTROS ARTICULOS P/ CUIDADO DE ANIMALES DOMESTICOS Y SILVESTRES</t>
  </si>
  <si>
    <t>GARRAPATICIDA</t>
  </si>
  <si>
    <t>COLONIA PARA ANIMALES</t>
  </si>
  <si>
    <t>REPELENTE</t>
  </si>
  <si>
    <t>VACUNACION</t>
  </si>
  <si>
    <t>VITAMINAS</t>
  </si>
  <si>
    <t>VACUNA ANTIRRABICA</t>
  </si>
  <si>
    <t>VACUNA ANTICELO</t>
  </si>
  <si>
    <t>REMEDIO ANTIPARASITARIO</t>
  </si>
  <si>
    <t>REMEDIOS VARIOS</t>
  </si>
  <si>
    <t>REPUESTO PARA MAQUILLAJE</t>
  </si>
  <si>
    <t>ESPONJA PARA ASEO PERSONAL</t>
  </si>
  <si>
    <t>REPUESTO PARA MAQUINA DE AFEITAR</t>
  </si>
  <si>
    <t>HILO DENTAL</t>
  </si>
  <si>
    <t>KIT DE MANICURA</t>
  </si>
  <si>
    <t>ACEITE LIMPIADOR</t>
  </si>
  <si>
    <t>ACEITE PARA BEBE</t>
  </si>
  <si>
    <t>CREMA DE AFEITAR</t>
  </si>
  <si>
    <t>ENJUAGUE</t>
  </si>
  <si>
    <t>ENJUAGUE PARA BEBE/NINHOS</t>
  </si>
  <si>
    <t>CREMA PARA BANHO</t>
  </si>
  <si>
    <t>CREMA PARA PEINAR (P/ ALISAR, ENRULAR,ETC)</t>
  </si>
  <si>
    <t>ENJUAGUE BUCAL</t>
  </si>
  <si>
    <t>ESPUMA DE AFEITAR</t>
  </si>
  <si>
    <t>JABON DE GLICERINA</t>
  </si>
  <si>
    <t>JABON P/BANHO (COCO)</t>
  </si>
  <si>
    <t>JABON P/BANHO (OLOR)</t>
  </si>
  <si>
    <t>JABON PARA BEBE/NINHOS</t>
  </si>
  <si>
    <t>PASTA DENTAL (CREMA DENTAL - DENTIFRICO)</t>
  </si>
  <si>
    <t>PASTA DENTAL (CREMA DENTAL - DENTIFRICO) PARA BEBE/NINHOS</t>
  </si>
  <si>
    <t>SHAMPOO</t>
  </si>
  <si>
    <t>SHAMPOO PARA BEBE/NINHOS</t>
  </si>
  <si>
    <t>CREMA PARA TRATAMIENTO CAPILAR</t>
  </si>
  <si>
    <t>ACETONA</t>
  </si>
  <si>
    <t>CREMA DE LIMPIEZA</t>
  </si>
  <si>
    <t>CREMA HUMECTANTE</t>
  </si>
  <si>
    <t>CREMA NUTRITIVA</t>
  </si>
  <si>
    <t>CREMA PARA LAS MANOS</t>
  </si>
  <si>
    <t>DELINEADOR DE LABIOS</t>
  </si>
  <si>
    <t>DESODORANTE CORPORAL</t>
  </si>
  <si>
    <t>DESODORANTE PEDICO (PRESENTACION CC / ML)</t>
  </si>
  <si>
    <t>DESODORANTE PERSONAL PARA AXILAS (PRESENTACION GR)</t>
  </si>
  <si>
    <t>DESODORANTE PERSONAL PARA AXILAS (PRESENTACION CC / ML)</t>
  </si>
  <si>
    <t>ESMALTE</t>
  </si>
  <si>
    <t>FIJADOR P/CABELLO GEL/SPRAY</t>
  </si>
  <si>
    <t>LOCION PARA DESPUES DE AFEITARSE</t>
  </si>
  <si>
    <t>PROTECTOR SOLAR</t>
  </si>
  <si>
    <t>QUITA ESMALTE</t>
  </si>
  <si>
    <t>REPELENTE DE MOSQUITOS</t>
  </si>
  <si>
    <t>TALCO PARA ADULTOS</t>
  </si>
  <si>
    <t>TALCO PEDICO</t>
  </si>
  <si>
    <t>TALCO PARA BEBE/NINHOS</t>
  </si>
  <si>
    <t>TINTURA Y COLORACION PARA PELO</t>
  </si>
  <si>
    <t>MASCARA PARA EL ROSTRO</t>
  </si>
  <si>
    <t>CREMA HUMECTANTE PARA BEBE</t>
  </si>
  <si>
    <t>GEL REDUCTORA REFRESCANTE</t>
  </si>
  <si>
    <t>LOCION HUMECTANTE</t>
  </si>
  <si>
    <t>CREMA PARA EL ROSTRO</t>
  </si>
  <si>
    <t>CREMA EXFOLIANTE</t>
  </si>
  <si>
    <t>BASE PARA LAS UNHAS</t>
  </si>
  <si>
    <t>CREMA ANTIARRUGAS</t>
  </si>
  <si>
    <t>DESMAQUILLANTE PARA OJOS</t>
  </si>
  <si>
    <t>GEL PARA CONTORNO DE LOS OJOS</t>
  </si>
  <si>
    <t>CREMA HIDRATANTE</t>
  </si>
  <si>
    <t>CREMA REAFIRMANTE</t>
  </si>
  <si>
    <t>TALCO DESODORANTE PARA AXILAS</t>
  </si>
  <si>
    <t>SHAMPOO COLOR</t>
  </si>
  <si>
    <t>KIT DE DELINEADOR DE OJOS</t>
  </si>
  <si>
    <t>LOCION PARA DESPUES DEL SOL</t>
  </si>
  <si>
    <t>CREMA PARA LOS PIES</t>
  </si>
  <si>
    <t>TOALLAS HUMEDAS</t>
  </si>
  <si>
    <t>TAMPON</t>
  </si>
  <si>
    <t>TOHALLA SANITARIA</t>
  </si>
  <si>
    <t>PROTECTOR DIARIO</t>
  </si>
  <si>
    <t>COTONETE</t>
  </si>
  <si>
    <t>TOALLAS DESMAQUILLANTES</t>
  </si>
  <si>
    <t>CASCO PROTECTOR (MOTO, BICICLETA)</t>
  </si>
  <si>
    <t>VASO</t>
  </si>
  <si>
    <t>COPA</t>
  </si>
  <si>
    <t>JARRA</t>
  </si>
  <si>
    <t>TAZA</t>
  </si>
  <si>
    <t>TAZON</t>
  </si>
  <si>
    <t>PLATO</t>
  </si>
  <si>
    <t>FUENTE</t>
  </si>
  <si>
    <t>KIT DE UTENSILIOS PARA EL HOGAR</t>
  </si>
  <si>
    <t>JUEGO DE PLATOS, PLATITOS Y TAZAS</t>
  </si>
  <si>
    <t>COMPOTERA</t>
  </si>
  <si>
    <t>FRUTERA</t>
  </si>
  <si>
    <t>PONCHERA</t>
  </si>
  <si>
    <t>BANDEJAS</t>
  </si>
  <si>
    <t>COLADOR DE FIDEOS</t>
  </si>
  <si>
    <t>RALLADOR</t>
  </si>
  <si>
    <t>PORTACUBIERTOS</t>
  </si>
  <si>
    <t>BOL</t>
  </si>
  <si>
    <t>TAPPER</t>
  </si>
  <si>
    <t>EXPRIMIDOR DE FRUTAS</t>
  </si>
  <si>
    <t>JUEGO DE JARRA/VASOS (PLASTICO)</t>
  </si>
  <si>
    <t>BASURERO</t>
  </si>
  <si>
    <t>CESTO PARA PAPELES</t>
  </si>
  <si>
    <t>CESTO PARA ROPAS</t>
  </si>
  <si>
    <t>PALANGANA (LATONA)</t>
  </si>
  <si>
    <t>BALDE</t>
  </si>
  <si>
    <t>CONSERVADORA</t>
  </si>
  <si>
    <t>KIT DE GUAMPA, BOMBILLA Y YERBA</t>
  </si>
  <si>
    <t>KIT D GUAMPA Y BOMBILLA</t>
  </si>
  <si>
    <t>KIT DE TERMO CON GUAMPA</t>
  </si>
  <si>
    <t>SERVILLETERO</t>
  </si>
  <si>
    <t>REGADERA</t>
  </si>
  <si>
    <t>MANGUERA</t>
  </si>
  <si>
    <t>BOLSA PARA ASPIRADORA</t>
  </si>
  <si>
    <t>BOLSA PARA BASURA</t>
  </si>
  <si>
    <t>VAJILLA DESCARTABLE (CARTON, ALUMINIO, PLASTICO, TERGOPOR)</t>
  </si>
  <si>
    <t>ADHESIVOS O PEGAMENTOS DE USO DOMESTICO</t>
  </si>
  <si>
    <t>CEPILLO PARA LAVAR ROPA</t>
  </si>
  <si>
    <t>PINZA PARA COLGAR ROPA</t>
  </si>
  <si>
    <t>ROCIADOR</t>
  </si>
  <si>
    <t>GOMA PARA PALO DE REPASAR</t>
  </si>
  <si>
    <t>BOLSITA PARA HIELO</t>
  </si>
  <si>
    <t>PORTA ESCOBA</t>
  </si>
  <si>
    <t>JUEGO DE AJEDREZ</t>
  </si>
  <si>
    <t>JUEGO DE LUDO</t>
  </si>
  <si>
    <t>JUEGOS DE MESA VARIADOS</t>
  </si>
  <si>
    <t>MUNHECAS / MUNHECOS</t>
  </si>
  <si>
    <t>MUNHECAS A PILA</t>
  </si>
  <si>
    <t>PISTOLAS DE JUGUETE</t>
  </si>
  <si>
    <t>RIFLES DE JUGUETE</t>
  </si>
  <si>
    <t>AMETRALLADORAS DE JUGUETE</t>
  </si>
  <si>
    <t>AUTITOS / COCHECITOS</t>
  </si>
  <si>
    <t>AUTITOS / COCHECITOS/OTROS A BATERIA</t>
  </si>
  <si>
    <t>AUTITOS  / COCHECITOS A CONTROL REMOTO</t>
  </si>
  <si>
    <t>TREN</t>
  </si>
  <si>
    <t>AVION/HELICOPTERO</t>
  </si>
  <si>
    <t>AVION A CONTROL REMOTO</t>
  </si>
  <si>
    <t>LANCHA A CONTROL REMOTO</t>
  </si>
  <si>
    <t>PISTAS PARA AUTOS</t>
  </si>
  <si>
    <t>PATINETA / SKATE</t>
  </si>
  <si>
    <t>PELOTA DE PLASTICO O DE GOMA</t>
  </si>
  <si>
    <t>SONAJERO</t>
  </si>
  <si>
    <t>SOMBRILLA</t>
  </si>
  <si>
    <t>CELULAR/TELEFONO/MICROFONO</t>
  </si>
  <si>
    <t>KIT DE JUGUETES</t>
  </si>
  <si>
    <t>ORGANO A PILAS / PIANO</t>
  </si>
  <si>
    <t>JUGUETE CONVERTIBLE</t>
  </si>
  <si>
    <t>RELOJ DE JUGUETE</t>
  </si>
  <si>
    <t>BLADE, BLADE</t>
  </si>
  <si>
    <t>CAMION</t>
  </si>
  <si>
    <t>ROBOT</t>
  </si>
  <si>
    <t>JUEGO DE LETRAS</t>
  </si>
  <si>
    <t>PLANCHA DE JUGUETE</t>
  </si>
  <si>
    <t>ESPADA</t>
  </si>
  <si>
    <t>PANDORGA</t>
  </si>
  <si>
    <t>BICICLETA DE JUGUETE(PLASTICO)</t>
  </si>
  <si>
    <t>MOTO</t>
  </si>
  <si>
    <t>CARTERITAS</t>
  </si>
  <si>
    <t>ANIMALES DE PLASTICOS</t>
  </si>
  <si>
    <t>CARRITO PARA MUNHECA</t>
  </si>
  <si>
    <t>PIZARRA MAGICA</t>
  </si>
  <si>
    <t>JUEGO DE DOMINO</t>
  </si>
  <si>
    <t>JUEGO DE PESCADITO</t>
  </si>
  <si>
    <t>GUITARRA DE JUGUETE</t>
  </si>
  <si>
    <t>YOYO</t>
  </si>
  <si>
    <t>JUEGO DE TE</t>
  </si>
  <si>
    <t>JUEGO DE DOCTORAS</t>
  </si>
  <si>
    <t>JUEGO DE VILLAR</t>
  </si>
  <si>
    <t>JUEGO DE COCINA</t>
  </si>
  <si>
    <t>CANHA DE PESCAR</t>
  </si>
  <si>
    <t>CASITAS PARA MUNHECAS</t>
  </si>
  <si>
    <t>JUEGO DIDACTICO MUSICAL</t>
  </si>
  <si>
    <t>JUGUETES A CUERDA</t>
  </si>
  <si>
    <t>RADIO DE PLASTICO</t>
  </si>
  <si>
    <t>JUGUETE INFLABLE</t>
  </si>
  <si>
    <t>SILLITAS DE PLASTICOS</t>
  </si>
  <si>
    <t>PELOTA DE FUTBOL</t>
  </si>
  <si>
    <t>PELOTA DE BALONCESTO</t>
  </si>
  <si>
    <t>PELOTA DE VOLEIBOL</t>
  </si>
  <si>
    <t>OTRAS PELOTAS</t>
  </si>
  <si>
    <t>RAQUETA DE TENIS</t>
  </si>
  <si>
    <t>PELOTA DE PING PONG</t>
  </si>
  <si>
    <t>LINHA PARA PESCAR</t>
  </si>
  <si>
    <t>PISCINA INFLABLE</t>
  </si>
  <si>
    <t>PISCINA ARMABLE</t>
  </si>
  <si>
    <t>COLCHON DE AIRE</t>
  </si>
  <si>
    <t>CASCO DE PROTECCION PARA DEPORTES</t>
  </si>
  <si>
    <t>GUANTES DE BOXEO</t>
  </si>
  <si>
    <t>GUANTES DE ARQUERO DE FUTBOL</t>
  </si>
  <si>
    <t>CANILLERA</t>
  </si>
  <si>
    <t>PILETA ARMABLE</t>
  </si>
  <si>
    <t>SALVAVIDAS</t>
  </si>
  <si>
    <t>JUEGO COMPLETO DE PING PONG</t>
  </si>
  <si>
    <t>FLORES ARTIFICIALES</t>
  </si>
  <si>
    <t>PLANTAS ARTIFICIALES</t>
  </si>
  <si>
    <t>ADORNOS PARA JARDIN</t>
  </si>
  <si>
    <t>JUGUETES PARA MASCOTAS</t>
  </si>
  <si>
    <t>CEPILLO DE DIENTES</t>
  </si>
  <si>
    <t>CEPILLO DE PELO</t>
  </si>
  <si>
    <t>MAQUINA DE AFEITAR DESECHABLE</t>
  </si>
  <si>
    <t>MAQUINA DE AFEITAR NO DESECHABLE</t>
  </si>
  <si>
    <t>PEINE</t>
  </si>
  <si>
    <t>PINZA / GOMA PARA CABELLO/AGOGO</t>
  </si>
  <si>
    <t>RELOJ DE PARED</t>
  </si>
  <si>
    <t>BOLSA</t>
  </si>
  <si>
    <t>ANDADOR</t>
  </si>
  <si>
    <t>ASIENTOS PARA EL COCHE</t>
  </si>
  <si>
    <t>BIBERON</t>
  </si>
  <si>
    <t>CHUPETE</t>
  </si>
  <si>
    <t>CORRALITO</t>
  </si>
  <si>
    <t>MORDILLO</t>
  </si>
  <si>
    <t>CUNA PORTATIL</t>
  </si>
  <si>
    <t>ANTEOJOS PARA SOL</t>
  </si>
  <si>
    <t>OLLA DE HIERRO</t>
  </si>
  <si>
    <t>MOLINO DE CARNE (HIERRO)</t>
  </si>
  <si>
    <t>HORNO A CARBON</t>
  </si>
  <si>
    <t>PARRIGAS</t>
  </si>
  <si>
    <t>BRASERO</t>
  </si>
  <si>
    <t>CARRETILLA</t>
  </si>
  <si>
    <t>AZADA</t>
  </si>
  <si>
    <t>PALA</t>
  </si>
  <si>
    <t>RASTRILLO</t>
  </si>
  <si>
    <t>MACHETE</t>
  </si>
  <si>
    <t>TIJERA P/PODAR</t>
  </si>
  <si>
    <t>PLOMADA</t>
  </si>
  <si>
    <t>REMACHADOR</t>
  </si>
  <si>
    <t>MAZO</t>
  </si>
  <si>
    <t>LLAVE INGLESA O FRANCESA</t>
  </si>
  <si>
    <t>CUCHARA DE ALBANHIL</t>
  </si>
  <si>
    <t>BALDE DE ALBANHIL</t>
  </si>
  <si>
    <t>CUCHILLA</t>
  </si>
  <si>
    <t>JUEGO DE LLAVES</t>
  </si>
  <si>
    <t>JUEGO DE HERRAMIENTAS</t>
  </si>
  <si>
    <t>HOJA PARA SIERRA DE MANO</t>
  </si>
  <si>
    <t>MECHA PARA TALADRO</t>
  </si>
  <si>
    <t>AFILADO DE MACHETE</t>
  </si>
  <si>
    <t>BICICLETAS PARA RECREACION</t>
  </si>
  <si>
    <t>TRICICLO</t>
  </si>
  <si>
    <t>MONOPATIN</t>
  </si>
  <si>
    <t>AUTO A PEDAL</t>
  </si>
  <si>
    <t>PESAS DE MANO (MANCUERNAS/ PESITAS)</t>
  </si>
  <si>
    <t>OTROS EQUIPOS PARA EL DESARROLLO MUSCULAR</t>
  </si>
  <si>
    <t>ANZUELO</t>
  </si>
  <si>
    <t>PORTAPLANTERAS PARA JARDIN</t>
  </si>
  <si>
    <t>JAULA</t>
  </si>
  <si>
    <t>CARRITO PARA BEBE</t>
  </si>
  <si>
    <t>CUBIERTOS DE DIARIO</t>
  </si>
  <si>
    <t>CUBIERTOS DE PLATA (PLATERIA)</t>
  </si>
  <si>
    <t>JUEGO DE CUBIERTOS</t>
  </si>
  <si>
    <t>CUCHARON</t>
  </si>
  <si>
    <t>ESPUMADERA</t>
  </si>
  <si>
    <t>TENEDOR LARGO</t>
  </si>
  <si>
    <t>ESPATULA</t>
  </si>
  <si>
    <t>JUEGO DE UTENSILIOS DE COCINA (MENAGE DE COCINA)</t>
  </si>
  <si>
    <t>CUCHILLO DE COCINA</t>
  </si>
  <si>
    <t>CACEROLA</t>
  </si>
  <si>
    <t>JUEGO DE CACEROLAS (BATERIA DE CACEROLAS)</t>
  </si>
  <si>
    <t>OLLAS</t>
  </si>
  <si>
    <t>OLLA A PRESION</t>
  </si>
  <si>
    <t>CAFETERA NO ELECTRICA</t>
  </si>
  <si>
    <t>PAVA</t>
  </si>
  <si>
    <t>ASADERA</t>
  </si>
  <si>
    <t>BANDEJA</t>
  </si>
  <si>
    <t>ENSALADERA</t>
  </si>
  <si>
    <t>VIANDERA</t>
  </si>
  <si>
    <t>COLADOR</t>
  </si>
  <si>
    <t>SARTEN O PAILA</t>
  </si>
  <si>
    <t>BALANZA DE COCINA</t>
  </si>
  <si>
    <t>ABRIDOR / SACACORCHOS</t>
  </si>
  <si>
    <t>TORTERA(MOLDE P/ TORTA, BUDIN)</t>
  </si>
  <si>
    <t>PINZA PARA FREIR</t>
  </si>
  <si>
    <t>AZUCARERA</t>
  </si>
  <si>
    <t>CUCHILLO PARA PELAR PAPA</t>
  </si>
  <si>
    <t>JUEGO DE CAFETERAS</t>
  </si>
  <si>
    <t>PANERA</t>
  </si>
  <si>
    <t>BOMBILLA</t>
  </si>
  <si>
    <t>BOMBILLA DE PLATA</t>
  </si>
  <si>
    <t>TERMO PARA AGUA FRIA</t>
  </si>
  <si>
    <t>TERMO PARA AGUA CALIENTE</t>
  </si>
  <si>
    <t>REPUESTO PARA TERMO AGUA CALIENTE</t>
  </si>
  <si>
    <t>SALERO</t>
  </si>
  <si>
    <t>ESCALERA</t>
  </si>
  <si>
    <t>RESISTENCIA PARA DUCHA</t>
  </si>
  <si>
    <t>PALITA PARA  BASURA</t>
  </si>
  <si>
    <t>VIRULANA</t>
  </si>
  <si>
    <t>ALAMBRILLO DE COBRE O BRONCE</t>
  </si>
  <si>
    <t>PILAS CHICAS ( AA )</t>
  </si>
  <si>
    <t>ENCENDEDOR</t>
  </si>
  <si>
    <t>PILAS PARA RELOJ / AGENDAS, ETC.</t>
  </si>
  <si>
    <t>INFLADOR DE BICICLETA</t>
  </si>
  <si>
    <t>HOJA DE AFEITAR</t>
  </si>
  <si>
    <t>PINZA PARA CEJAS</t>
  </si>
  <si>
    <t>HEBILLA PARA CABELLO</t>
  </si>
  <si>
    <t>CORTA UNHAS</t>
  </si>
  <si>
    <t>SIERRA DE MANO</t>
  </si>
  <si>
    <t>MARTILLO</t>
  </si>
  <si>
    <t>DESTORNILLADOR</t>
  </si>
  <si>
    <t>LLAVE DE TUERCA O DE BOCA</t>
  </si>
  <si>
    <t>PINZA</t>
  </si>
  <si>
    <t>TENAZA</t>
  </si>
  <si>
    <t>TALADRO</t>
  </si>
  <si>
    <t>PATA DE CABRA</t>
  </si>
  <si>
    <t>PUNZON</t>
  </si>
  <si>
    <t>CINTA METRICA</t>
  </si>
  <si>
    <t>METRO</t>
  </si>
  <si>
    <t>KIT DE DESTORNILLADORES</t>
  </si>
  <si>
    <t>BUSCA POLO</t>
  </si>
  <si>
    <t>NIVEL DE MANO</t>
  </si>
  <si>
    <t>HERRAMIENTAS VARIAS</t>
  </si>
  <si>
    <t>CAJA PARA HERRAMIENTAS</t>
  </si>
  <si>
    <t>GANCHO</t>
  </si>
  <si>
    <t>TASA DE EMBARQUE</t>
  </si>
  <si>
    <t>REPARACION Y MANTENIMIENTO DE  COMPUTADORAS</t>
  </si>
  <si>
    <t>REPARACION DE HELADERA</t>
  </si>
  <si>
    <t>REPARACION DE LAVARROPA</t>
  </si>
  <si>
    <t>INSTALACION DE ELECTRODOMESTICOS</t>
  </si>
  <si>
    <t>REPARACION DE MAQUINAS DE CORTAR CESPED (PASTO) ELECTRICAS</t>
  </si>
  <si>
    <t>REPARACION DE TELEFONOS CELULARES</t>
  </si>
  <si>
    <t>ABONO DE TELEFONO LINEA FIJA</t>
  </si>
  <si>
    <t>ABONO DE TELEFONIA MOVIL (CELULARES)</t>
  </si>
  <si>
    <t>TARJETAS PARA CELULARES</t>
  </si>
  <si>
    <t>TARJETAS PARA INTERNET</t>
  </si>
  <si>
    <t>RECARGA DE CELULARES</t>
  </si>
  <si>
    <t>SUSCRIPCION A INTERNET CON ANTENA</t>
  </si>
  <si>
    <t>TELEFONO PUBLICO URBANO</t>
  </si>
  <si>
    <t>TELEFONO PUBLICO INTERURBANO</t>
  </si>
  <si>
    <t>LLAMADAS INTERURBANAS EN  CABINAS  O LOCUTORIOS</t>
  </si>
  <si>
    <t>LLAMADAS INTERNACIONALES EN  CABINAS  O LOCUTORIOS</t>
  </si>
  <si>
    <t>SERVICIO DE INTERNET EN CABINAS O LOCUTORIOS</t>
  </si>
  <si>
    <t>SERVICIO DE FAX EN CABINAS O LOCUTORIOS</t>
  </si>
  <si>
    <t>TARJETAS PARA TELEFONO PUBLICO</t>
  </si>
  <si>
    <t>CUOTA POR USO DE INTERNET FIJO</t>
  </si>
  <si>
    <t>CUOTA POR USO DE INTERNET MOVIL</t>
  </si>
  <si>
    <t>REPARACION DE TV</t>
  </si>
  <si>
    <t>AUTOMOVIL</t>
  </si>
  <si>
    <t>CAMIONETA TIPO FAMILIAR</t>
  </si>
  <si>
    <t>MOTO DE TODO TIPO</t>
  </si>
  <si>
    <t>BICICLETAS</t>
  </si>
  <si>
    <t>CUBIERTA</t>
  </si>
  <si>
    <t>LLANTA</t>
  </si>
  <si>
    <t>CAMARA</t>
  </si>
  <si>
    <t>BUJIA</t>
  </si>
  <si>
    <t>AMORTIGUADOR</t>
  </si>
  <si>
    <t>FILTRO DE ACEITE</t>
  </si>
  <si>
    <t>FILTRO DE COMBUSTIBLE</t>
  </si>
  <si>
    <t>FILTRO DE AIRE</t>
  </si>
  <si>
    <t>FOCO</t>
  </si>
  <si>
    <t>FARO</t>
  </si>
  <si>
    <t>PASTILLAS DE FRENO</t>
  </si>
  <si>
    <t>FIBRA DE FRENO</t>
  </si>
  <si>
    <t>DISCO DE EMBRAGUE</t>
  </si>
  <si>
    <t>CORREA</t>
  </si>
  <si>
    <t>HOMOCINETICA</t>
  </si>
  <si>
    <t>MUNHEQUINES</t>
  </si>
  <si>
    <t>CREMALLERA</t>
  </si>
  <si>
    <t>POLARIZADO</t>
  </si>
  <si>
    <t>ACONDICIONADOR DE AIRE PARA VEHICULO</t>
  </si>
  <si>
    <t>ESPEJO RETROVISOR</t>
  </si>
  <si>
    <t>JUEGO DE ARO</t>
  </si>
  <si>
    <t>BOBINA</t>
  </si>
  <si>
    <t>PIEZAS PARA EL MOTOR DE ARRANQUE</t>
  </si>
  <si>
    <t>TREN DELANTERO (piezas completa)</t>
  </si>
  <si>
    <t>REPUESTOS VARIOS</t>
  </si>
  <si>
    <t>CABO DE ACELERADOR</t>
  </si>
  <si>
    <t>CRUCETA</t>
  </si>
  <si>
    <t>RULEMAN</t>
  </si>
  <si>
    <t>JUNTAS DE CUALQUIER TIPO</t>
  </si>
  <si>
    <t>BUJE PALANCA DE CAMBIO</t>
  </si>
  <si>
    <t>CADENA PARA MOTO</t>
  </si>
  <si>
    <t>MASA DE RUEDA</t>
  </si>
  <si>
    <t>CABO DE EMBRAGUE</t>
  </si>
  <si>
    <t>FIBRA DE EMBRAGUE</t>
  </si>
  <si>
    <t>GUARDA BARRO</t>
  </si>
  <si>
    <t>FORRO PARA ASIENTOS</t>
  </si>
  <si>
    <t>SENHALERO</t>
  </si>
  <si>
    <t>CILINDRO PARA FRENO</t>
  </si>
  <si>
    <t>ALTERNADOR</t>
  </si>
  <si>
    <t>CAJA MUSICAL</t>
  </si>
  <si>
    <t>GATO HIDRAULICO</t>
  </si>
  <si>
    <t>BUJE DE SUSPENSION</t>
  </si>
  <si>
    <t>TENSOR DE CORREA</t>
  </si>
  <si>
    <t>TAPA FRENTE MOTOR</t>
  </si>
  <si>
    <t>CARBURADOR</t>
  </si>
  <si>
    <t>CAMBIO DE ACEITE MOTOR</t>
  </si>
  <si>
    <t>LAVADO</t>
  </si>
  <si>
    <t>CAMBIO DE DISCO DE EMBRAGUE</t>
  </si>
  <si>
    <t>CAMBIO FILTRO DE AIRE</t>
  </si>
  <si>
    <t>REPARACION DE DIFERENCIAL</t>
  </si>
  <si>
    <t>REPARACION DE CAJA</t>
  </si>
  <si>
    <t>REPARACION DE MOTOR</t>
  </si>
  <si>
    <t>REPARACION DEL SISTEMA ELECTRICO</t>
  </si>
  <si>
    <t>MANTENIMIENTO GENERAL</t>
  </si>
  <si>
    <t>CHAPERIA</t>
  </si>
  <si>
    <t>CHAPERIA Y PINTURA</t>
  </si>
  <si>
    <t>CERA LUSTRADORA</t>
  </si>
  <si>
    <t>MANTENIMIENTO Y REPARACION DE BICICLETA</t>
  </si>
  <si>
    <t>GOMERIA</t>
  </si>
  <si>
    <t>MANO DE OBRA MANTENIMIENTO</t>
  </si>
  <si>
    <t>MANO DE OBRA REPARACION</t>
  </si>
  <si>
    <t>CAMBIO DE ARO</t>
  </si>
  <si>
    <t>REPARACION Y LIMPIEZA DE CARBURADOR</t>
  </si>
  <si>
    <t>REPARACION DE CANHO DE ESCAPE</t>
  </si>
  <si>
    <t>REPARACION DE MOTO(MOTOR)</t>
  </si>
  <si>
    <t>RECTIFICACION</t>
  </si>
  <si>
    <t>CAMBIO DE CORONA</t>
  </si>
  <si>
    <t>CAMBIO DE PINHON</t>
  </si>
  <si>
    <t>REPARACION Y MANTENIMIENTO DE AIRE ACONDICIONADO</t>
  </si>
  <si>
    <t>REPARACION DE LA CADENA DE MOTO</t>
  </si>
  <si>
    <t>GASTOS EN REPUESTOS MAS MANO DE OBRA</t>
  </si>
  <si>
    <t>GASTOS EN VEHICULO (COMBUSTIBLE, GOMERIA, MANTENIMIENTO)</t>
  </si>
  <si>
    <t>SOFA</t>
  </si>
  <si>
    <t>SILLON PARA SALA / LIVING</t>
  </si>
  <si>
    <t>SILLA</t>
  </si>
  <si>
    <t>BANQUETA</t>
  </si>
  <si>
    <t>MESITA DE CENTRO</t>
  </si>
  <si>
    <t>MESITA PARA VELADOR</t>
  </si>
  <si>
    <t>MUEBLE DE BAR</t>
  </si>
  <si>
    <t>MODULAR P/ EQUIPO DE SONIDO O TV</t>
  </si>
  <si>
    <t>ESTANTE</t>
  </si>
  <si>
    <t>MODULAR</t>
  </si>
  <si>
    <t>MUEBLE DE MIMBRE</t>
  </si>
  <si>
    <t>MESA DE SALA</t>
  </si>
  <si>
    <t>JUEGO DE SILLON DE METAL CON CABLE</t>
  </si>
  <si>
    <t>JUEGO DE COMEDOR</t>
  </si>
  <si>
    <t>MESA</t>
  </si>
  <si>
    <t>CRISTALERO</t>
  </si>
  <si>
    <t>APARADOR</t>
  </si>
  <si>
    <t>SILLON PARA COMEDOR</t>
  </si>
  <si>
    <t>MESA CON SILLA</t>
  </si>
  <si>
    <t>CAMA DE 1 PLAZA Y MEDIA</t>
  </si>
  <si>
    <t>CAMA TIPO SOMIER</t>
  </si>
  <si>
    <t>ROPERO DE 1 CUERPO</t>
  </si>
  <si>
    <t>PLACAR</t>
  </si>
  <si>
    <t>ARMARIO</t>
  </si>
  <si>
    <t>COMODA</t>
  </si>
  <si>
    <t>MUEBLE DE TOCADOR</t>
  </si>
  <si>
    <t>CABECERA PARA CAMA</t>
  </si>
  <si>
    <t>FIAMBRERA</t>
  </si>
  <si>
    <t>MESA PARA PLANCHAR</t>
  </si>
  <si>
    <t>ESTANTE PARA COCINA</t>
  </si>
  <si>
    <t>MESA CON SILLAS</t>
  </si>
  <si>
    <t>ESCRITORIO</t>
  </si>
  <si>
    <t>ESTANTE O LIBRERO</t>
  </si>
  <si>
    <t>MUEBLES PARA EQUIPOS INFORMATICOS</t>
  </si>
  <si>
    <t>SILLA DE PLASTICO/MADERA</t>
  </si>
  <si>
    <t>SILLA PLEGABLE</t>
  </si>
  <si>
    <t>CALESITAS</t>
  </si>
  <si>
    <t>SILLON DE MADERA</t>
  </si>
  <si>
    <t>SILLON DE METAL CON CABLE</t>
  </si>
  <si>
    <t>CUNA</t>
  </si>
  <si>
    <t>VALIJERA</t>
  </si>
  <si>
    <t>SILLON PARA NINHOS Y BEBES</t>
  </si>
  <si>
    <t>SILLA ALTA</t>
  </si>
  <si>
    <t>CAMBIADOR</t>
  </si>
  <si>
    <t>MUEBLES ZAPATERO</t>
  </si>
  <si>
    <t>JUEGO DE DORMITORIO</t>
  </si>
  <si>
    <t>VELADOR DE MESA</t>
  </si>
  <si>
    <t>LAMPARAS ESTANDAR</t>
  </si>
  <si>
    <t>GUIRNALDA DE LUCES</t>
  </si>
  <si>
    <t>CUADROS</t>
  </si>
  <si>
    <t>ESCULTURAS</t>
  </si>
  <si>
    <t>ESQUINERO</t>
  </si>
  <si>
    <t>ACCESORIO PARA CAMA</t>
  </si>
  <si>
    <t>ALFOMBRAS SUELTAS</t>
  </si>
  <si>
    <t>REPARACION DE MESA</t>
  </si>
  <si>
    <t>REPARACION DE SOFA</t>
  </si>
  <si>
    <t>LUSTRE DE MUEBLE</t>
  </si>
  <si>
    <t>REPARACION DE TAPIZADO</t>
  </si>
  <si>
    <t>REPARACION DE ROPERO/PLACAR/ESTANTE</t>
  </si>
  <si>
    <t>REPARACION DE SILLON</t>
  </si>
  <si>
    <t>COLCHON DE ALGODON</t>
  </si>
  <si>
    <t>COLCHON PULLMAN</t>
  </si>
  <si>
    <t>COLCHON DE ESPUMA</t>
  </si>
  <si>
    <t>CONSUMO DE ENERGIA ELECTRICA</t>
  </si>
  <si>
    <t>SERVICIO DE ALBANHIL</t>
  </si>
  <si>
    <t>SERVICIO DE PINTOR</t>
  </si>
  <si>
    <t>SERVICIO DE ELECTRICISTA</t>
  </si>
  <si>
    <t>SERVICIO DE HERRERO</t>
  </si>
  <si>
    <t>ARENA</t>
  </si>
  <si>
    <t>LADRILLOS</t>
  </si>
  <si>
    <t>TEJAS</t>
  </si>
  <si>
    <t>TEJUELONES</t>
  </si>
  <si>
    <t>MADERAMEN</t>
  </si>
  <si>
    <t>PUERTAS</t>
  </si>
  <si>
    <t>VENTANAS</t>
  </si>
  <si>
    <t>VARILLAS DE HIERRO</t>
  </si>
  <si>
    <t>PIEDRA BRUTA</t>
  </si>
  <si>
    <t>JUEGO DE SANITARIOS</t>
  </si>
  <si>
    <t>INODORO (WATER)</t>
  </si>
  <si>
    <t>CISTERNA</t>
  </si>
  <si>
    <t>AZULEJO</t>
  </si>
  <si>
    <t>CEMENTO PARA AZULEJO</t>
  </si>
  <si>
    <t>PILETA PARA COCINA Y LAVADERO</t>
  </si>
  <si>
    <t>PIEDRA PARA REVESTIMIENTO</t>
  </si>
  <si>
    <t>PIEDRA TRITURADA</t>
  </si>
  <si>
    <t>CONEXION TV CABLE Y AIRE</t>
  </si>
  <si>
    <t>TASA DE LIMPIEZA Y BARRIDO Y RECOLECCION DE BASURA PAGADOS</t>
  </si>
  <si>
    <t>OTROS IMPUESTOS Y TASAS</t>
  </si>
  <si>
    <t>SEGURO DE LA CASA</t>
  </si>
  <si>
    <t>SERVICIO DE PLOMERO</t>
  </si>
  <si>
    <t>SERVICIO DE CARPINTERO</t>
  </si>
  <si>
    <t>CONSTRUCCION PARCIAL</t>
  </si>
  <si>
    <t>SERVICIO DE MESADA DE MARMOL</t>
  </si>
  <si>
    <t>SERVICIOS VARIOS INCLUYENDO MATERIALES</t>
  </si>
  <si>
    <t>SERVICIO DE VIDRIERO</t>
  </si>
  <si>
    <t>DESAGUE</t>
  </si>
  <si>
    <t>SERVICIO DE CERRAJERO</t>
  </si>
  <si>
    <t>SERVICIOS VARIOS</t>
  </si>
  <si>
    <t>CAL</t>
  </si>
  <si>
    <t>CEMENTO</t>
  </si>
  <si>
    <t>PISOS</t>
  </si>
  <si>
    <t>ZOCALOS</t>
  </si>
  <si>
    <t>MARCOS</t>
  </si>
  <si>
    <t>VIDRIOS</t>
  </si>
  <si>
    <t>POSTE DE CEMENTO</t>
  </si>
  <si>
    <t>TANQUE PARA AGUA</t>
  </si>
  <si>
    <t>CHAPA ETERNIT</t>
  </si>
  <si>
    <t>YESO</t>
  </si>
  <si>
    <t>POSTE DE KARANDAY</t>
  </si>
  <si>
    <t>OXIDO</t>
  </si>
  <si>
    <t>TERCIADAS</t>
  </si>
  <si>
    <t>ALAMBRES</t>
  </si>
  <si>
    <t>ACCESORIOS PARA SANITARIO</t>
  </si>
  <si>
    <t>HULE NEGRO</t>
  </si>
  <si>
    <t>CHAPA DE ZINC</t>
  </si>
  <si>
    <t>CANHOS DE PLASTICO</t>
  </si>
  <si>
    <t>REJAS</t>
  </si>
  <si>
    <t>MATERIALES VARIOS</t>
  </si>
  <si>
    <t>CONEXION DE ELECTRICIDAD</t>
  </si>
  <si>
    <t>CONEXION DE AGUA</t>
  </si>
  <si>
    <t>CONEXION TV SATELITAL</t>
  </si>
  <si>
    <t>EMPEDRADO</t>
  </si>
  <si>
    <t>CAMBIO DE MEDIDOR DE ANDE</t>
  </si>
  <si>
    <t>CAMBIO DE DOMICILIO DE LINEA TELEFONICA</t>
  </si>
  <si>
    <t>FOCO INCANDESCENTE</t>
  </si>
  <si>
    <t>FOCO DE BAJO CONSUMO</t>
  </si>
  <si>
    <t>FLUORESCENTE</t>
  </si>
  <si>
    <t>REACTANCIA</t>
  </si>
  <si>
    <t>ARRANCADOR</t>
  </si>
  <si>
    <t>CABLE PARA ELECTRICIDAD</t>
  </si>
  <si>
    <t>CABLE PARA TELEFONO</t>
  </si>
  <si>
    <t>ENCHUFE</t>
  </si>
  <si>
    <t>ENCHUFE TRIPLE</t>
  </si>
  <si>
    <t>INTERRUPTOR</t>
  </si>
  <si>
    <t>PROLONGADOR</t>
  </si>
  <si>
    <t>DISYUNTOR TERMOMAGNETICO</t>
  </si>
  <si>
    <t>DISYUNTOR DIFERENCIAL</t>
  </si>
  <si>
    <t>PORTALAMPARA</t>
  </si>
  <si>
    <t>ZOCALO PARA FLUORESCENTE</t>
  </si>
  <si>
    <t>CINTA AISLADORA</t>
  </si>
  <si>
    <t>KIT DE MATERIALES ELECTRICOS</t>
  </si>
  <si>
    <t>TOMA  CORRIENTE</t>
  </si>
  <si>
    <t>CANHO CORRUGADO</t>
  </si>
  <si>
    <t>CAPACITADOR PARA VENTILADOR</t>
  </si>
  <si>
    <t>CANILLA</t>
  </si>
  <si>
    <t>LLAVE DE PASO</t>
  </si>
  <si>
    <t>DUCHA ELECTRICA</t>
  </si>
  <si>
    <t>CODO</t>
  </si>
  <si>
    <t>UNION</t>
  </si>
  <si>
    <t>SELLADOR PARA CANHOS</t>
  </si>
  <si>
    <t>CINTA TEFLON</t>
  </si>
  <si>
    <t>REJILLA PARA DESAGUE</t>
  </si>
  <si>
    <t>CLAVO</t>
  </si>
  <si>
    <t>TORNILLO</t>
  </si>
  <si>
    <t>TARUGO</t>
  </si>
  <si>
    <t>CERRADURA</t>
  </si>
  <si>
    <t>TEJIDO METALICO</t>
  </si>
  <si>
    <t>ENDUIDO</t>
  </si>
  <si>
    <t>RODILLO</t>
  </si>
  <si>
    <t>PINCEL</t>
  </si>
  <si>
    <t>TINNER</t>
  </si>
  <si>
    <t>BROCHA</t>
  </si>
  <si>
    <t>LIJA</t>
  </si>
  <si>
    <t>SODA CAUSTICA</t>
  </si>
  <si>
    <t>LADRILLOS (RASTI)</t>
  </si>
  <si>
    <t>ALQUILER DE AUTO</t>
  </si>
  <si>
    <t>OMNIBUS Y MICROS - URBANO (TRANSPORTE PUBLICO)</t>
  </si>
  <si>
    <t>OMNIBUS Y MICROS - INTERURBANO</t>
  </si>
  <si>
    <t>OMNIBUS Y MICROS - INTERNACIONAL</t>
  </si>
  <si>
    <t>TAXI (DE USO FRECUENTE - REGISTRO DIARIO)</t>
  </si>
  <si>
    <t>MOTO TAXI</t>
  </si>
  <si>
    <t>OMNIBUS Y MICROS - PASAJE ESTUDIANTIL</t>
  </si>
  <si>
    <t>TAXI (USO ESPORADICO - REGISTRO MENSUAL/ANUAL)</t>
  </si>
  <si>
    <t>PASAJE DE AVION</t>
  </si>
  <si>
    <t>BOTE</t>
  </si>
  <si>
    <t>LANCHA</t>
  </si>
  <si>
    <t>TRANSPORTE ESCOLAR</t>
  </si>
  <si>
    <t>FLETE</t>
  </si>
  <si>
    <t>PASAJE</t>
  </si>
  <si>
    <t>COSTO DE ENCOMIENDA</t>
  </si>
  <si>
    <t>INSTITUTO DE PREVISION SOCIAL</t>
  </si>
  <si>
    <t>SEGURO PRIVADO INDIVIDUAL</t>
  </si>
  <si>
    <t>SEGURO PRIVADO LABORAL</t>
  </si>
  <si>
    <t>SEGURO PRIVADO FAMILIAR</t>
  </si>
  <si>
    <t>SANIDAD MILITAR</t>
  </si>
  <si>
    <t>SANIDAD POLICIAL</t>
  </si>
  <si>
    <t>OTRO</t>
  </si>
  <si>
    <t>SEGURO DE VEHICULO DEL HOGAR</t>
  </si>
  <si>
    <t>CARGOS POR SERVICIO DE SEGURO DE VIDA</t>
  </si>
  <si>
    <t>SEGURO DE PRESTACION EN CASO DE FALLECIMIENTO</t>
  </si>
  <si>
    <t>COSTO POR GIROS DE DINERO</t>
  </si>
  <si>
    <t>SERVICIOS DE FOTOGRAFOS</t>
  </si>
  <si>
    <t>SERVICIOS DE FILMACION</t>
  </si>
  <si>
    <t>SERVICIOS DE FOTOGRAFOS Y FILMACION</t>
  </si>
  <si>
    <t>LAVADO POR KILO</t>
  </si>
  <si>
    <t>TENHIDO DE ROPAS</t>
  </si>
  <si>
    <t>MODISTA</t>
  </si>
  <si>
    <t>SASTRE</t>
  </si>
  <si>
    <t>COMPOSTURA</t>
  </si>
  <si>
    <t>REPARACION EN GENERAL</t>
  </si>
  <si>
    <t>ALQUILER DE TRAJE</t>
  </si>
  <si>
    <t>ALQUILER DE VESTIDO PARA FIESTA</t>
  </si>
  <si>
    <t>ALQUILER DE VESTIDO PARA NOVIA (CASAMIENTO)</t>
  </si>
  <si>
    <t>CONSUMO DE AGUA CORRIENTE</t>
  </si>
  <si>
    <t>COCINERO</t>
  </si>
  <si>
    <t>MUCAMA</t>
  </si>
  <si>
    <t>CHOFER</t>
  </si>
  <si>
    <t>JARDINERO</t>
  </si>
  <si>
    <t>LAVANDERO</t>
  </si>
  <si>
    <t>NINHERA</t>
  </si>
  <si>
    <t>EMPLEADO DOMESTICO (SERVICIO COMBINADO)</t>
  </si>
  <si>
    <t>GUARDIA DE SEGURIDAD DOMESTICO</t>
  </si>
  <si>
    <t>FUMIGACION Y EXTERMINIO DE INSECTOS Y ALIMANHAS</t>
  </si>
  <si>
    <t>OTROS GASTOS POR SALUD</t>
  </si>
  <si>
    <t>CONSULTA AL GINECOLOGO (CONTROL POR EMBARAZO) (PRIVADO)</t>
  </si>
  <si>
    <t>CONSULTA AL OCULISTA (PRIVADO)</t>
  </si>
  <si>
    <t>CONSULTA AL PEDIATRA (control de salud de niNHos en centro privado)</t>
  </si>
  <si>
    <t>CONSULTA MEDICA GENERAL EN HOSPITALES PRIVADOS</t>
  </si>
  <si>
    <t>HOSPITALIZACIONES/INTERVENCION (PRIVADO)</t>
  </si>
  <si>
    <t>ATENCION POR PARTO (PRIVADO)</t>
  </si>
  <si>
    <t>CONSULTA ODONTOLOGICA (PRIVADO)</t>
  </si>
  <si>
    <t>(OTROS EXAMENES MEDICOS (PRIVADO)</t>
  </si>
  <si>
    <t>EXAMEN DE LABORATORIO/ANALISIS (PRIVADOS)</t>
  </si>
  <si>
    <t>RAYOS X, TOMOGRAFIA / RADIOGRAFIAS, ETC (PRIVADOS)</t>
  </si>
  <si>
    <t>CONSULTA AL GINECOLOGO (CONTROL POR EMBARAZO) (PUBLICO)</t>
  </si>
  <si>
    <t>CONSULTA AL OCULISTA (PUBLICO)</t>
  </si>
  <si>
    <t>CONSULTA AL PEDIATRA (publico)</t>
  </si>
  <si>
    <t>CONSULTA MEDICA GENERAL EN HOSPITALES PUBLICOS</t>
  </si>
  <si>
    <t>HOSPITALIZACIONES/INTERVENCION (PUBLICO)</t>
  </si>
  <si>
    <t>ATENCION POR PARTO (PUBLICO)</t>
  </si>
  <si>
    <t>CONSULTA ODONTOLOGICA (PUBLICO)</t>
  </si>
  <si>
    <t>RAYOS X, TOMOGRAFIA / RADIOGRAFIAS, ETC. (PUBLICO)</t>
  </si>
  <si>
    <t>(OTROS EXAMENES MEDICOS (PUBLICO)</t>
  </si>
  <si>
    <t>EXAMEN DE LABORATORIO/ANALISIS (PUBLICO)</t>
  </si>
  <si>
    <t>OTROS SERVICIOS VETERINARIOS</t>
  </si>
  <si>
    <t>BANHO / CORTE Y OTROS SERVICIOS DE HIGIENE PARA MASCOTAS</t>
  </si>
  <si>
    <t>CONSULTA CON EL VETERINARIO</t>
  </si>
  <si>
    <t>ENTRADA A AUTODROMOS</t>
  </si>
  <si>
    <t>ENTRADA A ENCUENTROS DE BALONCESTO</t>
  </si>
  <si>
    <t>ENTRADA A ENCUENTROS DE FUTBOL DE CAMPO</t>
  </si>
  <si>
    <t>ENTRADA A ENCUENTROS DE FUTBOL DE SALON</t>
  </si>
  <si>
    <t>ENTRADA A HIPODROMOS</t>
  </si>
  <si>
    <t>ENTRADAS A MOTOCROSS</t>
  </si>
  <si>
    <t>ENTRADAS Y JUEGOS EN PARQUES DE DIVERSION</t>
  </si>
  <si>
    <t>ESCUELA DE FUTBOL</t>
  </si>
  <si>
    <t>LECCIONES DE GIMNASIA</t>
  </si>
  <si>
    <t>LECCIONES DE KARATE</t>
  </si>
  <si>
    <t>LECCIONES DE NATACION</t>
  </si>
  <si>
    <t>LECCIONES DE TAE KWON DO</t>
  </si>
  <si>
    <t>LECCIONES DE CONDUCCION</t>
  </si>
  <si>
    <t>SERVICIOS PRESTADOS POR CANCHAS DE TENIS</t>
  </si>
  <si>
    <t>SERVICIOS PRESTADOS POR CENTROS DE PREPARACION FISICA</t>
  </si>
  <si>
    <t>SERVICIOS PRESTADOS POR GIMNASIOS</t>
  </si>
  <si>
    <t>SERVICIOS PRESTADOS POR CANCHAS DE FUTBOL DE CAMPO</t>
  </si>
  <si>
    <t>SERVICIOS PRESTADOS POR CANCHAS DE FUTBOL DE SALON</t>
  </si>
  <si>
    <t>ENTRADA A TORNEOS/EXHIBICIONES</t>
  </si>
  <si>
    <t>SERVICIOS PRESTADOS POR CANCHAS DE BASQUETBALL</t>
  </si>
  <si>
    <t>ENTRADA A CINES</t>
  </si>
  <si>
    <t>ENTRADA A CONCIERTO</t>
  </si>
  <si>
    <t>ENTRADA A FIESTA</t>
  </si>
  <si>
    <t>ENTRADA A DISCOTECA</t>
  </si>
  <si>
    <t>ENTRADA A CIRCOS</t>
  </si>
  <si>
    <t>OTROS</t>
  </si>
  <si>
    <t>ENTRADAS A BALNEARIOS</t>
  </si>
  <si>
    <t>CUOTA POR TV CABLE</t>
  </si>
  <si>
    <t>AFEITADO PARA CABALLERO</t>
  </si>
  <si>
    <t>ALISADO CON PLANCHITA</t>
  </si>
  <si>
    <t>BANHO A LA CREMA</t>
  </si>
  <si>
    <t>BRUSHING</t>
  </si>
  <si>
    <t>CLARITOS</t>
  </si>
  <si>
    <t>CORTE DE PELO PARA CABALLERO</t>
  </si>
  <si>
    <t>CORTE DE PELO PARA DAMA</t>
  </si>
  <si>
    <t>ENRULADO</t>
  </si>
  <si>
    <t>MASAJE CAPILAR</t>
  </si>
  <si>
    <t>PEINADO PARA CABALLERO</t>
  </si>
  <si>
    <t>PEINADO PARA DAMA</t>
  </si>
  <si>
    <t>PERMANENTE</t>
  </si>
  <si>
    <t>TENHIDO DE PELO</t>
  </si>
  <si>
    <t>GASTOS EN PELUQUERIA</t>
  </si>
  <si>
    <t>DEPILACION</t>
  </si>
  <si>
    <t>LIMPIEZA DE CUTIS</t>
  </si>
  <si>
    <t>MANICURA</t>
  </si>
  <si>
    <t>MAQUILLAJE</t>
  </si>
  <si>
    <t>MASAJES NO TERAPEUTICOS</t>
  </si>
  <si>
    <t>PEDICURO</t>
  </si>
  <si>
    <t>PERFILADO DE CEJA</t>
  </si>
  <si>
    <t>GASTOS EN SERVICIOS DE CUIDADO PERSONAL</t>
  </si>
  <si>
    <t>COMPOSTURA DE JOYAS</t>
  </si>
  <si>
    <t>COMPOSTURA DE RELOJ</t>
  </si>
  <si>
    <t>LIMPIEZA DE JOYAS</t>
  </si>
  <si>
    <t>ALQUILER DE SILLAS</t>
  </si>
  <si>
    <t>ALQUILER DE MESAS</t>
  </si>
  <si>
    <t>ALQUILER DE SILLAS Y MESAS</t>
  </si>
  <si>
    <t>ALQUILER DE MANTELES</t>
  </si>
  <si>
    <t>ALQUILER DE CUBIERTOS</t>
  </si>
  <si>
    <t>ALQUILER DE VAJILLAS</t>
  </si>
  <si>
    <t>ALQUILER DE TACHOS PARA BEBIDAS</t>
  </si>
  <si>
    <t>ALQUILER DE LOCAL</t>
  </si>
  <si>
    <t>DISCOTECA</t>
  </si>
  <si>
    <t>MOZOS</t>
  </si>
  <si>
    <t>MUSICOS</t>
  </si>
  <si>
    <t>PAYASOS Y ANIMADORES</t>
  </si>
  <si>
    <t>GLOBO LOCO</t>
  </si>
  <si>
    <t>SERVICIOS DE DECORACION</t>
  </si>
  <si>
    <t>SORPRESITAS/SOUVENIR PARA ACONTECIMIENTOS</t>
  </si>
  <si>
    <t>ALQUILER DE TOLDO</t>
  </si>
  <si>
    <t>SERVICIO COMPLETO SIN INCLUIR COMIDAS Y BEBIDAS</t>
  </si>
  <si>
    <t>ALOJAMIENTO EN HOTELES</t>
  </si>
  <si>
    <t>EMISION/ RENOVACION DE REGISTRO PROFESIONAL</t>
  </si>
  <si>
    <t>PAQUETE TURISTICO AL EXTERIOR TODO INCLUIDO (VIAJE, COMIDA, ALOJAMIENTO, GUIAS, ETC.)</t>
  </si>
  <si>
    <t>PAQUETE TURISTICO AL INTERIOR TODO INCLUIDO (VIAJE, COMIDA, ALOJAMIENTO, GUIAS, ETC.)</t>
  </si>
  <si>
    <t>GASTOS EN EVENTOS CULTURALES Y DE RECREACION</t>
  </si>
  <si>
    <t>VIAJES DE EXCURSION DE MEDIO DIA Y UN DIA DE DURACION</t>
  </si>
  <si>
    <t>PEREGRINAJES/RETIROS ESPIRITUALES</t>
  </si>
  <si>
    <t>KIT DE GASTOS EN VIAJES TURISTICOS PARTICULAR</t>
  </si>
  <si>
    <t>SERVICIOS PRESTADOS POR DAMAS DE COMPANHIA</t>
  </si>
  <si>
    <t>MOTELES Y RESERVADOS</t>
  </si>
  <si>
    <t>Nafta 85</t>
  </si>
  <si>
    <t>Nafta &lt;97</t>
  </si>
  <si>
    <t>Nafta 97+</t>
  </si>
  <si>
    <t>Diesel</t>
  </si>
  <si>
    <t>Otros combustibles</t>
  </si>
  <si>
    <t>Cigarrillos</t>
  </si>
  <si>
    <t>Bebidas alcoholicas</t>
  </si>
  <si>
    <t>Bebidas no alcoholicas fuera del hogar</t>
  </si>
  <si>
    <t>Bebidas no alcoholicas dentro del hogar</t>
  </si>
  <si>
    <t>Subsector</t>
  </si>
  <si>
    <t>Codigo</t>
  </si>
  <si>
    <t>Gas licuado</t>
  </si>
  <si>
    <t>sector</t>
  </si>
  <si>
    <t>sector_id</t>
  </si>
  <si>
    <t>Efectos Indirectos</t>
  </si>
  <si>
    <t>Tasa nominal 2019</t>
  </si>
  <si>
    <t>Tasa nominal Reforma</t>
  </si>
  <si>
    <t>Cambio efectivo de tasa</t>
  </si>
  <si>
    <t>tasa_reforma</t>
  </si>
  <si>
    <t>cambio_efectivo</t>
  </si>
  <si>
    <t xml:space="preserve">Subsectores de Produccion afectados por ISC </t>
  </si>
  <si>
    <t>Impuestos por dividendos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</si>
</sst>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00"/>
    <numFmt numFmtId="166" formatCode="0.0000"/>
  </numFmts>
  <fonts count="67" x14ac:knownFonts="1">
    <font>
      <sz val="11"/>
      <color theme="1"/>
      <name val="Calibri"/>
      <family val="2"/>
      <scheme val="minor"/>
    </font>
    <font>
      <sz val="10"/>
      <name val="Garamond"/>
      <family val="1"/>
    </font>
    <font>
      <sz val="11"/>
      <name val="Garamond"/>
      <family val="1"/>
    </font>
    <font>
      <sz val="11"/>
      <color indexed="8"/>
      <name val="Calibri"/>
      <family val="2"/>
    </font>
    <font>
      <sz val="11"/>
      <color indexed="9"/>
      <name val="Calibri"/>
      <family val="2"/>
    </font>
    <font>
      <sz val="11"/>
      <color indexed="10"/>
      <name val="Calibri"/>
      <family val="2"/>
    </font>
    <font>
      <sz val="10"/>
      <color indexed="8"/>
      <name val="Garamond"/>
      <family val="1"/>
    </font>
    <font>
      <sz val="11"/>
      <color indexed="8"/>
      <name val="Garamond"/>
      <family val="1"/>
    </font>
    <font>
      <sz val="11"/>
      <color indexed="10"/>
      <name val="Garamond"/>
      <family val="1"/>
    </font>
    <font>
      <sz val="9"/>
      <color indexed="8"/>
      <name val="Garamond"/>
      <family val="1"/>
    </font>
    <font>
      <sz val="11"/>
      <color indexed="9"/>
      <name val="Garamond"/>
      <family val="1"/>
    </font>
    <font>
      <sz val="11"/>
      <name val="Calibri"/>
      <family val="2"/>
    </font>
    <font>
      <b/>
      <sz val="11"/>
      <color indexed="8"/>
      <name val="Garamond"/>
      <family val="1"/>
    </font>
    <font>
      <b/>
      <sz val="9"/>
      <color indexed="8"/>
      <name val="Garamond"/>
      <family val="1"/>
    </font>
    <font>
      <b/>
      <sz val="10"/>
      <color indexed="8"/>
      <name val="Garamond"/>
      <family val="1"/>
    </font>
    <font>
      <b/>
      <sz val="12"/>
      <name val="Garamond"/>
      <family val="1"/>
    </font>
    <font>
      <b/>
      <sz val="14"/>
      <name val="Garamond"/>
      <family val="1"/>
    </font>
    <font>
      <b/>
      <sz val="14"/>
      <color indexed="8"/>
      <name val="Garamond"/>
      <family val="1"/>
    </font>
    <font>
      <b/>
      <i/>
      <sz val="12"/>
      <name val="Garamond"/>
      <family val="1"/>
    </font>
    <font>
      <sz val="12"/>
      <name val="Garamond"/>
      <family val="1"/>
    </font>
    <font>
      <sz val="12"/>
      <color indexed="10"/>
      <name val="Garamond"/>
      <family val="1"/>
    </font>
    <font>
      <b/>
      <sz val="16"/>
      <name val="Calibri"/>
      <family val="2"/>
    </font>
    <font>
      <sz val="14"/>
      <name val="Garamond"/>
      <family val="1"/>
    </font>
    <font>
      <b/>
      <u/>
      <sz val="14"/>
      <name val="Garamond"/>
      <family val="1"/>
    </font>
    <font>
      <b/>
      <i/>
      <sz val="16"/>
      <name val="Garamond"/>
      <family val="1"/>
    </font>
    <font>
      <b/>
      <u/>
      <sz val="14"/>
      <color indexed="8"/>
      <name val="Garamond"/>
      <family val="1"/>
    </font>
    <font>
      <b/>
      <i/>
      <sz val="14"/>
      <color indexed="8"/>
      <name val="Garamond"/>
      <family val="1"/>
    </font>
    <font>
      <sz val="14"/>
      <color indexed="10"/>
      <name val="Garamond"/>
      <family val="1"/>
    </font>
    <font>
      <i/>
      <sz val="11"/>
      <color indexed="8"/>
      <name val="Garamond"/>
      <family val="1"/>
    </font>
    <font>
      <b/>
      <sz val="11"/>
      <name val="Calibri"/>
      <family val="2"/>
    </font>
    <font>
      <b/>
      <sz val="16"/>
      <color indexed="8"/>
      <name val="Calibri"/>
      <family val="2"/>
    </font>
    <font>
      <sz val="11"/>
      <color indexed="9"/>
      <name val="Calibri"/>
      <family val="2"/>
    </font>
    <font>
      <b/>
      <sz val="11"/>
      <color indexed="8"/>
      <name val="Calibri"/>
      <family val="2"/>
    </font>
    <font>
      <sz val="11"/>
      <color indexed="10"/>
      <name val="Garamond"/>
      <family val="1"/>
    </font>
    <font>
      <sz val="12"/>
      <color indexed="10"/>
      <name val="Garamond"/>
      <family val="1"/>
    </font>
    <font>
      <sz val="11"/>
      <color indexed="9"/>
      <name val="Garamond"/>
      <family val="1"/>
    </font>
    <font>
      <sz val="11"/>
      <color indexed="9"/>
      <name val="Calibri"/>
      <family val="2"/>
    </font>
    <font>
      <sz val="12"/>
      <color indexed="9"/>
      <name val="Garamond"/>
      <family val="1"/>
    </font>
    <font>
      <sz val="11"/>
      <name val="Calibri"/>
      <family val="2"/>
    </font>
    <font>
      <b/>
      <sz val="11"/>
      <name val="Calibri"/>
      <family val="2"/>
    </font>
    <font>
      <sz val="12"/>
      <color indexed="8"/>
      <name val="Garamond"/>
      <family val="1"/>
    </font>
    <font>
      <b/>
      <i/>
      <sz val="12"/>
      <color indexed="8"/>
      <name val="Garamond"/>
      <family val="1"/>
    </font>
    <font>
      <sz val="12"/>
      <color indexed="8"/>
      <name val="Calibri"/>
      <family val="2"/>
    </font>
    <font>
      <b/>
      <sz val="12"/>
      <color indexed="8"/>
      <name val="Garamond"/>
      <family val="1"/>
    </font>
    <font>
      <b/>
      <sz val="14"/>
      <color indexed="8"/>
      <name val="Garamond"/>
      <family val="1"/>
    </font>
    <font>
      <sz val="11"/>
      <color indexed="8"/>
      <name val="Garamond"/>
      <family val="1"/>
    </font>
    <font>
      <b/>
      <i/>
      <sz val="11"/>
      <color indexed="8"/>
      <name val="Calibri"/>
      <family val="2"/>
    </font>
    <font>
      <sz val="11"/>
      <color indexed="9"/>
      <name val="Calibri"/>
      <family val="2"/>
    </font>
    <font>
      <b/>
      <sz val="11"/>
      <color indexed="8"/>
      <name val="Calibri"/>
      <family val="2"/>
    </font>
    <font>
      <sz val="11"/>
      <color indexed="63"/>
      <name val="Calibri"/>
      <family val="2"/>
    </font>
    <font>
      <b/>
      <sz val="14"/>
      <color indexed="54"/>
      <name val="Garamond"/>
      <family val="1"/>
    </font>
    <font>
      <b/>
      <sz val="11"/>
      <color indexed="10"/>
      <name val="Garamond"/>
      <family val="1"/>
    </font>
    <font>
      <b/>
      <sz val="11"/>
      <color indexed="10"/>
      <name val="Garamond"/>
      <family val="1"/>
    </font>
    <font>
      <b/>
      <sz val="10"/>
      <color indexed="10"/>
      <name val="Garamond"/>
      <family val="1"/>
    </font>
    <font>
      <b/>
      <i/>
      <sz val="14"/>
      <color indexed="10"/>
      <name val="Garamond"/>
      <family val="1"/>
    </font>
    <font>
      <b/>
      <sz val="14"/>
      <color indexed="10"/>
      <name val="Garamond"/>
      <family val="1"/>
    </font>
    <font>
      <b/>
      <sz val="14"/>
      <color indexed="10"/>
      <name val="Garamond"/>
      <family val="1"/>
    </font>
    <font>
      <b/>
      <u/>
      <sz val="14"/>
      <color indexed="10"/>
      <name val="Garamond"/>
      <family val="1"/>
    </font>
    <font>
      <b/>
      <sz val="11"/>
      <color theme="1"/>
      <name val="Calibri"/>
      <family val="2"/>
      <scheme val="minor"/>
    </font>
    <font>
      <sz val="12"/>
      <color rgb="FFFF0000"/>
      <name val="Garamond"/>
      <family val="1"/>
    </font>
    <font>
      <sz val="11"/>
      <color rgb="FFFF0000"/>
      <name val="Garamond"/>
      <family val="1"/>
    </font>
    <font>
      <sz val="11"/>
      <color rgb="FFFF0000"/>
      <name val="Calibri"/>
      <family val="2"/>
    </font>
    <font>
      <sz val="11"/>
      <color theme="0"/>
      <name val="Garamond"/>
      <family val="1"/>
    </font>
    <font>
      <b/>
      <sz val="14"/>
      <color rgb="FFFF0000"/>
      <name val="Garamond"/>
      <family val="1"/>
    </font>
    <font>
      <sz val="9"/>
      <name val="Calibri"/>
      <family val="2"/>
      <scheme val="minor"/>
    </font>
    <font>
      <sz val="11"/>
      <color theme="1"/>
      <name val="Garamond"/>
      <family val="1"/>
    </font>
    <font>
      <sz val="9"/>
      <name val="Garamond"/>
      <family val="1"/>
    </font>
  </fonts>
  <fills count="12">
    <fill>
      <patternFill patternType="none"/>
    </fill>
    <fill>
      <patternFill patternType="gray125"/>
    </fill>
    <fill>
      <patternFill patternType="solid">
        <fgColor indexed="9"/>
        <bgColor indexed="64"/>
      </patternFill>
    </fill>
    <fill>
      <patternFill patternType="solid">
        <fgColor indexed="27"/>
        <bgColor indexed="64"/>
      </patternFill>
    </fill>
    <fill>
      <patternFill patternType="solid">
        <fgColor indexed="47"/>
        <bgColor indexed="64"/>
      </patternFill>
    </fill>
    <fill>
      <patternFill patternType="solid">
        <fgColor indexed="8"/>
        <bgColor indexed="64"/>
      </patternFill>
    </fill>
    <fill>
      <patternFill patternType="solid">
        <fgColor indexed="26"/>
        <bgColor indexed="64"/>
      </patternFill>
    </fill>
    <fill>
      <patternFill patternType="solid">
        <fgColor theme="9" tint="0.79998168889431442"/>
        <bgColor indexed="64"/>
      </patternFill>
    </fill>
    <fill>
      <patternFill patternType="solid">
        <fgColor theme="8" tint="0.39997558519241921"/>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s>
  <borders count="20">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top style="thin">
        <color indexed="64"/>
      </top>
      <bottom/>
      <diagonal/>
    </border>
    <border>
      <left/>
      <right/>
      <top/>
      <bottom style="double">
        <color indexed="64"/>
      </bottom>
      <diagonal/>
    </border>
    <border>
      <left/>
      <right/>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thin">
        <color indexed="64"/>
      </top>
      <bottom/>
      <diagonal/>
    </border>
    <border>
      <left style="medium">
        <color indexed="64"/>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s>
  <cellStyleXfs count="2">
    <xf numFmtId="0" fontId="0" fillId="0" borderId="0"/>
    <xf numFmtId="43" fontId="3" fillId="0" borderId="0" applyFont="0" applyFill="0" applyBorder="0" applyAlignment="0" applyProtection="0"/>
  </cellStyleXfs>
  <cellXfs count="383">
    <xf numFmtId="0" fontId="0" fillId="0" borderId="0" xfId="0"/>
    <xf numFmtId="0" fontId="2" fillId="2" borderId="0" xfId="0" applyFont="1" applyFill="1"/>
    <xf numFmtId="0" fontId="10" fillId="2" borderId="0" xfId="0" applyFont="1" applyFill="1"/>
    <xf numFmtId="0" fontId="2" fillId="2" borderId="1" xfId="0" applyFont="1" applyFill="1" applyBorder="1"/>
    <xf numFmtId="0" fontId="2" fillId="2" borderId="2" xfId="0" applyFont="1" applyFill="1" applyBorder="1"/>
    <xf numFmtId="0" fontId="11" fillId="0" borderId="0" xfId="0" applyFont="1"/>
    <xf numFmtId="0" fontId="8" fillId="2" borderId="0" xfId="0" applyFont="1" applyFill="1"/>
    <xf numFmtId="0" fontId="2" fillId="2" borderId="3" xfId="0" applyFont="1" applyFill="1" applyBorder="1"/>
    <xf numFmtId="0" fontId="5" fillId="2" borderId="0" xfId="0" applyFont="1" applyFill="1"/>
    <xf numFmtId="0" fontId="0" fillId="2" borderId="0" xfId="0" applyFill="1"/>
    <xf numFmtId="0" fontId="4" fillId="2" borderId="0" xfId="0" applyFont="1" applyFill="1"/>
    <xf numFmtId="0" fontId="0" fillId="0" borderId="0" xfId="0" applyAlignment="1">
      <alignment horizontal="center"/>
    </xf>
    <xf numFmtId="37" fontId="3" fillId="0" borderId="0" xfId="1" applyNumberFormat="1" applyFont="1" applyFill="1" applyBorder="1"/>
    <xf numFmtId="0" fontId="33" fillId="2" borderId="0" xfId="0" applyFont="1" applyFill="1"/>
    <xf numFmtId="0" fontId="0" fillId="2" borderId="0" xfId="0" applyFill="1" applyAlignment="1">
      <alignment horizontal="center"/>
    </xf>
    <xf numFmtId="0" fontId="19" fillId="2" borderId="4" xfId="0" applyFont="1" applyFill="1" applyBorder="1"/>
    <xf numFmtId="0" fontId="19" fillId="2" borderId="0" xfId="0" applyFont="1" applyFill="1" applyBorder="1"/>
    <xf numFmtId="0" fontId="19" fillId="2" borderId="5" xfId="0" applyFont="1" applyFill="1" applyBorder="1"/>
    <xf numFmtId="0" fontId="19" fillId="2" borderId="0" xfId="0" applyFont="1" applyFill="1"/>
    <xf numFmtId="0" fontId="19" fillId="2" borderId="6" xfId="0" applyFont="1" applyFill="1" applyBorder="1"/>
    <xf numFmtId="0" fontId="34" fillId="2" borderId="0" xfId="0" applyFont="1" applyFill="1"/>
    <xf numFmtId="0" fontId="16" fillId="2" borderId="0" xfId="0" applyFont="1" applyFill="1" applyAlignment="1">
      <alignment horizontal="center"/>
    </xf>
    <xf numFmtId="0" fontId="19" fillId="2" borderId="1" xfId="0" applyFont="1" applyFill="1" applyBorder="1"/>
    <xf numFmtId="0" fontId="19" fillId="2" borderId="2" xfId="0" applyFont="1" applyFill="1" applyBorder="1"/>
    <xf numFmtId="0" fontId="15" fillId="2" borderId="3" xfId="0" applyFont="1" applyFill="1" applyBorder="1" applyAlignment="1">
      <alignment horizontal="right"/>
    </xf>
    <xf numFmtId="0" fontId="15" fillId="2" borderId="7" xfId="0" applyFont="1" applyFill="1" applyBorder="1"/>
    <xf numFmtId="2" fontId="19" fillId="2" borderId="8" xfId="0" applyNumberFormat="1" applyFont="1" applyFill="1" applyBorder="1"/>
    <xf numFmtId="0" fontId="19" fillId="2" borderId="7" xfId="0" applyFont="1" applyFill="1" applyBorder="1"/>
    <xf numFmtId="0" fontId="19" fillId="2" borderId="8" xfId="0" applyFont="1" applyFill="1" applyBorder="1"/>
    <xf numFmtId="0" fontId="15" fillId="2" borderId="7" xfId="0" applyFont="1" applyFill="1" applyBorder="1" applyAlignment="1">
      <alignment horizontal="left" indent="1"/>
    </xf>
    <xf numFmtId="0" fontId="15" fillId="2" borderId="9" xfId="0" applyFont="1" applyFill="1" applyBorder="1" applyAlignment="1">
      <alignment horizontal="left" indent="1"/>
    </xf>
    <xf numFmtId="2" fontId="19" fillId="2" borderId="10" xfId="0" applyNumberFormat="1" applyFont="1" applyFill="1" applyBorder="1"/>
    <xf numFmtId="0" fontId="19" fillId="2" borderId="3" xfId="0" applyFont="1" applyFill="1" applyBorder="1"/>
    <xf numFmtId="0" fontId="0" fillId="2" borderId="0" xfId="0" applyFill="1" applyAlignment="1">
      <alignment horizontal="center" vertical="center"/>
    </xf>
    <xf numFmtId="0" fontId="35" fillId="2" borderId="0" xfId="0" applyFont="1" applyFill="1"/>
    <xf numFmtId="0" fontId="36" fillId="2" borderId="0" xfId="0" applyFont="1" applyFill="1"/>
    <xf numFmtId="0" fontId="31" fillId="2" borderId="0" xfId="0" applyFont="1" applyFill="1"/>
    <xf numFmtId="0" fontId="32" fillId="2" borderId="0" xfId="0" applyFont="1" applyFill="1" applyAlignment="1">
      <alignment horizontal="center" vertical="center"/>
    </xf>
    <xf numFmtId="0" fontId="32" fillId="2" borderId="0" xfId="0" applyFont="1" applyFill="1" applyAlignment="1">
      <alignment horizontal="center"/>
    </xf>
    <xf numFmtId="0" fontId="37" fillId="2" borderId="0" xfId="0" applyFont="1" applyFill="1"/>
    <xf numFmtId="0" fontId="20" fillId="2" borderId="0" xfId="0" applyFont="1" applyFill="1"/>
    <xf numFmtId="0" fontId="8" fillId="2" borderId="0" xfId="0" applyFont="1" applyFill="1" applyBorder="1" applyAlignment="1">
      <alignment horizontal="center" wrapText="1"/>
    </xf>
    <xf numFmtId="0" fontId="8" fillId="2" borderId="0" xfId="0" applyFont="1" applyFill="1" applyBorder="1" applyAlignment="1">
      <alignment horizontal="center"/>
    </xf>
    <xf numFmtId="0" fontId="32" fillId="2" borderId="11" xfId="0" applyFont="1" applyFill="1" applyBorder="1" applyAlignment="1">
      <alignment horizontal="center"/>
    </xf>
    <xf numFmtId="0" fontId="32" fillId="2" borderId="11" xfId="0" applyFont="1" applyFill="1" applyBorder="1" applyAlignment="1">
      <alignment horizontal="center" wrapText="1"/>
    </xf>
    <xf numFmtId="0" fontId="38" fillId="2" borderId="0" xfId="0" applyFont="1" applyFill="1"/>
    <xf numFmtId="0" fontId="38" fillId="2" borderId="0" xfId="0" applyFont="1" applyFill="1" applyAlignment="1">
      <alignment horizontal="center"/>
    </xf>
    <xf numFmtId="0" fontId="39" fillId="2" borderId="0" xfId="0" applyFont="1" applyFill="1" applyAlignment="1">
      <alignment horizontal="center"/>
    </xf>
    <xf numFmtId="0" fontId="0" fillId="2" borderId="0" xfId="0" applyFill="1"/>
    <xf numFmtId="0" fontId="0" fillId="2" borderId="9" xfId="0" applyFill="1" applyBorder="1"/>
    <xf numFmtId="0" fontId="0" fillId="2" borderId="6" xfId="0" applyFill="1" applyBorder="1"/>
    <xf numFmtId="0" fontId="0" fillId="2" borderId="10" xfId="0" applyFill="1" applyBorder="1"/>
    <xf numFmtId="0" fontId="40" fillId="2" borderId="3" xfId="0" applyFont="1" applyFill="1" applyBorder="1"/>
    <xf numFmtId="0" fontId="0" fillId="2" borderId="0" xfId="0" applyFill="1" applyAlignment="1">
      <alignment horizontal="center"/>
    </xf>
    <xf numFmtId="0" fontId="42" fillId="2" borderId="2" xfId="0" applyFont="1" applyFill="1" applyBorder="1"/>
    <xf numFmtId="0" fontId="42" fillId="2" borderId="3" xfId="0" applyFont="1" applyFill="1" applyBorder="1"/>
    <xf numFmtId="0" fontId="11" fillId="2" borderId="0" xfId="0" applyFont="1" applyFill="1"/>
    <xf numFmtId="0" fontId="15" fillId="2" borderId="0" xfId="0" applyFont="1" applyFill="1" applyBorder="1" applyAlignment="1">
      <alignment horizontal="center" wrapText="1"/>
    </xf>
    <xf numFmtId="0" fontId="39" fillId="2" borderId="11" xfId="0" applyFont="1" applyFill="1" applyBorder="1" applyAlignment="1">
      <alignment horizontal="center"/>
    </xf>
    <xf numFmtId="0" fontId="38" fillId="2" borderId="0" xfId="0" applyFont="1" applyFill="1" applyAlignment="1">
      <alignment wrapText="1"/>
    </xf>
    <xf numFmtId="164" fontId="38" fillId="2" borderId="0" xfId="1" applyNumberFormat="1" applyFont="1" applyFill="1" applyAlignment="1">
      <alignment horizontal="center" vertical="center"/>
    </xf>
    <xf numFmtId="0" fontId="38" fillId="2" borderId="0" xfId="0" applyFont="1" applyFill="1" applyAlignment="1">
      <alignment horizontal="center" vertical="center" wrapText="1"/>
    </xf>
    <xf numFmtId="164" fontId="39" fillId="2" borderId="0" xfId="1" applyNumberFormat="1" applyFont="1" applyFill="1" applyAlignment="1">
      <alignment horizontal="center" vertical="center"/>
    </xf>
    <xf numFmtId="164" fontId="29" fillId="2" borderId="0" xfId="1" applyNumberFormat="1" applyFont="1" applyFill="1" applyAlignment="1">
      <alignment horizontal="center" vertical="center"/>
    </xf>
    <xf numFmtId="0" fontId="39" fillId="2" borderId="0" xfId="0" applyFont="1" applyFill="1" applyAlignment="1">
      <alignment horizontal="center" vertical="center" wrapText="1"/>
    </xf>
    <xf numFmtId="0" fontId="43" fillId="2" borderId="7" xfId="0" applyFont="1" applyFill="1" applyBorder="1"/>
    <xf numFmtId="0" fontId="31" fillId="2" borderId="0" xfId="0" applyFont="1" applyFill="1" applyAlignment="1">
      <alignment horizontal="center"/>
    </xf>
    <xf numFmtId="0" fontId="0" fillId="2" borderId="0" xfId="0" applyFill="1" applyBorder="1"/>
    <xf numFmtId="0" fontId="32" fillId="3" borderId="0" xfId="0" applyFont="1" applyFill="1" applyBorder="1"/>
    <xf numFmtId="0" fontId="0" fillId="3" borderId="0" xfId="0" applyFill="1" applyBorder="1"/>
    <xf numFmtId="0" fontId="32" fillId="2" borderId="0" xfId="0" applyFont="1" applyFill="1" applyBorder="1" applyAlignment="1">
      <alignment vertical="top"/>
    </xf>
    <xf numFmtId="0" fontId="0" fillId="2" borderId="0" xfId="0" applyFill="1" applyBorder="1" applyAlignment="1">
      <alignment vertical="top" wrapText="1"/>
    </xf>
    <xf numFmtId="0" fontId="0" fillId="2" borderId="0" xfId="0" applyFill="1" applyAlignment="1">
      <alignment vertical="top" wrapText="1"/>
    </xf>
    <xf numFmtId="165" fontId="0" fillId="2" borderId="0" xfId="0" applyNumberFormat="1" applyFill="1" applyAlignment="1">
      <alignment horizontal="center"/>
    </xf>
    <xf numFmtId="0" fontId="0" fillId="2" borderId="0" xfId="0" applyFill="1" applyBorder="1" applyAlignment="1">
      <alignment wrapText="1"/>
    </xf>
    <xf numFmtId="0" fontId="0" fillId="2" borderId="0" xfId="0" applyFill="1" applyAlignment="1">
      <alignment wrapText="1"/>
    </xf>
    <xf numFmtId="0" fontId="0" fillId="0" borderId="0" xfId="0" applyAlignment="1">
      <alignment wrapText="1"/>
    </xf>
    <xf numFmtId="0" fontId="0" fillId="2" borderId="0" xfId="0" applyFill="1" applyAlignment="1">
      <alignment wrapText="1"/>
    </xf>
    <xf numFmtId="0" fontId="0" fillId="2" borderId="0" xfId="0" applyFill="1" applyBorder="1" applyAlignment="1">
      <alignment vertical="center" wrapText="1"/>
    </xf>
    <xf numFmtId="0" fontId="49" fillId="0" borderId="0" xfId="0" applyFont="1" applyAlignment="1">
      <alignment horizontal="left" wrapText="1"/>
    </xf>
    <xf numFmtId="0" fontId="0" fillId="2" borderId="0" xfId="0" applyFill="1" applyBorder="1" applyAlignment="1">
      <alignment vertical="center"/>
    </xf>
    <xf numFmtId="0" fontId="32" fillId="2" borderId="0" xfId="0" applyFont="1" applyFill="1" applyBorder="1" applyAlignment="1">
      <alignment horizontal="left" vertical="center" indent="1"/>
    </xf>
    <xf numFmtId="0" fontId="32" fillId="2" borderId="0" xfId="0" applyFont="1" applyFill="1" applyBorder="1" applyAlignment="1">
      <alignment horizontal="left" indent="1"/>
    </xf>
    <xf numFmtId="0" fontId="46" fillId="2" borderId="0" xfId="0" applyFont="1" applyFill="1" applyBorder="1" applyAlignment="1">
      <alignment vertical="top"/>
    </xf>
    <xf numFmtId="0" fontId="32" fillId="2" borderId="0" xfId="0" applyFont="1" applyFill="1" applyBorder="1" applyAlignment="1">
      <alignment horizontal="left" vertical="center"/>
    </xf>
    <xf numFmtId="0" fontId="0" fillId="2" borderId="0" xfId="0" applyFill="1" applyAlignment="1">
      <alignment vertical="center"/>
    </xf>
    <xf numFmtId="0" fontId="0" fillId="2" borderId="0" xfId="0" applyFill="1" applyAlignment="1">
      <alignment vertical="center"/>
    </xf>
    <xf numFmtId="0" fontId="32" fillId="2" borderId="0" xfId="0" applyFont="1" applyFill="1" applyBorder="1" applyAlignment="1">
      <alignment vertical="center"/>
    </xf>
    <xf numFmtId="164" fontId="38" fillId="2" borderId="0" xfId="1" applyNumberFormat="1" applyFont="1" applyFill="1"/>
    <xf numFmtId="164" fontId="11" fillId="2" borderId="0" xfId="1" applyNumberFormat="1" applyFont="1" applyFill="1"/>
    <xf numFmtId="0" fontId="32" fillId="2" borderId="0" xfId="0" applyFont="1" applyFill="1" applyBorder="1" applyAlignment="1">
      <alignment horizontal="center"/>
    </xf>
    <xf numFmtId="0" fontId="48" fillId="2" borderId="0" xfId="0" applyFont="1" applyFill="1" applyAlignment="1">
      <alignment horizontal="center"/>
    </xf>
    <xf numFmtId="0" fontId="18" fillId="4" borderId="7" xfId="0" applyFont="1" applyFill="1" applyBorder="1"/>
    <xf numFmtId="0" fontId="19" fillId="4" borderId="0" xfId="0" applyFont="1" applyFill="1" applyBorder="1"/>
    <xf numFmtId="0" fontId="18" fillId="4" borderId="0" xfId="0" applyFont="1" applyFill="1"/>
    <xf numFmtId="0" fontId="2" fillId="4" borderId="0" xfId="0" applyFont="1" applyFill="1"/>
    <xf numFmtId="0" fontId="41" fillId="4" borderId="1" xfId="0" applyFont="1" applyFill="1" applyBorder="1"/>
    <xf numFmtId="0" fontId="40" fillId="4" borderId="2" xfId="0" applyFont="1" applyFill="1" applyBorder="1"/>
    <xf numFmtId="0" fontId="41" fillId="4" borderId="2" xfId="0" applyFont="1" applyFill="1" applyBorder="1"/>
    <xf numFmtId="0" fontId="47" fillId="2" borderId="0" xfId="0" applyFont="1" applyFill="1"/>
    <xf numFmtId="165" fontId="0" fillId="2" borderId="0" xfId="0" applyNumberFormat="1" applyFill="1" applyAlignment="1">
      <alignment horizontal="center" vertical="center"/>
    </xf>
    <xf numFmtId="0" fontId="0" fillId="2" borderId="0" xfId="0" applyFill="1" applyAlignment="1">
      <alignment vertical="center" wrapText="1"/>
    </xf>
    <xf numFmtId="0" fontId="0" fillId="2" borderId="0" xfId="0" applyFill="1" applyAlignment="1">
      <alignment vertical="center" wrapText="1"/>
    </xf>
    <xf numFmtId="1" fontId="0" fillId="0" borderId="0" xfId="0" applyNumberFormat="1"/>
    <xf numFmtId="165" fontId="32" fillId="2" borderId="0" xfId="0" applyNumberFormat="1" applyFont="1" applyFill="1" applyAlignment="1">
      <alignment horizontal="center"/>
    </xf>
    <xf numFmtId="165" fontId="32" fillId="2" borderId="0" xfId="0" applyNumberFormat="1" applyFont="1" applyFill="1" applyAlignment="1">
      <alignment horizontal="center" vertical="center"/>
    </xf>
    <xf numFmtId="1" fontId="0" fillId="2" borderId="0" xfId="0" applyNumberFormat="1" applyFill="1" applyAlignment="1">
      <alignment horizontal="center"/>
    </xf>
    <xf numFmtId="1" fontId="32" fillId="2" borderId="0" xfId="0" applyNumberFormat="1" applyFont="1" applyFill="1" applyAlignment="1">
      <alignment horizontal="center"/>
    </xf>
    <xf numFmtId="2" fontId="19" fillId="2" borderId="0" xfId="0" applyNumberFormat="1" applyFont="1" applyFill="1" applyAlignment="1">
      <alignment horizontal="center"/>
    </xf>
    <xf numFmtId="2" fontId="19" fillId="2" borderId="6" xfId="0" applyNumberFormat="1" applyFont="1" applyFill="1" applyBorder="1" applyAlignment="1">
      <alignment horizontal="center"/>
    </xf>
    <xf numFmtId="0" fontId="6" fillId="7" borderId="0" xfId="0" applyFont="1" applyFill="1" applyProtection="1">
      <protection locked="0"/>
    </xf>
    <xf numFmtId="0" fontId="7" fillId="2" borderId="0" xfId="0" applyFont="1" applyFill="1" applyProtection="1">
      <protection locked="0"/>
    </xf>
    <xf numFmtId="0" fontId="6" fillId="4" borderId="0" xfId="0" applyFont="1" applyFill="1" applyBorder="1" applyAlignment="1" applyProtection="1">
      <alignment wrapText="1"/>
      <protection locked="0"/>
    </xf>
    <xf numFmtId="0" fontId="7" fillId="2" borderId="0" xfId="0" applyFont="1" applyFill="1" applyBorder="1" applyAlignment="1" applyProtection="1">
      <protection locked="0"/>
    </xf>
    <xf numFmtId="0" fontId="1" fillId="5" borderId="0" xfId="0" applyFont="1" applyFill="1" applyBorder="1" applyAlignment="1" applyProtection="1">
      <alignment wrapText="1"/>
      <protection locked="0"/>
    </xf>
    <xf numFmtId="0" fontId="53" fillId="8" borderId="0" xfId="0" applyFont="1" applyFill="1" applyBorder="1" applyAlignment="1" applyProtection="1">
      <alignment horizontal="center" wrapText="1"/>
      <protection locked="0"/>
    </xf>
    <xf numFmtId="0" fontId="59" fillId="9" borderId="0" xfId="0" applyFont="1" applyFill="1" applyProtection="1">
      <protection locked="0"/>
    </xf>
    <xf numFmtId="0" fontId="7" fillId="9" borderId="0" xfId="0" applyFont="1" applyFill="1" applyProtection="1">
      <protection locked="0"/>
    </xf>
    <xf numFmtId="0" fontId="6" fillId="2" borderId="12" xfId="0" applyFont="1" applyFill="1" applyBorder="1" applyAlignment="1" applyProtection="1">
      <protection locked="0"/>
    </xf>
    <xf numFmtId="0" fontId="7" fillId="2" borderId="12" xfId="0" applyFont="1" applyFill="1" applyBorder="1" applyProtection="1">
      <protection locked="0"/>
    </xf>
    <xf numFmtId="0" fontId="7" fillId="2" borderId="0" xfId="0" applyFont="1" applyFill="1" applyBorder="1" applyProtection="1">
      <protection locked="0"/>
    </xf>
    <xf numFmtId="0" fontId="12" fillId="2" borderId="13" xfId="0" applyFont="1" applyFill="1" applyBorder="1" applyProtection="1">
      <protection locked="0"/>
    </xf>
    <xf numFmtId="0" fontId="7" fillId="2" borderId="14" xfId="0" applyFont="1" applyFill="1" applyBorder="1" applyProtection="1">
      <protection locked="0"/>
    </xf>
    <xf numFmtId="0" fontId="7" fillId="2" borderId="15" xfId="0" applyFont="1" applyFill="1" applyBorder="1" applyProtection="1">
      <protection locked="0"/>
    </xf>
    <xf numFmtId="0" fontId="12" fillId="2" borderId="1" xfId="0" applyFont="1" applyFill="1" applyBorder="1" applyProtection="1">
      <protection locked="0"/>
    </xf>
    <xf numFmtId="0" fontId="7" fillId="2" borderId="3" xfId="0" applyFont="1" applyFill="1" applyBorder="1" applyProtection="1">
      <protection locked="0"/>
    </xf>
    <xf numFmtId="0" fontId="12" fillId="2" borderId="14" xfId="0" applyFont="1" applyFill="1" applyBorder="1" applyProtection="1">
      <protection locked="0"/>
    </xf>
    <xf numFmtId="164" fontId="12" fillId="2" borderId="14" xfId="0" applyNumberFormat="1" applyFont="1" applyFill="1" applyBorder="1" applyProtection="1">
      <protection locked="0"/>
    </xf>
    <xf numFmtId="164" fontId="12" fillId="2" borderId="15" xfId="0" applyNumberFormat="1" applyFont="1" applyFill="1" applyBorder="1" applyProtection="1">
      <protection locked="0"/>
    </xf>
    <xf numFmtId="0" fontId="12" fillId="2" borderId="7" xfId="0" applyFont="1" applyFill="1" applyBorder="1" applyProtection="1">
      <protection locked="0"/>
    </xf>
    <xf numFmtId="0" fontId="52" fillId="8" borderId="8" xfId="0" applyFont="1" applyFill="1" applyBorder="1" applyProtection="1">
      <protection locked="0"/>
    </xf>
    <xf numFmtId="0" fontId="7" fillId="7" borderId="14" xfId="0" applyFont="1" applyFill="1" applyBorder="1" applyProtection="1">
      <protection locked="0"/>
    </xf>
    <xf numFmtId="0" fontId="7" fillId="7" borderId="15" xfId="0" applyFont="1" applyFill="1" applyBorder="1" applyProtection="1">
      <protection locked="0"/>
    </xf>
    <xf numFmtId="0" fontId="52" fillId="8" borderId="8" xfId="0" applyFont="1" applyFill="1" applyBorder="1" applyAlignment="1" applyProtection="1">
      <alignment horizontal="center"/>
      <protection locked="0"/>
    </xf>
    <xf numFmtId="0" fontId="7" fillId="2" borderId="7" xfId="0" applyFont="1" applyFill="1" applyBorder="1" applyProtection="1">
      <protection locked="0"/>
    </xf>
    <xf numFmtId="0" fontId="7" fillId="2" borderId="8" xfId="0" applyFont="1" applyFill="1" applyBorder="1" applyProtection="1">
      <protection locked="0"/>
    </xf>
    <xf numFmtId="164" fontId="7" fillId="2" borderId="8" xfId="1" applyNumberFormat="1" applyFont="1" applyFill="1" applyBorder="1" applyProtection="1">
      <protection locked="0"/>
    </xf>
    <xf numFmtId="0" fontId="12" fillId="2" borderId="9" xfId="0" applyFont="1" applyFill="1" applyBorder="1" applyProtection="1">
      <protection locked="0"/>
    </xf>
    <xf numFmtId="0" fontId="7" fillId="2" borderId="6" xfId="0" applyFont="1" applyFill="1" applyBorder="1" applyProtection="1">
      <protection locked="0"/>
    </xf>
    <xf numFmtId="164" fontId="52" fillId="8" borderId="8" xfId="1" applyNumberFormat="1" applyFont="1" applyFill="1" applyBorder="1" applyAlignment="1" applyProtection="1">
      <alignment horizontal="right"/>
      <protection locked="0"/>
    </xf>
    <xf numFmtId="0" fontId="9" fillId="2" borderId="0" xfId="0" applyFont="1" applyFill="1" applyProtection="1">
      <protection locked="0"/>
    </xf>
    <xf numFmtId="0" fontId="7" fillId="2" borderId="8" xfId="0" applyFont="1" applyFill="1" applyBorder="1" applyAlignment="1" applyProtection="1">
      <alignment horizontal="center"/>
      <protection locked="0"/>
    </xf>
    <xf numFmtId="0" fontId="7" fillId="7" borderId="8" xfId="0" applyFont="1" applyFill="1" applyBorder="1" applyAlignment="1" applyProtection="1">
      <alignment horizontal="center"/>
      <protection locked="0"/>
    </xf>
    <xf numFmtId="0" fontId="12" fillId="2" borderId="7" xfId="0" applyFont="1" applyFill="1" applyBorder="1" applyAlignment="1" applyProtection="1">
      <protection locked="0"/>
    </xf>
    <xf numFmtId="0" fontId="7" fillId="2" borderId="2" xfId="0" applyFont="1" applyFill="1" applyBorder="1" applyProtection="1">
      <protection locked="0"/>
    </xf>
    <xf numFmtId="0" fontId="6" fillId="2" borderId="0" xfId="0" applyFont="1" applyFill="1" applyProtection="1">
      <protection locked="0"/>
    </xf>
    <xf numFmtId="0" fontId="12" fillId="2" borderId="9" xfId="0" applyFont="1" applyFill="1" applyBorder="1" applyAlignment="1" applyProtection="1">
      <protection locked="0"/>
    </xf>
    <xf numFmtId="0" fontId="7" fillId="7" borderId="10" xfId="0" applyFont="1" applyFill="1" applyBorder="1" applyAlignment="1" applyProtection="1">
      <alignment horizontal="center"/>
      <protection locked="0"/>
    </xf>
    <xf numFmtId="0" fontId="12" fillId="2" borderId="0" xfId="0" applyFont="1" applyFill="1" applyBorder="1" applyProtection="1">
      <protection locked="0"/>
    </xf>
    <xf numFmtId="0" fontId="12" fillId="2" borderId="15" xfId="0" applyFont="1" applyFill="1" applyBorder="1" applyProtection="1">
      <protection locked="0"/>
    </xf>
    <xf numFmtId="0" fontId="9" fillId="2" borderId="7" xfId="0" applyFont="1" applyFill="1" applyBorder="1" applyProtection="1">
      <protection locked="0"/>
    </xf>
    <xf numFmtId="164" fontId="51" fillId="8" borderId="8" xfId="1" applyNumberFormat="1" applyFont="1" applyFill="1" applyBorder="1" applyAlignment="1" applyProtection="1">
      <alignment horizontal="center"/>
      <protection locked="0"/>
    </xf>
    <xf numFmtId="0" fontId="13" fillId="2" borderId="7" xfId="0" applyFont="1" applyFill="1" applyBorder="1" applyProtection="1">
      <protection locked="0"/>
    </xf>
    <xf numFmtId="164" fontId="7" fillId="0" borderId="8" xfId="1" applyNumberFormat="1" applyFont="1" applyBorder="1" applyProtection="1">
      <protection locked="0"/>
    </xf>
    <xf numFmtId="0" fontId="7" fillId="2" borderId="0" xfId="0" applyFont="1" applyFill="1" applyBorder="1" applyAlignment="1" applyProtection="1">
      <alignment vertical="center" wrapText="1"/>
      <protection locked="0"/>
    </xf>
    <xf numFmtId="164" fontId="7" fillId="7" borderId="8" xfId="1" applyNumberFormat="1" applyFont="1" applyFill="1" applyBorder="1" applyProtection="1">
      <protection locked="0"/>
    </xf>
    <xf numFmtId="0" fontId="6" fillId="2" borderId="7" xfId="0" applyFont="1" applyFill="1" applyBorder="1" applyAlignment="1" applyProtection="1">
      <alignment horizontal="center"/>
      <protection locked="0"/>
    </xf>
    <xf numFmtId="164" fontId="6" fillId="7" borderId="0" xfId="1" applyNumberFormat="1" applyFont="1" applyFill="1" applyBorder="1" applyAlignment="1" applyProtection="1">
      <alignment horizontal="center" vertical="center"/>
      <protection locked="0"/>
    </xf>
    <xf numFmtId="164" fontId="6" fillId="7" borderId="8" xfId="1" applyNumberFormat="1" applyFont="1" applyFill="1" applyBorder="1" applyAlignment="1" applyProtection="1">
      <alignment vertical="center"/>
      <protection locked="0"/>
    </xf>
    <xf numFmtId="0" fontId="7" fillId="2" borderId="9" xfId="0" applyFont="1" applyFill="1" applyBorder="1" applyProtection="1">
      <protection locked="0"/>
    </xf>
    <xf numFmtId="164" fontId="7" fillId="7" borderId="10" xfId="1" applyNumberFormat="1" applyFont="1" applyFill="1" applyBorder="1" applyProtection="1">
      <protection locked="0"/>
    </xf>
    <xf numFmtId="164" fontId="6" fillId="7" borderId="0" xfId="0" applyNumberFormat="1" applyFont="1" applyFill="1" applyBorder="1" applyAlignment="1" applyProtection="1">
      <alignment horizontal="center" vertical="center"/>
      <protection locked="0"/>
    </xf>
    <xf numFmtId="164" fontId="6" fillId="7" borderId="8" xfId="0" applyNumberFormat="1" applyFont="1" applyFill="1" applyBorder="1" applyAlignment="1" applyProtection="1">
      <alignment vertical="center"/>
      <protection locked="0"/>
    </xf>
    <xf numFmtId="0" fontId="6" fillId="2" borderId="9" xfId="0" applyFont="1" applyFill="1" applyBorder="1" applyAlignment="1" applyProtection="1">
      <alignment horizontal="center"/>
      <protection locked="0"/>
    </xf>
    <xf numFmtId="164" fontId="6" fillId="7" borderId="6" xfId="0" applyNumberFormat="1" applyFont="1" applyFill="1" applyBorder="1" applyAlignment="1" applyProtection="1">
      <alignment horizontal="center" vertical="center"/>
      <protection locked="0"/>
    </xf>
    <xf numFmtId="164" fontId="6" fillId="7" borderId="10" xfId="0" applyNumberFormat="1" applyFont="1" applyFill="1" applyBorder="1" applyAlignment="1" applyProtection="1">
      <alignment vertical="center"/>
      <protection locked="0"/>
    </xf>
    <xf numFmtId="0" fontId="43" fillId="2" borderId="1" xfId="0" applyFont="1" applyFill="1" applyBorder="1" applyProtection="1">
      <protection locked="0"/>
    </xf>
    <xf numFmtId="0" fontId="40" fillId="2" borderId="2" xfId="0" applyFont="1" applyFill="1" applyBorder="1" applyProtection="1">
      <protection locked="0"/>
    </xf>
    <xf numFmtId="0" fontId="40" fillId="2" borderId="3" xfId="0" applyFont="1" applyFill="1" applyBorder="1" applyProtection="1">
      <protection locked="0"/>
    </xf>
    <xf numFmtId="0" fontId="7" fillId="2" borderId="7" xfId="0" applyFont="1" applyFill="1" applyBorder="1" applyAlignment="1" applyProtection="1">
      <alignment horizontal="center"/>
      <protection locked="0"/>
    </xf>
    <xf numFmtId="164" fontId="9" fillId="7" borderId="0" xfId="1" applyNumberFormat="1" applyFont="1" applyFill="1" applyBorder="1" applyProtection="1">
      <protection locked="0"/>
    </xf>
    <xf numFmtId="164" fontId="9" fillId="7" borderId="8" xfId="1" applyNumberFormat="1" applyFont="1" applyFill="1" applyBorder="1" applyProtection="1">
      <protection locked="0"/>
    </xf>
    <xf numFmtId="0" fontId="7" fillId="2" borderId="9" xfId="0" applyFont="1" applyFill="1" applyBorder="1" applyAlignment="1" applyProtection="1">
      <alignment horizontal="center"/>
      <protection locked="0"/>
    </xf>
    <xf numFmtId="164" fontId="9" fillId="7" borderId="6" xfId="1" applyNumberFormat="1" applyFont="1" applyFill="1" applyBorder="1" applyProtection="1">
      <protection locked="0"/>
    </xf>
    <xf numFmtId="164" fontId="9" fillId="7" borderId="10" xfId="1" applyNumberFormat="1" applyFont="1" applyFill="1" applyBorder="1" applyProtection="1">
      <protection locked="0"/>
    </xf>
    <xf numFmtId="0" fontId="7" fillId="7" borderId="15" xfId="0" applyFont="1" applyFill="1" applyBorder="1" applyAlignment="1" applyProtection="1">
      <alignment horizontal="center"/>
      <protection locked="0"/>
    </xf>
    <xf numFmtId="43" fontId="7" fillId="2" borderId="0" xfId="0" applyNumberFormat="1" applyFont="1" applyFill="1" applyProtection="1">
      <protection locked="0"/>
    </xf>
    <xf numFmtId="0" fontId="7" fillId="2" borderId="7" xfId="0" applyFont="1" applyFill="1" applyBorder="1" applyAlignment="1" applyProtection="1">
      <protection locked="0"/>
    </xf>
    <xf numFmtId="0" fontId="7" fillId="2" borderId="0" xfId="0" applyFont="1" applyFill="1" applyBorder="1" applyAlignment="1" applyProtection="1">
      <alignment wrapText="1"/>
      <protection locked="0"/>
    </xf>
    <xf numFmtId="0" fontId="28" fillId="2" borderId="0" xfId="0" applyFont="1" applyFill="1" applyProtection="1">
      <protection locked="0"/>
    </xf>
    <xf numFmtId="0" fontId="9" fillId="2" borderId="7" xfId="0" applyFont="1" applyFill="1" applyBorder="1" applyAlignment="1" applyProtection="1">
      <alignment vertical="center"/>
      <protection locked="0"/>
    </xf>
    <xf numFmtId="0" fontId="9" fillId="2" borderId="6" xfId="0" applyFont="1" applyFill="1" applyBorder="1" applyAlignment="1" applyProtection="1">
      <alignment vertical="center" wrapText="1"/>
      <protection locked="0"/>
    </xf>
    <xf numFmtId="0" fontId="7" fillId="7" borderId="7" xfId="0" applyFont="1" applyFill="1" applyBorder="1" applyAlignment="1" applyProtection="1">
      <alignment horizontal="center"/>
      <protection locked="0"/>
    </xf>
    <xf numFmtId="0" fontId="7" fillId="7" borderId="0" xfId="0" applyFont="1" applyFill="1" applyBorder="1" applyAlignment="1" applyProtection="1">
      <alignment horizontal="center"/>
      <protection locked="0"/>
    </xf>
    <xf numFmtId="0" fontId="7" fillId="7" borderId="9" xfId="0" applyFont="1" applyFill="1" applyBorder="1" applyAlignment="1" applyProtection="1">
      <alignment horizontal="center"/>
      <protection locked="0"/>
    </xf>
    <xf numFmtId="0" fontId="7" fillId="7" borderId="6" xfId="0" applyFont="1" applyFill="1" applyBorder="1" applyAlignment="1" applyProtection="1">
      <alignment horizontal="center"/>
      <protection locked="0"/>
    </xf>
    <xf numFmtId="0" fontId="7" fillId="2" borderId="8" xfId="0" applyFont="1" applyFill="1" applyBorder="1" applyProtection="1"/>
    <xf numFmtId="0" fontId="7" fillId="2" borderId="10" xfId="0" applyFont="1" applyFill="1" applyBorder="1" applyProtection="1"/>
    <xf numFmtId="164" fontId="38" fillId="2" borderId="0" xfId="0" applyNumberFormat="1" applyFont="1" applyFill="1"/>
    <xf numFmtId="165" fontId="0" fillId="2" borderId="0" xfId="0" applyNumberFormat="1" applyFill="1"/>
    <xf numFmtId="0" fontId="19" fillId="2" borderId="0" xfId="0" applyFont="1" applyFill="1" applyAlignment="1">
      <alignment horizontal="left"/>
    </xf>
    <xf numFmtId="2" fontId="59" fillId="2" borderId="0" xfId="0" applyNumberFormat="1" applyFont="1" applyFill="1" applyAlignment="1">
      <alignment horizontal="center"/>
    </xf>
    <xf numFmtId="2" fontId="59" fillId="2" borderId="6" xfId="0" applyNumberFormat="1" applyFont="1" applyFill="1" applyBorder="1" applyAlignment="1">
      <alignment horizontal="center"/>
    </xf>
    <xf numFmtId="0" fontId="60" fillId="2" borderId="0" xfId="0" applyFont="1" applyFill="1"/>
    <xf numFmtId="0" fontId="11" fillId="2" borderId="0" xfId="0" applyFont="1" applyFill="1" applyBorder="1"/>
    <xf numFmtId="0" fontId="18" fillId="4" borderId="1" xfId="0" applyFont="1" applyFill="1" applyBorder="1"/>
    <xf numFmtId="0" fontId="19" fillId="4" borderId="2" xfId="0" applyFont="1" applyFill="1" applyBorder="1"/>
    <xf numFmtId="0" fontId="18" fillId="4" borderId="2" xfId="0" applyFont="1" applyFill="1" applyBorder="1"/>
    <xf numFmtId="0" fontId="11" fillId="2" borderId="2" xfId="0" applyFont="1" applyFill="1" applyBorder="1"/>
    <xf numFmtId="0" fontId="11" fillId="2" borderId="3" xfId="0" applyFont="1" applyFill="1" applyBorder="1"/>
    <xf numFmtId="0" fontId="11" fillId="2" borderId="9" xfId="0" applyFont="1" applyFill="1" applyBorder="1"/>
    <xf numFmtId="0" fontId="11" fillId="2" borderId="6" xfId="0" applyFont="1" applyFill="1" applyBorder="1"/>
    <xf numFmtId="0" fontId="11" fillId="2" borderId="10" xfId="0" applyFont="1" applyFill="1" applyBorder="1"/>
    <xf numFmtId="0" fontId="11" fillId="2" borderId="0" xfId="0" applyFont="1" applyFill="1" applyAlignment="1">
      <alignment horizontal="center"/>
    </xf>
    <xf numFmtId="164" fontId="11" fillId="2" borderId="0" xfId="1" applyNumberFormat="1" applyFont="1" applyFill="1" applyAlignment="1">
      <alignment horizontal="center"/>
    </xf>
    <xf numFmtId="164" fontId="11" fillId="2" borderId="0" xfId="0" applyNumberFormat="1" applyFont="1" applyFill="1"/>
    <xf numFmtId="0" fontId="29" fillId="2" borderId="0" xfId="0" applyFont="1" applyFill="1" applyAlignment="1">
      <alignment horizontal="center"/>
    </xf>
    <xf numFmtId="164" fontId="29" fillId="2" borderId="0" xfId="1" applyNumberFormat="1" applyFont="1" applyFill="1" applyAlignment="1">
      <alignment horizontal="center"/>
    </xf>
    <xf numFmtId="0" fontId="29" fillId="2" borderId="0" xfId="0" applyFont="1" applyFill="1"/>
    <xf numFmtId="164" fontId="29" fillId="2" borderId="0" xfId="1" applyNumberFormat="1" applyFont="1" applyFill="1"/>
    <xf numFmtId="0" fontId="29" fillId="2" borderId="11" xfId="0" applyFont="1" applyFill="1" applyBorder="1" applyAlignment="1">
      <alignment horizontal="center" vertical="center"/>
    </xf>
    <xf numFmtId="0" fontId="29" fillId="2" borderId="11" xfId="0" applyFont="1" applyFill="1" applyBorder="1" applyAlignment="1">
      <alignment horizontal="center" vertical="center" wrapText="1"/>
    </xf>
    <xf numFmtId="0" fontId="58" fillId="2" borderId="11" xfId="0" applyFont="1" applyFill="1" applyBorder="1" applyAlignment="1">
      <alignment horizontal="center" vertical="center"/>
    </xf>
    <xf numFmtId="0" fontId="32" fillId="2" borderId="11" xfId="0" applyFont="1" applyFill="1" applyBorder="1" applyAlignment="1">
      <alignment horizontal="center" vertical="center" wrapText="1"/>
    </xf>
    <xf numFmtId="0" fontId="32" fillId="2" borderId="11" xfId="0" applyFont="1" applyFill="1" applyBorder="1" applyAlignment="1">
      <alignment horizontal="center" vertical="center"/>
    </xf>
    <xf numFmtId="0" fontId="39" fillId="2" borderId="11" xfId="0" applyFont="1" applyFill="1" applyBorder="1" applyAlignment="1">
      <alignment horizontal="center" vertical="center" wrapText="1"/>
    </xf>
    <xf numFmtId="164" fontId="38" fillId="2" borderId="0" xfId="1" applyNumberFormat="1" applyFont="1" applyFill="1" applyAlignment="1">
      <alignment vertical="center" wrapText="1"/>
    </xf>
    <xf numFmtId="164" fontId="39" fillId="2" borderId="0" xfId="1" applyNumberFormat="1" applyFont="1" applyFill="1" applyAlignment="1">
      <alignment vertical="center" wrapText="1"/>
    </xf>
    <xf numFmtId="164" fontId="29" fillId="2" borderId="0" xfId="1" applyNumberFormat="1" applyFont="1" applyFill="1" applyAlignment="1">
      <alignment vertical="center" wrapText="1"/>
    </xf>
    <xf numFmtId="0" fontId="61" fillId="2" borderId="0" xfId="0" applyFont="1" applyFill="1"/>
    <xf numFmtId="0" fontId="11" fillId="2" borderId="0" xfId="0" applyFont="1" applyFill="1" applyAlignment="1">
      <alignment horizontal="left"/>
    </xf>
    <xf numFmtId="0" fontId="62" fillId="2" borderId="0" xfId="0" applyFont="1" applyFill="1"/>
    <xf numFmtId="0" fontId="43" fillId="10" borderId="0" xfId="0" applyFont="1" applyFill="1" applyProtection="1">
      <protection locked="0"/>
    </xf>
    <xf numFmtId="0" fontId="64" fillId="9" borderId="0" xfId="0" applyFont="1" applyFill="1" applyBorder="1" applyAlignment="1" applyProtection="1">
      <alignment horizontal="right"/>
      <protection locked="0"/>
    </xf>
    <xf numFmtId="0" fontId="7" fillId="2" borderId="10" xfId="0" applyFont="1" applyFill="1" applyBorder="1" applyProtection="1">
      <protection locked="0"/>
    </xf>
    <xf numFmtId="0" fontId="65" fillId="9" borderId="0" xfId="0" applyFont="1" applyFill="1" applyBorder="1" applyAlignment="1" applyProtection="1">
      <alignment horizontal="center"/>
      <protection locked="0"/>
    </xf>
    <xf numFmtId="0" fontId="66" fillId="9" borderId="0" xfId="0" applyFont="1" applyFill="1" applyBorder="1" applyAlignment="1" applyProtection="1">
      <alignment horizontal="right"/>
      <protection locked="0"/>
    </xf>
    <xf numFmtId="0" fontId="65" fillId="9" borderId="0" xfId="0" applyFont="1" applyFill="1" applyBorder="1" applyAlignment="1" applyProtection="1">
      <alignment horizontal="right"/>
      <protection locked="0"/>
    </xf>
    <xf numFmtId="0" fontId="17" fillId="10" borderId="0" xfId="0" applyFont="1" applyFill="1" applyProtection="1">
      <protection locked="0"/>
    </xf>
    <xf numFmtId="0" fontId="2" fillId="9" borderId="0" xfId="0" applyFont="1" applyFill="1" applyBorder="1" applyAlignment="1">
      <alignment horizontal="center"/>
    </xf>
    <xf numFmtId="0" fontId="7" fillId="9" borderId="0" xfId="0" applyFont="1" applyFill="1" applyBorder="1" applyProtection="1">
      <protection locked="0"/>
    </xf>
    <xf numFmtId="0" fontId="43" fillId="2" borderId="0" xfId="0" applyFont="1" applyFill="1" applyBorder="1" applyAlignment="1" applyProtection="1">
      <alignment horizontal="center"/>
      <protection locked="0"/>
    </xf>
    <xf numFmtId="0" fontId="66" fillId="9" borderId="0" xfId="0" applyFont="1" applyFill="1" applyBorder="1" applyAlignment="1">
      <alignment horizontal="right"/>
    </xf>
    <xf numFmtId="0" fontId="65" fillId="9" borderId="0" xfId="0" applyFont="1" applyFill="1" applyBorder="1" applyAlignment="1">
      <alignment horizontal="center"/>
    </xf>
    <xf numFmtId="0" fontId="65" fillId="7" borderId="0" xfId="0" applyFont="1" applyFill="1" applyBorder="1" applyAlignment="1">
      <alignment horizontal="center"/>
    </xf>
    <xf numFmtId="0" fontId="7" fillId="10" borderId="0" xfId="0" applyFont="1" applyFill="1" applyProtection="1">
      <protection locked="0"/>
    </xf>
    <xf numFmtId="0" fontId="0" fillId="9" borderId="0" xfId="0" applyFont="1" applyFill="1" applyBorder="1" applyAlignment="1" applyProtection="1">
      <alignment horizontal="center"/>
      <protection locked="0"/>
    </xf>
    <xf numFmtId="0" fontId="0" fillId="9" borderId="0" xfId="0" applyFont="1" applyFill="1" applyBorder="1" applyAlignment="1" applyProtection="1">
      <alignment horizontal="right"/>
      <protection locked="0"/>
    </xf>
    <xf numFmtId="0" fontId="0" fillId="9" borderId="0" xfId="0" applyFont="1" applyFill="1"/>
    <xf numFmtId="0" fontId="7" fillId="9" borderId="0" xfId="0" applyFont="1" applyFill="1" applyBorder="1" applyAlignment="1" applyProtection="1">
      <alignment horizontal="center"/>
      <protection locked="0"/>
    </xf>
    <xf numFmtId="0" fontId="7" fillId="2" borderId="0" xfId="0" applyFont="1" applyFill="1" applyBorder="1" applyAlignment="1" applyProtection="1">
      <alignment horizontal="center"/>
      <protection locked="0"/>
    </xf>
    <xf numFmtId="0" fontId="0" fillId="9" borderId="0" xfId="0" applyFill="1" applyAlignment="1">
      <alignment horizontal="center"/>
    </xf>
    <xf numFmtId="0" fontId="9" fillId="9" borderId="0" xfId="0" applyFont="1" applyFill="1" applyBorder="1" applyAlignment="1" applyProtection="1">
      <alignment horizontal="right"/>
      <protection locked="0"/>
    </xf>
    <xf numFmtId="0" fontId="9" fillId="2" borderId="0" xfId="0" applyFont="1" applyFill="1" applyBorder="1" applyAlignment="1" applyProtection="1">
      <alignment horizontal="right"/>
      <protection locked="0"/>
    </xf>
    <xf numFmtId="0" fontId="65" fillId="9" borderId="0" xfId="0" applyFont="1" applyFill="1" applyAlignment="1">
      <alignment horizontal="center"/>
    </xf>
    <xf numFmtId="0" fontId="65" fillId="7" borderId="0" xfId="0" applyFont="1" applyFill="1" applyAlignment="1">
      <alignment horizontal="center"/>
    </xf>
    <xf numFmtId="0" fontId="66" fillId="9" borderId="0" xfId="0" applyFont="1" applyFill="1" applyBorder="1" applyAlignment="1">
      <alignment horizontal="center"/>
    </xf>
    <xf numFmtId="0" fontId="65" fillId="9" borderId="0" xfId="0" applyFont="1" applyFill="1" applyAlignment="1">
      <alignment horizontal="right"/>
    </xf>
    <xf numFmtId="0" fontId="65" fillId="9" borderId="6" xfId="0" applyFont="1" applyFill="1" applyBorder="1" applyAlignment="1">
      <alignment horizontal="center"/>
    </xf>
    <xf numFmtId="0" fontId="65" fillId="9" borderId="6" xfId="0" applyFont="1" applyFill="1" applyBorder="1" applyAlignment="1">
      <alignment horizontal="right"/>
    </xf>
    <xf numFmtId="0" fontId="65" fillId="7" borderId="6" xfId="0" applyFont="1" applyFill="1" applyBorder="1" applyAlignment="1">
      <alignment horizontal="center"/>
    </xf>
    <xf numFmtId="0" fontId="40" fillId="2" borderId="0" xfId="0" applyFont="1" applyFill="1" applyBorder="1" applyAlignment="1" applyProtection="1">
      <alignment horizontal="right" vertical="center"/>
      <protection locked="0"/>
    </xf>
    <xf numFmtId="1" fontId="2" fillId="9" borderId="0" xfId="0" applyNumberFormat="1" applyFont="1" applyFill="1" applyBorder="1" applyAlignment="1">
      <alignment horizontal="right"/>
    </xf>
    <xf numFmtId="0" fontId="2" fillId="7" borderId="0" xfId="0" applyFont="1" applyFill="1" applyBorder="1" applyAlignment="1">
      <alignment horizontal="center"/>
    </xf>
    <xf numFmtId="166" fontId="7" fillId="2" borderId="0" xfId="0" applyNumberFormat="1" applyFont="1" applyFill="1" applyBorder="1" applyAlignment="1" applyProtection="1">
      <alignment horizontal="center"/>
      <protection locked="0"/>
    </xf>
    <xf numFmtId="0" fontId="7" fillId="2" borderId="7" xfId="0" applyFont="1" applyFill="1" applyBorder="1" applyAlignment="1" applyProtection="1">
      <alignment horizontal="center" vertical="center" wrapText="1"/>
      <protection locked="0"/>
    </xf>
    <xf numFmtId="0" fontId="12" fillId="11" borderId="0" xfId="0" applyFont="1" applyFill="1" applyProtection="1">
      <protection locked="0"/>
    </xf>
    <xf numFmtId="0" fontId="7" fillId="11" borderId="0" xfId="0" applyFont="1" applyFill="1" applyProtection="1">
      <protection locked="0"/>
    </xf>
    <xf numFmtId="0" fontId="43" fillId="2" borderId="7" xfId="0" applyFont="1" applyFill="1" applyBorder="1" applyAlignment="1" applyProtection="1">
      <alignment horizontal="center" vertical="center"/>
      <protection locked="0"/>
    </xf>
    <xf numFmtId="0" fontId="7" fillId="2" borderId="0" xfId="0" applyFont="1" applyFill="1" applyBorder="1" applyAlignment="1" applyProtection="1">
      <alignment horizontal="right"/>
      <protection locked="0"/>
    </xf>
    <xf numFmtId="0" fontId="7" fillId="2" borderId="9" xfId="0" applyFont="1" applyFill="1" applyBorder="1" applyAlignment="1" applyProtection="1">
      <alignment vertical="center" wrapText="1"/>
      <protection locked="0"/>
    </xf>
    <xf numFmtId="1" fontId="2" fillId="9" borderId="6" xfId="0" applyNumberFormat="1" applyFont="1" applyFill="1" applyBorder="1" applyAlignment="1">
      <alignment horizontal="center"/>
    </xf>
    <xf numFmtId="0" fontId="66" fillId="9" borderId="6" xfId="0" applyFont="1" applyFill="1" applyBorder="1" applyAlignment="1">
      <alignment horizontal="right"/>
    </xf>
    <xf numFmtId="0" fontId="2" fillId="7" borderId="6" xfId="0" applyFont="1" applyFill="1" applyBorder="1" applyAlignment="1">
      <alignment horizontal="center"/>
    </xf>
    <xf numFmtId="166" fontId="7" fillId="2" borderId="10" xfId="0" applyNumberFormat="1" applyFont="1" applyFill="1" applyBorder="1" applyAlignment="1" applyProtection="1">
      <alignment horizontal="center"/>
      <protection locked="0"/>
    </xf>
    <xf numFmtId="0" fontId="43" fillId="9" borderId="0" xfId="0" applyFont="1" applyFill="1" applyBorder="1" applyAlignment="1" applyProtection="1">
      <alignment horizontal="right"/>
      <protection locked="0"/>
    </xf>
    <xf numFmtId="0" fontId="43" fillId="9" borderId="0" xfId="0" applyFont="1" applyFill="1" applyBorder="1" applyAlignment="1" applyProtection="1">
      <alignment horizontal="center"/>
      <protection locked="0"/>
    </xf>
    <xf numFmtId="0" fontId="65" fillId="9" borderId="0" xfId="0" applyFont="1" applyFill="1" applyBorder="1" applyAlignment="1" applyProtection="1">
      <alignment horizontal="center" vertical="center"/>
      <protection locked="0"/>
    </xf>
    <xf numFmtId="0" fontId="43" fillId="2" borderId="0" xfId="0" applyFont="1" applyFill="1" applyBorder="1" applyAlignment="1" applyProtection="1">
      <alignment horizontal="center" vertical="center" wrapText="1"/>
      <protection locked="0"/>
    </xf>
    <xf numFmtId="0" fontId="43" fillId="7" borderId="0" xfId="0" applyFont="1" applyFill="1" applyBorder="1" applyAlignment="1" applyProtection="1">
      <alignment horizontal="center" vertical="center" wrapText="1"/>
      <protection locked="0"/>
    </xf>
    <xf numFmtId="0" fontId="12" fillId="2" borderId="0" xfId="0" applyFont="1" applyFill="1" applyBorder="1" applyAlignment="1" applyProtection="1">
      <alignment horizontal="center" vertical="center" wrapText="1"/>
      <protection locked="0"/>
    </xf>
    <xf numFmtId="0" fontId="12" fillId="2" borderId="8" xfId="0" applyFont="1" applyFill="1" applyBorder="1" applyAlignment="1" applyProtection="1">
      <alignment horizontal="center" vertical="center" wrapText="1"/>
      <protection locked="0"/>
    </xf>
    <xf numFmtId="165" fontId="7" fillId="2" borderId="8" xfId="0" applyNumberFormat="1" applyFont="1" applyFill="1" applyBorder="1" applyAlignment="1" applyProtection="1">
      <alignment horizontal="center"/>
      <protection locked="0"/>
    </xf>
    <xf numFmtId="1" fontId="2" fillId="9" borderId="0" xfId="0" applyNumberFormat="1" applyFont="1" applyFill="1" applyBorder="1" applyAlignment="1">
      <alignment horizontal="right" wrapText="1"/>
    </xf>
    <xf numFmtId="1" fontId="2" fillId="9" borderId="0" xfId="0" applyNumberFormat="1" applyFont="1" applyFill="1" applyBorder="1" applyAlignment="1">
      <alignment horizontal="right" vertical="center" wrapText="1"/>
    </xf>
    <xf numFmtId="0" fontId="2" fillId="9" borderId="0" xfId="0" applyFont="1" applyFill="1" applyBorder="1" applyAlignment="1">
      <alignment horizontal="center" vertical="center"/>
    </xf>
    <xf numFmtId="0" fontId="2" fillId="7" borderId="0" xfId="0" applyFont="1" applyFill="1" applyBorder="1" applyAlignment="1">
      <alignment horizontal="center" vertical="center"/>
    </xf>
    <xf numFmtId="165" fontId="7" fillId="2" borderId="8" xfId="0" applyNumberFormat="1" applyFont="1" applyFill="1" applyBorder="1" applyAlignment="1" applyProtection="1">
      <alignment horizontal="center" vertical="center"/>
      <protection locked="0"/>
    </xf>
    <xf numFmtId="0" fontId="65" fillId="9" borderId="0" xfId="0" applyFont="1" applyFill="1" applyBorder="1" applyAlignment="1" applyProtection="1">
      <alignment horizontal="center" vertical="center" wrapText="1"/>
      <protection locked="0"/>
    </xf>
    <xf numFmtId="0" fontId="65" fillId="9" borderId="0" xfId="0" applyFont="1" applyFill="1" applyBorder="1" applyAlignment="1" applyProtection="1">
      <alignment horizontal="center" vertical="center"/>
      <protection locked="0"/>
    </xf>
    <xf numFmtId="0" fontId="50" fillId="2" borderId="0" xfId="0" applyFont="1" applyFill="1" applyAlignment="1" applyProtection="1">
      <alignment horizontal="center"/>
      <protection locked="0"/>
    </xf>
    <xf numFmtId="0" fontId="52" fillId="8" borderId="6" xfId="0" applyFont="1" applyFill="1" applyBorder="1" applyAlignment="1" applyProtection="1">
      <alignment horizontal="center"/>
      <protection locked="0"/>
    </xf>
    <xf numFmtId="0" fontId="52" fillId="8" borderId="10" xfId="0" applyFont="1" applyFill="1" applyBorder="1" applyAlignment="1" applyProtection="1">
      <alignment horizontal="center"/>
      <protection locked="0"/>
    </xf>
    <xf numFmtId="0" fontId="6" fillId="2" borderId="11" xfId="0" applyFont="1" applyFill="1" applyBorder="1" applyAlignment="1" applyProtection="1">
      <alignment horizontal="left"/>
      <protection locked="0"/>
    </xf>
    <xf numFmtId="0" fontId="7" fillId="4" borderId="11" xfId="0" applyFont="1" applyFill="1" applyBorder="1" applyAlignment="1" applyProtection="1">
      <alignment horizontal="center"/>
      <protection locked="0"/>
    </xf>
    <xf numFmtId="0" fontId="51" fillId="8" borderId="12" xfId="0" applyFont="1" applyFill="1" applyBorder="1" applyAlignment="1" applyProtection="1">
      <alignment horizontal="center"/>
      <protection locked="0"/>
    </xf>
    <xf numFmtId="0" fontId="7" fillId="2" borderId="8" xfId="0" applyFont="1" applyFill="1" applyBorder="1" applyAlignment="1" applyProtection="1">
      <alignment horizontal="center" wrapText="1"/>
      <protection locked="0"/>
    </xf>
    <xf numFmtId="0" fontId="12" fillId="2" borderId="8" xfId="0" applyFont="1" applyFill="1" applyBorder="1" applyAlignment="1" applyProtection="1">
      <alignment horizontal="center" wrapText="1"/>
      <protection locked="0"/>
    </xf>
    <xf numFmtId="0" fontId="14" fillId="2" borderId="16" xfId="0" applyFont="1" applyFill="1" applyBorder="1" applyAlignment="1" applyProtection="1">
      <alignment horizontal="center" vertical="center"/>
      <protection locked="0"/>
    </xf>
    <xf numFmtId="0" fontId="14" fillId="2" borderId="7" xfId="0" applyFont="1" applyFill="1" applyBorder="1" applyAlignment="1" applyProtection="1">
      <alignment horizontal="center" vertical="center"/>
      <protection locked="0"/>
    </xf>
    <xf numFmtId="0" fontId="14" fillId="2" borderId="17" xfId="0" applyFont="1" applyFill="1" applyBorder="1" applyAlignment="1" applyProtection="1">
      <alignment horizontal="center" vertical="center"/>
      <protection locked="0"/>
    </xf>
    <xf numFmtId="0" fontId="14" fillId="2" borderId="4" xfId="0" applyFont="1" applyFill="1" applyBorder="1" applyAlignment="1" applyProtection="1">
      <alignment horizontal="center" vertical="center" wrapText="1"/>
      <protection locked="0"/>
    </xf>
    <xf numFmtId="0" fontId="14" fillId="2" borderId="0" xfId="0" applyFont="1" applyFill="1" applyBorder="1" applyAlignment="1" applyProtection="1">
      <alignment horizontal="center" vertical="center" wrapText="1"/>
      <protection locked="0"/>
    </xf>
    <xf numFmtId="0" fontId="14" fillId="2" borderId="11" xfId="0" applyFont="1" applyFill="1" applyBorder="1" applyAlignment="1" applyProtection="1">
      <alignment horizontal="center" vertical="center" wrapText="1"/>
      <protection locked="0"/>
    </xf>
    <xf numFmtId="0" fontId="14" fillId="2" borderId="18" xfId="0" applyFont="1" applyFill="1" applyBorder="1" applyAlignment="1" applyProtection="1">
      <alignment horizontal="center" vertical="center"/>
      <protection locked="0"/>
    </xf>
    <xf numFmtId="0" fontId="14" fillId="2" borderId="8" xfId="0" applyFont="1" applyFill="1" applyBorder="1" applyAlignment="1" applyProtection="1">
      <alignment horizontal="center" vertical="center"/>
      <protection locked="0"/>
    </xf>
    <xf numFmtId="0" fontId="14" fillId="2" borderId="19" xfId="0" applyFont="1" applyFill="1" applyBorder="1" applyAlignment="1" applyProtection="1">
      <alignment horizontal="center" vertical="center"/>
      <protection locked="0"/>
    </xf>
    <xf numFmtId="0" fontId="6" fillId="2" borderId="0" xfId="0" applyFont="1" applyFill="1" applyAlignment="1" applyProtection="1">
      <alignment horizontal="left" wrapText="1"/>
      <protection locked="0"/>
    </xf>
    <xf numFmtId="0" fontId="13" fillId="2" borderId="3" xfId="0" applyFont="1" applyFill="1" applyBorder="1" applyAlignment="1" applyProtection="1">
      <alignment horizontal="center" vertical="center" wrapText="1"/>
      <protection locked="0"/>
    </xf>
    <xf numFmtId="0" fontId="13" fillId="2" borderId="8" xfId="0" applyFont="1" applyFill="1" applyBorder="1" applyAlignment="1" applyProtection="1">
      <alignment horizontal="center" vertical="center" wrapText="1"/>
      <protection locked="0"/>
    </xf>
    <xf numFmtId="0" fontId="13" fillId="2" borderId="10" xfId="0" applyFont="1" applyFill="1" applyBorder="1" applyAlignment="1" applyProtection="1">
      <alignment horizontal="center" vertical="center" wrapText="1"/>
      <protection locked="0"/>
    </xf>
    <xf numFmtId="0" fontId="12" fillId="2" borderId="1" xfId="0" applyFont="1" applyFill="1" applyBorder="1" applyAlignment="1" applyProtection="1">
      <alignment horizontal="center" vertical="center"/>
      <protection locked="0"/>
    </xf>
    <xf numFmtId="0" fontId="12" fillId="2" borderId="7" xfId="0" applyFont="1" applyFill="1" applyBorder="1" applyAlignment="1" applyProtection="1">
      <alignment horizontal="center" vertical="center"/>
      <protection locked="0"/>
    </xf>
    <xf numFmtId="0" fontId="12" fillId="2" borderId="9" xfId="0" applyFont="1" applyFill="1" applyBorder="1" applyAlignment="1" applyProtection="1">
      <alignment horizontal="center" vertical="center"/>
      <protection locked="0"/>
    </xf>
    <xf numFmtId="0" fontId="14" fillId="2" borderId="8" xfId="0" applyFont="1" applyFill="1" applyBorder="1" applyAlignment="1" applyProtection="1">
      <alignment horizontal="center" vertical="center" wrapText="1"/>
      <protection locked="0"/>
    </xf>
    <xf numFmtId="0" fontId="14" fillId="2" borderId="3" xfId="0" applyFont="1" applyFill="1" applyBorder="1" applyAlignment="1" applyProtection="1">
      <alignment horizontal="center" vertical="center"/>
      <protection locked="0"/>
    </xf>
    <xf numFmtId="0" fontId="14" fillId="2" borderId="10" xfId="0" applyFont="1" applyFill="1" applyBorder="1" applyAlignment="1" applyProtection="1">
      <alignment horizontal="center" vertical="center"/>
      <protection locked="0"/>
    </xf>
    <xf numFmtId="0" fontId="6" fillId="2" borderId="2" xfId="0" applyFont="1" applyFill="1" applyBorder="1" applyAlignment="1" applyProtection="1">
      <alignment horizontal="left" wrapText="1"/>
      <protection locked="0"/>
    </xf>
    <xf numFmtId="0" fontId="14" fillId="2" borderId="1" xfId="0" applyFont="1" applyFill="1" applyBorder="1" applyAlignment="1" applyProtection="1">
      <alignment horizontal="left" vertical="center" wrapText="1"/>
      <protection locked="0"/>
    </xf>
    <xf numFmtId="0" fontId="14" fillId="2" borderId="2" xfId="0" applyFont="1" applyFill="1" applyBorder="1" applyAlignment="1" applyProtection="1">
      <alignment horizontal="left" vertical="center" wrapText="1"/>
      <protection locked="0"/>
    </xf>
    <xf numFmtId="0" fontId="14" fillId="2" borderId="3" xfId="0" applyFont="1" applyFill="1" applyBorder="1" applyAlignment="1" applyProtection="1">
      <alignment horizontal="left" vertical="center" wrapText="1"/>
      <protection locked="0"/>
    </xf>
    <xf numFmtId="0" fontId="14" fillId="2" borderId="9" xfId="0" applyFont="1" applyFill="1" applyBorder="1" applyAlignment="1" applyProtection="1">
      <alignment horizontal="left" vertical="center" wrapText="1"/>
      <protection locked="0"/>
    </xf>
    <xf numFmtId="0" fontId="14" fillId="2" borderId="6" xfId="0" applyFont="1" applyFill="1" applyBorder="1" applyAlignment="1" applyProtection="1">
      <alignment horizontal="left" vertical="center" wrapText="1"/>
      <protection locked="0"/>
    </xf>
    <xf numFmtId="0" fontId="14" fillId="2" borderId="10" xfId="0" applyFont="1" applyFill="1" applyBorder="1" applyAlignment="1" applyProtection="1">
      <alignment horizontal="left" vertical="center" wrapText="1"/>
      <protection locked="0"/>
    </xf>
    <xf numFmtId="0" fontId="7" fillId="2" borderId="1" xfId="0" applyFont="1" applyFill="1" applyBorder="1" applyAlignment="1" applyProtection="1">
      <alignment horizontal="center" vertical="center" wrapText="1"/>
      <protection locked="0"/>
    </xf>
    <xf numFmtId="0" fontId="7" fillId="2" borderId="3" xfId="0" applyFont="1" applyFill="1" applyBorder="1" applyAlignment="1" applyProtection="1">
      <alignment horizontal="center" vertical="center" wrapText="1"/>
      <protection locked="0"/>
    </xf>
    <xf numFmtId="0" fontId="7" fillId="2" borderId="7" xfId="0" applyFont="1" applyFill="1" applyBorder="1" applyAlignment="1" applyProtection="1">
      <alignment horizontal="center" vertical="center" wrapText="1"/>
      <protection locked="0"/>
    </xf>
    <xf numFmtId="0" fontId="7" fillId="2" borderId="8" xfId="0" applyFont="1" applyFill="1" applyBorder="1" applyAlignment="1" applyProtection="1">
      <alignment horizontal="center" vertical="center" wrapText="1"/>
      <protection locked="0"/>
    </xf>
    <xf numFmtId="0" fontId="7" fillId="2" borderId="9" xfId="0" applyFont="1" applyFill="1" applyBorder="1" applyAlignment="1" applyProtection="1">
      <alignment horizontal="center" vertical="center" wrapText="1"/>
      <protection locked="0"/>
    </xf>
    <xf numFmtId="0" fontId="7" fillId="2" borderId="10" xfId="0" applyFont="1" applyFill="1" applyBorder="1" applyAlignment="1" applyProtection="1">
      <alignment horizontal="center" vertical="center" wrapText="1"/>
      <protection locked="0"/>
    </xf>
    <xf numFmtId="164" fontId="7" fillId="7" borderId="8" xfId="1" applyNumberFormat="1" applyFont="1" applyFill="1" applyBorder="1" applyAlignment="1" applyProtection="1">
      <alignment horizontal="center" vertical="center"/>
      <protection locked="0"/>
    </xf>
    <xf numFmtId="164" fontId="7" fillId="7" borderId="10" xfId="1" applyNumberFormat="1" applyFont="1" applyFill="1" applyBorder="1" applyAlignment="1" applyProtection="1">
      <alignment horizontal="center" vertical="center"/>
      <protection locked="0"/>
    </xf>
    <xf numFmtId="0" fontId="14" fillId="2" borderId="1" xfId="0" applyFont="1" applyFill="1" applyBorder="1" applyAlignment="1" applyProtection="1">
      <alignment horizontal="center" vertical="center" wrapText="1"/>
      <protection locked="0"/>
    </xf>
    <xf numFmtId="0" fontId="14" fillId="2" borderId="7" xfId="0" applyFont="1" applyFill="1" applyBorder="1" applyAlignment="1" applyProtection="1">
      <alignment horizontal="center" vertical="center" wrapText="1"/>
      <protection locked="0"/>
    </xf>
    <xf numFmtId="0" fontId="14" fillId="2" borderId="9" xfId="0" applyFont="1" applyFill="1" applyBorder="1" applyAlignment="1" applyProtection="1">
      <alignment horizontal="center" vertical="center" wrapText="1"/>
      <protection locked="0"/>
    </xf>
    <xf numFmtId="0" fontId="14" fillId="2" borderId="2" xfId="0" applyFont="1" applyFill="1" applyBorder="1" applyAlignment="1" applyProtection="1">
      <alignment horizontal="center" vertical="center" wrapText="1"/>
      <protection locked="0"/>
    </xf>
    <xf numFmtId="0" fontId="14" fillId="2" borderId="6" xfId="0" applyFont="1" applyFill="1" applyBorder="1" applyAlignment="1" applyProtection="1">
      <alignment horizontal="center" vertical="center" wrapText="1"/>
      <protection locked="0"/>
    </xf>
    <xf numFmtId="0" fontId="7" fillId="2" borderId="0" xfId="0" applyFont="1" applyFill="1" applyBorder="1" applyAlignment="1" applyProtection="1">
      <alignment horizontal="center" vertical="center" wrapText="1"/>
      <protection locked="0"/>
    </xf>
    <xf numFmtId="0" fontId="7" fillId="2" borderId="0" xfId="0" applyFont="1" applyFill="1" applyBorder="1" applyAlignment="1" applyProtection="1">
      <alignment horizontal="center" vertical="center"/>
      <protection locked="0"/>
    </xf>
    <xf numFmtId="0" fontId="15" fillId="2" borderId="6" xfId="0" applyFont="1" applyFill="1" applyBorder="1" applyAlignment="1">
      <alignment horizontal="center"/>
    </xf>
    <xf numFmtId="0" fontId="16" fillId="7" borderId="13" xfId="0" applyFont="1" applyFill="1" applyBorder="1" applyAlignment="1">
      <alignment horizontal="center" vertical="center" wrapText="1"/>
    </xf>
    <xf numFmtId="0" fontId="16" fillId="7" borderId="14" xfId="0" applyFont="1" applyFill="1" applyBorder="1" applyAlignment="1">
      <alignment horizontal="center" vertical="center" wrapText="1"/>
    </xf>
    <xf numFmtId="0" fontId="16" fillId="7" borderId="15" xfId="0" applyFont="1" applyFill="1" applyBorder="1" applyAlignment="1">
      <alignment horizontal="center" vertical="center" wrapText="1"/>
    </xf>
    <xf numFmtId="0" fontId="16" fillId="6" borderId="0" xfId="0" applyFont="1" applyFill="1" applyAlignment="1">
      <alignment horizontal="center"/>
    </xf>
    <xf numFmtId="0" fontId="15" fillId="2" borderId="0" xfId="0" applyFont="1" applyFill="1" applyBorder="1" applyAlignment="1">
      <alignment horizontal="center"/>
    </xf>
    <xf numFmtId="0" fontId="15" fillId="2" borderId="0" xfId="0" applyFont="1" applyFill="1" applyBorder="1" applyAlignment="1">
      <alignment horizontal="right"/>
    </xf>
    <xf numFmtId="0" fontId="15" fillId="2" borderId="8" xfId="0" applyFont="1" applyFill="1" applyBorder="1" applyAlignment="1">
      <alignment horizontal="right"/>
    </xf>
    <xf numFmtId="0" fontId="19" fillId="2" borderId="4" xfId="0" applyFont="1" applyFill="1" applyBorder="1" applyAlignment="1">
      <alignment horizontal="center" vertical="center" wrapText="1"/>
    </xf>
    <xf numFmtId="0" fontId="19" fillId="2" borderId="0" xfId="0" applyFont="1" applyFill="1" applyBorder="1" applyAlignment="1">
      <alignment horizontal="center" vertical="center" wrapText="1"/>
    </xf>
    <xf numFmtId="0" fontId="19" fillId="2" borderId="5" xfId="0" applyFont="1" applyFill="1" applyBorder="1" applyAlignment="1">
      <alignment horizontal="center" vertical="center" wrapText="1"/>
    </xf>
    <xf numFmtId="0" fontId="2" fillId="2" borderId="4" xfId="0" applyFont="1" applyFill="1" applyBorder="1" applyAlignment="1">
      <alignment horizontal="center" vertical="center" wrapText="1"/>
    </xf>
    <xf numFmtId="0" fontId="2" fillId="2" borderId="0" xfId="0" applyFont="1" applyFill="1" applyAlignment="1">
      <alignment horizontal="center" vertical="center" wrapText="1"/>
    </xf>
    <xf numFmtId="0" fontId="2" fillId="2" borderId="5" xfId="0" applyFont="1" applyFill="1" applyBorder="1" applyAlignment="1">
      <alignment horizontal="center" vertical="center" wrapText="1"/>
    </xf>
    <xf numFmtId="0" fontId="2" fillId="2" borderId="0" xfId="0" applyFont="1" applyFill="1" applyBorder="1" applyAlignment="1">
      <alignment horizontal="center" vertical="center" wrapText="1"/>
    </xf>
    <xf numFmtId="0" fontId="59" fillId="2" borderId="4" xfId="0" applyFont="1" applyFill="1" applyBorder="1" applyAlignment="1">
      <alignment horizontal="center" vertical="center" wrapText="1"/>
    </xf>
    <xf numFmtId="0" fontId="59" fillId="2" borderId="0" xfId="0" applyFont="1" applyFill="1" applyBorder="1" applyAlignment="1">
      <alignment horizontal="center" vertical="center" wrapText="1"/>
    </xf>
    <xf numFmtId="0" fontId="59" fillId="2" borderId="5" xfId="0" applyFont="1" applyFill="1" applyBorder="1" applyAlignment="1">
      <alignment horizontal="center" vertical="center" wrapText="1"/>
    </xf>
    <xf numFmtId="0" fontId="18" fillId="2" borderId="11" xfId="0" applyFont="1" applyFill="1" applyBorder="1" applyAlignment="1">
      <alignment horizontal="center"/>
    </xf>
    <xf numFmtId="0" fontId="22" fillId="7" borderId="14" xfId="0" applyFont="1" applyFill="1" applyBorder="1" applyAlignment="1">
      <alignment horizontal="center" vertical="center"/>
    </xf>
    <xf numFmtId="0" fontId="22" fillId="7" borderId="15" xfId="0" applyFont="1" applyFill="1" applyBorder="1" applyAlignment="1">
      <alignment horizontal="center" vertical="center"/>
    </xf>
    <xf numFmtId="0" fontId="19" fillId="2" borderId="0" xfId="0" applyFont="1" applyFill="1" applyAlignment="1">
      <alignment horizontal="left"/>
    </xf>
    <xf numFmtId="0" fontId="15" fillId="2" borderId="10" xfId="0" applyFont="1" applyFill="1" applyBorder="1" applyAlignment="1">
      <alignment horizontal="center"/>
    </xf>
    <xf numFmtId="0" fontId="15" fillId="2" borderId="8" xfId="0" applyFont="1" applyFill="1" applyBorder="1" applyAlignment="1">
      <alignment horizontal="center"/>
    </xf>
    <xf numFmtId="0" fontId="16" fillId="7" borderId="13" xfId="0" applyFont="1" applyFill="1" applyBorder="1" applyAlignment="1">
      <alignment horizontal="center" wrapText="1"/>
    </xf>
    <xf numFmtId="0" fontId="16" fillId="7" borderId="14" xfId="0" applyFont="1" applyFill="1" applyBorder="1" applyAlignment="1">
      <alignment horizontal="center" wrapText="1"/>
    </xf>
    <xf numFmtId="0" fontId="16" fillId="7" borderId="15" xfId="0" applyFont="1" applyFill="1" applyBorder="1" applyAlignment="1">
      <alignment horizontal="center" wrapText="1"/>
    </xf>
    <xf numFmtId="0" fontId="63" fillId="7" borderId="13" xfId="0" applyFont="1" applyFill="1" applyBorder="1" applyAlignment="1">
      <alignment horizontal="center" wrapText="1"/>
    </xf>
    <xf numFmtId="0" fontId="61" fillId="7" borderId="14" xfId="0" applyFont="1" applyFill="1" applyBorder="1" applyAlignment="1">
      <alignment horizontal="center"/>
    </xf>
    <xf numFmtId="0" fontId="61" fillId="7" borderId="15" xfId="0" applyFont="1" applyFill="1" applyBorder="1" applyAlignment="1">
      <alignment horizontal="center"/>
    </xf>
    <xf numFmtId="0" fontId="19" fillId="2" borderId="0" xfId="0" applyFont="1" applyFill="1" applyBorder="1" applyAlignment="1">
      <alignment horizontal="center"/>
    </xf>
    <xf numFmtId="0" fontId="19" fillId="2" borderId="8" xfId="0" applyFont="1" applyFill="1" applyBorder="1" applyAlignment="1">
      <alignment horizontal="center"/>
    </xf>
    <xf numFmtId="0" fontId="11" fillId="6" borderId="0" xfId="0" applyFont="1" applyFill="1" applyAlignment="1">
      <alignment horizontal="center"/>
    </xf>
    <xf numFmtId="0" fontId="17" fillId="7" borderId="13" xfId="0" applyFont="1" applyFill="1" applyBorder="1" applyAlignment="1">
      <alignment horizontal="center" vertical="center" wrapText="1"/>
    </xf>
    <xf numFmtId="0" fontId="32" fillId="7" borderId="14" xfId="0" applyFont="1" applyFill="1" applyBorder="1" applyAlignment="1">
      <alignment horizontal="center" vertical="center" wrapText="1"/>
    </xf>
    <xf numFmtId="0" fontId="32" fillId="7" borderId="15" xfId="0" applyFont="1" applyFill="1" applyBorder="1" applyAlignment="1">
      <alignment horizontal="center" vertical="center" wrapText="1"/>
    </xf>
    <xf numFmtId="0" fontId="40" fillId="2" borderId="0" xfId="0" applyFont="1" applyFill="1" applyBorder="1" applyAlignment="1">
      <alignment horizontal="center"/>
    </xf>
    <xf numFmtId="0" fontId="40" fillId="2" borderId="8" xfId="0" applyFont="1" applyFill="1" applyBorder="1" applyAlignment="1">
      <alignment horizontal="center"/>
    </xf>
    <xf numFmtId="0" fontId="44" fillId="6" borderId="0" xfId="0" applyFont="1" applyFill="1" applyAlignment="1">
      <alignment horizontal="center"/>
    </xf>
    <xf numFmtId="0" fontId="56" fillId="7" borderId="13" xfId="0" applyFont="1" applyFill="1" applyBorder="1" applyAlignment="1">
      <alignment horizontal="center" wrapText="1"/>
    </xf>
    <xf numFmtId="0" fontId="27" fillId="7" borderId="14" xfId="0" applyFont="1" applyFill="1" applyBorder="1" applyAlignment="1">
      <alignment horizontal="center"/>
    </xf>
    <xf numFmtId="0" fontId="27" fillId="7" borderId="15" xfId="0" applyFont="1" applyFill="1" applyBorder="1" applyAlignment="1">
      <alignment horizontal="center"/>
    </xf>
    <xf numFmtId="0" fontId="16" fillId="6" borderId="0" xfId="0" applyFont="1" applyFill="1" applyBorder="1" applyAlignment="1">
      <alignment horizontal="center" vertical="center" wrapText="1"/>
    </xf>
    <xf numFmtId="0" fontId="16" fillId="6" borderId="0" xfId="0" applyFont="1" applyFill="1" applyBorder="1" applyAlignment="1">
      <alignment horizontal="center" vertical="center"/>
    </xf>
    <xf numFmtId="0" fontId="19" fillId="2" borderId="0" xfId="0" applyFont="1" applyFill="1" applyBorder="1" applyAlignment="1">
      <alignment horizontal="left"/>
    </xf>
    <xf numFmtId="0" fontId="19" fillId="2" borderId="8" xfId="0" applyFont="1" applyFill="1" applyBorder="1" applyAlignment="1">
      <alignment horizontal="left"/>
    </xf>
    <xf numFmtId="0" fontId="17" fillId="7" borderId="13" xfId="0" applyFont="1" applyFill="1" applyBorder="1" applyAlignment="1">
      <alignment horizontal="center" wrapText="1"/>
    </xf>
    <xf numFmtId="0" fontId="44" fillId="7" borderId="14" xfId="0" applyFont="1" applyFill="1" applyBorder="1" applyAlignment="1">
      <alignment horizontal="center"/>
    </xf>
    <xf numFmtId="0" fontId="44" fillId="7" borderId="15" xfId="0" applyFont="1" applyFill="1" applyBorder="1" applyAlignment="1">
      <alignment horizontal="center"/>
    </xf>
    <xf numFmtId="0" fontId="19" fillId="2" borderId="6" xfId="0" applyFont="1" applyFill="1" applyBorder="1" applyAlignment="1">
      <alignment horizontal="center"/>
    </xf>
    <xf numFmtId="0" fontId="19" fillId="2" borderId="10" xfId="0" applyFont="1" applyFill="1" applyBorder="1" applyAlignment="1">
      <alignment horizontal="center"/>
    </xf>
    <xf numFmtId="0" fontId="45" fillId="7" borderId="14" xfId="0" applyFont="1" applyFill="1" applyBorder="1" applyAlignment="1">
      <alignment horizontal="center" vertical="center"/>
    </xf>
    <xf numFmtId="0" fontId="45" fillId="7" borderId="15" xfId="0" applyFont="1" applyFill="1" applyBorder="1" applyAlignment="1">
      <alignment horizontal="center" vertical="center"/>
    </xf>
    <xf numFmtId="0" fontId="44" fillId="6" borderId="0" xfId="0" applyFont="1" applyFill="1" applyAlignment="1">
      <alignment horizontal="center" vertical="center"/>
    </xf>
  </cellXfs>
  <cellStyles count="2">
    <cellStyle name="Comma" xfId="1" builtinId="3"/>
    <cellStyle name="Normal" xfId="0" builtinId="0"/>
  </cellStyles>
  <dxfs count="7">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 Id="rId8" Type="http://schemas.openxmlformats.org/officeDocument/2006/relationships/worksheet" Target="worksheets/sheet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333333"/>
                </a:solidFill>
                <a:latin typeface="Calibri"/>
                <a:ea typeface="Calibri"/>
                <a:cs typeface="Calibri"/>
              </a:defRPr>
            </a:pPr>
            <a:r>
              <a:rPr lang="en-US"/>
              <a:t>Curvas de concentracion por concepto de ingreso</a:t>
            </a:r>
          </a:p>
        </c:rich>
      </c:tx>
      <c:overlay val="0"/>
      <c:spPr>
        <a:noFill/>
        <a:ln w="25400">
          <a:noFill/>
        </a:ln>
      </c:spPr>
    </c:title>
    <c:autoTitleDeleted val="0"/>
    <c:plotArea>
      <c:layout>
        <c:manualLayout>
          <c:layoutTarget val="inner"/>
          <c:xMode val="edge"/>
          <c:yMode val="edge"/>
          <c:x val="6.364944371073869E-2"/>
          <c:y val="9.3999041911299513E-2"/>
          <c:w val="0.86279293501596444"/>
          <c:h val="0.69120738578616492"/>
        </c:manualLayout>
      </c:layout>
      <c:lineChart>
        <c:grouping val="standard"/>
        <c:varyColors val="0"/>
        <c:ser>
          <c:idx val="0"/>
          <c:order val="0"/>
          <c:tx>
            <c:strRef>
              <c:f>'Curvas de concentracion'!$D$73</c:f>
              <c:strCache>
                <c:ptCount val="1"/>
                <c:pt idx="0">
                  <c:v>Total IRE</c:v>
                </c:pt>
              </c:strCache>
            </c:strRef>
          </c:tx>
          <c:spPr>
            <a:ln w="28575" cap="rnd">
              <a:solidFill>
                <a:schemeClr val="accent1"/>
              </a:solidFill>
              <a:round/>
            </a:ln>
            <a:effectLst/>
          </c:spPr>
          <c:marker>
            <c:symbol val="none"/>
          </c:marker>
          <c:cat>
            <c:numRef>
              <c:f>'Curvas de concentracion'!$C$74:$C$174</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'Curvas de concentracion'!$D$74:$D$174</c:f>
              <c:numCache>
                <c:formatCode>General</c:formatCode>
                <c:ptCount val="101"/>
                <c:pt idx="0">
                  <c:v>0</c:v>
                </c:pt>
                <c:pt idx="1">
                  <c:v>0</c:v>
                </c:pt>
                <c:pt idx="2">
                  <c:v>0</c:v>
                </c:pt>
                <c:pt idx="3">
                  <c:v>0</c:v>
                </c:pt>
                <c:pt idx="4">
                  <c:v>0</c:v>
                </c:pt>
                <c:pt idx="5">
                  <c:v>0</c:v>
                </c:pt>
                <c:pt idx="6">
                  <c:v>1.0950421413888273E-6</c:v>
                </c:pt>
                <c:pt idx="7">
                  <c:v>3.110073498636437E-5</c:v>
                </c:pt>
                <c:pt idx="8">
                  <c:v>3.110073498636437E-5</c:v>
                </c:pt>
                <c:pt idx="9">
                  <c:v>3.110073498636437E-5</c:v>
                </c:pt>
                <c:pt idx="10">
                  <c:v>3.110073498636437E-5</c:v>
                </c:pt>
                <c:pt idx="11">
                  <c:v>3.110073498636437E-5</c:v>
                </c:pt>
                <c:pt idx="12">
                  <c:v>3.110073498636437E-5</c:v>
                </c:pt>
                <c:pt idx="13">
                  <c:v>3.110073498636437E-5</c:v>
                </c:pt>
                <c:pt idx="14">
                  <c:v>3.110073498636437E-5</c:v>
                </c:pt>
                <c:pt idx="15">
                  <c:v>3.110073498636437E-5</c:v>
                </c:pt>
                <c:pt idx="16">
                  <c:v>3.110073498636437E-5</c:v>
                </c:pt>
                <c:pt idx="17">
                  <c:v>4.6932960354943088E-5</c:v>
                </c:pt>
                <c:pt idx="18">
                  <c:v>4.6932960354943088E-5</c:v>
                </c:pt>
                <c:pt idx="19">
                  <c:v>4.6932960354943088E-5</c:v>
                </c:pt>
                <c:pt idx="20">
                  <c:v>4.6932960354943088E-5</c:v>
                </c:pt>
                <c:pt idx="21">
                  <c:v>5.0984303987643677E-5</c:v>
                </c:pt>
                <c:pt idx="22">
                  <c:v>5.0984303987643677E-5</c:v>
                </c:pt>
                <c:pt idx="23">
                  <c:v>5.0984303987643677E-5</c:v>
                </c:pt>
                <c:pt idx="24">
                  <c:v>8.104953831452699E-5</c:v>
                </c:pt>
                <c:pt idx="25">
                  <c:v>8.104953831452699E-5</c:v>
                </c:pt>
                <c:pt idx="26">
                  <c:v>8.104953831452699E-5</c:v>
                </c:pt>
                <c:pt idx="27">
                  <c:v>2.2656565080086114E-4</c:v>
                </c:pt>
                <c:pt idx="28">
                  <c:v>3.9360768612526649E-4</c:v>
                </c:pt>
                <c:pt idx="29">
                  <c:v>3.9767894326945343E-4</c:v>
                </c:pt>
                <c:pt idx="30">
                  <c:v>3.9767894326945343E-4</c:v>
                </c:pt>
                <c:pt idx="31">
                  <c:v>4.1406971821560747E-4</c:v>
                </c:pt>
                <c:pt idx="32">
                  <c:v>5.3572283601006378E-4</c:v>
                </c:pt>
                <c:pt idx="33">
                  <c:v>5.9821927322833437E-4</c:v>
                </c:pt>
                <c:pt idx="34">
                  <c:v>5.9821927322833437E-4</c:v>
                </c:pt>
                <c:pt idx="35">
                  <c:v>5.9821927322833437E-4</c:v>
                </c:pt>
                <c:pt idx="36">
                  <c:v>7.4006691688168337E-4</c:v>
                </c:pt>
                <c:pt idx="37">
                  <c:v>1.0147368378334201E-3</c:v>
                </c:pt>
                <c:pt idx="38">
                  <c:v>1.2132014784431947E-3</c:v>
                </c:pt>
                <c:pt idx="39">
                  <c:v>1.2890579207778042E-3</c:v>
                </c:pt>
                <c:pt idx="40">
                  <c:v>1.387130963294384E-3</c:v>
                </c:pt>
                <c:pt idx="41">
                  <c:v>1.4480676346667791E-3</c:v>
                </c:pt>
                <c:pt idx="42">
                  <c:v>1.5217826666236857E-3</c:v>
                </c:pt>
                <c:pt idx="43">
                  <c:v>1.5522301798232773E-3</c:v>
                </c:pt>
                <c:pt idx="44">
                  <c:v>1.5522301798232773E-3</c:v>
                </c:pt>
                <c:pt idx="45">
                  <c:v>1.8067718362538303E-3</c:v>
                </c:pt>
                <c:pt idx="46">
                  <c:v>1.8321993482643328E-3</c:v>
                </c:pt>
                <c:pt idx="47">
                  <c:v>2.1004409424715612E-3</c:v>
                </c:pt>
                <c:pt idx="48">
                  <c:v>2.4386693659266029E-3</c:v>
                </c:pt>
                <c:pt idx="49">
                  <c:v>2.4386693659266029E-3</c:v>
                </c:pt>
                <c:pt idx="50">
                  <c:v>2.5704979618313907E-3</c:v>
                </c:pt>
                <c:pt idx="51">
                  <c:v>2.6466609061184098E-3</c:v>
                </c:pt>
                <c:pt idx="52">
                  <c:v>2.6466609061184098E-3</c:v>
                </c:pt>
                <c:pt idx="53">
                  <c:v>3.0212556002026684E-3</c:v>
                </c:pt>
                <c:pt idx="54">
                  <c:v>3.1086986658631442E-3</c:v>
                </c:pt>
                <c:pt idx="55">
                  <c:v>3.3255870466002524E-3</c:v>
                </c:pt>
                <c:pt idx="56">
                  <c:v>3.5627808775402308E-3</c:v>
                </c:pt>
                <c:pt idx="57">
                  <c:v>4.3520629781749589E-3</c:v>
                </c:pt>
                <c:pt idx="58">
                  <c:v>5.2220792176494992E-3</c:v>
                </c:pt>
                <c:pt idx="59">
                  <c:v>5.6258159811777919E-3</c:v>
                </c:pt>
                <c:pt idx="60">
                  <c:v>6.4718156371073752E-3</c:v>
                </c:pt>
                <c:pt idx="61">
                  <c:v>6.8225986401779602E-3</c:v>
                </c:pt>
                <c:pt idx="62">
                  <c:v>7.0777483358447765E-3</c:v>
                </c:pt>
                <c:pt idx="63">
                  <c:v>1.03629714434764E-2</c:v>
                </c:pt>
                <c:pt idx="64">
                  <c:v>1.1016618219770872E-2</c:v>
                </c:pt>
                <c:pt idx="65">
                  <c:v>1.1378412735415643E-2</c:v>
                </c:pt>
                <c:pt idx="66">
                  <c:v>1.1652824680477099E-2</c:v>
                </c:pt>
                <c:pt idx="67">
                  <c:v>1.2487961428078703E-2</c:v>
                </c:pt>
                <c:pt idx="68">
                  <c:v>1.3809282354308132E-2</c:v>
                </c:pt>
                <c:pt idx="69">
                  <c:v>1.4195970716425222E-2</c:v>
                </c:pt>
                <c:pt idx="70">
                  <c:v>1.5202657911683289E-2</c:v>
                </c:pt>
                <c:pt idx="71">
                  <c:v>1.6374863048232331E-2</c:v>
                </c:pt>
                <c:pt idx="72">
                  <c:v>1.7614496286074487E-2</c:v>
                </c:pt>
                <c:pt idx="73">
                  <c:v>2.1531548138578951E-2</c:v>
                </c:pt>
                <c:pt idx="74">
                  <c:v>2.8764048508811084E-2</c:v>
                </c:pt>
                <c:pt idx="75">
                  <c:v>3.1910837137005092E-2</c:v>
                </c:pt>
                <c:pt idx="76">
                  <c:v>3.575485807005193E-2</c:v>
                </c:pt>
                <c:pt idx="77">
                  <c:v>3.9346798479916338E-2</c:v>
                </c:pt>
                <c:pt idx="78">
                  <c:v>4.3135889786123371E-2</c:v>
                </c:pt>
                <c:pt idx="79">
                  <c:v>4.7808148736450749E-2</c:v>
                </c:pt>
                <c:pt idx="80">
                  <c:v>4.9866104296783627E-2</c:v>
                </c:pt>
                <c:pt idx="81">
                  <c:v>5.6471753657111962E-2</c:v>
                </c:pt>
                <c:pt idx="82">
                  <c:v>5.7821174544515429E-2</c:v>
                </c:pt>
                <c:pt idx="83">
                  <c:v>5.9394534414760634E-2</c:v>
                </c:pt>
                <c:pt idx="84">
                  <c:v>6.3122211242111662E-2</c:v>
                </c:pt>
                <c:pt idx="85">
                  <c:v>6.7192036955484563E-2</c:v>
                </c:pt>
                <c:pt idx="86">
                  <c:v>7.733016815512414E-2</c:v>
                </c:pt>
                <c:pt idx="87">
                  <c:v>7.9542284628063689E-2</c:v>
                </c:pt>
                <c:pt idx="88">
                  <c:v>8.6049057287114553E-2</c:v>
                </c:pt>
                <c:pt idx="89">
                  <c:v>9.0001617594169192E-2</c:v>
                </c:pt>
                <c:pt idx="90">
                  <c:v>0.10053474209674712</c:v>
                </c:pt>
                <c:pt idx="91">
                  <c:v>0.1110746979526946</c:v>
                </c:pt>
                <c:pt idx="92">
                  <c:v>0.14428897373417379</c:v>
                </c:pt>
                <c:pt idx="93">
                  <c:v>0.15379011905103632</c:v>
                </c:pt>
                <c:pt idx="94">
                  <c:v>0.18834854137024606</c:v>
                </c:pt>
                <c:pt idx="95">
                  <c:v>0.21873947156864659</c:v>
                </c:pt>
                <c:pt idx="96">
                  <c:v>0.23753461509419677</c:v>
                </c:pt>
                <c:pt idx="97">
                  <c:v>0.29014131477248789</c:v>
                </c:pt>
                <c:pt idx="98">
                  <c:v>0.34791595154127236</c:v>
                </c:pt>
                <c:pt idx="99">
                  <c:v>0.62361841884241209</c:v>
                </c:pt>
                <c:pt idx="100">
                  <c:v>1</c:v>
                </c:pt>
              </c:numCache>
            </c:numRef>
          </c:val>
          <c:smooth val="0"/>
          <c:extLst>
            <c:ext xmlns:c16="http://schemas.microsoft.com/office/drawing/2014/chart" uri="{C3380CC4-5D6E-409C-BE32-E72D297353CC}">
              <c16:uniqueId val="{00000000-341A-4750-8878-F54752422666}"/>
            </c:ext>
          </c:extLst>
        </c:ser>
        <c:ser>
          <c:idx val="1"/>
          <c:order val="1"/>
          <c:tx>
            <c:strRef>
              <c:f>'Curvas de concentracion'!$E$73</c:f>
              <c:strCache>
                <c:ptCount val="1"/>
                <c:pt idx="0">
                  <c:v>Ingreso oficial de agencia estadistica</c:v>
                </c:pt>
              </c:strCache>
            </c:strRef>
          </c:tx>
          <c:spPr>
            <a:ln w="28575" cap="rnd">
              <a:solidFill>
                <a:schemeClr val="accent2"/>
              </a:solidFill>
              <a:round/>
            </a:ln>
            <a:effectLst/>
          </c:spPr>
          <c:marker>
            <c:symbol val="none"/>
          </c:marker>
          <c:cat>
            <c:numRef>
              <c:f>'Curvas de concentracion'!$C$74:$C$174</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'Curvas de concentracion'!$E$74:$E$174</c:f>
              <c:numCache>
                <c:formatCode>General</c:formatCode>
                <c:ptCount val="101"/>
                <c:pt idx="0">
                  <c:v>0</c:v>
                </c:pt>
                <c:pt idx="1">
                  <c:v>1.9092669398818823E-3</c:v>
                </c:pt>
                <c:pt idx="2">
                  <c:v>3.0565807300821034E-3</c:v>
                </c:pt>
                <c:pt idx="3">
                  <c:v>4.292358757423731E-3</c:v>
                </c:pt>
                <c:pt idx="4">
                  <c:v>5.6204412258334729E-3</c:v>
                </c:pt>
                <c:pt idx="5">
                  <c:v>7.3527717317610659E-3</c:v>
                </c:pt>
                <c:pt idx="6">
                  <c:v>9.077119860375106E-3</c:v>
                </c:pt>
                <c:pt idx="7">
                  <c:v>1.0833435828089474E-2</c:v>
                </c:pt>
                <c:pt idx="8">
                  <c:v>1.2681102884458412E-2</c:v>
                </c:pt>
                <c:pt idx="9">
                  <c:v>1.4700831624838326E-2</c:v>
                </c:pt>
                <c:pt idx="10">
                  <c:v>1.6803138285481974E-2</c:v>
                </c:pt>
                <c:pt idx="11">
                  <c:v>1.9014821352204996E-2</c:v>
                </c:pt>
                <c:pt idx="12">
                  <c:v>2.1281040499746367E-2</c:v>
                </c:pt>
                <c:pt idx="13">
                  <c:v>2.362384195742576E-2</c:v>
                </c:pt>
                <c:pt idx="14">
                  <c:v>2.6137686622826527E-2</c:v>
                </c:pt>
                <c:pt idx="15">
                  <c:v>2.868333527223384E-2</c:v>
                </c:pt>
                <c:pt idx="16">
                  <c:v>3.1425777875432527E-2</c:v>
                </c:pt>
                <c:pt idx="17">
                  <c:v>3.4139930617482328E-2</c:v>
                </c:pt>
                <c:pt idx="18">
                  <c:v>3.6927083103050637E-2</c:v>
                </c:pt>
                <c:pt idx="19">
                  <c:v>3.9888348888501936E-2</c:v>
                </c:pt>
                <c:pt idx="20">
                  <c:v>4.29387618140765E-2</c:v>
                </c:pt>
                <c:pt idx="21">
                  <c:v>4.6113635776106852E-2</c:v>
                </c:pt>
                <c:pt idx="22">
                  <c:v>4.9304450487782696E-2</c:v>
                </c:pt>
                <c:pt idx="23">
                  <c:v>5.2553959493429628E-2</c:v>
                </c:pt>
                <c:pt idx="24">
                  <c:v>5.6128154116003311E-2</c:v>
                </c:pt>
                <c:pt idx="25">
                  <c:v>5.9579152351454112E-2</c:v>
                </c:pt>
                <c:pt idx="26">
                  <c:v>6.3131700013953393E-2</c:v>
                </c:pt>
                <c:pt idx="27">
                  <c:v>6.6882956266802601E-2</c:v>
                </c:pt>
                <c:pt idx="28">
                  <c:v>7.1012122808244121E-2</c:v>
                </c:pt>
                <c:pt idx="29">
                  <c:v>7.4783344289182013E-2</c:v>
                </c:pt>
                <c:pt idx="30">
                  <c:v>7.8871689807539544E-2</c:v>
                </c:pt>
                <c:pt idx="31">
                  <c:v>8.2853474855407686E-2</c:v>
                </c:pt>
                <c:pt idx="32">
                  <c:v>8.6985610757205206E-2</c:v>
                </c:pt>
                <c:pt idx="33">
                  <c:v>9.1301132973281643E-2</c:v>
                </c:pt>
                <c:pt idx="34">
                  <c:v>9.551145737656315E-2</c:v>
                </c:pt>
                <c:pt idx="35">
                  <c:v>9.9985224736863512E-2</c:v>
                </c:pt>
                <c:pt idx="36">
                  <c:v>0.10467334944318164</c:v>
                </c:pt>
                <c:pt idx="37">
                  <c:v>0.10932012926304309</c:v>
                </c:pt>
                <c:pt idx="38">
                  <c:v>0.11364102497062796</c:v>
                </c:pt>
                <c:pt idx="39">
                  <c:v>0.11891876133305845</c:v>
                </c:pt>
                <c:pt idx="40">
                  <c:v>0.12381133913089895</c:v>
                </c:pt>
                <c:pt idx="41">
                  <c:v>0.12890068394582377</c:v>
                </c:pt>
                <c:pt idx="42">
                  <c:v>0.13404427515991027</c:v>
                </c:pt>
                <c:pt idx="43">
                  <c:v>0.13944930311534701</c:v>
                </c:pt>
                <c:pt idx="44">
                  <c:v>0.14485638239294205</c:v>
                </c:pt>
                <c:pt idx="45">
                  <c:v>0.15079369037633844</c:v>
                </c:pt>
                <c:pt idx="46">
                  <c:v>0.15623758314663064</c:v>
                </c:pt>
                <c:pt idx="47">
                  <c:v>0.16215330182023346</c:v>
                </c:pt>
                <c:pt idx="48">
                  <c:v>0.16791176795770915</c:v>
                </c:pt>
                <c:pt idx="49">
                  <c:v>0.17398443146730455</c:v>
                </c:pt>
                <c:pt idx="50">
                  <c:v>0.18019456453695468</c:v>
                </c:pt>
                <c:pt idx="51">
                  <c:v>0.18626295903784071</c:v>
                </c:pt>
                <c:pt idx="52">
                  <c:v>0.19283304673999732</c:v>
                </c:pt>
                <c:pt idx="53">
                  <c:v>0.1992698651855507</c:v>
                </c:pt>
                <c:pt idx="54">
                  <c:v>0.20589348385977327</c:v>
                </c:pt>
                <c:pt idx="55">
                  <c:v>0.21274840167982526</c:v>
                </c:pt>
                <c:pt idx="56">
                  <c:v>0.2196030136256211</c:v>
                </c:pt>
                <c:pt idx="57">
                  <c:v>0.22678915420744436</c:v>
                </c:pt>
                <c:pt idx="58">
                  <c:v>0.23414473191587662</c:v>
                </c:pt>
                <c:pt idx="59">
                  <c:v>0.24175824449248765</c:v>
                </c:pt>
                <c:pt idx="60">
                  <c:v>0.24933077037524876</c:v>
                </c:pt>
                <c:pt idx="61">
                  <c:v>0.25679756709018287</c:v>
                </c:pt>
                <c:pt idx="62">
                  <c:v>0.26488694903829174</c:v>
                </c:pt>
                <c:pt idx="63">
                  <c:v>0.27292889810495291</c:v>
                </c:pt>
                <c:pt idx="64">
                  <c:v>0.28162331266699187</c:v>
                </c:pt>
                <c:pt idx="65">
                  <c:v>0.29007491551666942</c:v>
                </c:pt>
                <c:pt idx="66">
                  <c:v>0.29939386337266249</c:v>
                </c:pt>
                <c:pt idx="67">
                  <c:v>0.30841102138630144</c:v>
                </c:pt>
                <c:pt idx="68">
                  <c:v>0.31750368430362008</c:v>
                </c:pt>
                <c:pt idx="69">
                  <c:v>0.32704330523230751</c:v>
                </c:pt>
                <c:pt idx="70">
                  <c:v>0.33670321568128175</c:v>
                </c:pt>
                <c:pt idx="71">
                  <c:v>0.3462801695459764</c:v>
                </c:pt>
                <c:pt idx="72">
                  <c:v>0.35663912458980457</c:v>
                </c:pt>
                <c:pt idx="73">
                  <c:v>0.36712366593006329</c:v>
                </c:pt>
                <c:pt idx="74">
                  <c:v>0.37792968479462208</c:v>
                </c:pt>
                <c:pt idx="75">
                  <c:v>0.38913455450327811</c:v>
                </c:pt>
                <c:pt idx="76">
                  <c:v>0.40082384659010728</c:v>
                </c:pt>
                <c:pt idx="77">
                  <c:v>0.4124702825050563</c:v>
                </c:pt>
                <c:pt idx="78">
                  <c:v>0.42422935656897198</c:v>
                </c:pt>
                <c:pt idx="79">
                  <c:v>0.43632898038447993</c:v>
                </c:pt>
                <c:pt idx="80">
                  <c:v>0.44946670787092075</c:v>
                </c:pt>
                <c:pt idx="81">
                  <c:v>0.46240217135167017</c:v>
                </c:pt>
                <c:pt idx="82">
                  <c:v>0.47581196789109298</c:v>
                </c:pt>
                <c:pt idx="83">
                  <c:v>0.48938249008033757</c:v>
                </c:pt>
                <c:pt idx="84">
                  <c:v>0.50767544107018392</c:v>
                </c:pt>
                <c:pt idx="85">
                  <c:v>0.52227031617449993</c:v>
                </c:pt>
                <c:pt idx="86">
                  <c:v>0.53824317684325518</c:v>
                </c:pt>
                <c:pt idx="87">
                  <c:v>0.55446333542318771</c:v>
                </c:pt>
                <c:pt idx="88">
                  <c:v>0.57102830687229422</c:v>
                </c:pt>
                <c:pt idx="89">
                  <c:v>0.59201320575204941</c:v>
                </c:pt>
                <c:pt idx="90">
                  <c:v>0.61015133305454783</c:v>
                </c:pt>
                <c:pt idx="91">
                  <c:v>0.6301331940104723</c:v>
                </c:pt>
                <c:pt idx="92">
                  <c:v>0.65087085882738305</c:v>
                </c:pt>
                <c:pt idx="93">
                  <c:v>0.67243864421809496</c:v>
                </c:pt>
                <c:pt idx="94">
                  <c:v>0.69560856520979164</c:v>
                </c:pt>
                <c:pt idx="95">
                  <c:v>0.72257765779980576</c:v>
                </c:pt>
                <c:pt idx="96">
                  <c:v>0.75092958261873577</c:v>
                </c:pt>
                <c:pt idx="97">
                  <c:v>0.78416672602504844</c:v>
                </c:pt>
                <c:pt idx="98">
                  <c:v>0.82291292970844643</c:v>
                </c:pt>
                <c:pt idx="99">
                  <c:v>0.87554937523438003</c:v>
                </c:pt>
                <c:pt idx="100">
                  <c:v>0.99999999999999989</c:v>
                </c:pt>
              </c:numCache>
            </c:numRef>
          </c:val>
          <c:smooth val="0"/>
          <c:extLst>
            <c:ext xmlns:c16="http://schemas.microsoft.com/office/drawing/2014/chart" uri="{C3380CC4-5D6E-409C-BE32-E72D297353CC}">
              <c16:uniqueId val="{00000001-341A-4750-8878-F54752422666}"/>
            </c:ext>
          </c:extLst>
        </c:ser>
        <c:ser>
          <c:idx val="2"/>
          <c:order val="2"/>
          <c:tx>
            <c:strRef>
              <c:f>'Curvas de concentracion'!$F$73</c:f>
              <c:strCache>
                <c:ptCount val="1"/>
                <c:pt idx="0">
                  <c:v>Ingresos netos de IRP y SSC</c:v>
                </c:pt>
              </c:strCache>
            </c:strRef>
          </c:tx>
          <c:spPr>
            <a:ln w="28575" cap="rnd">
              <a:solidFill>
                <a:schemeClr val="accent3"/>
              </a:solidFill>
              <a:round/>
            </a:ln>
            <a:effectLst/>
          </c:spPr>
          <c:marker>
            <c:symbol val="none"/>
          </c:marker>
          <c:cat>
            <c:numRef>
              <c:f>'Curvas de concentracion'!$C$74:$C$174</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'Curvas de concentracion'!$F$74:$F$174</c:f>
              <c:numCache>
                <c:formatCode>General</c:formatCode>
                <c:ptCount val="101"/>
                <c:pt idx="0">
                  <c:v>0</c:v>
                </c:pt>
                <c:pt idx="1">
                  <c:v>3.9919451447626109E-4</c:v>
                </c:pt>
                <c:pt idx="2">
                  <c:v>1.133965697569085E-3</c:v>
                </c:pt>
                <c:pt idx="3">
                  <c:v>2.049919143521589E-3</c:v>
                </c:pt>
                <c:pt idx="4">
                  <c:v>3.1195921649566334E-3</c:v>
                </c:pt>
                <c:pt idx="5">
                  <c:v>4.2848601029871914E-3</c:v>
                </c:pt>
                <c:pt idx="6">
                  <c:v>5.6091459074715591E-3</c:v>
                </c:pt>
                <c:pt idx="7">
                  <c:v>7.070357493656085E-3</c:v>
                </c:pt>
                <c:pt idx="8">
                  <c:v>8.655463425884042E-3</c:v>
                </c:pt>
                <c:pt idx="9">
                  <c:v>1.0360747692961077E-2</c:v>
                </c:pt>
                <c:pt idx="10">
                  <c:v>1.2173196868163743E-2</c:v>
                </c:pt>
                <c:pt idx="11">
                  <c:v>1.4092109661179828E-2</c:v>
                </c:pt>
                <c:pt idx="12">
                  <c:v>1.6126787841583466E-2</c:v>
                </c:pt>
                <c:pt idx="13">
                  <c:v>1.8276567293365704E-2</c:v>
                </c:pt>
                <c:pt idx="14">
                  <c:v>2.0571987123867829E-2</c:v>
                </c:pt>
                <c:pt idx="15">
                  <c:v>2.2979611248270353E-2</c:v>
                </c:pt>
                <c:pt idx="16">
                  <c:v>2.5498872349618271E-2</c:v>
                </c:pt>
                <c:pt idx="17">
                  <c:v>2.807030128068078E-2</c:v>
                </c:pt>
                <c:pt idx="18">
                  <c:v>3.0734672499801993E-2</c:v>
                </c:pt>
                <c:pt idx="19">
                  <c:v>3.3554113868488777E-2</c:v>
                </c:pt>
                <c:pt idx="20">
                  <c:v>3.6477073490904441E-2</c:v>
                </c:pt>
                <c:pt idx="21">
                  <c:v>3.9494863341164844E-2</c:v>
                </c:pt>
                <c:pt idx="22">
                  <c:v>4.2572884051495348E-2</c:v>
                </c:pt>
                <c:pt idx="23">
                  <c:v>4.5758177805793027E-2</c:v>
                </c:pt>
                <c:pt idx="24">
                  <c:v>4.9164923232301032E-2</c:v>
                </c:pt>
                <c:pt idx="25">
                  <c:v>5.2587634873989285E-2</c:v>
                </c:pt>
                <c:pt idx="26">
                  <c:v>5.6105059654558059E-2</c:v>
                </c:pt>
                <c:pt idx="27">
                  <c:v>5.9779636874625841E-2</c:v>
                </c:pt>
                <c:pt idx="28">
                  <c:v>6.3506264101939339E-2</c:v>
                </c:pt>
                <c:pt idx="29">
                  <c:v>6.7222498385474366E-2</c:v>
                </c:pt>
                <c:pt idx="30">
                  <c:v>7.1193808926968985E-2</c:v>
                </c:pt>
                <c:pt idx="31">
                  <c:v>7.5144297156931314E-2</c:v>
                </c:pt>
                <c:pt idx="32">
                  <c:v>7.9284606362138341E-2</c:v>
                </c:pt>
                <c:pt idx="33">
                  <c:v>8.3498792651124421E-2</c:v>
                </c:pt>
                <c:pt idx="34">
                  <c:v>8.7748957880916148E-2</c:v>
                </c:pt>
                <c:pt idx="35">
                  <c:v>9.217355715699449E-2</c:v>
                </c:pt>
                <c:pt idx="36">
                  <c:v>9.6677108036776649E-2</c:v>
                </c:pt>
                <c:pt idx="37">
                  <c:v>0.10130137466785857</c:v>
                </c:pt>
                <c:pt idx="38">
                  <c:v>0.10567521238754009</c:v>
                </c:pt>
                <c:pt idx="39">
                  <c:v>0.11093926803740355</c:v>
                </c:pt>
                <c:pt idx="40">
                  <c:v>0.11585414358771827</c:v>
                </c:pt>
                <c:pt idx="41">
                  <c:v>0.1209443875681712</c:v>
                </c:pt>
                <c:pt idx="42">
                  <c:v>0.12613808811553839</c:v>
                </c:pt>
                <c:pt idx="43">
                  <c:v>0.13149383748876611</c:v>
                </c:pt>
                <c:pt idx="44">
                  <c:v>0.13697161920301365</c:v>
                </c:pt>
                <c:pt idx="45">
                  <c:v>0.14253343049994352</c:v>
                </c:pt>
                <c:pt idx="46">
                  <c:v>0.14811214949475102</c:v>
                </c:pt>
                <c:pt idx="47">
                  <c:v>0.15403406437561865</c:v>
                </c:pt>
                <c:pt idx="48">
                  <c:v>0.15987870142791291</c:v>
                </c:pt>
                <c:pt idx="49">
                  <c:v>0.16606419449677853</c:v>
                </c:pt>
                <c:pt idx="50">
                  <c:v>0.17233022290844108</c:v>
                </c:pt>
                <c:pt idx="51">
                  <c:v>0.17839435611423185</c:v>
                </c:pt>
                <c:pt idx="52">
                  <c:v>0.18516445906843979</c:v>
                </c:pt>
                <c:pt idx="53">
                  <c:v>0.19181991972675586</c:v>
                </c:pt>
                <c:pt idx="54">
                  <c:v>0.1986392804917575</c:v>
                </c:pt>
                <c:pt idx="55">
                  <c:v>0.20553242310355554</c:v>
                </c:pt>
                <c:pt idx="56">
                  <c:v>0.21248936192543139</c:v>
                </c:pt>
                <c:pt idx="57">
                  <c:v>0.21981181476355263</c:v>
                </c:pt>
                <c:pt idx="58">
                  <c:v>0.22710510266849068</c:v>
                </c:pt>
                <c:pt idx="59">
                  <c:v>0.23479109094750331</c:v>
                </c:pt>
                <c:pt idx="60">
                  <c:v>0.24257664989989383</c:v>
                </c:pt>
                <c:pt idx="61">
                  <c:v>0.25028641466885415</c:v>
                </c:pt>
                <c:pt idx="62">
                  <c:v>0.25845684772043975</c:v>
                </c:pt>
                <c:pt idx="63">
                  <c:v>0.26653845427972794</c:v>
                </c:pt>
                <c:pt idx="64">
                  <c:v>0.27551092895771784</c:v>
                </c:pt>
                <c:pt idx="65">
                  <c:v>0.28411198184555919</c:v>
                </c:pt>
                <c:pt idx="66">
                  <c:v>0.29291926283360609</c:v>
                </c:pt>
                <c:pt idx="67">
                  <c:v>0.30214222238350263</c:v>
                </c:pt>
                <c:pt idx="68">
                  <c:v>0.31127848523955282</c:v>
                </c:pt>
                <c:pt idx="69">
                  <c:v>0.32110021001057021</c:v>
                </c:pt>
                <c:pt idx="70">
                  <c:v>0.33097671128661532</c:v>
                </c:pt>
                <c:pt idx="71">
                  <c:v>0.34066194075681233</c:v>
                </c:pt>
                <c:pt idx="72">
                  <c:v>0.35122990328097253</c:v>
                </c:pt>
                <c:pt idx="73">
                  <c:v>0.36192339853264405</c:v>
                </c:pt>
                <c:pt idx="74">
                  <c:v>0.37287006464701661</c:v>
                </c:pt>
                <c:pt idx="75">
                  <c:v>0.38440189985412926</c:v>
                </c:pt>
                <c:pt idx="76">
                  <c:v>0.39609777849342659</c:v>
                </c:pt>
                <c:pt idx="77">
                  <c:v>0.40795746657854609</c:v>
                </c:pt>
                <c:pt idx="78">
                  <c:v>0.42009746887502725</c:v>
                </c:pt>
                <c:pt idx="79">
                  <c:v>0.43261341585033436</c:v>
                </c:pt>
                <c:pt idx="80">
                  <c:v>0.44599409065096346</c:v>
                </c:pt>
                <c:pt idx="81">
                  <c:v>0.45940321158055425</c:v>
                </c:pt>
                <c:pt idx="82">
                  <c:v>0.4731195584668465</c:v>
                </c:pt>
                <c:pt idx="83">
                  <c:v>0.48722619744543066</c:v>
                </c:pt>
                <c:pt idx="84">
                  <c:v>0.50152118088914632</c:v>
                </c:pt>
                <c:pt idx="85">
                  <c:v>0.51615368215148405</c:v>
                </c:pt>
                <c:pt idx="86">
                  <c:v>0.53253688040442326</c:v>
                </c:pt>
                <c:pt idx="87">
                  <c:v>0.54897151579302439</c:v>
                </c:pt>
                <c:pt idx="88">
                  <c:v>0.56605305474841605</c:v>
                </c:pt>
                <c:pt idx="89">
                  <c:v>0.58361504939608477</c:v>
                </c:pt>
                <c:pt idx="90">
                  <c:v>0.60200756959591173</c:v>
                </c:pt>
                <c:pt idx="91">
                  <c:v>0.62252802747856195</c:v>
                </c:pt>
                <c:pt idx="92">
                  <c:v>0.64388854137960783</c:v>
                </c:pt>
                <c:pt idx="93">
                  <c:v>0.66604961302801668</c:v>
                </c:pt>
                <c:pt idx="94">
                  <c:v>0.68989707990725579</c:v>
                </c:pt>
                <c:pt idx="95">
                  <c:v>0.7173113220968963</c:v>
                </c:pt>
                <c:pt idx="96">
                  <c:v>0.74641639727146292</c:v>
                </c:pt>
                <c:pt idx="97">
                  <c:v>0.77929063638373275</c:v>
                </c:pt>
                <c:pt idx="98">
                  <c:v>0.81857683989377106</c:v>
                </c:pt>
                <c:pt idx="99">
                  <c:v>0.87182568849165498</c:v>
                </c:pt>
                <c:pt idx="100">
                  <c:v>1</c:v>
                </c:pt>
              </c:numCache>
            </c:numRef>
          </c:val>
          <c:smooth val="0"/>
          <c:extLst>
            <c:ext xmlns:c16="http://schemas.microsoft.com/office/drawing/2014/chart" uri="{C3380CC4-5D6E-409C-BE32-E72D297353CC}">
              <c16:uniqueId val="{00000002-341A-4750-8878-F54752422666}"/>
            </c:ext>
          </c:extLst>
        </c:ser>
        <c:ser>
          <c:idx val="3"/>
          <c:order val="3"/>
          <c:tx>
            <c:strRef>
              <c:f>'Curvas de concentracion'!$G$73</c:f>
              <c:strCache>
                <c:ptCount val="1"/>
                <c:pt idx="0">
                  <c:v>Ingresos brutos de mercado</c:v>
                </c:pt>
              </c:strCache>
            </c:strRef>
          </c:tx>
          <c:spPr>
            <a:ln w="28575" cap="rnd">
              <a:solidFill>
                <a:schemeClr val="accent4"/>
              </a:solidFill>
              <a:round/>
            </a:ln>
            <a:effectLst/>
          </c:spPr>
          <c:marker>
            <c:symbol val="none"/>
          </c:marker>
          <c:cat>
            <c:numRef>
              <c:f>'Curvas de concentracion'!$C$74:$C$174</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'Curvas de concentracion'!$G$74:$G$174</c:f>
              <c:numCache>
                <c:formatCode>General</c:formatCode>
                <c:ptCount val="101"/>
                <c:pt idx="0">
                  <c:v>0</c:v>
                </c:pt>
                <c:pt idx="1">
                  <c:v>4.2549293522126265E-4</c:v>
                </c:pt>
                <c:pt idx="2">
                  <c:v>1.1343964863356935E-3</c:v>
                </c:pt>
                <c:pt idx="3">
                  <c:v>2.0180505892127189E-3</c:v>
                </c:pt>
                <c:pt idx="4">
                  <c:v>3.0501290528664386E-3</c:v>
                </c:pt>
                <c:pt idx="5">
                  <c:v>4.1859938900861409E-3</c:v>
                </c:pt>
                <c:pt idx="6">
                  <c:v>5.4649675304259881E-3</c:v>
                </c:pt>
                <c:pt idx="7">
                  <c:v>6.8760122410593417E-3</c:v>
                </c:pt>
                <c:pt idx="8">
                  <c:v>8.4062109576461073E-3</c:v>
                </c:pt>
                <c:pt idx="9">
                  <c:v>1.0051361642796106E-2</c:v>
                </c:pt>
                <c:pt idx="10">
                  <c:v>1.1801017205654744E-2</c:v>
                </c:pt>
                <c:pt idx="11">
                  <c:v>1.3652263216142272E-2</c:v>
                </c:pt>
                <c:pt idx="12">
                  <c:v>1.5618748440737514E-2</c:v>
                </c:pt>
                <c:pt idx="13">
                  <c:v>1.7702325870038182E-2</c:v>
                </c:pt>
                <c:pt idx="14">
                  <c:v>1.9918978294416446E-2</c:v>
                </c:pt>
                <c:pt idx="15">
                  <c:v>2.2242280200337819E-2</c:v>
                </c:pt>
                <c:pt idx="16">
                  <c:v>2.4681077151390417E-2</c:v>
                </c:pt>
                <c:pt idx="17">
                  <c:v>2.7181279975663584E-2</c:v>
                </c:pt>
                <c:pt idx="18">
                  <c:v>2.9753015185958295E-2</c:v>
                </c:pt>
                <c:pt idx="19">
                  <c:v>3.247328749758089E-2</c:v>
                </c:pt>
                <c:pt idx="20">
                  <c:v>3.5306861348765747E-2</c:v>
                </c:pt>
                <c:pt idx="21">
                  <c:v>3.8235974910335549E-2</c:v>
                </c:pt>
                <c:pt idx="22">
                  <c:v>4.1231314453942458E-2</c:v>
                </c:pt>
                <c:pt idx="23">
                  <c:v>4.4326917599948945E-2</c:v>
                </c:pt>
                <c:pt idx="24">
                  <c:v>4.763302131518523E-2</c:v>
                </c:pt>
                <c:pt idx="25">
                  <c:v>5.096322572495196E-2</c:v>
                </c:pt>
                <c:pt idx="26">
                  <c:v>5.4379555419013487E-2</c:v>
                </c:pt>
                <c:pt idx="27">
                  <c:v>5.7954597198412762E-2</c:v>
                </c:pt>
                <c:pt idx="28">
                  <c:v>6.1601648548924158E-2</c:v>
                </c:pt>
                <c:pt idx="29">
                  <c:v>6.5257309512041076E-2</c:v>
                </c:pt>
                <c:pt idx="30">
                  <c:v>6.91284477366466E-2</c:v>
                </c:pt>
                <c:pt idx="31">
                  <c:v>7.2977557250782601E-2</c:v>
                </c:pt>
                <c:pt idx="32">
                  <c:v>7.6996425081347686E-2</c:v>
                </c:pt>
                <c:pt idx="33">
                  <c:v>8.1081336251524319E-2</c:v>
                </c:pt>
                <c:pt idx="34">
                  <c:v>8.5226647071821524E-2</c:v>
                </c:pt>
                <c:pt idx="35">
                  <c:v>8.9554926297387441E-2</c:v>
                </c:pt>
                <c:pt idx="36">
                  <c:v>9.396951157572056E-2</c:v>
                </c:pt>
                <c:pt idx="37">
                  <c:v>9.8467099415294551E-2</c:v>
                </c:pt>
                <c:pt idx="38">
                  <c:v>0.10271181038557442</c:v>
                </c:pt>
                <c:pt idx="39">
                  <c:v>0.10781784266349372</c:v>
                </c:pt>
                <c:pt idx="40">
                  <c:v>0.11263358399805458</c:v>
                </c:pt>
                <c:pt idx="41">
                  <c:v>0.11760276685129668</c:v>
                </c:pt>
                <c:pt idx="42">
                  <c:v>0.1226589128108444</c:v>
                </c:pt>
                <c:pt idx="43">
                  <c:v>0.12787689273707409</c:v>
                </c:pt>
                <c:pt idx="44">
                  <c:v>0.13325143293299507</c:v>
                </c:pt>
                <c:pt idx="45">
                  <c:v>0.13872621003071633</c:v>
                </c:pt>
                <c:pt idx="46">
                  <c:v>0.14421609028173452</c:v>
                </c:pt>
                <c:pt idx="47">
                  <c:v>0.15005538914643071</c:v>
                </c:pt>
                <c:pt idx="48">
                  <c:v>0.15578277998030876</c:v>
                </c:pt>
                <c:pt idx="49">
                  <c:v>0.16183511076738846</c:v>
                </c:pt>
                <c:pt idx="50">
                  <c:v>0.16794458300172529</c:v>
                </c:pt>
                <c:pt idx="51">
                  <c:v>0.17395560604695834</c:v>
                </c:pt>
                <c:pt idx="52">
                  <c:v>0.18061633491854751</c:v>
                </c:pt>
                <c:pt idx="53">
                  <c:v>0.18709497354410132</c:v>
                </c:pt>
                <c:pt idx="54">
                  <c:v>0.19391052833239761</c:v>
                </c:pt>
                <c:pt idx="55">
                  <c:v>0.20074720264665621</c:v>
                </c:pt>
                <c:pt idx="56">
                  <c:v>0.20765253413985624</c:v>
                </c:pt>
                <c:pt idx="57">
                  <c:v>0.21498957552520084</c:v>
                </c:pt>
                <c:pt idx="58">
                  <c:v>0.22221945734790904</c:v>
                </c:pt>
                <c:pt idx="59">
                  <c:v>0.22982175588112144</c:v>
                </c:pt>
                <c:pt idx="60">
                  <c:v>0.23752862261352004</c:v>
                </c:pt>
                <c:pt idx="61">
                  <c:v>0.24513069860074882</c:v>
                </c:pt>
                <c:pt idx="62">
                  <c:v>0.25323172333886385</c:v>
                </c:pt>
                <c:pt idx="63">
                  <c:v>0.2612269782139196</c:v>
                </c:pt>
                <c:pt idx="64">
                  <c:v>0.27014297606096516</c:v>
                </c:pt>
                <c:pt idx="65">
                  <c:v>0.27880909563976575</c:v>
                </c:pt>
                <c:pt idx="66">
                  <c:v>0.28756292908804743</c:v>
                </c:pt>
                <c:pt idx="67">
                  <c:v>0.29676267204140028</c:v>
                </c:pt>
                <c:pt idx="68">
                  <c:v>0.30591622066657104</c:v>
                </c:pt>
                <c:pt idx="69">
                  <c:v>0.31566194426042354</c:v>
                </c:pt>
                <c:pt idx="70">
                  <c:v>0.32551875527226387</c:v>
                </c:pt>
                <c:pt idx="71">
                  <c:v>0.33535685796125669</c:v>
                </c:pt>
                <c:pt idx="72">
                  <c:v>0.34591330119671371</c:v>
                </c:pt>
                <c:pt idx="73">
                  <c:v>0.35656359608846666</c:v>
                </c:pt>
                <c:pt idx="74">
                  <c:v>0.36739293878216012</c:v>
                </c:pt>
                <c:pt idx="75">
                  <c:v>0.37885100507274938</c:v>
                </c:pt>
                <c:pt idx="76">
                  <c:v>0.39039607918879043</c:v>
                </c:pt>
                <c:pt idx="77">
                  <c:v>0.40228357642300122</c:v>
                </c:pt>
                <c:pt idx="78">
                  <c:v>0.41449805310316556</c:v>
                </c:pt>
                <c:pt idx="79">
                  <c:v>0.4270698275837197</c:v>
                </c:pt>
                <c:pt idx="80">
                  <c:v>0.44034359153378416</c:v>
                </c:pt>
                <c:pt idx="81">
                  <c:v>0.45390069775050873</c:v>
                </c:pt>
                <c:pt idx="82">
                  <c:v>0.46782939010865326</c:v>
                </c:pt>
                <c:pt idx="83">
                  <c:v>0.48217301222149633</c:v>
                </c:pt>
                <c:pt idx="84">
                  <c:v>0.49696539534180323</c:v>
                </c:pt>
                <c:pt idx="85">
                  <c:v>0.51167607229020962</c:v>
                </c:pt>
                <c:pt idx="86">
                  <c:v>0.52821421004437841</c:v>
                </c:pt>
                <c:pt idx="87">
                  <c:v>0.54486561711330606</c:v>
                </c:pt>
                <c:pt idx="88">
                  <c:v>0.56221851349421115</c:v>
                </c:pt>
                <c:pt idx="89">
                  <c:v>0.58026750369587021</c:v>
                </c:pt>
                <c:pt idx="90">
                  <c:v>0.59900792193726848</c:v>
                </c:pt>
                <c:pt idx="91">
                  <c:v>0.61991017483853683</c:v>
                </c:pt>
                <c:pt idx="92">
                  <c:v>0.64139312034563323</c:v>
                </c:pt>
                <c:pt idx="93">
                  <c:v>0.66362946884126273</c:v>
                </c:pt>
                <c:pt idx="94">
                  <c:v>0.68770711862338019</c:v>
                </c:pt>
                <c:pt idx="95">
                  <c:v>0.71537386656448554</c:v>
                </c:pt>
                <c:pt idx="96">
                  <c:v>0.74461270935280199</c:v>
                </c:pt>
                <c:pt idx="97">
                  <c:v>0.77797684898561237</c:v>
                </c:pt>
                <c:pt idx="98">
                  <c:v>0.81755353348063342</c:v>
                </c:pt>
                <c:pt idx="99">
                  <c:v>0.8713410381640081</c:v>
                </c:pt>
                <c:pt idx="100">
                  <c:v>1</c:v>
                </c:pt>
              </c:numCache>
            </c:numRef>
          </c:val>
          <c:smooth val="0"/>
          <c:extLst>
            <c:ext xmlns:c16="http://schemas.microsoft.com/office/drawing/2014/chart" uri="{C3380CC4-5D6E-409C-BE32-E72D297353CC}">
              <c16:uniqueId val="{00000003-341A-4750-8878-F54752422666}"/>
            </c:ext>
          </c:extLst>
        </c:ser>
        <c:dLbls>
          <c:showLegendKey val="0"/>
          <c:showVal val="0"/>
          <c:showCatName val="0"/>
          <c:showSerName val="0"/>
          <c:showPercent val="0"/>
          <c:showBubbleSize val="0"/>
        </c:dLbls>
        <c:smooth val="0"/>
        <c:axId val="518260160"/>
        <c:axId val="1"/>
      </c:lineChart>
      <c:catAx>
        <c:axId val="518260160"/>
        <c:scaling>
          <c:orientation val="minMax"/>
        </c:scaling>
        <c:delete val="0"/>
        <c:axPos val="b"/>
        <c:numFmt formatCode="#,##0" sourceLinked="0"/>
        <c:majorTickMark val="none"/>
        <c:minorTickMark val="none"/>
        <c:tickLblPos val="nextTo"/>
        <c:spPr>
          <a:noFill/>
          <a:ln w="9525" cap="flat" cmpd="sng" algn="ctr">
            <a:solidFill>
              <a:schemeClr val="tx1">
                <a:lumMod val="15000"/>
                <a:lumOff val="85000"/>
              </a:schemeClr>
            </a:solidFill>
            <a:round/>
          </a:ln>
          <a:effectLst/>
        </c:spPr>
        <c:txPr>
          <a:bodyPr rot="-5400000" vert="horz"/>
          <a:lstStyle/>
          <a:p>
            <a:pPr>
              <a:defRPr sz="900" b="0" i="0" u="none" strike="noStrike" baseline="0">
                <a:solidFill>
                  <a:srgbClr val="333333"/>
                </a:solidFill>
                <a:latin typeface="Calibri"/>
                <a:ea typeface="Calibri"/>
                <a:cs typeface="Calibri"/>
              </a:defRPr>
            </a:pPr>
            <a:endParaRPr lang="en-US"/>
          </a:p>
        </c:txPr>
        <c:crossAx val="1"/>
        <c:crosses val="autoZero"/>
        <c:auto val="1"/>
        <c:lblAlgn val="ctr"/>
        <c:lblOffset val="100"/>
        <c:tickLblSkip val="5"/>
        <c:tickMarkSkip val="10"/>
        <c:noMultiLvlLbl val="0"/>
      </c:catAx>
      <c:valAx>
        <c:axId val="1"/>
        <c:scaling>
          <c:orientation val="minMax"/>
          <c:max val="1"/>
        </c:scaling>
        <c:delete val="0"/>
        <c:axPos val="l"/>
        <c:majorGridlines>
          <c:spPr>
            <a:ln w="9525" cap="flat" cmpd="sng" algn="ctr">
              <a:solidFill>
                <a:schemeClr val="tx1">
                  <a:lumMod val="15000"/>
                  <a:lumOff val="85000"/>
                </a:schemeClr>
              </a:solidFill>
              <a:prstDash val="dash"/>
              <a:round/>
            </a:ln>
            <a:effectLst/>
          </c:spPr>
        </c:majorGridlines>
        <c:numFmt formatCode="#,##0.00" sourceLinked="0"/>
        <c:majorTickMark val="out"/>
        <c:minorTickMark val="none"/>
        <c:tickLblPos val="nextTo"/>
        <c:spPr>
          <a:ln w="6350">
            <a:noFill/>
          </a:ln>
        </c:spPr>
        <c:txPr>
          <a:bodyPr rot="0" vert="horz"/>
          <a:lstStyle/>
          <a:p>
            <a:pPr>
              <a:defRPr sz="900" b="0" i="0" u="none" strike="noStrike" baseline="0">
                <a:solidFill>
                  <a:srgbClr val="333333"/>
                </a:solidFill>
                <a:latin typeface="Calibri"/>
                <a:ea typeface="Calibri"/>
                <a:cs typeface="Calibri"/>
              </a:defRPr>
            </a:pPr>
            <a:endParaRPr lang="en-US"/>
          </a:p>
        </c:txPr>
        <c:crossAx val="518260160"/>
        <c:crosses val="autoZero"/>
        <c:crossBetween val="between"/>
      </c:valAx>
      <c:spPr>
        <a:noFill/>
        <a:ln w="25400">
          <a:noFill/>
        </a:ln>
      </c:spPr>
    </c:plotArea>
    <c:legend>
      <c:legendPos val="r"/>
      <c:layout>
        <c:manualLayout>
          <c:xMode val="edge"/>
          <c:yMode val="edge"/>
          <c:x val="0.1973427175644058"/>
          <c:y val="0.83393649867840591"/>
          <c:w val="0.60292449873198906"/>
          <c:h val="0.14360311442551166"/>
        </c:manualLayout>
      </c:layout>
      <c:overlay val="0"/>
      <c:spPr>
        <a:noFill/>
        <a:ln w="25400">
          <a:noFill/>
        </a:ln>
      </c:spPr>
      <c:txPr>
        <a:bodyPr/>
        <a:lstStyle/>
        <a:p>
          <a:pPr>
            <a:defRPr sz="755" b="0" i="0" u="none" strike="noStrike" baseline="0">
              <a:solidFill>
                <a:srgbClr val="333333"/>
              </a:solidFill>
              <a:latin typeface="Calibri"/>
              <a:ea typeface="Calibri"/>
              <a:cs typeface="Calibri"/>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333333"/>
                </a:solidFill>
                <a:latin typeface="Calibri"/>
                <a:ea typeface="Calibri"/>
                <a:cs typeface="Calibri"/>
              </a:defRPr>
            </a:pPr>
            <a:r>
              <a:rPr lang="en-US"/>
              <a:t>Curvas de concentracion por concepto de ingreso</a:t>
            </a:r>
          </a:p>
        </c:rich>
      </c:tx>
      <c:overlay val="0"/>
      <c:spPr>
        <a:noFill/>
        <a:ln w="25400">
          <a:noFill/>
        </a:ln>
      </c:spPr>
    </c:title>
    <c:autoTitleDeleted val="0"/>
    <c:plotArea>
      <c:layout>
        <c:manualLayout>
          <c:layoutTarget val="inner"/>
          <c:xMode val="edge"/>
          <c:yMode val="edge"/>
          <c:x val="6.0675992628581005E-2"/>
          <c:y val="7.5848670756646211E-2"/>
          <c:w val="0.88807597759312062"/>
          <c:h val="0.70637266579159752"/>
        </c:manualLayout>
      </c:layout>
      <c:lineChart>
        <c:grouping val="standard"/>
        <c:varyColors val="0"/>
        <c:ser>
          <c:idx val="0"/>
          <c:order val="0"/>
          <c:tx>
            <c:strRef>
              <c:f>'Curvas de concentracion'!$R$73</c:f>
              <c:strCache>
                <c:ptCount val="1"/>
                <c:pt idx="0">
                  <c:v>Impuestos por motivo de IRP</c:v>
                </c:pt>
              </c:strCache>
            </c:strRef>
          </c:tx>
          <c:spPr>
            <a:ln w="28575" cap="rnd">
              <a:solidFill>
                <a:schemeClr val="accent1"/>
              </a:solidFill>
              <a:round/>
            </a:ln>
            <a:effectLst/>
          </c:spPr>
          <c:marker>
            <c:symbol val="none"/>
          </c:marker>
          <c:cat>
            <c:numRef>
              <c:f>'Curvas de concentracion'!$Q$74:$Q$174</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'Curvas de concentracion'!$R$74:$R$174</c:f>
              <c:numCache>
                <c:formatCode>General</c:formatCode>
                <c:ptCount val="101"/>
                <c:pt idx="0">
                  <c:v>0</c:v>
                </c:pt>
                <c:pt idx="1">
                  <c:v>0</c:v>
                </c:pt>
                <c:pt idx="2">
                  <c:v>0</c:v>
                </c:pt>
                <c:pt idx="3">
                  <c:v>0</c:v>
                </c:pt>
                <c:pt idx="4">
                  <c:v>0</c:v>
                </c:pt>
                <c:pt idx="5">
                  <c:v>3.1637637687627223E-3</c:v>
                </c:pt>
                <c:pt idx="6">
                  <c:v>3.1637637687627223E-3</c:v>
                </c:pt>
                <c:pt idx="7">
                  <c:v>3.1637637687627223E-3</c:v>
                </c:pt>
                <c:pt idx="8">
                  <c:v>3.1637637687627223E-3</c:v>
                </c:pt>
                <c:pt idx="9">
                  <c:v>3.1637637687627223E-3</c:v>
                </c:pt>
                <c:pt idx="10">
                  <c:v>3.1637637687627223E-3</c:v>
                </c:pt>
                <c:pt idx="11">
                  <c:v>3.1637637687627223E-3</c:v>
                </c:pt>
                <c:pt idx="12">
                  <c:v>3.1637637687627223E-3</c:v>
                </c:pt>
                <c:pt idx="13">
                  <c:v>3.1637637687627223E-3</c:v>
                </c:pt>
                <c:pt idx="14">
                  <c:v>3.1637637687627223E-3</c:v>
                </c:pt>
                <c:pt idx="15">
                  <c:v>3.1637637687627223E-3</c:v>
                </c:pt>
                <c:pt idx="16">
                  <c:v>3.1637637687627223E-3</c:v>
                </c:pt>
                <c:pt idx="17">
                  <c:v>3.1637637687627223E-3</c:v>
                </c:pt>
                <c:pt idx="18">
                  <c:v>3.1637637687627223E-3</c:v>
                </c:pt>
                <c:pt idx="19">
                  <c:v>3.1637637687627223E-3</c:v>
                </c:pt>
                <c:pt idx="20">
                  <c:v>3.1637637687627223E-3</c:v>
                </c:pt>
                <c:pt idx="21">
                  <c:v>3.1637637687627223E-3</c:v>
                </c:pt>
                <c:pt idx="22">
                  <c:v>3.1637637687627223E-3</c:v>
                </c:pt>
                <c:pt idx="23">
                  <c:v>3.1637637687627223E-3</c:v>
                </c:pt>
                <c:pt idx="24">
                  <c:v>3.1637637687627223E-3</c:v>
                </c:pt>
                <c:pt idx="25">
                  <c:v>3.1637637687627223E-3</c:v>
                </c:pt>
                <c:pt idx="26">
                  <c:v>3.1637637687627223E-3</c:v>
                </c:pt>
                <c:pt idx="27">
                  <c:v>3.1637637687627223E-3</c:v>
                </c:pt>
                <c:pt idx="28">
                  <c:v>3.1637637687627223E-3</c:v>
                </c:pt>
                <c:pt idx="29">
                  <c:v>3.1637637687627223E-3</c:v>
                </c:pt>
                <c:pt idx="30">
                  <c:v>3.1637637687627223E-3</c:v>
                </c:pt>
                <c:pt idx="31">
                  <c:v>3.1637637687627223E-3</c:v>
                </c:pt>
                <c:pt idx="32">
                  <c:v>3.1637637687627223E-3</c:v>
                </c:pt>
                <c:pt idx="33">
                  <c:v>3.1637637687627223E-3</c:v>
                </c:pt>
                <c:pt idx="34">
                  <c:v>3.1637637687627223E-3</c:v>
                </c:pt>
                <c:pt idx="35">
                  <c:v>3.1637637687627223E-3</c:v>
                </c:pt>
                <c:pt idx="36">
                  <c:v>4.7916293354135237E-3</c:v>
                </c:pt>
                <c:pt idx="37">
                  <c:v>4.7916293354135237E-3</c:v>
                </c:pt>
                <c:pt idx="38">
                  <c:v>4.7916293354135237E-3</c:v>
                </c:pt>
                <c:pt idx="39">
                  <c:v>4.7916293354135237E-3</c:v>
                </c:pt>
                <c:pt idx="40">
                  <c:v>4.7916293354135237E-3</c:v>
                </c:pt>
                <c:pt idx="41">
                  <c:v>4.7916293354135237E-3</c:v>
                </c:pt>
                <c:pt idx="42">
                  <c:v>4.7916293354135237E-3</c:v>
                </c:pt>
                <c:pt idx="43">
                  <c:v>4.7916293354135237E-3</c:v>
                </c:pt>
                <c:pt idx="44">
                  <c:v>4.7916293354135237E-3</c:v>
                </c:pt>
                <c:pt idx="45">
                  <c:v>4.7916293354135237E-3</c:v>
                </c:pt>
                <c:pt idx="46">
                  <c:v>4.7916293354135237E-3</c:v>
                </c:pt>
                <c:pt idx="47">
                  <c:v>4.7916293354135237E-3</c:v>
                </c:pt>
                <c:pt idx="48">
                  <c:v>4.7916293354135237E-3</c:v>
                </c:pt>
                <c:pt idx="49">
                  <c:v>4.7916293354135237E-3</c:v>
                </c:pt>
                <c:pt idx="50">
                  <c:v>4.7916293354135237E-3</c:v>
                </c:pt>
                <c:pt idx="51">
                  <c:v>4.7916293354135237E-3</c:v>
                </c:pt>
                <c:pt idx="52">
                  <c:v>4.7916293354135237E-3</c:v>
                </c:pt>
                <c:pt idx="53">
                  <c:v>4.7916293354135237E-3</c:v>
                </c:pt>
                <c:pt idx="54">
                  <c:v>4.7916293354135237E-3</c:v>
                </c:pt>
                <c:pt idx="55">
                  <c:v>4.7916293354135237E-3</c:v>
                </c:pt>
                <c:pt idx="56">
                  <c:v>4.7916293354135237E-3</c:v>
                </c:pt>
                <c:pt idx="57">
                  <c:v>4.7916293354135237E-3</c:v>
                </c:pt>
                <c:pt idx="58">
                  <c:v>4.7916293354135237E-3</c:v>
                </c:pt>
                <c:pt idx="59">
                  <c:v>4.7916293354135237E-3</c:v>
                </c:pt>
                <c:pt idx="60">
                  <c:v>4.7916293354135237E-3</c:v>
                </c:pt>
                <c:pt idx="61">
                  <c:v>4.7916293354135237E-3</c:v>
                </c:pt>
                <c:pt idx="62">
                  <c:v>4.7916293354135237E-3</c:v>
                </c:pt>
                <c:pt idx="63">
                  <c:v>4.7916293354135237E-3</c:v>
                </c:pt>
                <c:pt idx="64">
                  <c:v>4.7916293354135237E-3</c:v>
                </c:pt>
                <c:pt idx="65">
                  <c:v>4.7916293354135237E-3</c:v>
                </c:pt>
                <c:pt idx="66">
                  <c:v>4.7916293354135237E-3</c:v>
                </c:pt>
                <c:pt idx="67">
                  <c:v>4.7916293354135237E-3</c:v>
                </c:pt>
                <c:pt idx="68">
                  <c:v>4.7916293354135237E-3</c:v>
                </c:pt>
                <c:pt idx="69">
                  <c:v>4.7916293354135237E-3</c:v>
                </c:pt>
                <c:pt idx="70">
                  <c:v>4.7916293354135237E-3</c:v>
                </c:pt>
                <c:pt idx="71">
                  <c:v>4.7916293354135237E-3</c:v>
                </c:pt>
                <c:pt idx="72">
                  <c:v>4.7916293354135237E-3</c:v>
                </c:pt>
                <c:pt idx="73">
                  <c:v>4.7916293354135237E-3</c:v>
                </c:pt>
                <c:pt idx="74">
                  <c:v>5.4236226835611733E-3</c:v>
                </c:pt>
                <c:pt idx="75">
                  <c:v>5.4236226835611733E-3</c:v>
                </c:pt>
                <c:pt idx="76">
                  <c:v>5.4236226835611733E-3</c:v>
                </c:pt>
                <c:pt idx="77">
                  <c:v>5.4236226835611733E-3</c:v>
                </c:pt>
                <c:pt idx="78">
                  <c:v>5.4236226835611733E-3</c:v>
                </c:pt>
                <c:pt idx="79">
                  <c:v>5.4236226835611733E-3</c:v>
                </c:pt>
                <c:pt idx="80">
                  <c:v>5.4236226835611733E-3</c:v>
                </c:pt>
                <c:pt idx="81">
                  <c:v>5.4236226835611733E-3</c:v>
                </c:pt>
                <c:pt idx="82">
                  <c:v>5.4236226835611733E-3</c:v>
                </c:pt>
                <c:pt idx="83">
                  <c:v>5.4236226835611733E-3</c:v>
                </c:pt>
                <c:pt idx="84">
                  <c:v>9.8934257316953461E-2</c:v>
                </c:pt>
                <c:pt idx="85">
                  <c:v>0.10057688368750876</c:v>
                </c:pt>
                <c:pt idx="86">
                  <c:v>0.10057688368750876</c:v>
                </c:pt>
                <c:pt idx="87">
                  <c:v>0.10057688368750876</c:v>
                </c:pt>
                <c:pt idx="88">
                  <c:v>0.10057688368750876</c:v>
                </c:pt>
                <c:pt idx="89">
                  <c:v>0.17635135889900869</c:v>
                </c:pt>
                <c:pt idx="90">
                  <c:v>0.18556891121326083</c:v>
                </c:pt>
                <c:pt idx="91">
                  <c:v>0.18774897310087793</c:v>
                </c:pt>
                <c:pt idx="92">
                  <c:v>0.18774897310087793</c:v>
                </c:pt>
                <c:pt idx="93">
                  <c:v>0.18939797689213461</c:v>
                </c:pt>
                <c:pt idx="94">
                  <c:v>0.19072049615455502</c:v>
                </c:pt>
                <c:pt idx="95">
                  <c:v>0.19578952132948774</c:v>
                </c:pt>
                <c:pt idx="96">
                  <c:v>0.20024429788005824</c:v>
                </c:pt>
                <c:pt idx="97">
                  <c:v>0.21843401364723342</c:v>
                </c:pt>
                <c:pt idx="98">
                  <c:v>0.23437402451838149</c:v>
                </c:pt>
                <c:pt idx="99">
                  <c:v>0.27681209139757401</c:v>
                </c:pt>
                <c:pt idx="100">
                  <c:v>1</c:v>
                </c:pt>
              </c:numCache>
            </c:numRef>
          </c:val>
          <c:smooth val="0"/>
          <c:extLst>
            <c:ext xmlns:c16="http://schemas.microsoft.com/office/drawing/2014/chart" uri="{C3380CC4-5D6E-409C-BE32-E72D297353CC}">
              <c16:uniqueId val="{00000000-C667-46D3-AB62-CEB178363D6A}"/>
            </c:ext>
          </c:extLst>
        </c:ser>
        <c:ser>
          <c:idx val="1"/>
          <c:order val="1"/>
          <c:tx>
            <c:strRef>
              <c:f>'Curvas de concentracion'!$S$73</c:f>
              <c:strCache>
                <c:ptCount val="1"/>
                <c:pt idx="0">
                  <c:v>Total IRE</c:v>
                </c:pt>
              </c:strCache>
            </c:strRef>
          </c:tx>
          <c:spPr>
            <a:ln w="28575" cap="rnd">
              <a:solidFill>
                <a:schemeClr val="accent2"/>
              </a:solidFill>
              <a:round/>
            </a:ln>
            <a:effectLst/>
          </c:spPr>
          <c:marker>
            <c:symbol val="none"/>
          </c:marker>
          <c:cat>
            <c:numRef>
              <c:f>'Curvas de concentracion'!$Q$74:$Q$174</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'Curvas de concentracion'!$S$74:$S$174</c:f>
              <c:numCache>
                <c:formatCode>General</c:formatCode>
                <c:ptCount val="101"/>
                <c:pt idx="0">
                  <c:v>0</c:v>
                </c:pt>
                <c:pt idx="1">
                  <c:v>0</c:v>
                </c:pt>
                <c:pt idx="2">
                  <c:v>0</c:v>
                </c:pt>
                <c:pt idx="3">
                  <c:v>0</c:v>
                </c:pt>
                <c:pt idx="4">
                  <c:v>0</c:v>
                </c:pt>
                <c:pt idx="5">
                  <c:v>0</c:v>
                </c:pt>
                <c:pt idx="6">
                  <c:v>1.0696542181041197E-6</c:v>
                </c:pt>
                <c:pt idx="7">
                  <c:v>3.0379682303469063E-5</c:v>
                </c:pt>
                <c:pt idx="8">
                  <c:v>3.0379682303469063E-5</c:v>
                </c:pt>
                <c:pt idx="9">
                  <c:v>3.0379682303469063E-5</c:v>
                </c:pt>
                <c:pt idx="10">
                  <c:v>3.0379682303469063E-5</c:v>
                </c:pt>
                <c:pt idx="11">
                  <c:v>3.0379682303469063E-5</c:v>
                </c:pt>
                <c:pt idx="12">
                  <c:v>3.1089387154605995E-5</c:v>
                </c:pt>
                <c:pt idx="13">
                  <c:v>3.1089387154605995E-5</c:v>
                </c:pt>
                <c:pt idx="14">
                  <c:v>7.7187853746706446E-5</c:v>
                </c:pt>
                <c:pt idx="15">
                  <c:v>7.7187853746706446E-5</c:v>
                </c:pt>
                <c:pt idx="16">
                  <c:v>1.0218050276717014E-4</c:v>
                </c:pt>
                <c:pt idx="17">
                  <c:v>1.6946046908793998E-4</c:v>
                </c:pt>
                <c:pt idx="18">
                  <c:v>1.7060281411178363E-4</c:v>
                </c:pt>
                <c:pt idx="19">
                  <c:v>1.7060281411178363E-4</c:v>
                </c:pt>
                <c:pt idx="20">
                  <c:v>5.8476648571130301E-4</c:v>
                </c:pt>
                <c:pt idx="21">
                  <c:v>7.2150449716758074E-4</c:v>
                </c:pt>
                <c:pt idx="22">
                  <c:v>7.2150449716758074E-4</c:v>
                </c:pt>
                <c:pt idx="23">
                  <c:v>7.2150449716758074E-4</c:v>
                </c:pt>
                <c:pt idx="24">
                  <c:v>7.5087268629978358E-4</c:v>
                </c:pt>
                <c:pt idx="25">
                  <c:v>7.7115710981821611E-4</c:v>
                </c:pt>
                <c:pt idx="26">
                  <c:v>8.5126416404136774E-4</c:v>
                </c:pt>
                <c:pt idx="27">
                  <c:v>1.1844576615097702E-3</c:v>
                </c:pt>
                <c:pt idx="28">
                  <c:v>1.4220340337178024E-3</c:v>
                </c:pt>
                <c:pt idx="29">
                  <c:v>1.4260109011027808E-3</c:v>
                </c:pt>
                <c:pt idx="30">
                  <c:v>1.6398511135879707E-3</c:v>
                </c:pt>
                <c:pt idx="31">
                  <c:v>1.6789441142369479E-3</c:v>
                </c:pt>
                <c:pt idx="32">
                  <c:v>2.0087150848345811E-3</c:v>
                </c:pt>
                <c:pt idx="33">
                  <c:v>2.1321380784987886E-3</c:v>
                </c:pt>
                <c:pt idx="34">
                  <c:v>2.1762795252451735E-3</c:v>
                </c:pt>
                <c:pt idx="35">
                  <c:v>2.2607797284042918E-3</c:v>
                </c:pt>
                <c:pt idx="36">
                  <c:v>2.710852330763304E-3</c:v>
                </c:pt>
                <c:pt idx="37">
                  <c:v>3.2847111681440148E-3</c:v>
                </c:pt>
                <c:pt idx="38">
                  <c:v>3.7654504786939725E-3</c:v>
                </c:pt>
                <c:pt idx="39">
                  <c:v>3.9147841316832695E-3</c:v>
                </c:pt>
                <c:pt idx="40">
                  <c:v>4.1305877587461976E-3</c:v>
                </c:pt>
                <c:pt idx="41">
                  <c:v>4.3017714981762609E-3</c:v>
                </c:pt>
                <c:pt idx="42">
                  <c:v>4.7052184419111966E-3</c:v>
                </c:pt>
                <c:pt idx="43">
                  <c:v>4.9207301418166764E-3</c:v>
                </c:pt>
                <c:pt idx="44">
                  <c:v>4.9579914672580353E-3</c:v>
                </c:pt>
                <c:pt idx="45">
                  <c:v>5.5537302896108594E-3</c:v>
                </c:pt>
                <c:pt idx="46">
                  <c:v>6.1297194655768172E-3</c:v>
                </c:pt>
                <c:pt idx="47">
                  <c:v>7.4846572688767226E-3</c:v>
                </c:pt>
                <c:pt idx="48">
                  <c:v>8.0998654617353144E-3</c:v>
                </c:pt>
                <c:pt idx="49">
                  <c:v>8.6504416040687586E-3</c:v>
                </c:pt>
                <c:pt idx="50">
                  <c:v>9.8753162940156403E-3</c:v>
                </c:pt>
                <c:pt idx="51">
                  <c:v>1.0221589011774886E-2</c:v>
                </c:pt>
                <c:pt idx="52">
                  <c:v>1.0779311197053332E-2</c:v>
                </c:pt>
                <c:pt idx="53">
                  <c:v>1.2366394801860716E-2</c:v>
                </c:pt>
                <c:pt idx="54">
                  <c:v>1.3261305796546925E-2</c:v>
                </c:pt>
                <c:pt idx="55">
                  <c:v>1.4670615587643978E-2</c:v>
                </c:pt>
                <c:pt idx="56">
                  <c:v>1.609246723458977E-2</c:v>
                </c:pt>
                <c:pt idx="57">
                  <c:v>1.7289844960995091E-2</c:v>
                </c:pt>
                <c:pt idx="58">
                  <c:v>1.9454528980859646E-2</c:v>
                </c:pt>
                <c:pt idx="59">
                  <c:v>2.0025098086692415E-2</c:v>
                </c:pt>
                <c:pt idx="60">
                  <c:v>2.172160100355465E-2</c:v>
                </c:pt>
                <c:pt idx="61">
                  <c:v>2.2949766936475966E-2</c:v>
                </c:pt>
                <c:pt idx="62">
                  <c:v>2.3805738655056915E-2</c:v>
                </c:pt>
                <c:pt idx="63">
                  <c:v>2.7829977032645087E-2</c:v>
                </c:pt>
                <c:pt idx="64">
                  <c:v>3.0255784896488957E-2</c:v>
                </c:pt>
                <c:pt idx="65">
                  <c:v>3.0876944028957746E-2</c:v>
                </c:pt>
                <c:pt idx="66">
                  <c:v>3.1738619106729614E-2</c:v>
                </c:pt>
                <c:pt idx="67">
                  <c:v>3.2613565595999969E-2</c:v>
                </c:pt>
                <c:pt idx="68">
                  <c:v>3.4198979278767444E-2</c:v>
                </c:pt>
                <c:pt idx="69">
                  <c:v>3.5070120925064258E-2</c:v>
                </c:pt>
                <c:pt idx="70">
                  <c:v>3.6592694350571685E-2</c:v>
                </c:pt>
                <c:pt idx="71">
                  <c:v>3.7868072692107471E-2</c:v>
                </c:pt>
                <c:pt idx="72">
                  <c:v>3.9628733615649371E-2</c:v>
                </c:pt>
                <c:pt idx="73">
                  <c:v>4.2461618867595016E-2</c:v>
                </c:pt>
                <c:pt idx="74">
                  <c:v>5.1246362320419361E-2</c:v>
                </c:pt>
                <c:pt idx="75">
                  <c:v>5.4941841196599416E-2</c:v>
                </c:pt>
                <c:pt idx="76">
                  <c:v>5.7286630171252552E-2</c:v>
                </c:pt>
                <c:pt idx="77">
                  <c:v>5.950543389796141E-2</c:v>
                </c:pt>
                <c:pt idx="78">
                  <c:v>6.5096394175074485E-2</c:v>
                </c:pt>
                <c:pt idx="79">
                  <c:v>7.123646458501183E-2</c:v>
                </c:pt>
                <c:pt idx="80">
                  <c:v>7.4928066318162817E-2</c:v>
                </c:pt>
                <c:pt idx="81">
                  <c:v>7.7844781694437953E-2</c:v>
                </c:pt>
                <c:pt idx="82">
                  <c:v>8.0252058223362607E-2</c:v>
                </c:pt>
                <c:pt idx="83">
                  <c:v>8.2476115213708373E-2</c:v>
                </c:pt>
                <c:pt idx="84">
                  <c:v>8.6246594370543925E-2</c:v>
                </c:pt>
                <c:pt idx="85">
                  <c:v>9.1125233515549575E-2</c:v>
                </c:pt>
                <c:pt idx="86">
                  <c:v>0.10287771217402152</c:v>
                </c:pt>
                <c:pt idx="87">
                  <c:v>0.10515575319506479</c:v>
                </c:pt>
                <c:pt idx="88">
                  <c:v>0.11096735813001897</c:v>
                </c:pt>
                <c:pt idx="89">
                  <c:v>0.11758806644135915</c:v>
                </c:pt>
                <c:pt idx="90">
                  <c:v>0.13113387447180941</c:v>
                </c:pt>
                <c:pt idx="91">
                  <c:v>0.14538089317594899</c:v>
                </c:pt>
                <c:pt idx="92">
                  <c:v>0.17244980434683171</c:v>
                </c:pt>
                <c:pt idx="93">
                  <c:v>0.18261327550087506</c:v>
                </c:pt>
                <c:pt idx="94">
                  <c:v>0.21101518888051904</c:v>
                </c:pt>
                <c:pt idx="95">
                  <c:v>0.2341999384711744</c:v>
                </c:pt>
                <c:pt idx="96">
                  <c:v>0.25616891287790433</c:v>
                </c:pt>
                <c:pt idx="97">
                  <c:v>0.31035910592244181</c:v>
                </c:pt>
                <c:pt idx="98">
                  <c:v>0.36582307181565288</c:v>
                </c:pt>
                <c:pt idx="99">
                  <c:v>0.62741906965399974</c:v>
                </c:pt>
                <c:pt idx="100">
                  <c:v>1</c:v>
                </c:pt>
              </c:numCache>
            </c:numRef>
          </c:val>
          <c:smooth val="0"/>
          <c:extLst>
            <c:ext xmlns:c16="http://schemas.microsoft.com/office/drawing/2014/chart" uri="{C3380CC4-5D6E-409C-BE32-E72D297353CC}">
              <c16:uniqueId val="{00000001-C667-46D3-AB62-CEB178363D6A}"/>
            </c:ext>
          </c:extLst>
        </c:ser>
        <c:ser>
          <c:idx val="2"/>
          <c:order val="2"/>
          <c:tx>
            <c:strRef>
              <c:f>'Curvas de concentracion'!$T$73</c:f>
              <c:strCache>
                <c:ptCount val="1"/>
                <c:pt idx="0">
                  <c:v>Ingresos por programa Tekopora</c:v>
                </c:pt>
              </c:strCache>
            </c:strRef>
          </c:tx>
          <c:spPr>
            <a:ln w="28575" cap="rnd">
              <a:solidFill>
                <a:schemeClr val="accent3"/>
              </a:solidFill>
              <a:round/>
            </a:ln>
            <a:effectLst/>
          </c:spPr>
          <c:marker>
            <c:symbol val="none"/>
          </c:marker>
          <c:cat>
            <c:numRef>
              <c:f>'Curvas de concentracion'!$Q$74:$Q$174</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'Curvas de concentracion'!$T$74:$T$174</c:f>
              <c:numCache>
                <c:formatCode>General</c:formatCode>
                <c:ptCount val="101"/>
                <c:pt idx="0">
                  <c:v>0</c:v>
                </c:pt>
                <c:pt idx="1">
                  <c:v>4.5245185129229204E-2</c:v>
                </c:pt>
                <c:pt idx="2">
                  <c:v>0.10386921078358552</c:v>
                </c:pt>
                <c:pt idx="3">
                  <c:v>0.13923812416091874</c:v>
                </c:pt>
                <c:pt idx="4">
                  <c:v>0.17429429139090297</c:v>
                </c:pt>
                <c:pt idx="5">
                  <c:v>0.2021551169252753</c:v>
                </c:pt>
                <c:pt idx="6">
                  <c:v>0.23384536693961189</c:v>
                </c:pt>
                <c:pt idx="7">
                  <c:v>0.26772525409479203</c:v>
                </c:pt>
                <c:pt idx="8">
                  <c:v>0.299393019938752</c:v>
                </c:pt>
                <c:pt idx="9">
                  <c:v>0.33185207188815558</c:v>
                </c:pt>
                <c:pt idx="10">
                  <c:v>0.36843055493792942</c:v>
                </c:pt>
                <c:pt idx="11">
                  <c:v>0.40584277053054002</c:v>
                </c:pt>
                <c:pt idx="12">
                  <c:v>0.43762090940184456</c:v>
                </c:pt>
                <c:pt idx="13">
                  <c:v>0.46464987820066644</c:v>
                </c:pt>
                <c:pt idx="14">
                  <c:v>0.49341788885988414</c:v>
                </c:pt>
                <c:pt idx="15">
                  <c:v>0.52037584900392297</c:v>
                </c:pt>
                <c:pt idx="16">
                  <c:v>0.54539019148944923</c:v>
                </c:pt>
                <c:pt idx="17">
                  <c:v>0.56773924193136982</c:v>
                </c:pt>
                <c:pt idx="18">
                  <c:v>0.58813639566696652</c:v>
                </c:pt>
                <c:pt idx="19">
                  <c:v>0.61656145776704063</c:v>
                </c:pt>
                <c:pt idx="20">
                  <c:v>0.63506447760083939</c:v>
                </c:pt>
                <c:pt idx="21">
                  <c:v>0.65348268792204955</c:v>
                </c:pt>
                <c:pt idx="22">
                  <c:v>0.67956528925835813</c:v>
                </c:pt>
                <c:pt idx="23">
                  <c:v>0.69257064925637046</c:v>
                </c:pt>
                <c:pt idx="24">
                  <c:v>0.72066830678115912</c:v>
                </c:pt>
                <c:pt idx="25">
                  <c:v>0.7417202237308177</c:v>
                </c:pt>
                <c:pt idx="26">
                  <c:v>0.75346484451957796</c:v>
                </c:pt>
                <c:pt idx="27">
                  <c:v>0.77607770277937704</c:v>
                </c:pt>
                <c:pt idx="28">
                  <c:v>0.78455226682798329</c:v>
                </c:pt>
                <c:pt idx="29">
                  <c:v>0.79510558629227213</c:v>
                </c:pt>
                <c:pt idx="30">
                  <c:v>0.80224828064231679</c:v>
                </c:pt>
                <c:pt idx="31">
                  <c:v>0.80797979586953494</c:v>
                </c:pt>
                <c:pt idx="32">
                  <c:v>0.82037951782195073</c:v>
                </c:pt>
                <c:pt idx="33">
                  <c:v>0.82584054149895902</c:v>
                </c:pt>
                <c:pt idx="34">
                  <c:v>0.83508499418204041</c:v>
                </c:pt>
                <c:pt idx="35">
                  <c:v>0.84504895291147863</c:v>
                </c:pt>
                <c:pt idx="36">
                  <c:v>0.85604037782422759</c:v>
                </c:pt>
                <c:pt idx="37">
                  <c:v>0.87106364263459035</c:v>
                </c:pt>
                <c:pt idx="38">
                  <c:v>0.87500220842245435</c:v>
                </c:pt>
                <c:pt idx="39">
                  <c:v>0.88041267362714737</c:v>
                </c:pt>
                <c:pt idx="40">
                  <c:v>0.88833309809800265</c:v>
                </c:pt>
                <c:pt idx="41">
                  <c:v>0.89454510429395018</c:v>
                </c:pt>
                <c:pt idx="42">
                  <c:v>0.90592328699938995</c:v>
                </c:pt>
                <c:pt idx="43">
                  <c:v>0.91210344740110261</c:v>
                </c:pt>
                <c:pt idx="44">
                  <c:v>0.91482414959061875</c:v>
                </c:pt>
                <c:pt idx="45">
                  <c:v>0.91857917096639008</c:v>
                </c:pt>
                <c:pt idx="46">
                  <c:v>0.92546862578338895</c:v>
                </c:pt>
                <c:pt idx="47">
                  <c:v>0.93448696808837739</c:v>
                </c:pt>
                <c:pt idx="48">
                  <c:v>0.94398169328001358</c:v>
                </c:pt>
                <c:pt idx="49">
                  <c:v>0.94447331778788068</c:v>
                </c:pt>
                <c:pt idx="50">
                  <c:v>0.94840059377439323</c:v>
                </c:pt>
                <c:pt idx="51">
                  <c:v>0.95702884477064232</c:v>
                </c:pt>
                <c:pt idx="52">
                  <c:v>0.96015192097023105</c:v>
                </c:pt>
                <c:pt idx="53">
                  <c:v>0.96085410167926344</c:v>
                </c:pt>
                <c:pt idx="54">
                  <c:v>0.96294825938303064</c:v>
                </c:pt>
                <c:pt idx="55">
                  <c:v>0.96462880282169428</c:v>
                </c:pt>
                <c:pt idx="56">
                  <c:v>0.96693212305783538</c:v>
                </c:pt>
                <c:pt idx="57">
                  <c:v>0.96693212305783538</c:v>
                </c:pt>
                <c:pt idx="58">
                  <c:v>0.97213429346422309</c:v>
                </c:pt>
                <c:pt idx="59">
                  <c:v>0.9807818193464225</c:v>
                </c:pt>
                <c:pt idx="60">
                  <c:v>0.98197146653292322</c:v>
                </c:pt>
                <c:pt idx="61">
                  <c:v>0.98235318459963161</c:v>
                </c:pt>
                <c:pt idx="62">
                  <c:v>0.98402774280603333</c:v>
                </c:pt>
                <c:pt idx="63">
                  <c:v>0.98511993565354006</c:v>
                </c:pt>
                <c:pt idx="64">
                  <c:v>0.98511993565354006</c:v>
                </c:pt>
                <c:pt idx="65">
                  <c:v>0.98629158029299013</c:v>
                </c:pt>
                <c:pt idx="66">
                  <c:v>0.98761754831812787</c:v>
                </c:pt>
                <c:pt idx="67">
                  <c:v>0.98761754831812787</c:v>
                </c:pt>
                <c:pt idx="68">
                  <c:v>0.98761754831812787</c:v>
                </c:pt>
                <c:pt idx="69">
                  <c:v>0.98761754831812787</c:v>
                </c:pt>
                <c:pt idx="70">
                  <c:v>0.9881142237631122</c:v>
                </c:pt>
                <c:pt idx="71">
                  <c:v>0.9881142237631122</c:v>
                </c:pt>
                <c:pt idx="72">
                  <c:v>0.99005104511390385</c:v>
                </c:pt>
                <c:pt idx="73">
                  <c:v>0.99183836416344484</c:v>
                </c:pt>
                <c:pt idx="74">
                  <c:v>0.99251393508626151</c:v>
                </c:pt>
                <c:pt idx="75">
                  <c:v>0.99251393508626151</c:v>
                </c:pt>
                <c:pt idx="76">
                  <c:v>0.99251393508626151</c:v>
                </c:pt>
                <c:pt idx="77">
                  <c:v>0.99251393508626151</c:v>
                </c:pt>
                <c:pt idx="78">
                  <c:v>0.99310373717718037</c:v>
                </c:pt>
                <c:pt idx="79">
                  <c:v>0.99354768065384702</c:v>
                </c:pt>
                <c:pt idx="80">
                  <c:v>0.99402883499117556</c:v>
                </c:pt>
                <c:pt idx="81">
                  <c:v>0.99402883499117556</c:v>
                </c:pt>
                <c:pt idx="82">
                  <c:v>0.99402883499117556</c:v>
                </c:pt>
                <c:pt idx="83">
                  <c:v>0.99402883499117556</c:v>
                </c:pt>
                <c:pt idx="84">
                  <c:v>0.99402883499117556</c:v>
                </c:pt>
                <c:pt idx="85">
                  <c:v>0.9950274472727807</c:v>
                </c:pt>
                <c:pt idx="86">
                  <c:v>0.9950274472727807</c:v>
                </c:pt>
                <c:pt idx="87">
                  <c:v>0.9950274472727807</c:v>
                </c:pt>
                <c:pt idx="88">
                  <c:v>0.9950274472727807</c:v>
                </c:pt>
                <c:pt idx="89">
                  <c:v>0.9950274472727807</c:v>
                </c:pt>
                <c:pt idx="90">
                  <c:v>0.99812574675213017</c:v>
                </c:pt>
                <c:pt idx="91">
                  <c:v>0.99812574675213017</c:v>
                </c:pt>
                <c:pt idx="92">
                  <c:v>0.99812574675213017</c:v>
                </c:pt>
                <c:pt idx="93">
                  <c:v>0.99812574675213017</c:v>
                </c:pt>
                <c:pt idx="94">
                  <c:v>0.99940922296212564</c:v>
                </c:pt>
                <c:pt idx="95">
                  <c:v>0.99940922296212564</c:v>
                </c:pt>
                <c:pt idx="96">
                  <c:v>0.99940922296212564</c:v>
                </c:pt>
                <c:pt idx="97">
                  <c:v>0.99940922296212564</c:v>
                </c:pt>
                <c:pt idx="98">
                  <c:v>0.99940922296212564</c:v>
                </c:pt>
                <c:pt idx="99">
                  <c:v>0.99940922296212564</c:v>
                </c:pt>
                <c:pt idx="100">
                  <c:v>1</c:v>
                </c:pt>
              </c:numCache>
            </c:numRef>
          </c:val>
          <c:smooth val="0"/>
          <c:extLst>
            <c:ext xmlns:c16="http://schemas.microsoft.com/office/drawing/2014/chart" uri="{C3380CC4-5D6E-409C-BE32-E72D297353CC}">
              <c16:uniqueId val="{00000002-C667-46D3-AB62-CEB178363D6A}"/>
            </c:ext>
          </c:extLst>
        </c:ser>
        <c:ser>
          <c:idx val="3"/>
          <c:order val="3"/>
          <c:tx>
            <c:strRef>
              <c:f>'Curvas de concentracion'!$U$73</c:f>
              <c:strCache>
                <c:ptCount val="1"/>
                <c:pt idx="0">
                  <c:v>Ingresos brutos de mercado</c:v>
                </c:pt>
              </c:strCache>
            </c:strRef>
          </c:tx>
          <c:spPr>
            <a:ln w="28575" cap="rnd">
              <a:solidFill>
                <a:schemeClr val="accent4"/>
              </a:solidFill>
              <a:round/>
            </a:ln>
            <a:effectLst/>
          </c:spPr>
          <c:marker>
            <c:symbol val="none"/>
          </c:marker>
          <c:cat>
            <c:numRef>
              <c:f>'Curvas de concentracion'!$Q$74:$Q$174</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'Curvas de concentracion'!$U$74:$U$174</c:f>
              <c:numCache>
                <c:formatCode>General</c:formatCode>
                <c:ptCount val="101"/>
                <c:pt idx="0">
                  <c:v>0</c:v>
                </c:pt>
                <c:pt idx="1">
                  <c:v>4.2549293522126265E-4</c:v>
                </c:pt>
                <c:pt idx="2">
                  <c:v>1.1343964863356935E-3</c:v>
                </c:pt>
                <c:pt idx="3">
                  <c:v>2.0180505892127189E-3</c:v>
                </c:pt>
                <c:pt idx="4">
                  <c:v>3.0501290528664386E-3</c:v>
                </c:pt>
                <c:pt idx="5">
                  <c:v>4.1859938900861409E-3</c:v>
                </c:pt>
                <c:pt idx="6">
                  <c:v>5.4649675304259881E-3</c:v>
                </c:pt>
                <c:pt idx="7">
                  <c:v>6.8760122410593417E-3</c:v>
                </c:pt>
                <c:pt idx="8">
                  <c:v>8.4062109576461073E-3</c:v>
                </c:pt>
                <c:pt idx="9">
                  <c:v>1.0051361642796106E-2</c:v>
                </c:pt>
                <c:pt idx="10">
                  <c:v>1.1801017205654744E-2</c:v>
                </c:pt>
                <c:pt idx="11">
                  <c:v>1.3652263216142272E-2</c:v>
                </c:pt>
                <c:pt idx="12">
                  <c:v>1.5618748440737514E-2</c:v>
                </c:pt>
                <c:pt idx="13">
                  <c:v>1.7702325870038182E-2</c:v>
                </c:pt>
                <c:pt idx="14">
                  <c:v>1.9918978294416446E-2</c:v>
                </c:pt>
                <c:pt idx="15">
                  <c:v>2.2242280200337819E-2</c:v>
                </c:pt>
                <c:pt idx="16">
                  <c:v>2.4681077151390417E-2</c:v>
                </c:pt>
                <c:pt idx="17">
                  <c:v>2.7181279975663584E-2</c:v>
                </c:pt>
                <c:pt idx="18">
                  <c:v>2.9753015185958295E-2</c:v>
                </c:pt>
                <c:pt idx="19">
                  <c:v>3.247328749758089E-2</c:v>
                </c:pt>
                <c:pt idx="20">
                  <c:v>3.5306861348765747E-2</c:v>
                </c:pt>
                <c:pt idx="21">
                  <c:v>3.8235974910335549E-2</c:v>
                </c:pt>
                <c:pt idx="22">
                  <c:v>4.1231314453942458E-2</c:v>
                </c:pt>
                <c:pt idx="23">
                  <c:v>4.4326917599948945E-2</c:v>
                </c:pt>
                <c:pt idx="24">
                  <c:v>4.763302131518523E-2</c:v>
                </c:pt>
                <c:pt idx="25">
                  <c:v>5.096322572495196E-2</c:v>
                </c:pt>
                <c:pt idx="26">
                  <c:v>5.4379555419013487E-2</c:v>
                </c:pt>
                <c:pt idx="27">
                  <c:v>5.7954597198412762E-2</c:v>
                </c:pt>
                <c:pt idx="28">
                  <c:v>6.1601648548924158E-2</c:v>
                </c:pt>
                <c:pt idx="29">
                  <c:v>6.5257309512041076E-2</c:v>
                </c:pt>
                <c:pt idx="30">
                  <c:v>6.91284477366466E-2</c:v>
                </c:pt>
                <c:pt idx="31">
                  <c:v>7.2977557250782601E-2</c:v>
                </c:pt>
                <c:pt idx="32">
                  <c:v>7.6996425081347686E-2</c:v>
                </c:pt>
                <c:pt idx="33">
                  <c:v>8.1081336251524319E-2</c:v>
                </c:pt>
                <c:pt idx="34">
                  <c:v>8.5226647071821524E-2</c:v>
                </c:pt>
                <c:pt idx="35">
                  <c:v>8.9554926297387441E-2</c:v>
                </c:pt>
                <c:pt idx="36">
                  <c:v>9.396951157572056E-2</c:v>
                </c:pt>
                <c:pt idx="37">
                  <c:v>9.8467099415294551E-2</c:v>
                </c:pt>
                <c:pt idx="38">
                  <c:v>0.10271181038557442</c:v>
                </c:pt>
                <c:pt idx="39">
                  <c:v>0.10781784266349372</c:v>
                </c:pt>
                <c:pt idx="40">
                  <c:v>0.11263358399805458</c:v>
                </c:pt>
                <c:pt idx="41">
                  <c:v>0.11760276685129668</c:v>
                </c:pt>
                <c:pt idx="42">
                  <c:v>0.1226589128108444</c:v>
                </c:pt>
                <c:pt idx="43">
                  <c:v>0.12787689273707409</c:v>
                </c:pt>
                <c:pt idx="44">
                  <c:v>0.13325143293299507</c:v>
                </c:pt>
                <c:pt idx="45">
                  <c:v>0.13872621003071633</c:v>
                </c:pt>
                <c:pt idx="46">
                  <c:v>0.14421609028173452</c:v>
                </c:pt>
                <c:pt idx="47">
                  <c:v>0.15005538914643071</c:v>
                </c:pt>
                <c:pt idx="48">
                  <c:v>0.15578277998030876</c:v>
                </c:pt>
                <c:pt idx="49">
                  <c:v>0.16183511076738846</c:v>
                </c:pt>
                <c:pt idx="50">
                  <c:v>0.16794458300172529</c:v>
                </c:pt>
                <c:pt idx="51">
                  <c:v>0.17395560604695834</c:v>
                </c:pt>
                <c:pt idx="52">
                  <c:v>0.18061633491854751</c:v>
                </c:pt>
                <c:pt idx="53">
                  <c:v>0.18709497354410132</c:v>
                </c:pt>
                <c:pt idx="54">
                  <c:v>0.19391052833239761</c:v>
                </c:pt>
                <c:pt idx="55">
                  <c:v>0.20074720264665621</c:v>
                </c:pt>
                <c:pt idx="56">
                  <c:v>0.20765253413985624</c:v>
                </c:pt>
                <c:pt idx="57">
                  <c:v>0.21498957552520084</c:v>
                </c:pt>
                <c:pt idx="58">
                  <c:v>0.22221945734790904</c:v>
                </c:pt>
                <c:pt idx="59">
                  <c:v>0.22982175588112144</c:v>
                </c:pt>
                <c:pt idx="60">
                  <c:v>0.23752862261352004</c:v>
                </c:pt>
                <c:pt idx="61">
                  <c:v>0.24513069860074882</c:v>
                </c:pt>
                <c:pt idx="62">
                  <c:v>0.25323172333886385</c:v>
                </c:pt>
                <c:pt idx="63">
                  <c:v>0.2612269782139196</c:v>
                </c:pt>
                <c:pt idx="64">
                  <c:v>0.27014297606096516</c:v>
                </c:pt>
                <c:pt idx="65">
                  <c:v>0.27880909563976575</c:v>
                </c:pt>
                <c:pt idx="66">
                  <c:v>0.28756292908804743</c:v>
                </c:pt>
                <c:pt idx="67">
                  <c:v>0.29676267204140028</c:v>
                </c:pt>
                <c:pt idx="68">
                  <c:v>0.30591622066657104</c:v>
                </c:pt>
                <c:pt idx="69">
                  <c:v>0.31566194426042354</c:v>
                </c:pt>
                <c:pt idx="70">
                  <c:v>0.32551875527226387</c:v>
                </c:pt>
                <c:pt idx="71">
                  <c:v>0.33535685796125669</c:v>
                </c:pt>
                <c:pt idx="72">
                  <c:v>0.34591330119671371</c:v>
                </c:pt>
                <c:pt idx="73">
                  <c:v>0.35656359608846666</c:v>
                </c:pt>
                <c:pt idx="74">
                  <c:v>0.36739293878216012</c:v>
                </c:pt>
                <c:pt idx="75">
                  <c:v>0.37885100507274938</c:v>
                </c:pt>
                <c:pt idx="76">
                  <c:v>0.39039607918879043</c:v>
                </c:pt>
                <c:pt idx="77">
                  <c:v>0.40228357642300122</c:v>
                </c:pt>
                <c:pt idx="78">
                  <c:v>0.41449805310316556</c:v>
                </c:pt>
                <c:pt idx="79">
                  <c:v>0.4270698275837197</c:v>
                </c:pt>
                <c:pt idx="80">
                  <c:v>0.44034359153378416</c:v>
                </c:pt>
                <c:pt idx="81">
                  <c:v>0.45390069775050873</c:v>
                </c:pt>
                <c:pt idx="82">
                  <c:v>0.46782939010865326</c:v>
                </c:pt>
                <c:pt idx="83">
                  <c:v>0.48217301222149633</c:v>
                </c:pt>
                <c:pt idx="84">
                  <c:v>0.49696539534180323</c:v>
                </c:pt>
                <c:pt idx="85">
                  <c:v>0.51167607229020962</c:v>
                </c:pt>
                <c:pt idx="86">
                  <c:v>0.52821421004437841</c:v>
                </c:pt>
                <c:pt idx="87">
                  <c:v>0.54486561711330606</c:v>
                </c:pt>
                <c:pt idx="88">
                  <c:v>0.56221851349421115</c:v>
                </c:pt>
                <c:pt idx="89">
                  <c:v>0.58026750369587021</c:v>
                </c:pt>
                <c:pt idx="90">
                  <c:v>0.59900792193726848</c:v>
                </c:pt>
                <c:pt idx="91">
                  <c:v>0.61991017483853683</c:v>
                </c:pt>
                <c:pt idx="92">
                  <c:v>0.64139312034563323</c:v>
                </c:pt>
                <c:pt idx="93">
                  <c:v>0.66362946884126273</c:v>
                </c:pt>
                <c:pt idx="94">
                  <c:v>0.68770711862338019</c:v>
                </c:pt>
                <c:pt idx="95">
                  <c:v>0.71537386656448554</c:v>
                </c:pt>
                <c:pt idx="96">
                  <c:v>0.74461270935280199</c:v>
                </c:pt>
                <c:pt idx="97">
                  <c:v>0.77797684898561237</c:v>
                </c:pt>
                <c:pt idx="98">
                  <c:v>0.81755353348063342</c:v>
                </c:pt>
                <c:pt idx="99">
                  <c:v>0.8713410381640081</c:v>
                </c:pt>
                <c:pt idx="100">
                  <c:v>1</c:v>
                </c:pt>
              </c:numCache>
            </c:numRef>
          </c:val>
          <c:smooth val="0"/>
          <c:extLst>
            <c:ext xmlns:c16="http://schemas.microsoft.com/office/drawing/2014/chart" uri="{C3380CC4-5D6E-409C-BE32-E72D297353CC}">
              <c16:uniqueId val="{00000003-C667-46D3-AB62-CEB178363D6A}"/>
            </c:ext>
          </c:extLst>
        </c:ser>
        <c:dLbls>
          <c:showLegendKey val="0"/>
          <c:showVal val="0"/>
          <c:showCatName val="0"/>
          <c:showSerName val="0"/>
          <c:showPercent val="0"/>
          <c:showBubbleSize val="0"/>
        </c:dLbls>
        <c:smooth val="0"/>
        <c:axId val="518262560"/>
        <c:axId val="1"/>
      </c:lineChart>
      <c:catAx>
        <c:axId val="518262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vert="horz"/>
          <a:lstStyle/>
          <a:p>
            <a:pPr>
              <a:defRPr sz="900" b="0" i="0" u="none" strike="noStrike" baseline="0">
                <a:solidFill>
                  <a:srgbClr val="333333"/>
                </a:solidFill>
                <a:latin typeface="Calibri"/>
                <a:ea typeface="Calibri"/>
                <a:cs typeface="Calibri"/>
              </a:defRPr>
            </a:pPr>
            <a:endParaRPr lang="en-US"/>
          </a:p>
        </c:txPr>
        <c:crossAx val="1"/>
        <c:crosses val="autoZero"/>
        <c:auto val="1"/>
        <c:lblAlgn val="ctr"/>
        <c:lblOffset val="100"/>
        <c:noMultiLvlLbl val="0"/>
      </c:catAx>
      <c:valAx>
        <c:axId val="1"/>
        <c:scaling>
          <c:orientation val="minMax"/>
          <c:max val="1"/>
        </c:scaling>
        <c:delete val="0"/>
        <c:axPos val="l"/>
        <c:majorGridlines>
          <c:spPr>
            <a:ln w="9525" cap="flat" cmpd="sng" algn="ctr">
              <a:solidFill>
                <a:schemeClr val="tx1">
                  <a:lumMod val="15000"/>
                  <a:lumOff val="85000"/>
                </a:schemeClr>
              </a:solidFill>
              <a:prstDash val="dash"/>
              <a:round/>
            </a:ln>
            <a:effectLst/>
          </c:spPr>
        </c:majorGridlines>
        <c:numFmt formatCode="#,##0.00" sourceLinked="0"/>
        <c:majorTickMark val="out"/>
        <c:minorTickMark val="none"/>
        <c:tickLblPos val="nextTo"/>
        <c:spPr>
          <a:ln w="6350">
            <a:noFill/>
          </a:ln>
        </c:spPr>
        <c:txPr>
          <a:bodyPr rot="0" vert="horz"/>
          <a:lstStyle/>
          <a:p>
            <a:pPr>
              <a:defRPr sz="900" b="0" i="0" u="none" strike="noStrike" baseline="0">
                <a:solidFill>
                  <a:srgbClr val="333333"/>
                </a:solidFill>
                <a:latin typeface="Calibri"/>
                <a:ea typeface="Calibri"/>
                <a:cs typeface="Calibri"/>
              </a:defRPr>
            </a:pPr>
            <a:endParaRPr lang="en-US"/>
          </a:p>
        </c:txPr>
        <c:crossAx val="518262560"/>
        <c:crosses val="autoZero"/>
        <c:crossBetween val="between"/>
      </c:valAx>
      <c:spPr>
        <a:noFill/>
        <a:ln w="25400">
          <a:noFill/>
        </a:ln>
      </c:spPr>
    </c:plotArea>
    <c:legend>
      <c:legendPos val="r"/>
      <c:layout>
        <c:manualLayout>
          <c:xMode val="edge"/>
          <c:yMode val="edge"/>
          <c:x val="0.21719631511877935"/>
          <c:y val="0.85276621181514611"/>
          <c:w val="0.56563960791112"/>
          <c:h val="0.12500377897788961"/>
        </c:manualLayout>
      </c:layout>
      <c:overlay val="0"/>
      <c:spPr>
        <a:noFill/>
        <a:ln w="25400">
          <a:noFill/>
        </a:ln>
      </c:spPr>
      <c:txPr>
        <a:bodyPr/>
        <a:lstStyle/>
        <a:p>
          <a:pPr>
            <a:defRPr sz="755" b="0" i="0" u="none" strike="noStrike" baseline="0">
              <a:solidFill>
                <a:srgbClr val="333333"/>
              </a:solidFill>
              <a:latin typeface="Calibri"/>
              <a:ea typeface="Calibri"/>
              <a:cs typeface="Calibri"/>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0" i="0" u="none" strike="noStrike" baseline="0">
                <a:solidFill>
                  <a:srgbClr val="333333"/>
                </a:solidFill>
                <a:latin typeface="Calibri"/>
                <a:ea typeface="Calibri"/>
                <a:cs typeface="Calibri"/>
              </a:defRPr>
            </a:pPr>
            <a:r>
              <a:rPr lang="en-US"/>
              <a:t>Montos pagados/recibidos por decil de ingreso bruto</a:t>
            </a:r>
          </a:p>
        </c:rich>
      </c:tx>
      <c:overlay val="0"/>
      <c:spPr>
        <a:noFill/>
        <a:ln w="25400">
          <a:noFill/>
        </a:ln>
      </c:spPr>
    </c:title>
    <c:autoTitleDeleted val="0"/>
    <c:plotArea>
      <c:layout>
        <c:manualLayout>
          <c:layoutTarget val="inner"/>
          <c:xMode val="edge"/>
          <c:yMode val="edge"/>
          <c:x val="9.782972658741812E-2"/>
          <c:y val="0.12016200747640474"/>
          <c:w val="0.8273288064607992"/>
          <c:h val="0.69090432347531361"/>
        </c:manualLayout>
      </c:layout>
      <c:barChart>
        <c:barDir val="col"/>
        <c:grouping val="clustered"/>
        <c:varyColors val="0"/>
        <c:ser>
          <c:idx val="0"/>
          <c:order val="0"/>
          <c:tx>
            <c:strRef>
              <c:f>Beneficios!$C$17</c:f>
              <c:strCache>
                <c:ptCount val="1"/>
                <c:pt idx="0">
                  <c:v>Impuesto corp IRACIS</c:v>
                </c:pt>
              </c:strCache>
            </c:strRef>
          </c:tx>
          <c:spPr>
            <a:solidFill>
              <a:srgbClr val="4472C4"/>
            </a:solidFill>
            <a:ln w="25400">
              <a:noFill/>
            </a:ln>
          </c:spPr>
          <c:invertIfNegative val="0"/>
          <c:cat>
            <c:strRef>
              <c:f>Beneficios!$B$18:$B$27</c:f>
              <c:strCache>
                <c:ptCount val="10"/>
                <c:pt idx="0">
                  <c:v>Mas pobres</c:v>
                </c:pt>
                <c:pt idx="1">
                  <c:v>2</c:v>
                </c:pt>
                <c:pt idx="2">
                  <c:v>3</c:v>
                </c:pt>
                <c:pt idx="3">
                  <c:v>4</c:v>
                </c:pt>
                <c:pt idx="4">
                  <c:v>5</c:v>
                </c:pt>
                <c:pt idx="5">
                  <c:v>6</c:v>
                </c:pt>
                <c:pt idx="6">
                  <c:v>7</c:v>
                </c:pt>
                <c:pt idx="7">
                  <c:v>8</c:v>
                </c:pt>
                <c:pt idx="8">
                  <c:v>9</c:v>
                </c:pt>
                <c:pt idx="9">
                  <c:v>Mas ricos</c:v>
                </c:pt>
              </c:strCache>
            </c:strRef>
          </c:cat>
          <c:val>
            <c:numRef>
              <c:f>Beneficios!$C$18:$C$27</c:f>
              <c:numCache>
                <c:formatCode>_(* #,##0_);_(* \(#,##0\);_(* "-"??_);_(@_)</c:formatCode>
                <c:ptCount val="10"/>
                <c:pt idx="0">
                  <c:v>0.82676488989257813</c:v>
                </c:pt>
                <c:pt idx="1">
                  <c:v>0.42087520019531249</c:v>
                </c:pt>
                <c:pt idx="2">
                  <c:v>9.3240389357910161</c:v>
                </c:pt>
                <c:pt idx="3">
                  <c:v>21.503050096679686</c:v>
                </c:pt>
                <c:pt idx="4">
                  <c:v>31.457979583984372</c:v>
                </c:pt>
                <c:pt idx="5">
                  <c:v>90.230490432128903</c:v>
                </c:pt>
                <c:pt idx="6">
                  <c:v>105.74164039129639</c:v>
                </c:pt>
                <c:pt idx="7">
                  <c:v>354.49219820898435</c:v>
                </c:pt>
                <c:pt idx="8">
                  <c:v>441.31530616210938</c:v>
                </c:pt>
                <c:pt idx="9">
                  <c:v>2804.8031089199217</c:v>
                </c:pt>
              </c:numCache>
            </c:numRef>
          </c:val>
          <c:extLst>
            <c:ext xmlns:c16="http://schemas.microsoft.com/office/drawing/2014/chart" uri="{C3380CC4-5D6E-409C-BE32-E72D297353CC}">
              <c16:uniqueId val="{00000000-BC3A-4966-9083-63F2542DE2E1}"/>
            </c:ext>
          </c:extLst>
        </c:ser>
        <c:ser>
          <c:idx val="1"/>
          <c:order val="1"/>
          <c:tx>
            <c:strRef>
              <c:f>Beneficios!$D$17</c:f>
              <c:strCache>
                <c:ptCount val="1"/>
                <c:pt idx="0">
                  <c:v>Impuestos por alquiler</c:v>
                </c:pt>
              </c:strCache>
            </c:strRef>
          </c:tx>
          <c:spPr>
            <a:solidFill>
              <a:srgbClr val="ED7D31"/>
            </a:solidFill>
            <a:ln w="25400">
              <a:noFill/>
            </a:ln>
          </c:spPr>
          <c:invertIfNegative val="0"/>
          <c:cat>
            <c:strRef>
              <c:f>Beneficios!$B$18:$B$27</c:f>
              <c:strCache>
                <c:ptCount val="10"/>
                <c:pt idx="0">
                  <c:v>Mas pobres</c:v>
                </c:pt>
                <c:pt idx="1">
                  <c:v>2</c:v>
                </c:pt>
                <c:pt idx="2">
                  <c:v>3</c:v>
                </c:pt>
                <c:pt idx="3">
                  <c:v>4</c:v>
                </c:pt>
                <c:pt idx="4">
                  <c:v>5</c:v>
                </c:pt>
                <c:pt idx="5">
                  <c:v>6</c:v>
                </c:pt>
                <c:pt idx="6">
                  <c:v>7</c:v>
                </c:pt>
                <c:pt idx="7">
                  <c:v>8</c:v>
                </c:pt>
                <c:pt idx="8">
                  <c:v>9</c:v>
                </c:pt>
                <c:pt idx="9">
                  <c:v>Mas ricos</c:v>
                </c:pt>
              </c:strCache>
            </c:strRef>
          </c:cat>
          <c:val>
            <c:numRef>
              <c:f>Beneficios!$D$18:$D$27</c:f>
              <c:numCache>
                <c:formatCode>_(* #,##0_);_(* \(#,##0\);_(* "-"??_);_(@_)</c:formatCode>
                <c:ptCount val="10"/>
                <c:pt idx="0">
                  <c:v>386.62713586548</c:v>
                </c:pt>
                <c:pt idx="1">
                  <c:v>10.971349982800001</c:v>
                </c:pt>
                <c:pt idx="2">
                  <c:v>83.557860643440009</c:v>
                </c:pt>
                <c:pt idx="3">
                  <c:v>164.50496248675998</c:v>
                </c:pt>
                <c:pt idx="4">
                  <c:v>276.58239365556</c:v>
                </c:pt>
                <c:pt idx="5">
                  <c:v>312.36317776151998</c:v>
                </c:pt>
                <c:pt idx="6">
                  <c:v>536.15896564143998</c:v>
                </c:pt>
                <c:pt idx="7">
                  <c:v>614.24209575084001</c:v>
                </c:pt>
                <c:pt idx="8">
                  <c:v>881.96118176848006</c:v>
                </c:pt>
                <c:pt idx="9">
                  <c:v>2824.1275197064397</c:v>
                </c:pt>
              </c:numCache>
            </c:numRef>
          </c:val>
          <c:extLst>
            <c:ext xmlns:c16="http://schemas.microsoft.com/office/drawing/2014/chart" uri="{C3380CC4-5D6E-409C-BE32-E72D297353CC}">
              <c16:uniqueId val="{00000001-BC3A-4966-9083-63F2542DE2E1}"/>
            </c:ext>
          </c:extLst>
        </c:ser>
        <c:ser>
          <c:idx val="2"/>
          <c:order val="2"/>
          <c:tx>
            <c:strRef>
              <c:f>Beneficios!$E$17</c:f>
              <c:strCache>
                <c:ptCount val="1"/>
                <c:pt idx="0">
                  <c:v>Impuestos por dividendos</c:v>
                </c:pt>
              </c:strCache>
            </c:strRef>
          </c:tx>
          <c:spPr>
            <a:solidFill>
              <a:srgbClr val="A5A5A5"/>
            </a:solidFill>
            <a:ln w="25400">
              <a:noFill/>
            </a:ln>
          </c:spPr>
          <c:invertIfNegative val="0"/>
          <c:cat>
            <c:strRef>
              <c:f>Beneficios!$B$18:$B$27</c:f>
              <c:strCache>
                <c:ptCount val="10"/>
                <c:pt idx="0">
                  <c:v>Mas pobres</c:v>
                </c:pt>
                <c:pt idx="1">
                  <c:v>2</c:v>
                </c:pt>
                <c:pt idx="2">
                  <c:v>3</c:v>
                </c:pt>
                <c:pt idx="3">
                  <c:v>4</c:v>
                </c:pt>
                <c:pt idx="4">
                  <c:v>5</c:v>
                </c:pt>
                <c:pt idx="5">
                  <c:v>6</c:v>
                </c:pt>
                <c:pt idx="6">
                  <c:v>7</c:v>
                </c:pt>
                <c:pt idx="7">
                  <c:v>8</c:v>
                </c:pt>
                <c:pt idx="8">
                  <c:v>9</c:v>
                </c:pt>
                <c:pt idx="9">
                  <c:v>Mas ricos</c:v>
                </c:pt>
              </c:strCache>
            </c:strRef>
          </c:cat>
          <c:val>
            <c:numRef>
              <c:f>Beneficios!$E$18:$E$27</c:f>
              <c:numCache>
                <c:formatCode>_(* #,##0_);_(* \(#,##0\);_(* "-"??_);_(@_)</c:formatCode>
                <c:ptCount val="10"/>
                <c:pt idx="0">
                  <c:v>139.37924811415999</c:v>
                </c:pt>
                <c:pt idx="1">
                  <c:v>11.109857629599999</c:v>
                </c:pt>
                <c:pt idx="2">
                  <c:v>251.97644443439998</c:v>
                </c:pt>
                <c:pt idx="3">
                  <c:v>58.048721805119996</c:v>
                </c:pt>
                <c:pt idx="4">
                  <c:v>12.59811347808</c:v>
                </c:pt>
                <c:pt idx="5">
                  <c:v>42.380011530279518</c:v>
                </c:pt>
                <c:pt idx="6">
                  <c:v>244.64906672902276</c:v>
                </c:pt>
                <c:pt idx="7">
                  <c:v>174.27856714218629</c:v>
                </c:pt>
                <c:pt idx="8">
                  <c:v>6184.6858187396592</c:v>
                </c:pt>
                <c:pt idx="9">
                  <c:v>1487.5714659720757</c:v>
                </c:pt>
              </c:numCache>
            </c:numRef>
          </c:val>
          <c:extLst>
            <c:ext xmlns:c16="http://schemas.microsoft.com/office/drawing/2014/chart" uri="{C3380CC4-5D6E-409C-BE32-E72D297353CC}">
              <c16:uniqueId val="{00000002-BC3A-4966-9083-63F2542DE2E1}"/>
            </c:ext>
          </c:extLst>
        </c:ser>
        <c:dLbls>
          <c:showLegendKey val="0"/>
          <c:showVal val="0"/>
          <c:showCatName val="0"/>
          <c:showSerName val="0"/>
          <c:showPercent val="0"/>
          <c:showBubbleSize val="0"/>
        </c:dLbls>
        <c:gapWidth val="75"/>
        <c:overlap val="-25"/>
        <c:axId val="518271760"/>
        <c:axId val="1"/>
      </c:barChart>
      <c:catAx>
        <c:axId val="518271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vert="horz"/>
          <a:lstStyle/>
          <a:p>
            <a:pPr>
              <a:defRPr sz="900" b="0" i="0" u="none" strike="noStrike" baseline="0">
                <a:solidFill>
                  <a:srgbClr val="333333"/>
                </a:solidFill>
                <a:latin typeface="Calibri"/>
                <a:ea typeface="Calibri"/>
                <a:cs typeface="Calibri"/>
              </a:defRPr>
            </a:pPr>
            <a:endParaRPr lang="en-US"/>
          </a:p>
        </c:txPr>
        <c:crossAx val="1"/>
        <c:crosses val="autoZero"/>
        <c:auto val="1"/>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prstDash val="dash"/>
              <a:round/>
            </a:ln>
            <a:effectLst/>
          </c:spPr>
        </c:majorGridlines>
        <c:numFmt formatCode="_(* #,##0_);_(* \(#,##0\);_(* &quot;-&quot;??_);_(@_)" sourceLinked="1"/>
        <c:majorTickMark val="none"/>
        <c:minorTickMark val="none"/>
        <c:tickLblPos val="nextTo"/>
        <c:spPr>
          <a:ln w="6350">
            <a:noFill/>
          </a:ln>
        </c:spPr>
        <c:txPr>
          <a:bodyPr rot="0" vert="horz"/>
          <a:lstStyle/>
          <a:p>
            <a:pPr>
              <a:defRPr sz="900" b="0" i="0" u="none" strike="noStrike" baseline="0">
                <a:solidFill>
                  <a:srgbClr val="333333"/>
                </a:solidFill>
                <a:latin typeface="Calibri"/>
                <a:ea typeface="Calibri"/>
                <a:cs typeface="Calibri"/>
              </a:defRPr>
            </a:pPr>
            <a:endParaRPr lang="en-US"/>
          </a:p>
        </c:txPr>
        <c:crossAx val="518271760"/>
        <c:crosses val="autoZero"/>
        <c:crossBetween val="between"/>
      </c:valAx>
      <c:spPr>
        <a:noFill/>
        <a:ln w="25400">
          <a:noFill/>
        </a:ln>
      </c:spPr>
    </c:plotArea>
    <c:legend>
      <c:legendPos val="r"/>
      <c:layout>
        <c:manualLayout>
          <c:xMode val="edge"/>
          <c:yMode val="edge"/>
          <c:x val="1.8913211975457988E-2"/>
          <c:y val="0.91409091615027416"/>
          <c:w val="0.90428446904118576"/>
          <c:h val="6.4455108791874327E-2"/>
        </c:manualLayout>
      </c:layout>
      <c:overlay val="0"/>
      <c:spPr>
        <a:noFill/>
        <a:ln w="25400">
          <a:noFill/>
        </a:ln>
      </c:spPr>
      <c:txPr>
        <a:bodyPr/>
        <a:lstStyle/>
        <a:p>
          <a:pPr>
            <a:defRPr sz="920" b="0" i="0" u="none" strike="noStrike" baseline="0">
              <a:solidFill>
                <a:srgbClr val="333333"/>
              </a:solidFill>
              <a:latin typeface="Calibri"/>
              <a:ea typeface="Calibri"/>
              <a:cs typeface="Calibri"/>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0" i="0" u="none" strike="noStrike" baseline="0">
                <a:solidFill>
                  <a:srgbClr val="333333"/>
                </a:solidFill>
                <a:latin typeface="Calibri"/>
                <a:ea typeface="Calibri"/>
                <a:cs typeface="Calibri"/>
              </a:defRPr>
            </a:pPr>
            <a:r>
              <a:rPr lang="en-US"/>
              <a:t>Montos pagados/recibidos por decil de ingreso bruto</a:t>
            </a:r>
          </a:p>
        </c:rich>
      </c:tx>
      <c:overlay val="0"/>
      <c:spPr>
        <a:noFill/>
        <a:ln w="25400">
          <a:noFill/>
        </a:ln>
      </c:spPr>
    </c:title>
    <c:autoTitleDeleted val="0"/>
    <c:plotArea>
      <c:layout>
        <c:manualLayout>
          <c:layoutTarget val="inner"/>
          <c:xMode val="edge"/>
          <c:yMode val="edge"/>
          <c:x val="9.7932689610720033E-2"/>
          <c:y val="0.12073567708333334"/>
          <c:w val="0.85649189556927285"/>
          <c:h val="0.71590720349409465"/>
        </c:manualLayout>
      </c:layout>
      <c:barChart>
        <c:barDir val="col"/>
        <c:grouping val="clustered"/>
        <c:varyColors val="0"/>
        <c:ser>
          <c:idx val="0"/>
          <c:order val="0"/>
          <c:tx>
            <c:strRef>
              <c:f>Beneficios!$O$17</c:f>
              <c:strCache>
                <c:ptCount val="1"/>
                <c:pt idx="0">
                  <c:v>Total direct taxes (+ corporate)</c:v>
                </c:pt>
              </c:strCache>
            </c:strRef>
          </c:tx>
          <c:spPr>
            <a:solidFill>
              <a:srgbClr val="4472C4"/>
            </a:solidFill>
            <a:ln w="25400">
              <a:noFill/>
            </a:ln>
          </c:spPr>
          <c:invertIfNegative val="0"/>
          <c:cat>
            <c:strRef>
              <c:f>Beneficios!$N$18:$N$27</c:f>
              <c:strCache>
                <c:ptCount val="10"/>
                <c:pt idx="0">
                  <c:v>Mas pobres</c:v>
                </c:pt>
                <c:pt idx="1">
                  <c:v>2</c:v>
                </c:pt>
                <c:pt idx="2">
                  <c:v>3</c:v>
                </c:pt>
                <c:pt idx="3">
                  <c:v>4</c:v>
                </c:pt>
                <c:pt idx="4">
                  <c:v>5</c:v>
                </c:pt>
                <c:pt idx="5">
                  <c:v>6</c:v>
                </c:pt>
                <c:pt idx="6">
                  <c:v>7</c:v>
                </c:pt>
                <c:pt idx="7">
                  <c:v>8</c:v>
                </c:pt>
                <c:pt idx="8">
                  <c:v>9</c:v>
                </c:pt>
                <c:pt idx="9">
                  <c:v>Mas ricos</c:v>
                </c:pt>
              </c:strCache>
            </c:strRef>
          </c:cat>
          <c:val>
            <c:numRef>
              <c:f>Beneficios!$O$18:$O$27</c:f>
              <c:numCache>
                <c:formatCode>_(* #,##0_);_(* \(#,##0\);_(* "-"??_);_(@_)</c:formatCode>
                <c:ptCount val="10"/>
                <c:pt idx="0">
                  <c:v>89.132940205757109</c:v>
                </c:pt>
                <c:pt idx="1">
                  <c:v>15.087305387161255</c:v>
                </c:pt>
                <c:pt idx="2">
                  <c:v>28.713497313110349</c:v>
                </c:pt>
                <c:pt idx="3">
                  <c:v>113.22048117224303</c:v>
                </c:pt>
                <c:pt idx="4">
                  <c:v>156.33935231713866</c:v>
                </c:pt>
                <c:pt idx="5">
                  <c:v>322.38955548260498</c:v>
                </c:pt>
                <c:pt idx="6">
                  <c:v>404.70791402005005</c:v>
                </c:pt>
                <c:pt idx="7">
                  <c:v>1060.9142661246401</c:v>
                </c:pt>
                <c:pt idx="8">
                  <c:v>6557.7772618354493</c:v>
                </c:pt>
                <c:pt idx="9">
                  <c:v>46377.866980040999</c:v>
                </c:pt>
              </c:numCache>
            </c:numRef>
          </c:val>
          <c:extLst>
            <c:ext xmlns:c16="http://schemas.microsoft.com/office/drawing/2014/chart" uri="{C3380CC4-5D6E-409C-BE32-E72D297353CC}">
              <c16:uniqueId val="{00000000-5510-4438-8F68-F694B1D88F3D}"/>
            </c:ext>
          </c:extLst>
        </c:ser>
        <c:ser>
          <c:idx val="1"/>
          <c:order val="1"/>
          <c:tx>
            <c:strRef>
              <c:f>Beneficios!$P$17</c:f>
              <c:strCache>
                <c:ptCount val="1"/>
                <c:pt idx="0">
                  <c:v>Impuesto corp IRAGRO</c:v>
                </c:pt>
              </c:strCache>
            </c:strRef>
          </c:tx>
          <c:spPr>
            <a:solidFill>
              <a:srgbClr val="ED7D31"/>
            </a:solidFill>
            <a:ln w="25400">
              <a:noFill/>
            </a:ln>
          </c:spPr>
          <c:invertIfNegative val="0"/>
          <c:cat>
            <c:strRef>
              <c:f>Beneficios!$N$18:$N$27</c:f>
              <c:strCache>
                <c:ptCount val="10"/>
                <c:pt idx="0">
                  <c:v>Mas pobres</c:v>
                </c:pt>
                <c:pt idx="1">
                  <c:v>2</c:v>
                </c:pt>
                <c:pt idx="2">
                  <c:v>3</c:v>
                </c:pt>
                <c:pt idx="3">
                  <c:v>4</c:v>
                </c:pt>
                <c:pt idx="4">
                  <c:v>5</c:v>
                </c:pt>
                <c:pt idx="5">
                  <c:v>6</c:v>
                </c:pt>
                <c:pt idx="6">
                  <c:v>7</c:v>
                </c:pt>
                <c:pt idx="7">
                  <c:v>8</c:v>
                </c:pt>
                <c:pt idx="8">
                  <c:v>9</c:v>
                </c:pt>
                <c:pt idx="9">
                  <c:v>Mas ricos</c:v>
                </c:pt>
              </c:strCache>
            </c:strRef>
          </c:cat>
          <c:val>
            <c:numRef>
              <c:f>Beneficios!$P$18:$P$27</c:f>
              <c:numCache>
                <c:formatCode>_(* #,##0_);_(* \(#,##0\);_(* "-"??_);_(@_)</c:formatCode>
                <c:ptCount val="10"/>
                <c:pt idx="0">
                  <c:v>0</c:v>
                </c:pt>
                <c:pt idx="1">
                  <c:v>0</c:v>
                </c:pt>
                <c:pt idx="2">
                  <c:v>0</c:v>
                </c:pt>
                <c:pt idx="3">
                  <c:v>0</c:v>
                </c:pt>
                <c:pt idx="4">
                  <c:v>0</c:v>
                </c:pt>
                <c:pt idx="5">
                  <c:v>0</c:v>
                </c:pt>
                <c:pt idx="6">
                  <c:v>72.41562403124999</c:v>
                </c:pt>
                <c:pt idx="7">
                  <c:v>336.97701135937501</c:v>
                </c:pt>
                <c:pt idx="8">
                  <c:v>522.23835464843751</c:v>
                </c:pt>
                <c:pt idx="9">
                  <c:v>18323.525656507813</c:v>
                </c:pt>
              </c:numCache>
            </c:numRef>
          </c:val>
          <c:extLst>
            <c:ext xmlns:c16="http://schemas.microsoft.com/office/drawing/2014/chart" uri="{C3380CC4-5D6E-409C-BE32-E72D297353CC}">
              <c16:uniqueId val="{00000001-5510-4438-8F68-F694B1D88F3D}"/>
            </c:ext>
          </c:extLst>
        </c:ser>
        <c:ser>
          <c:idx val="2"/>
          <c:order val="2"/>
          <c:tx>
            <c:strRef>
              <c:f>Beneficios!$Q$17</c:f>
              <c:strCache>
                <c:ptCount val="1"/>
                <c:pt idx="0">
                  <c:v>Total IRE</c:v>
                </c:pt>
              </c:strCache>
            </c:strRef>
          </c:tx>
          <c:spPr>
            <a:solidFill>
              <a:srgbClr val="A5A5A5"/>
            </a:solidFill>
            <a:ln w="25400">
              <a:noFill/>
            </a:ln>
          </c:spPr>
          <c:invertIfNegative val="0"/>
          <c:cat>
            <c:strRef>
              <c:f>Beneficios!$N$18:$N$27</c:f>
              <c:strCache>
                <c:ptCount val="10"/>
                <c:pt idx="0">
                  <c:v>Mas pobres</c:v>
                </c:pt>
                <c:pt idx="1">
                  <c:v>2</c:v>
                </c:pt>
                <c:pt idx="2">
                  <c:v>3</c:v>
                </c:pt>
                <c:pt idx="3">
                  <c:v>4</c:v>
                </c:pt>
                <c:pt idx="4">
                  <c:v>5</c:v>
                </c:pt>
                <c:pt idx="5">
                  <c:v>6</c:v>
                </c:pt>
                <c:pt idx="6">
                  <c:v>7</c:v>
                </c:pt>
                <c:pt idx="7">
                  <c:v>8</c:v>
                </c:pt>
                <c:pt idx="8">
                  <c:v>9</c:v>
                </c:pt>
                <c:pt idx="9">
                  <c:v>Mas ricos</c:v>
                </c:pt>
              </c:strCache>
            </c:strRef>
          </c:cat>
          <c:val>
            <c:numRef>
              <c:f>Beneficios!$Q$18:$Q$27</c:f>
              <c:numCache>
                <c:formatCode>_(* #,##0_);_(* \(#,##0\);_(* "-"??_);_(@_)</c:formatCode>
                <c:ptCount val="10"/>
                <c:pt idx="0">
                  <c:v>0.82676488989257813</c:v>
                </c:pt>
                <c:pt idx="1">
                  <c:v>15.087305387161255</c:v>
                </c:pt>
                <c:pt idx="2">
                  <c:v>28.713497313110349</c:v>
                </c:pt>
                <c:pt idx="3">
                  <c:v>67.783908587829586</c:v>
                </c:pt>
                <c:pt idx="4">
                  <c:v>156.33935231713866</c:v>
                </c:pt>
                <c:pt idx="5">
                  <c:v>322.38955548260498</c:v>
                </c:pt>
                <c:pt idx="6">
                  <c:v>404.70791402005005</c:v>
                </c:pt>
                <c:pt idx="7">
                  <c:v>1043.2742273989256</c:v>
                </c:pt>
                <c:pt idx="8">
                  <c:v>1529.6074634778747</c:v>
                </c:pt>
                <c:pt idx="9">
                  <c:v>23645.672111642762</c:v>
                </c:pt>
              </c:numCache>
            </c:numRef>
          </c:val>
          <c:extLst>
            <c:ext xmlns:c16="http://schemas.microsoft.com/office/drawing/2014/chart" uri="{C3380CC4-5D6E-409C-BE32-E72D297353CC}">
              <c16:uniqueId val="{00000002-5510-4438-8F68-F694B1D88F3D}"/>
            </c:ext>
          </c:extLst>
        </c:ser>
        <c:dLbls>
          <c:showLegendKey val="0"/>
          <c:showVal val="0"/>
          <c:showCatName val="0"/>
          <c:showSerName val="0"/>
          <c:showPercent val="0"/>
          <c:showBubbleSize val="0"/>
        </c:dLbls>
        <c:gapWidth val="219"/>
        <c:overlap val="-27"/>
        <c:axId val="518273760"/>
        <c:axId val="1"/>
      </c:barChart>
      <c:catAx>
        <c:axId val="518273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vert="horz"/>
          <a:lstStyle/>
          <a:p>
            <a:pPr>
              <a:defRPr sz="900" b="0" i="0" u="none" strike="noStrike" baseline="0">
                <a:solidFill>
                  <a:srgbClr val="333333"/>
                </a:solidFill>
                <a:latin typeface="Calibri"/>
                <a:ea typeface="Calibri"/>
                <a:cs typeface="Calibri"/>
              </a:defRPr>
            </a:pPr>
            <a:endParaRPr lang="en-US"/>
          </a:p>
        </c:txPr>
        <c:crossAx val="1"/>
        <c:crosses val="autoZero"/>
        <c:auto val="1"/>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prstDash val="dash"/>
              <a:round/>
            </a:ln>
            <a:effectLst/>
          </c:spPr>
        </c:majorGridlines>
        <c:numFmt formatCode="_(* #,##0_);_(* \(#,##0\);_(* &quot;-&quot;??_);_(@_)" sourceLinked="1"/>
        <c:majorTickMark val="none"/>
        <c:minorTickMark val="none"/>
        <c:tickLblPos val="nextTo"/>
        <c:spPr>
          <a:ln w="6350">
            <a:noFill/>
          </a:ln>
        </c:spPr>
        <c:txPr>
          <a:bodyPr rot="0" vert="horz"/>
          <a:lstStyle/>
          <a:p>
            <a:pPr>
              <a:defRPr sz="900" b="0" i="0" u="none" strike="noStrike" baseline="0">
                <a:solidFill>
                  <a:srgbClr val="333333"/>
                </a:solidFill>
                <a:latin typeface="Calibri"/>
                <a:ea typeface="Calibri"/>
                <a:cs typeface="Calibri"/>
              </a:defRPr>
            </a:pPr>
            <a:endParaRPr lang="en-US"/>
          </a:p>
        </c:txPr>
        <c:crossAx val="518273760"/>
        <c:crosses val="autoZero"/>
        <c:crossBetween val="between"/>
      </c:valAx>
      <c:spPr>
        <a:noFill/>
        <a:ln w="25400">
          <a:noFill/>
        </a:ln>
      </c:spPr>
    </c:plotArea>
    <c:legend>
      <c:legendPos val="r"/>
      <c:layout>
        <c:manualLayout>
          <c:xMode val="edge"/>
          <c:yMode val="edge"/>
          <c:x val="0.10824453668834873"/>
          <c:y val="0.90929712002373975"/>
          <c:w val="0.79092348510783983"/>
          <c:h val="6.3708666533642377E-2"/>
        </c:manualLayout>
      </c:layout>
      <c:overlay val="0"/>
      <c:spPr>
        <a:noFill/>
        <a:ln w="25400">
          <a:noFill/>
        </a:ln>
      </c:spPr>
      <c:txPr>
        <a:bodyPr/>
        <a:lstStyle/>
        <a:p>
          <a:pPr>
            <a:defRPr sz="885" b="0" i="0" u="none" strike="noStrike" baseline="0">
              <a:solidFill>
                <a:srgbClr val="333333"/>
              </a:solidFill>
              <a:latin typeface="Calibri"/>
              <a:ea typeface="Calibri"/>
              <a:cs typeface="Calibri"/>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0" i="0" u="none" strike="noStrike" baseline="0">
                <a:solidFill>
                  <a:srgbClr val="333333"/>
                </a:solidFill>
                <a:latin typeface="Calibri"/>
                <a:ea typeface="Calibri"/>
                <a:cs typeface="Calibri"/>
              </a:defRPr>
            </a:pPr>
            <a:r>
              <a:rPr lang="en-US"/>
              <a:t>Individuos que pagan impuestos por:</a:t>
            </a:r>
          </a:p>
        </c:rich>
      </c:tx>
      <c:overlay val="0"/>
      <c:spPr>
        <a:noFill/>
        <a:ln w="25400">
          <a:noFill/>
        </a:ln>
      </c:spPr>
    </c:title>
    <c:autoTitleDeleted val="0"/>
    <c:plotArea>
      <c:layout>
        <c:manualLayout>
          <c:layoutTarget val="inner"/>
          <c:xMode val="edge"/>
          <c:yMode val="edge"/>
          <c:x val="0.12092710379165991"/>
          <c:y val="0.14824140687450041"/>
          <c:w val="0.80479092716385281"/>
          <c:h val="0.65512283086916301"/>
        </c:manualLayout>
      </c:layout>
      <c:barChart>
        <c:barDir val="col"/>
        <c:grouping val="clustered"/>
        <c:varyColors val="0"/>
        <c:ser>
          <c:idx val="0"/>
          <c:order val="0"/>
          <c:tx>
            <c:strRef>
              <c:f>Contribuyentes!$C$12</c:f>
              <c:strCache>
                <c:ptCount val="1"/>
                <c:pt idx="0">
                  <c:v>IRP</c:v>
                </c:pt>
              </c:strCache>
            </c:strRef>
          </c:tx>
          <c:spPr>
            <a:solidFill>
              <a:srgbClr val="4472C4"/>
            </a:solidFill>
            <a:ln w="25400">
              <a:noFill/>
            </a:ln>
          </c:spPr>
          <c:invertIfNegative val="0"/>
          <c:cat>
            <c:numRef>
              <c:f>Contribuyentes!$B$13:$B$22</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Contribuyentes!$C$13:$C$22</c:f>
              <c:numCache>
                <c:formatCode>_(* #,##0_);_(* \(#,##0\);_(* "-"??_);_(@_)</c:formatCode>
                <c:ptCount val="10"/>
                <c:pt idx="0">
                  <c:v>2526</c:v>
                </c:pt>
                <c:pt idx="1">
                  <c:v>936</c:v>
                </c:pt>
                <c:pt idx="2">
                  <c:v>2898</c:v>
                </c:pt>
                <c:pt idx="3">
                  <c:v>3679</c:v>
                </c:pt>
                <c:pt idx="4">
                  <c:v>4146</c:v>
                </c:pt>
                <c:pt idx="5">
                  <c:v>6457</c:v>
                </c:pt>
                <c:pt idx="6">
                  <c:v>7880</c:v>
                </c:pt>
                <c:pt idx="7">
                  <c:v>13735</c:v>
                </c:pt>
                <c:pt idx="8">
                  <c:v>19259</c:v>
                </c:pt>
                <c:pt idx="9">
                  <c:v>57245</c:v>
                </c:pt>
              </c:numCache>
            </c:numRef>
          </c:val>
          <c:extLst>
            <c:ext xmlns:c16="http://schemas.microsoft.com/office/drawing/2014/chart" uri="{C3380CC4-5D6E-409C-BE32-E72D297353CC}">
              <c16:uniqueId val="{00000000-AFAC-45C4-ABBC-27AA77803359}"/>
            </c:ext>
          </c:extLst>
        </c:ser>
        <c:ser>
          <c:idx val="1"/>
          <c:order val="1"/>
          <c:tx>
            <c:strRef>
              <c:f>Contribuyentes!$D$12</c:f>
              <c:strCache>
                <c:ptCount val="1"/>
                <c:pt idx="0">
                  <c:v>IRAGRO</c:v>
                </c:pt>
              </c:strCache>
            </c:strRef>
          </c:tx>
          <c:spPr>
            <a:solidFill>
              <a:srgbClr val="ED7D31"/>
            </a:solidFill>
            <a:ln w="25400">
              <a:noFill/>
            </a:ln>
          </c:spPr>
          <c:invertIfNegative val="0"/>
          <c:cat>
            <c:numRef>
              <c:f>Contribuyentes!$B$13:$B$22</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Contribuyentes!$D$13:$D$22</c:f>
              <c:numCache>
                <c:formatCode>_(* #,##0_);_(* \(#,##0\);_(* "-"??_);_(@_)</c:formatCode>
                <c:ptCount val="10"/>
                <c:pt idx="0">
                  <c:v>0</c:v>
                </c:pt>
                <c:pt idx="1">
                  <c:v>0</c:v>
                </c:pt>
                <c:pt idx="2">
                  <c:v>0</c:v>
                </c:pt>
                <c:pt idx="3">
                  <c:v>0</c:v>
                </c:pt>
                <c:pt idx="4">
                  <c:v>0</c:v>
                </c:pt>
                <c:pt idx="5">
                  <c:v>0</c:v>
                </c:pt>
                <c:pt idx="6">
                  <c:v>948</c:v>
                </c:pt>
                <c:pt idx="7">
                  <c:v>2562</c:v>
                </c:pt>
                <c:pt idx="8">
                  <c:v>4643</c:v>
                </c:pt>
                <c:pt idx="9">
                  <c:v>48411</c:v>
                </c:pt>
              </c:numCache>
            </c:numRef>
          </c:val>
          <c:extLst>
            <c:ext xmlns:c16="http://schemas.microsoft.com/office/drawing/2014/chart" uri="{C3380CC4-5D6E-409C-BE32-E72D297353CC}">
              <c16:uniqueId val="{00000001-AFAC-45C4-ABBC-27AA77803359}"/>
            </c:ext>
          </c:extLst>
        </c:ser>
        <c:ser>
          <c:idx val="2"/>
          <c:order val="2"/>
          <c:tx>
            <c:strRef>
              <c:f>Contribuyentes!$E$12</c:f>
              <c:strCache>
                <c:ptCount val="1"/>
                <c:pt idx="0">
                  <c:v>IRACIS</c:v>
                </c:pt>
              </c:strCache>
            </c:strRef>
          </c:tx>
          <c:spPr>
            <a:solidFill>
              <a:srgbClr val="A5A5A5"/>
            </a:solidFill>
            <a:ln w="25400">
              <a:noFill/>
            </a:ln>
          </c:spPr>
          <c:invertIfNegative val="0"/>
          <c:cat>
            <c:numRef>
              <c:f>Contribuyentes!$B$13:$B$22</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Contribuyentes!$E$13:$E$22</c:f>
              <c:numCache>
                <c:formatCode>_(* #,##0_);_(* \(#,##0\);_(* "-"??_);_(@_)</c:formatCode>
                <c:ptCount val="10"/>
                <c:pt idx="0">
                  <c:v>268</c:v>
                </c:pt>
                <c:pt idx="1">
                  <c:v>66</c:v>
                </c:pt>
                <c:pt idx="2">
                  <c:v>984</c:v>
                </c:pt>
                <c:pt idx="3">
                  <c:v>2344</c:v>
                </c:pt>
                <c:pt idx="4">
                  <c:v>3403</c:v>
                </c:pt>
                <c:pt idx="5">
                  <c:v>7129</c:v>
                </c:pt>
                <c:pt idx="6">
                  <c:v>8186</c:v>
                </c:pt>
                <c:pt idx="7">
                  <c:v>16942</c:v>
                </c:pt>
                <c:pt idx="8">
                  <c:v>18780</c:v>
                </c:pt>
                <c:pt idx="9">
                  <c:v>39411</c:v>
                </c:pt>
              </c:numCache>
            </c:numRef>
          </c:val>
          <c:extLst>
            <c:ext xmlns:c16="http://schemas.microsoft.com/office/drawing/2014/chart" uri="{C3380CC4-5D6E-409C-BE32-E72D297353CC}">
              <c16:uniqueId val="{00000002-AFAC-45C4-ABBC-27AA77803359}"/>
            </c:ext>
          </c:extLst>
        </c:ser>
        <c:dLbls>
          <c:showLegendKey val="0"/>
          <c:showVal val="0"/>
          <c:showCatName val="0"/>
          <c:showSerName val="0"/>
          <c:showPercent val="0"/>
          <c:showBubbleSize val="0"/>
        </c:dLbls>
        <c:gapWidth val="219"/>
        <c:overlap val="-27"/>
        <c:axId val="518276160"/>
        <c:axId val="1"/>
      </c:barChart>
      <c:catAx>
        <c:axId val="518276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vert="horz"/>
          <a:lstStyle/>
          <a:p>
            <a:pPr>
              <a:defRPr sz="900" b="0" i="0" u="none" strike="noStrike" baseline="0">
                <a:solidFill>
                  <a:srgbClr val="333333"/>
                </a:solidFill>
                <a:latin typeface="Calibri"/>
                <a:ea typeface="Calibri"/>
                <a:cs typeface="Calibri"/>
              </a:defRPr>
            </a:pPr>
            <a:endParaRPr lang="en-US"/>
          </a:p>
        </c:txPr>
        <c:crossAx val="1"/>
        <c:crosses val="autoZero"/>
        <c:auto val="1"/>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prstDash val="dash"/>
              <a:round/>
            </a:ln>
            <a:effectLst/>
          </c:spPr>
        </c:majorGridlines>
        <c:title>
          <c:tx>
            <c:rich>
              <a:bodyPr/>
              <a:lstStyle/>
              <a:p>
                <a:pPr>
                  <a:defRPr sz="1000" b="0" i="0" u="none" strike="noStrike" baseline="0">
                    <a:solidFill>
                      <a:srgbClr val="333333"/>
                    </a:solidFill>
                    <a:latin typeface="Calibri"/>
                    <a:ea typeface="Calibri"/>
                    <a:cs typeface="Calibri"/>
                  </a:defRPr>
                </a:pPr>
                <a:r>
                  <a:rPr lang="en-US"/>
                  <a:t>Numero de individuos</a:t>
                </a:r>
              </a:p>
            </c:rich>
          </c:tx>
          <c:overlay val="0"/>
          <c:spPr>
            <a:noFill/>
            <a:ln w="25400">
              <a:noFill/>
            </a:ln>
          </c:spPr>
        </c:title>
        <c:numFmt formatCode="_(* #,##0_);_(* \(#,##0\);_(* &quot;-&quot;??_);_(@_)" sourceLinked="1"/>
        <c:majorTickMark val="none"/>
        <c:minorTickMark val="none"/>
        <c:tickLblPos val="nextTo"/>
        <c:spPr>
          <a:ln w="6350">
            <a:noFill/>
          </a:ln>
        </c:spPr>
        <c:txPr>
          <a:bodyPr rot="0" vert="horz"/>
          <a:lstStyle/>
          <a:p>
            <a:pPr>
              <a:defRPr sz="900" b="0" i="0" u="none" strike="noStrike" baseline="0">
                <a:solidFill>
                  <a:srgbClr val="333333"/>
                </a:solidFill>
                <a:latin typeface="Calibri"/>
                <a:ea typeface="Calibri"/>
                <a:cs typeface="Calibri"/>
              </a:defRPr>
            </a:pPr>
            <a:endParaRPr lang="en-US"/>
          </a:p>
        </c:txPr>
        <c:crossAx val="518276160"/>
        <c:crosses val="autoZero"/>
        <c:crossBetween val="between"/>
      </c:valAx>
      <c:spPr>
        <a:noFill/>
        <a:ln w="25400">
          <a:noFill/>
        </a:ln>
      </c:spPr>
    </c:plotArea>
    <c:legend>
      <c:legendPos val="r"/>
      <c:layout>
        <c:manualLayout>
          <c:xMode val="edge"/>
          <c:yMode val="edge"/>
          <c:x val="5.3837430157295918E-2"/>
          <c:y val="0.87125479507369274"/>
          <c:w val="0.8385182897219815"/>
          <c:h val="9.6582613408141782E-2"/>
        </c:manualLayout>
      </c:layout>
      <c:overlay val="0"/>
      <c:spPr>
        <a:noFill/>
        <a:ln w="25400">
          <a:noFill/>
        </a:ln>
      </c:spPr>
      <c:txPr>
        <a:bodyPr/>
        <a:lstStyle/>
        <a:p>
          <a:pPr>
            <a:defRPr sz="920" b="0" i="0" u="none" strike="noStrike" baseline="0">
              <a:solidFill>
                <a:srgbClr val="333333"/>
              </a:solidFill>
              <a:latin typeface="Calibri"/>
              <a:ea typeface="Calibri"/>
              <a:cs typeface="Calibri"/>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0" i="0" u="none" strike="noStrike" baseline="0">
                <a:solidFill>
                  <a:srgbClr val="333333"/>
                </a:solidFill>
                <a:latin typeface="Calibri"/>
                <a:ea typeface="Calibri"/>
                <a:cs typeface="Calibri"/>
              </a:defRPr>
            </a:pPr>
            <a:r>
              <a:rPr lang="en-US"/>
              <a:t>Individuos que pagan impuestos por:</a:t>
            </a:r>
          </a:p>
        </c:rich>
      </c:tx>
      <c:overlay val="0"/>
      <c:spPr>
        <a:noFill/>
        <a:ln w="25400">
          <a:noFill/>
        </a:ln>
      </c:spPr>
    </c:title>
    <c:autoTitleDeleted val="0"/>
    <c:plotArea>
      <c:layout>
        <c:manualLayout>
          <c:layoutTarget val="inner"/>
          <c:xMode val="edge"/>
          <c:yMode val="edge"/>
          <c:x val="0.10926293895681148"/>
          <c:y val="0.12714493631456941"/>
          <c:w val="0.83481387849543431"/>
          <c:h val="0.70077483850558142"/>
        </c:manualLayout>
      </c:layout>
      <c:barChart>
        <c:barDir val="col"/>
        <c:grouping val="clustered"/>
        <c:varyColors val="0"/>
        <c:ser>
          <c:idx val="0"/>
          <c:order val="0"/>
          <c:tx>
            <c:strRef>
              <c:f>Contribuyentes!$M$12</c:f>
              <c:strCache>
                <c:ptCount val="1"/>
                <c:pt idx="0">
                  <c:v>IRACIS</c:v>
                </c:pt>
              </c:strCache>
            </c:strRef>
          </c:tx>
          <c:spPr>
            <a:solidFill>
              <a:srgbClr val="4472C4"/>
            </a:solidFill>
            <a:ln w="25400">
              <a:noFill/>
            </a:ln>
          </c:spPr>
          <c:invertIfNegative val="0"/>
          <c:cat>
            <c:numRef>
              <c:f>Contribuyentes!$L$13:$L$22</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Contribuyentes!$M$13:$M$22</c:f>
              <c:numCache>
                <c:formatCode>_(* #,##0_);_(* \(#,##0\);_(* "-"??_);_(@_)</c:formatCode>
                <c:ptCount val="10"/>
                <c:pt idx="0">
                  <c:v>268</c:v>
                </c:pt>
                <c:pt idx="1">
                  <c:v>66</c:v>
                </c:pt>
                <c:pt idx="2">
                  <c:v>984</c:v>
                </c:pt>
                <c:pt idx="3">
                  <c:v>2344</c:v>
                </c:pt>
                <c:pt idx="4">
                  <c:v>3403</c:v>
                </c:pt>
                <c:pt idx="5">
                  <c:v>7129</c:v>
                </c:pt>
                <c:pt idx="6">
                  <c:v>8186</c:v>
                </c:pt>
                <c:pt idx="7">
                  <c:v>16942</c:v>
                </c:pt>
                <c:pt idx="8">
                  <c:v>18780</c:v>
                </c:pt>
                <c:pt idx="9">
                  <c:v>39411</c:v>
                </c:pt>
              </c:numCache>
            </c:numRef>
          </c:val>
          <c:extLst>
            <c:ext xmlns:c16="http://schemas.microsoft.com/office/drawing/2014/chart" uri="{C3380CC4-5D6E-409C-BE32-E72D297353CC}">
              <c16:uniqueId val="{00000000-6662-4C85-A757-4C1F453800D5}"/>
            </c:ext>
          </c:extLst>
        </c:ser>
        <c:ser>
          <c:idx val="1"/>
          <c:order val="1"/>
          <c:tx>
            <c:strRef>
              <c:f>Contribuyentes!$N$12</c:f>
              <c:strCache>
                <c:ptCount val="1"/>
                <c:pt idx="0">
                  <c:v>IRAGRO</c:v>
                </c:pt>
              </c:strCache>
            </c:strRef>
          </c:tx>
          <c:spPr>
            <a:solidFill>
              <a:srgbClr val="ED7D31"/>
            </a:solidFill>
            <a:ln w="25400">
              <a:noFill/>
            </a:ln>
          </c:spPr>
          <c:invertIfNegative val="0"/>
          <c:cat>
            <c:numRef>
              <c:f>Contribuyentes!$L$13:$L$22</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Contribuyentes!$N$13:$N$22</c:f>
              <c:numCache>
                <c:formatCode>_(* #,##0_);_(* \(#,##0\);_(* "-"??_);_(@_)</c:formatCode>
                <c:ptCount val="10"/>
                <c:pt idx="0">
                  <c:v>0</c:v>
                </c:pt>
                <c:pt idx="1">
                  <c:v>0</c:v>
                </c:pt>
                <c:pt idx="2">
                  <c:v>0</c:v>
                </c:pt>
                <c:pt idx="3">
                  <c:v>0</c:v>
                </c:pt>
                <c:pt idx="4">
                  <c:v>0</c:v>
                </c:pt>
                <c:pt idx="5">
                  <c:v>0</c:v>
                </c:pt>
                <c:pt idx="6">
                  <c:v>948</c:v>
                </c:pt>
                <c:pt idx="7">
                  <c:v>2562</c:v>
                </c:pt>
                <c:pt idx="8">
                  <c:v>4643</c:v>
                </c:pt>
                <c:pt idx="9">
                  <c:v>48411</c:v>
                </c:pt>
              </c:numCache>
            </c:numRef>
          </c:val>
          <c:extLst>
            <c:ext xmlns:c16="http://schemas.microsoft.com/office/drawing/2014/chart" uri="{C3380CC4-5D6E-409C-BE32-E72D297353CC}">
              <c16:uniqueId val="{00000001-6662-4C85-A757-4C1F453800D5}"/>
            </c:ext>
          </c:extLst>
        </c:ser>
        <c:ser>
          <c:idx val="2"/>
          <c:order val="2"/>
          <c:tx>
            <c:strRef>
              <c:f>Contribuyentes!$O$12</c:f>
              <c:strCache>
                <c:ptCount val="1"/>
                <c:pt idx="0">
                  <c:v>Total IRE</c:v>
                </c:pt>
              </c:strCache>
            </c:strRef>
          </c:tx>
          <c:spPr>
            <a:solidFill>
              <a:srgbClr val="A5A5A5"/>
            </a:solidFill>
            <a:ln w="25400">
              <a:noFill/>
            </a:ln>
          </c:spPr>
          <c:invertIfNegative val="0"/>
          <c:cat>
            <c:numRef>
              <c:f>Contribuyentes!$L$13:$L$22</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Contribuyentes!$O$13:$O$22</c:f>
              <c:numCache>
                <c:formatCode>_(* #,##0_);_(* \(#,##0\);_(* "-"??_);_(@_)</c:formatCode>
                <c:ptCount val="10"/>
                <c:pt idx="0">
                  <c:v>268</c:v>
                </c:pt>
                <c:pt idx="1">
                  <c:v>7486</c:v>
                </c:pt>
                <c:pt idx="2">
                  <c:v>9917</c:v>
                </c:pt>
                <c:pt idx="3">
                  <c:v>16724</c:v>
                </c:pt>
                <c:pt idx="4">
                  <c:v>36131</c:v>
                </c:pt>
                <c:pt idx="5">
                  <c:v>56306</c:v>
                </c:pt>
                <c:pt idx="6">
                  <c:v>51883</c:v>
                </c:pt>
                <c:pt idx="7">
                  <c:v>74014</c:v>
                </c:pt>
                <c:pt idx="8">
                  <c:v>102863</c:v>
                </c:pt>
                <c:pt idx="9">
                  <c:v>191688</c:v>
                </c:pt>
              </c:numCache>
            </c:numRef>
          </c:val>
          <c:extLst>
            <c:ext xmlns:c16="http://schemas.microsoft.com/office/drawing/2014/chart" uri="{C3380CC4-5D6E-409C-BE32-E72D297353CC}">
              <c16:uniqueId val="{00000002-6662-4C85-A757-4C1F453800D5}"/>
            </c:ext>
          </c:extLst>
        </c:ser>
        <c:dLbls>
          <c:showLegendKey val="0"/>
          <c:showVal val="0"/>
          <c:showCatName val="0"/>
          <c:showSerName val="0"/>
          <c:showPercent val="0"/>
          <c:showBubbleSize val="0"/>
        </c:dLbls>
        <c:gapWidth val="219"/>
        <c:overlap val="-27"/>
        <c:axId val="518277360"/>
        <c:axId val="1"/>
      </c:barChart>
      <c:catAx>
        <c:axId val="518277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vert="horz"/>
          <a:lstStyle/>
          <a:p>
            <a:pPr>
              <a:defRPr sz="900" b="0" i="0" u="none" strike="noStrike" baseline="0">
                <a:solidFill>
                  <a:srgbClr val="333333"/>
                </a:solidFill>
                <a:latin typeface="Calibri"/>
                <a:ea typeface="Calibri"/>
                <a:cs typeface="Calibri"/>
              </a:defRPr>
            </a:pPr>
            <a:endParaRPr lang="en-US"/>
          </a:p>
        </c:txPr>
        <c:crossAx val="1"/>
        <c:crosses val="autoZero"/>
        <c:auto val="1"/>
        <c:lblAlgn val="ctr"/>
        <c:lblOffset val="100"/>
        <c:noMultiLvlLbl val="0"/>
      </c:catAx>
      <c:valAx>
        <c:axId val="1"/>
        <c:scaling>
          <c:orientation val="minMax"/>
          <c:max val="120000"/>
        </c:scaling>
        <c:delete val="0"/>
        <c:axPos val="l"/>
        <c:majorGridlines>
          <c:spPr>
            <a:ln w="9525" cap="flat" cmpd="sng" algn="ctr">
              <a:solidFill>
                <a:schemeClr val="tx1">
                  <a:lumMod val="15000"/>
                  <a:lumOff val="85000"/>
                </a:schemeClr>
              </a:solidFill>
              <a:prstDash val="dash"/>
              <a:round/>
            </a:ln>
            <a:effectLst/>
          </c:spPr>
        </c:majorGridlines>
        <c:title>
          <c:tx>
            <c:rich>
              <a:bodyPr/>
              <a:lstStyle/>
              <a:p>
                <a:pPr>
                  <a:defRPr sz="1000" b="0" i="0" u="none" strike="noStrike" baseline="0">
                    <a:solidFill>
                      <a:srgbClr val="000000"/>
                    </a:solidFill>
                    <a:latin typeface="Calibri"/>
                    <a:ea typeface="Calibri"/>
                    <a:cs typeface="Calibri"/>
                  </a:defRPr>
                </a:pPr>
                <a:r>
                  <a:rPr lang="en-US"/>
                  <a:t>Numero de individuos</a:t>
                </a:r>
              </a:p>
            </c:rich>
          </c:tx>
          <c:overlay val="0"/>
        </c:title>
        <c:numFmt formatCode="_(* #,##0_);_(* \(#,##0\);_(* &quot;-&quot;??_);_(@_)" sourceLinked="1"/>
        <c:majorTickMark val="none"/>
        <c:minorTickMark val="none"/>
        <c:tickLblPos val="nextTo"/>
        <c:spPr>
          <a:ln w="6350">
            <a:noFill/>
          </a:ln>
        </c:spPr>
        <c:txPr>
          <a:bodyPr rot="0" vert="horz"/>
          <a:lstStyle/>
          <a:p>
            <a:pPr>
              <a:defRPr sz="900" b="0" i="0" u="none" strike="noStrike" baseline="0">
                <a:solidFill>
                  <a:srgbClr val="333333"/>
                </a:solidFill>
                <a:latin typeface="Calibri"/>
                <a:ea typeface="Calibri"/>
                <a:cs typeface="Calibri"/>
              </a:defRPr>
            </a:pPr>
            <a:endParaRPr lang="en-US"/>
          </a:p>
        </c:txPr>
        <c:crossAx val="518277360"/>
        <c:crosses val="autoZero"/>
        <c:crossBetween val="between"/>
      </c:valAx>
      <c:spPr>
        <a:noFill/>
        <a:ln w="25400">
          <a:noFill/>
        </a:ln>
      </c:spPr>
    </c:plotArea>
    <c:legend>
      <c:legendPos val="r"/>
      <c:layout>
        <c:manualLayout>
          <c:xMode val="edge"/>
          <c:yMode val="edge"/>
          <c:x val="0.30500943004961745"/>
          <c:y val="0.9061515411189619"/>
          <c:w val="0.40376248384176894"/>
          <c:h val="6.734897357542835E-2"/>
        </c:manualLayout>
      </c:layout>
      <c:overlay val="0"/>
      <c:spPr>
        <a:noFill/>
        <a:ln w="25400">
          <a:noFill/>
        </a:ln>
      </c:spPr>
      <c:txPr>
        <a:bodyPr/>
        <a:lstStyle/>
        <a:p>
          <a:pPr>
            <a:defRPr sz="920" b="0" i="0" u="none" strike="noStrike" baseline="0">
              <a:solidFill>
                <a:srgbClr val="333333"/>
              </a:solidFill>
              <a:latin typeface="Calibri"/>
              <a:ea typeface="Calibri"/>
              <a:cs typeface="Calibri"/>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0" i="0" u="none" strike="noStrike" baseline="0">
                <a:solidFill>
                  <a:srgbClr val="333333"/>
                </a:solidFill>
                <a:latin typeface="Calibri"/>
                <a:ea typeface="Calibri"/>
                <a:cs typeface="Calibri"/>
              </a:defRPr>
            </a:pPr>
            <a:r>
              <a:rPr lang="en-US"/>
              <a:t>Tasas efectivas</a:t>
            </a:r>
          </a:p>
        </c:rich>
      </c:tx>
      <c:overlay val="0"/>
      <c:spPr>
        <a:noFill/>
        <a:ln w="25400">
          <a:noFill/>
        </a:ln>
      </c:spPr>
    </c:title>
    <c:autoTitleDeleted val="0"/>
    <c:plotArea>
      <c:layout>
        <c:manualLayout>
          <c:layoutTarget val="inner"/>
          <c:xMode val="edge"/>
          <c:yMode val="edge"/>
          <c:x val="7.2095350791825177E-2"/>
          <c:y val="0.12437961099932932"/>
          <c:w val="0.87940167064791075"/>
          <c:h val="0.70878167786628177"/>
        </c:manualLayout>
      </c:layout>
      <c:lineChart>
        <c:grouping val="standard"/>
        <c:varyColors val="0"/>
        <c:ser>
          <c:idx val="0"/>
          <c:order val="0"/>
          <c:tx>
            <c:strRef>
              <c:f>'Tasas efectivas'!$C$13</c:f>
              <c:strCache>
                <c:ptCount val="1"/>
                <c:pt idx="0">
                  <c:v>Iracis</c:v>
                </c:pt>
              </c:strCache>
            </c:strRef>
          </c:tx>
          <c:spPr>
            <a:ln w="28575" cap="rnd">
              <a:solidFill>
                <a:schemeClr val="accent1"/>
              </a:solidFill>
              <a:round/>
            </a:ln>
            <a:effectLst/>
          </c:spPr>
          <c:marker>
            <c:symbol val="none"/>
          </c:marker>
          <c:cat>
            <c:numRef>
              <c:f>'Tasas efectivas'!$B$14:$B$23</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'Tasas efectivas'!$C$14:$C$23</c:f>
              <c:numCache>
                <c:formatCode>0.000</c:formatCode>
                <c:ptCount val="10"/>
                <c:pt idx="0">
                  <c:v>7.0999998116727031E-3</c:v>
                </c:pt>
                <c:pt idx="1">
                  <c:v>7.1000002070426135E-3</c:v>
                </c:pt>
                <c:pt idx="2">
                  <c:v>7.0999998948978217E-3</c:v>
                </c:pt>
                <c:pt idx="3">
                  <c:v>7.0708190695342654E-3</c:v>
                </c:pt>
                <c:pt idx="4">
                  <c:v>7.0999998973958018E-3</c:v>
                </c:pt>
                <c:pt idx="5">
                  <c:v>6.981413926527763E-3</c:v>
                </c:pt>
                <c:pt idx="6">
                  <c:v>6.9689469959672585E-3</c:v>
                </c:pt>
                <c:pt idx="7">
                  <c:v>6.7851257474841938E-3</c:v>
                </c:pt>
                <c:pt idx="8">
                  <c:v>6.6969808193681948E-3</c:v>
                </c:pt>
                <c:pt idx="9">
                  <c:v>6.4040267958903078E-3</c:v>
                </c:pt>
              </c:numCache>
            </c:numRef>
          </c:val>
          <c:smooth val="0"/>
          <c:extLst>
            <c:ext xmlns:c16="http://schemas.microsoft.com/office/drawing/2014/chart" uri="{C3380CC4-5D6E-409C-BE32-E72D297353CC}">
              <c16:uniqueId val="{00000000-D4FB-414E-A4DB-43F1024AA2F7}"/>
            </c:ext>
          </c:extLst>
        </c:ser>
        <c:ser>
          <c:idx val="1"/>
          <c:order val="1"/>
          <c:tx>
            <c:strRef>
              <c:f>'Tasas efectivas'!$D$13</c:f>
              <c:strCache>
                <c:ptCount val="1"/>
                <c:pt idx="0">
                  <c:v>Iragro</c:v>
                </c:pt>
              </c:strCache>
            </c:strRef>
          </c:tx>
          <c:spPr>
            <a:ln w="28575" cap="rnd">
              <a:solidFill>
                <a:schemeClr val="accent2"/>
              </a:solidFill>
              <a:round/>
            </a:ln>
            <a:effectLst/>
          </c:spPr>
          <c:marker>
            <c:symbol val="none"/>
          </c:marker>
          <c:cat>
            <c:numRef>
              <c:f>'Tasas efectivas'!$B$14:$B$23</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'Tasas efectivas'!$D$14:$D$23</c:f>
              <c:numCache>
                <c:formatCode>0.000</c:formatCode>
                <c:ptCount val="10"/>
                <c:pt idx="0">
                  <c:v>0</c:v>
                </c:pt>
                <c:pt idx="1">
                  <c:v>0</c:v>
                </c:pt>
                <c:pt idx="2">
                  <c:v>0</c:v>
                </c:pt>
                <c:pt idx="3">
                  <c:v>0</c:v>
                </c:pt>
                <c:pt idx="4">
                  <c:v>0</c:v>
                </c:pt>
                <c:pt idx="5">
                  <c:v>0</c:v>
                </c:pt>
                <c:pt idx="6">
                  <c:v>1.1800000460515131E-2</c:v>
                </c:pt>
                <c:pt idx="7">
                  <c:v>1.2183888696788882E-2</c:v>
                </c:pt>
                <c:pt idx="8">
                  <c:v>1.1855206450090354E-2</c:v>
                </c:pt>
                <c:pt idx="9">
                  <c:v>1.2369170479627037E-2</c:v>
                </c:pt>
              </c:numCache>
            </c:numRef>
          </c:val>
          <c:smooth val="0"/>
          <c:extLst>
            <c:ext xmlns:c16="http://schemas.microsoft.com/office/drawing/2014/chart" uri="{C3380CC4-5D6E-409C-BE32-E72D297353CC}">
              <c16:uniqueId val="{00000001-D4FB-414E-A4DB-43F1024AA2F7}"/>
            </c:ext>
          </c:extLst>
        </c:ser>
        <c:ser>
          <c:idx val="2"/>
          <c:order val="2"/>
          <c:tx>
            <c:strRef>
              <c:f>'Tasas efectivas'!$E$13</c:f>
              <c:strCache>
                <c:ptCount val="1"/>
                <c:pt idx="0">
                  <c:v>Total</c:v>
                </c:pt>
              </c:strCache>
            </c:strRef>
          </c:tx>
          <c:spPr>
            <a:ln w="28575" cap="rnd">
              <a:solidFill>
                <a:schemeClr val="accent3"/>
              </a:solidFill>
              <a:round/>
            </a:ln>
            <a:effectLst/>
          </c:spPr>
          <c:marker>
            <c:symbol val="none"/>
          </c:marker>
          <c:cat>
            <c:numRef>
              <c:f>'Tasas efectivas'!$B$14:$B$23</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'Tasas efectivas'!$E$14:$E$23</c:f>
              <c:numCache>
                <c:formatCode>0.000</c:formatCode>
                <c:ptCount val="10"/>
                <c:pt idx="0">
                  <c:v>4.5191013695475506E-2</c:v>
                </c:pt>
                <c:pt idx="1">
                  <c:v>4.2595271006758743E-2</c:v>
                </c:pt>
                <c:pt idx="2">
                  <c:v>3.8117831312079298E-2</c:v>
                </c:pt>
                <c:pt idx="3">
                  <c:v>2.5382598786002273E-2</c:v>
                </c:pt>
                <c:pt idx="4">
                  <c:v>2.490396516511454E-2</c:v>
                </c:pt>
                <c:pt idx="5">
                  <c:v>1.8050477241461676E-2</c:v>
                </c:pt>
                <c:pt idx="6">
                  <c:v>2.1014869475201741E-2</c:v>
                </c:pt>
                <c:pt idx="7">
                  <c:v>1.9063858948991003E-2</c:v>
                </c:pt>
                <c:pt idx="8">
                  <c:v>1.6554897987607214E-2</c:v>
                </c:pt>
                <c:pt idx="9">
                  <c:v>2.5691583866946869E-2</c:v>
                </c:pt>
              </c:numCache>
            </c:numRef>
          </c:val>
          <c:smooth val="0"/>
          <c:extLst>
            <c:ext xmlns:c16="http://schemas.microsoft.com/office/drawing/2014/chart" uri="{C3380CC4-5D6E-409C-BE32-E72D297353CC}">
              <c16:uniqueId val="{00000002-D4FB-414E-A4DB-43F1024AA2F7}"/>
            </c:ext>
          </c:extLst>
        </c:ser>
        <c:dLbls>
          <c:showLegendKey val="0"/>
          <c:showVal val="0"/>
          <c:showCatName val="0"/>
          <c:showSerName val="0"/>
          <c:showPercent val="0"/>
          <c:showBubbleSize val="0"/>
        </c:dLbls>
        <c:smooth val="0"/>
        <c:axId val="751814448"/>
        <c:axId val="1"/>
      </c:lineChart>
      <c:catAx>
        <c:axId val="751814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vert="horz"/>
          <a:lstStyle/>
          <a:p>
            <a:pPr>
              <a:defRPr sz="900" b="0" i="0" u="none" strike="noStrike" baseline="0">
                <a:solidFill>
                  <a:srgbClr val="333333"/>
                </a:solidFill>
                <a:latin typeface="Calibri"/>
                <a:ea typeface="Calibri"/>
                <a:cs typeface="Calibri"/>
              </a:defRPr>
            </a:pPr>
            <a:endParaRPr lang="en-US"/>
          </a:p>
        </c:txPr>
        <c:crossAx val="1"/>
        <c:crosses val="autoZero"/>
        <c:auto val="1"/>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prstDash val="dash"/>
              <a:round/>
            </a:ln>
            <a:effectLst/>
          </c:spPr>
        </c:majorGridlines>
        <c:numFmt formatCode="0.000" sourceLinked="1"/>
        <c:majorTickMark val="none"/>
        <c:minorTickMark val="none"/>
        <c:tickLblPos val="nextTo"/>
        <c:spPr>
          <a:ln w="6350">
            <a:noFill/>
          </a:ln>
        </c:spPr>
        <c:txPr>
          <a:bodyPr rot="0" vert="horz"/>
          <a:lstStyle/>
          <a:p>
            <a:pPr>
              <a:defRPr sz="900" b="0" i="0" u="none" strike="noStrike" baseline="0">
                <a:solidFill>
                  <a:srgbClr val="333333"/>
                </a:solidFill>
                <a:latin typeface="Calibri"/>
                <a:ea typeface="Calibri"/>
                <a:cs typeface="Calibri"/>
              </a:defRPr>
            </a:pPr>
            <a:endParaRPr lang="en-US"/>
          </a:p>
        </c:txPr>
        <c:crossAx val="751814448"/>
        <c:crosses val="autoZero"/>
        <c:crossBetween val="between"/>
      </c:valAx>
      <c:spPr>
        <a:noFill/>
        <a:ln w="25400">
          <a:noFill/>
        </a:ln>
      </c:spPr>
    </c:plotArea>
    <c:legend>
      <c:legendPos val="r"/>
      <c:layout>
        <c:manualLayout>
          <c:xMode val="edge"/>
          <c:yMode val="edge"/>
          <c:x val="0.2946303186460667"/>
          <c:y val="0.90931507765350983"/>
          <c:w val="0.40954832569005795"/>
          <c:h val="6.263687580453714E-2"/>
        </c:manualLayout>
      </c:layout>
      <c:overlay val="0"/>
      <c:spPr>
        <a:noFill/>
        <a:ln w="25400">
          <a:noFill/>
        </a:ln>
      </c:spPr>
      <c:txPr>
        <a:bodyPr/>
        <a:lstStyle/>
        <a:p>
          <a:pPr>
            <a:defRPr sz="920" b="0" i="0" u="none" strike="noStrike" baseline="0">
              <a:solidFill>
                <a:srgbClr val="333333"/>
              </a:solidFill>
              <a:latin typeface="Calibri"/>
              <a:ea typeface="Calibri"/>
              <a:cs typeface="Calibri"/>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0" i="0" u="none" strike="noStrike" baseline="0">
                <a:solidFill>
                  <a:srgbClr val="333333"/>
                </a:solidFill>
                <a:latin typeface="Calibri"/>
                <a:ea typeface="Calibri"/>
                <a:cs typeface="Calibri"/>
              </a:defRPr>
            </a:pPr>
            <a:r>
              <a:rPr lang="en-US"/>
              <a:t>Tasa efectivas</a:t>
            </a:r>
          </a:p>
        </c:rich>
      </c:tx>
      <c:overlay val="0"/>
      <c:spPr>
        <a:noFill/>
        <a:ln w="25400">
          <a:noFill/>
        </a:ln>
      </c:spPr>
    </c:title>
    <c:autoTitleDeleted val="0"/>
    <c:plotArea>
      <c:layout>
        <c:manualLayout>
          <c:layoutTarget val="inner"/>
          <c:xMode val="edge"/>
          <c:yMode val="edge"/>
          <c:x val="7.1835565292298245E-2"/>
          <c:y val="0.13015311627470025"/>
          <c:w val="0.84024628733362283"/>
          <c:h val="0.71124091463591554"/>
        </c:manualLayout>
      </c:layout>
      <c:lineChart>
        <c:grouping val="standard"/>
        <c:varyColors val="0"/>
        <c:ser>
          <c:idx val="0"/>
          <c:order val="0"/>
          <c:tx>
            <c:strRef>
              <c:f>'Tasas efectivas'!$M$13</c:f>
              <c:strCache>
                <c:ptCount val="1"/>
                <c:pt idx="0">
                  <c:v>Iragro</c:v>
                </c:pt>
              </c:strCache>
            </c:strRef>
          </c:tx>
          <c:spPr>
            <a:ln w="28575" cap="rnd">
              <a:solidFill>
                <a:schemeClr val="accent1"/>
              </a:solidFill>
              <a:round/>
            </a:ln>
            <a:effectLst/>
          </c:spPr>
          <c:marker>
            <c:symbol val="none"/>
          </c:marker>
          <c:cat>
            <c:numRef>
              <c:f>'Tasas efectivas'!$L$14:$L$23</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'Tasas efectivas'!$M$14:$M$23</c:f>
              <c:numCache>
                <c:formatCode>0.000</c:formatCode>
                <c:ptCount val="10"/>
                <c:pt idx="0">
                  <c:v>0</c:v>
                </c:pt>
                <c:pt idx="1">
                  <c:v>0</c:v>
                </c:pt>
                <c:pt idx="2">
                  <c:v>0</c:v>
                </c:pt>
                <c:pt idx="3">
                  <c:v>0</c:v>
                </c:pt>
                <c:pt idx="4">
                  <c:v>0</c:v>
                </c:pt>
                <c:pt idx="5">
                  <c:v>0</c:v>
                </c:pt>
                <c:pt idx="6">
                  <c:v>1.1800000460515131E-2</c:v>
                </c:pt>
                <c:pt idx="7">
                  <c:v>1.2183888696788882E-2</c:v>
                </c:pt>
                <c:pt idx="8">
                  <c:v>1.1855206450090354E-2</c:v>
                </c:pt>
                <c:pt idx="9">
                  <c:v>1.2369170479627037E-2</c:v>
                </c:pt>
              </c:numCache>
            </c:numRef>
          </c:val>
          <c:smooth val="0"/>
          <c:extLst>
            <c:ext xmlns:c16="http://schemas.microsoft.com/office/drawing/2014/chart" uri="{C3380CC4-5D6E-409C-BE32-E72D297353CC}">
              <c16:uniqueId val="{00000000-19E5-4305-8790-1C24E46A2E18}"/>
            </c:ext>
          </c:extLst>
        </c:ser>
        <c:ser>
          <c:idx val="1"/>
          <c:order val="1"/>
          <c:tx>
            <c:strRef>
              <c:f>'Tasas efectivas'!$N$13</c:f>
              <c:strCache>
                <c:ptCount val="1"/>
                <c:pt idx="0">
                  <c:v>Iracis</c:v>
                </c:pt>
              </c:strCache>
            </c:strRef>
          </c:tx>
          <c:spPr>
            <a:ln w="28575" cap="rnd">
              <a:solidFill>
                <a:schemeClr val="accent2"/>
              </a:solidFill>
              <a:round/>
            </a:ln>
            <a:effectLst/>
          </c:spPr>
          <c:marker>
            <c:symbol val="none"/>
          </c:marker>
          <c:cat>
            <c:numRef>
              <c:f>'Tasas efectivas'!$L$14:$L$23</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'Tasas efectivas'!$N$14:$N$23</c:f>
              <c:numCache>
                <c:formatCode>0.000</c:formatCode>
                <c:ptCount val="10"/>
                <c:pt idx="0">
                  <c:v>7.0999998116727031E-3</c:v>
                </c:pt>
                <c:pt idx="1">
                  <c:v>7.1000002070426135E-3</c:v>
                </c:pt>
                <c:pt idx="2">
                  <c:v>7.0999998948978217E-3</c:v>
                </c:pt>
                <c:pt idx="3">
                  <c:v>7.0708190695342654E-3</c:v>
                </c:pt>
                <c:pt idx="4">
                  <c:v>7.0999998973958018E-3</c:v>
                </c:pt>
                <c:pt idx="5">
                  <c:v>6.981413926527763E-3</c:v>
                </c:pt>
                <c:pt idx="6">
                  <c:v>6.9689469959672585E-3</c:v>
                </c:pt>
                <c:pt idx="7">
                  <c:v>6.7851257474841938E-3</c:v>
                </c:pt>
                <c:pt idx="8">
                  <c:v>6.6969808193681948E-3</c:v>
                </c:pt>
                <c:pt idx="9">
                  <c:v>6.4040267958903078E-3</c:v>
                </c:pt>
              </c:numCache>
            </c:numRef>
          </c:val>
          <c:smooth val="0"/>
          <c:extLst>
            <c:ext xmlns:c16="http://schemas.microsoft.com/office/drawing/2014/chart" uri="{C3380CC4-5D6E-409C-BE32-E72D297353CC}">
              <c16:uniqueId val="{00000001-19E5-4305-8790-1C24E46A2E18}"/>
            </c:ext>
          </c:extLst>
        </c:ser>
        <c:ser>
          <c:idx val="2"/>
          <c:order val="2"/>
          <c:tx>
            <c:strRef>
              <c:f>'Tasas efectivas'!$O$13</c:f>
              <c:strCache>
                <c:ptCount val="1"/>
                <c:pt idx="0">
                  <c:v>Irpc</c:v>
                </c:pt>
              </c:strCache>
            </c:strRef>
          </c:tx>
          <c:spPr>
            <a:ln w="28575" cap="rnd">
              <a:solidFill>
                <a:schemeClr val="accent3"/>
              </a:solidFill>
              <a:round/>
            </a:ln>
            <a:effectLst/>
          </c:spPr>
          <c:marker>
            <c:symbol val="none"/>
          </c:marker>
          <c:cat>
            <c:numRef>
              <c:f>'Tasas efectivas'!$L$14:$L$23</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'Tasas efectivas'!$O$14:$O$23</c:f>
              <c:numCache>
                <c:formatCode>0.000</c:formatCode>
                <c:ptCount val="10"/>
                <c:pt idx="0">
                  <c:v>0</c:v>
                </c:pt>
                <c:pt idx="1">
                  <c:v>1.9204128320206482E-3</c:v>
                </c:pt>
                <c:pt idx="2">
                  <c:v>1.9932893553282361E-3</c:v>
                </c:pt>
                <c:pt idx="3">
                  <c:v>1.8800623470755331E-3</c:v>
                </c:pt>
                <c:pt idx="4">
                  <c:v>2.3825069671242144E-3</c:v>
                </c:pt>
                <c:pt idx="5">
                  <c:v>1.8507544395341667E-3</c:v>
                </c:pt>
                <c:pt idx="6">
                  <c:v>2.0569364114488209E-3</c:v>
                </c:pt>
                <c:pt idx="7">
                  <c:v>1.8347436355631492E-3</c:v>
                </c:pt>
                <c:pt idx="8">
                  <c:v>1.9089873682011592E-3</c:v>
                </c:pt>
                <c:pt idx="9">
                  <c:v>2.2430682030811504E-3</c:v>
                </c:pt>
              </c:numCache>
            </c:numRef>
          </c:val>
          <c:smooth val="0"/>
          <c:extLst>
            <c:ext xmlns:c16="http://schemas.microsoft.com/office/drawing/2014/chart" uri="{C3380CC4-5D6E-409C-BE32-E72D297353CC}">
              <c16:uniqueId val="{00000002-19E5-4305-8790-1C24E46A2E18}"/>
            </c:ext>
          </c:extLst>
        </c:ser>
        <c:dLbls>
          <c:showLegendKey val="0"/>
          <c:showVal val="0"/>
          <c:showCatName val="0"/>
          <c:showSerName val="0"/>
          <c:showPercent val="0"/>
          <c:showBubbleSize val="0"/>
        </c:dLbls>
        <c:smooth val="0"/>
        <c:axId val="751815248"/>
        <c:axId val="1"/>
      </c:lineChart>
      <c:catAx>
        <c:axId val="751815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vert="horz"/>
          <a:lstStyle/>
          <a:p>
            <a:pPr>
              <a:defRPr sz="900" b="0" i="0" u="none" strike="noStrike" baseline="0">
                <a:solidFill>
                  <a:srgbClr val="333333"/>
                </a:solidFill>
                <a:latin typeface="Calibri"/>
                <a:ea typeface="Calibri"/>
                <a:cs typeface="Calibri"/>
              </a:defRPr>
            </a:pPr>
            <a:endParaRPr lang="en-US"/>
          </a:p>
        </c:txPr>
        <c:crossAx val="1"/>
        <c:crosses val="autoZero"/>
        <c:auto val="1"/>
        <c:lblAlgn val="ctr"/>
        <c:lblOffset val="100"/>
        <c:noMultiLvlLbl val="0"/>
      </c:catAx>
      <c:valAx>
        <c:axId val="1"/>
        <c:scaling>
          <c:orientation val="minMax"/>
          <c:max val="9.0000000000000024E-2"/>
          <c:min val="0"/>
        </c:scaling>
        <c:delete val="0"/>
        <c:axPos val="l"/>
        <c:majorGridlines>
          <c:spPr>
            <a:ln w="9525" cap="flat" cmpd="sng" algn="ctr">
              <a:solidFill>
                <a:schemeClr val="tx1">
                  <a:lumMod val="15000"/>
                  <a:lumOff val="85000"/>
                </a:schemeClr>
              </a:solidFill>
              <a:prstDash val="dash"/>
              <a:round/>
            </a:ln>
            <a:effectLst/>
          </c:spPr>
        </c:majorGridlines>
        <c:numFmt formatCode="0.000" sourceLinked="1"/>
        <c:majorTickMark val="none"/>
        <c:minorTickMark val="none"/>
        <c:tickLblPos val="nextTo"/>
        <c:spPr>
          <a:ln w="6350">
            <a:noFill/>
          </a:ln>
        </c:spPr>
        <c:txPr>
          <a:bodyPr rot="0" vert="horz"/>
          <a:lstStyle/>
          <a:p>
            <a:pPr>
              <a:defRPr sz="900" b="0" i="0" u="none" strike="noStrike" baseline="0">
                <a:solidFill>
                  <a:srgbClr val="333333"/>
                </a:solidFill>
                <a:latin typeface="Calibri"/>
                <a:ea typeface="Calibri"/>
                <a:cs typeface="Calibri"/>
              </a:defRPr>
            </a:pPr>
            <a:endParaRPr lang="en-US"/>
          </a:p>
        </c:txPr>
        <c:crossAx val="751815248"/>
        <c:crosses val="autoZero"/>
        <c:crossBetween val="between"/>
        <c:minorUnit val="1.0000000000000002E-2"/>
      </c:valAx>
      <c:spPr>
        <a:noFill/>
        <a:ln w="25400">
          <a:noFill/>
        </a:ln>
      </c:spPr>
    </c:plotArea>
    <c:legend>
      <c:legendPos val="r"/>
      <c:layout>
        <c:manualLayout>
          <c:xMode val="edge"/>
          <c:yMode val="edge"/>
          <c:x val="0.27595500014386143"/>
          <c:y val="0.89724547589446058"/>
          <c:w val="0.46033196824818334"/>
          <c:h val="7.2807570106368291E-2"/>
        </c:manualLayout>
      </c:layout>
      <c:overlay val="0"/>
      <c:spPr>
        <a:noFill/>
        <a:ln w="25400">
          <a:noFill/>
        </a:ln>
      </c:spPr>
      <c:txPr>
        <a:bodyPr/>
        <a:lstStyle/>
        <a:p>
          <a:pPr>
            <a:defRPr sz="920" b="0" i="0" u="none" strike="noStrike" baseline="0">
              <a:solidFill>
                <a:srgbClr val="333333"/>
              </a:solidFill>
              <a:latin typeface="Calibri"/>
              <a:ea typeface="Calibri"/>
              <a:cs typeface="Calibri"/>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0" i="0" u="none" strike="noStrike" baseline="0">
                <a:solidFill>
                  <a:srgbClr val="333333"/>
                </a:solidFill>
                <a:latin typeface="Calibri"/>
                <a:ea typeface="Calibri"/>
                <a:cs typeface="Calibri"/>
              </a:defRPr>
            </a:pPr>
            <a:r>
              <a:rPr lang="en-US"/>
              <a:t>Dependencia del ingreso con respecto a la referencia</a:t>
            </a:r>
          </a:p>
        </c:rich>
      </c:tx>
      <c:overlay val="0"/>
      <c:spPr>
        <a:noFill/>
        <a:ln w="25400">
          <a:noFill/>
        </a:ln>
      </c:spPr>
    </c:title>
    <c:autoTitleDeleted val="0"/>
    <c:plotArea>
      <c:layout>
        <c:manualLayout>
          <c:layoutTarget val="inner"/>
          <c:xMode val="edge"/>
          <c:yMode val="edge"/>
          <c:x val="5.596063474386731E-2"/>
          <c:y val="0.11288261256017161"/>
          <c:w val="0.88655763888580896"/>
          <c:h val="0.75264644822480142"/>
        </c:manualLayout>
      </c:layout>
      <c:barChart>
        <c:barDir val="col"/>
        <c:grouping val="clustered"/>
        <c:varyColors val="0"/>
        <c:ser>
          <c:idx val="0"/>
          <c:order val="0"/>
          <c:tx>
            <c:strRef>
              <c:f>Dependencia!$C$19</c:f>
              <c:strCache>
                <c:ptCount val="1"/>
                <c:pt idx="0">
                  <c:v>Impuesto corp IRAGRO</c:v>
                </c:pt>
              </c:strCache>
            </c:strRef>
          </c:tx>
          <c:spPr>
            <a:solidFill>
              <a:srgbClr val="4472C4"/>
            </a:solidFill>
            <a:ln w="25400">
              <a:noFill/>
            </a:ln>
          </c:spPr>
          <c:invertIfNegative val="0"/>
          <c:cat>
            <c:strRef>
              <c:f>Dependencia!$B$20:$B$29</c:f>
              <c:strCache>
                <c:ptCount val="10"/>
                <c:pt idx="0">
                  <c:v>Mas pobres</c:v>
                </c:pt>
                <c:pt idx="1">
                  <c:v>2</c:v>
                </c:pt>
                <c:pt idx="2">
                  <c:v>3</c:v>
                </c:pt>
                <c:pt idx="3">
                  <c:v>4</c:v>
                </c:pt>
                <c:pt idx="4">
                  <c:v>5</c:v>
                </c:pt>
                <c:pt idx="5">
                  <c:v>6</c:v>
                </c:pt>
                <c:pt idx="6">
                  <c:v>7</c:v>
                </c:pt>
                <c:pt idx="7">
                  <c:v>8</c:v>
                </c:pt>
                <c:pt idx="8">
                  <c:v>9</c:v>
                </c:pt>
                <c:pt idx="9">
                  <c:v>Mas ricos</c:v>
                </c:pt>
              </c:strCache>
            </c:strRef>
          </c:cat>
          <c:val>
            <c:numRef>
              <c:f>Dependencia!$C$20:$C$29</c:f>
              <c:numCache>
                <c:formatCode>0.000</c:formatCode>
                <c:ptCount val="10"/>
                <c:pt idx="0">
                  <c:v>#N/A</c:v>
                </c:pt>
                <c:pt idx="1">
                  <c:v>#N/A</c:v>
                </c:pt>
                <c:pt idx="2">
                  <c:v>#N/A</c:v>
                </c:pt>
                <c:pt idx="3">
                  <c:v>#N/A</c:v>
                </c:pt>
                <c:pt idx="4">
                  <c:v>#N/A</c:v>
                </c:pt>
                <c:pt idx="5">
                  <c:v>#N/A</c:v>
                </c:pt>
                <c:pt idx="6">
                  <c:v>6.7400990349264708E-2</c:v>
                </c:pt>
                <c:pt idx="7">
                  <c:v>8.1978685567527673E-2</c:v>
                </c:pt>
                <c:pt idx="8">
                  <c:v>4.7007159736659802E-2</c:v>
                </c:pt>
                <c:pt idx="9">
                  <c:v>4.9954967416201423E-2</c:v>
                </c:pt>
              </c:numCache>
            </c:numRef>
          </c:val>
          <c:extLst>
            <c:ext xmlns:c16="http://schemas.microsoft.com/office/drawing/2014/chart" uri="{C3380CC4-5D6E-409C-BE32-E72D297353CC}">
              <c16:uniqueId val="{00000000-94A7-4699-884A-BABEC0B1E5D0}"/>
            </c:ext>
          </c:extLst>
        </c:ser>
        <c:ser>
          <c:idx val="1"/>
          <c:order val="1"/>
          <c:tx>
            <c:strRef>
              <c:f>Dependencia!$D$19</c:f>
              <c:strCache>
                <c:ptCount val="1"/>
                <c:pt idx="0">
                  <c:v>Total IRE</c:v>
                </c:pt>
              </c:strCache>
            </c:strRef>
          </c:tx>
          <c:spPr>
            <a:solidFill>
              <a:srgbClr val="ED7D31"/>
            </a:solidFill>
            <a:ln w="25400">
              <a:noFill/>
            </a:ln>
          </c:spPr>
          <c:invertIfNegative val="0"/>
          <c:cat>
            <c:strRef>
              <c:f>Dependencia!$B$20:$B$29</c:f>
              <c:strCache>
                <c:ptCount val="10"/>
                <c:pt idx="0">
                  <c:v>Mas pobres</c:v>
                </c:pt>
                <c:pt idx="1">
                  <c:v>2</c:v>
                </c:pt>
                <c:pt idx="2">
                  <c:v>3</c:v>
                </c:pt>
                <c:pt idx="3">
                  <c:v>4</c:v>
                </c:pt>
                <c:pt idx="4">
                  <c:v>5</c:v>
                </c:pt>
                <c:pt idx="5">
                  <c:v>6</c:v>
                </c:pt>
                <c:pt idx="6">
                  <c:v>7</c:v>
                </c:pt>
                <c:pt idx="7">
                  <c:v>8</c:v>
                </c:pt>
                <c:pt idx="8">
                  <c:v>9</c:v>
                </c:pt>
                <c:pt idx="9">
                  <c:v>Mas ricos</c:v>
                </c:pt>
              </c:strCache>
            </c:strRef>
          </c:cat>
          <c:val>
            <c:numRef>
              <c:f>Dependencia!$D$20:$D$29</c:f>
              <c:numCache>
                <c:formatCode>0.000</c:formatCode>
                <c:ptCount val="10"/>
                <c:pt idx="0">
                  <c:v>3.4195279541699417E-3</c:v>
                </c:pt>
                <c:pt idx="1">
                  <c:v>3.7588236381586623E-3</c:v>
                </c:pt>
                <c:pt idx="2">
                  <c:v>3.5307436918802365E-3</c:v>
                </c:pt>
                <c:pt idx="3">
                  <c:v>4.5872353789308063E-3</c:v>
                </c:pt>
                <c:pt idx="4">
                  <c:v>2.056931723780559E-3</c:v>
                </c:pt>
                <c:pt idx="5">
                  <c:v>3.3659856933135673E-3</c:v>
                </c:pt>
                <c:pt idx="6">
                  <c:v>5.3280797066128371E-3</c:v>
                </c:pt>
                <c:pt idx="7">
                  <c:v>8.5676760101527482E-3</c:v>
                </c:pt>
                <c:pt idx="8">
                  <c:v>7.5028830937622828E-3</c:v>
                </c:pt>
                <c:pt idx="9">
                  <c:v>2.0107001553847446E-2</c:v>
                </c:pt>
              </c:numCache>
            </c:numRef>
          </c:val>
          <c:extLst>
            <c:ext xmlns:c16="http://schemas.microsoft.com/office/drawing/2014/chart" uri="{C3380CC4-5D6E-409C-BE32-E72D297353CC}">
              <c16:uniqueId val="{00000001-94A7-4699-884A-BABEC0B1E5D0}"/>
            </c:ext>
          </c:extLst>
        </c:ser>
        <c:ser>
          <c:idx val="2"/>
          <c:order val="2"/>
          <c:tx>
            <c:strRef>
              <c:f>Dependencia!$E$19</c:f>
              <c:strCache>
                <c:ptCount val="1"/>
                <c:pt idx="0">
                  <c:v>Impuestos por dividendo</c:v>
                </c:pt>
              </c:strCache>
            </c:strRef>
          </c:tx>
          <c:spPr>
            <a:solidFill>
              <a:srgbClr val="A5A5A5"/>
            </a:solidFill>
            <a:ln w="25400">
              <a:noFill/>
            </a:ln>
          </c:spPr>
          <c:invertIfNegative val="0"/>
          <c:cat>
            <c:strRef>
              <c:f>Dependencia!$B$20:$B$29</c:f>
              <c:strCache>
                <c:ptCount val="10"/>
                <c:pt idx="0">
                  <c:v>Mas pobres</c:v>
                </c:pt>
                <c:pt idx="1">
                  <c:v>2</c:v>
                </c:pt>
                <c:pt idx="2">
                  <c:v>3</c:v>
                </c:pt>
                <c:pt idx="3">
                  <c:v>4</c:v>
                </c:pt>
                <c:pt idx="4">
                  <c:v>5</c:v>
                </c:pt>
                <c:pt idx="5">
                  <c:v>6</c:v>
                </c:pt>
                <c:pt idx="6">
                  <c:v>7</c:v>
                </c:pt>
                <c:pt idx="7">
                  <c:v>8</c:v>
                </c:pt>
                <c:pt idx="8">
                  <c:v>9</c:v>
                </c:pt>
                <c:pt idx="9">
                  <c:v>Mas ricos</c:v>
                </c:pt>
              </c:strCache>
            </c:strRef>
          </c:cat>
          <c:val>
            <c:numRef>
              <c:f>Dependencia!$E$20:$E$29</c:f>
              <c:numCache>
                <c:formatCode>0.000</c:formatCode>
                <c:ptCount val="10"/>
                <c:pt idx="0">
                  <c:v>0.19265911392774129</c:v>
                </c:pt>
                <c:pt idx="1">
                  <c:v>0.13017332863336681</c:v>
                </c:pt>
                <c:pt idx="2">
                  <c:v>0.18464348862504087</c:v>
                </c:pt>
                <c:pt idx="3">
                  <c:v>0.10611348243075076</c:v>
                </c:pt>
                <c:pt idx="4">
                  <c:v>6.5753424711578277E-3</c:v>
                </c:pt>
                <c:pt idx="5">
                  <c:v>1.6217865915200948E-2</c:v>
                </c:pt>
                <c:pt idx="6">
                  <c:v>4.3382481108188577E-2</c:v>
                </c:pt>
                <c:pt idx="7">
                  <c:v>1.4587477999127503E-2</c:v>
                </c:pt>
                <c:pt idx="8">
                  <c:v>0.22380001838624011</c:v>
                </c:pt>
                <c:pt idx="9">
                  <c:v>1.6225345237671222E-2</c:v>
                </c:pt>
              </c:numCache>
            </c:numRef>
          </c:val>
          <c:extLst>
            <c:ext xmlns:c16="http://schemas.microsoft.com/office/drawing/2014/chart" uri="{C3380CC4-5D6E-409C-BE32-E72D297353CC}">
              <c16:uniqueId val="{00000002-94A7-4699-884A-BABEC0B1E5D0}"/>
            </c:ext>
          </c:extLst>
        </c:ser>
        <c:dLbls>
          <c:showLegendKey val="0"/>
          <c:showVal val="0"/>
          <c:showCatName val="0"/>
          <c:showSerName val="0"/>
          <c:showPercent val="0"/>
          <c:showBubbleSize val="0"/>
        </c:dLbls>
        <c:gapWidth val="75"/>
        <c:overlap val="-25"/>
        <c:axId val="518284160"/>
        <c:axId val="1"/>
      </c:barChart>
      <c:catAx>
        <c:axId val="518284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vert="horz"/>
          <a:lstStyle/>
          <a:p>
            <a:pPr>
              <a:defRPr sz="900" b="0" i="0" u="none" strike="noStrike" baseline="0">
                <a:solidFill>
                  <a:srgbClr val="333333"/>
                </a:solidFill>
                <a:latin typeface="Calibri"/>
                <a:ea typeface="Calibri"/>
                <a:cs typeface="Calibri"/>
              </a:defRPr>
            </a:pPr>
            <a:endParaRPr lang="en-US"/>
          </a:p>
        </c:txPr>
        <c:crossAx val="1"/>
        <c:crosses val="autoZero"/>
        <c:auto val="1"/>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prstDash val="dash"/>
              <a:round/>
            </a:ln>
            <a:effectLst/>
          </c:spPr>
        </c:majorGridlines>
        <c:numFmt formatCode="0.000" sourceLinked="1"/>
        <c:majorTickMark val="none"/>
        <c:minorTickMark val="none"/>
        <c:tickLblPos val="nextTo"/>
        <c:spPr>
          <a:ln w="6350">
            <a:noFill/>
          </a:ln>
        </c:spPr>
        <c:txPr>
          <a:bodyPr rot="0" vert="horz"/>
          <a:lstStyle/>
          <a:p>
            <a:pPr>
              <a:defRPr sz="900" b="0" i="0" u="none" strike="noStrike" baseline="0">
                <a:solidFill>
                  <a:srgbClr val="333333"/>
                </a:solidFill>
                <a:latin typeface="Calibri"/>
                <a:ea typeface="Calibri"/>
                <a:cs typeface="Calibri"/>
              </a:defRPr>
            </a:pPr>
            <a:endParaRPr lang="en-US"/>
          </a:p>
        </c:txPr>
        <c:crossAx val="518284160"/>
        <c:crosses val="autoZero"/>
        <c:crossBetween val="between"/>
      </c:valAx>
      <c:spPr>
        <a:noFill/>
        <a:ln w="25400">
          <a:noFill/>
        </a:ln>
      </c:spPr>
    </c:plotArea>
    <c:legend>
      <c:legendPos val="r"/>
      <c:layout>
        <c:manualLayout>
          <c:xMode val="edge"/>
          <c:yMode val="edge"/>
          <c:x val="4.986037140465626E-2"/>
          <c:y val="0.9257532136636486"/>
          <c:w val="0.90030975079196962"/>
          <c:h val="5.2537822625919439E-2"/>
        </c:manualLayout>
      </c:layout>
      <c:overlay val="0"/>
      <c:spPr>
        <a:noFill/>
        <a:ln w="25400">
          <a:noFill/>
        </a:ln>
      </c:spPr>
      <c:txPr>
        <a:bodyPr/>
        <a:lstStyle/>
        <a:p>
          <a:pPr>
            <a:defRPr sz="920" b="0" i="0" u="none" strike="noStrike" baseline="0">
              <a:solidFill>
                <a:srgbClr val="333333"/>
              </a:solidFill>
              <a:latin typeface="Calibri"/>
              <a:ea typeface="Calibri"/>
              <a:cs typeface="Calibri"/>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0" i="0" u="none" strike="noStrike" baseline="0">
                <a:solidFill>
                  <a:srgbClr val="333333"/>
                </a:solidFill>
                <a:latin typeface="Calibri"/>
                <a:ea typeface="Calibri"/>
                <a:cs typeface="Calibri"/>
              </a:defRPr>
            </a:pPr>
            <a:r>
              <a:rPr lang="en-US"/>
              <a:t>Dependencia del ingreso con respecto a la referencia</a:t>
            </a:r>
          </a:p>
        </c:rich>
      </c:tx>
      <c:overlay val="0"/>
      <c:spPr>
        <a:noFill/>
        <a:ln w="25400">
          <a:noFill/>
        </a:ln>
      </c:spPr>
    </c:title>
    <c:autoTitleDeleted val="0"/>
    <c:plotArea>
      <c:layout>
        <c:manualLayout>
          <c:layoutTarget val="inner"/>
          <c:xMode val="edge"/>
          <c:yMode val="edge"/>
          <c:x val="4.3734569450707389E-2"/>
          <c:y val="0.11105740813785517"/>
          <c:w val="0.89908778724691341"/>
          <c:h val="0.76558392827713806"/>
        </c:manualLayout>
      </c:layout>
      <c:barChart>
        <c:barDir val="col"/>
        <c:grouping val="clustered"/>
        <c:varyColors val="0"/>
        <c:ser>
          <c:idx val="0"/>
          <c:order val="0"/>
          <c:tx>
            <c:strRef>
              <c:f>Dependencia!$P$19</c:f>
              <c:strCache>
                <c:ptCount val="1"/>
                <c:pt idx="0">
                  <c:v>Total de deducciones de gasto tomadas para IRP</c:v>
                </c:pt>
              </c:strCache>
            </c:strRef>
          </c:tx>
          <c:spPr>
            <a:solidFill>
              <a:srgbClr val="4472C4"/>
            </a:solidFill>
            <a:ln w="25400">
              <a:noFill/>
            </a:ln>
          </c:spPr>
          <c:invertIfNegative val="0"/>
          <c:cat>
            <c:strRef>
              <c:f>Dependencia!$O$20:$O$29</c:f>
              <c:strCache>
                <c:ptCount val="10"/>
                <c:pt idx="0">
                  <c:v>Mas pobres</c:v>
                </c:pt>
                <c:pt idx="1">
                  <c:v>2</c:v>
                </c:pt>
                <c:pt idx="2">
                  <c:v>3</c:v>
                </c:pt>
                <c:pt idx="3">
                  <c:v>4</c:v>
                </c:pt>
                <c:pt idx="4">
                  <c:v>5</c:v>
                </c:pt>
                <c:pt idx="5">
                  <c:v>6</c:v>
                </c:pt>
                <c:pt idx="6">
                  <c:v>7</c:v>
                </c:pt>
                <c:pt idx="7">
                  <c:v>8</c:v>
                </c:pt>
                <c:pt idx="8">
                  <c:v>9</c:v>
                </c:pt>
                <c:pt idx="9">
                  <c:v>Mas ricos</c:v>
                </c:pt>
              </c:strCache>
            </c:strRef>
          </c:cat>
          <c:val>
            <c:numRef>
              <c:f>Dependencia!$P$20:$P$29</c:f>
              <c:numCache>
                <c:formatCode>0.000</c:formatCode>
                <c:ptCount val="10"/>
                <c:pt idx="0">
                  <c:v>47.907220000000002</c:v>
                </c:pt>
                <c:pt idx="1">
                  <c:v>#N/A</c:v>
                </c:pt>
                <c:pt idx="2">
                  <c:v>#N/A</c:v>
                </c:pt>
                <c:pt idx="3">
                  <c:v>5.6132322222222228</c:v>
                </c:pt>
                <c:pt idx="4">
                  <c:v>20</c:v>
                </c:pt>
                <c:pt idx="5">
                  <c:v>#N/A</c:v>
                </c:pt>
                <c:pt idx="6">
                  <c:v>1.8367347405572598</c:v>
                </c:pt>
                <c:pt idx="7">
                  <c:v>5.6568040000000002</c:v>
                </c:pt>
                <c:pt idx="8">
                  <c:v>4.3477295492800403</c:v>
                </c:pt>
                <c:pt idx="9">
                  <c:v>0.61435120919697239</c:v>
                </c:pt>
              </c:numCache>
            </c:numRef>
          </c:val>
          <c:extLst>
            <c:ext xmlns:c16="http://schemas.microsoft.com/office/drawing/2014/chart" uri="{C3380CC4-5D6E-409C-BE32-E72D297353CC}">
              <c16:uniqueId val="{00000000-1299-489C-B738-82CD763D1EE7}"/>
            </c:ext>
          </c:extLst>
        </c:ser>
        <c:ser>
          <c:idx val="1"/>
          <c:order val="1"/>
          <c:tx>
            <c:strRef>
              <c:f>Dependencia!$Q$19</c:f>
              <c:strCache>
                <c:ptCount val="1"/>
                <c:pt idx="0">
                  <c:v>Total IRE</c:v>
                </c:pt>
              </c:strCache>
            </c:strRef>
          </c:tx>
          <c:spPr>
            <a:solidFill>
              <a:srgbClr val="ED7D31"/>
            </a:solidFill>
            <a:ln w="25400">
              <a:noFill/>
            </a:ln>
          </c:spPr>
          <c:invertIfNegative val="0"/>
          <c:cat>
            <c:strRef>
              <c:f>Dependencia!$O$20:$O$29</c:f>
              <c:strCache>
                <c:ptCount val="10"/>
                <c:pt idx="0">
                  <c:v>Mas pobres</c:v>
                </c:pt>
                <c:pt idx="1">
                  <c:v>2</c:v>
                </c:pt>
                <c:pt idx="2">
                  <c:v>3</c:v>
                </c:pt>
                <c:pt idx="3">
                  <c:v>4</c:v>
                </c:pt>
                <c:pt idx="4">
                  <c:v>5</c:v>
                </c:pt>
                <c:pt idx="5">
                  <c:v>6</c:v>
                </c:pt>
                <c:pt idx="6">
                  <c:v>7</c:v>
                </c:pt>
                <c:pt idx="7">
                  <c:v>8</c:v>
                </c:pt>
                <c:pt idx="8">
                  <c:v>9</c:v>
                </c:pt>
                <c:pt idx="9">
                  <c:v>Mas ricos</c:v>
                </c:pt>
              </c:strCache>
            </c:strRef>
          </c:cat>
          <c:val>
            <c:numRef>
              <c:f>Dependencia!$Q$20:$Q$29</c:f>
              <c:numCache>
                <c:formatCode>0.000</c:formatCode>
                <c:ptCount val="10"/>
                <c:pt idx="0">
                  <c:v>3.4195279541699417E-3</c:v>
                </c:pt>
                <c:pt idx="1">
                  <c:v>5.3464710504584493E-3</c:v>
                </c:pt>
                <c:pt idx="2">
                  <c:v>4.6820038583401339E-3</c:v>
                </c:pt>
                <c:pt idx="3">
                  <c:v>4.6994083629865596E-3</c:v>
                </c:pt>
                <c:pt idx="4">
                  <c:v>3.8635283691073755E-3</c:v>
                </c:pt>
                <c:pt idx="5">
                  <c:v>4.3006502847524487E-3</c:v>
                </c:pt>
                <c:pt idx="6">
                  <c:v>4.4655399112497754E-3</c:v>
                </c:pt>
                <c:pt idx="7">
                  <c:v>5.3723380910539638E-3</c:v>
                </c:pt>
                <c:pt idx="8">
                  <c:v>4.3558193833609614E-3</c:v>
                </c:pt>
                <c:pt idx="9">
                  <c:v>1.2628342682261073E-2</c:v>
                </c:pt>
              </c:numCache>
            </c:numRef>
          </c:val>
          <c:extLst>
            <c:ext xmlns:c16="http://schemas.microsoft.com/office/drawing/2014/chart" uri="{C3380CC4-5D6E-409C-BE32-E72D297353CC}">
              <c16:uniqueId val="{00000001-1299-489C-B738-82CD763D1EE7}"/>
            </c:ext>
          </c:extLst>
        </c:ser>
        <c:ser>
          <c:idx val="2"/>
          <c:order val="2"/>
          <c:tx>
            <c:strRef>
              <c:f>Dependencia!$R$19</c:f>
              <c:strCache>
                <c:ptCount val="1"/>
                <c:pt idx="0">
                  <c:v>Ingresos por programa Tekopora</c:v>
                </c:pt>
              </c:strCache>
            </c:strRef>
          </c:tx>
          <c:spPr>
            <a:solidFill>
              <a:srgbClr val="A5A5A5"/>
            </a:solidFill>
            <a:ln w="25400">
              <a:noFill/>
            </a:ln>
          </c:spPr>
          <c:invertIfNegative val="0"/>
          <c:cat>
            <c:strRef>
              <c:f>Dependencia!$O$20:$O$29</c:f>
              <c:strCache>
                <c:ptCount val="10"/>
                <c:pt idx="0">
                  <c:v>Mas pobres</c:v>
                </c:pt>
                <c:pt idx="1">
                  <c:v>2</c:v>
                </c:pt>
                <c:pt idx="2">
                  <c:v>3</c:v>
                </c:pt>
                <c:pt idx="3">
                  <c:v>4</c:v>
                </c:pt>
                <c:pt idx="4">
                  <c:v>5</c:v>
                </c:pt>
                <c:pt idx="5">
                  <c:v>6</c:v>
                </c:pt>
                <c:pt idx="6">
                  <c:v>7</c:v>
                </c:pt>
                <c:pt idx="7">
                  <c:v>8</c:v>
                </c:pt>
                <c:pt idx="8">
                  <c:v>9</c:v>
                </c:pt>
                <c:pt idx="9">
                  <c:v>Mas ricos</c:v>
                </c:pt>
              </c:strCache>
            </c:strRef>
          </c:cat>
          <c:val>
            <c:numRef>
              <c:f>Dependencia!$R$20:$R$29</c:f>
              <c:numCache>
                <c:formatCode>0.000</c:formatCode>
                <c:ptCount val="10"/>
                <c:pt idx="0">
                  <c:v>0.27834620433839757</c:v>
                </c:pt>
                <c:pt idx="1">
                  <c:v>0.11926866770293156</c:v>
                </c:pt>
                <c:pt idx="2">
                  <c:v>8.2266717464085745E-2</c:v>
                </c:pt>
                <c:pt idx="3">
                  <c:v>5.9504683725350956E-2</c:v>
                </c:pt>
                <c:pt idx="4">
                  <c:v>5.2643338920195064E-2</c:v>
                </c:pt>
                <c:pt idx="5">
                  <c:v>4.293387611472603E-2</c:v>
                </c:pt>
                <c:pt idx="6">
                  <c:v>4.8249009387889272E-2</c:v>
                </c:pt>
                <c:pt idx="7">
                  <c:v>2.1960555426027338E-2</c:v>
                </c:pt>
                <c:pt idx="8">
                  <c:v>1.5952334219296021E-2</c:v>
                </c:pt>
                <c:pt idx="9">
                  <c:v>1.8686639653971621E-2</c:v>
                </c:pt>
              </c:numCache>
            </c:numRef>
          </c:val>
          <c:extLst>
            <c:ext xmlns:c16="http://schemas.microsoft.com/office/drawing/2014/chart" uri="{C3380CC4-5D6E-409C-BE32-E72D297353CC}">
              <c16:uniqueId val="{00000002-1299-489C-B738-82CD763D1EE7}"/>
            </c:ext>
          </c:extLst>
        </c:ser>
        <c:dLbls>
          <c:showLegendKey val="0"/>
          <c:showVal val="0"/>
          <c:showCatName val="0"/>
          <c:showSerName val="0"/>
          <c:showPercent val="0"/>
          <c:showBubbleSize val="0"/>
        </c:dLbls>
        <c:gapWidth val="219"/>
        <c:overlap val="-27"/>
        <c:axId val="518264160"/>
        <c:axId val="1"/>
      </c:barChart>
      <c:catAx>
        <c:axId val="518264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vert="horz"/>
          <a:lstStyle/>
          <a:p>
            <a:pPr>
              <a:defRPr sz="900" b="0" i="0" u="none" strike="noStrike" baseline="0">
                <a:solidFill>
                  <a:srgbClr val="333333"/>
                </a:solidFill>
                <a:latin typeface="Calibri"/>
                <a:ea typeface="Calibri"/>
                <a:cs typeface="Calibri"/>
              </a:defRPr>
            </a:pPr>
            <a:endParaRPr lang="en-US"/>
          </a:p>
        </c:txPr>
        <c:crossAx val="1"/>
        <c:crosses val="autoZero"/>
        <c:auto val="1"/>
        <c:lblAlgn val="ctr"/>
        <c:lblOffset val="100"/>
        <c:noMultiLvlLbl val="0"/>
      </c:catAx>
      <c:valAx>
        <c:axId val="1"/>
        <c:scaling>
          <c:orientation val="minMax"/>
          <c:max val="0.12000000000000001"/>
        </c:scaling>
        <c:delete val="0"/>
        <c:axPos val="l"/>
        <c:majorGridlines>
          <c:spPr>
            <a:ln w="9525" cap="flat" cmpd="sng" algn="ctr">
              <a:solidFill>
                <a:schemeClr val="tx1">
                  <a:lumMod val="15000"/>
                  <a:lumOff val="85000"/>
                </a:schemeClr>
              </a:solidFill>
              <a:prstDash val="dash"/>
              <a:round/>
            </a:ln>
            <a:effectLst/>
          </c:spPr>
        </c:majorGridlines>
        <c:numFmt formatCode="0.000" sourceLinked="1"/>
        <c:majorTickMark val="none"/>
        <c:minorTickMark val="none"/>
        <c:tickLblPos val="nextTo"/>
        <c:spPr>
          <a:ln w="6350">
            <a:noFill/>
          </a:ln>
        </c:spPr>
        <c:txPr>
          <a:bodyPr rot="0" vert="horz"/>
          <a:lstStyle/>
          <a:p>
            <a:pPr>
              <a:defRPr sz="900" b="0" i="0" u="none" strike="noStrike" baseline="0">
                <a:solidFill>
                  <a:srgbClr val="333333"/>
                </a:solidFill>
                <a:latin typeface="Calibri"/>
                <a:ea typeface="Calibri"/>
                <a:cs typeface="Calibri"/>
              </a:defRPr>
            </a:pPr>
            <a:endParaRPr lang="en-US"/>
          </a:p>
        </c:txPr>
        <c:crossAx val="518264160"/>
        <c:crosses val="autoZero"/>
        <c:crossBetween val="between"/>
      </c:valAx>
      <c:spPr>
        <a:noFill/>
        <a:ln w="25400">
          <a:noFill/>
        </a:ln>
      </c:spPr>
    </c:plotArea>
    <c:legend>
      <c:legendPos val="r"/>
      <c:layout>
        <c:manualLayout>
          <c:xMode val="edge"/>
          <c:yMode val="edge"/>
          <c:x val="2.4635820795624593E-2"/>
          <c:y val="0.91268457674805037"/>
          <c:w val="0.95167161481863949"/>
          <c:h val="5.8825459317585316E-2"/>
        </c:manualLayout>
      </c:layout>
      <c:overlay val="0"/>
      <c:spPr>
        <a:noFill/>
        <a:ln w="25400">
          <a:noFill/>
        </a:ln>
      </c:spPr>
      <c:txPr>
        <a:bodyPr/>
        <a:lstStyle/>
        <a:p>
          <a:pPr>
            <a:defRPr sz="920" b="0" i="0" u="none" strike="noStrike" baseline="0">
              <a:solidFill>
                <a:srgbClr val="333333"/>
              </a:solidFill>
              <a:latin typeface="Calibri"/>
              <a:ea typeface="Calibri"/>
              <a:cs typeface="Calibri"/>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0" i="0" u="none" strike="noStrike" baseline="0">
                <a:solidFill>
                  <a:srgbClr val="333333"/>
                </a:solidFill>
                <a:latin typeface="Calibri"/>
                <a:ea typeface="Calibri"/>
                <a:cs typeface="Calibri"/>
              </a:defRPr>
            </a:pPr>
            <a:r>
              <a:rPr lang="en-US"/>
              <a:t>Cobertura por decil de ingreso bruto</a:t>
            </a:r>
          </a:p>
        </c:rich>
      </c:tx>
      <c:overlay val="0"/>
      <c:spPr>
        <a:noFill/>
        <a:ln w="25400">
          <a:noFill/>
        </a:ln>
      </c:spPr>
    </c:title>
    <c:autoTitleDeleted val="0"/>
    <c:plotArea>
      <c:layout>
        <c:manualLayout>
          <c:layoutTarget val="inner"/>
          <c:xMode val="edge"/>
          <c:yMode val="edge"/>
          <c:x val="3.9846727647312848E-2"/>
          <c:y val="9.5394486967036535E-2"/>
          <c:w val="0.91312736784598769"/>
          <c:h val="0.77817494458225278"/>
        </c:manualLayout>
      </c:layout>
      <c:barChart>
        <c:barDir val="col"/>
        <c:grouping val="clustered"/>
        <c:varyColors val="0"/>
        <c:ser>
          <c:idx val="0"/>
          <c:order val="0"/>
          <c:tx>
            <c:strRef>
              <c:f>Cobertura!$C$15</c:f>
              <c:strCache>
                <c:ptCount val="1"/>
                <c:pt idx="0">
                  <c:v>Impuestos laborales - dependencia</c:v>
                </c:pt>
              </c:strCache>
            </c:strRef>
          </c:tx>
          <c:spPr>
            <a:solidFill>
              <a:srgbClr val="4472C4"/>
            </a:solidFill>
            <a:ln w="25400">
              <a:noFill/>
            </a:ln>
          </c:spPr>
          <c:invertIfNegative val="0"/>
          <c:cat>
            <c:strRef>
              <c:f>Cobertura!$B$16:$B$25</c:f>
              <c:strCache>
                <c:ptCount val="10"/>
                <c:pt idx="0">
                  <c:v>Mas pobres</c:v>
                </c:pt>
                <c:pt idx="1">
                  <c:v>2</c:v>
                </c:pt>
                <c:pt idx="2">
                  <c:v>3</c:v>
                </c:pt>
                <c:pt idx="3">
                  <c:v>4</c:v>
                </c:pt>
                <c:pt idx="4">
                  <c:v>5</c:v>
                </c:pt>
                <c:pt idx="5">
                  <c:v>6</c:v>
                </c:pt>
                <c:pt idx="6">
                  <c:v>7</c:v>
                </c:pt>
                <c:pt idx="7">
                  <c:v>8</c:v>
                </c:pt>
                <c:pt idx="8">
                  <c:v>9</c:v>
                </c:pt>
                <c:pt idx="9">
                  <c:v>Mas ricos</c:v>
                </c:pt>
              </c:strCache>
            </c:strRef>
          </c:cat>
          <c:val>
            <c:numRef>
              <c:f>Cobertura!$C$16:$C$25</c:f>
              <c:numCache>
                <c:formatCode>0.000</c:formatCode>
                <c:ptCount val="10"/>
                <c:pt idx="0">
                  <c:v>0</c:v>
                </c:pt>
                <c:pt idx="1">
                  <c:v>0</c:v>
                </c:pt>
                <c:pt idx="2">
                  <c:v>0</c:v>
                </c:pt>
                <c:pt idx="3">
                  <c:v>0</c:v>
                </c:pt>
                <c:pt idx="4">
                  <c:v>0</c:v>
                </c:pt>
                <c:pt idx="5">
                  <c:v>0.22010379476609371</c:v>
                </c:pt>
                <c:pt idx="6">
                  <c:v>0.8855559716787228</c:v>
                </c:pt>
                <c:pt idx="7">
                  <c:v>0.37789059757453825</c:v>
                </c:pt>
                <c:pt idx="8">
                  <c:v>3.0363989208122311</c:v>
                </c:pt>
                <c:pt idx="9">
                  <c:v>14.076198086821631</c:v>
                </c:pt>
              </c:numCache>
            </c:numRef>
          </c:val>
          <c:extLst>
            <c:ext xmlns:c16="http://schemas.microsoft.com/office/drawing/2014/chart" uri="{C3380CC4-5D6E-409C-BE32-E72D297353CC}">
              <c16:uniqueId val="{00000000-6B32-4FA3-90AE-48AEE2E9C307}"/>
            </c:ext>
          </c:extLst>
        </c:ser>
        <c:ser>
          <c:idx val="1"/>
          <c:order val="1"/>
          <c:tx>
            <c:strRef>
              <c:f>Cobertura!$D$15</c:f>
              <c:strCache>
                <c:ptCount val="1"/>
                <c:pt idx="0">
                  <c:v>Impuestos por alquiler</c:v>
                </c:pt>
              </c:strCache>
            </c:strRef>
          </c:tx>
          <c:spPr>
            <a:solidFill>
              <a:srgbClr val="ED7D31"/>
            </a:solidFill>
            <a:ln w="25400">
              <a:noFill/>
            </a:ln>
          </c:spPr>
          <c:invertIfNegative val="0"/>
          <c:cat>
            <c:strRef>
              <c:f>Cobertura!$B$16:$B$25</c:f>
              <c:strCache>
                <c:ptCount val="10"/>
                <c:pt idx="0">
                  <c:v>Mas pobres</c:v>
                </c:pt>
                <c:pt idx="1">
                  <c:v>2</c:v>
                </c:pt>
                <c:pt idx="2">
                  <c:v>3</c:v>
                </c:pt>
                <c:pt idx="3">
                  <c:v>4</c:v>
                </c:pt>
                <c:pt idx="4">
                  <c:v>5</c:v>
                </c:pt>
                <c:pt idx="5">
                  <c:v>6</c:v>
                </c:pt>
                <c:pt idx="6">
                  <c:v>7</c:v>
                </c:pt>
                <c:pt idx="7">
                  <c:v>8</c:v>
                </c:pt>
                <c:pt idx="8">
                  <c:v>9</c:v>
                </c:pt>
                <c:pt idx="9">
                  <c:v>Mas ricos</c:v>
                </c:pt>
              </c:strCache>
            </c:strRef>
          </c:cat>
          <c:val>
            <c:numRef>
              <c:f>Cobertura!$D$16:$D$25</c:f>
              <c:numCache>
                <c:formatCode>0.000</c:formatCode>
                <c:ptCount val="10"/>
                <c:pt idx="0">
                  <c:v>0.77810278627175922</c:v>
                </c:pt>
                <c:pt idx="1">
                  <c:v>0.64724632809343929</c:v>
                </c:pt>
                <c:pt idx="2">
                  <c:v>1.3352396253251873</c:v>
                </c:pt>
                <c:pt idx="3">
                  <c:v>2.2007587602588989</c:v>
                </c:pt>
                <c:pt idx="4">
                  <c:v>2.1440093033002809</c:v>
                </c:pt>
                <c:pt idx="5">
                  <c:v>3.252972137362435</c:v>
                </c:pt>
                <c:pt idx="6">
                  <c:v>3.0534429932558558</c:v>
                </c:pt>
                <c:pt idx="7">
                  <c:v>5.4109744621475153</c:v>
                </c:pt>
                <c:pt idx="8">
                  <c:v>5.925474511288872</c:v>
                </c:pt>
                <c:pt idx="9">
                  <c:v>11.255347027992572</c:v>
                </c:pt>
              </c:numCache>
            </c:numRef>
          </c:val>
          <c:extLst>
            <c:ext xmlns:c16="http://schemas.microsoft.com/office/drawing/2014/chart" uri="{C3380CC4-5D6E-409C-BE32-E72D297353CC}">
              <c16:uniqueId val="{00000001-6B32-4FA3-90AE-48AEE2E9C307}"/>
            </c:ext>
          </c:extLst>
        </c:ser>
        <c:ser>
          <c:idx val="2"/>
          <c:order val="2"/>
          <c:tx>
            <c:strRef>
              <c:f>Cobertura!$E$15</c:f>
              <c:strCache>
                <c:ptCount val="1"/>
                <c:pt idx="0">
                  <c:v>Total IRE</c:v>
                </c:pt>
              </c:strCache>
            </c:strRef>
          </c:tx>
          <c:spPr>
            <a:solidFill>
              <a:srgbClr val="A5A5A5"/>
            </a:solidFill>
            <a:ln w="25400">
              <a:noFill/>
            </a:ln>
          </c:spPr>
          <c:invertIfNegative val="0"/>
          <c:cat>
            <c:strRef>
              <c:f>Cobertura!$B$16:$B$25</c:f>
              <c:strCache>
                <c:ptCount val="10"/>
                <c:pt idx="0">
                  <c:v>Mas pobres</c:v>
                </c:pt>
                <c:pt idx="1">
                  <c:v>2</c:v>
                </c:pt>
                <c:pt idx="2">
                  <c:v>3</c:v>
                </c:pt>
                <c:pt idx="3">
                  <c:v>4</c:v>
                </c:pt>
                <c:pt idx="4">
                  <c:v>5</c:v>
                </c:pt>
                <c:pt idx="5">
                  <c:v>6</c:v>
                </c:pt>
                <c:pt idx="6">
                  <c:v>7</c:v>
                </c:pt>
                <c:pt idx="7">
                  <c:v>8</c:v>
                </c:pt>
                <c:pt idx="8">
                  <c:v>9</c:v>
                </c:pt>
                <c:pt idx="9">
                  <c:v>Mas ricos</c:v>
                </c:pt>
              </c:strCache>
            </c:strRef>
          </c:cat>
          <c:val>
            <c:numRef>
              <c:f>Cobertura!$E$16:$E$25</c:f>
              <c:numCache>
                <c:formatCode>0.000</c:formatCode>
                <c:ptCount val="10"/>
                <c:pt idx="0">
                  <c:v>0.18556460760755888</c:v>
                </c:pt>
                <c:pt idx="1">
                  <c:v>4.8654051997912298E-2</c:v>
                </c:pt>
                <c:pt idx="2">
                  <c:v>0.80388529821432508</c:v>
                </c:pt>
                <c:pt idx="3">
                  <c:v>1.3875695481069346</c:v>
                </c:pt>
                <c:pt idx="4">
                  <c:v>2.9283849535646662</c:v>
                </c:pt>
                <c:pt idx="5">
                  <c:v>4.5872869814862529</c:v>
                </c:pt>
                <c:pt idx="6">
                  <c:v>5.3776219445664966</c:v>
                </c:pt>
                <c:pt idx="7">
                  <c:v>10.058940313345349</c:v>
                </c:pt>
                <c:pt idx="8">
                  <c:v>11.914404553415062</c:v>
                </c:pt>
                <c:pt idx="9">
                  <c:v>24.357034573530449</c:v>
                </c:pt>
              </c:numCache>
            </c:numRef>
          </c:val>
          <c:extLst>
            <c:ext xmlns:c16="http://schemas.microsoft.com/office/drawing/2014/chart" uri="{C3380CC4-5D6E-409C-BE32-E72D297353CC}">
              <c16:uniqueId val="{00000002-6B32-4FA3-90AE-48AEE2E9C307}"/>
            </c:ext>
          </c:extLst>
        </c:ser>
        <c:dLbls>
          <c:showLegendKey val="0"/>
          <c:showVal val="0"/>
          <c:showCatName val="0"/>
          <c:showSerName val="0"/>
          <c:showPercent val="0"/>
          <c:showBubbleSize val="0"/>
        </c:dLbls>
        <c:gapWidth val="75"/>
        <c:overlap val="-25"/>
        <c:axId val="518274160"/>
        <c:axId val="1"/>
      </c:barChart>
      <c:catAx>
        <c:axId val="518274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vert="horz"/>
          <a:lstStyle/>
          <a:p>
            <a:pPr>
              <a:defRPr sz="900" b="0" i="0" u="none" strike="noStrike" baseline="0">
                <a:solidFill>
                  <a:srgbClr val="333333"/>
                </a:solidFill>
                <a:latin typeface="Calibri"/>
                <a:ea typeface="Calibri"/>
                <a:cs typeface="Calibri"/>
              </a:defRPr>
            </a:pPr>
            <a:endParaRPr lang="en-US"/>
          </a:p>
        </c:txPr>
        <c:crossAx val="1"/>
        <c:crosses val="autoZero"/>
        <c:auto val="1"/>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prstDash val="dash"/>
              <a:round/>
            </a:ln>
            <a:effectLst/>
          </c:spPr>
        </c:majorGridlines>
        <c:numFmt formatCode="0.000" sourceLinked="1"/>
        <c:majorTickMark val="none"/>
        <c:minorTickMark val="none"/>
        <c:tickLblPos val="nextTo"/>
        <c:spPr>
          <a:ln w="6350">
            <a:noFill/>
          </a:ln>
        </c:spPr>
        <c:txPr>
          <a:bodyPr rot="0" vert="horz"/>
          <a:lstStyle/>
          <a:p>
            <a:pPr>
              <a:defRPr sz="900" b="0" i="0" u="none" strike="noStrike" baseline="0">
                <a:solidFill>
                  <a:srgbClr val="333333"/>
                </a:solidFill>
                <a:latin typeface="Calibri"/>
                <a:ea typeface="Calibri"/>
                <a:cs typeface="Calibri"/>
              </a:defRPr>
            </a:pPr>
            <a:endParaRPr lang="en-US"/>
          </a:p>
        </c:txPr>
        <c:crossAx val="518274160"/>
        <c:crosses val="autoZero"/>
        <c:crossBetween val="between"/>
      </c:valAx>
      <c:spPr>
        <a:noFill/>
        <a:ln w="25400">
          <a:noFill/>
        </a:ln>
      </c:spPr>
    </c:plotArea>
    <c:legend>
      <c:legendPos val="r"/>
      <c:layout>
        <c:manualLayout>
          <c:xMode val="edge"/>
          <c:yMode val="edge"/>
          <c:x val="0.24555935381628405"/>
          <c:y val="0.9279419829983937"/>
          <c:w val="0.50060901238767708"/>
          <c:h val="5.1757697731813379E-2"/>
        </c:manualLayout>
      </c:layout>
      <c:overlay val="0"/>
      <c:spPr>
        <a:noFill/>
        <a:ln w="25400">
          <a:noFill/>
        </a:ln>
      </c:spPr>
      <c:txPr>
        <a:bodyPr/>
        <a:lstStyle/>
        <a:p>
          <a:pPr>
            <a:defRPr sz="825" b="0" i="0" u="none" strike="noStrike" baseline="0">
              <a:solidFill>
                <a:srgbClr val="333333"/>
              </a:solidFill>
              <a:latin typeface="Calibri"/>
              <a:ea typeface="Calibri"/>
              <a:cs typeface="Calibri"/>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0" i="0" u="none" strike="noStrike" baseline="0">
                <a:solidFill>
                  <a:srgbClr val="333333"/>
                </a:solidFill>
                <a:latin typeface="Calibri"/>
                <a:ea typeface="Calibri"/>
                <a:cs typeface="Calibri"/>
              </a:defRPr>
            </a:pPr>
            <a:r>
              <a:rPr lang="en-US"/>
              <a:t>Cobertura por decil de ingreso bruto</a:t>
            </a:r>
          </a:p>
        </c:rich>
      </c:tx>
      <c:overlay val="0"/>
      <c:spPr>
        <a:noFill/>
        <a:ln w="25400">
          <a:noFill/>
        </a:ln>
      </c:spPr>
    </c:title>
    <c:autoTitleDeleted val="0"/>
    <c:plotArea>
      <c:layout>
        <c:manualLayout>
          <c:layoutTarget val="inner"/>
          <c:xMode val="edge"/>
          <c:yMode val="edge"/>
          <c:x val="5.0092233768584571E-2"/>
          <c:y val="7.7067628927782655E-2"/>
          <c:w val="0.91483235092130366"/>
          <c:h val="0.80432780502595502"/>
        </c:manualLayout>
      </c:layout>
      <c:barChart>
        <c:barDir val="col"/>
        <c:grouping val="clustered"/>
        <c:varyColors val="0"/>
        <c:ser>
          <c:idx val="0"/>
          <c:order val="0"/>
          <c:tx>
            <c:strRef>
              <c:f>Cobertura!$N$15</c:f>
              <c:strCache>
                <c:ptCount val="1"/>
                <c:pt idx="0">
                  <c:v>Impuestos por motivo de IRP</c:v>
                </c:pt>
              </c:strCache>
            </c:strRef>
          </c:tx>
          <c:spPr>
            <a:solidFill>
              <a:srgbClr val="4472C4"/>
            </a:solidFill>
            <a:ln w="25400">
              <a:noFill/>
            </a:ln>
          </c:spPr>
          <c:invertIfNegative val="0"/>
          <c:cat>
            <c:strRef>
              <c:f>Cobertura!$B$16:$B$25</c:f>
              <c:strCache>
                <c:ptCount val="10"/>
                <c:pt idx="0">
                  <c:v>Mas pobres</c:v>
                </c:pt>
                <c:pt idx="1">
                  <c:v>2</c:v>
                </c:pt>
                <c:pt idx="2">
                  <c:v>3</c:v>
                </c:pt>
                <c:pt idx="3">
                  <c:v>4</c:v>
                </c:pt>
                <c:pt idx="4">
                  <c:v>5</c:v>
                </c:pt>
                <c:pt idx="5">
                  <c:v>6</c:v>
                </c:pt>
                <c:pt idx="6">
                  <c:v>7</c:v>
                </c:pt>
                <c:pt idx="7">
                  <c:v>8</c:v>
                </c:pt>
                <c:pt idx="8">
                  <c:v>9</c:v>
                </c:pt>
                <c:pt idx="9">
                  <c:v>Mas ricos</c:v>
                </c:pt>
              </c:strCache>
            </c:strRef>
          </c:cat>
          <c:val>
            <c:numRef>
              <c:f>Cobertura!$N$16:$N$25</c:f>
              <c:numCache>
                <c:formatCode>0.000</c:formatCode>
                <c:ptCount val="10"/>
                <c:pt idx="0">
                  <c:v>3.245168018574162E-2</c:v>
                </c:pt>
                <c:pt idx="1">
                  <c:v>0</c:v>
                </c:pt>
                <c:pt idx="2">
                  <c:v>0</c:v>
                </c:pt>
                <c:pt idx="3">
                  <c:v>5.1331370547593617E-2</c:v>
                </c:pt>
                <c:pt idx="4">
                  <c:v>0</c:v>
                </c:pt>
                <c:pt idx="5">
                  <c:v>0</c:v>
                </c:pt>
                <c:pt idx="6">
                  <c:v>0</c:v>
                </c:pt>
                <c:pt idx="7">
                  <c:v>9.1448934619911687E-3</c:v>
                </c:pt>
                <c:pt idx="8">
                  <c:v>0.47303213896909169</c:v>
                </c:pt>
                <c:pt idx="9">
                  <c:v>8.7548769595976204</c:v>
                </c:pt>
              </c:numCache>
            </c:numRef>
          </c:val>
          <c:extLst>
            <c:ext xmlns:c16="http://schemas.microsoft.com/office/drawing/2014/chart" uri="{C3380CC4-5D6E-409C-BE32-E72D297353CC}">
              <c16:uniqueId val="{00000000-94E9-4D83-9C99-C6A584BC328B}"/>
            </c:ext>
          </c:extLst>
        </c:ser>
        <c:ser>
          <c:idx val="1"/>
          <c:order val="1"/>
          <c:tx>
            <c:strRef>
              <c:f>Cobertura!$O$15</c:f>
              <c:strCache>
                <c:ptCount val="1"/>
                <c:pt idx="0">
                  <c:v>Total IRE</c:v>
                </c:pt>
              </c:strCache>
            </c:strRef>
          </c:tx>
          <c:spPr>
            <a:solidFill>
              <a:srgbClr val="ED7D31"/>
            </a:solidFill>
            <a:ln w="25400">
              <a:noFill/>
            </a:ln>
          </c:spPr>
          <c:invertIfNegative val="0"/>
          <c:cat>
            <c:strRef>
              <c:f>Cobertura!$B$16:$B$25</c:f>
              <c:strCache>
                <c:ptCount val="10"/>
                <c:pt idx="0">
                  <c:v>Mas pobres</c:v>
                </c:pt>
                <c:pt idx="1">
                  <c:v>2</c:v>
                </c:pt>
                <c:pt idx="2">
                  <c:v>3</c:v>
                </c:pt>
                <c:pt idx="3">
                  <c:v>4</c:v>
                </c:pt>
                <c:pt idx="4">
                  <c:v>5</c:v>
                </c:pt>
                <c:pt idx="5">
                  <c:v>6</c:v>
                </c:pt>
                <c:pt idx="6">
                  <c:v>7</c:v>
                </c:pt>
                <c:pt idx="7">
                  <c:v>8</c:v>
                </c:pt>
                <c:pt idx="8">
                  <c:v>9</c:v>
                </c:pt>
                <c:pt idx="9">
                  <c:v>Mas ricos</c:v>
                </c:pt>
              </c:strCache>
            </c:strRef>
          </c:cat>
          <c:val>
            <c:numRef>
              <c:f>Cobertura!$O$16:$O$25</c:f>
              <c:numCache>
                <c:formatCode>0.000</c:formatCode>
                <c:ptCount val="10"/>
                <c:pt idx="0">
                  <c:v>0.18556460760755888</c:v>
                </c:pt>
                <c:pt idx="1">
                  <c:v>1.14263303934491</c:v>
                </c:pt>
                <c:pt idx="2">
                  <c:v>1.895925300867412</c:v>
                </c:pt>
                <c:pt idx="3">
                  <c:v>3.5086761816540504</c:v>
                </c:pt>
                <c:pt idx="4">
                  <c:v>7.6709429774397915</c:v>
                </c:pt>
                <c:pt idx="5">
                  <c:v>11.475873237881409</c:v>
                </c:pt>
                <c:pt idx="6">
                  <c:v>11.28014886069081</c:v>
                </c:pt>
                <c:pt idx="7">
                  <c:v>18.028272470625716</c:v>
                </c:pt>
                <c:pt idx="8">
                  <c:v>22.857007620580301</c:v>
                </c:pt>
                <c:pt idx="9">
                  <c:v>37.827725809105225</c:v>
                </c:pt>
              </c:numCache>
            </c:numRef>
          </c:val>
          <c:extLst>
            <c:ext xmlns:c16="http://schemas.microsoft.com/office/drawing/2014/chart" uri="{C3380CC4-5D6E-409C-BE32-E72D297353CC}">
              <c16:uniqueId val="{00000001-94E9-4D83-9C99-C6A584BC328B}"/>
            </c:ext>
          </c:extLst>
        </c:ser>
        <c:ser>
          <c:idx val="2"/>
          <c:order val="2"/>
          <c:tx>
            <c:strRef>
              <c:f>Cobertura!$P$15</c:f>
              <c:strCache>
                <c:ptCount val="1"/>
                <c:pt idx="0">
                  <c:v>Tekopora</c:v>
                </c:pt>
              </c:strCache>
            </c:strRef>
          </c:tx>
          <c:spPr>
            <a:solidFill>
              <a:srgbClr val="A5A5A5"/>
            </a:solidFill>
            <a:ln w="25400">
              <a:noFill/>
            </a:ln>
          </c:spPr>
          <c:invertIfNegative val="0"/>
          <c:cat>
            <c:strRef>
              <c:f>Cobertura!$B$16:$B$25</c:f>
              <c:strCache>
                <c:ptCount val="10"/>
                <c:pt idx="0">
                  <c:v>Mas pobres</c:v>
                </c:pt>
                <c:pt idx="1">
                  <c:v>2</c:v>
                </c:pt>
                <c:pt idx="2">
                  <c:v>3</c:v>
                </c:pt>
                <c:pt idx="3">
                  <c:v>4</c:v>
                </c:pt>
                <c:pt idx="4">
                  <c:v>5</c:v>
                </c:pt>
                <c:pt idx="5">
                  <c:v>6</c:v>
                </c:pt>
                <c:pt idx="6">
                  <c:v>7</c:v>
                </c:pt>
                <c:pt idx="7">
                  <c:v>8</c:v>
                </c:pt>
                <c:pt idx="8">
                  <c:v>9</c:v>
                </c:pt>
                <c:pt idx="9">
                  <c:v>Mas ricos</c:v>
                </c:pt>
              </c:strCache>
            </c:strRef>
          </c:cat>
          <c:val>
            <c:numRef>
              <c:f>Cobertura!$P$16:$P$25</c:f>
              <c:numCache>
                <c:formatCode>0.000</c:formatCode>
                <c:ptCount val="10"/>
                <c:pt idx="0">
                  <c:v>39.435429269350422</c:v>
                </c:pt>
                <c:pt idx="1">
                  <c:v>26.748375986718919</c:v>
                </c:pt>
                <c:pt idx="2">
                  <c:v>16.73567148889757</c:v>
                </c:pt>
                <c:pt idx="3">
                  <c:v>9.0682471221981622</c:v>
                </c:pt>
                <c:pt idx="4">
                  <c:v>5.6627051883903556</c:v>
                </c:pt>
                <c:pt idx="5">
                  <c:v>3.0746807022709706</c:v>
                </c:pt>
                <c:pt idx="6">
                  <c:v>0.40473711992309264</c:v>
                </c:pt>
                <c:pt idx="7">
                  <c:v>0.66256228114942461</c:v>
                </c:pt>
                <c:pt idx="8">
                  <c:v>0.3854664647133999</c:v>
                </c:pt>
                <c:pt idx="9">
                  <c:v>8.887230592051143E-2</c:v>
                </c:pt>
              </c:numCache>
            </c:numRef>
          </c:val>
          <c:extLst>
            <c:ext xmlns:c16="http://schemas.microsoft.com/office/drawing/2014/chart" uri="{C3380CC4-5D6E-409C-BE32-E72D297353CC}">
              <c16:uniqueId val="{00000002-94E9-4D83-9C99-C6A584BC328B}"/>
            </c:ext>
          </c:extLst>
        </c:ser>
        <c:dLbls>
          <c:showLegendKey val="0"/>
          <c:showVal val="0"/>
          <c:showCatName val="0"/>
          <c:showSerName val="0"/>
          <c:showPercent val="0"/>
          <c:showBubbleSize val="0"/>
        </c:dLbls>
        <c:gapWidth val="75"/>
        <c:overlap val="-25"/>
        <c:axId val="518275760"/>
        <c:axId val="1"/>
      </c:barChart>
      <c:catAx>
        <c:axId val="518275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vert="horz"/>
          <a:lstStyle/>
          <a:p>
            <a:pPr>
              <a:defRPr sz="900" b="0" i="0" u="none" strike="noStrike" baseline="0">
                <a:solidFill>
                  <a:srgbClr val="333333"/>
                </a:solidFill>
                <a:latin typeface="Calibri"/>
                <a:ea typeface="Calibri"/>
                <a:cs typeface="Calibri"/>
              </a:defRPr>
            </a:pPr>
            <a:endParaRPr lang="en-US"/>
          </a:p>
        </c:txPr>
        <c:crossAx val="1"/>
        <c:crosses val="autoZero"/>
        <c:auto val="1"/>
        <c:lblAlgn val="ctr"/>
        <c:lblOffset val="100"/>
        <c:noMultiLvlLbl val="0"/>
      </c:catAx>
      <c:valAx>
        <c:axId val="1"/>
        <c:scaling>
          <c:orientation val="minMax"/>
          <c:max val="50"/>
        </c:scaling>
        <c:delete val="0"/>
        <c:axPos val="l"/>
        <c:majorGridlines>
          <c:spPr>
            <a:ln w="9525" cap="flat" cmpd="sng" algn="ctr">
              <a:solidFill>
                <a:schemeClr val="tx1">
                  <a:lumMod val="15000"/>
                  <a:lumOff val="85000"/>
                </a:schemeClr>
              </a:solidFill>
              <a:prstDash val="dash"/>
              <a:round/>
            </a:ln>
            <a:effectLst/>
          </c:spPr>
        </c:majorGridlines>
        <c:numFmt formatCode="0.000" sourceLinked="1"/>
        <c:majorTickMark val="none"/>
        <c:minorTickMark val="none"/>
        <c:tickLblPos val="nextTo"/>
        <c:spPr>
          <a:ln w="6350">
            <a:noFill/>
          </a:ln>
        </c:spPr>
        <c:txPr>
          <a:bodyPr rot="0" vert="horz"/>
          <a:lstStyle/>
          <a:p>
            <a:pPr>
              <a:defRPr sz="900" b="0" i="0" u="none" strike="noStrike" baseline="0">
                <a:solidFill>
                  <a:srgbClr val="333333"/>
                </a:solidFill>
                <a:latin typeface="Calibri"/>
                <a:ea typeface="Calibri"/>
                <a:cs typeface="Calibri"/>
              </a:defRPr>
            </a:pPr>
            <a:endParaRPr lang="en-US"/>
          </a:p>
        </c:txPr>
        <c:crossAx val="518275760"/>
        <c:crosses val="autoZero"/>
        <c:crossBetween val="between"/>
      </c:valAx>
      <c:spPr>
        <a:noFill/>
        <a:ln w="25400">
          <a:noFill/>
        </a:ln>
      </c:spPr>
    </c:plotArea>
    <c:legend>
      <c:legendPos val="r"/>
      <c:layout>
        <c:manualLayout>
          <c:xMode val="edge"/>
          <c:yMode val="edge"/>
          <c:x val="8.0002436775939934E-2"/>
          <c:y val="0.91973820951939012"/>
          <c:w val="0.90548274586482047"/>
          <c:h val="5.1096513488300133E-2"/>
        </c:manualLayout>
      </c:layout>
      <c:overlay val="0"/>
      <c:spPr>
        <a:noFill/>
        <a:ln w="25400">
          <a:noFill/>
        </a:ln>
      </c:spPr>
      <c:txPr>
        <a:bodyPr/>
        <a:lstStyle/>
        <a:p>
          <a:pPr>
            <a:defRPr sz="920" b="0" i="0" u="none" strike="noStrike" baseline="0">
              <a:solidFill>
                <a:srgbClr val="333333"/>
              </a:solidFill>
              <a:latin typeface="Calibri"/>
              <a:ea typeface="Calibri"/>
              <a:cs typeface="Calibri"/>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0" i="0" u="none" strike="noStrike" baseline="0">
                <a:solidFill>
                  <a:srgbClr val="333333"/>
                </a:solidFill>
                <a:latin typeface="Calibri"/>
                <a:ea typeface="Calibri"/>
                <a:cs typeface="Calibri"/>
              </a:defRPr>
            </a:pPr>
            <a:r>
              <a:rPr lang="en-US"/>
              <a:t>Individuos en hogares beneficiarios por decil de ingreso bruto</a:t>
            </a:r>
          </a:p>
        </c:rich>
      </c:tx>
      <c:overlay val="0"/>
      <c:spPr>
        <a:noFill/>
        <a:ln w="25400">
          <a:noFill/>
        </a:ln>
      </c:spPr>
    </c:title>
    <c:autoTitleDeleted val="0"/>
    <c:plotArea>
      <c:layout>
        <c:manualLayout>
          <c:layoutTarget val="inner"/>
          <c:xMode val="edge"/>
          <c:yMode val="edge"/>
          <c:x val="5.2877428480402937E-2"/>
          <c:y val="0.10180236410625035"/>
          <c:w val="0.88451436521473137"/>
          <c:h val="0.77139545549049349"/>
        </c:manualLayout>
      </c:layout>
      <c:barChart>
        <c:barDir val="col"/>
        <c:grouping val="clustered"/>
        <c:varyColors val="0"/>
        <c:ser>
          <c:idx val="0"/>
          <c:order val="0"/>
          <c:tx>
            <c:strRef>
              <c:f>Beneficiarios!$C$17</c:f>
              <c:strCache>
                <c:ptCount val="1"/>
                <c:pt idx="0">
                  <c:v>Impuestos total IRP</c:v>
                </c:pt>
              </c:strCache>
            </c:strRef>
          </c:tx>
          <c:spPr>
            <a:solidFill>
              <a:srgbClr val="4472C4"/>
            </a:solidFill>
            <a:ln w="25400">
              <a:noFill/>
            </a:ln>
          </c:spPr>
          <c:invertIfNegative val="0"/>
          <c:cat>
            <c:strRef>
              <c:f>Beneficiarios!$B$18:$B$27</c:f>
              <c:strCache>
                <c:ptCount val="10"/>
                <c:pt idx="0">
                  <c:v>Mas pobres</c:v>
                </c:pt>
                <c:pt idx="1">
                  <c:v>2</c:v>
                </c:pt>
                <c:pt idx="2">
                  <c:v>3</c:v>
                </c:pt>
                <c:pt idx="3">
                  <c:v>4</c:v>
                </c:pt>
                <c:pt idx="4">
                  <c:v>5</c:v>
                </c:pt>
                <c:pt idx="5">
                  <c:v>6</c:v>
                </c:pt>
                <c:pt idx="6">
                  <c:v>7</c:v>
                </c:pt>
                <c:pt idx="7">
                  <c:v>8</c:v>
                </c:pt>
                <c:pt idx="8">
                  <c:v>9</c:v>
                </c:pt>
                <c:pt idx="9">
                  <c:v>Mas ricos</c:v>
                </c:pt>
              </c:strCache>
            </c:strRef>
          </c:cat>
          <c:val>
            <c:numRef>
              <c:f>Beneficiarios!$C$18:$C$27</c:f>
              <c:numCache>
                <c:formatCode>0</c:formatCode>
                <c:ptCount val="10"/>
                <c:pt idx="0">
                  <c:v>6</c:v>
                </c:pt>
                <c:pt idx="1">
                  <c:v>5</c:v>
                </c:pt>
                <c:pt idx="2">
                  <c:v>12</c:v>
                </c:pt>
                <c:pt idx="3">
                  <c:v>15</c:v>
                </c:pt>
                <c:pt idx="4">
                  <c:v>17</c:v>
                </c:pt>
                <c:pt idx="5">
                  <c:v>26</c:v>
                </c:pt>
                <c:pt idx="6">
                  <c:v>31</c:v>
                </c:pt>
                <c:pt idx="7">
                  <c:v>44</c:v>
                </c:pt>
                <c:pt idx="8">
                  <c:v>68</c:v>
                </c:pt>
                <c:pt idx="9">
                  <c:v>175</c:v>
                </c:pt>
              </c:numCache>
            </c:numRef>
          </c:val>
          <c:extLst>
            <c:ext xmlns:c16="http://schemas.microsoft.com/office/drawing/2014/chart" uri="{C3380CC4-5D6E-409C-BE32-E72D297353CC}">
              <c16:uniqueId val="{00000000-D56C-4EAC-A114-1107839E8768}"/>
            </c:ext>
          </c:extLst>
        </c:ser>
        <c:ser>
          <c:idx val="1"/>
          <c:order val="1"/>
          <c:tx>
            <c:strRef>
              <c:f>Beneficiarios!$D$17</c:f>
              <c:strCache>
                <c:ptCount val="1"/>
                <c:pt idx="0">
                  <c:v>Deduccion Gasto IRP</c:v>
                </c:pt>
              </c:strCache>
            </c:strRef>
          </c:tx>
          <c:spPr>
            <a:solidFill>
              <a:srgbClr val="ED7D31"/>
            </a:solidFill>
            <a:ln w="25400">
              <a:noFill/>
            </a:ln>
          </c:spPr>
          <c:invertIfNegative val="0"/>
          <c:cat>
            <c:strRef>
              <c:f>Beneficiarios!$B$18:$B$27</c:f>
              <c:strCache>
                <c:ptCount val="10"/>
                <c:pt idx="0">
                  <c:v>Mas pobres</c:v>
                </c:pt>
                <c:pt idx="1">
                  <c:v>2</c:v>
                </c:pt>
                <c:pt idx="2">
                  <c:v>3</c:v>
                </c:pt>
                <c:pt idx="3">
                  <c:v>4</c:v>
                </c:pt>
                <c:pt idx="4">
                  <c:v>5</c:v>
                </c:pt>
                <c:pt idx="5">
                  <c:v>6</c:v>
                </c:pt>
                <c:pt idx="6">
                  <c:v>7</c:v>
                </c:pt>
                <c:pt idx="7">
                  <c:v>8</c:v>
                </c:pt>
                <c:pt idx="8">
                  <c:v>9</c:v>
                </c:pt>
                <c:pt idx="9">
                  <c:v>Mas ricos</c:v>
                </c:pt>
              </c:strCache>
            </c:strRef>
          </c:cat>
          <c:val>
            <c:numRef>
              <c:f>Beneficiarios!$D$18:$D$27</c:f>
              <c:numCache>
                <c:formatCode>0</c:formatCode>
                <c:ptCount val="10"/>
                <c:pt idx="0">
                  <c:v>0</c:v>
                </c:pt>
                <c:pt idx="1">
                  <c:v>0</c:v>
                </c:pt>
                <c:pt idx="2">
                  <c:v>0</c:v>
                </c:pt>
                <c:pt idx="3">
                  <c:v>0</c:v>
                </c:pt>
                <c:pt idx="4">
                  <c:v>0</c:v>
                </c:pt>
                <c:pt idx="5">
                  <c:v>2</c:v>
                </c:pt>
                <c:pt idx="6">
                  <c:v>6</c:v>
                </c:pt>
                <c:pt idx="7">
                  <c:v>9</c:v>
                </c:pt>
                <c:pt idx="8">
                  <c:v>33</c:v>
                </c:pt>
                <c:pt idx="9">
                  <c:v>210</c:v>
                </c:pt>
              </c:numCache>
            </c:numRef>
          </c:val>
          <c:extLst>
            <c:ext xmlns:c16="http://schemas.microsoft.com/office/drawing/2014/chart" uri="{C3380CC4-5D6E-409C-BE32-E72D297353CC}">
              <c16:uniqueId val="{00000001-D56C-4EAC-A114-1107839E8768}"/>
            </c:ext>
          </c:extLst>
        </c:ser>
        <c:ser>
          <c:idx val="2"/>
          <c:order val="2"/>
          <c:tx>
            <c:strRef>
              <c:f>Beneficiarios!$E$17</c:f>
              <c:strCache>
                <c:ptCount val="1"/>
                <c:pt idx="0">
                  <c:v>Total IRE</c:v>
                </c:pt>
              </c:strCache>
            </c:strRef>
          </c:tx>
          <c:spPr>
            <a:solidFill>
              <a:srgbClr val="A5A5A5"/>
            </a:solidFill>
            <a:ln w="25400">
              <a:noFill/>
            </a:ln>
          </c:spPr>
          <c:invertIfNegative val="0"/>
          <c:cat>
            <c:strRef>
              <c:f>Beneficiarios!$B$18:$B$27</c:f>
              <c:strCache>
                <c:ptCount val="10"/>
                <c:pt idx="0">
                  <c:v>Mas pobres</c:v>
                </c:pt>
                <c:pt idx="1">
                  <c:v>2</c:v>
                </c:pt>
                <c:pt idx="2">
                  <c:v>3</c:v>
                </c:pt>
                <c:pt idx="3">
                  <c:v>4</c:v>
                </c:pt>
                <c:pt idx="4">
                  <c:v>5</c:v>
                </c:pt>
                <c:pt idx="5">
                  <c:v>6</c:v>
                </c:pt>
                <c:pt idx="6">
                  <c:v>7</c:v>
                </c:pt>
                <c:pt idx="7">
                  <c:v>8</c:v>
                </c:pt>
                <c:pt idx="8">
                  <c:v>9</c:v>
                </c:pt>
                <c:pt idx="9">
                  <c:v>Mas ricos</c:v>
                </c:pt>
              </c:strCache>
            </c:strRef>
          </c:cat>
          <c:val>
            <c:numRef>
              <c:f>Beneficiarios!$E$18:$E$27</c:f>
              <c:numCache>
                <c:formatCode>0</c:formatCode>
                <c:ptCount val="10"/>
                <c:pt idx="0">
                  <c:v>1</c:v>
                </c:pt>
                <c:pt idx="1">
                  <c:v>0</c:v>
                </c:pt>
                <c:pt idx="2">
                  <c:v>5</c:v>
                </c:pt>
                <c:pt idx="3">
                  <c:v>9</c:v>
                </c:pt>
                <c:pt idx="4">
                  <c:v>20</c:v>
                </c:pt>
                <c:pt idx="5">
                  <c:v>31</c:v>
                </c:pt>
                <c:pt idx="6">
                  <c:v>36</c:v>
                </c:pt>
                <c:pt idx="7">
                  <c:v>68</c:v>
                </c:pt>
                <c:pt idx="8">
                  <c:v>81</c:v>
                </c:pt>
                <c:pt idx="9">
                  <c:v>166</c:v>
                </c:pt>
              </c:numCache>
            </c:numRef>
          </c:val>
          <c:extLst>
            <c:ext xmlns:c16="http://schemas.microsoft.com/office/drawing/2014/chart" uri="{C3380CC4-5D6E-409C-BE32-E72D297353CC}">
              <c16:uniqueId val="{00000002-D56C-4EAC-A114-1107839E8768}"/>
            </c:ext>
          </c:extLst>
        </c:ser>
        <c:dLbls>
          <c:showLegendKey val="0"/>
          <c:showVal val="0"/>
          <c:showCatName val="0"/>
          <c:showSerName val="0"/>
          <c:showPercent val="0"/>
          <c:showBubbleSize val="0"/>
        </c:dLbls>
        <c:gapWidth val="75"/>
        <c:overlap val="-25"/>
        <c:axId val="518270960"/>
        <c:axId val="1"/>
      </c:barChart>
      <c:catAx>
        <c:axId val="518270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vert="horz"/>
          <a:lstStyle/>
          <a:p>
            <a:pPr>
              <a:defRPr sz="900" b="0" i="0" u="none" strike="noStrike" baseline="0">
                <a:solidFill>
                  <a:srgbClr val="333333"/>
                </a:solidFill>
                <a:latin typeface="Calibri"/>
                <a:ea typeface="Calibri"/>
                <a:cs typeface="Calibri"/>
              </a:defRPr>
            </a:pPr>
            <a:endParaRPr lang="en-US"/>
          </a:p>
        </c:txPr>
        <c:crossAx val="1"/>
        <c:crosses val="autoZero"/>
        <c:auto val="1"/>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prstDash val="dash"/>
              <a:round/>
            </a:ln>
            <a:effectLst/>
          </c:spPr>
        </c:majorGridlines>
        <c:numFmt formatCode="0" sourceLinked="1"/>
        <c:majorTickMark val="none"/>
        <c:minorTickMark val="none"/>
        <c:tickLblPos val="nextTo"/>
        <c:spPr>
          <a:ln w="6350">
            <a:noFill/>
          </a:ln>
        </c:spPr>
        <c:txPr>
          <a:bodyPr rot="0" vert="horz"/>
          <a:lstStyle/>
          <a:p>
            <a:pPr>
              <a:defRPr sz="900" b="0" i="0" u="none" strike="noStrike" baseline="0">
                <a:solidFill>
                  <a:srgbClr val="333333"/>
                </a:solidFill>
                <a:latin typeface="Calibri"/>
                <a:ea typeface="Calibri"/>
                <a:cs typeface="Calibri"/>
              </a:defRPr>
            </a:pPr>
            <a:endParaRPr lang="en-US"/>
          </a:p>
        </c:txPr>
        <c:crossAx val="518270960"/>
        <c:crosses val="autoZero"/>
        <c:crossBetween val="between"/>
      </c:valAx>
      <c:spPr>
        <a:noFill/>
        <a:ln w="25400">
          <a:noFill/>
        </a:ln>
      </c:spPr>
    </c:plotArea>
    <c:legend>
      <c:legendPos val="r"/>
      <c:layout>
        <c:manualLayout>
          <c:xMode val="edge"/>
          <c:yMode val="edge"/>
          <c:x val="0.24574505370563618"/>
          <c:y val="0.93291631693246457"/>
          <c:w val="0.50452966722533177"/>
          <c:h val="4.6981405243126328E-2"/>
        </c:manualLayout>
      </c:layout>
      <c:overlay val="0"/>
      <c:spPr>
        <a:noFill/>
        <a:ln w="25400">
          <a:noFill/>
        </a:ln>
      </c:spPr>
      <c:txPr>
        <a:bodyPr/>
        <a:lstStyle/>
        <a:p>
          <a:pPr>
            <a:defRPr sz="825" b="0" i="0" u="none" strike="noStrike" baseline="0">
              <a:solidFill>
                <a:srgbClr val="333333"/>
              </a:solidFill>
              <a:latin typeface="Calibri"/>
              <a:ea typeface="Calibri"/>
              <a:cs typeface="Calibri"/>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0" i="0" u="none" strike="noStrike" baseline="0">
                <a:solidFill>
                  <a:srgbClr val="333333"/>
                </a:solidFill>
                <a:latin typeface="Calibri"/>
                <a:ea typeface="Calibri"/>
                <a:cs typeface="Calibri"/>
              </a:defRPr>
            </a:pPr>
            <a:r>
              <a:rPr lang="en-US"/>
              <a:t>Individuos en hogares beneficiarios por decil de ingreso bruto</a:t>
            </a:r>
          </a:p>
        </c:rich>
      </c:tx>
      <c:overlay val="0"/>
      <c:spPr>
        <a:noFill/>
        <a:ln w="25400">
          <a:noFill/>
        </a:ln>
      </c:spPr>
    </c:title>
    <c:autoTitleDeleted val="0"/>
    <c:plotArea>
      <c:layout>
        <c:manualLayout>
          <c:layoutTarget val="inner"/>
          <c:xMode val="edge"/>
          <c:yMode val="edge"/>
          <c:x val="3.7645040587929841E-2"/>
          <c:y val="0.10508783961356193"/>
          <c:w val="0.8947756017575963"/>
          <c:h val="0.78395402180017471"/>
        </c:manualLayout>
      </c:layout>
      <c:barChart>
        <c:barDir val="col"/>
        <c:grouping val="clustered"/>
        <c:varyColors val="0"/>
        <c:ser>
          <c:idx val="0"/>
          <c:order val="0"/>
          <c:tx>
            <c:strRef>
              <c:f>Beneficiarios!$O$17</c:f>
              <c:strCache>
                <c:ptCount val="1"/>
                <c:pt idx="0">
                  <c:v>Impuestos por motivo de IRP</c:v>
                </c:pt>
              </c:strCache>
            </c:strRef>
          </c:tx>
          <c:spPr>
            <a:solidFill>
              <a:srgbClr val="4472C4"/>
            </a:solidFill>
            <a:ln w="25400">
              <a:noFill/>
            </a:ln>
          </c:spPr>
          <c:invertIfNegative val="0"/>
          <c:cat>
            <c:strRef>
              <c:f>Beneficiarios!$N$18:$N$27</c:f>
              <c:strCache>
                <c:ptCount val="10"/>
                <c:pt idx="0">
                  <c:v>Mas pobres</c:v>
                </c:pt>
                <c:pt idx="1">
                  <c:v>2</c:v>
                </c:pt>
                <c:pt idx="2">
                  <c:v>3</c:v>
                </c:pt>
                <c:pt idx="3">
                  <c:v>4</c:v>
                </c:pt>
                <c:pt idx="4">
                  <c:v>5</c:v>
                </c:pt>
                <c:pt idx="5">
                  <c:v>6</c:v>
                </c:pt>
                <c:pt idx="6">
                  <c:v>7</c:v>
                </c:pt>
                <c:pt idx="7">
                  <c:v>8</c:v>
                </c:pt>
                <c:pt idx="8">
                  <c:v>9</c:v>
                </c:pt>
                <c:pt idx="9">
                  <c:v>Mas ricos</c:v>
                </c:pt>
              </c:strCache>
            </c:strRef>
          </c:cat>
          <c:val>
            <c:numRef>
              <c:f>Beneficiarios!$O$18:$O$27</c:f>
              <c:numCache>
                <c:formatCode>0</c:formatCode>
                <c:ptCount val="10"/>
                <c:pt idx="0">
                  <c:v>0</c:v>
                </c:pt>
                <c:pt idx="1">
                  <c:v>0</c:v>
                </c:pt>
                <c:pt idx="2">
                  <c:v>0</c:v>
                </c:pt>
                <c:pt idx="3">
                  <c:v>0</c:v>
                </c:pt>
                <c:pt idx="4">
                  <c:v>0</c:v>
                </c:pt>
                <c:pt idx="5">
                  <c:v>0</c:v>
                </c:pt>
                <c:pt idx="6">
                  <c:v>0</c:v>
                </c:pt>
                <c:pt idx="7">
                  <c:v>0</c:v>
                </c:pt>
                <c:pt idx="8">
                  <c:v>3</c:v>
                </c:pt>
                <c:pt idx="9">
                  <c:v>60</c:v>
                </c:pt>
              </c:numCache>
            </c:numRef>
          </c:val>
          <c:extLst>
            <c:ext xmlns:c16="http://schemas.microsoft.com/office/drawing/2014/chart" uri="{C3380CC4-5D6E-409C-BE32-E72D297353CC}">
              <c16:uniqueId val="{00000000-431D-4AFA-8E08-695F110E369F}"/>
            </c:ext>
          </c:extLst>
        </c:ser>
        <c:ser>
          <c:idx val="1"/>
          <c:order val="1"/>
          <c:tx>
            <c:strRef>
              <c:f>Beneficiarios!$P$17</c:f>
              <c:strCache>
                <c:ptCount val="1"/>
                <c:pt idx="0">
                  <c:v>Impuestos por motivo de IRP</c:v>
                </c:pt>
              </c:strCache>
            </c:strRef>
          </c:tx>
          <c:spPr>
            <a:solidFill>
              <a:srgbClr val="ED7D31"/>
            </a:solidFill>
            <a:ln w="25400">
              <a:noFill/>
            </a:ln>
          </c:spPr>
          <c:invertIfNegative val="0"/>
          <c:cat>
            <c:strRef>
              <c:f>Beneficiarios!$N$18:$N$27</c:f>
              <c:strCache>
                <c:ptCount val="10"/>
                <c:pt idx="0">
                  <c:v>Mas pobres</c:v>
                </c:pt>
                <c:pt idx="1">
                  <c:v>2</c:v>
                </c:pt>
                <c:pt idx="2">
                  <c:v>3</c:v>
                </c:pt>
                <c:pt idx="3">
                  <c:v>4</c:v>
                </c:pt>
                <c:pt idx="4">
                  <c:v>5</c:v>
                </c:pt>
                <c:pt idx="5">
                  <c:v>6</c:v>
                </c:pt>
                <c:pt idx="6">
                  <c:v>7</c:v>
                </c:pt>
                <c:pt idx="7">
                  <c:v>8</c:v>
                </c:pt>
                <c:pt idx="8">
                  <c:v>9</c:v>
                </c:pt>
                <c:pt idx="9">
                  <c:v>Mas ricos</c:v>
                </c:pt>
              </c:strCache>
            </c:strRef>
          </c:cat>
          <c:val>
            <c:numRef>
              <c:f>Beneficiarios!$P$18:$P$27</c:f>
              <c:numCache>
                <c:formatCode>0</c:formatCode>
                <c:ptCount val="10"/>
                <c:pt idx="0">
                  <c:v>0</c:v>
                </c:pt>
                <c:pt idx="1">
                  <c:v>0</c:v>
                </c:pt>
                <c:pt idx="2">
                  <c:v>0</c:v>
                </c:pt>
                <c:pt idx="3">
                  <c:v>0</c:v>
                </c:pt>
                <c:pt idx="4">
                  <c:v>0</c:v>
                </c:pt>
                <c:pt idx="5">
                  <c:v>0</c:v>
                </c:pt>
                <c:pt idx="6">
                  <c:v>0</c:v>
                </c:pt>
                <c:pt idx="7">
                  <c:v>0</c:v>
                </c:pt>
                <c:pt idx="8">
                  <c:v>3</c:v>
                </c:pt>
                <c:pt idx="9">
                  <c:v>60</c:v>
                </c:pt>
              </c:numCache>
            </c:numRef>
          </c:val>
          <c:extLst>
            <c:ext xmlns:c16="http://schemas.microsoft.com/office/drawing/2014/chart" uri="{C3380CC4-5D6E-409C-BE32-E72D297353CC}">
              <c16:uniqueId val="{00000001-431D-4AFA-8E08-695F110E369F}"/>
            </c:ext>
          </c:extLst>
        </c:ser>
        <c:ser>
          <c:idx val="2"/>
          <c:order val="2"/>
          <c:tx>
            <c:strRef>
              <c:f>Beneficiarios!$Q$17</c:f>
              <c:strCache>
                <c:ptCount val="1"/>
                <c:pt idx="0">
                  <c:v>Impuesto corp IRACIS</c:v>
                </c:pt>
              </c:strCache>
            </c:strRef>
          </c:tx>
          <c:spPr>
            <a:solidFill>
              <a:srgbClr val="A5A5A5"/>
            </a:solidFill>
            <a:ln w="25400">
              <a:noFill/>
            </a:ln>
          </c:spPr>
          <c:invertIfNegative val="0"/>
          <c:cat>
            <c:strRef>
              <c:f>Beneficiarios!$N$18:$N$27</c:f>
              <c:strCache>
                <c:ptCount val="10"/>
                <c:pt idx="0">
                  <c:v>Mas pobres</c:v>
                </c:pt>
                <c:pt idx="1">
                  <c:v>2</c:v>
                </c:pt>
                <c:pt idx="2">
                  <c:v>3</c:v>
                </c:pt>
                <c:pt idx="3">
                  <c:v>4</c:v>
                </c:pt>
                <c:pt idx="4">
                  <c:v>5</c:v>
                </c:pt>
                <c:pt idx="5">
                  <c:v>6</c:v>
                </c:pt>
                <c:pt idx="6">
                  <c:v>7</c:v>
                </c:pt>
                <c:pt idx="7">
                  <c:v>8</c:v>
                </c:pt>
                <c:pt idx="8">
                  <c:v>9</c:v>
                </c:pt>
                <c:pt idx="9">
                  <c:v>Mas ricos</c:v>
                </c:pt>
              </c:strCache>
            </c:strRef>
          </c:cat>
          <c:val>
            <c:numRef>
              <c:f>Beneficiarios!$Q$18:$Q$27</c:f>
              <c:numCache>
                <c:formatCode>0</c:formatCode>
                <c:ptCount val="10"/>
                <c:pt idx="0">
                  <c:v>1</c:v>
                </c:pt>
                <c:pt idx="1">
                  <c:v>0</c:v>
                </c:pt>
                <c:pt idx="2">
                  <c:v>5</c:v>
                </c:pt>
                <c:pt idx="3">
                  <c:v>9</c:v>
                </c:pt>
                <c:pt idx="4">
                  <c:v>20</c:v>
                </c:pt>
                <c:pt idx="5">
                  <c:v>31</c:v>
                </c:pt>
                <c:pt idx="6">
                  <c:v>35</c:v>
                </c:pt>
                <c:pt idx="7">
                  <c:v>66</c:v>
                </c:pt>
                <c:pt idx="8">
                  <c:v>72</c:v>
                </c:pt>
                <c:pt idx="9">
                  <c:v>122</c:v>
                </c:pt>
              </c:numCache>
            </c:numRef>
          </c:val>
          <c:extLst>
            <c:ext xmlns:c16="http://schemas.microsoft.com/office/drawing/2014/chart" uri="{C3380CC4-5D6E-409C-BE32-E72D297353CC}">
              <c16:uniqueId val="{00000002-431D-4AFA-8E08-695F110E369F}"/>
            </c:ext>
          </c:extLst>
        </c:ser>
        <c:dLbls>
          <c:showLegendKey val="0"/>
          <c:showVal val="0"/>
          <c:showCatName val="0"/>
          <c:showSerName val="0"/>
          <c:showPercent val="0"/>
          <c:showBubbleSize val="0"/>
        </c:dLbls>
        <c:gapWidth val="219"/>
        <c:overlap val="-27"/>
        <c:axId val="518280960"/>
        <c:axId val="1"/>
      </c:barChart>
      <c:catAx>
        <c:axId val="518280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vert="horz"/>
          <a:lstStyle/>
          <a:p>
            <a:pPr>
              <a:defRPr sz="900" b="0" i="0" u="none" strike="noStrike" baseline="0">
                <a:solidFill>
                  <a:srgbClr val="333333"/>
                </a:solidFill>
                <a:latin typeface="Calibri"/>
                <a:ea typeface="Calibri"/>
                <a:cs typeface="Calibri"/>
              </a:defRPr>
            </a:pPr>
            <a:endParaRPr lang="en-US"/>
          </a:p>
        </c:txPr>
        <c:crossAx val="1"/>
        <c:crosses val="autoZero"/>
        <c:auto val="1"/>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prstDash val="dash"/>
              <a:round/>
            </a:ln>
            <a:effectLst/>
          </c:spPr>
        </c:majorGridlines>
        <c:numFmt formatCode="0" sourceLinked="1"/>
        <c:majorTickMark val="none"/>
        <c:minorTickMark val="none"/>
        <c:tickLblPos val="nextTo"/>
        <c:spPr>
          <a:ln w="6350">
            <a:noFill/>
          </a:ln>
        </c:spPr>
        <c:txPr>
          <a:bodyPr rot="0" vert="horz"/>
          <a:lstStyle/>
          <a:p>
            <a:pPr>
              <a:defRPr sz="900" b="0" i="0" u="none" strike="noStrike" baseline="0">
                <a:solidFill>
                  <a:srgbClr val="333333"/>
                </a:solidFill>
                <a:latin typeface="Calibri"/>
                <a:ea typeface="Calibri"/>
                <a:cs typeface="Calibri"/>
              </a:defRPr>
            </a:pPr>
            <a:endParaRPr lang="en-US"/>
          </a:p>
        </c:txPr>
        <c:crossAx val="518280960"/>
        <c:crosses val="autoZero"/>
        <c:crossBetween val="between"/>
      </c:valAx>
      <c:spPr>
        <a:noFill/>
        <a:ln w="25400">
          <a:noFill/>
        </a:ln>
      </c:spPr>
    </c:plotArea>
    <c:legend>
      <c:legendPos val="r"/>
      <c:layout>
        <c:manualLayout>
          <c:xMode val="edge"/>
          <c:yMode val="edge"/>
          <c:x val="0.16792989825376445"/>
          <c:y val="0.92387115007952902"/>
          <c:w val="0.66511536434948459"/>
          <c:h val="5.4637431589832586E-2"/>
        </c:manualLayout>
      </c:layout>
      <c:overlay val="0"/>
      <c:spPr>
        <a:noFill/>
        <a:ln w="25400">
          <a:noFill/>
        </a:ln>
      </c:spPr>
      <c:txPr>
        <a:bodyPr/>
        <a:lstStyle/>
        <a:p>
          <a:pPr>
            <a:defRPr sz="920" b="0" i="0" u="none" strike="noStrike" baseline="0">
              <a:solidFill>
                <a:srgbClr val="333333"/>
              </a:solidFill>
              <a:latin typeface="Calibri"/>
              <a:ea typeface="Calibri"/>
              <a:cs typeface="Calibri"/>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0</xdr:col>
      <xdr:colOff>183515</xdr:colOff>
      <xdr:row>14</xdr:row>
      <xdr:rowOff>59690</xdr:rowOff>
    </xdr:from>
    <xdr:to>
      <xdr:col>1</xdr:col>
      <xdr:colOff>7672</xdr:colOff>
      <xdr:row>37</xdr:row>
      <xdr:rowOff>189876</xdr:rowOff>
    </xdr:to>
    <xdr:sp macro="" textlink="">
      <xdr:nvSpPr>
        <xdr:cNvPr id="2" name="Arrow: Down 1">
          <a:extLst>
            <a:ext uri="{FF2B5EF4-FFF2-40B4-BE49-F238E27FC236}">
              <a16:creationId xmlns:a16="http://schemas.microsoft.com/office/drawing/2014/main" id="{798BB070-9B55-4B16-92C5-A8B646010E31}"/>
            </a:ext>
          </a:extLst>
        </xdr:cNvPr>
        <xdr:cNvSpPr/>
      </xdr:nvSpPr>
      <xdr:spPr>
        <a:xfrm>
          <a:off x="133350" y="2362200"/>
          <a:ext cx="390525" cy="4638675"/>
        </a:xfrm>
        <a:prstGeom prst="downArrow">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 rtlCol="0" anchor="ctr" anchorCtr="0"/>
        <a:lstStyle/>
        <a:p>
          <a:r>
            <a:rPr lang="en-US"/>
            <a:t>                        </a:t>
          </a:r>
          <a:r>
            <a:rPr lang="en-US">
              <a:solidFill>
                <a:schemeClr val="tx1"/>
              </a:solidFill>
            </a:rPr>
            <a:t>     </a:t>
          </a:r>
          <a:r>
            <a:rPr lang="en-US" b="1">
              <a:solidFill>
                <a:schemeClr val="tx1"/>
              </a:solidFill>
            </a:rPr>
            <a:t>Sigue</a:t>
          </a:r>
          <a:r>
            <a:rPr lang="en-US" b="1" baseline="0">
              <a:solidFill>
                <a:schemeClr val="tx1"/>
              </a:solidFill>
            </a:rPr>
            <a:t> mas</a:t>
          </a:r>
          <a:r>
            <a:rPr lang="en-US" b="1" baseline="0"/>
            <a:t> </a:t>
          </a:r>
          <a:r>
            <a:rPr lang="en-US" b="1" baseline="0">
              <a:solidFill>
                <a:schemeClr val="tx1"/>
              </a:solidFill>
            </a:rPr>
            <a:t>abajo</a:t>
          </a:r>
          <a:endParaRPr lang="en-US" b="1">
            <a:solidFill>
              <a:schemeClr val="tx1"/>
            </a:solidFill>
          </a:endParaRPr>
        </a:p>
      </xdr:txBody>
    </xdr:sp>
    <xdr:clientData/>
  </xdr:twoCellAnchor>
  <xdr:twoCellAnchor>
    <xdr:from>
      <xdr:col>5</xdr:col>
      <xdr:colOff>29210</xdr:colOff>
      <xdr:row>50</xdr:row>
      <xdr:rowOff>99060</xdr:rowOff>
    </xdr:from>
    <xdr:to>
      <xdr:col>5</xdr:col>
      <xdr:colOff>447063</xdr:colOff>
      <xdr:row>50</xdr:row>
      <xdr:rowOff>99060</xdr:rowOff>
    </xdr:to>
    <xdr:cxnSp macro="">
      <xdr:nvCxnSpPr>
        <xdr:cNvPr id="4" name="Straight Arrow Connector 3">
          <a:extLst>
            <a:ext uri="{FF2B5EF4-FFF2-40B4-BE49-F238E27FC236}">
              <a16:creationId xmlns:a16="http://schemas.microsoft.com/office/drawing/2014/main" id="{3C1741D3-390F-4E19-8EFA-9F6D64B87DEB}"/>
            </a:ext>
          </a:extLst>
        </xdr:cNvPr>
        <xdr:cNvCxnSpPr/>
      </xdr:nvCxnSpPr>
      <xdr:spPr>
        <a:xfrm>
          <a:off x="4114800" y="9494520"/>
          <a:ext cx="419100" cy="0"/>
        </a:xfrm>
        <a:prstGeom prst="straightConnector1">
          <a:avLst/>
        </a:prstGeom>
        <a:ln>
          <a:headEnd type="none" w="med" len="med"/>
          <a:tailEnd type="arrow"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486410</xdr:colOff>
      <xdr:row>49</xdr:row>
      <xdr:rowOff>85090</xdr:rowOff>
    </xdr:from>
    <xdr:to>
      <xdr:col>8</xdr:col>
      <xdr:colOff>585482</xdr:colOff>
      <xdr:row>52</xdr:row>
      <xdr:rowOff>22876</xdr:rowOff>
    </xdr:to>
    <xdr:sp macro="" textlink="">
      <xdr:nvSpPr>
        <xdr:cNvPr id="5" name="TextBox 4">
          <a:extLst>
            <a:ext uri="{FF2B5EF4-FFF2-40B4-BE49-F238E27FC236}">
              <a16:creationId xmlns:a16="http://schemas.microsoft.com/office/drawing/2014/main" id="{99F25646-07EB-4D0E-80F1-44FF42A7042D}"/>
            </a:ext>
          </a:extLst>
        </xdr:cNvPr>
        <xdr:cNvSpPr txBox="1"/>
      </xdr:nvSpPr>
      <xdr:spPr>
        <a:xfrm>
          <a:off x="4579620" y="9296400"/>
          <a:ext cx="2202180" cy="502920"/>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latin typeface="Andes ExtraLight" panose="02000000000000000000" pitchFamily="50" charset="0"/>
            </a:rPr>
            <a:t>Se</a:t>
          </a:r>
          <a:r>
            <a:rPr lang="en-US" sz="1100" baseline="0">
              <a:latin typeface="Andes ExtraLight" panose="02000000000000000000" pitchFamily="50" charset="0"/>
            </a:rPr>
            <a:t> refiere a Empresarios que superan el umbral del SIMPLE </a:t>
          </a:r>
          <a:endParaRPr lang="en-US" sz="1100">
            <a:latin typeface="Andes ExtraLight" panose="02000000000000000000" pitchFamily="50"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0</xdr:colOff>
      <xdr:row>17</xdr:row>
      <xdr:rowOff>15240</xdr:rowOff>
    </xdr:from>
    <xdr:to>
      <xdr:col>11</xdr:col>
      <xdr:colOff>106680</xdr:colOff>
      <xdr:row>41</xdr:row>
      <xdr:rowOff>30480</xdr:rowOff>
    </xdr:to>
    <xdr:graphicFrame macro="">
      <xdr:nvGraphicFramePr>
        <xdr:cNvPr id="6815518" name="Chart 1">
          <a:extLst>
            <a:ext uri="{FF2B5EF4-FFF2-40B4-BE49-F238E27FC236}">
              <a16:creationId xmlns:a16="http://schemas.microsoft.com/office/drawing/2014/main" id="{54E0FBDE-A099-440D-986E-4661616FDC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30480</xdr:colOff>
      <xdr:row>16</xdr:row>
      <xdr:rowOff>175260</xdr:rowOff>
    </xdr:from>
    <xdr:to>
      <xdr:col>25</xdr:col>
      <xdr:colOff>342900</xdr:colOff>
      <xdr:row>41</xdr:row>
      <xdr:rowOff>53340</xdr:rowOff>
    </xdr:to>
    <xdr:graphicFrame macro="">
      <xdr:nvGraphicFramePr>
        <xdr:cNvPr id="6815519" name="Chart 1">
          <a:extLst>
            <a:ext uri="{FF2B5EF4-FFF2-40B4-BE49-F238E27FC236}">
              <a16:creationId xmlns:a16="http://schemas.microsoft.com/office/drawing/2014/main" id="{01F7EDBB-5591-4D50-9187-D940B717DD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365760</xdr:colOff>
      <xdr:row>31</xdr:row>
      <xdr:rowOff>30480</xdr:rowOff>
    </xdr:from>
    <xdr:to>
      <xdr:col>8</xdr:col>
      <xdr:colOff>472440</xdr:colOff>
      <xdr:row>52</xdr:row>
      <xdr:rowOff>91440</xdr:rowOff>
    </xdr:to>
    <xdr:graphicFrame macro="">
      <xdr:nvGraphicFramePr>
        <xdr:cNvPr id="6818625" name="Chart 1">
          <a:extLst>
            <a:ext uri="{FF2B5EF4-FFF2-40B4-BE49-F238E27FC236}">
              <a16:creationId xmlns:a16="http://schemas.microsoft.com/office/drawing/2014/main" id="{1AE7554A-4E4D-461E-B2A2-F86F6798DE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365760</xdr:colOff>
      <xdr:row>31</xdr:row>
      <xdr:rowOff>30480</xdr:rowOff>
    </xdr:from>
    <xdr:to>
      <xdr:col>20</xdr:col>
      <xdr:colOff>396240</xdr:colOff>
      <xdr:row>52</xdr:row>
      <xdr:rowOff>137160</xdr:rowOff>
    </xdr:to>
    <xdr:graphicFrame macro="">
      <xdr:nvGraphicFramePr>
        <xdr:cNvPr id="6818626" name="Chart 1">
          <a:extLst>
            <a:ext uri="{FF2B5EF4-FFF2-40B4-BE49-F238E27FC236}">
              <a16:creationId xmlns:a16="http://schemas.microsoft.com/office/drawing/2014/main" id="{CF451129-49D1-4F75-8F83-AF4574F6E2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495300</xdr:colOff>
      <xdr:row>25</xdr:row>
      <xdr:rowOff>0</xdr:rowOff>
    </xdr:from>
    <xdr:to>
      <xdr:col>6</xdr:col>
      <xdr:colOff>121920</xdr:colOff>
      <xdr:row>45</xdr:row>
      <xdr:rowOff>129540</xdr:rowOff>
    </xdr:to>
    <xdr:graphicFrame macro="">
      <xdr:nvGraphicFramePr>
        <xdr:cNvPr id="10050915" name="Chart 2">
          <a:extLst>
            <a:ext uri="{FF2B5EF4-FFF2-40B4-BE49-F238E27FC236}">
              <a16:creationId xmlns:a16="http://schemas.microsoft.com/office/drawing/2014/main" id="{05676BA4-69D5-4679-90B8-DB35B33A21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525780</xdr:colOff>
      <xdr:row>25</xdr:row>
      <xdr:rowOff>38100</xdr:rowOff>
    </xdr:from>
    <xdr:to>
      <xdr:col>17</xdr:col>
      <xdr:colOff>144780</xdr:colOff>
      <xdr:row>45</xdr:row>
      <xdr:rowOff>114300</xdr:rowOff>
    </xdr:to>
    <xdr:graphicFrame macro="">
      <xdr:nvGraphicFramePr>
        <xdr:cNvPr id="10050916" name="Chart 1">
          <a:extLst>
            <a:ext uri="{FF2B5EF4-FFF2-40B4-BE49-F238E27FC236}">
              <a16:creationId xmlns:a16="http://schemas.microsoft.com/office/drawing/2014/main" id="{7A1B0255-E41F-4C06-B3FC-7BD64D1A2F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403860</xdr:colOff>
      <xdr:row>25</xdr:row>
      <xdr:rowOff>45720</xdr:rowOff>
    </xdr:from>
    <xdr:to>
      <xdr:col>8</xdr:col>
      <xdr:colOff>556260</xdr:colOff>
      <xdr:row>44</xdr:row>
      <xdr:rowOff>99060</xdr:rowOff>
    </xdr:to>
    <xdr:graphicFrame macro="">
      <xdr:nvGraphicFramePr>
        <xdr:cNvPr id="10112331" name="Chart 1">
          <a:extLst>
            <a:ext uri="{FF2B5EF4-FFF2-40B4-BE49-F238E27FC236}">
              <a16:creationId xmlns:a16="http://schemas.microsoft.com/office/drawing/2014/main" id="{618BD1A1-6DB1-4FFB-9230-CF6203D939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160020</xdr:colOff>
      <xdr:row>25</xdr:row>
      <xdr:rowOff>0</xdr:rowOff>
    </xdr:from>
    <xdr:to>
      <xdr:col>18</xdr:col>
      <xdr:colOff>22860</xdr:colOff>
      <xdr:row>44</xdr:row>
      <xdr:rowOff>83820</xdr:rowOff>
    </xdr:to>
    <xdr:graphicFrame macro="">
      <xdr:nvGraphicFramePr>
        <xdr:cNvPr id="10112332" name="Chart 1">
          <a:extLst>
            <a:ext uri="{FF2B5EF4-FFF2-40B4-BE49-F238E27FC236}">
              <a16:creationId xmlns:a16="http://schemas.microsoft.com/office/drawing/2014/main" id="{417A01A4-A30D-4679-8364-2C74A54AF2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365760</xdr:colOff>
      <xdr:row>33</xdr:row>
      <xdr:rowOff>83820</xdr:rowOff>
    </xdr:from>
    <xdr:to>
      <xdr:col>9</xdr:col>
      <xdr:colOff>396240</xdr:colOff>
      <xdr:row>56</xdr:row>
      <xdr:rowOff>83820</xdr:rowOff>
    </xdr:to>
    <xdr:graphicFrame macro="">
      <xdr:nvGraphicFramePr>
        <xdr:cNvPr id="6825774" name="Chart 1">
          <a:extLst>
            <a:ext uri="{FF2B5EF4-FFF2-40B4-BE49-F238E27FC236}">
              <a16:creationId xmlns:a16="http://schemas.microsoft.com/office/drawing/2014/main" id="{5A53C864-FAAE-4DA2-97D7-51936619C3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320040</xdr:colOff>
      <xdr:row>33</xdr:row>
      <xdr:rowOff>30480</xdr:rowOff>
    </xdr:from>
    <xdr:to>
      <xdr:col>20</xdr:col>
      <xdr:colOff>464820</xdr:colOff>
      <xdr:row>56</xdr:row>
      <xdr:rowOff>99060</xdr:rowOff>
    </xdr:to>
    <xdr:graphicFrame macro="">
      <xdr:nvGraphicFramePr>
        <xdr:cNvPr id="6825775" name="Chart 1">
          <a:extLst>
            <a:ext uri="{FF2B5EF4-FFF2-40B4-BE49-F238E27FC236}">
              <a16:creationId xmlns:a16="http://schemas.microsoft.com/office/drawing/2014/main" id="{1E4FC737-C75E-4064-BDE8-E9DACC3845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586740</xdr:colOff>
      <xdr:row>26</xdr:row>
      <xdr:rowOff>106680</xdr:rowOff>
    </xdr:from>
    <xdr:to>
      <xdr:col>8</xdr:col>
      <xdr:colOff>335280</xdr:colOff>
      <xdr:row>49</xdr:row>
      <xdr:rowOff>22860</xdr:rowOff>
    </xdr:to>
    <xdr:graphicFrame macro="">
      <xdr:nvGraphicFramePr>
        <xdr:cNvPr id="6828832" name="Chart 1">
          <a:extLst>
            <a:ext uri="{FF2B5EF4-FFF2-40B4-BE49-F238E27FC236}">
              <a16:creationId xmlns:a16="http://schemas.microsoft.com/office/drawing/2014/main" id="{42BF5B34-9681-4A54-9A47-654C72DBD6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76200</xdr:colOff>
      <xdr:row>26</xdr:row>
      <xdr:rowOff>83820</xdr:rowOff>
    </xdr:from>
    <xdr:to>
      <xdr:col>19</xdr:col>
      <xdr:colOff>15240</xdr:colOff>
      <xdr:row>49</xdr:row>
      <xdr:rowOff>53340</xdr:rowOff>
    </xdr:to>
    <xdr:graphicFrame macro="">
      <xdr:nvGraphicFramePr>
        <xdr:cNvPr id="6828833" name="Chart 1">
          <a:extLst>
            <a:ext uri="{FF2B5EF4-FFF2-40B4-BE49-F238E27FC236}">
              <a16:creationId xmlns:a16="http://schemas.microsoft.com/office/drawing/2014/main" id="{C765407C-6804-49C2-89C9-F61CFB36EA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22860</xdr:colOff>
      <xdr:row>29</xdr:row>
      <xdr:rowOff>38100</xdr:rowOff>
    </xdr:from>
    <xdr:to>
      <xdr:col>8</xdr:col>
      <xdr:colOff>541020</xdr:colOff>
      <xdr:row>54</xdr:row>
      <xdr:rowOff>7620</xdr:rowOff>
    </xdr:to>
    <xdr:graphicFrame macro="">
      <xdr:nvGraphicFramePr>
        <xdr:cNvPr id="6831892" name="Chart 1">
          <a:extLst>
            <a:ext uri="{FF2B5EF4-FFF2-40B4-BE49-F238E27FC236}">
              <a16:creationId xmlns:a16="http://schemas.microsoft.com/office/drawing/2014/main" id="{9E66E7ED-CAC3-46D2-A444-CA84B34A50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495300</xdr:colOff>
      <xdr:row>29</xdr:row>
      <xdr:rowOff>60960</xdr:rowOff>
    </xdr:from>
    <xdr:to>
      <xdr:col>21</xdr:col>
      <xdr:colOff>335280</xdr:colOff>
      <xdr:row>54</xdr:row>
      <xdr:rowOff>91440</xdr:rowOff>
    </xdr:to>
    <xdr:graphicFrame macro="">
      <xdr:nvGraphicFramePr>
        <xdr:cNvPr id="6831893" name="Chart 1">
          <a:extLst>
            <a:ext uri="{FF2B5EF4-FFF2-40B4-BE49-F238E27FC236}">
              <a16:creationId xmlns:a16="http://schemas.microsoft.com/office/drawing/2014/main" id="{A8E4D94C-13ED-4720-86B5-A268075FBA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1:W3820"/>
  <sheetViews>
    <sheetView topLeftCell="A26" zoomScale="90" zoomScaleNormal="90" workbookViewId="0">
      <selection activeCell="E44" sqref="E44:E46"/>
    </sheetView>
  </sheetViews>
  <sheetFormatPr defaultColWidth="9.08984375" defaultRowHeight="14.5" x14ac:dyDescent="0.35"/>
  <cols>
    <col min="1" max="1" width="9.08984375" style="111"/>
    <col min="2" max="2" width="16.54296875" style="111" customWidth="1"/>
    <col min="3" max="3" width="20.1796875" style="111" customWidth="1"/>
    <col min="4" max="4" width="15" style="111" customWidth="1"/>
    <col min="5" max="5" width="17.6328125" style="111" customWidth="1"/>
    <col min="6" max="6" width="15.6328125" style="111" customWidth="1"/>
    <col min="7" max="7" width="11.1796875" style="111" customWidth="1"/>
    <col min="8" max="8" width="10.1796875" style="111" customWidth="1"/>
    <col min="9" max="9" width="12.1796875" style="111" customWidth="1"/>
    <col min="10" max="10" width="11.54296875" style="111" customWidth="1"/>
    <col min="11" max="11" width="13.1796875" style="111" customWidth="1"/>
    <col min="12" max="12" width="13.90625" style="111" customWidth="1"/>
    <col min="13" max="13" width="13.453125" style="111" customWidth="1"/>
    <col min="14" max="15" width="9.08984375" style="111"/>
    <col min="16" max="16" width="14.54296875" style="111" customWidth="1"/>
    <col min="17" max="17" width="12.1796875" style="111" customWidth="1"/>
    <col min="18" max="18" width="17.453125" style="111" customWidth="1"/>
    <col min="19" max="19" width="12.81640625" style="111" customWidth="1"/>
    <col min="20" max="20" width="14.1796875" style="111" customWidth="1"/>
    <col min="21" max="16384" width="9.08984375" style="111"/>
  </cols>
  <sheetData>
    <row r="1" spans="2:19" ht="18" x14ac:dyDescent="0.4">
      <c r="B1" s="280" t="s">
        <v>1730</v>
      </c>
      <c r="C1" s="280"/>
      <c r="D1" s="280"/>
      <c r="E1" s="280"/>
      <c r="F1" s="280"/>
      <c r="G1" s="280"/>
      <c r="H1" s="280"/>
      <c r="I1" s="280"/>
      <c r="J1" s="280"/>
      <c r="K1" s="280"/>
      <c r="L1" s="280"/>
      <c r="M1" s="280"/>
      <c r="N1" s="280"/>
      <c r="O1" s="280"/>
      <c r="P1" s="280"/>
      <c r="Q1" s="280"/>
      <c r="R1" s="280"/>
    </row>
    <row r="3" spans="2:19" x14ac:dyDescent="0.35">
      <c r="B3" s="110"/>
      <c r="C3" s="111" t="s">
        <v>1688</v>
      </c>
    </row>
    <row r="4" spans="2:19" x14ac:dyDescent="0.35">
      <c r="B4" s="112"/>
      <c r="C4" s="113" t="s">
        <v>1689</v>
      </c>
    </row>
    <row r="5" spans="2:19" x14ac:dyDescent="0.35">
      <c r="B5" s="114"/>
      <c r="C5" s="111" t="s">
        <v>1690</v>
      </c>
    </row>
    <row r="6" spans="2:19" x14ac:dyDescent="0.35">
      <c r="B6" s="115" t="s">
        <v>32</v>
      </c>
      <c r="C6" s="111" t="s">
        <v>1691</v>
      </c>
    </row>
    <row r="7" spans="2:19" ht="15" customHeight="1" x14ac:dyDescent="0.35"/>
    <row r="8" spans="2:19" ht="15.5" x14ac:dyDescent="0.35">
      <c r="B8" s="283" t="s">
        <v>1679</v>
      </c>
      <c r="C8" s="283"/>
      <c r="D8" s="283"/>
      <c r="E8" s="284" t="s">
        <v>0</v>
      </c>
      <c r="F8" s="284"/>
      <c r="H8" s="116"/>
      <c r="I8" s="117"/>
      <c r="J8" s="117"/>
      <c r="K8" s="117"/>
      <c r="L8" s="117"/>
      <c r="M8" s="117"/>
      <c r="N8" s="117"/>
      <c r="O8" s="117"/>
      <c r="P8" s="117"/>
      <c r="Q8" s="117"/>
      <c r="R8" s="117"/>
    </row>
    <row r="9" spans="2:19" x14ac:dyDescent="0.35">
      <c r="B9" s="118" t="s">
        <v>1680</v>
      </c>
      <c r="C9" s="118"/>
      <c r="D9" s="119"/>
      <c r="E9" s="285" t="s">
        <v>1</v>
      </c>
      <c r="F9" s="285"/>
    </row>
    <row r="11" spans="2:19" ht="15" thickBot="1" x14ac:dyDescent="0.4">
      <c r="K11" s="120"/>
      <c r="L11" s="120"/>
      <c r="M11" s="120"/>
      <c r="N11" s="120"/>
    </row>
    <row r="12" spans="2:19" ht="15" thickBot="1" x14ac:dyDescent="0.4">
      <c r="B12" s="121" t="s">
        <v>1761</v>
      </c>
      <c r="C12" s="122"/>
      <c r="D12" s="122"/>
      <c r="E12" s="123"/>
      <c r="G12" s="124" t="s">
        <v>1666</v>
      </c>
      <c r="H12" s="125"/>
      <c r="I12" s="125"/>
      <c r="K12" s="121" t="s">
        <v>1645</v>
      </c>
      <c r="L12" s="122"/>
      <c r="M12" s="123"/>
      <c r="N12" s="120"/>
      <c r="O12" s="121" t="s">
        <v>1642</v>
      </c>
      <c r="P12" s="126"/>
      <c r="Q12" s="127"/>
      <c r="R12" s="128"/>
      <c r="S12" s="176"/>
    </row>
    <row r="13" spans="2:19" ht="15" thickBot="1" x14ac:dyDescent="0.4">
      <c r="B13" s="129" t="s">
        <v>1650</v>
      </c>
      <c r="C13" s="120"/>
      <c r="D13" s="120"/>
      <c r="E13" s="130">
        <v>2016</v>
      </c>
      <c r="G13" s="121" t="s">
        <v>1667</v>
      </c>
      <c r="H13" s="131">
        <v>10</v>
      </c>
      <c r="I13" s="132"/>
      <c r="K13" s="129" t="s">
        <v>1646</v>
      </c>
      <c r="L13" s="120"/>
      <c r="M13" s="133" t="s">
        <v>19</v>
      </c>
      <c r="N13" s="120"/>
      <c r="O13" s="134"/>
      <c r="P13" s="120"/>
      <c r="Q13" s="120"/>
      <c r="R13" s="135"/>
    </row>
    <row r="14" spans="2:19" ht="15" thickBot="1" x14ac:dyDescent="0.4">
      <c r="B14" s="129" t="s">
        <v>1651</v>
      </c>
      <c r="C14" s="120"/>
      <c r="D14" s="120"/>
      <c r="E14" s="136">
        <f>INDEX(rates_nonprog!$A$1:$G$9,MATCH(CONCATENATE($E$13,"_",$B19),rates_nonprog!$A:$A,0),7)</f>
        <v>1964507</v>
      </c>
      <c r="K14" s="134"/>
      <c r="L14" s="120"/>
      <c r="M14" s="286" t="s">
        <v>1647</v>
      </c>
      <c r="N14" s="120"/>
      <c r="O14" s="137" t="s">
        <v>1643</v>
      </c>
      <c r="P14" s="138"/>
      <c r="Q14" s="281" t="s">
        <v>1070</v>
      </c>
      <c r="R14" s="282"/>
    </row>
    <row r="15" spans="2:19" ht="15.75" customHeight="1" thickBot="1" x14ac:dyDescent="0.4">
      <c r="B15" s="129" t="s">
        <v>1652</v>
      </c>
      <c r="C15" s="120"/>
      <c r="D15" s="120"/>
      <c r="E15" s="139" t="s">
        <v>1</v>
      </c>
      <c r="G15" s="121" t="s">
        <v>1670</v>
      </c>
      <c r="H15" s="122"/>
      <c r="I15" s="123"/>
      <c r="K15" s="134"/>
      <c r="L15" s="120"/>
      <c r="M15" s="286"/>
      <c r="N15" s="120"/>
      <c r="O15" s="140"/>
    </row>
    <row r="16" spans="2:19" ht="15" customHeight="1" thickBot="1" x14ac:dyDescent="0.4">
      <c r="B16" s="288" t="s">
        <v>1660</v>
      </c>
      <c r="C16" s="291" t="s">
        <v>1681</v>
      </c>
      <c r="D16" s="291" t="s">
        <v>1682</v>
      </c>
      <c r="E16" s="294" t="s">
        <v>1658</v>
      </c>
      <c r="G16" s="134"/>
      <c r="H16" s="120"/>
      <c r="I16" s="141" t="s">
        <v>1671</v>
      </c>
      <c r="K16" s="134" t="s">
        <v>1648</v>
      </c>
      <c r="L16" s="120"/>
      <c r="M16" s="142">
        <v>100</v>
      </c>
      <c r="N16" s="120"/>
    </row>
    <row r="17" spans="2:19" x14ac:dyDescent="0.35">
      <c r="B17" s="289"/>
      <c r="C17" s="292"/>
      <c r="D17" s="292"/>
      <c r="E17" s="295"/>
      <c r="G17" s="143" t="s">
        <v>16</v>
      </c>
      <c r="H17" s="120"/>
      <c r="I17" s="142">
        <v>4.9000000000000004</v>
      </c>
      <c r="K17" s="134"/>
      <c r="L17" s="120"/>
      <c r="M17" s="287" t="s">
        <v>17</v>
      </c>
      <c r="N17" s="120"/>
      <c r="O17" s="124" t="s">
        <v>1640</v>
      </c>
      <c r="P17" s="144"/>
      <c r="Q17" s="144"/>
      <c r="R17" s="125"/>
    </row>
    <row r="18" spans="2:19" x14ac:dyDescent="0.35">
      <c r="B18" s="290"/>
      <c r="C18" s="293"/>
      <c r="D18" s="293"/>
      <c r="E18" s="296"/>
      <c r="G18" s="143" t="s">
        <v>1672</v>
      </c>
      <c r="H18" s="120"/>
      <c r="I18" s="142">
        <v>4.0999999999999996</v>
      </c>
      <c r="K18" s="134"/>
      <c r="L18" s="120"/>
      <c r="M18" s="287"/>
      <c r="N18" s="120"/>
      <c r="O18" s="134"/>
      <c r="P18" s="120"/>
      <c r="Q18" s="120"/>
      <c r="R18" s="135"/>
    </row>
    <row r="19" spans="2:19" ht="15" thickBot="1" x14ac:dyDescent="0.4">
      <c r="B19" s="182">
        <v>1</v>
      </c>
      <c r="C19" s="183">
        <f>INDEX(rates_nonprog!$A$1:$G$9,MATCH(CONCATENATE($E$13,"_",$B19),rates_nonprog!$A:$A,0),4)</f>
        <v>6</v>
      </c>
      <c r="D19" s="183">
        <f>INDEX(rates_nonprog!$A$1:$G$9,MATCH(CONCATENATE($E$13,"_",$B19),rates_nonprog!$A:$A,0),5)</f>
        <v>10</v>
      </c>
      <c r="E19" s="142">
        <f>INDEX(rates_nonprog!$A$1:$G$9,MATCH(CONCATENATE($E$13,"_",$B19),rates_nonprog!$A:$A,0),6)</f>
        <v>8</v>
      </c>
      <c r="G19" s="143" t="s">
        <v>12</v>
      </c>
      <c r="H19" s="120"/>
      <c r="I19" s="142">
        <v>11</v>
      </c>
      <c r="K19" s="137" t="s">
        <v>1649</v>
      </c>
      <c r="L19" s="138"/>
      <c r="M19" s="174">
        <v>30000000</v>
      </c>
      <c r="N19" s="120"/>
      <c r="O19" s="137" t="s">
        <v>1644</v>
      </c>
      <c r="P19" s="138"/>
      <c r="Q19" s="281" t="s">
        <v>1067</v>
      </c>
      <c r="R19" s="282"/>
    </row>
    <row r="20" spans="2:19" ht="15" thickBot="1" x14ac:dyDescent="0.4">
      <c r="B20" s="184">
        <v>2</v>
      </c>
      <c r="C20" s="185">
        <f>INDEX(rates_nonprog!$A$1:$G$9,MATCH(CONCATENATE($E$13,"_",$B20),rates_nonprog!$A:$A,0),4)</f>
        <v>10</v>
      </c>
      <c r="D20" s="185" t="str">
        <f>INDEX(rates_nonprog!$A$1:$G$9,MATCH(CONCATENATE($E$13,"_",$B20),rates_nonprog!$A:$A,0),5)</f>
        <v>.</v>
      </c>
      <c r="E20" s="147">
        <f>INDEX(rates_nonprog!$A$1:$G$9,MATCH(CONCATENATE($E$13,"_",$B20),rates_nonprog!$A:$A,0),6)</f>
        <v>10</v>
      </c>
      <c r="G20" s="143" t="s">
        <v>13</v>
      </c>
      <c r="H20" s="120"/>
      <c r="I20" s="142">
        <v>10</v>
      </c>
      <c r="O20" s="145" t="s">
        <v>1641</v>
      </c>
    </row>
    <row r="21" spans="2:19" ht="15" customHeight="1" thickBot="1" x14ac:dyDescent="0.4">
      <c r="B21" s="297" t="s">
        <v>1653</v>
      </c>
      <c r="C21" s="297"/>
      <c r="D21" s="297"/>
      <c r="E21" s="297"/>
      <c r="G21" s="146" t="s">
        <v>14</v>
      </c>
      <c r="H21" s="138"/>
      <c r="I21" s="147">
        <v>16</v>
      </c>
    </row>
    <row r="22" spans="2:19" ht="15" thickBot="1" x14ac:dyDescent="0.4">
      <c r="B22" s="297"/>
      <c r="C22" s="297"/>
      <c r="D22" s="297"/>
      <c r="E22" s="297"/>
      <c r="G22" s="148"/>
      <c r="H22" s="120"/>
      <c r="I22" s="120"/>
      <c r="O22" s="121" t="s">
        <v>1674</v>
      </c>
      <c r="P22" s="126"/>
      <c r="Q22" s="126"/>
      <c r="R22" s="149"/>
    </row>
    <row r="23" spans="2:19" ht="15" thickBot="1" x14ac:dyDescent="0.4">
      <c r="K23" s="121" t="s">
        <v>1668</v>
      </c>
      <c r="L23" s="123"/>
      <c r="O23" s="134"/>
      <c r="P23" s="120"/>
      <c r="Q23" s="120"/>
      <c r="R23" s="135"/>
    </row>
    <row r="24" spans="2:19" ht="15" thickBot="1" x14ac:dyDescent="0.4">
      <c r="B24" s="121" t="s">
        <v>1760</v>
      </c>
      <c r="C24" s="122"/>
      <c r="D24" s="122"/>
      <c r="E24" s="123"/>
      <c r="K24" s="150" t="s">
        <v>1080</v>
      </c>
      <c r="L24" s="142">
        <v>0.87</v>
      </c>
      <c r="O24" s="129" t="s">
        <v>1675</v>
      </c>
      <c r="P24" s="120"/>
      <c r="Q24" s="120"/>
      <c r="R24" s="151" t="s">
        <v>10</v>
      </c>
      <c r="S24" s="120"/>
    </row>
    <row r="25" spans="2:19" ht="15" customHeight="1" thickBot="1" x14ac:dyDescent="0.4">
      <c r="B25" s="129" t="s">
        <v>1654</v>
      </c>
      <c r="C25" s="120"/>
      <c r="D25" s="120"/>
      <c r="E25" s="133" t="s">
        <v>10</v>
      </c>
      <c r="G25" s="308" t="s">
        <v>1729</v>
      </c>
      <c r="H25" s="309"/>
      <c r="I25" s="310"/>
      <c r="K25" s="134"/>
      <c r="L25" s="135"/>
      <c r="O25" s="129" t="s">
        <v>1602</v>
      </c>
      <c r="P25" s="120"/>
      <c r="Q25" s="120"/>
      <c r="R25" s="135"/>
    </row>
    <row r="26" spans="2:19" ht="15" customHeight="1" thickBot="1" x14ac:dyDescent="0.4">
      <c r="B26" s="129" t="s">
        <v>1655</v>
      </c>
      <c r="C26" s="120"/>
      <c r="D26" s="120"/>
      <c r="E26" s="133">
        <v>2016</v>
      </c>
      <c r="G26" s="311"/>
      <c r="H26" s="312"/>
      <c r="I26" s="313"/>
      <c r="K26" s="301" t="s">
        <v>1669</v>
      </c>
      <c r="L26" s="298" t="s">
        <v>1766</v>
      </c>
      <c r="O26" s="177" t="s">
        <v>1676</v>
      </c>
      <c r="P26" s="178"/>
      <c r="Q26" s="178"/>
      <c r="R26" s="142">
        <v>30</v>
      </c>
      <c r="S26" s="179" t="s">
        <v>1639</v>
      </c>
    </row>
    <row r="27" spans="2:19" ht="14.4" customHeight="1" x14ac:dyDescent="0.35">
      <c r="B27" s="129" t="s">
        <v>1652</v>
      </c>
      <c r="C27" s="120"/>
      <c r="D27" s="120"/>
      <c r="E27" s="133" t="s">
        <v>10</v>
      </c>
      <c r="G27" s="314" t="s">
        <v>1673</v>
      </c>
      <c r="H27" s="315"/>
      <c r="I27" s="320">
        <v>800000</v>
      </c>
      <c r="K27" s="302"/>
      <c r="L27" s="299"/>
      <c r="O27" s="180" t="s">
        <v>1677</v>
      </c>
      <c r="P27" s="120"/>
      <c r="Q27" s="178"/>
      <c r="R27" s="186"/>
    </row>
    <row r="28" spans="2:19" ht="15.75" customHeight="1" thickBot="1" x14ac:dyDescent="0.4">
      <c r="B28" s="152" t="s">
        <v>1659</v>
      </c>
      <c r="C28" s="120"/>
      <c r="D28" s="120"/>
      <c r="E28" s="142">
        <v>80</v>
      </c>
      <c r="G28" s="316"/>
      <c r="H28" s="317"/>
      <c r="I28" s="320"/>
      <c r="K28" s="303"/>
      <c r="L28" s="300"/>
      <c r="O28" s="159" t="s">
        <v>1678</v>
      </c>
      <c r="P28" s="181"/>
      <c r="Q28" s="138"/>
      <c r="R28" s="187"/>
    </row>
    <row r="29" spans="2:19" ht="15" customHeight="1" thickBot="1" x14ac:dyDescent="0.4">
      <c r="B29" s="322" t="s">
        <v>1660</v>
      </c>
      <c r="C29" s="325" t="s">
        <v>1656</v>
      </c>
      <c r="D29" s="325" t="s">
        <v>1657</v>
      </c>
      <c r="E29" s="305" t="s">
        <v>1658</v>
      </c>
      <c r="G29" s="318"/>
      <c r="H29" s="319"/>
      <c r="I29" s="321"/>
      <c r="K29" s="134">
        <v>2016</v>
      </c>
      <c r="L29" s="153">
        <v>18317316</v>
      </c>
      <c r="O29" s="124" t="s">
        <v>1608</v>
      </c>
      <c r="P29" s="144"/>
      <c r="Q29" s="144"/>
      <c r="R29" s="125"/>
    </row>
    <row r="30" spans="2:19" x14ac:dyDescent="0.35">
      <c r="B30" s="323"/>
      <c r="C30" s="292"/>
      <c r="D30" s="292"/>
      <c r="E30" s="295"/>
      <c r="G30" s="154"/>
      <c r="H30" s="154"/>
      <c r="K30" s="134">
        <v>2017</v>
      </c>
      <c r="L30" s="155">
        <v>18984539</v>
      </c>
      <c r="O30" s="177" t="s">
        <v>1676</v>
      </c>
      <c r="P30" s="178"/>
      <c r="Q30" s="178"/>
      <c r="R30" s="142">
        <v>10</v>
      </c>
    </row>
    <row r="31" spans="2:19" ht="15" customHeight="1" thickBot="1" x14ac:dyDescent="0.4">
      <c r="B31" s="324"/>
      <c r="C31" s="326"/>
      <c r="D31" s="326"/>
      <c r="E31" s="306"/>
      <c r="H31" s="154"/>
      <c r="K31" s="134">
        <v>2018</v>
      </c>
      <c r="L31" s="155">
        <v>19460802</v>
      </c>
      <c r="O31" s="180" t="s">
        <v>1677</v>
      </c>
      <c r="P31" s="120"/>
      <c r="Q31" s="178"/>
      <c r="R31" s="186"/>
    </row>
    <row r="32" spans="2:19" ht="15" thickBot="1" x14ac:dyDescent="0.4">
      <c r="B32" s="156">
        <v>1</v>
      </c>
      <c r="C32" s="157">
        <v>0</v>
      </c>
      <c r="D32" s="157">
        <v>50000000</v>
      </c>
      <c r="E32" s="158">
        <v>8</v>
      </c>
      <c r="K32" s="159">
        <v>2019</v>
      </c>
      <c r="L32" s="160">
        <v>19577593</v>
      </c>
      <c r="O32" s="159" t="s">
        <v>1678</v>
      </c>
      <c r="P32" s="181"/>
      <c r="Q32" s="138"/>
      <c r="R32" s="187"/>
    </row>
    <row r="33" spans="2:5" x14ac:dyDescent="0.35">
      <c r="B33" s="156">
        <v>2</v>
      </c>
      <c r="C33" s="157">
        <f>D32+0.0001</f>
        <v>50000000.000100002</v>
      </c>
      <c r="D33" s="157">
        <v>150000000</v>
      </c>
      <c r="E33" s="158">
        <v>9</v>
      </c>
    </row>
    <row r="34" spans="2:5" x14ac:dyDescent="0.35">
      <c r="B34" s="156">
        <v>3</v>
      </c>
      <c r="C34" s="157">
        <f>D33+0.0001</f>
        <v>150000000.00009999</v>
      </c>
      <c r="D34" s="157" t="s">
        <v>3</v>
      </c>
      <c r="E34" s="158">
        <v>10</v>
      </c>
    </row>
    <row r="35" spans="2:5" x14ac:dyDescent="0.35">
      <c r="B35" s="156">
        <v>4</v>
      </c>
      <c r="C35" s="157"/>
      <c r="D35" s="157"/>
      <c r="E35" s="158"/>
    </row>
    <row r="36" spans="2:5" x14ac:dyDescent="0.35">
      <c r="B36" s="156">
        <v>5</v>
      </c>
      <c r="C36" s="161"/>
      <c r="D36" s="161"/>
      <c r="E36" s="162"/>
    </row>
    <row r="37" spans="2:5" ht="15" customHeight="1" thickBot="1" x14ac:dyDescent="0.4">
      <c r="B37" s="163">
        <v>6</v>
      </c>
      <c r="C37" s="164"/>
      <c r="D37" s="164"/>
      <c r="E37" s="165"/>
    </row>
    <row r="38" spans="2:5" ht="15" customHeight="1" x14ac:dyDescent="0.35">
      <c r="B38" s="307" t="s">
        <v>1731</v>
      </c>
      <c r="C38" s="307"/>
      <c r="D38" s="307"/>
      <c r="E38" s="307"/>
    </row>
    <row r="39" spans="2:5" x14ac:dyDescent="0.35">
      <c r="B39" s="297"/>
      <c r="C39" s="297"/>
      <c r="D39" s="297"/>
      <c r="E39" s="297"/>
    </row>
    <row r="40" spans="2:5" x14ac:dyDescent="0.35">
      <c r="B40" s="297"/>
      <c r="C40" s="297"/>
      <c r="D40" s="297"/>
      <c r="E40" s="297"/>
    </row>
    <row r="41" spans="2:5" ht="15" thickBot="1" x14ac:dyDescent="0.4"/>
    <row r="42" spans="2:5" ht="15.5" x14ac:dyDescent="0.35">
      <c r="B42" s="166" t="s">
        <v>1073</v>
      </c>
      <c r="C42" s="167"/>
      <c r="D42" s="167"/>
      <c r="E42" s="168"/>
    </row>
    <row r="43" spans="2:5" x14ac:dyDescent="0.35">
      <c r="B43" s="134"/>
      <c r="C43" s="120"/>
      <c r="D43" s="120"/>
      <c r="E43" s="135"/>
    </row>
    <row r="44" spans="2:5" x14ac:dyDescent="0.35">
      <c r="B44" s="302" t="s">
        <v>1660</v>
      </c>
      <c r="C44" s="292" t="s">
        <v>1656</v>
      </c>
      <c r="D44" s="292" t="s">
        <v>1657</v>
      </c>
      <c r="E44" s="304" t="s">
        <v>1661</v>
      </c>
    </row>
    <row r="45" spans="2:5" x14ac:dyDescent="0.35">
      <c r="B45" s="302"/>
      <c r="C45" s="292"/>
      <c r="D45" s="292"/>
      <c r="E45" s="304"/>
    </row>
    <row r="46" spans="2:5" x14ac:dyDescent="0.35">
      <c r="B46" s="302"/>
      <c r="C46" s="292"/>
      <c r="D46" s="292"/>
      <c r="E46" s="304"/>
    </row>
    <row r="47" spans="2:5" x14ac:dyDescent="0.35">
      <c r="B47" s="169">
        <v>1</v>
      </c>
      <c r="C47" s="170">
        <v>0</v>
      </c>
      <c r="D47" s="170">
        <v>20000000</v>
      </c>
      <c r="E47" s="171">
        <f>20000*12</f>
        <v>240000</v>
      </c>
    </row>
    <row r="48" spans="2:5" x14ac:dyDescent="0.35">
      <c r="B48" s="169">
        <v>2</v>
      </c>
      <c r="C48" s="170">
        <f>D47+0.0001</f>
        <v>20000000.000100002</v>
      </c>
      <c r="D48" s="170">
        <v>40000000</v>
      </c>
      <c r="E48" s="171">
        <f>40000*12</f>
        <v>480000</v>
      </c>
    </row>
    <row r="49" spans="2:23" x14ac:dyDescent="0.35">
      <c r="B49" s="169">
        <v>3</v>
      </c>
      <c r="C49" s="170">
        <f>D48+0.0001</f>
        <v>40000000.000100002</v>
      </c>
      <c r="D49" s="170">
        <v>60000000</v>
      </c>
      <c r="E49" s="171">
        <f>60000*12</f>
        <v>720000</v>
      </c>
    </row>
    <row r="50" spans="2:23" ht="15" thickBot="1" x14ac:dyDescent="0.4">
      <c r="B50" s="172">
        <v>4</v>
      </c>
      <c r="C50" s="173">
        <f>D49+0.0001</f>
        <v>60000000.000100002</v>
      </c>
      <c r="D50" s="173">
        <v>80000000</v>
      </c>
      <c r="E50" s="174">
        <f>80000*12</f>
        <v>960000</v>
      </c>
    </row>
    <row r="51" spans="2:23" ht="15" thickBot="1" x14ac:dyDescent="0.4">
      <c r="B51" s="121" t="str">
        <f>CONCATENATE("Para montos por encima de ",FIXED(D50,0,FALSE), " (tasa %)")</f>
        <v>Para montos por encima de 80,000,000 (tasa %)</v>
      </c>
      <c r="C51" s="122"/>
      <c r="D51" s="122"/>
      <c r="E51" s="175">
        <v>10</v>
      </c>
    </row>
    <row r="52" spans="2:23" ht="15" thickBot="1" x14ac:dyDescent="0.4">
      <c r="B52" s="121" t="s">
        <v>1662</v>
      </c>
      <c r="C52" s="122"/>
      <c r="D52" s="122"/>
      <c r="E52" s="175">
        <v>70</v>
      </c>
    </row>
    <row r="53" spans="2:23" ht="15" thickBot="1" x14ac:dyDescent="0.4"/>
    <row r="54" spans="2:23" ht="15" thickBot="1" x14ac:dyDescent="0.4">
      <c r="B54" s="121" t="s">
        <v>1663</v>
      </c>
      <c r="C54" s="122"/>
      <c r="D54" s="122"/>
      <c r="E54" s="175">
        <v>8</v>
      </c>
    </row>
    <row r="55" spans="2:23" ht="15" thickBot="1" x14ac:dyDescent="0.4">
      <c r="B55" s="121" t="s">
        <v>1664</v>
      </c>
      <c r="C55" s="122"/>
      <c r="D55" s="122"/>
      <c r="E55" s="175">
        <v>8</v>
      </c>
    </row>
    <row r="56" spans="2:23" ht="15" thickBot="1" x14ac:dyDescent="0.4">
      <c r="B56" s="121" t="s">
        <v>1665</v>
      </c>
      <c r="C56" s="122"/>
      <c r="D56" s="122"/>
      <c r="E56" s="175">
        <v>50</v>
      </c>
    </row>
    <row r="59" spans="2:23" ht="18" x14ac:dyDescent="0.4">
      <c r="B59" s="228" t="s">
        <v>8922</v>
      </c>
      <c r="C59" s="222"/>
      <c r="D59" s="222"/>
      <c r="E59" s="222"/>
      <c r="F59" s="222"/>
      <c r="G59" s="222"/>
      <c r="H59" s="222"/>
      <c r="I59" s="222"/>
      <c r="J59" s="222"/>
      <c r="K59" s="222"/>
      <c r="L59" s="222"/>
      <c r="M59" s="222"/>
      <c r="N59" s="222"/>
      <c r="O59" s="222"/>
      <c r="P59" s="222"/>
      <c r="Q59" s="222"/>
      <c r="R59" s="222"/>
      <c r="S59" s="222"/>
      <c r="T59" s="222"/>
      <c r="U59" s="235"/>
    </row>
    <row r="61" spans="2:23" ht="15" thickBot="1" x14ac:dyDescent="0.4">
      <c r="B61" s="256" t="s">
        <v>9946</v>
      </c>
      <c r="C61" s="257"/>
      <c r="D61" s="257"/>
      <c r="E61" s="257"/>
      <c r="F61" s="257"/>
      <c r="G61" s="230"/>
      <c r="R61" s="230"/>
      <c r="S61" s="230"/>
      <c r="T61" s="230"/>
      <c r="U61" s="230"/>
      <c r="V61" s="230"/>
      <c r="W61" s="230"/>
    </row>
    <row r="62" spans="2:23" x14ac:dyDescent="0.35">
      <c r="B62" s="124" t="s">
        <v>9952</v>
      </c>
      <c r="C62" s="144"/>
      <c r="D62" s="144"/>
      <c r="E62" s="144"/>
      <c r="F62" s="125"/>
      <c r="G62" s="230"/>
      <c r="H62" s="120"/>
      <c r="N62" s="120"/>
      <c r="O62" s="120"/>
      <c r="P62" s="148"/>
      <c r="Q62" s="120"/>
      <c r="R62" s="230"/>
      <c r="S62" s="230"/>
      <c r="T62" s="230"/>
      <c r="U62" s="230"/>
      <c r="V62" s="230"/>
      <c r="W62" s="230"/>
    </row>
    <row r="63" spans="2:23" x14ac:dyDescent="0.35">
      <c r="B63" s="134"/>
      <c r="C63" s="120"/>
      <c r="D63" s="120"/>
      <c r="E63" s="120"/>
      <c r="F63" s="135"/>
      <c r="G63" s="230"/>
      <c r="H63" s="120"/>
      <c r="N63" s="120"/>
      <c r="O63" s="120"/>
      <c r="P63" s="120"/>
      <c r="Q63" s="120"/>
      <c r="R63" s="230"/>
      <c r="S63" s="230"/>
      <c r="T63" s="230"/>
      <c r="U63" s="230"/>
      <c r="V63" s="230"/>
      <c r="W63" s="230"/>
    </row>
    <row r="64" spans="2:23" ht="31" x14ac:dyDescent="0.35">
      <c r="B64" s="258" t="s">
        <v>9942</v>
      </c>
      <c r="C64" s="270" t="s">
        <v>9941</v>
      </c>
      <c r="D64" s="268" t="s">
        <v>9947</v>
      </c>
      <c r="E64" s="269" t="s">
        <v>9948</v>
      </c>
      <c r="F64" s="271" t="s">
        <v>9949</v>
      </c>
      <c r="G64" s="230"/>
      <c r="H64" s="120"/>
      <c r="O64" s="120"/>
      <c r="P64" s="231"/>
      <c r="Q64" s="231"/>
      <c r="R64" s="265"/>
      <c r="S64" s="266"/>
      <c r="T64" s="266"/>
      <c r="U64" s="230"/>
      <c r="V64" s="230"/>
      <c r="W64" s="230"/>
    </row>
    <row r="65" spans="2:23" ht="15.5" x14ac:dyDescent="0.35">
      <c r="B65" s="255">
        <v>43</v>
      </c>
      <c r="C65" s="251" t="s">
        <v>9932</v>
      </c>
      <c r="D65" s="229">
        <v>0.24</v>
      </c>
      <c r="E65" s="253">
        <v>0.5</v>
      </c>
      <c r="F65" s="272">
        <f>(E65/(1+E65))-(D65/(1+D65))</f>
        <v>0.13978494623655913</v>
      </c>
      <c r="G65" s="230"/>
      <c r="H65" s="120"/>
      <c r="O65" s="120"/>
      <c r="P65" s="120"/>
      <c r="Q65" s="246"/>
      <c r="R65" s="232"/>
      <c r="S65" s="233"/>
      <c r="T65" s="233"/>
      <c r="U65" s="230"/>
      <c r="V65" s="230"/>
      <c r="W65" s="230"/>
    </row>
    <row r="66" spans="2:23" x14ac:dyDescent="0.35">
      <c r="B66" s="255">
        <v>44</v>
      </c>
      <c r="C66" s="252" t="s">
        <v>9933</v>
      </c>
      <c r="D66" s="229">
        <v>0.34</v>
      </c>
      <c r="E66" s="253">
        <v>0.5</v>
      </c>
      <c r="F66" s="272">
        <f t="shared" ref="F66:F74" si="0">(E66/(1+E66))-(D66/(1+D66))</f>
        <v>7.9601990049751215E-2</v>
      </c>
      <c r="G66" s="230"/>
      <c r="H66" s="120"/>
      <c r="O66" s="120"/>
      <c r="P66" s="120"/>
      <c r="Q66" s="246"/>
      <c r="R66" s="232"/>
      <c r="S66" s="233"/>
      <c r="T66" s="233"/>
      <c r="U66" s="230"/>
      <c r="V66" s="230"/>
      <c r="W66" s="230"/>
    </row>
    <row r="67" spans="2:23" x14ac:dyDescent="0.35">
      <c r="B67" s="255">
        <v>45</v>
      </c>
      <c r="C67" s="252" t="s">
        <v>9934</v>
      </c>
      <c r="D67" s="229"/>
      <c r="E67" s="253">
        <v>0.5</v>
      </c>
      <c r="F67" s="272">
        <f t="shared" si="0"/>
        <v>0.33333333333333331</v>
      </c>
      <c r="G67" s="230"/>
      <c r="H67" s="120"/>
      <c r="O67" s="120"/>
      <c r="P67" s="120"/>
      <c r="Q67" s="246"/>
      <c r="R67" s="232"/>
      <c r="S67" s="233"/>
      <c r="T67" s="233"/>
      <c r="U67" s="230"/>
      <c r="V67" s="230"/>
      <c r="W67" s="230"/>
    </row>
    <row r="68" spans="2:23" x14ac:dyDescent="0.35">
      <c r="B68" s="255">
        <v>46</v>
      </c>
      <c r="C68" s="252" t="s">
        <v>9935</v>
      </c>
      <c r="D68" s="229">
        <v>0.18</v>
      </c>
      <c r="E68" s="253">
        <v>0.5</v>
      </c>
      <c r="F68" s="272">
        <f t="shared" si="0"/>
        <v>0.18079096045197737</v>
      </c>
      <c r="G68" s="230"/>
      <c r="H68" s="120"/>
      <c r="O68" s="120"/>
      <c r="P68" s="328"/>
      <c r="Q68" s="246"/>
      <c r="R68" s="232"/>
      <c r="S68" s="233"/>
      <c r="T68" s="233"/>
      <c r="U68" s="230"/>
      <c r="V68" s="230"/>
      <c r="W68" s="230"/>
    </row>
    <row r="69" spans="2:23" x14ac:dyDescent="0.35">
      <c r="B69" s="255">
        <v>16</v>
      </c>
      <c r="C69" s="252" t="s">
        <v>9936</v>
      </c>
      <c r="D69" s="229">
        <v>0.2</v>
      </c>
      <c r="E69" s="253">
        <v>0.5</v>
      </c>
      <c r="F69" s="272">
        <f t="shared" si="0"/>
        <v>0.16666666666666663</v>
      </c>
      <c r="G69" s="230"/>
      <c r="H69" s="120"/>
      <c r="O69" s="120"/>
      <c r="P69" s="328"/>
      <c r="Q69" s="246"/>
      <c r="R69" s="232"/>
      <c r="S69" s="233"/>
      <c r="T69" s="233"/>
      <c r="U69" s="230"/>
      <c r="V69" s="230"/>
      <c r="W69" s="230"/>
    </row>
    <row r="70" spans="2:23" x14ac:dyDescent="0.35">
      <c r="B70" s="255">
        <v>48</v>
      </c>
      <c r="C70" s="259" t="s">
        <v>9943</v>
      </c>
      <c r="D70" s="229">
        <v>0.1</v>
      </c>
      <c r="E70" s="253">
        <v>0.5</v>
      </c>
      <c r="F70" s="272">
        <f t="shared" si="0"/>
        <v>0.2424242424242424</v>
      </c>
      <c r="G70" s="230"/>
      <c r="H70" s="120"/>
      <c r="O70" s="120"/>
      <c r="P70" s="328"/>
      <c r="Q70" s="246"/>
      <c r="R70" s="232"/>
      <c r="S70" s="233"/>
      <c r="T70" s="233"/>
      <c r="U70" s="230"/>
      <c r="V70" s="230"/>
      <c r="W70" s="230"/>
    </row>
    <row r="71" spans="2:23" x14ac:dyDescent="0.35">
      <c r="B71" s="255">
        <v>10</v>
      </c>
      <c r="C71" s="252" t="s">
        <v>9937</v>
      </c>
      <c r="D71" s="229">
        <v>0.18</v>
      </c>
      <c r="E71" s="253">
        <v>0.27</v>
      </c>
      <c r="F71" s="272">
        <f t="shared" si="0"/>
        <v>6.0056052315494463E-2</v>
      </c>
      <c r="G71" s="230"/>
      <c r="H71" s="120"/>
      <c r="O71" s="120"/>
      <c r="P71" s="328"/>
      <c r="Q71" s="246"/>
      <c r="R71" s="232"/>
      <c r="S71" s="233"/>
      <c r="T71" s="233"/>
      <c r="U71" s="230"/>
      <c r="V71" s="230"/>
      <c r="W71" s="230"/>
    </row>
    <row r="72" spans="2:23" x14ac:dyDescent="0.35">
      <c r="B72" s="255">
        <v>42</v>
      </c>
      <c r="C72" s="252" t="s">
        <v>9938</v>
      </c>
      <c r="D72" s="229">
        <v>0.13</v>
      </c>
      <c r="E72" s="253">
        <v>0.13</v>
      </c>
      <c r="F72" s="272">
        <f t="shared" si="0"/>
        <v>0</v>
      </c>
      <c r="G72" s="230"/>
      <c r="H72" s="120"/>
      <c r="O72" s="120"/>
      <c r="P72" s="328"/>
      <c r="Q72" s="246"/>
      <c r="R72" s="232"/>
      <c r="S72" s="233"/>
      <c r="T72" s="233"/>
      <c r="U72" s="230"/>
      <c r="V72" s="230"/>
      <c r="W72" s="230"/>
    </row>
    <row r="73" spans="2:23" ht="31.75" customHeight="1" x14ac:dyDescent="0.35">
      <c r="B73" s="255">
        <v>41</v>
      </c>
      <c r="C73" s="274" t="s">
        <v>9939</v>
      </c>
      <c r="D73" s="275">
        <v>0.05</v>
      </c>
      <c r="E73" s="276">
        <v>0.06</v>
      </c>
      <c r="F73" s="277">
        <f t="shared" si="0"/>
        <v>8.9847259658580383E-3</v>
      </c>
      <c r="G73" s="230"/>
      <c r="H73" s="120"/>
      <c r="O73" s="120"/>
      <c r="P73" s="328"/>
      <c r="Q73" s="246"/>
      <c r="R73" s="232"/>
      <c r="S73" s="233"/>
      <c r="T73" s="233"/>
      <c r="U73" s="230"/>
      <c r="V73" s="230"/>
      <c r="W73" s="230"/>
    </row>
    <row r="74" spans="2:23" ht="31.25" customHeight="1" x14ac:dyDescent="0.35">
      <c r="B74" s="255">
        <v>9</v>
      </c>
      <c r="C74" s="273" t="s">
        <v>9940</v>
      </c>
      <c r="D74" s="275">
        <v>0</v>
      </c>
      <c r="E74" s="276">
        <v>0</v>
      </c>
      <c r="F74" s="277">
        <f t="shared" si="0"/>
        <v>0</v>
      </c>
      <c r="G74" s="230"/>
      <c r="H74" s="120"/>
      <c r="O74" s="120"/>
      <c r="P74" s="328"/>
      <c r="Q74" s="246"/>
      <c r="R74" s="232"/>
      <c r="S74" s="233"/>
      <c r="T74" s="233"/>
      <c r="U74" s="230"/>
      <c r="V74" s="230"/>
      <c r="W74" s="230"/>
    </row>
    <row r="75" spans="2:23" ht="15" thickBot="1" x14ac:dyDescent="0.4">
      <c r="B75" s="260"/>
      <c r="C75" s="261"/>
      <c r="D75" s="262"/>
      <c r="E75" s="263"/>
      <c r="F75" s="264"/>
      <c r="G75" s="230"/>
      <c r="H75" s="120"/>
      <c r="N75" s="120"/>
      <c r="O75" s="120"/>
      <c r="P75" s="328"/>
      <c r="Q75" s="246"/>
      <c r="R75" s="232"/>
      <c r="S75" s="233"/>
      <c r="T75" s="233"/>
      <c r="U75" s="230"/>
      <c r="V75" s="230"/>
      <c r="W75" s="230"/>
    </row>
    <row r="76" spans="2:23" x14ac:dyDescent="0.35">
      <c r="B76" s="120"/>
      <c r="C76" s="239"/>
      <c r="D76" s="239"/>
      <c r="E76" s="239"/>
      <c r="F76" s="254"/>
      <c r="G76" s="230"/>
      <c r="H76" s="120"/>
      <c r="N76" s="120"/>
      <c r="O76" s="120"/>
      <c r="P76" s="327"/>
      <c r="Q76" s="246"/>
      <c r="R76" s="232"/>
      <c r="S76" s="233"/>
      <c r="T76" s="233"/>
      <c r="U76" s="230"/>
      <c r="V76" s="230"/>
      <c r="W76" s="230"/>
    </row>
    <row r="77" spans="2:23" x14ac:dyDescent="0.35">
      <c r="B77" s="120"/>
      <c r="C77" s="239"/>
      <c r="D77" s="239"/>
      <c r="E77" s="239"/>
      <c r="F77" s="254"/>
      <c r="G77" s="230"/>
      <c r="H77" s="120"/>
      <c r="N77" s="120"/>
      <c r="O77" s="120"/>
      <c r="P77" s="327"/>
      <c r="Q77" s="246"/>
      <c r="R77" s="232"/>
      <c r="S77" s="233"/>
      <c r="T77" s="233"/>
      <c r="U77" s="230"/>
      <c r="V77" s="230"/>
      <c r="W77" s="230"/>
    </row>
    <row r="78" spans="2:23" x14ac:dyDescent="0.35">
      <c r="B78" s="120"/>
      <c r="C78" s="239"/>
      <c r="D78" s="242"/>
      <c r="E78" s="239"/>
      <c r="F78" s="239"/>
      <c r="G78" s="230"/>
      <c r="H78" s="120"/>
      <c r="N78" s="120"/>
      <c r="O78" s="120"/>
      <c r="P78" s="327"/>
      <c r="Q78" s="246"/>
      <c r="R78" s="232"/>
      <c r="S78" s="233"/>
      <c r="T78" s="233"/>
      <c r="U78" s="230"/>
      <c r="V78" s="230"/>
      <c r="W78" s="230"/>
    </row>
    <row r="79" spans="2:23" x14ac:dyDescent="0.35">
      <c r="B79" s="267"/>
      <c r="C79" s="225"/>
      <c r="D79" s="226"/>
      <c r="E79" s="225"/>
      <c r="F79" s="225"/>
      <c r="G79" s="230"/>
      <c r="H79" s="120"/>
      <c r="I79" s="120"/>
      <c r="J79" s="239"/>
      <c r="K79" s="242"/>
      <c r="L79" s="240"/>
      <c r="M79" s="239"/>
      <c r="N79" s="120"/>
      <c r="O79" s="120"/>
      <c r="P79" s="327"/>
      <c r="Q79" s="246"/>
      <c r="R79" s="232"/>
      <c r="S79" s="233"/>
      <c r="T79" s="233"/>
      <c r="U79" s="230"/>
      <c r="V79" s="230"/>
      <c r="W79" s="230"/>
    </row>
    <row r="80" spans="2:23" x14ac:dyDescent="0.35">
      <c r="B80" s="267"/>
      <c r="C80" s="225"/>
      <c r="D80" s="226"/>
      <c r="E80" s="225"/>
      <c r="F80" s="225"/>
      <c r="G80" s="230"/>
      <c r="H80" s="120"/>
      <c r="I80" s="120"/>
      <c r="J80" s="240"/>
      <c r="K80" s="243"/>
      <c r="L80" s="240"/>
      <c r="M80" s="239"/>
      <c r="N80" s="120"/>
      <c r="O80" s="120"/>
      <c r="P80" s="327"/>
      <c r="Q80" s="246"/>
      <c r="R80" s="232"/>
      <c r="S80" s="233"/>
      <c r="T80" s="233"/>
      <c r="U80" s="230"/>
      <c r="V80" s="230"/>
      <c r="W80" s="230"/>
    </row>
    <row r="81" spans="2:23" x14ac:dyDescent="0.35">
      <c r="B81" s="267"/>
      <c r="C81" s="225"/>
      <c r="D81" s="226"/>
      <c r="E81" s="225"/>
      <c r="F81" s="225"/>
      <c r="G81" s="230"/>
      <c r="H81" s="120"/>
      <c r="I81" s="120"/>
      <c r="J81" s="240"/>
      <c r="K81" s="243"/>
      <c r="L81" s="240"/>
      <c r="M81" s="239"/>
      <c r="N81" s="120"/>
      <c r="O81" s="120"/>
      <c r="P81" s="327"/>
      <c r="Q81" s="246"/>
      <c r="R81" s="232"/>
      <c r="S81" s="233"/>
      <c r="T81" s="233"/>
      <c r="U81" s="230"/>
      <c r="V81" s="230"/>
      <c r="W81" s="230"/>
    </row>
    <row r="82" spans="2:23" x14ac:dyDescent="0.35">
      <c r="B82" s="267"/>
      <c r="C82" s="225"/>
      <c r="D82" s="226"/>
      <c r="E82" s="225"/>
      <c r="F82" s="225"/>
      <c r="G82" s="230"/>
      <c r="H82" s="120"/>
      <c r="I82" s="120"/>
      <c r="J82" s="240"/>
      <c r="K82" s="243"/>
      <c r="L82" s="240"/>
      <c r="M82" s="239"/>
      <c r="N82" s="120"/>
      <c r="O82" s="120"/>
      <c r="P82" s="327"/>
      <c r="Q82" s="246"/>
      <c r="R82" s="232"/>
      <c r="S82" s="233"/>
      <c r="T82" s="233"/>
      <c r="U82" s="230"/>
      <c r="V82" s="230"/>
      <c r="W82" s="230"/>
    </row>
    <row r="83" spans="2:23" x14ac:dyDescent="0.35">
      <c r="B83" s="267"/>
      <c r="C83" s="225"/>
      <c r="D83" s="226"/>
      <c r="E83" s="225"/>
      <c r="F83" s="225"/>
      <c r="G83" s="230"/>
      <c r="H83" s="120"/>
      <c r="I83" s="120"/>
      <c r="J83" s="240"/>
      <c r="K83" s="243"/>
      <c r="L83" s="240"/>
      <c r="M83" s="239"/>
      <c r="N83" s="120"/>
      <c r="O83" s="120"/>
      <c r="P83" s="120"/>
      <c r="Q83" s="246"/>
      <c r="R83" s="232"/>
      <c r="S83" s="233"/>
      <c r="T83" s="233"/>
      <c r="U83" s="230"/>
      <c r="V83" s="230"/>
      <c r="W83" s="230"/>
    </row>
    <row r="84" spans="2:23" x14ac:dyDescent="0.35">
      <c r="B84" s="267"/>
      <c r="C84" s="225"/>
      <c r="D84" s="226"/>
      <c r="E84" s="225"/>
      <c r="F84" s="225"/>
      <c r="G84" s="230"/>
      <c r="H84" s="120"/>
      <c r="I84" s="120"/>
      <c r="J84" s="240"/>
      <c r="K84" s="243"/>
      <c r="L84" s="240"/>
      <c r="M84" s="239"/>
      <c r="N84" s="120"/>
      <c r="O84" s="120"/>
      <c r="P84" s="120"/>
      <c r="Q84" s="246"/>
      <c r="R84" s="232"/>
      <c r="S84" s="233"/>
      <c r="T84" s="233"/>
      <c r="U84" s="230"/>
      <c r="V84" s="230"/>
      <c r="W84" s="230"/>
    </row>
    <row r="85" spans="2:23" x14ac:dyDescent="0.35">
      <c r="B85" s="267"/>
      <c r="C85" s="225"/>
      <c r="D85" s="226"/>
      <c r="E85" s="225"/>
      <c r="F85" s="225"/>
      <c r="G85" s="230"/>
      <c r="H85" s="120"/>
      <c r="I85" s="120"/>
      <c r="J85" s="240"/>
      <c r="K85" s="243"/>
      <c r="L85" s="240"/>
      <c r="M85" s="239"/>
      <c r="N85" s="120"/>
      <c r="O85" s="120"/>
      <c r="P85" s="120"/>
      <c r="Q85" s="246"/>
      <c r="R85" s="232"/>
      <c r="S85" s="233"/>
      <c r="T85" s="233"/>
      <c r="U85" s="230"/>
      <c r="V85" s="230"/>
      <c r="W85" s="230"/>
    </row>
    <row r="86" spans="2:23" x14ac:dyDescent="0.35">
      <c r="B86" s="267"/>
      <c r="C86" s="225"/>
      <c r="D86" s="226"/>
      <c r="E86" s="225"/>
      <c r="F86" s="225"/>
      <c r="G86" s="230"/>
      <c r="H86" s="120"/>
      <c r="I86" s="120"/>
      <c r="J86" s="240"/>
      <c r="K86" s="243"/>
      <c r="L86" s="240"/>
      <c r="M86" s="239"/>
      <c r="N86" s="120"/>
      <c r="O86" s="120"/>
      <c r="P86" s="327"/>
      <c r="Q86" s="246"/>
      <c r="R86" s="232"/>
      <c r="S86" s="233"/>
      <c r="T86" s="233"/>
      <c r="U86" s="230"/>
      <c r="V86" s="230"/>
      <c r="W86" s="230"/>
    </row>
    <row r="87" spans="2:23" x14ac:dyDescent="0.35">
      <c r="B87" s="267"/>
      <c r="C87" s="225"/>
      <c r="D87" s="226"/>
      <c r="E87" s="225"/>
      <c r="F87" s="225"/>
      <c r="G87" s="230"/>
      <c r="H87" s="120"/>
      <c r="I87" s="120"/>
      <c r="J87" s="240"/>
      <c r="K87" s="243"/>
      <c r="L87" s="240"/>
      <c r="M87" s="239"/>
      <c r="N87" s="120"/>
      <c r="O87" s="120"/>
      <c r="P87" s="327"/>
      <c r="Q87" s="246"/>
      <c r="R87" s="232"/>
      <c r="S87" s="233"/>
      <c r="T87" s="233"/>
      <c r="U87" s="230"/>
      <c r="V87" s="230"/>
      <c r="W87" s="230"/>
    </row>
    <row r="88" spans="2:23" x14ac:dyDescent="0.35">
      <c r="B88" s="267"/>
      <c r="C88" s="225"/>
      <c r="D88" s="226"/>
      <c r="E88" s="225"/>
      <c r="F88" s="225"/>
      <c r="G88" s="230"/>
      <c r="H88" s="120"/>
      <c r="I88" s="120"/>
      <c r="J88" s="240"/>
      <c r="K88" s="243"/>
      <c r="L88" s="240"/>
      <c r="M88" s="239"/>
      <c r="N88" s="120"/>
      <c r="O88" s="120"/>
      <c r="P88" s="327"/>
      <c r="Q88" s="246"/>
      <c r="R88" s="232"/>
      <c r="S88" s="233"/>
      <c r="T88" s="233"/>
      <c r="U88" s="230"/>
      <c r="V88" s="230"/>
      <c r="W88" s="230"/>
    </row>
    <row r="89" spans="2:23" x14ac:dyDescent="0.35">
      <c r="B89" s="267"/>
      <c r="C89" s="225"/>
      <c r="D89" s="226"/>
      <c r="E89" s="225"/>
      <c r="F89" s="225"/>
      <c r="G89" s="230"/>
      <c r="H89" s="120"/>
      <c r="I89" s="120"/>
      <c r="J89" s="240"/>
      <c r="K89" s="243"/>
      <c r="L89" s="240"/>
      <c r="M89" s="239"/>
      <c r="N89" s="120"/>
      <c r="O89" s="120"/>
      <c r="P89" s="327"/>
      <c r="Q89" s="246"/>
      <c r="R89" s="232"/>
      <c r="S89" s="233"/>
      <c r="T89" s="233"/>
      <c r="U89" s="230"/>
      <c r="V89" s="230"/>
      <c r="W89" s="230"/>
    </row>
    <row r="90" spans="2:23" x14ac:dyDescent="0.35">
      <c r="B90" s="267"/>
      <c r="C90" s="225"/>
      <c r="D90" s="226"/>
      <c r="E90" s="225"/>
      <c r="F90" s="225"/>
      <c r="G90" s="230"/>
      <c r="H90" s="120"/>
      <c r="I90" s="120"/>
      <c r="J90" s="240"/>
      <c r="K90" s="243"/>
      <c r="L90" s="240"/>
      <c r="M90" s="239"/>
      <c r="N90" s="120"/>
      <c r="O90" s="120"/>
      <c r="P90" s="327"/>
      <c r="Q90" s="246"/>
      <c r="R90" s="232"/>
      <c r="S90" s="233"/>
      <c r="T90" s="233"/>
      <c r="U90" s="230"/>
      <c r="V90" s="230"/>
      <c r="W90" s="230"/>
    </row>
    <row r="91" spans="2:23" x14ac:dyDescent="0.35">
      <c r="B91" s="267"/>
      <c r="C91" s="225"/>
      <c r="D91" s="226"/>
      <c r="E91" s="225"/>
      <c r="F91" s="225"/>
      <c r="G91" s="230"/>
      <c r="H91" s="120"/>
      <c r="I91" s="120"/>
      <c r="J91" s="240"/>
      <c r="K91" s="243"/>
      <c r="L91" s="240"/>
      <c r="M91" s="239"/>
      <c r="N91" s="120"/>
      <c r="O91" s="120"/>
      <c r="P91" s="327"/>
      <c r="Q91" s="246"/>
      <c r="R91" s="232"/>
      <c r="S91" s="233"/>
      <c r="T91" s="233"/>
      <c r="U91" s="230"/>
      <c r="V91" s="230"/>
      <c r="W91" s="230"/>
    </row>
    <row r="92" spans="2:23" x14ac:dyDescent="0.35">
      <c r="B92" s="267"/>
      <c r="C92" s="225"/>
      <c r="D92" s="226"/>
      <c r="E92" s="225"/>
      <c r="F92" s="225"/>
      <c r="G92" s="230"/>
      <c r="H92" s="120"/>
      <c r="I92" s="120"/>
      <c r="J92" s="240"/>
      <c r="K92" s="243"/>
      <c r="L92" s="240"/>
      <c r="M92" s="239"/>
      <c r="N92" s="120"/>
      <c r="O92" s="120"/>
      <c r="P92" s="327"/>
      <c r="Q92" s="246"/>
      <c r="R92" s="232"/>
      <c r="S92" s="233"/>
      <c r="T92" s="233"/>
      <c r="U92" s="230"/>
      <c r="V92" s="230"/>
      <c r="W92" s="230"/>
    </row>
    <row r="93" spans="2:23" x14ac:dyDescent="0.35">
      <c r="B93" s="267"/>
      <c r="C93" s="225"/>
      <c r="D93" s="226"/>
      <c r="E93" s="225"/>
      <c r="F93" s="225"/>
      <c r="G93" s="230"/>
      <c r="H93" s="120"/>
      <c r="I93" s="120"/>
      <c r="J93" s="240"/>
      <c r="K93" s="243"/>
      <c r="L93" s="240"/>
      <c r="M93" s="239"/>
      <c r="N93" s="120"/>
      <c r="O93" s="120"/>
      <c r="P93" s="120"/>
      <c r="Q93" s="246"/>
      <c r="R93" s="232"/>
      <c r="S93" s="233"/>
      <c r="T93" s="233"/>
      <c r="U93" s="230"/>
      <c r="V93" s="230"/>
      <c r="W93" s="230"/>
    </row>
    <row r="94" spans="2:23" x14ac:dyDescent="0.35">
      <c r="B94" s="267"/>
      <c r="C94" s="225"/>
      <c r="D94" s="226"/>
      <c r="E94" s="225"/>
      <c r="F94" s="225"/>
      <c r="G94" s="230"/>
      <c r="H94" s="120"/>
      <c r="I94" s="120"/>
      <c r="J94" s="240"/>
      <c r="K94" s="243"/>
      <c r="L94" s="240"/>
      <c r="M94" s="239"/>
      <c r="N94" s="120"/>
      <c r="O94" s="120"/>
      <c r="P94" s="120"/>
      <c r="Q94" s="246"/>
      <c r="R94" s="232"/>
      <c r="S94" s="233"/>
      <c r="T94" s="233"/>
      <c r="U94" s="230"/>
      <c r="V94" s="230"/>
      <c r="W94" s="230"/>
    </row>
    <row r="95" spans="2:23" x14ac:dyDescent="0.35">
      <c r="B95" s="267"/>
      <c r="C95" s="225"/>
      <c r="D95" s="226"/>
      <c r="E95" s="225"/>
      <c r="F95" s="225"/>
      <c r="G95" s="230"/>
      <c r="H95" s="120"/>
      <c r="I95" s="120"/>
      <c r="J95" s="240"/>
      <c r="K95" s="243"/>
      <c r="L95" s="240"/>
      <c r="M95" s="239"/>
      <c r="N95" s="120"/>
      <c r="O95" s="120"/>
      <c r="P95" s="120"/>
      <c r="Q95" s="246"/>
      <c r="R95" s="232"/>
      <c r="S95" s="233"/>
      <c r="T95" s="233"/>
      <c r="U95" s="230"/>
      <c r="V95" s="230"/>
      <c r="W95" s="230"/>
    </row>
    <row r="96" spans="2:23" x14ac:dyDescent="0.35">
      <c r="B96" s="267"/>
      <c r="C96" s="225"/>
      <c r="D96" s="226"/>
      <c r="E96" s="225"/>
      <c r="F96" s="225"/>
      <c r="G96" s="230"/>
      <c r="H96" s="120"/>
      <c r="I96" s="120"/>
      <c r="J96" s="240"/>
      <c r="K96" s="243"/>
      <c r="L96" s="240"/>
      <c r="M96" s="239"/>
      <c r="N96" s="120"/>
      <c r="O96" s="120"/>
      <c r="P96" s="120"/>
      <c r="Q96" s="246"/>
      <c r="R96" s="232"/>
      <c r="S96" s="233"/>
      <c r="T96" s="233"/>
      <c r="U96" s="230"/>
      <c r="V96" s="230"/>
      <c r="W96" s="230"/>
    </row>
    <row r="97" spans="2:23" x14ac:dyDescent="0.35">
      <c r="B97" s="267"/>
      <c r="C97" s="225"/>
      <c r="D97" s="226"/>
      <c r="E97" s="225"/>
      <c r="F97" s="225"/>
      <c r="G97" s="230"/>
      <c r="H97" s="120"/>
      <c r="I97" s="120"/>
      <c r="J97" s="240"/>
      <c r="K97" s="243"/>
      <c r="L97" s="240"/>
      <c r="M97" s="239"/>
      <c r="N97" s="120"/>
      <c r="O97" s="120"/>
      <c r="P97" s="120"/>
      <c r="Q97" s="246"/>
      <c r="R97" s="232"/>
      <c r="S97" s="233"/>
      <c r="T97" s="233"/>
      <c r="U97" s="230"/>
      <c r="V97" s="230"/>
      <c r="W97" s="230"/>
    </row>
    <row r="98" spans="2:23" x14ac:dyDescent="0.35">
      <c r="B98" s="267"/>
      <c r="C98" s="225"/>
      <c r="D98" s="226"/>
      <c r="E98" s="225"/>
      <c r="F98" s="225"/>
      <c r="G98" s="230"/>
      <c r="H98" s="120"/>
      <c r="I98" s="120"/>
      <c r="J98" s="240"/>
      <c r="K98" s="243"/>
      <c r="L98" s="240"/>
      <c r="M98" s="239"/>
      <c r="N98" s="120"/>
      <c r="O98" s="120"/>
      <c r="P98" s="120"/>
      <c r="Q98" s="246"/>
      <c r="R98" s="232"/>
      <c r="S98" s="233"/>
      <c r="T98" s="233"/>
      <c r="U98" s="230"/>
      <c r="V98" s="230"/>
      <c r="W98" s="230"/>
    </row>
    <row r="99" spans="2:23" x14ac:dyDescent="0.35">
      <c r="B99" s="267"/>
      <c r="C99" s="225"/>
      <c r="D99" s="226"/>
      <c r="E99" s="225"/>
      <c r="F99" s="225"/>
      <c r="G99" s="230"/>
      <c r="H99" s="120"/>
      <c r="I99" s="120"/>
      <c r="J99" s="240"/>
      <c r="K99" s="243"/>
      <c r="L99" s="240"/>
      <c r="M99" s="239"/>
      <c r="N99" s="120"/>
      <c r="O99" s="120"/>
      <c r="P99" s="120"/>
      <c r="Q99" s="246"/>
      <c r="R99" s="232"/>
      <c r="S99" s="233"/>
      <c r="T99" s="233"/>
      <c r="U99" s="230"/>
      <c r="V99" s="230"/>
      <c r="W99" s="230"/>
    </row>
    <row r="100" spans="2:23" x14ac:dyDescent="0.35">
      <c r="B100" s="267"/>
      <c r="C100" s="225"/>
      <c r="D100" s="226"/>
      <c r="E100" s="225"/>
      <c r="F100" s="225"/>
      <c r="G100" s="230"/>
      <c r="H100" s="120"/>
      <c r="I100" s="120"/>
      <c r="J100" s="240"/>
      <c r="K100" s="243"/>
      <c r="L100" s="240"/>
      <c r="M100" s="239"/>
      <c r="N100" s="120"/>
      <c r="O100" s="120"/>
      <c r="P100" s="120"/>
      <c r="Q100" s="246"/>
      <c r="R100" s="232"/>
      <c r="S100" s="233"/>
      <c r="T100" s="233"/>
      <c r="U100" s="230"/>
      <c r="V100" s="230"/>
      <c r="W100" s="230"/>
    </row>
    <row r="101" spans="2:23" x14ac:dyDescent="0.35">
      <c r="B101" s="267"/>
      <c r="C101" s="225"/>
      <c r="D101" s="226"/>
      <c r="E101" s="225"/>
      <c r="F101" s="225"/>
      <c r="G101" s="230"/>
      <c r="H101" s="120"/>
      <c r="I101" s="120"/>
      <c r="J101" s="240"/>
      <c r="K101" s="243"/>
      <c r="L101" s="240"/>
      <c r="M101" s="239"/>
      <c r="N101" s="120"/>
      <c r="O101" s="120"/>
      <c r="P101" s="120"/>
      <c r="Q101" s="246"/>
      <c r="R101" s="232"/>
      <c r="S101" s="233"/>
      <c r="T101" s="233"/>
      <c r="U101" s="230"/>
      <c r="V101" s="230"/>
      <c r="W101" s="230"/>
    </row>
    <row r="102" spans="2:23" x14ac:dyDescent="0.35">
      <c r="B102" s="267"/>
      <c r="C102" s="225"/>
      <c r="D102" s="226"/>
      <c r="E102" s="225"/>
      <c r="F102" s="225"/>
      <c r="G102" s="230"/>
      <c r="H102" s="120"/>
      <c r="I102" s="120"/>
      <c r="J102" s="240"/>
      <c r="K102" s="243"/>
      <c r="L102" s="240"/>
      <c r="M102" s="239"/>
      <c r="N102" s="120"/>
      <c r="O102" s="120"/>
      <c r="P102" s="120"/>
      <c r="Q102" s="246"/>
      <c r="R102" s="232"/>
      <c r="S102" s="233"/>
      <c r="T102" s="233"/>
      <c r="U102" s="230"/>
      <c r="V102" s="230"/>
      <c r="W102" s="230"/>
    </row>
    <row r="103" spans="2:23" x14ac:dyDescent="0.35">
      <c r="B103" s="267"/>
      <c r="C103" s="225"/>
      <c r="D103" s="226"/>
      <c r="E103" s="225"/>
      <c r="F103" s="225"/>
      <c r="G103" s="230"/>
      <c r="H103" s="120"/>
      <c r="I103" s="120"/>
      <c r="J103" s="240"/>
      <c r="K103" s="243"/>
      <c r="L103" s="240"/>
      <c r="M103" s="239"/>
      <c r="N103" s="120"/>
      <c r="O103" s="120"/>
      <c r="P103" s="120"/>
      <c r="Q103" s="246"/>
      <c r="R103" s="232"/>
      <c r="S103" s="233"/>
      <c r="T103" s="233"/>
      <c r="U103" s="230"/>
      <c r="V103" s="230"/>
      <c r="W103" s="230"/>
    </row>
    <row r="104" spans="2:23" x14ac:dyDescent="0.35">
      <c r="B104" s="267"/>
      <c r="C104" s="225"/>
      <c r="D104" s="226"/>
      <c r="E104" s="225"/>
      <c r="F104" s="225"/>
      <c r="G104" s="230"/>
      <c r="H104" s="120"/>
      <c r="I104" s="120"/>
      <c r="J104" s="240"/>
      <c r="K104" s="243"/>
      <c r="L104" s="240"/>
      <c r="M104" s="239"/>
      <c r="N104" s="120"/>
      <c r="O104" s="120"/>
      <c r="P104" s="120"/>
      <c r="Q104" s="246"/>
      <c r="R104" s="232"/>
      <c r="S104" s="233"/>
      <c r="T104" s="233"/>
      <c r="U104" s="230"/>
      <c r="V104" s="230"/>
      <c r="W104" s="230"/>
    </row>
    <row r="105" spans="2:23" x14ac:dyDescent="0.35">
      <c r="B105" s="267"/>
      <c r="C105" s="225"/>
      <c r="D105" s="226"/>
      <c r="E105" s="225"/>
      <c r="F105" s="225"/>
      <c r="G105" s="230"/>
      <c r="H105" s="120"/>
      <c r="I105" s="120"/>
      <c r="J105" s="240"/>
      <c r="K105" s="243"/>
      <c r="L105" s="240"/>
      <c r="M105" s="239"/>
      <c r="N105" s="120"/>
      <c r="O105" s="120"/>
      <c r="P105" s="120"/>
      <c r="Q105" s="246"/>
      <c r="R105" s="232"/>
      <c r="S105" s="233"/>
      <c r="T105" s="233"/>
      <c r="U105" s="230"/>
      <c r="V105" s="230"/>
      <c r="W105" s="230"/>
    </row>
    <row r="106" spans="2:23" x14ac:dyDescent="0.35">
      <c r="B106" s="267"/>
      <c r="C106" s="225"/>
      <c r="D106" s="226"/>
      <c r="E106" s="225"/>
      <c r="F106" s="225"/>
      <c r="G106" s="230"/>
      <c r="H106" s="120"/>
      <c r="I106" s="120"/>
      <c r="J106" s="240"/>
      <c r="K106" s="243"/>
      <c r="L106" s="240"/>
      <c r="M106" s="239"/>
      <c r="N106" s="120"/>
      <c r="O106" s="120"/>
      <c r="P106" s="120"/>
      <c r="Q106" s="246"/>
      <c r="R106" s="232"/>
      <c r="S106" s="233"/>
      <c r="T106" s="233"/>
      <c r="U106" s="230"/>
      <c r="V106" s="230"/>
      <c r="W106" s="230"/>
    </row>
    <row r="107" spans="2:23" x14ac:dyDescent="0.35">
      <c r="B107" s="267"/>
      <c r="C107" s="225"/>
      <c r="D107" s="226"/>
      <c r="E107" s="225"/>
      <c r="F107" s="225"/>
      <c r="G107" s="230"/>
      <c r="H107" s="120"/>
      <c r="I107" s="120"/>
      <c r="J107" s="240"/>
      <c r="K107" s="243"/>
      <c r="L107" s="240"/>
      <c r="M107" s="239"/>
      <c r="N107" s="120"/>
      <c r="O107" s="120"/>
      <c r="P107" s="120"/>
      <c r="Q107" s="246"/>
      <c r="R107" s="232"/>
      <c r="S107" s="233"/>
      <c r="T107" s="233"/>
      <c r="U107" s="230"/>
      <c r="V107" s="230"/>
      <c r="W107" s="230"/>
    </row>
    <row r="108" spans="2:23" x14ac:dyDescent="0.35">
      <c r="B108" s="267"/>
      <c r="C108" s="225"/>
      <c r="D108" s="226"/>
      <c r="E108" s="225"/>
      <c r="F108" s="225"/>
      <c r="G108" s="230"/>
      <c r="H108" s="120"/>
      <c r="I108" s="120"/>
      <c r="J108" s="240"/>
      <c r="K108" s="243"/>
      <c r="L108" s="240"/>
      <c r="M108" s="239"/>
      <c r="N108" s="120"/>
      <c r="O108" s="120"/>
      <c r="P108" s="120"/>
      <c r="Q108" s="246"/>
      <c r="R108" s="232"/>
      <c r="S108" s="233"/>
      <c r="T108" s="233"/>
      <c r="U108" s="230"/>
      <c r="V108" s="230"/>
      <c r="W108" s="230"/>
    </row>
    <row r="109" spans="2:23" x14ac:dyDescent="0.35">
      <c r="B109" s="267"/>
      <c r="C109" s="225"/>
      <c r="D109" s="226"/>
      <c r="E109" s="225"/>
      <c r="F109" s="225"/>
      <c r="G109" s="230"/>
      <c r="H109" s="120"/>
      <c r="I109" s="120"/>
      <c r="J109" s="240"/>
      <c r="K109" s="243"/>
      <c r="L109" s="240"/>
      <c r="M109" s="239"/>
      <c r="N109" s="120"/>
      <c r="O109" s="120"/>
      <c r="P109" s="120"/>
      <c r="Q109" s="246"/>
      <c r="R109" s="232"/>
      <c r="S109" s="233"/>
      <c r="T109" s="233"/>
      <c r="U109" s="230"/>
      <c r="V109" s="230"/>
      <c r="W109" s="230"/>
    </row>
    <row r="110" spans="2:23" x14ac:dyDescent="0.35">
      <c r="B110" s="267"/>
      <c r="C110" s="225"/>
      <c r="D110" s="226"/>
      <c r="E110" s="225"/>
      <c r="F110" s="225"/>
      <c r="G110" s="230"/>
      <c r="H110" s="120"/>
      <c r="I110" s="120"/>
      <c r="J110" s="240"/>
      <c r="K110" s="243"/>
      <c r="L110" s="240"/>
      <c r="M110" s="239"/>
      <c r="N110" s="120"/>
      <c r="O110" s="120"/>
      <c r="P110" s="120"/>
      <c r="Q110" s="246"/>
      <c r="R110" s="232"/>
      <c r="S110" s="233"/>
      <c r="T110" s="233"/>
      <c r="U110" s="230"/>
      <c r="V110" s="230"/>
      <c r="W110" s="230"/>
    </row>
    <row r="111" spans="2:23" x14ac:dyDescent="0.35">
      <c r="B111" s="267"/>
      <c r="C111" s="225"/>
      <c r="D111" s="226"/>
      <c r="E111" s="225"/>
      <c r="F111" s="225"/>
      <c r="G111" s="230"/>
      <c r="H111" s="120"/>
      <c r="I111" s="120"/>
      <c r="J111" s="240"/>
      <c r="K111" s="243"/>
      <c r="L111" s="240"/>
      <c r="M111" s="239"/>
      <c r="N111" s="120"/>
      <c r="O111" s="120"/>
      <c r="P111" s="120"/>
      <c r="Q111" s="246"/>
      <c r="R111" s="232"/>
      <c r="S111" s="233"/>
      <c r="T111" s="233"/>
      <c r="U111" s="230"/>
      <c r="V111" s="230"/>
      <c r="W111" s="230"/>
    </row>
    <row r="112" spans="2:23" x14ac:dyDescent="0.35">
      <c r="B112" s="267"/>
      <c r="C112" s="225"/>
      <c r="D112" s="226"/>
      <c r="E112" s="225"/>
      <c r="F112" s="225"/>
      <c r="G112" s="230"/>
      <c r="H112" s="120"/>
      <c r="I112" s="120"/>
      <c r="J112" s="240"/>
      <c r="K112" s="243"/>
      <c r="L112" s="240"/>
      <c r="M112" s="239"/>
      <c r="N112" s="120"/>
      <c r="O112" s="120"/>
      <c r="P112" s="120"/>
      <c r="Q112" s="246"/>
      <c r="R112" s="232"/>
      <c r="S112" s="233"/>
      <c r="T112" s="233"/>
      <c r="U112" s="230"/>
      <c r="V112" s="230"/>
      <c r="W112" s="230"/>
    </row>
    <row r="113" spans="2:23" x14ac:dyDescent="0.35">
      <c r="B113" s="267"/>
      <c r="C113" s="225"/>
      <c r="D113" s="226"/>
      <c r="E113" s="225"/>
      <c r="F113" s="225"/>
      <c r="G113" s="230"/>
      <c r="H113" s="120"/>
      <c r="I113" s="120"/>
      <c r="J113" s="240"/>
      <c r="K113" s="243"/>
      <c r="L113" s="240"/>
      <c r="M113" s="239"/>
      <c r="N113" s="120"/>
      <c r="O113" s="120"/>
      <c r="P113" s="120"/>
      <c r="Q113" s="246"/>
      <c r="R113" s="232"/>
      <c r="S113" s="233"/>
      <c r="T113" s="233"/>
      <c r="U113" s="230"/>
      <c r="V113" s="230"/>
      <c r="W113" s="230"/>
    </row>
    <row r="114" spans="2:23" x14ac:dyDescent="0.35">
      <c r="B114" s="267"/>
      <c r="C114" s="225"/>
      <c r="D114" s="226"/>
      <c r="E114" s="225"/>
      <c r="F114" s="225"/>
      <c r="G114" s="230"/>
      <c r="H114" s="120"/>
      <c r="I114" s="120"/>
      <c r="J114" s="240"/>
      <c r="K114" s="243"/>
      <c r="L114" s="240"/>
      <c r="M114" s="239"/>
      <c r="N114" s="120"/>
      <c r="O114" s="120"/>
      <c r="P114" s="120"/>
      <c r="Q114" s="246"/>
      <c r="R114" s="232"/>
      <c r="S114" s="233"/>
      <c r="T114" s="233"/>
      <c r="U114" s="230"/>
      <c r="V114" s="230"/>
      <c r="W114" s="230"/>
    </row>
    <row r="115" spans="2:23" x14ac:dyDescent="0.35">
      <c r="B115" s="267"/>
      <c r="C115" s="225"/>
      <c r="D115" s="226"/>
      <c r="E115" s="225"/>
      <c r="F115" s="225"/>
      <c r="G115" s="230"/>
      <c r="H115" s="120"/>
      <c r="I115" s="120"/>
      <c r="J115" s="240"/>
      <c r="K115" s="243"/>
      <c r="L115" s="240"/>
      <c r="M115" s="239"/>
      <c r="N115" s="120"/>
      <c r="O115" s="120"/>
      <c r="P115" s="120"/>
      <c r="Q115" s="246"/>
      <c r="R115" s="232"/>
      <c r="S115" s="233"/>
      <c r="T115" s="233"/>
      <c r="U115" s="230"/>
      <c r="V115" s="230"/>
      <c r="W115" s="230"/>
    </row>
    <row r="116" spans="2:23" x14ac:dyDescent="0.35">
      <c r="B116" s="267"/>
      <c r="C116" s="225"/>
      <c r="D116" s="226"/>
      <c r="E116" s="225"/>
      <c r="F116" s="225"/>
      <c r="G116" s="230"/>
      <c r="H116" s="120"/>
      <c r="I116" s="120"/>
      <c r="J116" s="240"/>
      <c r="K116" s="243"/>
      <c r="L116" s="240"/>
      <c r="M116" s="239"/>
      <c r="N116" s="120"/>
      <c r="O116" s="120"/>
      <c r="P116" s="120"/>
      <c r="Q116" s="246"/>
      <c r="R116" s="232"/>
      <c r="S116" s="233"/>
      <c r="T116" s="233"/>
      <c r="U116" s="230"/>
      <c r="V116" s="230"/>
      <c r="W116" s="230"/>
    </row>
    <row r="117" spans="2:23" x14ac:dyDescent="0.35">
      <c r="B117" s="278"/>
      <c r="C117" s="225"/>
      <c r="D117" s="226"/>
      <c r="E117" s="225"/>
      <c r="F117" s="225"/>
      <c r="G117" s="230"/>
      <c r="H117" s="120"/>
      <c r="I117" s="120"/>
      <c r="J117" s="240"/>
      <c r="K117" s="243"/>
      <c r="L117" s="240"/>
      <c r="M117" s="239"/>
      <c r="N117" s="120"/>
      <c r="O117" s="120"/>
      <c r="P117" s="120"/>
      <c r="Q117" s="246"/>
      <c r="R117" s="232"/>
      <c r="S117" s="233"/>
      <c r="T117" s="233"/>
      <c r="U117" s="230"/>
      <c r="V117" s="230"/>
      <c r="W117" s="230"/>
    </row>
    <row r="118" spans="2:23" x14ac:dyDescent="0.35">
      <c r="B118" s="278"/>
      <c r="C118" s="225"/>
      <c r="D118" s="226"/>
      <c r="E118" s="225"/>
      <c r="F118" s="225"/>
      <c r="G118" s="230"/>
      <c r="H118" s="120"/>
      <c r="I118" s="120"/>
      <c r="J118" s="240"/>
      <c r="K118" s="243"/>
      <c r="L118" s="240"/>
      <c r="M118" s="239"/>
      <c r="N118" s="120"/>
      <c r="O118" s="120"/>
      <c r="P118" s="120"/>
      <c r="Q118" s="246"/>
      <c r="R118" s="232"/>
      <c r="S118" s="233"/>
      <c r="T118" s="233"/>
      <c r="U118" s="230"/>
      <c r="V118" s="230"/>
      <c r="W118" s="230"/>
    </row>
    <row r="119" spans="2:23" x14ac:dyDescent="0.35">
      <c r="B119" s="278"/>
      <c r="C119" s="225"/>
      <c r="D119" s="226"/>
      <c r="E119" s="225"/>
      <c r="F119" s="225"/>
      <c r="G119" s="230"/>
      <c r="H119" s="120"/>
      <c r="I119" s="120"/>
      <c r="J119" s="240"/>
      <c r="K119" s="243"/>
      <c r="L119" s="240"/>
      <c r="M119" s="239"/>
      <c r="N119" s="120"/>
      <c r="O119" s="120"/>
      <c r="P119" s="120"/>
      <c r="Q119" s="246"/>
      <c r="R119" s="232"/>
      <c r="S119" s="233"/>
      <c r="T119" s="233"/>
      <c r="U119" s="230"/>
      <c r="V119" s="230"/>
      <c r="W119" s="230"/>
    </row>
    <row r="120" spans="2:23" x14ac:dyDescent="0.35">
      <c r="B120" s="278"/>
      <c r="C120" s="225"/>
      <c r="D120" s="226"/>
      <c r="E120" s="225"/>
      <c r="F120" s="225"/>
      <c r="G120" s="230"/>
      <c r="H120" s="120"/>
      <c r="I120" s="120"/>
      <c r="J120" s="240"/>
      <c r="K120" s="243"/>
      <c r="L120" s="240"/>
      <c r="M120" s="239"/>
      <c r="N120" s="120"/>
      <c r="O120" s="120"/>
      <c r="P120" s="120"/>
      <c r="Q120" s="246"/>
      <c r="R120" s="232"/>
      <c r="S120" s="233"/>
      <c r="T120" s="233"/>
      <c r="U120" s="230"/>
      <c r="V120" s="230"/>
      <c r="W120" s="230"/>
    </row>
    <row r="121" spans="2:23" x14ac:dyDescent="0.35">
      <c r="B121" s="278"/>
      <c r="C121" s="225"/>
      <c r="D121" s="226"/>
      <c r="E121" s="225"/>
      <c r="F121" s="225"/>
      <c r="G121" s="230"/>
      <c r="H121" s="120"/>
      <c r="I121" s="120"/>
      <c r="J121" s="240"/>
      <c r="K121" s="243"/>
      <c r="L121" s="240"/>
      <c r="M121" s="239"/>
      <c r="N121" s="120"/>
      <c r="O121" s="120"/>
      <c r="P121" s="120"/>
      <c r="Q121" s="246"/>
      <c r="R121" s="232"/>
      <c r="S121" s="233"/>
      <c r="T121" s="233"/>
      <c r="U121" s="230"/>
      <c r="V121" s="230"/>
      <c r="W121" s="230"/>
    </row>
    <row r="122" spans="2:23" x14ac:dyDescent="0.35">
      <c r="B122" s="278"/>
      <c r="C122" s="225"/>
      <c r="D122" s="226"/>
      <c r="E122" s="225"/>
      <c r="F122" s="225"/>
      <c r="G122" s="230"/>
      <c r="H122" s="120"/>
      <c r="I122" s="120"/>
      <c r="J122" s="240"/>
      <c r="K122" s="243"/>
      <c r="L122" s="240"/>
      <c r="M122" s="239"/>
      <c r="N122" s="120"/>
      <c r="O122" s="120"/>
      <c r="P122" s="120"/>
      <c r="Q122" s="246"/>
      <c r="R122" s="232"/>
      <c r="S122" s="233"/>
      <c r="T122" s="233"/>
      <c r="U122" s="230"/>
      <c r="V122" s="230"/>
      <c r="W122" s="230"/>
    </row>
    <row r="123" spans="2:23" x14ac:dyDescent="0.35">
      <c r="B123" s="278"/>
      <c r="C123" s="225"/>
      <c r="D123" s="226"/>
      <c r="E123" s="225"/>
      <c r="F123" s="225"/>
      <c r="G123" s="230"/>
      <c r="H123" s="120"/>
      <c r="I123" s="120"/>
      <c r="J123" s="240"/>
      <c r="K123" s="243"/>
      <c r="L123" s="240"/>
      <c r="M123" s="239"/>
      <c r="N123" s="120"/>
      <c r="O123" s="120"/>
      <c r="P123" s="120"/>
      <c r="Q123" s="246"/>
      <c r="R123" s="232"/>
      <c r="S123" s="233"/>
      <c r="T123" s="233"/>
      <c r="U123" s="230"/>
      <c r="V123" s="230"/>
      <c r="W123" s="230"/>
    </row>
    <row r="124" spans="2:23" x14ac:dyDescent="0.35">
      <c r="B124" s="279"/>
      <c r="C124" s="225"/>
      <c r="D124" s="226"/>
      <c r="E124" s="225"/>
      <c r="F124" s="225"/>
      <c r="G124" s="230"/>
      <c r="H124" s="120"/>
      <c r="I124" s="120"/>
      <c r="J124" s="240"/>
      <c r="K124" s="243"/>
      <c r="L124" s="240"/>
      <c r="M124" s="239"/>
      <c r="N124" s="120"/>
      <c r="O124" s="120"/>
      <c r="P124" s="120"/>
      <c r="Q124" s="246"/>
      <c r="R124" s="232"/>
      <c r="S124" s="233"/>
      <c r="T124" s="233"/>
      <c r="U124" s="230"/>
      <c r="V124" s="230"/>
      <c r="W124" s="230"/>
    </row>
    <row r="125" spans="2:23" x14ac:dyDescent="0.35">
      <c r="B125" s="279"/>
      <c r="C125" s="225"/>
      <c r="D125" s="226"/>
      <c r="E125" s="225"/>
      <c r="F125" s="225"/>
      <c r="G125" s="230"/>
      <c r="H125" s="120"/>
      <c r="I125" s="120"/>
      <c r="J125" s="240"/>
      <c r="K125" s="243"/>
      <c r="L125" s="240"/>
      <c r="M125" s="239"/>
      <c r="N125" s="120"/>
      <c r="O125" s="120"/>
      <c r="P125" s="120"/>
      <c r="Q125" s="246"/>
      <c r="R125" s="232"/>
      <c r="S125" s="233"/>
      <c r="T125" s="233"/>
      <c r="U125" s="230"/>
      <c r="V125" s="230"/>
      <c r="W125" s="230"/>
    </row>
    <row r="126" spans="2:23" x14ac:dyDescent="0.35">
      <c r="B126" s="278"/>
      <c r="C126" s="225"/>
      <c r="D126" s="226"/>
      <c r="E126" s="225"/>
      <c r="F126" s="225"/>
      <c r="G126" s="230"/>
      <c r="H126" s="120"/>
      <c r="I126" s="120"/>
      <c r="J126" s="240"/>
      <c r="K126" s="243"/>
      <c r="L126" s="240"/>
      <c r="M126" s="239"/>
      <c r="N126" s="120"/>
      <c r="O126" s="120"/>
      <c r="P126" s="120"/>
      <c r="Q126" s="246"/>
      <c r="R126" s="232"/>
      <c r="S126" s="233"/>
      <c r="T126" s="233"/>
      <c r="U126" s="230"/>
      <c r="V126" s="230"/>
      <c r="W126" s="230"/>
    </row>
    <row r="127" spans="2:23" x14ac:dyDescent="0.35">
      <c r="B127" s="278"/>
      <c r="C127" s="225"/>
      <c r="D127" s="226"/>
      <c r="E127" s="225"/>
      <c r="F127" s="225"/>
      <c r="G127" s="230"/>
      <c r="H127" s="120"/>
      <c r="I127" s="120"/>
      <c r="J127" s="240"/>
      <c r="K127" s="243"/>
      <c r="L127" s="240"/>
      <c r="M127" s="239"/>
      <c r="N127" s="120"/>
      <c r="O127" s="120"/>
      <c r="P127" s="120"/>
      <c r="Q127" s="246"/>
      <c r="R127" s="232"/>
      <c r="S127" s="233"/>
      <c r="T127" s="233"/>
      <c r="U127" s="230"/>
      <c r="V127" s="230"/>
      <c r="W127" s="230"/>
    </row>
    <row r="128" spans="2:23" x14ac:dyDescent="0.35">
      <c r="B128" s="278"/>
      <c r="C128" s="225"/>
      <c r="D128" s="226"/>
      <c r="E128" s="225"/>
      <c r="F128" s="225"/>
      <c r="G128" s="230"/>
      <c r="H128" s="120"/>
      <c r="I128" s="120"/>
      <c r="J128" s="240"/>
      <c r="K128" s="243"/>
      <c r="L128" s="240"/>
      <c r="M128" s="239"/>
      <c r="N128" s="120"/>
      <c r="O128" s="120"/>
      <c r="P128" s="120"/>
      <c r="Q128" s="246"/>
      <c r="R128" s="232"/>
      <c r="S128" s="233"/>
      <c r="T128" s="233"/>
      <c r="U128" s="230"/>
      <c r="V128" s="230"/>
      <c r="W128" s="230"/>
    </row>
    <row r="129" spans="2:23" x14ac:dyDescent="0.35">
      <c r="B129" s="278"/>
      <c r="C129" s="225"/>
      <c r="D129" s="226"/>
      <c r="E129" s="225"/>
      <c r="F129" s="225"/>
      <c r="G129" s="230"/>
      <c r="H129" s="120"/>
      <c r="I129" s="120"/>
      <c r="J129" s="240"/>
      <c r="K129" s="243"/>
      <c r="L129" s="240"/>
      <c r="M129" s="239"/>
      <c r="N129" s="120"/>
      <c r="O129" s="120"/>
      <c r="P129" s="120"/>
      <c r="Q129" s="246"/>
      <c r="R129" s="232"/>
      <c r="S129" s="233"/>
      <c r="T129" s="233"/>
      <c r="U129" s="230"/>
      <c r="V129" s="230"/>
      <c r="W129" s="230"/>
    </row>
    <row r="130" spans="2:23" x14ac:dyDescent="0.35">
      <c r="B130" s="279"/>
      <c r="C130" s="225"/>
      <c r="D130" s="226"/>
      <c r="E130" s="225"/>
      <c r="F130" s="225"/>
      <c r="G130" s="230"/>
      <c r="H130" s="120"/>
      <c r="I130" s="120"/>
      <c r="J130" s="240"/>
      <c r="K130" s="243"/>
      <c r="L130" s="240"/>
      <c r="M130" s="239"/>
      <c r="N130" s="120"/>
      <c r="O130" s="120"/>
      <c r="P130" s="120"/>
      <c r="Q130" s="246"/>
      <c r="R130" s="232"/>
      <c r="S130" s="233"/>
      <c r="T130" s="233"/>
      <c r="U130" s="230"/>
      <c r="V130" s="230"/>
      <c r="W130" s="230"/>
    </row>
    <row r="131" spans="2:23" x14ac:dyDescent="0.35">
      <c r="B131" s="279"/>
      <c r="C131" s="225"/>
      <c r="D131" s="226"/>
      <c r="E131" s="225"/>
      <c r="F131" s="225"/>
      <c r="G131" s="230"/>
      <c r="H131" s="120"/>
      <c r="I131" s="120"/>
      <c r="J131" s="240"/>
      <c r="K131" s="243"/>
      <c r="L131" s="240"/>
      <c r="M131" s="239"/>
      <c r="N131" s="120"/>
      <c r="O131" s="120"/>
      <c r="P131" s="120"/>
      <c r="Q131" s="246"/>
      <c r="R131" s="232"/>
      <c r="S131" s="233"/>
      <c r="T131" s="233"/>
      <c r="U131" s="230"/>
      <c r="V131" s="230"/>
      <c r="W131" s="230"/>
    </row>
    <row r="132" spans="2:23" x14ac:dyDescent="0.35">
      <c r="B132" s="278"/>
      <c r="C132" s="225"/>
      <c r="D132" s="226"/>
      <c r="E132" s="225"/>
      <c r="F132" s="225"/>
      <c r="G132" s="230"/>
      <c r="H132" s="120"/>
      <c r="I132" s="120"/>
      <c r="J132" s="240"/>
      <c r="K132" s="243"/>
      <c r="L132" s="240"/>
      <c r="M132" s="239"/>
      <c r="N132" s="120"/>
      <c r="O132" s="120"/>
      <c r="P132" s="120"/>
      <c r="Q132" s="246"/>
      <c r="R132" s="232"/>
      <c r="S132" s="233"/>
      <c r="T132" s="233"/>
      <c r="U132" s="230"/>
      <c r="V132" s="230"/>
      <c r="W132" s="230"/>
    </row>
    <row r="133" spans="2:23" x14ac:dyDescent="0.35">
      <c r="B133" s="278"/>
      <c r="C133" s="225"/>
      <c r="D133" s="226"/>
      <c r="E133" s="225"/>
      <c r="F133" s="225"/>
      <c r="G133" s="230"/>
      <c r="H133" s="120"/>
      <c r="I133" s="120"/>
      <c r="J133" s="240"/>
      <c r="K133" s="243"/>
      <c r="L133" s="240"/>
      <c r="M133" s="239"/>
      <c r="N133" s="120"/>
      <c r="O133" s="120"/>
      <c r="P133" s="120"/>
      <c r="Q133" s="246"/>
      <c r="R133" s="232"/>
      <c r="S133" s="233"/>
      <c r="T133" s="233"/>
      <c r="U133" s="230"/>
      <c r="V133" s="230"/>
      <c r="W133" s="230"/>
    </row>
    <row r="134" spans="2:23" x14ac:dyDescent="0.35">
      <c r="B134" s="278"/>
      <c r="C134" s="225"/>
      <c r="D134" s="226"/>
      <c r="E134" s="225"/>
      <c r="F134" s="225"/>
      <c r="G134" s="230"/>
      <c r="H134" s="120"/>
      <c r="I134" s="120"/>
      <c r="J134" s="240"/>
      <c r="K134" s="243"/>
      <c r="L134" s="240"/>
      <c r="M134" s="239"/>
      <c r="N134" s="120"/>
      <c r="O134" s="120"/>
      <c r="P134" s="120"/>
      <c r="Q134" s="246"/>
      <c r="R134" s="232"/>
      <c r="S134" s="233"/>
      <c r="T134" s="233"/>
      <c r="U134" s="230"/>
      <c r="V134" s="230"/>
      <c r="W134" s="230"/>
    </row>
    <row r="135" spans="2:23" x14ac:dyDescent="0.35">
      <c r="B135" s="278"/>
      <c r="C135" s="225"/>
      <c r="D135" s="226"/>
      <c r="E135" s="225"/>
      <c r="F135" s="225"/>
      <c r="G135" s="230"/>
      <c r="H135" s="120"/>
      <c r="I135" s="120"/>
      <c r="J135" s="240"/>
      <c r="K135" s="243"/>
      <c r="L135" s="240"/>
      <c r="M135" s="239"/>
      <c r="N135" s="120"/>
      <c r="O135" s="120"/>
      <c r="P135" s="120"/>
      <c r="Q135" s="246"/>
      <c r="R135" s="232"/>
      <c r="S135" s="233"/>
      <c r="T135" s="233"/>
      <c r="U135" s="230"/>
      <c r="V135" s="230"/>
      <c r="W135" s="230"/>
    </row>
    <row r="136" spans="2:23" x14ac:dyDescent="0.35">
      <c r="B136" s="278"/>
      <c r="C136" s="225"/>
      <c r="D136" s="226"/>
      <c r="E136" s="225"/>
      <c r="F136" s="225"/>
      <c r="G136" s="230"/>
      <c r="H136" s="120"/>
      <c r="I136" s="120"/>
      <c r="J136" s="240"/>
      <c r="K136" s="243"/>
      <c r="L136" s="240"/>
      <c r="M136" s="239"/>
      <c r="N136" s="120"/>
      <c r="O136" s="120"/>
      <c r="P136" s="120"/>
      <c r="Q136" s="246"/>
      <c r="R136" s="232"/>
      <c r="S136" s="233"/>
      <c r="T136" s="233"/>
      <c r="U136" s="230"/>
      <c r="V136" s="230"/>
      <c r="W136" s="230"/>
    </row>
    <row r="137" spans="2:23" x14ac:dyDescent="0.35">
      <c r="B137" s="278"/>
      <c r="C137" s="225"/>
      <c r="D137" s="226"/>
      <c r="E137" s="225"/>
      <c r="F137" s="225"/>
      <c r="G137" s="230"/>
      <c r="H137" s="120"/>
      <c r="I137" s="120"/>
      <c r="J137" s="240"/>
      <c r="K137" s="243"/>
      <c r="L137" s="240"/>
      <c r="M137" s="239"/>
      <c r="N137" s="120"/>
      <c r="O137" s="120"/>
      <c r="P137" s="120"/>
      <c r="Q137" s="246"/>
      <c r="R137" s="232"/>
      <c r="S137" s="233"/>
      <c r="T137" s="233"/>
      <c r="U137" s="230"/>
      <c r="V137" s="230"/>
      <c r="W137" s="230"/>
    </row>
    <row r="138" spans="2:23" x14ac:dyDescent="0.35">
      <c r="B138" s="278"/>
      <c r="C138" s="225"/>
      <c r="D138" s="226"/>
      <c r="E138" s="225"/>
      <c r="F138" s="225"/>
      <c r="G138" s="230"/>
      <c r="H138" s="120"/>
      <c r="I138" s="120"/>
      <c r="J138" s="240"/>
      <c r="K138" s="243"/>
      <c r="L138" s="240"/>
      <c r="M138" s="239"/>
      <c r="N138" s="120"/>
      <c r="O138" s="120"/>
      <c r="P138" s="120"/>
      <c r="Q138" s="246"/>
      <c r="R138" s="232"/>
      <c r="S138" s="233"/>
      <c r="T138" s="233"/>
      <c r="U138" s="230"/>
      <c r="V138" s="230"/>
      <c r="W138" s="230"/>
    </row>
    <row r="139" spans="2:23" x14ac:dyDescent="0.35">
      <c r="B139" s="278"/>
      <c r="C139" s="225"/>
      <c r="D139" s="226"/>
      <c r="E139" s="225"/>
      <c r="F139" s="225"/>
      <c r="G139" s="230"/>
      <c r="H139" s="120"/>
      <c r="I139" s="120"/>
      <c r="J139" s="240"/>
      <c r="K139" s="243"/>
      <c r="L139" s="240"/>
      <c r="M139" s="239"/>
      <c r="N139" s="120"/>
      <c r="O139" s="120"/>
      <c r="P139" s="120"/>
      <c r="Q139" s="246"/>
      <c r="R139" s="232"/>
      <c r="S139" s="233"/>
      <c r="T139" s="233"/>
      <c r="U139" s="230"/>
      <c r="V139" s="230"/>
      <c r="W139" s="230"/>
    </row>
    <row r="140" spans="2:23" x14ac:dyDescent="0.35">
      <c r="B140" s="278"/>
      <c r="C140" s="225"/>
      <c r="D140" s="226"/>
      <c r="E140" s="225"/>
      <c r="F140" s="225"/>
      <c r="G140" s="230"/>
      <c r="H140" s="120"/>
      <c r="I140" s="120"/>
      <c r="J140" s="240"/>
      <c r="K140" s="243"/>
      <c r="L140" s="240"/>
      <c r="M140" s="239"/>
      <c r="N140" s="120"/>
      <c r="O140" s="120"/>
      <c r="P140" s="120"/>
      <c r="Q140" s="246"/>
      <c r="R140" s="232"/>
      <c r="S140" s="233"/>
      <c r="T140" s="233"/>
      <c r="U140" s="230"/>
      <c r="V140" s="230"/>
      <c r="W140" s="230"/>
    </row>
    <row r="141" spans="2:23" x14ac:dyDescent="0.35">
      <c r="B141" s="278"/>
      <c r="C141" s="225"/>
      <c r="D141" s="226"/>
      <c r="E141" s="225"/>
      <c r="F141" s="225"/>
      <c r="G141" s="230"/>
      <c r="H141" s="120"/>
      <c r="I141" s="120"/>
      <c r="J141" s="240"/>
      <c r="K141" s="243"/>
      <c r="L141" s="240"/>
      <c r="M141" s="239"/>
      <c r="N141" s="120"/>
      <c r="O141" s="120"/>
      <c r="P141" s="120"/>
      <c r="Q141" s="246"/>
      <c r="R141" s="232"/>
      <c r="S141" s="233"/>
      <c r="T141" s="233"/>
      <c r="U141" s="230"/>
      <c r="V141" s="230"/>
      <c r="W141" s="230"/>
    </row>
    <row r="142" spans="2:23" x14ac:dyDescent="0.35">
      <c r="B142" s="278"/>
      <c r="C142" s="225"/>
      <c r="D142" s="227"/>
      <c r="E142" s="225"/>
      <c r="F142" s="225"/>
      <c r="G142" s="230"/>
      <c r="H142" s="120"/>
      <c r="I142" s="120"/>
      <c r="J142" s="240"/>
      <c r="K142" s="243"/>
      <c r="L142" s="240"/>
      <c r="M142" s="239"/>
      <c r="N142" s="120"/>
      <c r="O142" s="120"/>
      <c r="P142" s="120"/>
      <c r="Q142" s="246"/>
      <c r="R142" s="232"/>
      <c r="S142" s="233"/>
      <c r="T142" s="233"/>
      <c r="U142" s="230"/>
      <c r="V142" s="230"/>
      <c r="W142" s="230"/>
    </row>
    <row r="143" spans="2:23" x14ac:dyDescent="0.35">
      <c r="B143" s="278"/>
      <c r="C143" s="225"/>
      <c r="D143" s="226"/>
      <c r="E143" s="225"/>
      <c r="F143" s="225"/>
      <c r="G143" s="230"/>
      <c r="H143" s="120"/>
      <c r="I143" s="120"/>
      <c r="J143" s="240"/>
      <c r="K143" s="243"/>
      <c r="L143" s="240"/>
      <c r="M143" s="239"/>
      <c r="N143" s="120"/>
      <c r="O143" s="120"/>
      <c r="P143" s="120"/>
      <c r="Q143" s="246"/>
      <c r="R143" s="232"/>
      <c r="S143" s="233"/>
      <c r="T143" s="233"/>
      <c r="U143" s="230"/>
      <c r="V143" s="230"/>
      <c r="W143" s="230"/>
    </row>
    <row r="144" spans="2:23" x14ac:dyDescent="0.35">
      <c r="B144" s="278"/>
      <c r="C144" s="225"/>
      <c r="D144" s="226"/>
      <c r="E144" s="225"/>
      <c r="F144" s="225"/>
      <c r="G144" s="230"/>
      <c r="H144" s="120"/>
      <c r="I144" s="120"/>
      <c r="J144" s="240"/>
      <c r="K144" s="243"/>
      <c r="L144" s="240"/>
      <c r="M144" s="239"/>
      <c r="N144" s="120"/>
      <c r="O144" s="120"/>
      <c r="P144" s="120"/>
      <c r="Q144" s="246"/>
      <c r="R144" s="232"/>
      <c r="S144" s="233"/>
      <c r="T144" s="233"/>
      <c r="U144" s="230"/>
      <c r="V144" s="230"/>
      <c r="W144" s="230"/>
    </row>
    <row r="145" spans="2:23" x14ac:dyDescent="0.35">
      <c r="B145" s="278"/>
      <c r="C145" s="225"/>
      <c r="D145" s="226"/>
      <c r="E145" s="225"/>
      <c r="F145" s="225"/>
      <c r="G145" s="230"/>
      <c r="H145" s="120"/>
      <c r="I145" s="120"/>
      <c r="J145" s="240"/>
      <c r="K145" s="243"/>
      <c r="L145" s="240"/>
      <c r="M145" s="239"/>
      <c r="N145" s="120"/>
      <c r="O145" s="120"/>
      <c r="P145" s="120"/>
      <c r="Q145" s="246"/>
      <c r="R145" s="232"/>
      <c r="S145" s="233"/>
      <c r="T145" s="233"/>
      <c r="U145" s="230"/>
      <c r="V145" s="230"/>
      <c r="W145" s="230"/>
    </row>
    <row r="146" spans="2:23" x14ac:dyDescent="0.35">
      <c r="B146" s="278"/>
      <c r="C146" s="225"/>
      <c r="D146" s="226"/>
      <c r="E146" s="225"/>
      <c r="F146" s="225"/>
      <c r="G146" s="230"/>
      <c r="H146" s="120"/>
      <c r="I146" s="120"/>
      <c r="J146" s="240"/>
      <c r="K146" s="243"/>
      <c r="L146" s="240"/>
      <c r="M146" s="239"/>
      <c r="N146" s="120"/>
      <c r="O146" s="120"/>
      <c r="P146" s="120"/>
      <c r="Q146" s="246"/>
      <c r="R146" s="232"/>
      <c r="S146" s="233"/>
      <c r="T146" s="233"/>
      <c r="U146" s="230"/>
      <c r="V146" s="230"/>
      <c r="W146" s="230"/>
    </row>
    <row r="147" spans="2:23" x14ac:dyDescent="0.35">
      <c r="B147" s="278"/>
      <c r="C147" s="225"/>
      <c r="D147" s="226"/>
      <c r="E147" s="225"/>
      <c r="F147" s="225"/>
      <c r="G147" s="230"/>
      <c r="H147" s="120"/>
      <c r="I147" s="120"/>
      <c r="J147" s="240"/>
      <c r="K147" s="243"/>
      <c r="L147" s="240"/>
      <c r="M147" s="239"/>
      <c r="N147" s="120"/>
      <c r="O147" s="120"/>
      <c r="P147" s="120"/>
      <c r="Q147" s="246"/>
      <c r="R147" s="232"/>
      <c r="S147" s="233"/>
      <c r="T147" s="233"/>
      <c r="U147" s="230"/>
      <c r="V147" s="230"/>
      <c r="W147" s="230"/>
    </row>
    <row r="148" spans="2:23" x14ac:dyDescent="0.35">
      <c r="B148" s="278"/>
      <c r="C148" s="225"/>
      <c r="D148" s="226"/>
      <c r="E148" s="225"/>
      <c r="F148" s="225"/>
      <c r="G148" s="230"/>
      <c r="H148" s="120"/>
      <c r="I148" s="120"/>
      <c r="J148" s="240"/>
      <c r="K148" s="243"/>
      <c r="L148" s="240"/>
      <c r="M148" s="239"/>
      <c r="N148" s="120"/>
      <c r="O148" s="120"/>
      <c r="P148" s="120"/>
      <c r="Q148" s="246"/>
      <c r="R148" s="232"/>
      <c r="S148" s="233"/>
      <c r="T148" s="233"/>
      <c r="U148" s="230"/>
      <c r="V148" s="230"/>
      <c r="W148" s="230"/>
    </row>
    <row r="149" spans="2:23" x14ac:dyDescent="0.35">
      <c r="B149" s="278"/>
      <c r="C149" s="225"/>
      <c r="D149" s="226"/>
      <c r="E149" s="225"/>
      <c r="F149" s="225"/>
      <c r="G149" s="230"/>
      <c r="H149" s="120"/>
      <c r="I149" s="120"/>
      <c r="J149" s="240"/>
      <c r="K149" s="243"/>
      <c r="L149" s="240"/>
      <c r="M149" s="239"/>
      <c r="N149" s="120"/>
      <c r="O149" s="120"/>
      <c r="P149" s="120"/>
      <c r="Q149" s="246"/>
      <c r="R149" s="232"/>
      <c r="S149" s="233"/>
      <c r="T149" s="233"/>
      <c r="U149" s="230"/>
      <c r="V149" s="230"/>
      <c r="W149" s="230"/>
    </row>
    <row r="150" spans="2:23" x14ac:dyDescent="0.35">
      <c r="B150" s="278"/>
      <c r="C150" s="225"/>
      <c r="D150" s="226"/>
      <c r="E150" s="225"/>
      <c r="F150" s="225"/>
      <c r="G150" s="230"/>
      <c r="H150" s="120"/>
      <c r="I150" s="120"/>
      <c r="J150" s="240"/>
      <c r="K150" s="243"/>
      <c r="L150" s="240"/>
      <c r="M150" s="239"/>
      <c r="N150" s="120"/>
      <c r="O150" s="120"/>
      <c r="P150" s="120"/>
      <c r="Q150" s="246"/>
      <c r="R150" s="232"/>
      <c r="S150" s="233"/>
      <c r="T150" s="233"/>
      <c r="U150" s="230"/>
      <c r="V150" s="230"/>
      <c r="W150" s="230"/>
    </row>
    <row r="151" spans="2:23" x14ac:dyDescent="0.35">
      <c r="B151" s="278"/>
      <c r="C151" s="225"/>
      <c r="D151" s="226"/>
      <c r="E151" s="225"/>
      <c r="F151" s="225"/>
      <c r="G151" s="230"/>
      <c r="H151" s="120"/>
      <c r="I151" s="120"/>
      <c r="J151" s="240"/>
      <c r="K151" s="243"/>
      <c r="L151" s="240"/>
      <c r="M151" s="239"/>
      <c r="N151" s="120"/>
      <c r="O151" s="120"/>
      <c r="P151" s="120"/>
      <c r="Q151" s="246"/>
      <c r="R151" s="232"/>
      <c r="S151" s="233"/>
      <c r="T151" s="233"/>
      <c r="U151" s="230"/>
      <c r="V151" s="230"/>
      <c r="W151" s="230"/>
    </row>
    <row r="152" spans="2:23" x14ac:dyDescent="0.35">
      <c r="B152" s="278"/>
      <c r="C152" s="225"/>
      <c r="D152" s="226"/>
      <c r="E152" s="225"/>
      <c r="F152" s="225"/>
      <c r="G152" s="230"/>
      <c r="H152" s="120"/>
      <c r="I152" s="120"/>
      <c r="J152" s="240"/>
      <c r="K152" s="243"/>
      <c r="L152" s="240"/>
      <c r="M152" s="239"/>
      <c r="N152" s="120"/>
      <c r="O152" s="120"/>
      <c r="P152" s="120"/>
      <c r="Q152" s="246"/>
      <c r="R152" s="232"/>
      <c r="S152" s="233"/>
      <c r="T152" s="233"/>
      <c r="U152" s="230"/>
      <c r="V152" s="230"/>
      <c r="W152" s="230"/>
    </row>
    <row r="153" spans="2:23" x14ac:dyDescent="0.35">
      <c r="B153" s="278"/>
      <c r="C153" s="225"/>
      <c r="D153" s="226"/>
      <c r="E153" s="225"/>
      <c r="F153" s="225"/>
      <c r="G153" s="230"/>
      <c r="H153" s="120"/>
      <c r="I153" s="120"/>
      <c r="J153" s="240"/>
      <c r="K153" s="243"/>
      <c r="L153" s="240"/>
      <c r="M153" s="239"/>
      <c r="N153" s="120"/>
      <c r="O153" s="120"/>
      <c r="P153" s="120"/>
      <c r="Q153" s="246"/>
      <c r="R153" s="232"/>
      <c r="S153" s="233"/>
      <c r="T153" s="233"/>
      <c r="U153" s="230"/>
      <c r="V153" s="230"/>
      <c r="W153" s="230"/>
    </row>
    <row r="154" spans="2:23" x14ac:dyDescent="0.35">
      <c r="B154" s="278"/>
      <c r="C154" s="225"/>
      <c r="D154" s="226"/>
      <c r="E154" s="225"/>
      <c r="F154" s="225"/>
      <c r="G154" s="230"/>
      <c r="H154" s="120"/>
      <c r="I154" s="120"/>
      <c r="J154" s="240"/>
      <c r="K154" s="243"/>
      <c r="L154" s="240"/>
      <c r="M154" s="239"/>
      <c r="N154" s="120"/>
      <c r="O154" s="120"/>
      <c r="P154" s="120"/>
      <c r="Q154" s="246"/>
      <c r="R154" s="232"/>
      <c r="S154" s="233"/>
      <c r="T154" s="233"/>
      <c r="U154" s="230"/>
      <c r="V154" s="230"/>
      <c r="W154" s="230"/>
    </row>
    <row r="155" spans="2:23" x14ac:dyDescent="0.35">
      <c r="B155" s="278"/>
      <c r="C155" s="225"/>
      <c r="D155" s="226"/>
      <c r="E155" s="225"/>
      <c r="F155" s="225"/>
      <c r="G155" s="230"/>
      <c r="H155" s="120"/>
      <c r="I155" s="120"/>
      <c r="J155" s="240"/>
      <c r="K155" s="243"/>
      <c r="L155" s="240"/>
      <c r="M155" s="239"/>
      <c r="N155" s="120"/>
      <c r="O155" s="120"/>
      <c r="P155" s="120"/>
      <c r="Q155" s="246"/>
      <c r="R155" s="232"/>
      <c r="S155" s="233"/>
      <c r="T155" s="233"/>
      <c r="U155" s="230"/>
      <c r="V155" s="230"/>
      <c r="W155" s="230"/>
    </row>
    <row r="156" spans="2:23" x14ac:dyDescent="0.35">
      <c r="B156" s="278"/>
      <c r="C156" s="225"/>
      <c r="D156" s="226"/>
      <c r="E156" s="225"/>
      <c r="F156" s="225"/>
      <c r="G156" s="230"/>
      <c r="H156" s="120"/>
      <c r="I156" s="120"/>
      <c r="J156" s="240"/>
      <c r="K156" s="243"/>
      <c r="L156" s="240"/>
      <c r="M156" s="239"/>
      <c r="N156" s="120"/>
      <c r="O156" s="120"/>
      <c r="P156" s="120"/>
      <c r="Q156" s="246"/>
      <c r="R156" s="232"/>
      <c r="S156" s="233"/>
      <c r="T156" s="233"/>
      <c r="U156" s="230"/>
      <c r="V156" s="230"/>
      <c r="W156" s="230"/>
    </row>
    <row r="157" spans="2:23" x14ac:dyDescent="0.35">
      <c r="B157" s="278"/>
      <c r="C157" s="225"/>
      <c r="D157" s="226"/>
      <c r="E157" s="225"/>
      <c r="F157" s="225"/>
      <c r="G157" s="230"/>
      <c r="H157" s="120"/>
      <c r="I157" s="120"/>
      <c r="J157" s="240"/>
      <c r="K157" s="243"/>
      <c r="L157" s="240"/>
      <c r="M157" s="239"/>
      <c r="N157" s="120"/>
      <c r="O157" s="120"/>
      <c r="P157" s="120"/>
      <c r="Q157" s="246"/>
      <c r="R157" s="232"/>
      <c r="S157" s="233"/>
      <c r="T157" s="233"/>
      <c r="U157" s="230"/>
      <c r="V157" s="230"/>
      <c r="W157" s="230"/>
    </row>
    <row r="158" spans="2:23" x14ac:dyDescent="0.35">
      <c r="B158" s="278"/>
      <c r="C158" s="225"/>
      <c r="D158" s="226"/>
      <c r="E158" s="225"/>
      <c r="F158" s="225"/>
      <c r="G158" s="230"/>
      <c r="H158" s="120"/>
      <c r="I158" s="120"/>
      <c r="J158" s="240"/>
      <c r="K158" s="243"/>
      <c r="L158" s="240"/>
      <c r="M158" s="239"/>
      <c r="N158" s="120"/>
      <c r="O158" s="120"/>
      <c r="P158" s="120"/>
      <c r="Q158" s="246"/>
      <c r="R158" s="232"/>
      <c r="S158" s="233"/>
      <c r="T158" s="233"/>
      <c r="U158" s="230"/>
      <c r="V158" s="230"/>
      <c r="W158" s="230"/>
    </row>
    <row r="159" spans="2:23" x14ac:dyDescent="0.35">
      <c r="B159" s="279"/>
      <c r="C159" s="225"/>
      <c r="D159" s="226"/>
      <c r="E159" s="225"/>
      <c r="F159" s="225"/>
      <c r="G159" s="230"/>
      <c r="H159" s="120"/>
      <c r="I159" s="120"/>
      <c r="J159" s="240"/>
      <c r="K159" s="243"/>
      <c r="L159" s="240"/>
      <c r="M159" s="239"/>
      <c r="N159" s="120"/>
      <c r="O159" s="120"/>
      <c r="P159" s="120"/>
      <c r="Q159" s="246"/>
      <c r="R159" s="232"/>
      <c r="S159" s="233"/>
      <c r="T159" s="233"/>
      <c r="U159" s="230"/>
      <c r="V159" s="230"/>
      <c r="W159" s="230"/>
    </row>
    <row r="160" spans="2:23" x14ac:dyDescent="0.35">
      <c r="B160" s="279"/>
      <c r="C160" s="225"/>
      <c r="D160" s="226"/>
      <c r="E160" s="225"/>
      <c r="F160" s="225"/>
      <c r="G160" s="230"/>
      <c r="H160" s="120"/>
      <c r="I160" s="120"/>
      <c r="J160" s="240"/>
      <c r="K160" s="243"/>
      <c r="L160" s="240"/>
      <c r="M160" s="239"/>
      <c r="N160" s="120"/>
      <c r="O160" s="120"/>
      <c r="P160" s="120"/>
      <c r="Q160" s="246"/>
      <c r="R160" s="232"/>
      <c r="S160" s="233"/>
      <c r="T160" s="233"/>
      <c r="U160" s="230"/>
      <c r="V160" s="230"/>
      <c r="W160" s="230"/>
    </row>
    <row r="161" spans="2:23" x14ac:dyDescent="0.35">
      <c r="B161" s="278"/>
      <c r="C161" s="225"/>
      <c r="D161" s="226"/>
      <c r="E161" s="225"/>
      <c r="F161" s="225"/>
      <c r="G161" s="230"/>
      <c r="H161" s="120"/>
      <c r="I161" s="120"/>
      <c r="J161" s="240"/>
      <c r="K161" s="243"/>
      <c r="L161" s="240"/>
      <c r="M161" s="239"/>
      <c r="N161" s="120"/>
      <c r="O161" s="120"/>
      <c r="P161" s="120"/>
      <c r="Q161" s="246"/>
      <c r="R161" s="232"/>
      <c r="S161" s="233"/>
      <c r="T161" s="233"/>
      <c r="U161" s="230"/>
      <c r="V161" s="230"/>
      <c r="W161" s="230"/>
    </row>
    <row r="162" spans="2:23" x14ac:dyDescent="0.35">
      <c r="B162" s="278"/>
      <c r="C162" s="225"/>
      <c r="D162" s="226"/>
      <c r="E162" s="225"/>
      <c r="F162" s="225"/>
      <c r="G162" s="230"/>
      <c r="H162" s="120"/>
      <c r="I162" s="120"/>
      <c r="J162" s="240"/>
      <c r="K162" s="243"/>
      <c r="L162" s="240"/>
      <c r="M162" s="239"/>
      <c r="N162" s="120"/>
      <c r="O162" s="120"/>
      <c r="P162" s="120"/>
      <c r="Q162" s="246"/>
      <c r="R162" s="232"/>
      <c r="S162" s="233"/>
      <c r="T162" s="233"/>
      <c r="U162" s="230"/>
      <c r="V162" s="230"/>
      <c r="W162" s="230"/>
    </row>
    <row r="163" spans="2:23" x14ac:dyDescent="0.35">
      <c r="B163" s="278"/>
      <c r="C163" s="225"/>
      <c r="D163" s="226"/>
      <c r="E163" s="225"/>
      <c r="F163" s="225"/>
      <c r="G163" s="230"/>
      <c r="H163" s="120"/>
      <c r="I163" s="120"/>
      <c r="J163" s="240"/>
      <c r="K163" s="243"/>
      <c r="L163" s="240"/>
      <c r="M163" s="239"/>
      <c r="N163" s="120"/>
      <c r="O163" s="120"/>
      <c r="P163" s="120"/>
      <c r="Q163" s="246"/>
      <c r="R163" s="232"/>
      <c r="S163" s="233"/>
      <c r="T163" s="233"/>
      <c r="U163" s="230"/>
      <c r="V163" s="230"/>
      <c r="W163" s="230"/>
    </row>
    <row r="164" spans="2:23" x14ac:dyDescent="0.35">
      <c r="B164" s="278"/>
      <c r="C164" s="225"/>
      <c r="D164" s="226"/>
      <c r="E164" s="225"/>
      <c r="F164" s="225"/>
      <c r="G164" s="230"/>
      <c r="H164" s="120"/>
      <c r="I164" s="120"/>
      <c r="J164" s="240"/>
      <c r="K164" s="243"/>
      <c r="L164" s="240"/>
      <c r="M164" s="239"/>
      <c r="N164" s="120"/>
      <c r="O164" s="120"/>
      <c r="P164" s="120"/>
      <c r="Q164" s="246"/>
      <c r="R164" s="232"/>
      <c r="S164" s="233"/>
      <c r="T164" s="233"/>
      <c r="U164" s="230"/>
      <c r="V164" s="230"/>
      <c r="W164" s="230"/>
    </row>
    <row r="165" spans="2:23" x14ac:dyDescent="0.35">
      <c r="B165" s="278"/>
      <c r="C165" s="225"/>
      <c r="D165" s="226"/>
      <c r="E165" s="225"/>
      <c r="F165" s="225"/>
      <c r="G165" s="230"/>
      <c r="H165" s="120"/>
      <c r="I165" s="120"/>
      <c r="J165" s="240"/>
      <c r="K165" s="243"/>
      <c r="L165" s="240"/>
      <c r="M165" s="239"/>
      <c r="N165" s="120"/>
      <c r="O165" s="120"/>
      <c r="P165" s="120"/>
      <c r="Q165" s="246"/>
      <c r="R165" s="232"/>
      <c r="S165" s="233"/>
      <c r="T165" s="233"/>
      <c r="U165" s="230"/>
      <c r="V165" s="230"/>
      <c r="W165" s="230"/>
    </row>
    <row r="166" spans="2:23" x14ac:dyDescent="0.35">
      <c r="B166" s="278"/>
      <c r="C166" s="225"/>
      <c r="D166" s="226"/>
      <c r="E166" s="225"/>
      <c r="F166" s="225"/>
      <c r="G166" s="230"/>
      <c r="H166" s="120"/>
      <c r="I166" s="120"/>
      <c r="J166" s="240"/>
      <c r="K166" s="243"/>
      <c r="L166" s="240"/>
      <c r="M166" s="239"/>
      <c r="N166" s="120"/>
      <c r="O166" s="120"/>
      <c r="P166" s="120"/>
      <c r="Q166" s="246"/>
      <c r="R166" s="232"/>
      <c r="S166" s="233"/>
      <c r="T166" s="233"/>
      <c r="U166" s="230"/>
      <c r="V166" s="230"/>
      <c r="W166" s="230"/>
    </row>
    <row r="167" spans="2:23" x14ac:dyDescent="0.35">
      <c r="B167" s="278"/>
      <c r="C167" s="225"/>
      <c r="D167" s="226"/>
      <c r="E167" s="225"/>
      <c r="F167" s="225"/>
      <c r="G167" s="230"/>
      <c r="H167" s="120"/>
      <c r="I167" s="120"/>
      <c r="J167" s="240"/>
      <c r="K167" s="243"/>
      <c r="L167" s="240"/>
      <c r="M167" s="239"/>
      <c r="N167" s="120"/>
      <c r="O167" s="120"/>
      <c r="P167" s="120"/>
      <c r="Q167" s="246"/>
      <c r="R167" s="232"/>
      <c r="S167" s="233"/>
      <c r="T167" s="233"/>
      <c r="U167" s="230"/>
      <c r="V167" s="230"/>
      <c r="W167" s="230"/>
    </row>
    <row r="168" spans="2:23" x14ac:dyDescent="0.35">
      <c r="B168" s="278"/>
      <c r="C168" s="225"/>
      <c r="D168" s="226"/>
      <c r="E168" s="225"/>
      <c r="F168" s="225"/>
      <c r="G168" s="230"/>
      <c r="H168" s="120"/>
      <c r="I168" s="120"/>
      <c r="J168" s="240"/>
      <c r="K168" s="243"/>
      <c r="L168" s="240"/>
      <c r="M168" s="239"/>
      <c r="N168" s="120"/>
      <c r="O168" s="120"/>
      <c r="P168" s="120"/>
      <c r="Q168" s="246"/>
      <c r="R168" s="232"/>
      <c r="S168" s="233"/>
      <c r="T168" s="233"/>
      <c r="U168" s="230"/>
      <c r="V168" s="230"/>
      <c r="W168" s="230"/>
    </row>
    <row r="169" spans="2:23" x14ac:dyDescent="0.35">
      <c r="B169" s="278"/>
      <c r="C169" s="225"/>
      <c r="D169" s="226"/>
      <c r="E169" s="225"/>
      <c r="F169" s="225"/>
      <c r="G169" s="230"/>
      <c r="H169" s="120"/>
      <c r="I169" s="120"/>
      <c r="J169" s="240"/>
      <c r="K169" s="243"/>
      <c r="L169" s="240"/>
      <c r="M169" s="239"/>
      <c r="N169" s="120"/>
      <c r="O169" s="120"/>
      <c r="P169" s="120"/>
      <c r="Q169" s="246"/>
      <c r="R169" s="232"/>
      <c r="S169" s="233"/>
      <c r="T169" s="233"/>
      <c r="U169" s="230"/>
      <c r="V169" s="230"/>
      <c r="W169" s="230"/>
    </row>
    <row r="170" spans="2:23" x14ac:dyDescent="0.35">
      <c r="B170" s="278"/>
      <c r="C170" s="225"/>
      <c r="D170" s="226"/>
      <c r="E170" s="225"/>
      <c r="F170" s="225"/>
      <c r="G170" s="230"/>
      <c r="H170" s="120"/>
      <c r="I170" s="120"/>
      <c r="J170" s="240"/>
      <c r="K170" s="243"/>
      <c r="L170" s="240"/>
      <c r="M170" s="239"/>
      <c r="N170" s="120"/>
      <c r="O170" s="120"/>
      <c r="P170" s="120"/>
      <c r="Q170" s="246"/>
      <c r="R170" s="232"/>
      <c r="S170" s="233"/>
      <c r="T170" s="233"/>
      <c r="U170" s="230"/>
      <c r="V170" s="230"/>
      <c r="W170" s="230"/>
    </row>
    <row r="171" spans="2:23" x14ac:dyDescent="0.35">
      <c r="B171" s="278"/>
      <c r="C171" s="225"/>
      <c r="D171" s="226"/>
      <c r="E171" s="225"/>
      <c r="F171" s="225"/>
      <c r="G171" s="230"/>
      <c r="H171" s="120"/>
      <c r="I171" s="120"/>
      <c r="J171" s="240"/>
      <c r="K171" s="243"/>
      <c r="L171" s="240"/>
      <c r="M171" s="239"/>
      <c r="N171" s="120"/>
      <c r="O171" s="120"/>
      <c r="P171" s="120"/>
      <c r="Q171" s="246"/>
      <c r="R171" s="232"/>
      <c r="S171" s="233"/>
      <c r="T171" s="233"/>
      <c r="U171" s="230"/>
      <c r="V171" s="230"/>
      <c r="W171" s="230"/>
    </row>
    <row r="172" spans="2:23" x14ac:dyDescent="0.35">
      <c r="B172" s="278"/>
      <c r="C172" s="225"/>
      <c r="D172" s="226"/>
      <c r="E172" s="225"/>
      <c r="F172" s="225"/>
      <c r="G172" s="230"/>
      <c r="H172" s="120"/>
      <c r="I172" s="120"/>
      <c r="J172" s="240"/>
      <c r="K172" s="243"/>
      <c r="L172" s="240"/>
      <c r="M172" s="239"/>
      <c r="N172" s="120"/>
      <c r="O172" s="120"/>
      <c r="P172" s="120"/>
      <c r="Q172" s="246"/>
      <c r="R172" s="232"/>
      <c r="S172" s="233"/>
      <c r="T172" s="233"/>
      <c r="U172" s="230"/>
      <c r="V172" s="230"/>
      <c r="W172" s="230"/>
    </row>
    <row r="173" spans="2:23" x14ac:dyDescent="0.35">
      <c r="B173" s="278"/>
      <c r="C173" s="225"/>
      <c r="D173" s="226"/>
      <c r="E173" s="225"/>
      <c r="F173" s="225"/>
      <c r="G173" s="230"/>
      <c r="H173" s="120"/>
      <c r="I173" s="120"/>
      <c r="J173" s="240"/>
      <c r="K173" s="243"/>
      <c r="L173" s="240"/>
      <c r="M173" s="239"/>
      <c r="N173" s="120"/>
      <c r="O173" s="120"/>
      <c r="P173" s="120"/>
      <c r="Q173" s="246"/>
      <c r="R173" s="232"/>
      <c r="S173" s="233"/>
      <c r="T173" s="233"/>
      <c r="U173" s="230"/>
      <c r="V173" s="230"/>
      <c r="W173" s="230"/>
    </row>
    <row r="174" spans="2:23" x14ac:dyDescent="0.35">
      <c r="B174" s="278"/>
      <c r="C174" s="225"/>
      <c r="D174" s="226"/>
      <c r="E174" s="225"/>
      <c r="F174" s="225"/>
      <c r="G174" s="230"/>
      <c r="H174" s="120"/>
      <c r="I174" s="120"/>
      <c r="J174" s="240"/>
      <c r="K174" s="243"/>
      <c r="L174" s="240"/>
      <c r="M174" s="239"/>
      <c r="N174" s="120"/>
      <c r="O174" s="120"/>
      <c r="P174" s="120"/>
      <c r="Q174" s="246"/>
      <c r="R174" s="232"/>
      <c r="S174" s="233"/>
      <c r="T174" s="233"/>
      <c r="U174" s="230"/>
      <c r="V174" s="230"/>
      <c r="W174" s="230"/>
    </row>
    <row r="175" spans="2:23" x14ac:dyDescent="0.35">
      <c r="B175" s="278"/>
      <c r="C175" s="225"/>
      <c r="D175" s="226"/>
      <c r="E175" s="225"/>
      <c r="F175" s="225"/>
      <c r="G175" s="230"/>
      <c r="H175" s="120"/>
      <c r="I175" s="120"/>
      <c r="J175" s="240"/>
      <c r="K175" s="243"/>
      <c r="L175" s="240"/>
      <c r="M175" s="239"/>
      <c r="N175" s="120"/>
      <c r="O175" s="120"/>
      <c r="P175" s="120"/>
      <c r="Q175" s="246"/>
      <c r="R175" s="232"/>
      <c r="S175" s="233"/>
      <c r="T175" s="233"/>
      <c r="U175" s="230"/>
      <c r="V175" s="230"/>
      <c r="W175" s="230"/>
    </row>
    <row r="176" spans="2:23" x14ac:dyDescent="0.35">
      <c r="B176" s="278"/>
      <c r="C176" s="225"/>
      <c r="D176" s="226"/>
      <c r="E176" s="225"/>
      <c r="F176" s="225"/>
      <c r="G176" s="230"/>
      <c r="H176" s="120"/>
      <c r="I176" s="120"/>
      <c r="J176" s="240"/>
      <c r="K176" s="243"/>
      <c r="L176" s="240"/>
      <c r="M176" s="239"/>
      <c r="N176" s="120"/>
      <c r="O176" s="120"/>
      <c r="P176" s="120"/>
      <c r="Q176" s="246"/>
      <c r="R176" s="232"/>
      <c r="S176" s="233"/>
      <c r="T176" s="233"/>
      <c r="U176" s="230"/>
      <c r="V176" s="230"/>
      <c r="W176" s="230"/>
    </row>
    <row r="177" spans="2:23" x14ac:dyDescent="0.35">
      <c r="B177" s="278"/>
      <c r="C177" s="225"/>
      <c r="D177" s="226"/>
      <c r="E177" s="225"/>
      <c r="F177" s="225"/>
      <c r="G177" s="230"/>
      <c r="H177" s="120"/>
      <c r="I177" s="120"/>
      <c r="J177" s="240"/>
      <c r="K177" s="243"/>
      <c r="L177" s="240"/>
      <c r="M177" s="239"/>
      <c r="N177" s="120"/>
      <c r="O177" s="120"/>
      <c r="P177" s="120"/>
      <c r="Q177" s="246"/>
      <c r="R177" s="232"/>
      <c r="S177" s="233"/>
      <c r="T177" s="233"/>
      <c r="U177" s="230"/>
      <c r="V177" s="230"/>
      <c r="W177" s="230"/>
    </row>
    <row r="178" spans="2:23" x14ac:dyDescent="0.35">
      <c r="B178" s="278"/>
      <c r="C178" s="225"/>
      <c r="D178" s="226"/>
      <c r="E178" s="225"/>
      <c r="F178" s="225"/>
      <c r="G178" s="230"/>
      <c r="H178" s="120"/>
      <c r="I178" s="120"/>
      <c r="J178" s="240"/>
      <c r="K178" s="243"/>
      <c r="L178" s="240"/>
      <c r="M178" s="239"/>
      <c r="N178" s="120"/>
      <c r="O178" s="120"/>
      <c r="P178" s="120"/>
      <c r="Q178" s="246"/>
      <c r="R178" s="232"/>
      <c r="S178" s="233"/>
      <c r="T178" s="233"/>
      <c r="U178" s="230"/>
      <c r="V178" s="230"/>
      <c r="W178" s="230"/>
    </row>
    <row r="179" spans="2:23" x14ac:dyDescent="0.35">
      <c r="B179" s="278"/>
      <c r="C179" s="225"/>
      <c r="D179" s="226"/>
      <c r="E179" s="225"/>
      <c r="F179" s="225"/>
      <c r="G179" s="230"/>
      <c r="H179" s="120"/>
      <c r="I179" s="120"/>
      <c r="J179" s="240"/>
      <c r="K179" s="243"/>
      <c r="L179" s="240"/>
      <c r="M179" s="239"/>
      <c r="N179" s="120"/>
      <c r="O179" s="120"/>
      <c r="P179" s="120"/>
      <c r="Q179" s="246"/>
      <c r="R179" s="232"/>
      <c r="S179" s="233"/>
      <c r="T179" s="233"/>
      <c r="U179" s="230"/>
      <c r="V179" s="230"/>
      <c r="W179" s="230"/>
    </row>
    <row r="180" spans="2:23" x14ac:dyDescent="0.35">
      <c r="B180" s="278"/>
      <c r="C180" s="225"/>
      <c r="D180" s="226"/>
      <c r="E180" s="225"/>
      <c r="F180" s="225"/>
      <c r="G180" s="230"/>
      <c r="H180" s="120"/>
      <c r="I180" s="120"/>
      <c r="J180" s="240"/>
      <c r="K180" s="243"/>
      <c r="L180" s="240"/>
      <c r="M180" s="239"/>
      <c r="N180" s="120"/>
      <c r="O180" s="120"/>
      <c r="P180" s="120"/>
      <c r="Q180" s="246"/>
      <c r="R180" s="232"/>
      <c r="S180" s="233"/>
      <c r="T180" s="233"/>
      <c r="U180" s="230"/>
      <c r="V180" s="230"/>
      <c r="W180" s="230"/>
    </row>
    <row r="181" spans="2:23" x14ac:dyDescent="0.35">
      <c r="B181" s="278"/>
      <c r="C181" s="225"/>
      <c r="D181" s="226"/>
      <c r="E181" s="225"/>
      <c r="F181" s="225"/>
      <c r="G181" s="230"/>
      <c r="H181" s="120"/>
      <c r="I181" s="120"/>
      <c r="J181" s="240"/>
      <c r="K181" s="243"/>
      <c r="L181" s="240"/>
      <c r="M181" s="239"/>
      <c r="N181" s="120"/>
      <c r="O181" s="120"/>
      <c r="P181" s="120"/>
      <c r="Q181" s="246"/>
      <c r="R181" s="232"/>
      <c r="S181" s="233"/>
      <c r="T181" s="233"/>
      <c r="U181" s="230"/>
      <c r="V181" s="230"/>
      <c r="W181" s="230"/>
    </row>
    <row r="182" spans="2:23" x14ac:dyDescent="0.35">
      <c r="B182" s="278"/>
      <c r="C182" s="225"/>
      <c r="D182" s="226"/>
      <c r="E182" s="225"/>
      <c r="F182" s="225"/>
      <c r="G182" s="230"/>
      <c r="H182" s="120"/>
      <c r="I182" s="120"/>
      <c r="J182" s="240"/>
      <c r="K182" s="243"/>
      <c r="L182" s="240"/>
      <c r="M182" s="239"/>
      <c r="N182" s="120"/>
      <c r="O182" s="120"/>
      <c r="P182" s="120"/>
      <c r="Q182" s="246"/>
      <c r="R182" s="232"/>
      <c r="S182" s="233"/>
      <c r="T182" s="233"/>
      <c r="U182" s="230"/>
      <c r="V182" s="230"/>
      <c r="W182" s="230"/>
    </row>
    <row r="183" spans="2:23" x14ac:dyDescent="0.35">
      <c r="B183" s="278"/>
      <c r="C183" s="225"/>
      <c r="D183" s="226"/>
      <c r="E183" s="225"/>
      <c r="F183" s="225"/>
      <c r="G183" s="230"/>
      <c r="H183" s="120"/>
      <c r="I183" s="120"/>
      <c r="J183" s="240"/>
      <c r="K183" s="243"/>
      <c r="L183" s="240"/>
      <c r="M183" s="239"/>
      <c r="N183" s="120"/>
      <c r="O183" s="120"/>
      <c r="P183" s="120"/>
      <c r="Q183" s="246"/>
      <c r="R183" s="232"/>
      <c r="S183" s="233"/>
      <c r="T183" s="233"/>
      <c r="U183" s="230"/>
      <c r="V183" s="230"/>
      <c r="W183" s="230"/>
    </row>
    <row r="184" spans="2:23" x14ac:dyDescent="0.35">
      <c r="B184" s="278"/>
      <c r="C184" s="225"/>
      <c r="D184" s="226"/>
      <c r="E184" s="225"/>
      <c r="F184" s="225"/>
      <c r="G184" s="230"/>
      <c r="H184" s="120"/>
      <c r="I184" s="120"/>
      <c r="J184" s="240"/>
      <c r="K184" s="243"/>
      <c r="L184" s="240"/>
      <c r="M184" s="239"/>
      <c r="N184" s="120"/>
      <c r="O184" s="120"/>
      <c r="P184" s="120"/>
      <c r="Q184" s="246"/>
      <c r="R184" s="232"/>
      <c r="S184" s="233"/>
      <c r="T184" s="233"/>
      <c r="U184" s="230"/>
      <c r="V184" s="230"/>
      <c r="W184" s="230"/>
    </row>
    <row r="185" spans="2:23" x14ac:dyDescent="0.35">
      <c r="B185" s="278"/>
      <c r="C185" s="225"/>
      <c r="D185" s="226"/>
      <c r="E185" s="225"/>
      <c r="F185" s="225"/>
      <c r="G185" s="230"/>
      <c r="H185" s="120"/>
      <c r="I185" s="120"/>
      <c r="J185" s="240"/>
      <c r="K185" s="243"/>
      <c r="L185" s="240"/>
      <c r="M185" s="239"/>
      <c r="N185" s="120"/>
      <c r="O185" s="120"/>
      <c r="P185" s="120"/>
      <c r="Q185" s="246"/>
      <c r="R185" s="232"/>
      <c r="S185" s="233"/>
      <c r="T185" s="233"/>
      <c r="U185" s="230"/>
      <c r="V185" s="230"/>
      <c r="W185" s="230"/>
    </row>
    <row r="186" spans="2:23" x14ac:dyDescent="0.35">
      <c r="B186" s="278"/>
      <c r="C186" s="225"/>
      <c r="D186" s="226"/>
      <c r="E186" s="225"/>
      <c r="F186" s="225"/>
      <c r="G186" s="230"/>
      <c r="H186" s="120"/>
      <c r="I186" s="120"/>
      <c r="J186" s="240"/>
      <c r="K186" s="243"/>
      <c r="L186" s="240"/>
      <c r="M186" s="239"/>
      <c r="N186" s="120"/>
      <c r="O186" s="120"/>
      <c r="P186" s="120"/>
      <c r="Q186" s="246"/>
      <c r="R186" s="232"/>
      <c r="S186" s="233"/>
      <c r="T186" s="233"/>
      <c r="U186" s="230"/>
      <c r="V186" s="230"/>
      <c r="W186" s="230"/>
    </row>
    <row r="187" spans="2:23" x14ac:dyDescent="0.35">
      <c r="B187" s="278"/>
      <c r="C187" s="225"/>
      <c r="D187" s="226"/>
      <c r="E187" s="225"/>
      <c r="F187" s="225"/>
      <c r="G187" s="230"/>
      <c r="H187" s="120"/>
      <c r="I187" s="120"/>
      <c r="J187" s="240"/>
      <c r="K187" s="243"/>
      <c r="L187" s="240"/>
      <c r="M187" s="239"/>
      <c r="N187" s="120"/>
      <c r="O187" s="120"/>
      <c r="P187" s="120"/>
      <c r="Q187" s="246"/>
      <c r="R187" s="232"/>
      <c r="S187" s="233"/>
      <c r="T187" s="233"/>
      <c r="U187" s="230"/>
      <c r="V187" s="230"/>
      <c r="W187" s="230"/>
    </row>
    <row r="188" spans="2:23" x14ac:dyDescent="0.35">
      <c r="B188" s="278"/>
      <c r="C188" s="225"/>
      <c r="D188" s="226"/>
      <c r="E188" s="225"/>
      <c r="F188" s="225"/>
      <c r="G188" s="230"/>
      <c r="H188" s="120"/>
      <c r="I188" s="120"/>
      <c r="J188" s="240"/>
      <c r="K188" s="243"/>
      <c r="L188" s="240"/>
      <c r="M188" s="239"/>
      <c r="N188" s="120"/>
      <c r="O188" s="120"/>
      <c r="P188" s="120"/>
      <c r="Q188" s="246"/>
      <c r="R188" s="232"/>
      <c r="S188" s="233"/>
      <c r="T188" s="233"/>
      <c r="U188" s="230"/>
      <c r="V188" s="230"/>
      <c r="W188" s="230"/>
    </row>
    <row r="189" spans="2:23" x14ac:dyDescent="0.35">
      <c r="B189" s="278"/>
      <c r="C189" s="225"/>
      <c r="D189" s="226"/>
      <c r="E189" s="225"/>
      <c r="F189" s="225"/>
      <c r="G189" s="230"/>
      <c r="H189" s="120"/>
      <c r="I189" s="120"/>
      <c r="J189" s="240"/>
      <c r="K189" s="243"/>
      <c r="L189" s="240"/>
      <c r="M189" s="239"/>
      <c r="N189" s="120"/>
      <c r="O189" s="120"/>
      <c r="P189" s="120"/>
      <c r="Q189" s="246"/>
      <c r="R189" s="232"/>
      <c r="S189" s="233"/>
      <c r="T189" s="233"/>
      <c r="U189" s="230"/>
      <c r="V189" s="230"/>
      <c r="W189" s="230"/>
    </row>
    <row r="190" spans="2:23" x14ac:dyDescent="0.35">
      <c r="B190" s="278"/>
      <c r="C190" s="225"/>
      <c r="D190" s="226"/>
      <c r="E190" s="225"/>
      <c r="F190" s="225"/>
      <c r="G190" s="230"/>
      <c r="H190" s="120"/>
      <c r="I190" s="120"/>
      <c r="J190" s="240"/>
      <c r="K190" s="243"/>
      <c r="L190" s="240"/>
      <c r="M190" s="239"/>
      <c r="N190" s="120"/>
      <c r="O190" s="120"/>
      <c r="P190" s="120"/>
      <c r="Q190" s="246"/>
      <c r="R190" s="232"/>
      <c r="S190" s="233"/>
      <c r="T190" s="233"/>
      <c r="U190" s="230"/>
      <c r="V190" s="230"/>
      <c r="W190" s="230"/>
    </row>
    <row r="191" spans="2:23" x14ac:dyDescent="0.35">
      <c r="B191" s="278"/>
      <c r="C191" s="225"/>
      <c r="D191" s="226"/>
      <c r="E191" s="225"/>
      <c r="F191" s="225"/>
      <c r="G191" s="230"/>
      <c r="H191" s="120"/>
      <c r="I191" s="120"/>
      <c r="J191" s="240"/>
      <c r="K191" s="243"/>
      <c r="L191" s="240"/>
      <c r="M191" s="239"/>
      <c r="N191" s="120"/>
      <c r="O191" s="120"/>
      <c r="P191" s="120"/>
      <c r="Q191" s="246"/>
      <c r="R191" s="232"/>
      <c r="S191" s="233"/>
      <c r="T191" s="233"/>
      <c r="U191" s="230"/>
      <c r="V191" s="230"/>
      <c r="W191" s="230"/>
    </row>
    <row r="192" spans="2:23" x14ac:dyDescent="0.35">
      <c r="B192" s="278"/>
      <c r="C192" s="225"/>
      <c r="D192" s="226"/>
      <c r="E192" s="225"/>
      <c r="F192" s="225"/>
      <c r="G192" s="230"/>
      <c r="H192" s="120"/>
      <c r="I192" s="120"/>
      <c r="J192" s="240"/>
      <c r="K192" s="243"/>
      <c r="L192" s="240"/>
      <c r="M192" s="239"/>
      <c r="N192" s="120"/>
      <c r="O192" s="120"/>
      <c r="P192" s="120"/>
      <c r="Q192" s="246"/>
      <c r="R192" s="232"/>
      <c r="S192" s="233"/>
      <c r="T192" s="233"/>
      <c r="U192" s="230"/>
      <c r="V192" s="230"/>
      <c r="W192" s="230"/>
    </row>
    <row r="193" spans="2:23" x14ac:dyDescent="0.35">
      <c r="B193" s="278"/>
      <c r="C193" s="225"/>
      <c r="D193" s="226"/>
      <c r="E193" s="225"/>
      <c r="F193" s="225"/>
      <c r="G193" s="230"/>
      <c r="H193" s="120"/>
      <c r="I193" s="120"/>
      <c r="J193" s="240"/>
      <c r="K193" s="243"/>
      <c r="L193" s="240"/>
      <c r="M193" s="239"/>
      <c r="N193" s="120"/>
      <c r="O193" s="120"/>
      <c r="P193" s="120"/>
      <c r="Q193" s="246"/>
      <c r="R193" s="232"/>
      <c r="S193" s="233"/>
      <c r="T193" s="233"/>
      <c r="U193" s="230"/>
      <c r="V193" s="230"/>
      <c r="W193" s="230"/>
    </row>
    <row r="194" spans="2:23" x14ac:dyDescent="0.35">
      <c r="B194" s="278"/>
      <c r="C194" s="225"/>
      <c r="D194" s="226"/>
      <c r="E194" s="225"/>
      <c r="F194" s="225"/>
      <c r="G194" s="230"/>
      <c r="H194" s="120"/>
      <c r="I194" s="120"/>
      <c r="J194" s="240"/>
      <c r="K194" s="243"/>
      <c r="L194" s="240"/>
      <c r="M194" s="239"/>
      <c r="N194" s="120"/>
      <c r="O194" s="120"/>
      <c r="P194" s="120"/>
      <c r="Q194" s="246"/>
      <c r="R194" s="232"/>
      <c r="S194" s="233"/>
      <c r="T194" s="233"/>
      <c r="U194" s="230"/>
      <c r="V194" s="230"/>
      <c r="W194" s="230"/>
    </row>
    <row r="195" spans="2:23" x14ac:dyDescent="0.35">
      <c r="B195" s="278"/>
      <c r="C195" s="225"/>
      <c r="D195" s="226"/>
      <c r="E195" s="225"/>
      <c r="F195" s="225"/>
      <c r="G195" s="230"/>
      <c r="H195" s="120"/>
      <c r="I195" s="120"/>
      <c r="J195" s="240"/>
      <c r="K195" s="243"/>
      <c r="L195" s="240"/>
      <c r="M195" s="239"/>
      <c r="N195" s="120"/>
      <c r="O195" s="120"/>
      <c r="P195" s="120"/>
      <c r="Q195" s="246"/>
      <c r="R195" s="232"/>
      <c r="S195" s="233"/>
      <c r="T195" s="233"/>
      <c r="U195" s="230"/>
      <c r="V195" s="230"/>
      <c r="W195" s="230"/>
    </row>
    <row r="196" spans="2:23" x14ac:dyDescent="0.35">
      <c r="B196" s="278"/>
      <c r="C196" s="225"/>
      <c r="D196" s="226"/>
      <c r="E196" s="225"/>
      <c r="F196" s="225"/>
      <c r="G196" s="230"/>
      <c r="H196" s="120"/>
      <c r="I196" s="120"/>
      <c r="J196" s="240"/>
      <c r="K196" s="243"/>
      <c r="L196" s="240"/>
      <c r="M196" s="239"/>
      <c r="N196" s="120"/>
      <c r="O196" s="120"/>
      <c r="P196" s="120"/>
      <c r="Q196" s="246"/>
      <c r="R196" s="232"/>
      <c r="S196" s="233"/>
      <c r="T196" s="233"/>
      <c r="U196" s="230"/>
      <c r="V196" s="230"/>
      <c r="W196" s="230"/>
    </row>
    <row r="197" spans="2:23" x14ac:dyDescent="0.35">
      <c r="B197" s="278"/>
      <c r="C197" s="225"/>
      <c r="D197" s="226"/>
      <c r="E197" s="225"/>
      <c r="F197" s="225"/>
      <c r="G197" s="230"/>
      <c r="H197" s="120"/>
      <c r="I197" s="120"/>
      <c r="J197" s="240"/>
      <c r="K197" s="243"/>
      <c r="L197" s="240"/>
      <c r="M197" s="239"/>
      <c r="N197" s="120"/>
      <c r="O197" s="120"/>
      <c r="P197" s="120"/>
      <c r="Q197" s="246"/>
      <c r="R197" s="232"/>
      <c r="S197" s="233"/>
      <c r="T197" s="233"/>
      <c r="U197" s="230"/>
      <c r="V197" s="230"/>
      <c r="W197" s="230"/>
    </row>
    <row r="198" spans="2:23" x14ac:dyDescent="0.35">
      <c r="B198" s="278"/>
      <c r="C198" s="225"/>
      <c r="D198" s="226"/>
      <c r="E198" s="225"/>
      <c r="F198" s="225"/>
      <c r="G198" s="230"/>
      <c r="H198" s="120"/>
      <c r="I198" s="120"/>
      <c r="J198" s="240"/>
      <c r="K198" s="243"/>
      <c r="L198" s="240"/>
      <c r="M198" s="239"/>
      <c r="N198" s="120"/>
      <c r="O198" s="120"/>
      <c r="P198" s="120"/>
      <c r="Q198" s="246"/>
      <c r="R198" s="232"/>
      <c r="S198" s="233"/>
      <c r="T198" s="233"/>
      <c r="U198" s="230"/>
      <c r="V198" s="230"/>
      <c r="W198" s="230"/>
    </row>
    <row r="199" spans="2:23" x14ac:dyDescent="0.35">
      <c r="B199" s="278"/>
      <c r="C199" s="225"/>
      <c r="D199" s="226"/>
      <c r="E199" s="225"/>
      <c r="F199" s="225"/>
      <c r="G199" s="230"/>
      <c r="H199" s="120"/>
      <c r="I199" s="120"/>
      <c r="J199" s="240"/>
      <c r="K199" s="243"/>
      <c r="L199" s="240"/>
      <c r="M199" s="239"/>
      <c r="N199" s="120"/>
      <c r="O199" s="120"/>
      <c r="P199" s="120"/>
      <c r="Q199" s="246"/>
      <c r="R199" s="232"/>
      <c r="S199" s="233"/>
      <c r="T199" s="233"/>
      <c r="U199" s="230"/>
      <c r="V199" s="230"/>
      <c r="W199" s="230"/>
    </row>
    <row r="200" spans="2:23" x14ac:dyDescent="0.35">
      <c r="B200" s="278"/>
      <c r="C200" s="225"/>
      <c r="D200" s="226"/>
      <c r="E200" s="225"/>
      <c r="F200" s="225"/>
      <c r="G200" s="230"/>
      <c r="H200" s="120"/>
      <c r="I200" s="120"/>
      <c r="J200" s="240"/>
      <c r="K200" s="243"/>
      <c r="L200" s="240"/>
      <c r="M200" s="239"/>
      <c r="N200" s="120"/>
      <c r="O200" s="120"/>
      <c r="P200" s="120"/>
      <c r="Q200" s="246"/>
      <c r="R200" s="232"/>
      <c r="S200" s="233"/>
      <c r="T200" s="233"/>
      <c r="U200" s="230"/>
      <c r="V200" s="230"/>
      <c r="W200" s="230"/>
    </row>
    <row r="201" spans="2:23" x14ac:dyDescent="0.35">
      <c r="B201" s="278"/>
      <c r="C201" s="225"/>
      <c r="D201" s="226"/>
      <c r="E201" s="225"/>
      <c r="F201" s="225"/>
      <c r="G201" s="230"/>
      <c r="H201" s="120"/>
      <c r="I201" s="120"/>
      <c r="J201" s="240"/>
      <c r="K201" s="243"/>
      <c r="L201" s="240"/>
      <c r="M201" s="239"/>
      <c r="N201" s="120"/>
      <c r="O201" s="120"/>
      <c r="P201" s="120"/>
      <c r="Q201" s="246"/>
      <c r="R201" s="232"/>
      <c r="S201" s="233"/>
      <c r="T201" s="233"/>
      <c r="U201" s="230"/>
      <c r="V201" s="230"/>
      <c r="W201" s="230"/>
    </row>
    <row r="202" spans="2:23" x14ac:dyDescent="0.35">
      <c r="B202" s="278"/>
      <c r="C202" s="225"/>
      <c r="D202" s="226"/>
      <c r="E202" s="225"/>
      <c r="F202" s="225"/>
      <c r="G202" s="230"/>
      <c r="H202" s="120"/>
      <c r="I202" s="120"/>
      <c r="J202" s="240"/>
      <c r="K202" s="243"/>
      <c r="L202" s="240"/>
      <c r="M202" s="239"/>
      <c r="N202" s="120"/>
      <c r="O202" s="120"/>
      <c r="P202" s="120"/>
      <c r="Q202" s="246"/>
      <c r="R202" s="232"/>
      <c r="S202" s="233"/>
      <c r="T202" s="233"/>
      <c r="U202" s="230"/>
      <c r="V202" s="230"/>
      <c r="W202" s="230"/>
    </row>
    <row r="203" spans="2:23" x14ac:dyDescent="0.35">
      <c r="B203" s="278"/>
      <c r="C203" s="225"/>
      <c r="D203" s="226"/>
      <c r="E203" s="225"/>
      <c r="F203" s="225"/>
      <c r="G203" s="230"/>
      <c r="H203" s="120"/>
      <c r="I203" s="120"/>
      <c r="J203" s="240"/>
      <c r="K203" s="243"/>
      <c r="L203" s="240"/>
      <c r="M203" s="239"/>
      <c r="N203" s="120"/>
      <c r="O203" s="120"/>
      <c r="P203" s="120"/>
      <c r="Q203" s="246"/>
      <c r="R203" s="232"/>
      <c r="S203" s="233"/>
      <c r="T203" s="233"/>
      <c r="U203" s="230"/>
      <c r="V203" s="230"/>
      <c r="W203" s="230"/>
    </row>
    <row r="204" spans="2:23" x14ac:dyDescent="0.35">
      <c r="B204" s="278"/>
      <c r="C204" s="225"/>
      <c r="D204" s="226"/>
      <c r="E204" s="225"/>
      <c r="F204" s="225"/>
      <c r="G204" s="230"/>
      <c r="H204" s="120"/>
      <c r="I204" s="120"/>
      <c r="J204" s="240"/>
      <c r="K204" s="243"/>
      <c r="L204" s="240"/>
      <c r="M204" s="239"/>
      <c r="N204" s="120"/>
      <c r="O204" s="120"/>
      <c r="P204" s="120"/>
      <c r="Q204" s="246"/>
      <c r="R204" s="232"/>
      <c r="S204" s="233"/>
      <c r="T204" s="233"/>
      <c r="U204" s="230"/>
      <c r="V204" s="230"/>
      <c r="W204" s="230"/>
    </row>
    <row r="205" spans="2:23" x14ac:dyDescent="0.35">
      <c r="B205" s="278"/>
      <c r="C205" s="225"/>
      <c r="D205" s="226"/>
      <c r="E205" s="225"/>
      <c r="F205" s="225"/>
      <c r="G205" s="230"/>
      <c r="H205" s="120"/>
      <c r="I205" s="120"/>
      <c r="J205" s="240"/>
      <c r="K205" s="243"/>
      <c r="L205" s="240"/>
      <c r="M205" s="239"/>
      <c r="N205" s="120"/>
      <c r="O205" s="120"/>
      <c r="P205" s="120"/>
      <c r="Q205" s="246"/>
      <c r="R205" s="232"/>
      <c r="S205" s="233"/>
      <c r="T205" s="233"/>
      <c r="U205" s="230"/>
      <c r="V205" s="230"/>
      <c r="W205" s="230"/>
    </row>
    <row r="206" spans="2:23" x14ac:dyDescent="0.35">
      <c r="B206" s="278"/>
      <c r="C206" s="225"/>
      <c r="D206" s="226"/>
      <c r="E206" s="225"/>
      <c r="F206" s="225"/>
      <c r="G206" s="230"/>
      <c r="H206" s="120"/>
      <c r="I206" s="120"/>
      <c r="J206" s="240"/>
      <c r="K206" s="243"/>
      <c r="L206" s="240"/>
      <c r="M206" s="239"/>
      <c r="N206" s="120"/>
      <c r="O206" s="120"/>
      <c r="P206" s="120"/>
      <c r="Q206" s="246"/>
      <c r="R206" s="232"/>
      <c r="S206" s="233"/>
      <c r="T206" s="233"/>
      <c r="U206" s="230"/>
      <c r="V206" s="230"/>
      <c r="W206" s="230"/>
    </row>
    <row r="207" spans="2:23" x14ac:dyDescent="0.35">
      <c r="B207" s="278"/>
      <c r="C207" s="225"/>
      <c r="D207" s="226"/>
      <c r="E207" s="225"/>
      <c r="F207" s="225"/>
      <c r="G207" s="230"/>
      <c r="H207" s="120"/>
      <c r="I207" s="120"/>
      <c r="J207" s="240"/>
      <c r="K207" s="243"/>
      <c r="L207" s="240"/>
      <c r="M207" s="239"/>
      <c r="N207" s="120"/>
      <c r="O207" s="120"/>
      <c r="P207" s="120"/>
      <c r="Q207" s="246"/>
      <c r="R207" s="232"/>
      <c r="S207" s="233"/>
      <c r="T207" s="233"/>
      <c r="U207" s="230"/>
      <c r="V207" s="230"/>
      <c r="W207" s="230"/>
    </row>
    <row r="208" spans="2:23" x14ac:dyDescent="0.35">
      <c r="B208" s="278"/>
      <c r="C208" s="225"/>
      <c r="D208" s="226"/>
      <c r="E208" s="225"/>
      <c r="F208" s="225"/>
      <c r="G208" s="230"/>
      <c r="H208" s="120"/>
      <c r="I208" s="120"/>
      <c r="J208" s="240"/>
      <c r="K208" s="243"/>
      <c r="L208" s="240"/>
      <c r="M208" s="239"/>
      <c r="N208" s="120"/>
      <c r="O208" s="120"/>
      <c r="P208" s="120"/>
      <c r="Q208" s="246"/>
      <c r="R208" s="232"/>
      <c r="S208" s="233"/>
      <c r="T208" s="233"/>
      <c r="U208" s="230"/>
      <c r="V208" s="230"/>
      <c r="W208" s="230"/>
    </row>
    <row r="209" spans="2:23" x14ac:dyDescent="0.35">
      <c r="B209" s="278"/>
      <c r="C209" s="225"/>
      <c r="D209" s="226"/>
      <c r="E209" s="225"/>
      <c r="F209" s="225"/>
      <c r="G209" s="230"/>
      <c r="H209" s="120"/>
      <c r="I209" s="120"/>
      <c r="J209" s="240"/>
      <c r="K209" s="243"/>
      <c r="L209" s="240"/>
      <c r="M209" s="239"/>
      <c r="N209" s="120"/>
      <c r="O209" s="120"/>
      <c r="P209" s="120"/>
      <c r="Q209" s="246"/>
      <c r="R209" s="232"/>
      <c r="S209" s="233"/>
      <c r="T209" s="233"/>
      <c r="U209" s="230"/>
      <c r="V209" s="230"/>
      <c r="W209" s="230"/>
    </row>
    <row r="210" spans="2:23" x14ac:dyDescent="0.35">
      <c r="B210" s="278"/>
      <c r="C210" s="225"/>
      <c r="D210" s="226"/>
      <c r="E210" s="225"/>
      <c r="F210" s="225"/>
      <c r="G210" s="230"/>
      <c r="H210" s="120"/>
      <c r="I210" s="120"/>
      <c r="J210" s="240"/>
      <c r="K210" s="243"/>
      <c r="L210" s="240"/>
      <c r="M210" s="239"/>
      <c r="N210" s="120"/>
      <c r="O210" s="120"/>
      <c r="P210" s="120"/>
      <c r="Q210" s="246"/>
      <c r="R210" s="232"/>
      <c r="S210" s="233"/>
      <c r="T210" s="233"/>
      <c r="U210" s="230"/>
      <c r="V210" s="230"/>
      <c r="W210" s="230"/>
    </row>
    <row r="211" spans="2:23" x14ac:dyDescent="0.35">
      <c r="B211" s="278"/>
      <c r="C211" s="225"/>
      <c r="D211" s="226"/>
      <c r="E211" s="225"/>
      <c r="F211" s="225"/>
      <c r="G211" s="230"/>
      <c r="H211" s="120"/>
      <c r="I211" s="120"/>
      <c r="J211" s="240"/>
      <c r="K211" s="243"/>
      <c r="L211" s="240"/>
      <c r="M211" s="239"/>
      <c r="N211" s="120"/>
      <c r="O211" s="120"/>
      <c r="P211" s="120"/>
      <c r="Q211" s="246"/>
      <c r="R211" s="232"/>
      <c r="S211" s="233"/>
      <c r="T211" s="233"/>
      <c r="U211" s="230"/>
      <c r="V211" s="230"/>
      <c r="W211" s="230"/>
    </row>
    <row r="212" spans="2:23" x14ac:dyDescent="0.35">
      <c r="B212" s="278"/>
      <c r="C212" s="225"/>
      <c r="D212" s="226"/>
      <c r="E212" s="225"/>
      <c r="F212" s="225"/>
      <c r="G212" s="230"/>
      <c r="H212" s="120"/>
      <c r="I212" s="120"/>
      <c r="J212" s="240"/>
      <c r="K212" s="243"/>
      <c r="L212" s="240"/>
      <c r="M212" s="239"/>
      <c r="N212" s="120"/>
      <c r="O212" s="120"/>
      <c r="P212" s="120"/>
      <c r="Q212" s="246"/>
      <c r="R212" s="232"/>
      <c r="S212" s="233"/>
      <c r="T212" s="233"/>
      <c r="U212" s="230"/>
      <c r="V212" s="230"/>
      <c r="W212" s="230"/>
    </row>
    <row r="213" spans="2:23" x14ac:dyDescent="0.35">
      <c r="B213" s="278"/>
      <c r="C213" s="225"/>
      <c r="D213" s="226"/>
      <c r="E213" s="225"/>
      <c r="F213" s="225"/>
      <c r="G213" s="230"/>
      <c r="H213" s="120"/>
      <c r="I213" s="120"/>
      <c r="J213" s="240"/>
      <c r="K213" s="243"/>
      <c r="L213" s="240"/>
      <c r="M213" s="239"/>
      <c r="N213" s="120"/>
      <c r="O213" s="120"/>
      <c r="P213" s="120"/>
      <c r="Q213" s="246"/>
      <c r="R213" s="232"/>
      <c r="S213" s="233"/>
      <c r="T213" s="233"/>
      <c r="U213" s="230"/>
      <c r="V213" s="230"/>
      <c r="W213" s="230"/>
    </row>
    <row r="214" spans="2:23" x14ac:dyDescent="0.35">
      <c r="B214" s="278"/>
      <c r="C214" s="225"/>
      <c r="D214" s="226"/>
      <c r="E214" s="225"/>
      <c r="F214" s="225"/>
      <c r="G214" s="230"/>
      <c r="H214" s="120"/>
      <c r="I214" s="120"/>
      <c r="J214" s="240"/>
      <c r="K214" s="243"/>
      <c r="L214" s="240"/>
      <c r="M214" s="239"/>
      <c r="N214" s="120"/>
      <c r="O214" s="120"/>
      <c r="P214" s="120"/>
      <c r="Q214" s="246"/>
      <c r="R214" s="232"/>
      <c r="S214" s="233"/>
      <c r="T214" s="233"/>
      <c r="U214" s="230"/>
      <c r="V214" s="230"/>
      <c r="W214" s="230"/>
    </row>
    <row r="215" spans="2:23" x14ac:dyDescent="0.35">
      <c r="B215" s="278"/>
      <c r="C215" s="225"/>
      <c r="D215" s="226"/>
      <c r="E215" s="225"/>
      <c r="F215" s="225"/>
      <c r="G215" s="230"/>
      <c r="H215" s="120"/>
      <c r="I215" s="120"/>
      <c r="J215" s="240"/>
      <c r="K215" s="243"/>
      <c r="L215" s="240"/>
      <c r="M215" s="239"/>
      <c r="N215" s="120"/>
      <c r="O215" s="120"/>
      <c r="P215" s="120"/>
      <c r="Q215" s="246"/>
      <c r="R215" s="232"/>
      <c r="S215" s="233"/>
      <c r="T215" s="233"/>
      <c r="U215" s="230"/>
      <c r="V215" s="230"/>
      <c r="W215" s="230"/>
    </row>
    <row r="216" spans="2:23" x14ac:dyDescent="0.35">
      <c r="B216" s="278"/>
      <c r="C216" s="225"/>
      <c r="D216" s="226"/>
      <c r="E216" s="225"/>
      <c r="F216" s="225"/>
      <c r="G216" s="230"/>
      <c r="H216" s="120"/>
      <c r="I216" s="120"/>
      <c r="J216" s="240"/>
      <c r="K216" s="243"/>
      <c r="L216" s="240"/>
      <c r="M216" s="239"/>
      <c r="N216" s="120"/>
      <c r="O216" s="120"/>
      <c r="P216" s="120"/>
      <c r="Q216" s="246"/>
      <c r="R216" s="232"/>
      <c r="S216" s="233"/>
      <c r="T216" s="233"/>
      <c r="U216" s="230"/>
      <c r="V216" s="230"/>
      <c r="W216" s="230"/>
    </row>
    <row r="217" spans="2:23" x14ac:dyDescent="0.35">
      <c r="B217" s="278"/>
      <c r="C217" s="225"/>
      <c r="D217" s="226"/>
      <c r="E217" s="225"/>
      <c r="F217" s="225"/>
      <c r="G217" s="230"/>
      <c r="H217" s="120"/>
      <c r="I217" s="120"/>
      <c r="J217" s="240"/>
      <c r="K217" s="243"/>
      <c r="L217" s="240"/>
      <c r="M217" s="239"/>
      <c r="N217" s="120"/>
      <c r="O217" s="120"/>
      <c r="P217" s="120"/>
      <c r="Q217" s="246"/>
      <c r="R217" s="232"/>
      <c r="S217" s="233"/>
      <c r="T217" s="233"/>
      <c r="U217" s="230"/>
      <c r="V217" s="230"/>
      <c r="W217" s="230"/>
    </row>
    <row r="218" spans="2:23" x14ac:dyDescent="0.35">
      <c r="B218" s="278"/>
      <c r="C218" s="225"/>
      <c r="D218" s="226"/>
      <c r="E218" s="225"/>
      <c r="F218" s="225"/>
      <c r="G218" s="230"/>
      <c r="H218" s="120"/>
      <c r="I218" s="120"/>
      <c r="J218" s="240"/>
      <c r="K218" s="243"/>
      <c r="L218" s="240"/>
      <c r="M218" s="239"/>
      <c r="N218" s="120"/>
      <c r="O218" s="120"/>
      <c r="P218" s="120"/>
      <c r="Q218" s="246"/>
      <c r="R218" s="232"/>
      <c r="S218" s="233"/>
      <c r="T218" s="233"/>
      <c r="U218" s="230"/>
      <c r="V218" s="230"/>
      <c r="W218" s="230"/>
    </row>
    <row r="219" spans="2:23" x14ac:dyDescent="0.35">
      <c r="B219" s="278"/>
      <c r="C219" s="225"/>
      <c r="D219" s="226"/>
      <c r="E219" s="225"/>
      <c r="F219" s="225"/>
      <c r="G219" s="230"/>
      <c r="H219" s="120"/>
      <c r="I219" s="120"/>
      <c r="J219" s="240"/>
      <c r="K219" s="243"/>
      <c r="L219" s="240"/>
      <c r="M219" s="239"/>
      <c r="N219" s="120"/>
      <c r="O219" s="120"/>
      <c r="P219" s="120"/>
      <c r="Q219" s="246"/>
      <c r="R219" s="232"/>
      <c r="S219" s="233"/>
      <c r="T219" s="233"/>
      <c r="U219" s="230"/>
      <c r="V219" s="230"/>
      <c r="W219" s="230"/>
    </row>
    <row r="220" spans="2:23" x14ac:dyDescent="0.35">
      <c r="B220" s="278"/>
      <c r="C220" s="225"/>
      <c r="D220" s="226"/>
      <c r="E220" s="225"/>
      <c r="F220" s="225"/>
      <c r="G220" s="230"/>
      <c r="H220" s="120"/>
      <c r="I220" s="120"/>
      <c r="J220" s="240"/>
      <c r="K220" s="243"/>
      <c r="L220" s="240"/>
      <c r="M220" s="239"/>
      <c r="N220" s="120"/>
      <c r="O220" s="120"/>
      <c r="P220" s="120"/>
      <c r="Q220" s="246"/>
      <c r="R220" s="232"/>
      <c r="S220" s="233"/>
      <c r="T220" s="233"/>
      <c r="U220" s="230"/>
      <c r="V220" s="230"/>
      <c r="W220" s="230"/>
    </row>
    <row r="221" spans="2:23" x14ac:dyDescent="0.35">
      <c r="B221" s="278"/>
      <c r="C221" s="225"/>
      <c r="D221" s="226"/>
      <c r="E221" s="225"/>
      <c r="F221" s="225"/>
      <c r="G221" s="230"/>
      <c r="H221" s="120"/>
      <c r="I221" s="120"/>
      <c r="J221" s="240"/>
      <c r="K221" s="243"/>
      <c r="L221" s="240"/>
      <c r="M221" s="239"/>
      <c r="N221" s="120"/>
      <c r="O221" s="120"/>
      <c r="P221" s="120"/>
      <c r="Q221" s="246"/>
      <c r="R221" s="232"/>
      <c r="S221" s="233"/>
      <c r="T221" s="233"/>
      <c r="U221" s="230"/>
      <c r="V221" s="230"/>
      <c r="W221" s="230"/>
    </row>
    <row r="222" spans="2:23" x14ac:dyDescent="0.35">
      <c r="B222" s="278"/>
      <c r="C222" s="225"/>
      <c r="D222" s="226"/>
      <c r="E222" s="225"/>
      <c r="F222" s="225"/>
      <c r="G222" s="230"/>
      <c r="H222" s="120"/>
      <c r="I222" s="120"/>
      <c r="J222" s="240"/>
      <c r="K222" s="243"/>
      <c r="L222" s="240"/>
      <c r="M222" s="239"/>
      <c r="N222" s="120"/>
      <c r="O222" s="120"/>
      <c r="P222" s="120"/>
      <c r="Q222" s="246"/>
      <c r="R222" s="232"/>
      <c r="S222" s="233"/>
      <c r="T222" s="233"/>
      <c r="U222" s="230"/>
      <c r="V222" s="230"/>
      <c r="W222" s="230"/>
    </row>
    <row r="223" spans="2:23" x14ac:dyDescent="0.35">
      <c r="B223" s="278"/>
      <c r="C223" s="225"/>
      <c r="D223" s="226"/>
      <c r="E223" s="225"/>
      <c r="F223" s="225"/>
      <c r="G223" s="230"/>
      <c r="H223" s="120"/>
      <c r="I223" s="120"/>
      <c r="J223" s="240"/>
      <c r="K223" s="243"/>
      <c r="L223" s="240"/>
      <c r="M223" s="239"/>
      <c r="N223" s="120"/>
      <c r="O223" s="120"/>
      <c r="P223" s="120"/>
      <c r="Q223" s="246"/>
      <c r="R223" s="232"/>
      <c r="S223" s="233"/>
      <c r="T223" s="233"/>
      <c r="U223" s="230"/>
      <c r="V223" s="230"/>
      <c r="W223" s="230"/>
    </row>
    <row r="224" spans="2:23" x14ac:dyDescent="0.35">
      <c r="B224" s="278"/>
      <c r="C224" s="225"/>
      <c r="D224" s="226"/>
      <c r="E224" s="225"/>
      <c r="F224" s="225"/>
      <c r="G224" s="230"/>
      <c r="H224" s="120"/>
      <c r="I224" s="120"/>
      <c r="J224" s="240"/>
      <c r="K224" s="243"/>
      <c r="L224" s="240"/>
      <c r="M224" s="239"/>
      <c r="N224" s="120"/>
      <c r="O224" s="120"/>
      <c r="P224" s="120"/>
      <c r="Q224" s="246"/>
      <c r="R224" s="232"/>
      <c r="S224" s="233"/>
      <c r="T224" s="233"/>
      <c r="U224" s="230"/>
      <c r="V224" s="230"/>
      <c r="W224" s="230"/>
    </row>
    <row r="225" spans="2:23" x14ac:dyDescent="0.35">
      <c r="B225" s="278"/>
      <c r="C225" s="225"/>
      <c r="D225" s="226"/>
      <c r="E225" s="225"/>
      <c r="F225" s="225"/>
      <c r="G225" s="230"/>
      <c r="H225" s="120"/>
      <c r="I225" s="120"/>
      <c r="J225" s="240"/>
      <c r="K225" s="243"/>
      <c r="L225" s="240"/>
      <c r="M225" s="239"/>
      <c r="N225" s="120"/>
      <c r="O225" s="120"/>
      <c r="P225" s="120"/>
      <c r="Q225" s="246"/>
      <c r="R225" s="232"/>
      <c r="S225" s="233"/>
      <c r="T225" s="233"/>
      <c r="U225" s="230"/>
      <c r="V225" s="230"/>
      <c r="W225" s="230"/>
    </row>
    <row r="226" spans="2:23" x14ac:dyDescent="0.35">
      <c r="B226" s="278"/>
      <c r="C226" s="225"/>
      <c r="D226" s="226"/>
      <c r="E226" s="225"/>
      <c r="F226" s="225"/>
      <c r="G226" s="230"/>
      <c r="H226" s="120"/>
      <c r="I226" s="120"/>
      <c r="J226" s="240"/>
      <c r="K226" s="243"/>
      <c r="L226" s="240"/>
      <c r="M226" s="239"/>
      <c r="N226" s="120"/>
      <c r="O226" s="120"/>
      <c r="P226" s="120"/>
      <c r="Q226" s="246"/>
      <c r="R226" s="232"/>
      <c r="S226" s="233"/>
      <c r="T226" s="233"/>
      <c r="U226" s="230"/>
      <c r="V226" s="230"/>
      <c r="W226" s="230"/>
    </row>
    <row r="227" spans="2:23" x14ac:dyDescent="0.35">
      <c r="B227" s="278"/>
      <c r="C227" s="225"/>
      <c r="D227" s="226"/>
      <c r="E227" s="225"/>
      <c r="F227" s="225"/>
      <c r="G227" s="230"/>
      <c r="H227" s="120"/>
      <c r="I227" s="120"/>
      <c r="J227" s="240"/>
      <c r="K227" s="243"/>
      <c r="L227" s="240"/>
      <c r="M227" s="239"/>
      <c r="N227" s="120"/>
      <c r="O227" s="120"/>
      <c r="P227" s="120"/>
      <c r="Q227" s="246"/>
      <c r="R227" s="232"/>
      <c r="S227" s="233"/>
      <c r="T227" s="233"/>
      <c r="U227" s="230"/>
      <c r="V227" s="230"/>
      <c r="W227" s="230"/>
    </row>
    <row r="228" spans="2:23" x14ac:dyDescent="0.35">
      <c r="B228" s="278"/>
      <c r="C228" s="225"/>
      <c r="D228" s="226"/>
      <c r="E228" s="225"/>
      <c r="F228" s="225"/>
      <c r="G228" s="230"/>
      <c r="H228" s="120"/>
      <c r="I228" s="120"/>
      <c r="J228" s="240"/>
      <c r="K228" s="243"/>
      <c r="L228" s="240"/>
      <c r="M228" s="239"/>
      <c r="N228" s="120"/>
      <c r="O228" s="120"/>
      <c r="P228" s="120"/>
      <c r="Q228" s="246"/>
      <c r="R228" s="232"/>
      <c r="S228" s="233"/>
      <c r="T228" s="233"/>
      <c r="U228" s="230"/>
      <c r="V228" s="230"/>
      <c r="W228" s="230"/>
    </row>
    <row r="229" spans="2:23" x14ac:dyDescent="0.35">
      <c r="B229" s="278"/>
      <c r="C229" s="225"/>
      <c r="D229" s="226"/>
      <c r="E229" s="225"/>
      <c r="F229" s="225"/>
      <c r="G229" s="230"/>
      <c r="H229" s="120"/>
      <c r="I229" s="120"/>
      <c r="J229" s="240"/>
      <c r="K229" s="243"/>
      <c r="L229" s="240"/>
      <c r="M229" s="239"/>
      <c r="N229" s="120"/>
      <c r="O229" s="120"/>
      <c r="P229" s="120"/>
      <c r="Q229" s="246"/>
      <c r="R229" s="232"/>
      <c r="S229" s="233"/>
      <c r="T229" s="233"/>
      <c r="U229" s="230"/>
      <c r="V229" s="230"/>
      <c r="W229" s="230"/>
    </row>
    <row r="230" spans="2:23" x14ac:dyDescent="0.35">
      <c r="B230" s="278"/>
      <c r="C230" s="225"/>
      <c r="D230" s="226"/>
      <c r="E230" s="225"/>
      <c r="F230" s="225"/>
      <c r="G230" s="230"/>
      <c r="H230" s="120"/>
      <c r="I230" s="120"/>
      <c r="J230" s="240"/>
      <c r="K230" s="243"/>
      <c r="L230" s="240"/>
      <c r="M230" s="239"/>
      <c r="N230" s="120"/>
      <c r="O230" s="120"/>
      <c r="P230" s="120"/>
      <c r="Q230" s="246"/>
      <c r="R230" s="232"/>
      <c r="S230" s="233"/>
      <c r="T230" s="233"/>
      <c r="U230" s="230"/>
      <c r="V230" s="230"/>
      <c r="W230" s="230"/>
    </row>
    <row r="231" spans="2:23" x14ac:dyDescent="0.35">
      <c r="B231" s="278"/>
      <c r="C231" s="225"/>
      <c r="D231" s="226"/>
      <c r="E231" s="225"/>
      <c r="F231" s="225"/>
      <c r="G231" s="230"/>
      <c r="H231" s="120"/>
      <c r="I231" s="120"/>
      <c r="J231" s="240"/>
      <c r="K231" s="243"/>
      <c r="L231" s="240"/>
      <c r="M231" s="239"/>
      <c r="N231" s="120"/>
      <c r="O231" s="120"/>
      <c r="P231" s="120"/>
      <c r="Q231" s="246"/>
      <c r="R231" s="232"/>
      <c r="S231" s="233"/>
      <c r="T231" s="233"/>
      <c r="U231" s="230"/>
      <c r="V231" s="230"/>
      <c r="W231" s="230"/>
    </row>
    <row r="232" spans="2:23" x14ac:dyDescent="0.35">
      <c r="B232" s="278"/>
      <c r="C232" s="225"/>
      <c r="D232" s="226"/>
      <c r="E232" s="225"/>
      <c r="F232" s="225"/>
      <c r="G232" s="230"/>
      <c r="H232" s="120"/>
      <c r="I232" s="120"/>
      <c r="J232" s="240"/>
      <c r="K232" s="243"/>
      <c r="L232" s="240"/>
      <c r="M232" s="239"/>
      <c r="N232" s="120"/>
      <c r="O232" s="120"/>
      <c r="P232" s="120"/>
      <c r="Q232" s="246"/>
      <c r="R232" s="232"/>
      <c r="S232" s="233"/>
      <c r="T232" s="233"/>
      <c r="U232" s="230"/>
      <c r="V232" s="230"/>
      <c r="W232" s="230"/>
    </row>
    <row r="233" spans="2:23" x14ac:dyDescent="0.35">
      <c r="B233" s="278"/>
      <c r="C233" s="225"/>
      <c r="D233" s="226"/>
      <c r="E233" s="225"/>
      <c r="F233" s="225"/>
      <c r="G233" s="230"/>
      <c r="H233" s="120"/>
      <c r="I233" s="120"/>
      <c r="J233" s="240"/>
      <c r="K233" s="243"/>
      <c r="L233" s="240"/>
      <c r="M233" s="239"/>
      <c r="N233" s="120"/>
      <c r="O233" s="120"/>
      <c r="P233" s="120"/>
      <c r="Q233" s="246"/>
      <c r="R233" s="232"/>
      <c r="S233" s="233"/>
      <c r="T233" s="233"/>
      <c r="U233" s="230"/>
      <c r="V233" s="230"/>
      <c r="W233" s="230"/>
    </row>
    <row r="234" spans="2:23" x14ac:dyDescent="0.35">
      <c r="B234" s="278"/>
      <c r="C234" s="225"/>
      <c r="D234" s="226"/>
      <c r="E234" s="225"/>
      <c r="F234" s="225"/>
      <c r="G234" s="230"/>
      <c r="H234" s="120"/>
      <c r="I234" s="120"/>
      <c r="J234" s="240"/>
      <c r="K234" s="243"/>
      <c r="L234" s="240"/>
      <c r="M234" s="239"/>
      <c r="N234" s="120"/>
      <c r="O234" s="120"/>
      <c r="P234" s="120"/>
      <c r="Q234" s="246"/>
      <c r="R234" s="232"/>
      <c r="S234" s="233"/>
      <c r="T234" s="233"/>
      <c r="U234" s="230"/>
      <c r="V234" s="230"/>
      <c r="W234" s="230"/>
    </row>
    <row r="235" spans="2:23" x14ac:dyDescent="0.35">
      <c r="B235" s="278"/>
      <c r="C235" s="225"/>
      <c r="D235" s="226"/>
      <c r="E235" s="225"/>
      <c r="F235" s="225"/>
      <c r="G235" s="230"/>
      <c r="H235" s="120"/>
      <c r="I235" s="120"/>
      <c r="J235" s="240"/>
      <c r="K235" s="243"/>
      <c r="L235" s="240"/>
      <c r="M235" s="239"/>
      <c r="N235" s="120"/>
      <c r="O235" s="120"/>
      <c r="P235" s="120"/>
      <c r="Q235" s="246"/>
      <c r="R235" s="232"/>
      <c r="S235" s="233"/>
      <c r="T235" s="233"/>
      <c r="U235" s="230"/>
      <c r="V235" s="230"/>
      <c r="W235" s="230"/>
    </row>
    <row r="236" spans="2:23" x14ac:dyDescent="0.35">
      <c r="B236" s="278"/>
      <c r="C236" s="225"/>
      <c r="D236" s="226"/>
      <c r="E236" s="225"/>
      <c r="F236" s="225"/>
      <c r="G236" s="230"/>
      <c r="H236" s="120"/>
      <c r="I236" s="120"/>
      <c r="J236" s="240"/>
      <c r="K236" s="243"/>
      <c r="L236" s="240"/>
      <c r="M236" s="239"/>
      <c r="N236" s="120"/>
      <c r="O236" s="120"/>
      <c r="P236" s="120"/>
      <c r="Q236" s="246"/>
      <c r="R236" s="232"/>
      <c r="S236" s="233"/>
      <c r="T236" s="233"/>
      <c r="U236" s="230"/>
      <c r="V236" s="230"/>
      <c r="W236" s="230"/>
    </row>
    <row r="237" spans="2:23" x14ac:dyDescent="0.35">
      <c r="B237" s="278"/>
      <c r="C237" s="225"/>
      <c r="D237" s="226"/>
      <c r="E237" s="225"/>
      <c r="F237" s="225"/>
      <c r="G237" s="230"/>
      <c r="H237" s="120"/>
      <c r="I237" s="120"/>
      <c r="J237" s="240"/>
      <c r="K237" s="243"/>
      <c r="L237" s="240"/>
      <c r="M237" s="239"/>
      <c r="N237" s="120"/>
      <c r="O237" s="120"/>
      <c r="P237" s="120"/>
      <c r="Q237" s="246"/>
      <c r="R237" s="232"/>
      <c r="S237" s="233"/>
      <c r="T237" s="233"/>
      <c r="U237" s="230"/>
      <c r="V237" s="230"/>
      <c r="W237" s="230"/>
    </row>
    <row r="238" spans="2:23" x14ac:dyDescent="0.35">
      <c r="B238" s="278"/>
      <c r="C238" s="225"/>
      <c r="D238" s="226"/>
      <c r="E238" s="225"/>
      <c r="F238" s="225"/>
      <c r="G238" s="230"/>
      <c r="H238" s="120"/>
      <c r="I238" s="120"/>
      <c r="J238" s="240"/>
      <c r="K238" s="243"/>
      <c r="L238" s="240"/>
      <c r="M238" s="239"/>
      <c r="N238" s="120"/>
      <c r="O238" s="120"/>
      <c r="P238" s="120"/>
      <c r="Q238" s="246"/>
      <c r="R238" s="232"/>
      <c r="S238" s="233"/>
      <c r="T238" s="233"/>
      <c r="U238" s="230"/>
      <c r="V238" s="230"/>
      <c r="W238" s="230"/>
    </row>
    <row r="239" spans="2:23" x14ac:dyDescent="0.35">
      <c r="B239" s="278"/>
      <c r="C239" s="225"/>
      <c r="D239" s="226"/>
      <c r="E239" s="225"/>
      <c r="F239" s="225"/>
      <c r="G239" s="230"/>
      <c r="H239" s="120"/>
      <c r="I239" s="120"/>
      <c r="J239" s="240"/>
      <c r="K239" s="243"/>
      <c r="L239" s="240"/>
      <c r="M239" s="239"/>
      <c r="N239" s="120"/>
      <c r="O239" s="120"/>
      <c r="P239" s="120"/>
      <c r="Q239" s="246"/>
      <c r="R239" s="232"/>
      <c r="S239" s="233"/>
      <c r="T239" s="233"/>
      <c r="U239" s="230"/>
      <c r="V239" s="230"/>
      <c r="W239" s="230"/>
    </row>
    <row r="240" spans="2:23" x14ac:dyDescent="0.35">
      <c r="B240" s="278"/>
      <c r="C240" s="225"/>
      <c r="D240" s="226"/>
      <c r="E240" s="225"/>
      <c r="F240" s="225"/>
      <c r="G240" s="230"/>
      <c r="H240" s="120"/>
      <c r="I240" s="120"/>
      <c r="J240" s="240"/>
      <c r="K240" s="243"/>
      <c r="L240" s="240"/>
      <c r="M240" s="239"/>
      <c r="N240" s="120"/>
      <c r="O240" s="120"/>
      <c r="P240" s="120"/>
      <c r="Q240" s="246"/>
      <c r="R240" s="232"/>
      <c r="S240" s="233"/>
      <c r="T240" s="233"/>
      <c r="U240" s="230"/>
      <c r="V240" s="230"/>
      <c r="W240" s="230"/>
    </row>
    <row r="241" spans="2:23" x14ac:dyDescent="0.35">
      <c r="B241" s="278"/>
      <c r="C241" s="225"/>
      <c r="D241" s="226"/>
      <c r="E241" s="225"/>
      <c r="F241" s="225"/>
      <c r="G241" s="230"/>
      <c r="H241" s="120"/>
      <c r="I241" s="120"/>
      <c r="J241" s="240"/>
      <c r="K241" s="243"/>
      <c r="L241" s="240"/>
      <c r="M241" s="239"/>
      <c r="N241" s="120"/>
      <c r="O241" s="120"/>
      <c r="P241" s="120"/>
      <c r="Q241" s="246"/>
      <c r="R241" s="232"/>
      <c r="S241" s="233"/>
      <c r="T241" s="233"/>
      <c r="U241" s="230"/>
      <c r="V241" s="230"/>
      <c r="W241" s="230"/>
    </row>
    <row r="242" spans="2:23" x14ac:dyDescent="0.35">
      <c r="B242" s="278"/>
      <c r="C242" s="225"/>
      <c r="D242" s="226"/>
      <c r="E242" s="225"/>
      <c r="F242" s="225"/>
      <c r="G242" s="230"/>
      <c r="H242" s="120"/>
      <c r="I242" s="120"/>
      <c r="J242" s="240"/>
      <c r="K242" s="243"/>
      <c r="L242" s="240"/>
      <c r="M242" s="239"/>
      <c r="N242" s="120"/>
      <c r="O242" s="120"/>
      <c r="P242" s="120"/>
      <c r="Q242" s="246"/>
      <c r="R242" s="232"/>
      <c r="S242" s="233"/>
      <c r="T242" s="233"/>
      <c r="U242" s="230"/>
      <c r="V242" s="230"/>
      <c r="W242" s="230"/>
    </row>
    <row r="243" spans="2:23" x14ac:dyDescent="0.35">
      <c r="B243" s="278"/>
      <c r="C243" s="225"/>
      <c r="D243" s="226"/>
      <c r="E243" s="225"/>
      <c r="F243" s="225"/>
      <c r="G243" s="230"/>
      <c r="H243" s="120"/>
      <c r="I243" s="120"/>
      <c r="J243" s="240"/>
      <c r="K243" s="243"/>
      <c r="L243" s="240"/>
      <c r="M243" s="239"/>
      <c r="N243" s="120"/>
      <c r="O243" s="120"/>
      <c r="P243" s="120"/>
      <c r="Q243" s="246"/>
      <c r="R243" s="232"/>
      <c r="S243" s="233"/>
      <c r="T243" s="233"/>
      <c r="U243" s="230"/>
      <c r="V243" s="230"/>
      <c r="W243" s="230"/>
    </row>
    <row r="244" spans="2:23" x14ac:dyDescent="0.35">
      <c r="B244" s="278"/>
      <c r="C244" s="225"/>
      <c r="D244" s="226"/>
      <c r="E244" s="225"/>
      <c r="F244" s="225"/>
      <c r="G244" s="230"/>
      <c r="H244" s="120"/>
      <c r="I244" s="120"/>
      <c r="J244" s="240"/>
      <c r="K244" s="243"/>
      <c r="L244" s="240"/>
      <c r="M244" s="239"/>
      <c r="N244" s="120"/>
      <c r="O244" s="120"/>
      <c r="P244" s="120"/>
      <c r="Q244" s="246"/>
      <c r="R244" s="232"/>
      <c r="S244" s="233"/>
      <c r="T244" s="233"/>
      <c r="U244" s="230"/>
      <c r="V244" s="230"/>
      <c r="W244" s="230"/>
    </row>
    <row r="245" spans="2:23" x14ac:dyDescent="0.35">
      <c r="B245" s="278"/>
      <c r="C245" s="225"/>
      <c r="D245" s="226"/>
      <c r="E245" s="225"/>
      <c r="F245" s="225"/>
      <c r="G245" s="230"/>
      <c r="H245" s="120"/>
      <c r="I245" s="120"/>
      <c r="J245" s="240"/>
      <c r="K245" s="243"/>
      <c r="L245" s="240"/>
      <c r="M245" s="239"/>
      <c r="N245" s="120"/>
      <c r="O245" s="120"/>
      <c r="P245" s="120"/>
      <c r="Q245" s="246"/>
      <c r="R245" s="232"/>
      <c r="S245" s="233"/>
      <c r="T245" s="233"/>
      <c r="U245" s="230"/>
      <c r="V245" s="230"/>
      <c r="W245" s="230"/>
    </row>
    <row r="246" spans="2:23" x14ac:dyDescent="0.35">
      <c r="B246" s="278"/>
      <c r="C246" s="225"/>
      <c r="D246" s="226"/>
      <c r="E246" s="225"/>
      <c r="F246" s="225"/>
      <c r="G246" s="230"/>
      <c r="H246" s="120"/>
      <c r="I246" s="120"/>
      <c r="J246" s="240"/>
      <c r="K246" s="243"/>
      <c r="L246" s="240"/>
      <c r="M246" s="239"/>
      <c r="N246" s="120"/>
      <c r="O246" s="120"/>
      <c r="P246" s="120"/>
      <c r="Q246" s="246"/>
      <c r="R246" s="232"/>
      <c r="S246" s="233"/>
      <c r="T246" s="233"/>
      <c r="U246" s="230"/>
      <c r="V246" s="230"/>
      <c r="W246" s="230"/>
    </row>
    <row r="247" spans="2:23" x14ac:dyDescent="0.35">
      <c r="B247" s="278"/>
      <c r="C247" s="225"/>
      <c r="D247" s="226"/>
      <c r="E247" s="225"/>
      <c r="F247" s="225"/>
      <c r="G247" s="230"/>
      <c r="H247" s="120"/>
      <c r="I247" s="120"/>
      <c r="J247" s="240"/>
      <c r="K247" s="243"/>
      <c r="L247" s="240"/>
      <c r="M247" s="239"/>
      <c r="N247" s="120"/>
      <c r="O247" s="120"/>
      <c r="P247" s="120"/>
      <c r="Q247" s="246"/>
      <c r="R247" s="232"/>
      <c r="S247" s="233"/>
      <c r="T247" s="233"/>
      <c r="U247" s="230"/>
      <c r="V247" s="230"/>
      <c r="W247" s="230"/>
    </row>
    <row r="248" spans="2:23" x14ac:dyDescent="0.35">
      <c r="B248" s="278"/>
      <c r="C248" s="225"/>
      <c r="D248" s="226"/>
      <c r="E248" s="225"/>
      <c r="F248" s="225"/>
      <c r="G248" s="230"/>
      <c r="H248" s="120"/>
      <c r="I248" s="120"/>
      <c r="J248" s="240"/>
      <c r="K248" s="243"/>
      <c r="L248" s="240"/>
      <c r="M248" s="239"/>
      <c r="N248" s="120"/>
      <c r="O248" s="120"/>
      <c r="P248" s="120"/>
      <c r="Q248" s="246"/>
      <c r="R248" s="232"/>
      <c r="S248" s="233"/>
      <c r="T248" s="233"/>
      <c r="U248" s="230"/>
      <c r="V248" s="230"/>
      <c r="W248" s="230"/>
    </row>
    <row r="249" spans="2:23" x14ac:dyDescent="0.35">
      <c r="B249" s="278"/>
      <c r="C249" s="225"/>
      <c r="D249" s="226"/>
      <c r="E249" s="225"/>
      <c r="F249" s="225"/>
      <c r="G249" s="230"/>
      <c r="H249" s="120"/>
      <c r="I249" s="120"/>
      <c r="J249" s="240"/>
      <c r="K249" s="243"/>
      <c r="L249" s="240"/>
      <c r="M249" s="239"/>
      <c r="N249" s="120"/>
      <c r="O249" s="120"/>
      <c r="P249" s="120"/>
      <c r="Q249" s="246"/>
      <c r="R249" s="232"/>
      <c r="S249" s="233"/>
      <c r="T249" s="233"/>
      <c r="U249" s="230"/>
      <c r="V249" s="230"/>
      <c r="W249" s="230"/>
    </row>
    <row r="250" spans="2:23" x14ac:dyDescent="0.35">
      <c r="B250" s="278"/>
      <c r="C250" s="225"/>
      <c r="D250" s="226"/>
      <c r="E250" s="225"/>
      <c r="F250" s="225"/>
      <c r="G250" s="230"/>
      <c r="H250" s="120"/>
      <c r="I250" s="120"/>
      <c r="J250" s="240"/>
      <c r="K250" s="243"/>
      <c r="L250" s="240"/>
      <c r="M250" s="239"/>
      <c r="N250" s="120"/>
      <c r="O250" s="120"/>
      <c r="P250" s="120"/>
      <c r="Q250" s="246"/>
      <c r="R250" s="232"/>
      <c r="S250" s="233"/>
      <c r="T250" s="233"/>
      <c r="U250" s="230"/>
      <c r="V250" s="230"/>
      <c r="W250" s="230"/>
    </row>
    <row r="251" spans="2:23" x14ac:dyDescent="0.35">
      <c r="B251" s="278"/>
      <c r="C251" s="225"/>
      <c r="D251" s="226"/>
      <c r="E251" s="225"/>
      <c r="F251" s="225"/>
      <c r="G251" s="230"/>
      <c r="H251" s="120"/>
      <c r="I251" s="120"/>
      <c r="J251" s="240"/>
      <c r="K251" s="243"/>
      <c r="L251" s="240"/>
      <c r="M251" s="239"/>
      <c r="N251" s="120"/>
      <c r="O251" s="120"/>
      <c r="P251" s="120"/>
      <c r="Q251" s="246"/>
      <c r="R251" s="232"/>
      <c r="S251" s="233"/>
      <c r="T251" s="233"/>
      <c r="U251" s="230"/>
      <c r="V251" s="230"/>
      <c r="W251" s="230"/>
    </row>
    <row r="252" spans="2:23" x14ac:dyDescent="0.35">
      <c r="B252" s="278"/>
      <c r="C252" s="225"/>
      <c r="D252" s="226"/>
      <c r="E252" s="225"/>
      <c r="F252" s="225"/>
      <c r="G252" s="230"/>
      <c r="H252" s="120"/>
      <c r="I252" s="120"/>
      <c r="J252" s="240"/>
      <c r="K252" s="243"/>
      <c r="L252" s="240"/>
      <c r="M252" s="239"/>
      <c r="N252" s="120"/>
      <c r="O252" s="120"/>
      <c r="P252" s="120"/>
      <c r="Q252" s="246"/>
      <c r="R252" s="232"/>
      <c r="S252" s="233"/>
      <c r="T252" s="233"/>
      <c r="U252" s="230"/>
      <c r="V252" s="230"/>
      <c r="W252" s="230"/>
    </row>
    <row r="253" spans="2:23" x14ac:dyDescent="0.35">
      <c r="B253" s="278"/>
      <c r="C253" s="225"/>
      <c r="D253" s="226"/>
      <c r="E253" s="225"/>
      <c r="F253" s="225"/>
      <c r="G253" s="230"/>
      <c r="H253" s="120"/>
      <c r="I253" s="120"/>
      <c r="J253" s="240"/>
      <c r="K253" s="243"/>
      <c r="L253" s="240"/>
      <c r="M253" s="239"/>
      <c r="N253" s="120"/>
      <c r="O253" s="120"/>
      <c r="P253" s="120"/>
      <c r="Q253" s="246"/>
      <c r="R253" s="232"/>
      <c r="S253" s="233"/>
      <c r="T253" s="233"/>
      <c r="U253" s="230"/>
      <c r="V253" s="230"/>
      <c r="W253" s="230"/>
    </row>
    <row r="254" spans="2:23" x14ac:dyDescent="0.35">
      <c r="B254" s="278"/>
      <c r="C254" s="225"/>
      <c r="D254" s="226"/>
      <c r="E254" s="225"/>
      <c r="F254" s="225"/>
      <c r="G254" s="230"/>
      <c r="H254" s="120"/>
      <c r="I254" s="120"/>
      <c r="J254" s="240"/>
      <c r="K254" s="243"/>
      <c r="L254" s="240"/>
      <c r="M254" s="239"/>
      <c r="N254" s="120"/>
      <c r="O254" s="120"/>
      <c r="P254" s="120"/>
      <c r="Q254" s="246"/>
      <c r="R254" s="232"/>
      <c r="S254" s="233"/>
      <c r="T254" s="233"/>
      <c r="U254" s="230"/>
      <c r="V254" s="230"/>
      <c r="W254" s="230"/>
    </row>
    <row r="255" spans="2:23" x14ac:dyDescent="0.35">
      <c r="B255" s="278"/>
      <c r="C255" s="225"/>
      <c r="D255" s="226"/>
      <c r="E255" s="225"/>
      <c r="F255" s="225"/>
      <c r="G255" s="230"/>
      <c r="H255" s="120"/>
      <c r="I255" s="120"/>
      <c r="J255" s="240"/>
      <c r="K255" s="243"/>
      <c r="L255" s="240"/>
      <c r="M255" s="239"/>
      <c r="N255" s="120"/>
      <c r="O255" s="120"/>
      <c r="P255" s="120"/>
      <c r="Q255" s="246"/>
      <c r="R255" s="232"/>
      <c r="S255" s="233"/>
      <c r="T255" s="233"/>
      <c r="U255" s="230"/>
      <c r="V255" s="230"/>
      <c r="W255" s="230"/>
    </row>
    <row r="256" spans="2:23" x14ac:dyDescent="0.35">
      <c r="B256" s="278"/>
      <c r="C256" s="225"/>
      <c r="D256" s="226"/>
      <c r="E256" s="225"/>
      <c r="F256" s="225"/>
      <c r="G256" s="230"/>
      <c r="H256" s="120"/>
      <c r="I256" s="120"/>
      <c r="J256" s="240"/>
      <c r="K256" s="243"/>
      <c r="L256" s="240"/>
      <c r="M256" s="239"/>
      <c r="N256" s="120"/>
      <c r="O256" s="120"/>
      <c r="P256" s="120"/>
      <c r="Q256" s="246"/>
      <c r="R256" s="232"/>
      <c r="S256" s="233"/>
      <c r="T256" s="233"/>
      <c r="U256" s="230"/>
      <c r="V256" s="230"/>
      <c r="W256" s="230"/>
    </row>
    <row r="257" spans="2:23" x14ac:dyDescent="0.35">
      <c r="B257" s="278"/>
      <c r="C257" s="225"/>
      <c r="D257" s="226"/>
      <c r="E257" s="225"/>
      <c r="F257" s="225"/>
      <c r="G257" s="230"/>
      <c r="H257" s="120"/>
      <c r="I257" s="120"/>
      <c r="J257" s="240"/>
      <c r="K257" s="243"/>
      <c r="L257" s="240"/>
      <c r="M257" s="239"/>
      <c r="N257" s="120"/>
      <c r="O257" s="120"/>
      <c r="P257" s="120"/>
      <c r="Q257" s="246"/>
      <c r="R257" s="232"/>
      <c r="S257" s="233"/>
      <c r="T257" s="233"/>
      <c r="U257" s="230"/>
      <c r="V257" s="230"/>
      <c r="W257" s="230"/>
    </row>
    <row r="258" spans="2:23" x14ac:dyDescent="0.35">
      <c r="B258" s="278"/>
      <c r="C258" s="225"/>
      <c r="D258" s="226"/>
      <c r="E258" s="225"/>
      <c r="F258" s="225"/>
      <c r="G258" s="230"/>
      <c r="H258" s="120"/>
      <c r="I258" s="120"/>
      <c r="J258" s="240"/>
      <c r="K258" s="243"/>
      <c r="L258" s="240"/>
      <c r="M258" s="239"/>
      <c r="N258" s="120"/>
      <c r="O258" s="120"/>
      <c r="P258" s="120"/>
      <c r="Q258" s="246"/>
      <c r="R258" s="232"/>
      <c r="S258" s="233"/>
      <c r="T258" s="233"/>
      <c r="U258" s="230"/>
      <c r="V258" s="230"/>
      <c r="W258" s="230"/>
    </row>
    <row r="259" spans="2:23" x14ac:dyDescent="0.35">
      <c r="B259" s="278"/>
      <c r="C259" s="225"/>
      <c r="D259" s="226"/>
      <c r="E259" s="225"/>
      <c r="F259" s="225"/>
      <c r="G259" s="230"/>
      <c r="H259" s="120"/>
      <c r="I259" s="120"/>
      <c r="J259" s="240"/>
      <c r="K259" s="243"/>
      <c r="L259" s="240"/>
      <c r="M259" s="239"/>
      <c r="N259" s="120"/>
      <c r="O259" s="120"/>
      <c r="P259" s="120"/>
      <c r="Q259" s="246"/>
      <c r="R259" s="232"/>
      <c r="S259" s="233"/>
      <c r="T259" s="233"/>
      <c r="U259" s="230"/>
      <c r="V259" s="230"/>
      <c r="W259" s="230"/>
    </row>
    <row r="260" spans="2:23" x14ac:dyDescent="0.35">
      <c r="B260" s="278"/>
      <c r="C260" s="225"/>
      <c r="D260" s="226"/>
      <c r="E260" s="225"/>
      <c r="F260" s="225"/>
      <c r="G260" s="230"/>
      <c r="H260" s="120"/>
      <c r="I260" s="120"/>
      <c r="J260" s="240"/>
      <c r="K260" s="243"/>
      <c r="L260" s="240"/>
      <c r="M260" s="239"/>
      <c r="N260" s="120"/>
      <c r="O260" s="120"/>
      <c r="P260" s="120"/>
      <c r="Q260" s="246"/>
      <c r="R260" s="232"/>
      <c r="S260" s="233"/>
      <c r="T260" s="233"/>
      <c r="U260" s="230"/>
      <c r="V260" s="230"/>
      <c r="W260" s="230"/>
    </row>
    <row r="261" spans="2:23" x14ac:dyDescent="0.35">
      <c r="B261" s="278"/>
      <c r="C261" s="225"/>
      <c r="D261" s="226"/>
      <c r="E261" s="225"/>
      <c r="F261" s="225"/>
      <c r="G261" s="230"/>
      <c r="H261" s="120"/>
      <c r="I261" s="120"/>
      <c r="J261" s="240"/>
      <c r="K261" s="243"/>
      <c r="L261" s="240"/>
      <c r="M261" s="239"/>
      <c r="N261" s="120"/>
      <c r="O261" s="120"/>
      <c r="P261" s="120"/>
      <c r="Q261" s="246"/>
      <c r="R261" s="232"/>
      <c r="S261" s="233"/>
      <c r="T261" s="233"/>
      <c r="U261" s="230"/>
      <c r="V261" s="230"/>
      <c r="W261" s="230"/>
    </row>
    <row r="262" spans="2:23" x14ac:dyDescent="0.35">
      <c r="B262" s="278"/>
      <c r="C262" s="225"/>
      <c r="D262" s="226"/>
      <c r="E262" s="225"/>
      <c r="F262" s="225"/>
      <c r="G262" s="230"/>
      <c r="H262" s="120"/>
      <c r="I262" s="120"/>
      <c r="J262" s="240"/>
      <c r="K262" s="243"/>
      <c r="L262" s="240"/>
      <c r="M262" s="239"/>
      <c r="N262" s="120"/>
      <c r="O262" s="120"/>
      <c r="P262" s="120"/>
      <c r="Q262" s="246"/>
      <c r="R262" s="232"/>
      <c r="S262" s="233"/>
      <c r="T262" s="233"/>
      <c r="U262" s="230"/>
      <c r="V262" s="230"/>
      <c r="W262" s="230"/>
    </row>
    <row r="263" spans="2:23" x14ac:dyDescent="0.35">
      <c r="B263" s="278"/>
      <c r="C263" s="225"/>
      <c r="D263" s="226"/>
      <c r="E263" s="225"/>
      <c r="F263" s="225"/>
      <c r="G263" s="230"/>
      <c r="H263" s="120"/>
      <c r="I263" s="120"/>
      <c r="J263" s="240"/>
      <c r="K263" s="243"/>
      <c r="L263" s="240"/>
      <c r="M263" s="239"/>
      <c r="N263" s="120"/>
      <c r="O263" s="120"/>
      <c r="P263" s="120"/>
      <c r="Q263" s="246"/>
      <c r="R263" s="232"/>
      <c r="S263" s="233"/>
      <c r="T263" s="233"/>
      <c r="U263" s="230"/>
      <c r="V263" s="230"/>
      <c r="W263" s="230"/>
    </row>
    <row r="264" spans="2:23" x14ac:dyDescent="0.35">
      <c r="B264" s="278"/>
      <c r="C264" s="225"/>
      <c r="D264" s="226"/>
      <c r="E264" s="225"/>
      <c r="F264" s="225"/>
      <c r="G264" s="230"/>
      <c r="H264" s="120"/>
      <c r="I264" s="120"/>
      <c r="J264" s="240"/>
      <c r="K264" s="243"/>
      <c r="L264" s="240"/>
      <c r="M264" s="239"/>
      <c r="N264" s="120"/>
      <c r="O264" s="120"/>
      <c r="P264" s="120"/>
      <c r="Q264" s="246"/>
      <c r="R264" s="232"/>
      <c r="S264" s="233"/>
      <c r="T264" s="233"/>
      <c r="U264" s="230"/>
      <c r="V264" s="230"/>
      <c r="W264" s="230"/>
    </row>
    <row r="265" spans="2:23" x14ac:dyDescent="0.35">
      <c r="B265" s="278"/>
      <c r="C265" s="225"/>
      <c r="D265" s="226"/>
      <c r="E265" s="225"/>
      <c r="F265" s="225"/>
      <c r="G265" s="230"/>
      <c r="H265" s="120"/>
      <c r="I265" s="120"/>
      <c r="J265" s="240"/>
      <c r="K265" s="243"/>
      <c r="L265" s="240"/>
      <c r="M265" s="239"/>
      <c r="N265" s="120"/>
      <c r="O265" s="120"/>
      <c r="P265" s="120"/>
      <c r="Q265" s="246"/>
      <c r="R265" s="232"/>
      <c r="S265" s="233"/>
      <c r="T265" s="233"/>
      <c r="U265" s="230"/>
      <c r="V265" s="230"/>
      <c r="W265" s="230"/>
    </row>
    <row r="266" spans="2:23" x14ac:dyDescent="0.35">
      <c r="B266" s="278"/>
      <c r="C266" s="225"/>
      <c r="D266" s="226"/>
      <c r="E266" s="225"/>
      <c r="F266" s="225"/>
      <c r="G266" s="230"/>
      <c r="H266" s="120"/>
      <c r="I266" s="120"/>
      <c r="J266" s="240"/>
      <c r="K266" s="243"/>
      <c r="L266" s="240"/>
      <c r="M266" s="239"/>
      <c r="N266" s="120"/>
      <c r="O266" s="120"/>
      <c r="P266" s="120"/>
      <c r="Q266" s="246"/>
      <c r="R266" s="232"/>
      <c r="S266" s="233"/>
      <c r="T266" s="233"/>
      <c r="U266" s="230"/>
      <c r="V266" s="230"/>
      <c r="W266" s="230"/>
    </row>
    <row r="267" spans="2:23" x14ac:dyDescent="0.35">
      <c r="B267" s="278"/>
      <c r="C267" s="225"/>
      <c r="D267" s="226"/>
      <c r="E267" s="225"/>
      <c r="F267" s="225"/>
      <c r="G267" s="230"/>
      <c r="H267" s="120"/>
      <c r="I267" s="120"/>
      <c r="J267" s="240"/>
      <c r="K267" s="243"/>
      <c r="L267" s="240"/>
      <c r="M267" s="239"/>
      <c r="N267" s="120"/>
      <c r="O267" s="120"/>
      <c r="P267" s="120"/>
      <c r="Q267" s="246"/>
      <c r="R267" s="232"/>
      <c r="S267" s="233"/>
      <c r="T267" s="233"/>
      <c r="U267" s="230"/>
      <c r="V267" s="230"/>
      <c r="W267" s="230"/>
    </row>
    <row r="268" spans="2:23" x14ac:dyDescent="0.35">
      <c r="B268" s="278"/>
      <c r="C268" s="225"/>
      <c r="D268" s="226"/>
      <c r="E268" s="225"/>
      <c r="F268" s="225"/>
      <c r="G268" s="230"/>
      <c r="H268" s="120"/>
      <c r="I268" s="120"/>
      <c r="J268" s="240"/>
      <c r="K268" s="243"/>
      <c r="L268" s="240"/>
      <c r="M268" s="239"/>
      <c r="N268" s="120"/>
      <c r="O268" s="120"/>
      <c r="P268" s="120"/>
      <c r="Q268" s="246"/>
      <c r="R268" s="232"/>
      <c r="S268" s="233"/>
      <c r="T268" s="233"/>
      <c r="U268" s="230"/>
      <c r="V268" s="230"/>
      <c r="W268" s="230"/>
    </row>
    <row r="269" spans="2:23" x14ac:dyDescent="0.35">
      <c r="B269" s="278"/>
      <c r="C269" s="225"/>
      <c r="D269" s="226"/>
      <c r="E269" s="225"/>
      <c r="F269" s="225"/>
      <c r="G269" s="230"/>
      <c r="H269" s="120"/>
      <c r="I269" s="120"/>
      <c r="J269" s="240"/>
      <c r="K269" s="243"/>
      <c r="L269" s="240"/>
      <c r="M269" s="239"/>
      <c r="N269" s="120"/>
      <c r="O269" s="120"/>
      <c r="P269" s="120"/>
      <c r="Q269" s="246"/>
      <c r="R269" s="232"/>
      <c r="S269" s="233"/>
      <c r="T269" s="233"/>
      <c r="U269" s="230"/>
      <c r="V269" s="230"/>
      <c r="W269" s="230"/>
    </row>
    <row r="270" spans="2:23" x14ac:dyDescent="0.35">
      <c r="B270" s="278"/>
      <c r="C270" s="225"/>
      <c r="D270" s="226"/>
      <c r="E270" s="225"/>
      <c r="F270" s="225"/>
      <c r="G270" s="230"/>
      <c r="H270" s="120"/>
      <c r="I270" s="120"/>
      <c r="J270" s="240"/>
      <c r="K270" s="243"/>
      <c r="L270" s="240"/>
      <c r="M270" s="239"/>
      <c r="N270" s="120"/>
      <c r="O270" s="120"/>
      <c r="P270" s="120"/>
      <c r="Q270" s="246"/>
      <c r="R270" s="232"/>
      <c r="S270" s="233"/>
      <c r="T270" s="233"/>
      <c r="U270" s="230"/>
      <c r="V270" s="230"/>
      <c r="W270" s="230"/>
    </row>
    <row r="271" spans="2:23" x14ac:dyDescent="0.35">
      <c r="B271" s="278"/>
      <c r="C271" s="225"/>
      <c r="D271" s="226"/>
      <c r="E271" s="225"/>
      <c r="F271" s="225"/>
      <c r="G271" s="230"/>
      <c r="H271" s="120"/>
      <c r="I271" s="120"/>
      <c r="J271" s="240"/>
      <c r="K271" s="243"/>
      <c r="L271" s="240"/>
      <c r="M271" s="239"/>
      <c r="N271" s="120"/>
      <c r="O271" s="120"/>
      <c r="P271" s="120"/>
      <c r="Q271" s="246"/>
      <c r="R271" s="232"/>
      <c r="S271" s="233"/>
      <c r="T271" s="233"/>
      <c r="U271" s="230"/>
      <c r="V271" s="230"/>
      <c r="W271" s="230"/>
    </row>
    <row r="272" spans="2:23" x14ac:dyDescent="0.35">
      <c r="B272" s="278"/>
      <c r="C272" s="225"/>
      <c r="D272" s="226"/>
      <c r="E272" s="225"/>
      <c r="F272" s="225"/>
      <c r="G272" s="230"/>
      <c r="H272" s="120"/>
      <c r="I272" s="120"/>
      <c r="J272" s="240"/>
      <c r="K272" s="243"/>
      <c r="L272" s="240"/>
      <c r="M272" s="239"/>
      <c r="N272" s="120"/>
      <c r="O272" s="120"/>
      <c r="P272" s="120"/>
      <c r="Q272" s="246"/>
      <c r="R272" s="232"/>
      <c r="S272" s="233"/>
      <c r="T272" s="233"/>
      <c r="U272" s="230"/>
      <c r="V272" s="230"/>
      <c r="W272" s="230"/>
    </row>
    <row r="273" spans="2:23" x14ac:dyDescent="0.35">
      <c r="B273" s="278"/>
      <c r="C273" s="225"/>
      <c r="D273" s="226"/>
      <c r="E273" s="225"/>
      <c r="F273" s="225"/>
      <c r="G273" s="230"/>
      <c r="H273" s="120"/>
      <c r="I273" s="120"/>
      <c r="J273" s="240"/>
      <c r="K273" s="243"/>
      <c r="L273" s="240"/>
      <c r="M273" s="239"/>
      <c r="N273" s="120"/>
      <c r="O273" s="120"/>
      <c r="P273" s="120"/>
      <c r="Q273" s="246"/>
      <c r="R273" s="232"/>
      <c r="S273" s="233"/>
      <c r="T273" s="233"/>
      <c r="U273" s="230"/>
      <c r="V273" s="230"/>
      <c r="W273" s="230"/>
    </row>
    <row r="274" spans="2:23" x14ac:dyDescent="0.35">
      <c r="B274" s="278"/>
      <c r="C274" s="225"/>
      <c r="D274" s="226"/>
      <c r="E274" s="225"/>
      <c r="F274" s="225"/>
      <c r="G274" s="230"/>
      <c r="H274" s="120"/>
      <c r="I274" s="120"/>
      <c r="J274" s="240"/>
      <c r="K274" s="243"/>
      <c r="L274" s="240"/>
      <c r="M274" s="239"/>
      <c r="N274" s="120"/>
      <c r="O274" s="120"/>
      <c r="P274" s="120"/>
      <c r="Q274" s="246"/>
      <c r="R274" s="232"/>
      <c r="S274" s="233"/>
      <c r="T274" s="233"/>
      <c r="U274" s="230"/>
      <c r="V274" s="230"/>
      <c r="W274" s="230"/>
    </row>
    <row r="275" spans="2:23" x14ac:dyDescent="0.35">
      <c r="B275" s="278"/>
      <c r="C275" s="225"/>
      <c r="D275" s="226"/>
      <c r="E275" s="225"/>
      <c r="F275" s="225"/>
      <c r="G275" s="230"/>
      <c r="H275" s="120"/>
      <c r="I275" s="120"/>
      <c r="J275" s="240"/>
      <c r="K275" s="243"/>
      <c r="L275" s="240"/>
      <c r="M275" s="239"/>
      <c r="N275" s="120"/>
      <c r="O275" s="120"/>
      <c r="P275" s="120"/>
      <c r="Q275" s="246"/>
      <c r="R275" s="232"/>
      <c r="S275" s="233"/>
      <c r="T275" s="233"/>
      <c r="U275" s="230"/>
      <c r="V275" s="230"/>
      <c r="W275" s="230"/>
    </row>
    <row r="276" spans="2:23" x14ac:dyDescent="0.35">
      <c r="B276" s="278"/>
      <c r="C276" s="225"/>
      <c r="D276" s="226"/>
      <c r="E276" s="225"/>
      <c r="F276" s="225"/>
      <c r="G276" s="230"/>
      <c r="H276" s="120"/>
      <c r="I276" s="120"/>
      <c r="J276" s="240"/>
      <c r="K276" s="243"/>
      <c r="L276" s="240"/>
      <c r="M276" s="239"/>
      <c r="N276" s="120"/>
      <c r="O276" s="120"/>
      <c r="P276" s="120"/>
      <c r="Q276" s="246"/>
      <c r="R276" s="232"/>
      <c r="S276" s="233"/>
      <c r="T276" s="233"/>
      <c r="U276" s="230"/>
      <c r="V276" s="230"/>
      <c r="W276" s="230"/>
    </row>
    <row r="277" spans="2:23" x14ac:dyDescent="0.35">
      <c r="B277" s="278"/>
      <c r="C277" s="225"/>
      <c r="D277" s="226"/>
      <c r="E277" s="225"/>
      <c r="F277" s="225"/>
      <c r="G277" s="230"/>
      <c r="H277" s="120"/>
      <c r="I277" s="120"/>
      <c r="J277" s="240"/>
      <c r="K277" s="243"/>
      <c r="L277" s="240"/>
      <c r="M277" s="239"/>
      <c r="N277" s="120"/>
      <c r="O277" s="120"/>
      <c r="P277" s="120"/>
      <c r="Q277" s="246"/>
      <c r="R277" s="232"/>
      <c r="S277" s="233"/>
      <c r="T277" s="233"/>
      <c r="U277" s="230"/>
      <c r="V277" s="230"/>
      <c r="W277" s="230"/>
    </row>
    <row r="278" spans="2:23" x14ac:dyDescent="0.35">
      <c r="B278" s="278"/>
      <c r="C278" s="225"/>
      <c r="D278" s="226"/>
      <c r="E278" s="225"/>
      <c r="F278" s="225"/>
      <c r="G278" s="230"/>
      <c r="H278" s="120"/>
      <c r="I278" s="120"/>
      <c r="J278" s="240"/>
      <c r="K278" s="243"/>
      <c r="L278" s="240"/>
      <c r="M278" s="239"/>
      <c r="N278" s="120"/>
      <c r="O278" s="120"/>
      <c r="P278" s="120"/>
      <c r="Q278" s="246"/>
      <c r="R278" s="232"/>
      <c r="S278" s="233"/>
      <c r="T278" s="233"/>
      <c r="U278" s="230"/>
      <c r="V278" s="230"/>
      <c r="W278" s="230"/>
    </row>
    <row r="279" spans="2:23" x14ac:dyDescent="0.35">
      <c r="B279" s="278"/>
      <c r="C279" s="225"/>
      <c r="D279" s="226"/>
      <c r="E279" s="225"/>
      <c r="F279" s="225"/>
      <c r="G279" s="230"/>
      <c r="H279" s="120"/>
      <c r="I279" s="120"/>
      <c r="J279" s="240"/>
      <c r="K279" s="243"/>
      <c r="L279" s="240"/>
      <c r="M279" s="239"/>
      <c r="N279" s="120"/>
      <c r="O279" s="120"/>
      <c r="P279" s="120"/>
      <c r="Q279" s="246"/>
      <c r="R279" s="232"/>
      <c r="S279" s="233"/>
      <c r="T279" s="233"/>
      <c r="U279" s="230"/>
      <c r="V279" s="230"/>
      <c r="W279" s="230"/>
    </row>
    <row r="280" spans="2:23" x14ac:dyDescent="0.35">
      <c r="B280" s="278"/>
      <c r="C280" s="225"/>
      <c r="D280" s="226"/>
      <c r="E280" s="225"/>
      <c r="F280" s="225"/>
      <c r="G280" s="230"/>
      <c r="H280" s="120"/>
      <c r="I280" s="120"/>
      <c r="J280" s="240"/>
      <c r="K280" s="243"/>
      <c r="L280" s="240"/>
      <c r="M280" s="239"/>
      <c r="N280" s="120"/>
      <c r="O280" s="120"/>
      <c r="P280" s="120"/>
      <c r="Q280" s="246"/>
      <c r="R280" s="232"/>
      <c r="S280" s="233"/>
      <c r="T280" s="233"/>
      <c r="U280" s="230"/>
      <c r="V280" s="230"/>
      <c r="W280" s="230"/>
    </row>
    <row r="281" spans="2:23" x14ac:dyDescent="0.35">
      <c r="B281" s="278"/>
      <c r="C281" s="225"/>
      <c r="D281" s="226"/>
      <c r="E281" s="225"/>
      <c r="F281" s="225"/>
      <c r="G281" s="230"/>
      <c r="H281" s="120"/>
      <c r="I281" s="120"/>
      <c r="J281" s="240"/>
      <c r="K281" s="243"/>
      <c r="L281" s="240"/>
      <c r="M281" s="239"/>
      <c r="N281" s="120"/>
      <c r="O281" s="120"/>
      <c r="P281" s="120"/>
      <c r="Q281" s="246"/>
      <c r="R281" s="232"/>
      <c r="S281" s="233"/>
      <c r="T281" s="233"/>
      <c r="U281" s="230"/>
      <c r="V281" s="230"/>
      <c r="W281" s="230"/>
    </row>
    <row r="282" spans="2:23" x14ac:dyDescent="0.35">
      <c r="B282" s="278"/>
      <c r="C282" s="225"/>
      <c r="D282" s="226"/>
      <c r="E282" s="225"/>
      <c r="F282" s="225"/>
      <c r="G282" s="230"/>
      <c r="H282" s="120"/>
      <c r="I282" s="120"/>
      <c r="J282" s="240"/>
      <c r="K282" s="243"/>
      <c r="L282" s="240"/>
      <c r="M282" s="239"/>
      <c r="N282" s="120"/>
      <c r="O282" s="120"/>
      <c r="P282" s="120"/>
      <c r="Q282" s="246"/>
      <c r="R282" s="232"/>
      <c r="S282" s="233"/>
      <c r="T282" s="233"/>
      <c r="U282" s="230"/>
      <c r="V282" s="230"/>
      <c r="W282" s="230"/>
    </row>
    <row r="283" spans="2:23" x14ac:dyDescent="0.35">
      <c r="B283" s="278"/>
      <c r="C283" s="225"/>
      <c r="D283" s="226"/>
      <c r="E283" s="225"/>
      <c r="F283" s="225"/>
      <c r="G283" s="230"/>
      <c r="H283" s="120"/>
      <c r="I283" s="120"/>
      <c r="J283" s="240"/>
      <c r="K283" s="243"/>
      <c r="L283" s="240"/>
      <c r="M283" s="239"/>
      <c r="N283" s="120"/>
      <c r="O283" s="120"/>
      <c r="P283" s="120"/>
      <c r="Q283" s="246"/>
      <c r="R283" s="232"/>
      <c r="S283" s="233"/>
      <c r="T283" s="233"/>
      <c r="U283" s="230"/>
      <c r="V283" s="230"/>
      <c r="W283" s="230"/>
    </row>
    <row r="284" spans="2:23" x14ac:dyDescent="0.35">
      <c r="B284" s="278"/>
      <c r="C284" s="225"/>
      <c r="D284" s="226"/>
      <c r="E284" s="225"/>
      <c r="F284" s="225"/>
      <c r="G284" s="230"/>
      <c r="H284" s="120"/>
      <c r="I284" s="120"/>
      <c r="J284" s="240"/>
      <c r="K284" s="243"/>
      <c r="L284" s="240"/>
      <c r="M284" s="239"/>
      <c r="N284" s="120"/>
      <c r="O284" s="120"/>
      <c r="P284" s="120"/>
      <c r="Q284" s="246"/>
      <c r="R284" s="232"/>
      <c r="S284" s="233"/>
      <c r="T284" s="233"/>
      <c r="U284" s="230"/>
      <c r="V284" s="230"/>
      <c r="W284" s="230"/>
    </row>
    <row r="285" spans="2:23" x14ac:dyDescent="0.35">
      <c r="B285" s="278"/>
      <c r="C285" s="225"/>
      <c r="D285" s="226"/>
      <c r="E285" s="225"/>
      <c r="F285" s="225"/>
      <c r="G285" s="230"/>
      <c r="H285" s="120"/>
      <c r="I285" s="120"/>
      <c r="J285" s="240"/>
      <c r="K285" s="243"/>
      <c r="L285" s="240"/>
      <c r="M285" s="239"/>
      <c r="N285" s="120"/>
      <c r="O285" s="120"/>
      <c r="P285" s="120"/>
      <c r="Q285" s="246"/>
      <c r="R285" s="232"/>
      <c r="S285" s="233"/>
      <c r="T285" s="233"/>
      <c r="U285" s="230"/>
      <c r="V285" s="230"/>
      <c r="W285" s="230"/>
    </row>
    <row r="286" spans="2:23" x14ac:dyDescent="0.35">
      <c r="B286" s="278"/>
      <c r="C286" s="225"/>
      <c r="D286" s="226"/>
      <c r="E286" s="225"/>
      <c r="F286" s="225"/>
      <c r="G286" s="230"/>
      <c r="H286" s="120"/>
      <c r="I286" s="120"/>
      <c r="J286" s="240"/>
      <c r="K286" s="243"/>
      <c r="L286" s="240"/>
      <c r="M286" s="239"/>
      <c r="N286" s="120"/>
      <c r="O286" s="120"/>
      <c r="P286" s="120"/>
      <c r="Q286" s="246"/>
      <c r="R286" s="232"/>
      <c r="S286" s="233"/>
      <c r="T286" s="233"/>
      <c r="U286" s="230"/>
      <c r="V286" s="230"/>
      <c r="W286" s="230"/>
    </row>
    <row r="287" spans="2:23" x14ac:dyDescent="0.35">
      <c r="B287" s="278"/>
      <c r="C287" s="225"/>
      <c r="D287" s="226"/>
      <c r="E287" s="225"/>
      <c r="F287" s="225"/>
      <c r="G287" s="230"/>
      <c r="H287" s="120"/>
      <c r="I287" s="120"/>
      <c r="J287" s="240"/>
      <c r="K287" s="243"/>
      <c r="L287" s="240"/>
      <c r="M287" s="239"/>
      <c r="N287" s="120"/>
      <c r="O287" s="120"/>
      <c r="P287" s="120"/>
      <c r="Q287" s="246"/>
      <c r="R287" s="232"/>
      <c r="S287" s="233"/>
      <c r="T287" s="233"/>
      <c r="U287" s="230"/>
      <c r="V287" s="230"/>
      <c r="W287" s="230"/>
    </row>
    <row r="288" spans="2:23" x14ac:dyDescent="0.35">
      <c r="B288" s="278"/>
      <c r="C288" s="225"/>
      <c r="D288" s="226"/>
      <c r="E288" s="225"/>
      <c r="F288" s="225"/>
      <c r="G288" s="230"/>
      <c r="H288" s="120"/>
      <c r="I288" s="120"/>
      <c r="J288" s="240"/>
      <c r="K288" s="243"/>
      <c r="L288" s="240"/>
      <c r="M288" s="239"/>
      <c r="N288" s="120"/>
      <c r="O288" s="120"/>
      <c r="P288" s="120"/>
      <c r="Q288" s="246"/>
      <c r="R288" s="232"/>
      <c r="S288" s="233"/>
      <c r="T288" s="233"/>
      <c r="U288" s="230"/>
      <c r="V288" s="230"/>
      <c r="W288" s="230"/>
    </row>
    <row r="289" spans="2:23" x14ac:dyDescent="0.35">
      <c r="B289" s="278"/>
      <c r="C289" s="225"/>
      <c r="D289" s="226"/>
      <c r="E289" s="225"/>
      <c r="F289" s="225"/>
      <c r="G289" s="230"/>
      <c r="H289" s="120"/>
      <c r="I289" s="120"/>
      <c r="J289" s="240"/>
      <c r="K289" s="243"/>
      <c r="L289" s="240"/>
      <c r="M289" s="239"/>
      <c r="N289" s="120"/>
      <c r="O289" s="120"/>
      <c r="P289" s="120"/>
      <c r="Q289" s="246"/>
      <c r="R289" s="232"/>
      <c r="S289" s="233"/>
      <c r="T289" s="233"/>
      <c r="U289" s="230"/>
      <c r="V289" s="230"/>
      <c r="W289" s="230"/>
    </row>
    <row r="290" spans="2:23" x14ac:dyDescent="0.35">
      <c r="B290" s="278"/>
      <c r="C290" s="225"/>
      <c r="D290" s="226"/>
      <c r="E290" s="225"/>
      <c r="F290" s="225"/>
      <c r="G290" s="230"/>
      <c r="H290" s="120"/>
      <c r="I290" s="120"/>
      <c r="J290" s="240"/>
      <c r="K290" s="243"/>
      <c r="L290" s="240"/>
      <c r="M290" s="239"/>
      <c r="N290" s="120"/>
      <c r="O290" s="120"/>
      <c r="P290" s="120"/>
      <c r="Q290" s="246"/>
      <c r="R290" s="232"/>
      <c r="S290" s="233"/>
      <c r="T290" s="233"/>
      <c r="U290" s="230"/>
      <c r="V290" s="230"/>
      <c r="W290" s="230"/>
    </row>
    <row r="291" spans="2:23" x14ac:dyDescent="0.35">
      <c r="B291" s="278"/>
      <c r="C291" s="225"/>
      <c r="D291" s="226"/>
      <c r="E291" s="225"/>
      <c r="F291" s="225"/>
      <c r="G291" s="230"/>
      <c r="H291" s="120"/>
      <c r="I291" s="120"/>
      <c r="J291" s="240"/>
      <c r="K291" s="243"/>
      <c r="L291" s="240"/>
      <c r="M291" s="239"/>
      <c r="N291" s="120"/>
      <c r="O291" s="120"/>
      <c r="P291" s="120"/>
      <c r="Q291" s="246"/>
      <c r="R291" s="232"/>
      <c r="S291" s="233"/>
      <c r="T291" s="233"/>
      <c r="U291" s="230"/>
      <c r="V291" s="230"/>
      <c r="W291" s="230"/>
    </row>
    <row r="292" spans="2:23" x14ac:dyDescent="0.35">
      <c r="B292" s="278"/>
      <c r="C292" s="225"/>
      <c r="D292" s="226"/>
      <c r="E292" s="225"/>
      <c r="F292" s="225"/>
      <c r="G292" s="230"/>
      <c r="H292" s="120"/>
      <c r="I292" s="120"/>
      <c r="J292" s="240"/>
      <c r="K292" s="243"/>
      <c r="L292" s="240"/>
      <c r="M292" s="239"/>
      <c r="N292" s="120"/>
      <c r="O292" s="120"/>
      <c r="P292" s="120"/>
      <c r="Q292" s="246"/>
      <c r="R292" s="232"/>
      <c r="S292" s="233"/>
      <c r="T292" s="233"/>
      <c r="U292" s="230"/>
      <c r="V292" s="230"/>
      <c r="W292" s="230"/>
    </row>
    <row r="293" spans="2:23" x14ac:dyDescent="0.35">
      <c r="B293" s="278"/>
      <c r="C293" s="225"/>
      <c r="D293" s="226"/>
      <c r="E293" s="225"/>
      <c r="F293" s="225"/>
      <c r="G293" s="230"/>
      <c r="H293" s="120"/>
      <c r="I293" s="120"/>
      <c r="J293" s="240"/>
      <c r="K293" s="243"/>
      <c r="L293" s="240"/>
      <c r="M293" s="239"/>
      <c r="N293" s="120"/>
      <c r="O293" s="120"/>
      <c r="P293" s="120"/>
      <c r="Q293" s="246"/>
      <c r="R293" s="232"/>
      <c r="S293" s="233"/>
      <c r="T293" s="233"/>
      <c r="U293" s="230"/>
      <c r="V293" s="230"/>
      <c r="W293" s="230"/>
    </row>
    <row r="294" spans="2:23" x14ac:dyDescent="0.35">
      <c r="B294" s="230"/>
      <c r="C294" s="230"/>
      <c r="D294" s="230"/>
      <c r="E294" s="230"/>
      <c r="F294" s="230"/>
      <c r="G294" s="230"/>
      <c r="H294" s="120"/>
      <c r="I294" s="120"/>
      <c r="J294" s="240"/>
      <c r="K294" s="243"/>
      <c r="L294" s="240"/>
      <c r="M294" s="239"/>
      <c r="N294" s="120"/>
      <c r="O294" s="120"/>
      <c r="P294" s="120"/>
      <c r="Q294" s="246"/>
      <c r="R294" s="232"/>
      <c r="S294" s="233"/>
      <c r="T294" s="233"/>
      <c r="U294" s="230"/>
      <c r="V294" s="230"/>
      <c r="W294" s="230"/>
    </row>
    <row r="295" spans="2:23" x14ac:dyDescent="0.35">
      <c r="B295" s="230"/>
      <c r="C295" s="230"/>
      <c r="D295" s="230"/>
      <c r="E295" s="230"/>
      <c r="F295" s="230"/>
      <c r="G295" s="230"/>
      <c r="H295" s="120"/>
      <c r="I295" s="120"/>
      <c r="J295" s="240"/>
      <c r="K295" s="243"/>
      <c r="L295" s="240"/>
      <c r="M295" s="239"/>
      <c r="N295" s="120"/>
      <c r="O295" s="120"/>
      <c r="P295" s="120"/>
      <c r="Q295" s="246"/>
      <c r="R295" s="232"/>
      <c r="S295" s="233"/>
      <c r="T295" s="233"/>
      <c r="U295" s="230"/>
      <c r="V295" s="230"/>
      <c r="W295" s="230"/>
    </row>
    <row r="296" spans="2:23" x14ac:dyDescent="0.35">
      <c r="B296" s="230"/>
      <c r="C296" s="230"/>
      <c r="D296" s="230"/>
      <c r="E296" s="230"/>
      <c r="F296" s="230"/>
      <c r="G296" s="230"/>
      <c r="H296" s="120"/>
      <c r="I296" s="120"/>
      <c r="J296" s="240"/>
      <c r="K296" s="243"/>
      <c r="L296" s="240"/>
      <c r="M296" s="239"/>
      <c r="N296" s="120"/>
      <c r="O296" s="120"/>
      <c r="P296" s="120"/>
      <c r="Q296" s="246"/>
      <c r="R296" s="232"/>
      <c r="S296" s="233"/>
      <c r="T296" s="233"/>
      <c r="U296" s="230"/>
      <c r="V296" s="230"/>
      <c r="W296" s="230"/>
    </row>
    <row r="297" spans="2:23" x14ac:dyDescent="0.35">
      <c r="B297" s="230"/>
      <c r="C297" s="230"/>
      <c r="D297" s="230"/>
      <c r="E297" s="230"/>
      <c r="F297" s="230"/>
      <c r="G297" s="230"/>
      <c r="H297" s="120"/>
      <c r="I297" s="120"/>
      <c r="J297" s="240"/>
      <c r="K297" s="243"/>
      <c r="L297" s="240"/>
      <c r="M297" s="239"/>
      <c r="N297" s="120"/>
      <c r="O297" s="120"/>
      <c r="P297" s="120"/>
      <c r="Q297" s="246"/>
      <c r="R297" s="232"/>
      <c r="S297" s="233"/>
      <c r="T297" s="233"/>
      <c r="U297" s="230"/>
      <c r="V297" s="230"/>
      <c r="W297" s="230"/>
    </row>
    <row r="298" spans="2:23" x14ac:dyDescent="0.35">
      <c r="B298" s="230"/>
      <c r="C298" s="230"/>
      <c r="D298" s="230"/>
      <c r="E298" s="230"/>
      <c r="F298" s="230"/>
      <c r="G298" s="230"/>
      <c r="H298" s="120"/>
      <c r="I298" s="120"/>
      <c r="J298" s="240"/>
      <c r="K298" s="243"/>
      <c r="L298" s="240"/>
      <c r="M298" s="239"/>
      <c r="N298" s="120"/>
      <c r="O298" s="120"/>
      <c r="P298" s="120"/>
      <c r="Q298" s="246"/>
      <c r="R298" s="232"/>
      <c r="S298" s="233"/>
      <c r="T298" s="233"/>
      <c r="U298" s="230"/>
      <c r="V298" s="230"/>
      <c r="W298" s="230"/>
    </row>
    <row r="299" spans="2:23" x14ac:dyDescent="0.35">
      <c r="B299" s="230"/>
      <c r="C299" s="230"/>
      <c r="D299" s="230"/>
      <c r="E299" s="230"/>
      <c r="F299" s="230"/>
      <c r="G299" s="230"/>
      <c r="H299" s="120"/>
      <c r="I299" s="120"/>
      <c r="J299" s="240"/>
      <c r="K299" s="243"/>
      <c r="L299" s="240"/>
      <c r="M299" s="239"/>
      <c r="N299" s="120"/>
      <c r="O299" s="120"/>
      <c r="P299" s="120"/>
      <c r="Q299" s="246"/>
      <c r="R299" s="232"/>
      <c r="S299" s="233"/>
      <c r="T299" s="233"/>
      <c r="U299" s="230"/>
      <c r="V299" s="230"/>
      <c r="W299" s="230"/>
    </row>
    <row r="300" spans="2:23" x14ac:dyDescent="0.35">
      <c r="B300" s="230"/>
      <c r="C300" s="230"/>
      <c r="D300" s="230"/>
      <c r="E300" s="230"/>
      <c r="F300" s="230"/>
      <c r="G300" s="230"/>
      <c r="H300" s="120"/>
      <c r="I300" s="120"/>
      <c r="J300" s="240"/>
      <c r="K300" s="243"/>
      <c r="L300" s="240"/>
      <c r="M300" s="239"/>
      <c r="N300" s="120"/>
      <c r="O300" s="120"/>
      <c r="P300" s="120"/>
      <c r="Q300" s="246"/>
      <c r="R300" s="232"/>
      <c r="S300" s="233"/>
      <c r="T300" s="233"/>
      <c r="U300" s="230"/>
      <c r="V300" s="230"/>
      <c r="W300" s="230"/>
    </row>
    <row r="301" spans="2:23" x14ac:dyDescent="0.35">
      <c r="B301" s="230"/>
      <c r="C301" s="230"/>
      <c r="D301" s="230"/>
      <c r="E301" s="230"/>
      <c r="F301" s="230"/>
      <c r="G301" s="230"/>
      <c r="H301" s="120"/>
      <c r="I301" s="120"/>
      <c r="J301" s="240"/>
      <c r="K301" s="243"/>
      <c r="L301" s="240"/>
      <c r="M301" s="239"/>
      <c r="N301" s="120"/>
      <c r="O301" s="120"/>
      <c r="P301" s="120"/>
      <c r="Q301" s="246"/>
      <c r="R301" s="232"/>
      <c r="S301" s="233"/>
      <c r="T301" s="233"/>
      <c r="U301" s="230"/>
      <c r="V301" s="230"/>
      <c r="W301" s="230"/>
    </row>
    <row r="302" spans="2:23" x14ac:dyDescent="0.35">
      <c r="B302" s="230"/>
      <c r="C302" s="230"/>
      <c r="D302" s="230"/>
      <c r="E302" s="230"/>
      <c r="F302" s="230"/>
      <c r="G302" s="230"/>
      <c r="H302" s="120"/>
      <c r="I302" s="120"/>
      <c r="J302" s="240"/>
      <c r="K302" s="243"/>
      <c r="L302" s="240"/>
      <c r="M302" s="239"/>
      <c r="N302" s="120"/>
      <c r="O302" s="120"/>
      <c r="P302" s="120"/>
      <c r="Q302" s="246"/>
      <c r="R302" s="232"/>
      <c r="S302" s="233"/>
      <c r="T302" s="233"/>
      <c r="U302" s="230"/>
      <c r="V302" s="230"/>
      <c r="W302" s="230"/>
    </row>
    <row r="303" spans="2:23" x14ac:dyDescent="0.35">
      <c r="B303" s="230"/>
      <c r="C303" s="230"/>
      <c r="D303" s="230"/>
      <c r="E303" s="230"/>
      <c r="F303" s="230"/>
      <c r="G303" s="230"/>
      <c r="H303" s="120"/>
      <c r="I303" s="120"/>
      <c r="J303" s="240"/>
      <c r="K303" s="243"/>
      <c r="L303" s="240"/>
      <c r="M303" s="239"/>
      <c r="N303" s="120"/>
      <c r="O303" s="120"/>
      <c r="P303" s="120"/>
      <c r="Q303" s="246"/>
      <c r="R303" s="232"/>
      <c r="S303" s="233"/>
      <c r="T303" s="233"/>
      <c r="U303" s="230"/>
      <c r="V303" s="230"/>
      <c r="W303" s="230"/>
    </row>
    <row r="304" spans="2:23" x14ac:dyDescent="0.35">
      <c r="B304" s="230"/>
      <c r="C304" s="230"/>
      <c r="D304" s="230"/>
      <c r="E304" s="230"/>
      <c r="F304" s="230"/>
      <c r="G304" s="230"/>
      <c r="H304" s="120"/>
      <c r="I304" s="120"/>
      <c r="J304" s="240"/>
      <c r="K304" s="243"/>
      <c r="L304" s="240"/>
      <c r="M304" s="239"/>
      <c r="N304" s="120"/>
      <c r="O304" s="120"/>
      <c r="P304" s="120"/>
      <c r="Q304" s="246"/>
      <c r="R304" s="232"/>
      <c r="S304" s="233"/>
      <c r="T304" s="233"/>
      <c r="U304" s="230"/>
      <c r="V304" s="230"/>
      <c r="W304" s="230"/>
    </row>
    <row r="305" spans="2:23" x14ac:dyDescent="0.35">
      <c r="B305" s="230"/>
      <c r="C305" s="230"/>
      <c r="D305" s="230"/>
      <c r="E305" s="230"/>
      <c r="F305" s="230"/>
      <c r="G305" s="230"/>
      <c r="H305" s="120"/>
      <c r="I305" s="120"/>
      <c r="J305" s="240"/>
      <c r="K305" s="243"/>
      <c r="L305" s="240"/>
      <c r="M305" s="239"/>
      <c r="N305" s="120"/>
      <c r="O305" s="120"/>
      <c r="P305" s="120"/>
      <c r="Q305" s="246"/>
      <c r="R305" s="232"/>
      <c r="S305" s="233"/>
      <c r="T305" s="233"/>
      <c r="U305" s="230"/>
      <c r="V305" s="230"/>
      <c r="W305" s="230"/>
    </row>
    <row r="306" spans="2:23" x14ac:dyDescent="0.35">
      <c r="B306" s="230"/>
      <c r="C306" s="230"/>
      <c r="D306" s="230"/>
      <c r="E306" s="230"/>
      <c r="F306" s="230"/>
      <c r="G306" s="230"/>
      <c r="H306" s="120"/>
      <c r="I306" s="120"/>
      <c r="J306" s="240"/>
      <c r="K306" s="243"/>
      <c r="L306" s="240"/>
      <c r="M306" s="239"/>
      <c r="N306" s="120"/>
      <c r="O306" s="120"/>
      <c r="P306" s="120"/>
      <c r="Q306" s="246"/>
      <c r="R306" s="232"/>
      <c r="S306" s="233"/>
      <c r="T306" s="233"/>
      <c r="U306" s="230"/>
      <c r="V306" s="230"/>
      <c r="W306" s="230"/>
    </row>
    <row r="307" spans="2:23" x14ac:dyDescent="0.35">
      <c r="B307" s="230"/>
      <c r="C307" s="230"/>
      <c r="D307" s="230"/>
      <c r="E307" s="230"/>
      <c r="F307" s="230"/>
      <c r="G307" s="230"/>
      <c r="H307" s="120"/>
      <c r="I307" s="120"/>
      <c r="J307" s="240"/>
      <c r="K307" s="243"/>
      <c r="L307" s="240"/>
      <c r="M307" s="239"/>
      <c r="N307" s="120"/>
      <c r="O307" s="120"/>
      <c r="P307" s="120"/>
      <c r="Q307" s="246"/>
      <c r="R307" s="232"/>
      <c r="S307" s="233"/>
      <c r="T307" s="233"/>
      <c r="U307" s="230"/>
      <c r="V307" s="230"/>
      <c r="W307" s="230"/>
    </row>
    <row r="308" spans="2:23" x14ac:dyDescent="0.35">
      <c r="B308" s="230"/>
      <c r="C308" s="230"/>
      <c r="D308" s="230"/>
      <c r="E308" s="230"/>
      <c r="F308" s="230"/>
      <c r="G308" s="230"/>
      <c r="H308" s="120"/>
      <c r="I308" s="120"/>
      <c r="J308" s="240"/>
      <c r="K308" s="243"/>
      <c r="L308" s="240"/>
      <c r="M308" s="239"/>
      <c r="N308" s="120"/>
      <c r="O308" s="120"/>
      <c r="P308" s="120"/>
      <c r="Q308" s="246"/>
      <c r="R308" s="232"/>
      <c r="S308" s="233"/>
      <c r="T308" s="233"/>
      <c r="U308" s="230"/>
      <c r="V308" s="230"/>
      <c r="W308" s="230"/>
    </row>
    <row r="309" spans="2:23" x14ac:dyDescent="0.35">
      <c r="B309" s="230"/>
      <c r="C309" s="230"/>
      <c r="D309" s="230"/>
      <c r="E309" s="230"/>
      <c r="F309" s="230"/>
      <c r="G309" s="230"/>
      <c r="H309" s="120"/>
      <c r="I309" s="120"/>
      <c r="J309" s="240"/>
      <c r="K309" s="243"/>
      <c r="L309" s="240"/>
      <c r="M309" s="239"/>
      <c r="N309" s="120"/>
      <c r="O309" s="120"/>
      <c r="P309" s="120"/>
      <c r="Q309" s="246"/>
      <c r="R309" s="232"/>
      <c r="S309" s="233"/>
      <c r="T309" s="233"/>
      <c r="U309" s="230"/>
      <c r="V309" s="230"/>
      <c r="W309" s="230"/>
    </row>
    <row r="310" spans="2:23" x14ac:dyDescent="0.35">
      <c r="B310" s="230"/>
      <c r="C310" s="230"/>
      <c r="D310" s="230"/>
      <c r="E310" s="230"/>
      <c r="F310" s="230"/>
      <c r="G310" s="230"/>
      <c r="H310" s="120"/>
      <c r="I310" s="120"/>
      <c r="J310" s="240"/>
      <c r="K310" s="243"/>
      <c r="L310" s="240"/>
      <c r="M310" s="239"/>
      <c r="N310" s="120"/>
      <c r="O310" s="120"/>
      <c r="P310" s="120"/>
      <c r="Q310" s="246"/>
      <c r="R310" s="232"/>
      <c r="S310" s="233"/>
      <c r="T310" s="233"/>
      <c r="U310" s="230"/>
      <c r="V310" s="230"/>
      <c r="W310" s="230"/>
    </row>
    <row r="311" spans="2:23" x14ac:dyDescent="0.35">
      <c r="B311" s="230"/>
      <c r="C311" s="230"/>
      <c r="D311" s="230"/>
      <c r="E311" s="230"/>
      <c r="F311" s="230"/>
      <c r="G311" s="230"/>
      <c r="H311" s="120"/>
      <c r="I311" s="120"/>
      <c r="J311" s="240"/>
      <c r="K311" s="243"/>
      <c r="L311" s="240"/>
      <c r="M311" s="239"/>
      <c r="N311" s="120"/>
      <c r="O311" s="120"/>
      <c r="P311" s="120"/>
      <c r="Q311" s="246"/>
      <c r="R311" s="232"/>
      <c r="S311" s="233"/>
      <c r="T311" s="233"/>
      <c r="U311" s="230"/>
      <c r="V311" s="230"/>
      <c r="W311" s="230"/>
    </row>
    <row r="312" spans="2:23" x14ac:dyDescent="0.35">
      <c r="B312" s="230"/>
      <c r="C312" s="230"/>
      <c r="D312" s="230"/>
      <c r="E312" s="230"/>
      <c r="F312" s="230"/>
      <c r="G312" s="230"/>
      <c r="H312" s="120"/>
      <c r="I312" s="120"/>
      <c r="J312" s="240"/>
      <c r="K312" s="243"/>
      <c r="L312" s="240"/>
      <c r="M312" s="239"/>
      <c r="N312" s="120"/>
      <c r="O312" s="120"/>
      <c r="P312" s="120"/>
      <c r="Q312" s="246"/>
      <c r="R312" s="232"/>
      <c r="S312" s="233"/>
      <c r="T312" s="233"/>
      <c r="U312" s="230"/>
      <c r="V312" s="230"/>
      <c r="W312" s="230"/>
    </row>
    <row r="313" spans="2:23" x14ac:dyDescent="0.35">
      <c r="B313" s="230"/>
      <c r="C313" s="230"/>
      <c r="D313" s="230"/>
      <c r="E313" s="230"/>
      <c r="F313" s="230"/>
      <c r="G313" s="230"/>
      <c r="H313" s="120"/>
      <c r="I313" s="120"/>
      <c r="J313" s="240"/>
      <c r="K313" s="243"/>
      <c r="L313" s="240"/>
      <c r="M313" s="239"/>
      <c r="N313" s="120"/>
      <c r="O313" s="120"/>
      <c r="P313" s="120"/>
      <c r="Q313" s="246"/>
      <c r="R313" s="232"/>
      <c r="S313" s="233"/>
      <c r="T313" s="233"/>
      <c r="U313" s="230"/>
      <c r="V313" s="230"/>
      <c r="W313" s="230"/>
    </row>
    <row r="314" spans="2:23" x14ac:dyDescent="0.35">
      <c r="B314" s="230"/>
      <c r="C314" s="230"/>
      <c r="D314" s="230"/>
      <c r="E314" s="230"/>
      <c r="F314" s="230"/>
      <c r="G314" s="230"/>
      <c r="H314" s="120"/>
      <c r="I314" s="120"/>
      <c r="J314" s="240"/>
      <c r="K314" s="243"/>
      <c r="L314" s="240"/>
      <c r="M314" s="239"/>
      <c r="N314" s="120"/>
      <c r="O314" s="120"/>
      <c r="P314" s="120"/>
      <c r="Q314" s="246"/>
      <c r="R314" s="232"/>
      <c r="S314" s="233"/>
      <c r="T314" s="233"/>
      <c r="U314" s="230"/>
      <c r="V314" s="230"/>
      <c r="W314" s="230"/>
    </row>
    <row r="315" spans="2:23" x14ac:dyDescent="0.35">
      <c r="B315" s="230"/>
      <c r="C315" s="230"/>
      <c r="D315" s="230"/>
      <c r="E315" s="230"/>
      <c r="F315" s="230"/>
      <c r="G315" s="230"/>
      <c r="H315" s="120"/>
      <c r="I315" s="120"/>
      <c r="J315" s="240"/>
      <c r="K315" s="243"/>
      <c r="L315" s="240"/>
      <c r="M315" s="239"/>
      <c r="N315" s="120"/>
      <c r="O315" s="120"/>
      <c r="P315" s="120"/>
      <c r="Q315" s="246"/>
      <c r="R315" s="232"/>
      <c r="S315" s="233"/>
      <c r="T315" s="233"/>
      <c r="U315" s="230"/>
      <c r="V315" s="230"/>
      <c r="W315" s="230"/>
    </row>
    <row r="316" spans="2:23" x14ac:dyDescent="0.35">
      <c r="B316" s="230"/>
      <c r="C316" s="230"/>
      <c r="D316" s="230"/>
      <c r="E316" s="230"/>
      <c r="F316" s="230"/>
      <c r="G316" s="230"/>
      <c r="H316" s="120"/>
      <c r="I316" s="120"/>
      <c r="J316" s="240"/>
      <c r="K316" s="243"/>
      <c r="L316" s="240"/>
      <c r="M316" s="239"/>
      <c r="N316" s="120"/>
      <c r="O316" s="120"/>
      <c r="P316" s="120"/>
      <c r="Q316" s="246"/>
      <c r="R316" s="232"/>
      <c r="S316" s="233"/>
      <c r="T316" s="233"/>
      <c r="U316" s="230"/>
      <c r="V316" s="230"/>
      <c r="W316" s="230"/>
    </row>
    <row r="317" spans="2:23" x14ac:dyDescent="0.35">
      <c r="B317" s="230"/>
      <c r="C317" s="230"/>
      <c r="D317" s="230"/>
      <c r="E317" s="230"/>
      <c r="F317" s="230"/>
      <c r="G317" s="230"/>
      <c r="H317" s="120"/>
      <c r="I317" s="120"/>
      <c r="J317" s="240"/>
      <c r="K317" s="243"/>
      <c r="L317" s="240"/>
      <c r="M317" s="239"/>
      <c r="N317" s="120"/>
      <c r="O317" s="120"/>
      <c r="P317" s="120"/>
      <c r="Q317" s="246"/>
      <c r="R317" s="232"/>
      <c r="S317" s="233"/>
      <c r="T317" s="233"/>
      <c r="U317" s="230"/>
      <c r="V317" s="230"/>
      <c r="W317" s="230"/>
    </row>
    <row r="318" spans="2:23" x14ac:dyDescent="0.35">
      <c r="B318" s="230"/>
      <c r="C318" s="230"/>
      <c r="D318" s="230"/>
      <c r="E318" s="230"/>
      <c r="F318" s="230"/>
      <c r="G318" s="230"/>
      <c r="H318" s="120"/>
      <c r="I318" s="120"/>
      <c r="J318" s="240"/>
      <c r="K318" s="243"/>
      <c r="L318" s="240"/>
      <c r="M318" s="239"/>
      <c r="N318" s="120"/>
      <c r="O318" s="120"/>
      <c r="P318" s="120"/>
      <c r="Q318" s="246"/>
      <c r="R318" s="232"/>
      <c r="S318" s="233"/>
      <c r="T318" s="233"/>
      <c r="U318" s="230"/>
      <c r="V318" s="230"/>
      <c r="W318" s="230"/>
    </row>
    <row r="319" spans="2:23" x14ac:dyDescent="0.35">
      <c r="B319" s="230"/>
      <c r="C319" s="230"/>
      <c r="D319" s="230"/>
      <c r="E319" s="230"/>
      <c r="F319" s="230"/>
      <c r="G319" s="230"/>
      <c r="H319" s="120"/>
      <c r="I319" s="120"/>
      <c r="J319" s="240"/>
      <c r="K319" s="243"/>
      <c r="L319" s="240"/>
      <c r="M319" s="239"/>
      <c r="N319" s="120"/>
      <c r="O319" s="120"/>
      <c r="P319" s="120"/>
      <c r="Q319" s="246"/>
      <c r="R319" s="232"/>
      <c r="S319" s="233"/>
      <c r="T319" s="233"/>
      <c r="U319" s="230"/>
      <c r="V319" s="230"/>
      <c r="W319" s="230"/>
    </row>
    <row r="320" spans="2:23" x14ac:dyDescent="0.35">
      <c r="B320" s="230"/>
      <c r="C320" s="230"/>
      <c r="D320" s="230"/>
      <c r="E320" s="230"/>
      <c r="F320" s="230"/>
      <c r="G320" s="230"/>
      <c r="H320" s="120"/>
      <c r="I320" s="120"/>
      <c r="J320" s="240"/>
      <c r="K320" s="243"/>
      <c r="L320" s="240"/>
      <c r="M320" s="239"/>
      <c r="N320" s="120"/>
      <c r="O320" s="120"/>
      <c r="P320" s="120"/>
      <c r="Q320" s="246"/>
      <c r="R320" s="232"/>
      <c r="S320" s="233"/>
      <c r="T320" s="233"/>
      <c r="U320" s="230"/>
      <c r="V320" s="230"/>
      <c r="W320" s="230"/>
    </row>
    <row r="321" spans="2:23" x14ac:dyDescent="0.35">
      <c r="B321" s="230"/>
      <c r="C321" s="230"/>
      <c r="D321" s="230"/>
      <c r="E321" s="230"/>
      <c r="F321" s="230"/>
      <c r="G321" s="230"/>
      <c r="H321" s="120"/>
      <c r="I321" s="120"/>
      <c r="J321" s="240"/>
      <c r="K321" s="243"/>
      <c r="L321" s="240"/>
      <c r="M321" s="239"/>
      <c r="N321" s="120"/>
      <c r="O321" s="120"/>
      <c r="P321" s="120"/>
      <c r="Q321" s="246"/>
      <c r="R321" s="232"/>
      <c r="S321" s="233"/>
      <c r="T321" s="233"/>
      <c r="U321" s="230"/>
      <c r="V321" s="230"/>
      <c r="W321" s="230"/>
    </row>
    <row r="322" spans="2:23" x14ac:dyDescent="0.35">
      <c r="B322" s="230"/>
      <c r="C322" s="230"/>
      <c r="D322" s="230"/>
      <c r="E322" s="230"/>
      <c r="F322" s="230"/>
      <c r="G322" s="230"/>
      <c r="H322" s="120"/>
      <c r="I322" s="120"/>
      <c r="J322" s="240"/>
      <c r="K322" s="243"/>
      <c r="L322" s="240"/>
      <c r="M322" s="239"/>
      <c r="N322" s="120"/>
      <c r="O322" s="120"/>
      <c r="P322" s="120"/>
      <c r="Q322" s="246"/>
      <c r="R322" s="232"/>
      <c r="S322" s="233"/>
      <c r="T322" s="233"/>
      <c r="U322" s="230"/>
      <c r="V322" s="230"/>
      <c r="W322" s="230"/>
    </row>
    <row r="323" spans="2:23" x14ac:dyDescent="0.35">
      <c r="B323" s="230"/>
      <c r="C323" s="230"/>
      <c r="D323" s="230"/>
      <c r="E323" s="230"/>
      <c r="F323" s="230"/>
      <c r="G323" s="230"/>
      <c r="H323" s="120"/>
      <c r="I323" s="120"/>
      <c r="J323" s="240"/>
      <c r="K323" s="243"/>
      <c r="L323" s="240"/>
      <c r="M323" s="239"/>
      <c r="N323" s="120"/>
      <c r="O323" s="120"/>
      <c r="P323" s="120"/>
      <c r="Q323" s="246"/>
      <c r="R323" s="232"/>
      <c r="S323" s="233"/>
      <c r="T323" s="233"/>
      <c r="U323" s="230"/>
      <c r="V323" s="230"/>
      <c r="W323" s="230"/>
    </row>
    <row r="324" spans="2:23" x14ac:dyDescent="0.35">
      <c r="B324" s="230"/>
      <c r="C324" s="230"/>
      <c r="D324" s="230"/>
      <c r="E324" s="230"/>
      <c r="F324" s="230"/>
      <c r="G324" s="230"/>
      <c r="H324" s="120"/>
      <c r="I324" s="120"/>
      <c r="J324" s="240"/>
      <c r="K324" s="243"/>
      <c r="L324" s="240"/>
      <c r="M324" s="239"/>
      <c r="N324" s="120"/>
      <c r="O324" s="120"/>
      <c r="P324" s="120"/>
      <c r="Q324" s="246"/>
      <c r="R324" s="232"/>
      <c r="S324" s="233"/>
      <c r="T324" s="233"/>
      <c r="U324" s="230"/>
      <c r="V324" s="230"/>
      <c r="W324" s="230"/>
    </row>
    <row r="325" spans="2:23" x14ac:dyDescent="0.35">
      <c r="B325" s="230"/>
      <c r="C325" s="230"/>
      <c r="D325" s="230"/>
      <c r="E325" s="230"/>
      <c r="F325" s="230"/>
      <c r="G325" s="230"/>
      <c r="H325" s="120"/>
      <c r="I325" s="120"/>
      <c r="J325" s="240"/>
      <c r="K325" s="243"/>
      <c r="L325" s="240"/>
      <c r="M325" s="239"/>
      <c r="N325" s="120"/>
      <c r="O325" s="120"/>
      <c r="P325" s="120"/>
      <c r="Q325" s="246"/>
      <c r="R325" s="232"/>
      <c r="S325" s="233"/>
      <c r="T325" s="233"/>
      <c r="U325" s="230"/>
      <c r="V325" s="230"/>
      <c r="W325" s="230"/>
    </row>
    <row r="326" spans="2:23" x14ac:dyDescent="0.35">
      <c r="B326" s="230"/>
      <c r="C326" s="230"/>
      <c r="D326" s="230"/>
      <c r="E326" s="230"/>
      <c r="F326" s="230"/>
      <c r="G326" s="230"/>
      <c r="H326" s="120"/>
      <c r="I326" s="120"/>
      <c r="J326" s="240"/>
      <c r="K326" s="243"/>
      <c r="L326" s="240"/>
      <c r="M326" s="239"/>
      <c r="N326" s="120"/>
      <c r="O326" s="120"/>
      <c r="P326" s="120"/>
      <c r="Q326" s="246"/>
      <c r="R326" s="232"/>
      <c r="S326" s="233"/>
      <c r="T326" s="233"/>
      <c r="U326" s="230"/>
      <c r="V326" s="230"/>
      <c r="W326" s="230"/>
    </row>
    <row r="327" spans="2:23" x14ac:dyDescent="0.35">
      <c r="B327" s="230"/>
      <c r="C327" s="230"/>
      <c r="D327" s="230"/>
      <c r="E327" s="230"/>
      <c r="F327" s="230"/>
      <c r="G327" s="230"/>
      <c r="H327" s="120"/>
      <c r="I327" s="120"/>
      <c r="J327" s="240"/>
      <c r="K327" s="243"/>
      <c r="L327" s="240"/>
      <c r="M327" s="239"/>
      <c r="N327" s="120"/>
      <c r="O327" s="120"/>
      <c r="P327" s="120"/>
      <c r="Q327" s="246"/>
      <c r="R327" s="232"/>
      <c r="S327" s="233"/>
      <c r="T327" s="233"/>
      <c r="U327" s="230"/>
      <c r="V327" s="230"/>
      <c r="W327" s="230"/>
    </row>
    <row r="328" spans="2:23" x14ac:dyDescent="0.35">
      <c r="B328" s="230"/>
      <c r="C328" s="230"/>
      <c r="D328" s="230"/>
      <c r="E328" s="230"/>
      <c r="F328" s="230"/>
      <c r="G328" s="230"/>
      <c r="H328" s="120"/>
      <c r="I328" s="120"/>
      <c r="J328" s="240"/>
      <c r="K328" s="243"/>
      <c r="L328" s="240"/>
      <c r="M328" s="239"/>
      <c r="N328" s="120"/>
      <c r="O328" s="120"/>
      <c r="P328" s="120"/>
      <c r="Q328" s="246"/>
      <c r="R328" s="232"/>
      <c r="S328" s="233"/>
      <c r="T328" s="233"/>
      <c r="U328" s="230"/>
      <c r="V328" s="230"/>
      <c r="W328" s="230"/>
    </row>
    <row r="329" spans="2:23" x14ac:dyDescent="0.35">
      <c r="B329" s="230"/>
      <c r="C329" s="230"/>
      <c r="D329" s="230"/>
      <c r="E329" s="230"/>
      <c r="F329" s="230"/>
      <c r="G329" s="230"/>
      <c r="H329" s="120"/>
      <c r="I329" s="120"/>
      <c r="J329" s="240"/>
      <c r="K329" s="243"/>
      <c r="L329" s="240"/>
      <c r="M329" s="239"/>
      <c r="N329" s="120"/>
      <c r="O329" s="120"/>
      <c r="P329" s="120"/>
      <c r="Q329" s="246"/>
      <c r="R329" s="232"/>
      <c r="S329" s="233"/>
      <c r="T329" s="233"/>
      <c r="U329" s="230"/>
      <c r="V329" s="230"/>
      <c r="W329" s="230"/>
    </row>
    <row r="330" spans="2:23" x14ac:dyDescent="0.35">
      <c r="B330" s="230"/>
      <c r="C330" s="230"/>
      <c r="D330" s="230"/>
      <c r="E330" s="230"/>
      <c r="F330" s="230"/>
      <c r="G330" s="230"/>
      <c r="H330" s="120"/>
      <c r="I330" s="120"/>
      <c r="J330" s="240"/>
      <c r="K330" s="243"/>
      <c r="L330" s="240"/>
      <c r="M330" s="239"/>
      <c r="N330" s="120"/>
      <c r="O330" s="120"/>
      <c r="P330" s="120"/>
      <c r="Q330" s="246"/>
      <c r="R330" s="232"/>
      <c r="S330" s="233"/>
      <c r="T330" s="233"/>
      <c r="U330" s="230"/>
      <c r="V330" s="230"/>
      <c r="W330" s="230"/>
    </row>
    <row r="331" spans="2:23" x14ac:dyDescent="0.35">
      <c r="B331" s="230"/>
      <c r="C331" s="230"/>
      <c r="D331" s="230"/>
      <c r="E331" s="230"/>
      <c r="F331" s="230"/>
      <c r="G331" s="230"/>
      <c r="H331" s="120"/>
      <c r="I331" s="120"/>
      <c r="J331" s="240"/>
      <c r="K331" s="243"/>
      <c r="L331" s="240"/>
      <c r="M331" s="239"/>
      <c r="N331" s="120"/>
      <c r="O331" s="120"/>
      <c r="P331" s="120"/>
      <c r="Q331" s="246"/>
      <c r="R331" s="232"/>
      <c r="S331" s="233"/>
      <c r="T331" s="233"/>
      <c r="U331" s="230"/>
      <c r="V331" s="230"/>
      <c r="W331" s="230"/>
    </row>
    <row r="332" spans="2:23" x14ac:dyDescent="0.35">
      <c r="B332" s="230"/>
      <c r="C332" s="230"/>
      <c r="D332" s="230"/>
      <c r="E332" s="230"/>
      <c r="F332" s="230"/>
      <c r="G332" s="230"/>
      <c r="H332" s="120"/>
      <c r="I332" s="120"/>
      <c r="J332" s="240"/>
      <c r="K332" s="243"/>
      <c r="L332" s="240"/>
      <c r="M332" s="239"/>
      <c r="N332" s="120"/>
      <c r="O332" s="120"/>
      <c r="P332" s="120"/>
      <c r="Q332" s="246"/>
      <c r="R332" s="232"/>
      <c r="S332" s="233"/>
      <c r="T332" s="233"/>
      <c r="U332" s="230"/>
      <c r="V332" s="230"/>
      <c r="W332" s="230"/>
    </row>
    <row r="333" spans="2:23" x14ac:dyDescent="0.35">
      <c r="B333" s="230"/>
      <c r="C333" s="230"/>
      <c r="D333" s="230"/>
      <c r="E333" s="230"/>
      <c r="F333" s="230"/>
      <c r="G333" s="230"/>
      <c r="H333" s="120"/>
      <c r="I333" s="120"/>
      <c r="J333" s="240"/>
      <c r="K333" s="243"/>
      <c r="L333" s="240"/>
      <c r="M333" s="239"/>
      <c r="N333" s="120"/>
      <c r="O333" s="120"/>
      <c r="P333" s="120"/>
      <c r="Q333" s="246"/>
      <c r="R333" s="232"/>
      <c r="S333" s="233"/>
      <c r="T333" s="233"/>
      <c r="U333" s="230"/>
      <c r="V333" s="230"/>
      <c r="W333" s="230"/>
    </row>
    <row r="334" spans="2:23" x14ac:dyDescent="0.35">
      <c r="B334" s="230"/>
      <c r="C334" s="230"/>
      <c r="D334" s="230"/>
      <c r="E334" s="230"/>
      <c r="F334" s="230"/>
      <c r="G334" s="230"/>
      <c r="H334" s="120"/>
      <c r="I334" s="120"/>
      <c r="J334" s="240"/>
      <c r="K334" s="243"/>
      <c r="L334" s="240"/>
      <c r="M334" s="239"/>
      <c r="N334" s="120"/>
      <c r="O334" s="120"/>
      <c r="P334" s="120"/>
      <c r="Q334" s="246"/>
      <c r="R334" s="232"/>
      <c r="S334" s="233"/>
      <c r="T334" s="233"/>
      <c r="U334" s="230"/>
      <c r="V334" s="230"/>
      <c r="W334" s="230"/>
    </row>
    <row r="335" spans="2:23" x14ac:dyDescent="0.35">
      <c r="B335" s="230"/>
      <c r="C335" s="230"/>
      <c r="D335" s="230"/>
      <c r="E335" s="230"/>
      <c r="F335" s="230"/>
      <c r="G335" s="230"/>
      <c r="H335" s="120"/>
      <c r="I335" s="120"/>
      <c r="J335" s="240"/>
      <c r="K335" s="243"/>
      <c r="L335" s="240"/>
      <c r="M335" s="239"/>
      <c r="N335" s="120"/>
      <c r="O335" s="120"/>
      <c r="P335" s="120"/>
      <c r="Q335" s="246"/>
      <c r="R335" s="232"/>
      <c r="S335" s="233"/>
      <c r="T335" s="233"/>
      <c r="U335" s="230"/>
      <c r="V335" s="230"/>
      <c r="W335" s="230"/>
    </row>
    <row r="336" spans="2:23" x14ac:dyDescent="0.35">
      <c r="B336" s="230"/>
      <c r="C336" s="230"/>
      <c r="D336" s="230"/>
      <c r="E336" s="230"/>
      <c r="F336" s="230"/>
      <c r="G336" s="230"/>
      <c r="H336" s="120"/>
      <c r="I336" s="120"/>
      <c r="J336" s="240"/>
      <c r="K336" s="243"/>
      <c r="L336" s="240"/>
      <c r="M336" s="239"/>
      <c r="N336" s="120"/>
      <c r="O336" s="120"/>
      <c r="P336" s="120"/>
      <c r="Q336" s="246"/>
      <c r="R336" s="232"/>
      <c r="S336" s="233"/>
      <c r="T336" s="233"/>
      <c r="U336" s="230"/>
      <c r="V336" s="230"/>
      <c r="W336" s="230"/>
    </row>
    <row r="337" spans="2:23" x14ac:dyDescent="0.35">
      <c r="B337" s="230"/>
      <c r="C337" s="230"/>
      <c r="D337" s="230"/>
      <c r="E337" s="230"/>
      <c r="F337" s="230"/>
      <c r="G337" s="230"/>
      <c r="H337" s="120"/>
      <c r="I337" s="120"/>
      <c r="J337" s="240"/>
      <c r="K337" s="243"/>
      <c r="L337" s="240"/>
      <c r="M337" s="239"/>
      <c r="N337" s="120"/>
      <c r="O337" s="120"/>
      <c r="P337" s="120"/>
      <c r="Q337" s="246"/>
      <c r="R337" s="232"/>
      <c r="S337" s="233"/>
      <c r="T337" s="233"/>
      <c r="U337" s="230"/>
      <c r="V337" s="230"/>
      <c r="W337" s="230"/>
    </row>
    <row r="338" spans="2:23" x14ac:dyDescent="0.35">
      <c r="B338" s="230"/>
      <c r="C338" s="230"/>
      <c r="D338" s="230"/>
      <c r="E338" s="230"/>
      <c r="F338" s="230"/>
      <c r="G338" s="230"/>
      <c r="H338" s="120"/>
      <c r="I338" s="120"/>
      <c r="J338" s="240"/>
      <c r="K338" s="243"/>
      <c r="L338" s="240"/>
      <c r="M338" s="239"/>
      <c r="N338" s="120"/>
      <c r="O338" s="120"/>
      <c r="P338" s="120"/>
      <c r="Q338" s="246"/>
      <c r="R338" s="232"/>
      <c r="S338" s="233"/>
      <c r="T338" s="233"/>
      <c r="U338" s="230"/>
      <c r="V338" s="230"/>
      <c r="W338" s="230"/>
    </row>
    <row r="339" spans="2:23" x14ac:dyDescent="0.35">
      <c r="B339" s="230"/>
      <c r="C339" s="230"/>
      <c r="D339" s="230"/>
      <c r="E339" s="230"/>
      <c r="F339" s="230"/>
      <c r="G339" s="230"/>
      <c r="H339" s="120"/>
      <c r="I339" s="120"/>
      <c r="J339" s="240"/>
      <c r="K339" s="243"/>
      <c r="L339" s="240"/>
      <c r="M339" s="239"/>
      <c r="N339" s="120"/>
      <c r="O339" s="120"/>
      <c r="P339" s="120"/>
      <c r="Q339" s="246"/>
      <c r="R339" s="232"/>
      <c r="S339" s="233"/>
      <c r="T339" s="233"/>
      <c r="U339" s="230"/>
      <c r="V339" s="230"/>
      <c r="W339" s="230"/>
    </row>
    <row r="340" spans="2:23" x14ac:dyDescent="0.35">
      <c r="B340" s="230"/>
      <c r="C340" s="230"/>
      <c r="D340" s="230"/>
      <c r="E340" s="230"/>
      <c r="F340" s="230"/>
      <c r="G340" s="230"/>
      <c r="H340" s="120"/>
      <c r="I340" s="120"/>
      <c r="J340" s="240"/>
      <c r="K340" s="243"/>
      <c r="L340" s="240"/>
      <c r="M340" s="239"/>
      <c r="N340" s="120"/>
      <c r="O340" s="120"/>
      <c r="P340" s="120"/>
      <c r="Q340" s="246"/>
      <c r="R340" s="232"/>
      <c r="S340" s="233"/>
      <c r="T340" s="233"/>
      <c r="U340" s="230"/>
      <c r="V340" s="230"/>
      <c r="W340" s="230"/>
    </row>
    <row r="341" spans="2:23" x14ac:dyDescent="0.35">
      <c r="B341" s="230"/>
      <c r="C341" s="230"/>
      <c r="D341" s="230"/>
      <c r="E341" s="230"/>
      <c r="F341" s="230"/>
      <c r="G341" s="230"/>
      <c r="H341" s="120"/>
      <c r="I341" s="120"/>
      <c r="J341" s="240"/>
      <c r="K341" s="243"/>
      <c r="L341" s="240"/>
      <c r="M341" s="239"/>
      <c r="N341" s="120"/>
      <c r="O341" s="120"/>
      <c r="P341" s="120"/>
      <c r="Q341" s="246"/>
      <c r="R341" s="232"/>
      <c r="S341" s="233"/>
      <c r="T341" s="233"/>
      <c r="U341" s="230"/>
      <c r="V341" s="230"/>
      <c r="W341" s="230"/>
    </row>
    <row r="342" spans="2:23" x14ac:dyDescent="0.35">
      <c r="B342" s="230"/>
      <c r="C342" s="230"/>
      <c r="D342" s="230"/>
      <c r="E342" s="230"/>
      <c r="F342" s="230"/>
      <c r="G342" s="230"/>
      <c r="H342" s="120"/>
      <c r="I342" s="120"/>
      <c r="J342" s="240"/>
      <c r="K342" s="243"/>
      <c r="L342" s="240"/>
      <c r="M342" s="239"/>
      <c r="N342" s="120"/>
      <c r="O342" s="120"/>
      <c r="P342" s="120"/>
      <c r="Q342" s="246"/>
      <c r="R342" s="232"/>
      <c r="S342" s="233"/>
      <c r="T342" s="233"/>
      <c r="U342" s="230"/>
      <c r="V342" s="230"/>
      <c r="W342" s="230"/>
    </row>
    <row r="343" spans="2:23" x14ac:dyDescent="0.35">
      <c r="B343" s="230"/>
      <c r="C343" s="230"/>
      <c r="D343" s="230"/>
      <c r="E343" s="230"/>
      <c r="F343" s="230"/>
      <c r="G343" s="230"/>
      <c r="H343" s="120"/>
      <c r="I343" s="120"/>
      <c r="J343" s="240"/>
      <c r="K343" s="243"/>
      <c r="L343" s="240"/>
      <c r="M343" s="239"/>
      <c r="N343" s="120"/>
      <c r="O343" s="120"/>
      <c r="P343" s="120"/>
      <c r="Q343" s="246"/>
      <c r="R343" s="232"/>
      <c r="S343" s="233"/>
      <c r="T343" s="233"/>
      <c r="U343" s="230"/>
      <c r="V343" s="230"/>
      <c r="W343" s="230"/>
    </row>
    <row r="344" spans="2:23" x14ac:dyDescent="0.35">
      <c r="B344" s="230"/>
      <c r="C344" s="230"/>
      <c r="D344" s="230"/>
      <c r="E344" s="230"/>
      <c r="F344" s="230"/>
      <c r="G344" s="230"/>
      <c r="H344" s="120"/>
      <c r="I344" s="120"/>
      <c r="J344" s="240"/>
      <c r="K344" s="243"/>
      <c r="L344" s="240"/>
      <c r="M344" s="239"/>
      <c r="N344" s="120"/>
      <c r="O344" s="120"/>
      <c r="P344" s="120"/>
      <c r="Q344" s="246"/>
      <c r="R344" s="232"/>
      <c r="S344" s="233"/>
      <c r="T344" s="233"/>
      <c r="U344" s="230"/>
      <c r="V344" s="230"/>
      <c r="W344" s="230"/>
    </row>
    <row r="345" spans="2:23" x14ac:dyDescent="0.35">
      <c r="B345" s="230"/>
      <c r="C345" s="230"/>
      <c r="D345" s="230"/>
      <c r="E345" s="230"/>
      <c r="F345" s="230"/>
      <c r="G345" s="230"/>
      <c r="H345" s="120"/>
      <c r="I345" s="120"/>
      <c r="J345" s="240"/>
      <c r="K345" s="243"/>
      <c r="L345" s="240"/>
      <c r="M345" s="239"/>
      <c r="N345" s="120"/>
      <c r="O345" s="120"/>
      <c r="P345" s="120"/>
      <c r="Q345" s="246"/>
      <c r="R345" s="232"/>
      <c r="S345" s="233"/>
      <c r="T345" s="233"/>
      <c r="U345" s="230"/>
      <c r="V345" s="230"/>
      <c r="W345" s="230"/>
    </row>
    <row r="346" spans="2:23" x14ac:dyDescent="0.35">
      <c r="B346" s="230"/>
      <c r="C346" s="230"/>
      <c r="D346" s="230"/>
      <c r="E346" s="230"/>
      <c r="F346" s="230"/>
      <c r="G346" s="230"/>
      <c r="H346" s="120"/>
      <c r="I346" s="120"/>
      <c r="J346" s="240"/>
      <c r="K346" s="243"/>
      <c r="L346" s="240"/>
      <c r="M346" s="239"/>
      <c r="N346" s="120"/>
      <c r="O346" s="120"/>
      <c r="P346" s="120"/>
      <c r="Q346" s="246"/>
      <c r="R346" s="232"/>
      <c r="S346" s="233"/>
      <c r="T346" s="233"/>
      <c r="U346" s="230"/>
      <c r="V346" s="230"/>
      <c r="W346" s="230"/>
    </row>
    <row r="347" spans="2:23" x14ac:dyDescent="0.35">
      <c r="B347" s="230"/>
      <c r="C347" s="230"/>
      <c r="D347" s="230"/>
      <c r="E347" s="230"/>
      <c r="F347" s="230"/>
      <c r="G347" s="230"/>
      <c r="H347" s="120"/>
      <c r="I347" s="120"/>
      <c r="J347" s="240"/>
      <c r="K347" s="243"/>
      <c r="L347" s="240"/>
      <c r="M347" s="239"/>
      <c r="N347" s="120"/>
      <c r="O347" s="120"/>
      <c r="P347" s="120"/>
      <c r="Q347" s="246"/>
      <c r="R347" s="232"/>
      <c r="S347" s="233"/>
      <c r="T347" s="233"/>
      <c r="U347" s="230"/>
      <c r="V347" s="230"/>
      <c r="W347" s="230"/>
    </row>
    <row r="348" spans="2:23" x14ac:dyDescent="0.35">
      <c r="B348" s="230"/>
      <c r="C348" s="230"/>
      <c r="D348" s="230"/>
      <c r="E348" s="230"/>
      <c r="F348" s="230"/>
      <c r="G348" s="230"/>
      <c r="H348" s="120"/>
      <c r="I348" s="120"/>
      <c r="J348" s="240"/>
      <c r="K348" s="243"/>
      <c r="L348" s="240"/>
      <c r="M348" s="239"/>
      <c r="N348" s="120"/>
      <c r="O348" s="120"/>
      <c r="P348" s="120"/>
      <c r="Q348" s="246"/>
      <c r="R348" s="232"/>
      <c r="S348" s="233"/>
      <c r="T348" s="233"/>
      <c r="U348" s="230"/>
      <c r="V348" s="230"/>
      <c r="W348" s="230"/>
    </row>
    <row r="349" spans="2:23" x14ac:dyDescent="0.35">
      <c r="B349" s="230"/>
      <c r="C349" s="230"/>
      <c r="D349" s="230"/>
      <c r="E349" s="230"/>
      <c r="F349" s="230"/>
      <c r="G349" s="230"/>
      <c r="H349" s="120"/>
      <c r="I349" s="120"/>
      <c r="J349" s="240"/>
      <c r="K349" s="243"/>
      <c r="L349" s="240"/>
      <c r="M349" s="239"/>
      <c r="N349" s="120"/>
      <c r="O349" s="120"/>
      <c r="P349" s="120"/>
      <c r="Q349" s="246"/>
      <c r="R349" s="232"/>
      <c r="S349" s="233"/>
      <c r="T349" s="233"/>
      <c r="U349" s="230"/>
      <c r="V349" s="230"/>
      <c r="W349" s="230"/>
    </row>
    <row r="350" spans="2:23" x14ac:dyDescent="0.35">
      <c r="B350" s="230"/>
      <c r="C350" s="230"/>
      <c r="D350" s="230"/>
      <c r="E350" s="230"/>
      <c r="F350" s="230"/>
      <c r="G350" s="230"/>
      <c r="H350" s="120"/>
      <c r="I350" s="120"/>
      <c r="J350" s="240"/>
      <c r="K350" s="243"/>
      <c r="L350" s="240"/>
      <c r="M350" s="239"/>
      <c r="N350" s="120"/>
      <c r="O350" s="120"/>
      <c r="P350" s="120"/>
      <c r="Q350" s="246"/>
      <c r="R350" s="232"/>
      <c r="S350" s="233"/>
      <c r="T350" s="233"/>
      <c r="U350" s="230"/>
      <c r="V350" s="230"/>
      <c r="W350" s="230"/>
    </row>
    <row r="351" spans="2:23" x14ac:dyDescent="0.35">
      <c r="B351" s="230"/>
      <c r="C351" s="230"/>
      <c r="D351" s="230"/>
      <c r="E351" s="230"/>
      <c r="F351" s="230"/>
      <c r="G351" s="230"/>
      <c r="H351" s="120"/>
      <c r="I351" s="120"/>
      <c r="J351" s="240"/>
      <c r="K351" s="243"/>
      <c r="L351" s="240"/>
      <c r="M351" s="239"/>
      <c r="N351" s="120"/>
      <c r="O351" s="120"/>
      <c r="P351" s="120"/>
      <c r="Q351" s="246"/>
      <c r="R351" s="232"/>
      <c r="S351" s="233"/>
      <c r="T351" s="233"/>
      <c r="U351" s="230"/>
      <c r="V351" s="230"/>
      <c r="W351" s="230"/>
    </row>
    <row r="352" spans="2:23" x14ac:dyDescent="0.35">
      <c r="B352" s="230"/>
      <c r="C352" s="230"/>
      <c r="D352" s="230"/>
      <c r="E352" s="230"/>
      <c r="F352" s="230"/>
      <c r="G352" s="230"/>
      <c r="H352" s="120"/>
      <c r="I352" s="120"/>
      <c r="J352" s="240"/>
      <c r="K352" s="243"/>
      <c r="L352" s="240"/>
      <c r="M352" s="239"/>
      <c r="N352" s="120"/>
      <c r="O352" s="120"/>
      <c r="P352" s="120"/>
      <c r="Q352" s="246"/>
      <c r="R352" s="232"/>
      <c r="S352" s="233"/>
      <c r="T352" s="233"/>
      <c r="U352" s="230"/>
      <c r="V352" s="230"/>
      <c r="W352" s="230"/>
    </row>
    <row r="353" spans="2:23" x14ac:dyDescent="0.35">
      <c r="B353" s="230"/>
      <c r="C353" s="230"/>
      <c r="D353" s="230"/>
      <c r="E353" s="230"/>
      <c r="F353" s="230"/>
      <c r="G353" s="230"/>
      <c r="H353" s="120"/>
      <c r="I353" s="120"/>
      <c r="J353" s="240"/>
      <c r="K353" s="243"/>
      <c r="L353" s="240"/>
      <c r="M353" s="239"/>
      <c r="N353" s="120"/>
      <c r="O353" s="120"/>
      <c r="P353" s="120"/>
      <c r="Q353" s="246"/>
      <c r="R353" s="232"/>
      <c r="S353" s="233"/>
      <c r="T353" s="233"/>
      <c r="U353" s="230"/>
      <c r="V353" s="230"/>
      <c r="W353" s="230"/>
    </row>
    <row r="354" spans="2:23" x14ac:dyDescent="0.35">
      <c r="B354" s="230"/>
      <c r="C354" s="230"/>
      <c r="D354" s="230"/>
      <c r="E354" s="230"/>
      <c r="F354" s="230"/>
      <c r="G354" s="230"/>
      <c r="H354" s="120"/>
      <c r="I354" s="120"/>
      <c r="J354" s="240"/>
      <c r="K354" s="243"/>
      <c r="L354" s="240"/>
      <c r="M354" s="239"/>
      <c r="N354" s="120"/>
      <c r="O354" s="120"/>
      <c r="P354" s="120"/>
      <c r="Q354" s="246"/>
      <c r="R354" s="232"/>
      <c r="S354" s="233"/>
      <c r="T354" s="233"/>
      <c r="U354" s="230"/>
      <c r="V354" s="230"/>
      <c r="W354" s="230"/>
    </row>
    <row r="355" spans="2:23" x14ac:dyDescent="0.35">
      <c r="B355" s="230"/>
      <c r="C355" s="230"/>
      <c r="D355" s="230"/>
      <c r="E355" s="230"/>
      <c r="F355" s="230"/>
      <c r="G355" s="230"/>
      <c r="H355" s="120"/>
      <c r="I355" s="120"/>
      <c r="J355" s="240"/>
      <c r="K355" s="243"/>
      <c r="L355" s="240"/>
      <c r="M355" s="239"/>
      <c r="N355" s="120"/>
      <c r="O355" s="120"/>
      <c r="P355" s="120"/>
      <c r="Q355" s="246"/>
      <c r="R355" s="232"/>
      <c r="S355" s="233"/>
      <c r="T355" s="233"/>
      <c r="U355" s="230"/>
      <c r="V355" s="230"/>
      <c r="W355" s="230"/>
    </row>
    <row r="356" spans="2:23" x14ac:dyDescent="0.35">
      <c r="B356" s="230"/>
      <c r="C356" s="230"/>
      <c r="D356" s="230"/>
      <c r="E356" s="230"/>
      <c r="F356" s="230"/>
      <c r="G356" s="230"/>
      <c r="H356" s="120"/>
      <c r="I356" s="120"/>
      <c r="J356" s="240"/>
      <c r="K356" s="243"/>
      <c r="L356" s="240"/>
      <c r="M356" s="239"/>
      <c r="N356" s="120"/>
      <c r="O356" s="120"/>
      <c r="P356" s="120"/>
      <c r="Q356" s="246"/>
      <c r="R356" s="232"/>
      <c r="S356" s="233"/>
      <c r="T356" s="233"/>
      <c r="U356" s="230"/>
      <c r="V356" s="230"/>
      <c r="W356" s="230"/>
    </row>
    <row r="357" spans="2:23" x14ac:dyDescent="0.35">
      <c r="B357" s="230"/>
      <c r="C357" s="230"/>
      <c r="D357" s="230"/>
      <c r="E357" s="230"/>
      <c r="F357" s="230"/>
      <c r="G357" s="230"/>
      <c r="H357" s="120"/>
      <c r="I357" s="120"/>
      <c r="J357" s="240"/>
      <c r="K357" s="243"/>
      <c r="L357" s="240"/>
      <c r="M357" s="239"/>
      <c r="N357" s="120"/>
      <c r="O357" s="120"/>
      <c r="P357" s="120"/>
      <c r="Q357" s="246"/>
      <c r="R357" s="232"/>
      <c r="S357" s="233"/>
      <c r="T357" s="233"/>
      <c r="U357" s="230"/>
      <c r="V357" s="230"/>
      <c r="W357" s="230"/>
    </row>
    <row r="358" spans="2:23" x14ac:dyDescent="0.35">
      <c r="B358" s="230"/>
      <c r="C358" s="230"/>
      <c r="D358" s="230"/>
      <c r="E358" s="230"/>
      <c r="F358" s="230"/>
      <c r="G358" s="230"/>
      <c r="H358" s="120"/>
      <c r="I358" s="120"/>
      <c r="J358" s="240"/>
      <c r="K358" s="243"/>
      <c r="L358" s="240"/>
      <c r="M358" s="239"/>
      <c r="N358" s="120"/>
      <c r="O358" s="120"/>
      <c r="P358" s="120"/>
      <c r="Q358" s="246"/>
      <c r="R358" s="232"/>
      <c r="S358" s="233"/>
      <c r="T358" s="233"/>
      <c r="U358" s="230"/>
      <c r="V358" s="230"/>
      <c r="W358" s="230"/>
    </row>
    <row r="359" spans="2:23" x14ac:dyDescent="0.35">
      <c r="B359" s="230"/>
      <c r="C359" s="230"/>
      <c r="D359" s="230"/>
      <c r="E359" s="230"/>
      <c r="F359" s="230"/>
      <c r="G359" s="230"/>
      <c r="H359" s="120"/>
      <c r="I359" s="120"/>
      <c r="J359" s="240"/>
      <c r="K359" s="243"/>
      <c r="L359" s="240"/>
      <c r="M359" s="239"/>
      <c r="N359" s="120"/>
      <c r="O359" s="120"/>
      <c r="P359" s="120"/>
      <c r="Q359" s="246"/>
      <c r="R359" s="232"/>
      <c r="S359" s="233"/>
      <c r="T359" s="233"/>
      <c r="U359" s="230"/>
      <c r="V359" s="230"/>
      <c r="W359" s="230"/>
    </row>
    <row r="360" spans="2:23" x14ac:dyDescent="0.35">
      <c r="B360" s="230"/>
      <c r="C360" s="230"/>
      <c r="D360" s="230"/>
      <c r="E360" s="230"/>
      <c r="F360" s="230"/>
      <c r="G360" s="230"/>
      <c r="H360" s="120"/>
      <c r="I360" s="120"/>
      <c r="J360" s="240"/>
      <c r="K360" s="243"/>
      <c r="L360" s="240"/>
      <c r="M360" s="239"/>
      <c r="N360" s="120"/>
      <c r="O360" s="120"/>
      <c r="P360" s="120"/>
      <c r="Q360" s="246"/>
      <c r="R360" s="232"/>
      <c r="S360" s="233"/>
      <c r="T360" s="233"/>
      <c r="U360" s="230"/>
      <c r="V360" s="230"/>
      <c r="W360" s="230"/>
    </row>
    <row r="361" spans="2:23" x14ac:dyDescent="0.35">
      <c r="B361" s="230"/>
      <c r="C361" s="230"/>
      <c r="D361" s="230"/>
      <c r="E361" s="230"/>
      <c r="F361" s="230"/>
      <c r="G361" s="230"/>
      <c r="H361" s="120"/>
      <c r="I361" s="120"/>
      <c r="J361" s="240"/>
      <c r="K361" s="243"/>
      <c r="L361" s="240"/>
      <c r="M361" s="239"/>
      <c r="N361" s="120"/>
      <c r="O361" s="120"/>
      <c r="P361" s="120"/>
      <c r="Q361" s="246"/>
      <c r="R361" s="232"/>
      <c r="S361" s="233"/>
      <c r="T361" s="233"/>
      <c r="U361" s="230"/>
      <c r="V361" s="230"/>
      <c r="W361" s="230"/>
    </row>
    <row r="362" spans="2:23" x14ac:dyDescent="0.35">
      <c r="B362" s="230"/>
      <c r="C362" s="230"/>
      <c r="D362" s="230"/>
      <c r="E362" s="230"/>
      <c r="F362" s="230"/>
      <c r="G362" s="230"/>
      <c r="H362" s="120"/>
      <c r="I362" s="120"/>
      <c r="J362" s="240"/>
      <c r="K362" s="243"/>
      <c r="L362" s="240"/>
      <c r="M362" s="239"/>
      <c r="N362" s="120"/>
      <c r="O362" s="120"/>
      <c r="P362" s="120"/>
      <c r="Q362" s="246"/>
      <c r="R362" s="232"/>
      <c r="S362" s="233"/>
      <c r="T362" s="233"/>
      <c r="U362" s="230"/>
      <c r="V362" s="230"/>
      <c r="W362" s="230"/>
    </row>
    <row r="363" spans="2:23" x14ac:dyDescent="0.35">
      <c r="B363" s="230"/>
      <c r="C363" s="230"/>
      <c r="D363" s="230"/>
      <c r="E363" s="230"/>
      <c r="F363" s="230"/>
      <c r="G363" s="230"/>
      <c r="H363" s="120"/>
      <c r="I363" s="120"/>
      <c r="J363" s="240"/>
      <c r="K363" s="243"/>
      <c r="L363" s="240"/>
      <c r="M363" s="239"/>
      <c r="N363" s="120"/>
      <c r="O363" s="120"/>
      <c r="P363" s="120"/>
      <c r="Q363" s="246"/>
      <c r="R363" s="232"/>
      <c r="S363" s="233"/>
      <c r="T363" s="233"/>
      <c r="U363" s="230"/>
      <c r="V363" s="230"/>
      <c r="W363" s="230"/>
    </row>
    <row r="364" spans="2:23" x14ac:dyDescent="0.35">
      <c r="B364" s="230"/>
      <c r="C364" s="230"/>
      <c r="D364" s="230"/>
      <c r="E364" s="230"/>
      <c r="F364" s="230"/>
      <c r="G364" s="230"/>
      <c r="H364" s="120"/>
      <c r="I364" s="120"/>
      <c r="J364" s="240"/>
      <c r="K364" s="243"/>
      <c r="L364" s="240"/>
      <c r="M364" s="239"/>
      <c r="N364" s="120"/>
      <c r="O364" s="120"/>
      <c r="P364" s="120"/>
      <c r="Q364" s="246"/>
      <c r="R364" s="232"/>
      <c r="S364" s="233"/>
      <c r="T364" s="233"/>
      <c r="U364" s="230"/>
      <c r="V364" s="230"/>
      <c r="W364" s="230"/>
    </row>
    <row r="365" spans="2:23" x14ac:dyDescent="0.35">
      <c r="B365" s="230"/>
      <c r="C365" s="230"/>
      <c r="D365" s="230"/>
      <c r="E365" s="230"/>
      <c r="F365" s="230"/>
      <c r="G365" s="230"/>
      <c r="H365" s="120"/>
      <c r="I365" s="120"/>
      <c r="J365" s="240"/>
      <c r="K365" s="243"/>
      <c r="L365" s="240"/>
      <c r="M365" s="239"/>
      <c r="N365" s="120"/>
      <c r="O365" s="120"/>
      <c r="P365" s="120"/>
      <c r="Q365" s="246"/>
      <c r="R365" s="232"/>
      <c r="S365" s="233"/>
      <c r="T365" s="233"/>
      <c r="U365" s="230"/>
      <c r="V365" s="230"/>
      <c r="W365" s="230"/>
    </row>
    <row r="366" spans="2:23" x14ac:dyDescent="0.35">
      <c r="B366" s="230"/>
      <c r="C366" s="230"/>
      <c r="D366" s="230"/>
      <c r="E366" s="230"/>
      <c r="F366" s="230"/>
      <c r="G366" s="230"/>
      <c r="H366" s="120"/>
      <c r="I366" s="120"/>
      <c r="J366" s="240"/>
      <c r="K366" s="243"/>
      <c r="L366" s="240"/>
      <c r="M366" s="239"/>
      <c r="N366" s="120"/>
      <c r="O366" s="120"/>
      <c r="P366" s="120"/>
      <c r="Q366" s="246"/>
      <c r="R366" s="232"/>
      <c r="S366" s="233"/>
      <c r="T366" s="233"/>
      <c r="U366" s="230"/>
      <c r="V366" s="230"/>
      <c r="W366" s="230"/>
    </row>
    <row r="367" spans="2:23" x14ac:dyDescent="0.35">
      <c r="B367" s="230"/>
      <c r="C367" s="230"/>
      <c r="D367" s="230"/>
      <c r="E367" s="230"/>
      <c r="F367" s="230"/>
      <c r="G367" s="230"/>
      <c r="H367" s="120"/>
      <c r="I367" s="120"/>
      <c r="J367" s="240"/>
      <c r="K367" s="243"/>
      <c r="L367" s="240"/>
      <c r="M367" s="239"/>
      <c r="N367" s="120"/>
      <c r="O367" s="120"/>
      <c r="P367" s="120"/>
      <c r="Q367" s="246"/>
      <c r="R367" s="232"/>
      <c r="S367" s="233"/>
      <c r="T367" s="233"/>
      <c r="U367" s="230"/>
      <c r="V367" s="230"/>
      <c r="W367" s="230"/>
    </row>
    <row r="368" spans="2:23" x14ac:dyDescent="0.35">
      <c r="B368" s="230"/>
      <c r="C368" s="230"/>
      <c r="D368" s="230"/>
      <c r="E368" s="230"/>
      <c r="F368" s="230"/>
      <c r="G368" s="230"/>
      <c r="H368" s="120"/>
      <c r="I368" s="120"/>
      <c r="J368" s="240"/>
      <c r="K368" s="243"/>
      <c r="L368" s="240"/>
      <c r="M368" s="239"/>
      <c r="N368" s="120"/>
      <c r="O368" s="120"/>
      <c r="P368" s="120"/>
      <c r="Q368" s="246"/>
      <c r="R368" s="232"/>
      <c r="S368" s="233"/>
      <c r="T368" s="233"/>
      <c r="U368" s="230"/>
      <c r="V368" s="230"/>
      <c r="W368" s="230"/>
    </row>
    <row r="369" spans="2:23" x14ac:dyDescent="0.35">
      <c r="B369" s="230"/>
      <c r="C369" s="230"/>
      <c r="D369" s="230"/>
      <c r="E369" s="230"/>
      <c r="F369" s="230"/>
      <c r="G369" s="230"/>
      <c r="H369" s="120"/>
      <c r="I369" s="120"/>
      <c r="J369" s="240"/>
      <c r="K369" s="243"/>
      <c r="L369" s="240"/>
      <c r="M369" s="239"/>
      <c r="N369" s="120"/>
      <c r="O369" s="120"/>
      <c r="P369" s="120"/>
      <c r="Q369" s="246"/>
      <c r="R369" s="232"/>
      <c r="S369" s="233"/>
      <c r="T369" s="233"/>
      <c r="U369" s="230"/>
      <c r="V369" s="230"/>
      <c r="W369" s="230"/>
    </row>
    <row r="370" spans="2:23" x14ac:dyDescent="0.35">
      <c r="B370" s="230"/>
      <c r="C370" s="230"/>
      <c r="D370" s="230"/>
      <c r="E370" s="230"/>
      <c r="F370" s="230"/>
      <c r="G370" s="230"/>
      <c r="H370" s="120"/>
      <c r="I370" s="120"/>
      <c r="J370" s="240"/>
      <c r="K370" s="243"/>
      <c r="L370" s="240"/>
      <c r="M370" s="239"/>
      <c r="N370" s="120"/>
      <c r="O370" s="120"/>
      <c r="P370" s="120"/>
      <c r="Q370" s="246"/>
      <c r="R370" s="232"/>
      <c r="S370" s="233"/>
      <c r="T370" s="233"/>
      <c r="U370" s="230"/>
      <c r="V370" s="230"/>
      <c r="W370" s="230"/>
    </row>
    <row r="371" spans="2:23" x14ac:dyDescent="0.35">
      <c r="B371" s="230"/>
      <c r="C371" s="230"/>
      <c r="D371" s="230"/>
      <c r="E371" s="230"/>
      <c r="F371" s="230"/>
      <c r="G371" s="230"/>
      <c r="H371" s="120"/>
      <c r="I371" s="120"/>
      <c r="J371" s="240"/>
      <c r="K371" s="243"/>
      <c r="L371" s="240"/>
      <c r="M371" s="239"/>
      <c r="N371" s="120"/>
      <c r="O371" s="120"/>
      <c r="P371" s="120"/>
      <c r="Q371" s="246"/>
      <c r="R371" s="232"/>
      <c r="S371" s="233"/>
      <c r="T371" s="233"/>
      <c r="U371" s="230"/>
      <c r="V371" s="230"/>
      <c r="W371" s="230"/>
    </row>
    <row r="372" spans="2:23" x14ac:dyDescent="0.35">
      <c r="B372" s="230"/>
      <c r="C372" s="230"/>
      <c r="D372" s="230"/>
      <c r="E372" s="230"/>
      <c r="F372" s="230"/>
      <c r="G372" s="230"/>
      <c r="H372" s="120"/>
      <c r="I372" s="120"/>
      <c r="J372" s="240"/>
      <c r="K372" s="243"/>
      <c r="L372" s="240"/>
      <c r="M372" s="239"/>
      <c r="N372" s="120"/>
      <c r="O372" s="120"/>
      <c r="P372" s="120"/>
      <c r="Q372" s="246"/>
      <c r="R372" s="232"/>
      <c r="S372" s="233"/>
      <c r="T372" s="233"/>
      <c r="U372" s="230"/>
      <c r="V372" s="230"/>
      <c r="W372" s="230"/>
    </row>
    <row r="373" spans="2:23" x14ac:dyDescent="0.35">
      <c r="B373" s="230"/>
      <c r="C373" s="230"/>
      <c r="D373" s="230"/>
      <c r="E373" s="230"/>
      <c r="F373" s="230"/>
      <c r="G373" s="230"/>
      <c r="H373" s="120"/>
      <c r="I373" s="120"/>
      <c r="J373" s="240"/>
      <c r="K373" s="243"/>
      <c r="L373" s="240"/>
      <c r="M373" s="239"/>
      <c r="N373" s="120"/>
      <c r="O373" s="120"/>
      <c r="P373" s="120"/>
      <c r="Q373" s="246"/>
      <c r="R373" s="232"/>
      <c r="S373" s="233"/>
      <c r="T373" s="233"/>
      <c r="U373" s="230"/>
      <c r="V373" s="230"/>
      <c r="W373" s="230"/>
    </row>
    <row r="374" spans="2:23" x14ac:dyDescent="0.35">
      <c r="B374" s="230"/>
      <c r="C374" s="230"/>
      <c r="D374" s="230"/>
      <c r="E374" s="230"/>
      <c r="F374" s="230"/>
      <c r="G374" s="230"/>
      <c r="H374" s="120"/>
      <c r="I374" s="120"/>
      <c r="J374" s="240"/>
      <c r="K374" s="243"/>
      <c r="L374" s="240"/>
      <c r="M374" s="239"/>
      <c r="N374" s="120"/>
      <c r="O374" s="120"/>
      <c r="P374" s="120"/>
      <c r="Q374" s="246"/>
      <c r="R374" s="232"/>
      <c r="S374" s="233"/>
      <c r="T374" s="233"/>
      <c r="U374" s="230"/>
      <c r="V374" s="230"/>
      <c r="W374" s="230"/>
    </row>
    <row r="375" spans="2:23" x14ac:dyDescent="0.35">
      <c r="B375" s="230"/>
      <c r="C375" s="230"/>
      <c r="D375" s="230"/>
      <c r="E375" s="230"/>
      <c r="F375" s="230"/>
      <c r="G375" s="230"/>
      <c r="H375" s="120"/>
      <c r="I375" s="120"/>
      <c r="J375" s="240"/>
      <c r="K375" s="243"/>
      <c r="L375" s="240"/>
      <c r="M375" s="239"/>
      <c r="N375" s="120"/>
      <c r="O375" s="120"/>
      <c r="P375" s="120"/>
      <c r="Q375" s="246"/>
      <c r="R375" s="232"/>
      <c r="S375" s="233"/>
      <c r="T375" s="233"/>
      <c r="U375" s="230"/>
      <c r="V375" s="230"/>
      <c r="W375" s="230"/>
    </row>
    <row r="376" spans="2:23" x14ac:dyDescent="0.35">
      <c r="B376" s="230"/>
      <c r="C376" s="230"/>
      <c r="D376" s="230"/>
      <c r="E376" s="230"/>
      <c r="F376" s="230"/>
      <c r="G376" s="230"/>
      <c r="H376" s="120"/>
      <c r="I376" s="120"/>
      <c r="J376" s="240"/>
      <c r="K376" s="243"/>
      <c r="L376" s="240"/>
      <c r="M376" s="239"/>
      <c r="N376" s="120"/>
      <c r="O376" s="120"/>
      <c r="P376" s="120"/>
      <c r="Q376" s="246"/>
      <c r="R376" s="232"/>
      <c r="S376" s="233"/>
      <c r="T376" s="233"/>
      <c r="U376" s="230"/>
      <c r="V376" s="230"/>
      <c r="W376" s="230"/>
    </row>
    <row r="377" spans="2:23" x14ac:dyDescent="0.35">
      <c r="B377" s="230"/>
      <c r="C377" s="230"/>
      <c r="D377" s="230"/>
      <c r="E377" s="230"/>
      <c r="F377" s="230"/>
      <c r="G377" s="230"/>
      <c r="H377" s="120"/>
      <c r="I377" s="120"/>
      <c r="J377" s="240"/>
      <c r="K377" s="243"/>
      <c r="L377" s="240"/>
      <c r="M377" s="239"/>
      <c r="N377" s="120"/>
      <c r="O377" s="120"/>
      <c r="P377" s="120"/>
      <c r="Q377" s="246"/>
      <c r="R377" s="232"/>
      <c r="S377" s="233"/>
      <c r="T377" s="233"/>
      <c r="U377" s="230"/>
      <c r="V377" s="230"/>
      <c r="W377" s="230"/>
    </row>
    <row r="378" spans="2:23" x14ac:dyDescent="0.35">
      <c r="B378" s="230"/>
      <c r="C378" s="230"/>
      <c r="D378" s="230"/>
      <c r="E378" s="230"/>
      <c r="F378" s="230"/>
      <c r="G378" s="230"/>
      <c r="H378" s="120"/>
      <c r="I378" s="120"/>
      <c r="J378" s="240"/>
      <c r="K378" s="243"/>
      <c r="L378" s="240"/>
      <c r="M378" s="239"/>
      <c r="N378" s="120"/>
      <c r="O378" s="120"/>
      <c r="P378" s="120"/>
      <c r="Q378" s="246"/>
      <c r="R378" s="232"/>
      <c r="S378" s="233"/>
      <c r="T378" s="233"/>
      <c r="U378" s="230"/>
      <c r="V378" s="230"/>
      <c r="W378" s="230"/>
    </row>
    <row r="379" spans="2:23" x14ac:dyDescent="0.35">
      <c r="B379" s="230"/>
      <c r="C379" s="230"/>
      <c r="D379" s="230"/>
      <c r="E379" s="230"/>
      <c r="F379" s="230"/>
      <c r="G379" s="230"/>
      <c r="H379" s="120"/>
      <c r="I379" s="120"/>
      <c r="J379" s="240"/>
      <c r="K379" s="243"/>
      <c r="L379" s="240"/>
      <c r="M379" s="239"/>
      <c r="N379" s="120"/>
      <c r="O379" s="120"/>
      <c r="P379" s="120"/>
      <c r="Q379" s="246"/>
      <c r="R379" s="232"/>
      <c r="S379" s="233"/>
      <c r="T379" s="233"/>
      <c r="U379" s="230"/>
      <c r="V379" s="230"/>
      <c r="W379" s="230"/>
    </row>
    <row r="380" spans="2:23" x14ac:dyDescent="0.35">
      <c r="B380" s="230"/>
      <c r="C380" s="230"/>
      <c r="D380" s="230"/>
      <c r="E380" s="230"/>
      <c r="F380" s="230"/>
      <c r="G380" s="230"/>
      <c r="H380" s="120"/>
      <c r="I380" s="120"/>
      <c r="J380" s="240"/>
      <c r="K380" s="243"/>
      <c r="L380" s="240"/>
      <c r="M380" s="239"/>
      <c r="N380" s="120"/>
      <c r="O380" s="120"/>
      <c r="P380" s="120"/>
      <c r="Q380" s="246"/>
      <c r="R380" s="232"/>
      <c r="S380" s="233"/>
      <c r="T380" s="233"/>
      <c r="U380" s="230"/>
      <c r="V380" s="230"/>
      <c r="W380" s="230"/>
    </row>
    <row r="381" spans="2:23" x14ac:dyDescent="0.35">
      <c r="B381" s="230"/>
      <c r="C381" s="230"/>
      <c r="D381" s="230"/>
      <c r="E381" s="230"/>
      <c r="F381" s="230"/>
      <c r="G381" s="230"/>
      <c r="H381" s="120"/>
      <c r="I381" s="120"/>
      <c r="J381" s="240"/>
      <c r="K381" s="243"/>
      <c r="L381" s="240"/>
      <c r="M381" s="239"/>
      <c r="N381" s="120"/>
      <c r="O381" s="120"/>
      <c r="P381" s="120"/>
      <c r="Q381" s="246"/>
      <c r="R381" s="232"/>
      <c r="S381" s="233"/>
      <c r="T381" s="233"/>
      <c r="U381" s="230"/>
      <c r="V381" s="230"/>
      <c r="W381" s="230"/>
    </row>
    <row r="382" spans="2:23" x14ac:dyDescent="0.35">
      <c r="B382" s="230"/>
      <c r="C382" s="230"/>
      <c r="D382" s="230"/>
      <c r="E382" s="230"/>
      <c r="F382" s="230"/>
      <c r="G382" s="230"/>
      <c r="H382" s="120"/>
      <c r="I382" s="120"/>
      <c r="J382" s="240"/>
      <c r="K382" s="243"/>
      <c r="L382" s="240"/>
      <c r="M382" s="239"/>
      <c r="N382" s="120"/>
      <c r="O382" s="120"/>
      <c r="P382" s="120"/>
      <c r="Q382" s="246"/>
      <c r="R382" s="232"/>
      <c r="S382" s="233"/>
      <c r="T382" s="233"/>
      <c r="U382" s="230"/>
      <c r="V382" s="230"/>
      <c r="W382" s="230"/>
    </row>
    <row r="383" spans="2:23" x14ac:dyDescent="0.35">
      <c r="B383" s="230"/>
      <c r="C383" s="230"/>
      <c r="D383" s="230"/>
      <c r="E383" s="230"/>
      <c r="F383" s="230"/>
      <c r="G383" s="230"/>
      <c r="H383" s="120"/>
      <c r="I383" s="120"/>
      <c r="J383" s="240"/>
      <c r="K383" s="243"/>
      <c r="L383" s="240"/>
      <c r="M383" s="239"/>
      <c r="N383" s="120"/>
      <c r="O383" s="120"/>
      <c r="P383" s="120"/>
      <c r="Q383" s="246"/>
      <c r="R383" s="232"/>
      <c r="S383" s="233"/>
      <c r="T383" s="233"/>
      <c r="U383" s="230"/>
      <c r="V383" s="230"/>
      <c r="W383" s="230"/>
    </row>
    <row r="384" spans="2:23" x14ac:dyDescent="0.35">
      <c r="B384" s="230"/>
      <c r="C384" s="230"/>
      <c r="D384" s="230"/>
      <c r="E384" s="230"/>
      <c r="F384" s="230"/>
      <c r="G384" s="230"/>
      <c r="H384" s="120"/>
      <c r="I384" s="120"/>
      <c r="J384" s="240"/>
      <c r="K384" s="243"/>
      <c r="L384" s="240"/>
      <c r="M384" s="239"/>
      <c r="N384" s="120"/>
      <c r="O384" s="120"/>
      <c r="P384" s="120"/>
      <c r="Q384" s="246"/>
      <c r="R384" s="232"/>
      <c r="S384" s="233"/>
      <c r="T384" s="233"/>
      <c r="U384" s="230"/>
      <c r="V384" s="230"/>
      <c r="W384" s="230"/>
    </row>
    <row r="385" spans="2:23" x14ac:dyDescent="0.35">
      <c r="B385" s="230"/>
      <c r="C385" s="230"/>
      <c r="D385" s="230"/>
      <c r="E385" s="230"/>
      <c r="F385" s="230"/>
      <c r="G385" s="230"/>
      <c r="H385" s="120"/>
      <c r="I385" s="120"/>
      <c r="J385" s="240"/>
      <c r="K385" s="243"/>
      <c r="L385" s="240"/>
      <c r="M385" s="239"/>
      <c r="N385" s="120"/>
      <c r="O385" s="120"/>
      <c r="P385" s="120"/>
      <c r="Q385" s="246"/>
      <c r="R385" s="232"/>
      <c r="S385" s="233"/>
      <c r="T385" s="233"/>
      <c r="U385" s="230"/>
      <c r="V385" s="230"/>
      <c r="W385" s="230"/>
    </row>
    <row r="386" spans="2:23" x14ac:dyDescent="0.35">
      <c r="B386" s="230"/>
      <c r="C386" s="230"/>
      <c r="D386" s="230"/>
      <c r="E386" s="230"/>
      <c r="F386" s="230"/>
      <c r="G386" s="230"/>
      <c r="H386" s="120"/>
      <c r="I386" s="120"/>
      <c r="J386" s="240"/>
      <c r="K386" s="243"/>
      <c r="L386" s="240"/>
      <c r="M386" s="239"/>
      <c r="N386" s="120"/>
      <c r="O386" s="120"/>
      <c r="P386" s="120"/>
      <c r="Q386" s="246"/>
      <c r="R386" s="232"/>
      <c r="S386" s="233"/>
      <c r="T386" s="233"/>
      <c r="U386" s="230"/>
      <c r="V386" s="230"/>
      <c r="W386" s="230"/>
    </row>
    <row r="387" spans="2:23" x14ac:dyDescent="0.35">
      <c r="B387" s="230"/>
      <c r="C387" s="230"/>
      <c r="D387" s="230"/>
      <c r="E387" s="230"/>
      <c r="F387" s="230"/>
      <c r="G387" s="230"/>
      <c r="H387" s="120"/>
      <c r="I387" s="120"/>
      <c r="J387" s="240"/>
      <c r="K387" s="243"/>
      <c r="L387" s="240"/>
      <c r="M387" s="239"/>
      <c r="N387" s="120"/>
      <c r="O387" s="120"/>
      <c r="P387" s="120"/>
      <c r="Q387" s="246"/>
      <c r="R387" s="232"/>
      <c r="S387" s="233"/>
      <c r="T387" s="233"/>
      <c r="U387" s="230"/>
      <c r="V387" s="230"/>
      <c r="W387" s="230"/>
    </row>
    <row r="388" spans="2:23" x14ac:dyDescent="0.35">
      <c r="B388" s="230"/>
      <c r="C388" s="230"/>
      <c r="D388" s="230"/>
      <c r="E388" s="230"/>
      <c r="F388" s="230"/>
      <c r="G388" s="230"/>
      <c r="H388" s="120"/>
      <c r="I388" s="120"/>
      <c r="J388" s="240"/>
      <c r="K388" s="243"/>
      <c r="L388" s="240"/>
      <c r="M388" s="239"/>
      <c r="N388" s="120"/>
      <c r="O388" s="120"/>
      <c r="P388" s="120"/>
      <c r="Q388" s="246"/>
      <c r="R388" s="232"/>
      <c r="S388" s="233"/>
      <c r="T388" s="233"/>
      <c r="U388" s="230"/>
      <c r="V388" s="230"/>
      <c r="W388" s="230"/>
    </row>
    <row r="389" spans="2:23" x14ac:dyDescent="0.35">
      <c r="B389" s="230"/>
      <c r="C389" s="230"/>
      <c r="D389" s="230"/>
      <c r="E389" s="230"/>
      <c r="F389" s="230"/>
      <c r="G389" s="230"/>
      <c r="H389" s="120"/>
      <c r="I389" s="120"/>
      <c r="J389" s="240"/>
      <c r="K389" s="243"/>
      <c r="L389" s="240"/>
      <c r="M389" s="239"/>
      <c r="N389" s="120"/>
      <c r="O389" s="120"/>
      <c r="P389" s="120"/>
      <c r="Q389" s="246"/>
      <c r="R389" s="232"/>
      <c r="S389" s="233"/>
      <c r="T389" s="233"/>
      <c r="U389" s="230"/>
      <c r="V389" s="230"/>
      <c r="W389" s="230"/>
    </row>
    <row r="390" spans="2:23" x14ac:dyDescent="0.35">
      <c r="B390" s="230"/>
      <c r="C390" s="230"/>
      <c r="D390" s="230"/>
      <c r="E390" s="230"/>
      <c r="F390" s="230"/>
      <c r="G390" s="230"/>
      <c r="H390" s="120"/>
      <c r="I390" s="120"/>
      <c r="J390" s="240"/>
      <c r="K390" s="243"/>
      <c r="L390" s="240"/>
      <c r="M390" s="239"/>
      <c r="N390" s="120"/>
      <c r="O390" s="120"/>
      <c r="P390" s="120"/>
      <c r="Q390" s="246"/>
      <c r="R390" s="232"/>
      <c r="S390" s="233"/>
      <c r="T390" s="233"/>
      <c r="U390" s="230"/>
      <c r="V390" s="230"/>
      <c r="W390" s="230"/>
    </row>
    <row r="391" spans="2:23" x14ac:dyDescent="0.35">
      <c r="B391" s="230"/>
      <c r="C391" s="230"/>
      <c r="D391" s="230"/>
      <c r="E391" s="230"/>
      <c r="F391" s="230"/>
      <c r="G391" s="230"/>
      <c r="H391" s="120"/>
      <c r="I391" s="120"/>
      <c r="J391" s="240"/>
      <c r="K391" s="243"/>
      <c r="L391" s="240"/>
      <c r="M391" s="239"/>
      <c r="N391" s="120"/>
      <c r="O391" s="120"/>
      <c r="P391" s="120"/>
      <c r="Q391" s="246"/>
      <c r="R391" s="232"/>
      <c r="S391" s="233"/>
      <c r="T391" s="233"/>
      <c r="U391" s="230"/>
      <c r="V391" s="230"/>
      <c r="W391" s="230"/>
    </row>
    <row r="392" spans="2:23" x14ac:dyDescent="0.35">
      <c r="B392" s="230"/>
      <c r="C392" s="230"/>
      <c r="D392" s="230"/>
      <c r="E392" s="230"/>
      <c r="F392" s="230"/>
      <c r="G392" s="230"/>
      <c r="H392" s="120"/>
      <c r="I392" s="120"/>
      <c r="J392" s="240"/>
      <c r="K392" s="243"/>
      <c r="L392" s="240"/>
      <c r="M392" s="239"/>
      <c r="N392" s="120"/>
      <c r="O392" s="120"/>
      <c r="P392" s="120"/>
      <c r="Q392" s="246"/>
      <c r="R392" s="232"/>
      <c r="S392" s="233"/>
      <c r="T392" s="233"/>
      <c r="U392" s="230"/>
      <c r="V392" s="230"/>
      <c r="W392" s="230"/>
    </row>
    <row r="393" spans="2:23" x14ac:dyDescent="0.35">
      <c r="B393" s="230"/>
      <c r="C393" s="230"/>
      <c r="D393" s="230"/>
      <c r="E393" s="230"/>
      <c r="F393" s="230"/>
      <c r="G393" s="230"/>
      <c r="H393" s="120"/>
      <c r="I393" s="120"/>
      <c r="J393" s="240"/>
      <c r="K393" s="243"/>
      <c r="L393" s="240"/>
      <c r="M393" s="239"/>
      <c r="N393" s="120"/>
      <c r="O393" s="120"/>
      <c r="P393" s="120"/>
      <c r="Q393" s="246"/>
      <c r="R393" s="232"/>
      <c r="S393" s="233"/>
      <c r="T393" s="233"/>
      <c r="U393" s="230"/>
      <c r="V393" s="230"/>
      <c r="W393" s="230"/>
    </row>
    <row r="394" spans="2:23" x14ac:dyDescent="0.35">
      <c r="B394" s="230"/>
      <c r="C394" s="230"/>
      <c r="D394" s="230"/>
      <c r="E394" s="230"/>
      <c r="F394" s="230"/>
      <c r="G394" s="230"/>
      <c r="H394" s="120"/>
      <c r="I394" s="120"/>
      <c r="J394" s="240"/>
      <c r="K394" s="243"/>
      <c r="L394" s="240"/>
      <c r="M394" s="239"/>
      <c r="N394" s="120"/>
      <c r="O394" s="120"/>
      <c r="P394" s="120"/>
      <c r="Q394" s="246"/>
      <c r="R394" s="232"/>
      <c r="S394" s="233"/>
      <c r="T394" s="233"/>
      <c r="U394" s="230"/>
      <c r="V394" s="230"/>
      <c r="W394" s="230"/>
    </row>
    <row r="395" spans="2:23" x14ac:dyDescent="0.35">
      <c r="B395" s="230"/>
      <c r="C395" s="230"/>
      <c r="D395" s="230"/>
      <c r="E395" s="230"/>
      <c r="F395" s="230"/>
      <c r="G395" s="230"/>
      <c r="H395" s="120"/>
      <c r="I395" s="120"/>
      <c r="J395" s="240"/>
      <c r="K395" s="243"/>
      <c r="L395" s="240"/>
      <c r="M395" s="239"/>
      <c r="N395" s="120"/>
      <c r="O395" s="120"/>
      <c r="P395" s="120"/>
      <c r="Q395" s="246"/>
      <c r="R395" s="232"/>
      <c r="S395" s="233"/>
      <c r="T395" s="233"/>
      <c r="U395" s="230"/>
      <c r="V395" s="230"/>
      <c r="W395" s="230"/>
    </row>
    <row r="396" spans="2:23" x14ac:dyDescent="0.35">
      <c r="B396" s="230"/>
      <c r="C396" s="230"/>
      <c r="D396" s="230"/>
      <c r="E396" s="230"/>
      <c r="F396" s="230"/>
      <c r="G396" s="230"/>
      <c r="H396" s="120"/>
      <c r="I396" s="120"/>
      <c r="J396" s="240"/>
      <c r="K396" s="243"/>
      <c r="L396" s="240"/>
      <c r="M396" s="239"/>
      <c r="N396" s="120"/>
      <c r="O396" s="120"/>
      <c r="P396" s="120"/>
      <c r="Q396" s="246"/>
      <c r="R396" s="232"/>
      <c r="S396" s="233"/>
      <c r="T396" s="233"/>
      <c r="U396" s="230"/>
      <c r="V396" s="230"/>
      <c r="W396" s="230"/>
    </row>
    <row r="397" spans="2:23" x14ac:dyDescent="0.35">
      <c r="B397" s="230"/>
      <c r="C397" s="230"/>
      <c r="D397" s="230"/>
      <c r="E397" s="230"/>
      <c r="F397" s="230"/>
      <c r="G397" s="230"/>
      <c r="H397" s="120"/>
      <c r="I397" s="120"/>
      <c r="J397" s="240"/>
      <c r="K397" s="243"/>
      <c r="L397" s="240"/>
      <c r="M397" s="239"/>
      <c r="N397" s="120"/>
      <c r="O397" s="120"/>
      <c r="P397" s="120"/>
      <c r="Q397" s="246"/>
      <c r="R397" s="232"/>
      <c r="S397" s="233"/>
      <c r="T397" s="233"/>
      <c r="U397" s="230"/>
      <c r="V397" s="230"/>
      <c r="W397" s="230"/>
    </row>
    <row r="398" spans="2:23" x14ac:dyDescent="0.35">
      <c r="B398" s="230"/>
      <c r="C398" s="230"/>
      <c r="D398" s="230"/>
      <c r="E398" s="230"/>
      <c r="F398" s="230"/>
      <c r="G398" s="230"/>
      <c r="H398" s="120"/>
      <c r="I398" s="120"/>
      <c r="J398" s="240"/>
      <c r="K398" s="243"/>
      <c r="L398" s="240"/>
      <c r="M398" s="239"/>
      <c r="N398" s="120"/>
      <c r="O398" s="120"/>
      <c r="P398" s="120"/>
      <c r="Q398" s="246"/>
      <c r="R398" s="232"/>
      <c r="S398" s="233"/>
      <c r="T398" s="233"/>
      <c r="U398" s="230"/>
      <c r="V398" s="230"/>
      <c r="W398" s="230"/>
    </row>
    <row r="399" spans="2:23" x14ac:dyDescent="0.35">
      <c r="B399" s="230"/>
      <c r="C399" s="230"/>
      <c r="D399" s="230"/>
      <c r="E399" s="230"/>
      <c r="F399" s="230"/>
      <c r="G399" s="230"/>
      <c r="H399" s="120"/>
      <c r="I399" s="120"/>
      <c r="J399" s="240"/>
      <c r="K399" s="243"/>
      <c r="L399" s="240"/>
      <c r="M399" s="239"/>
      <c r="N399" s="120"/>
      <c r="O399" s="120"/>
      <c r="P399" s="120"/>
      <c r="Q399" s="246"/>
      <c r="R399" s="232"/>
      <c r="S399" s="233"/>
      <c r="T399" s="233"/>
      <c r="U399" s="230"/>
      <c r="V399" s="230"/>
      <c r="W399" s="230"/>
    </row>
    <row r="400" spans="2:23" x14ac:dyDescent="0.35">
      <c r="B400" s="230"/>
      <c r="C400" s="230"/>
      <c r="D400" s="230"/>
      <c r="E400" s="230"/>
      <c r="F400" s="230"/>
      <c r="G400" s="230"/>
      <c r="H400" s="120"/>
      <c r="I400" s="120"/>
      <c r="J400" s="240"/>
      <c r="K400" s="243"/>
      <c r="L400" s="240"/>
      <c r="M400" s="239"/>
      <c r="N400" s="120"/>
      <c r="O400" s="120"/>
      <c r="P400" s="120"/>
      <c r="Q400" s="246"/>
      <c r="R400" s="232"/>
      <c r="S400" s="233"/>
      <c r="T400" s="233"/>
      <c r="U400" s="230"/>
      <c r="V400" s="230"/>
      <c r="W400" s="230"/>
    </row>
    <row r="401" spans="2:23" x14ac:dyDescent="0.35">
      <c r="B401" s="230"/>
      <c r="C401" s="230"/>
      <c r="D401" s="230"/>
      <c r="E401" s="230"/>
      <c r="F401" s="230"/>
      <c r="G401" s="230"/>
      <c r="H401" s="120"/>
      <c r="I401" s="120"/>
      <c r="J401" s="240"/>
      <c r="K401" s="243"/>
      <c r="L401" s="240"/>
      <c r="M401" s="239"/>
      <c r="N401" s="120"/>
      <c r="O401" s="120"/>
      <c r="P401" s="120"/>
      <c r="Q401" s="246"/>
      <c r="R401" s="232"/>
      <c r="S401" s="233"/>
      <c r="T401" s="233"/>
      <c r="U401" s="230"/>
      <c r="V401" s="230"/>
      <c r="W401" s="230"/>
    </row>
    <row r="402" spans="2:23" x14ac:dyDescent="0.35">
      <c r="B402" s="230"/>
      <c r="C402" s="230"/>
      <c r="D402" s="230"/>
      <c r="E402" s="230"/>
      <c r="F402" s="230"/>
      <c r="G402" s="230"/>
      <c r="H402" s="120"/>
      <c r="I402" s="120"/>
      <c r="J402" s="240"/>
      <c r="K402" s="243"/>
      <c r="L402" s="240"/>
      <c r="M402" s="239"/>
      <c r="N402" s="120"/>
      <c r="O402" s="120"/>
      <c r="P402" s="120"/>
      <c r="Q402" s="246"/>
      <c r="R402" s="232"/>
      <c r="S402" s="233"/>
      <c r="T402" s="233"/>
      <c r="U402" s="230"/>
      <c r="V402" s="230"/>
      <c r="W402" s="230"/>
    </row>
    <row r="403" spans="2:23" x14ac:dyDescent="0.35">
      <c r="B403" s="230"/>
      <c r="C403" s="230"/>
      <c r="D403" s="230"/>
      <c r="E403" s="230"/>
      <c r="F403" s="230"/>
      <c r="G403" s="230"/>
      <c r="H403" s="120"/>
      <c r="I403" s="120"/>
      <c r="J403" s="240"/>
      <c r="K403" s="243"/>
      <c r="L403" s="240"/>
      <c r="M403" s="239"/>
      <c r="N403" s="120"/>
      <c r="O403" s="120"/>
      <c r="P403" s="120"/>
      <c r="Q403" s="246"/>
      <c r="R403" s="232"/>
      <c r="S403" s="233"/>
      <c r="T403" s="233"/>
      <c r="U403" s="230"/>
      <c r="V403" s="230"/>
      <c r="W403" s="230"/>
    </row>
    <row r="404" spans="2:23" x14ac:dyDescent="0.35">
      <c r="B404" s="230"/>
      <c r="C404" s="230"/>
      <c r="D404" s="230"/>
      <c r="E404" s="230"/>
      <c r="F404" s="230"/>
      <c r="G404" s="230"/>
      <c r="H404" s="120"/>
      <c r="I404" s="120"/>
      <c r="J404" s="240"/>
      <c r="K404" s="243"/>
      <c r="L404" s="240"/>
      <c r="M404" s="239"/>
      <c r="N404" s="120"/>
      <c r="O404" s="120"/>
      <c r="P404" s="120"/>
      <c r="Q404" s="246"/>
      <c r="R404" s="232"/>
      <c r="S404" s="233"/>
      <c r="T404" s="233"/>
      <c r="U404" s="230"/>
      <c r="V404" s="230"/>
      <c r="W404" s="230"/>
    </row>
    <row r="405" spans="2:23" x14ac:dyDescent="0.35">
      <c r="B405" s="230"/>
      <c r="C405" s="230"/>
      <c r="D405" s="230"/>
      <c r="E405" s="230"/>
      <c r="F405" s="230"/>
      <c r="G405" s="230"/>
      <c r="H405" s="120"/>
      <c r="I405" s="120"/>
      <c r="J405" s="240"/>
      <c r="K405" s="243"/>
      <c r="L405" s="240"/>
      <c r="M405" s="239"/>
      <c r="N405" s="120"/>
      <c r="O405" s="120"/>
      <c r="P405" s="120"/>
      <c r="Q405" s="246"/>
      <c r="R405" s="232"/>
      <c r="S405" s="233"/>
      <c r="T405" s="233"/>
      <c r="U405" s="230"/>
      <c r="V405" s="230"/>
      <c r="W405" s="230"/>
    </row>
    <row r="406" spans="2:23" x14ac:dyDescent="0.35">
      <c r="B406" s="230"/>
      <c r="C406" s="230"/>
      <c r="D406" s="230"/>
      <c r="E406" s="230"/>
      <c r="F406" s="230"/>
      <c r="G406" s="230"/>
      <c r="H406" s="120"/>
      <c r="I406" s="120"/>
      <c r="J406" s="240"/>
      <c r="K406" s="243"/>
      <c r="L406" s="240"/>
      <c r="M406" s="239"/>
      <c r="N406" s="120"/>
      <c r="O406" s="120"/>
      <c r="P406" s="120"/>
      <c r="Q406" s="246"/>
      <c r="R406" s="232"/>
      <c r="S406" s="233"/>
      <c r="T406" s="233"/>
      <c r="U406" s="230"/>
      <c r="V406" s="230"/>
      <c r="W406" s="230"/>
    </row>
    <row r="407" spans="2:23" x14ac:dyDescent="0.35">
      <c r="B407" s="230"/>
      <c r="C407" s="230"/>
      <c r="D407" s="230"/>
      <c r="E407" s="230"/>
      <c r="F407" s="230"/>
      <c r="G407" s="230"/>
      <c r="H407" s="120"/>
      <c r="I407" s="120"/>
      <c r="J407" s="240"/>
      <c r="K407" s="243"/>
      <c r="L407" s="240"/>
      <c r="M407" s="239"/>
      <c r="N407" s="120"/>
      <c r="O407" s="120"/>
      <c r="P407" s="120"/>
      <c r="Q407" s="246"/>
      <c r="R407" s="232"/>
      <c r="S407" s="233"/>
      <c r="T407" s="233"/>
      <c r="U407" s="230"/>
      <c r="V407" s="230"/>
      <c r="W407" s="230"/>
    </row>
    <row r="408" spans="2:23" x14ac:dyDescent="0.35">
      <c r="B408" s="230"/>
      <c r="C408" s="230"/>
      <c r="D408" s="230"/>
      <c r="E408" s="230"/>
      <c r="F408" s="230"/>
      <c r="G408" s="230"/>
      <c r="H408" s="120"/>
      <c r="I408" s="120"/>
      <c r="J408" s="240"/>
      <c r="K408" s="243"/>
      <c r="L408" s="240"/>
      <c r="M408" s="239"/>
      <c r="N408" s="120"/>
      <c r="O408" s="120"/>
      <c r="P408" s="120"/>
      <c r="Q408" s="246"/>
      <c r="R408" s="232"/>
      <c r="S408" s="233"/>
      <c r="T408" s="233"/>
      <c r="U408" s="230"/>
      <c r="V408" s="230"/>
      <c r="W408" s="230"/>
    </row>
    <row r="409" spans="2:23" x14ac:dyDescent="0.35">
      <c r="B409" s="230"/>
      <c r="C409" s="230"/>
      <c r="D409" s="230"/>
      <c r="E409" s="230"/>
      <c r="F409" s="230"/>
      <c r="G409" s="230"/>
      <c r="H409" s="120"/>
      <c r="I409" s="120"/>
      <c r="J409" s="240"/>
      <c r="K409" s="243"/>
      <c r="L409" s="240"/>
      <c r="M409" s="239"/>
      <c r="N409" s="120"/>
      <c r="O409" s="120"/>
      <c r="P409" s="120"/>
      <c r="Q409" s="246"/>
      <c r="R409" s="232"/>
      <c r="S409" s="233"/>
      <c r="T409" s="233"/>
      <c r="U409" s="230"/>
      <c r="V409" s="230"/>
      <c r="W409" s="230"/>
    </row>
    <row r="410" spans="2:23" x14ac:dyDescent="0.35">
      <c r="B410" s="230"/>
      <c r="C410" s="230"/>
      <c r="D410" s="230"/>
      <c r="E410" s="230"/>
      <c r="F410" s="230"/>
      <c r="G410" s="230"/>
      <c r="H410" s="120"/>
      <c r="I410" s="120"/>
      <c r="J410" s="240"/>
      <c r="K410" s="243"/>
      <c r="L410" s="240"/>
      <c r="M410" s="239"/>
      <c r="N410" s="120"/>
      <c r="O410" s="120"/>
      <c r="P410" s="120"/>
      <c r="Q410" s="246"/>
      <c r="R410" s="232"/>
      <c r="S410" s="233"/>
      <c r="T410" s="233"/>
      <c r="U410" s="230"/>
      <c r="V410" s="230"/>
      <c r="W410" s="230"/>
    </row>
    <row r="411" spans="2:23" x14ac:dyDescent="0.35">
      <c r="B411" s="230"/>
      <c r="C411" s="230"/>
      <c r="D411" s="230"/>
      <c r="E411" s="230"/>
      <c r="F411" s="230"/>
      <c r="G411" s="230"/>
      <c r="H411" s="120"/>
      <c r="I411" s="120"/>
      <c r="J411" s="240"/>
      <c r="K411" s="243"/>
      <c r="L411" s="240"/>
      <c r="M411" s="239"/>
      <c r="N411" s="120"/>
      <c r="O411" s="120"/>
      <c r="P411" s="120"/>
      <c r="Q411" s="246"/>
      <c r="R411" s="232"/>
      <c r="S411" s="233"/>
      <c r="T411" s="233"/>
      <c r="U411" s="230"/>
      <c r="V411" s="230"/>
      <c r="W411" s="230"/>
    </row>
    <row r="412" spans="2:23" x14ac:dyDescent="0.35">
      <c r="B412" s="230"/>
      <c r="C412" s="230"/>
      <c r="D412" s="230"/>
      <c r="E412" s="230"/>
      <c r="F412" s="230"/>
      <c r="G412" s="230"/>
      <c r="H412" s="120"/>
      <c r="I412" s="120"/>
      <c r="J412" s="240"/>
      <c r="K412" s="243"/>
      <c r="L412" s="240"/>
      <c r="M412" s="239"/>
      <c r="N412" s="120"/>
      <c r="O412" s="120"/>
      <c r="P412" s="120"/>
      <c r="Q412" s="246"/>
      <c r="R412" s="232"/>
      <c r="S412" s="233"/>
      <c r="T412" s="233"/>
      <c r="U412" s="230"/>
      <c r="V412" s="230"/>
      <c r="W412" s="230"/>
    </row>
    <row r="413" spans="2:23" x14ac:dyDescent="0.35">
      <c r="B413" s="230"/>
      <c r="C413" s="230"/>
      <c r="D413" s="230"/>
      <c r="E413" s="230"/>
      <c r="F413" s="230"/>
      <c r="G413" s="230"/>
      <c r="H413" s="120"/>
      <c r="I413" s="120"/>
      <c r="J413" s="240"/>
      <c r="K413" s="243"/>
      <c r="L413" s="240"/>
      <c r="M413" s="239"/>
      <c r="N413" s="120"/>
      <c r="O413" s="120"/>
      <c r="P413" s="120"/>
      <c r="Q413" s="246"/>
      <c r="R413" s="232"/>
      <c r="S413" s="233"/>
      <c r="T413" s="233"/>
      <c r="U413" s="230"/>
      <c r="V413" s="230"/>
      <c r="W413" s="230"/>
    </row>
    <row r="414" spans="2:23" x14ac:dyDescent="0.35">
      <c r="B414" s="230"/>
      <c r="C414" s="230"/>
      <c r="D414" s="230"/>
      <c r="E414" s="230"/>
      <c r="F414" s="230"/>
      <c r="G414" s="230"/>
      <c r="H414" s="120"/>
      <c r="I414" s="120"/>
      <c r="J414" s="240"/>
      <c r="K414" s="243"/>
      <c r="L414" s="240"/>
      <c r="M414" s="239"/>
      <c r="N414" s="120"/>
      <c r="O414" s="120"/>
      <c r="P414" s="120"/>
      <c r="Q414" s="246"/>
      <c r="R414" s="232"/>
      <c r="S414" s="233"/>
      <c r="T414" s="233"/>
      <c r="U414" s="230"/>
      <c r="V414" s="230"/>
      <c r="W414" s="230"/>
    </row>
    <row r="415" spans="2:23" x14ac:dyDescent="0.35">
      <c r="B415" s="230"/>
      <c r="C415" s="230"/>
      <c r="D415" s="230"/>
      <c r="E415" s="230"/>
      <c r="F415" s="230"/>
      <c r="G415" s="230"/>
      <c r="H415" s="120"/>
      <c r="I415" s="120"/>
      <c r="J415" s="240"/>
      <c r="K415" s="243"/>
      <c r="L415" s="240"/>
      <c r="M415" s="239"/>
      <c r="N415" s="120"/>
      <c r="O415" s="120"/>
      <c r="P415" s="120"/>
      <c r="Q415" s="246"/>
      <c r="R415" s="232"/>
      <c r="S415" s="233"/>
      <c r="T415" s="233"/>
      <c r="U415" s="230"/>
      <c r="V415" s="230"/>
      <c r="W415" s="230"/>
    </row>
    <row r="416" spans="2:23" x14ac:dyDescent="0.35">
      <c r="B416" s="230"/>
      <c r="C416" s="230"/>
      <c r="D416" s="230"/>
      <c r="E416" s="230"/>
      <c r="F416" s="230"/>
      <c r="G416" s="230"/>
      <c r="H416" s="120"/>
      <c r="I416" s="120"/>
      <c r="J416" s="240"/>
      <c r="K416" s="243"/>
      <c r="L416" s="240"/>
      <c r="M416" s="239"/>
      <c r="N416" s="120"/>
      <c r="O416" s="120"/>
      <c r="P416" s="120"/>
      <c r="Q416" s="246"/>
      <c r="R416" s="232"/>
      <c r="S416" s="233"/>
      <c r="T416" s="233"/>
      <c r="U416" s="230"/>
      <c r="V416" s="230"/>
      <c r="W416" s="230"/>
    </row>
    <row r="417" spans="2:23" x14ac:dyDescent="0.35">
      <c r="B417" s="230"/>
      <c r="C417" s="230"/>
      <c r="D417" s="230"/>
      <c r="E417" s="230"/>
      <c r="F417" s="230"/>
      <c r="G417" s="230"/>
      <c r="H417" s="120"/>
      <c r="I417" s="120"/>
      <c r="J417" s="240"/>
      <c r="K417" s="243"/>
      <c r="L417" s="240"/>
      <c r="M417" s="239"/>
      <c r="N417" s="120"/>
      <c r="O417" s="120"/>
      <c r="P417" s="120"/>
      <c r="Q417" s="246"/>
      <c r="R417" s="232"/>
      <c r="S417" s="233"/>
      <c r="T417" s="233"/>
      <c r="U417" s="230"/>
      <c r="V417" s="230"/>
      <c r="W417" s="230"/>
    </row>
    <row r="418" spans="2:23" x14ac:dyDescent="0.35">
      <c r="B418" s="230"/>
      <c r="C418" s="230"/>
      <c r="D418" s="230"/>
      <c r="E418" s="230"/>
      <c r="F418" s="230"/>
      <c r="G418" s="230"/>
      <c r="H418" s="120"/>
      <c r="I418" s="120"/>
      <c r="J418" s="240"/>
      <c r="K418" s="243"/>
      <c r="L418" s="240"/>
      <c r="M418" s="239"/>
      <c r="N418" s="120"/>
      <c r="O418" s="120"/>
      <c r="P418" s="120"/>
      <c r="Q418" s="246"/>
      <c r="R418" s="232"/>
      <c r="S418" s="233"/>
      <c r="T418" s="233"/>
      <c r="U418" s="230"/>
      <c r="V418" s="230"/>
      <c r="W418" s="230"/>
    </row>
    <row r="419" spans="2:23" x14ac:dyDescent="0.35">
      <c r="B419" s="230"/>
      <c r="C419" s="230"/>
      <c r="D419" s="230"/>
      <c r="E419" s="230"/>
      <c r="F419" s="230"/>
      <c r="G419" s="230"/>
      <c r="H419" s="120"/>
      <c r="I419" s="120"/>
      <c r="J419" s="240"/>
      <c r="K419" s="243"/>
      <c r="L419" s="240"/>
      <c r="M419" s="239"/>
      <c r="N419" s="120"/>
      <c r="O419" s="120"/>
      <c r="P419" s="120"/>
      <c r="Q419" s="246"/>
      <c r="R419" s="232"/>
      <c r="S419" s="233"/>
      <c r="T419" s="233"/>
      <c r="U419" s="230"/>
      <c r="V419" s="230"/>
      <c r="W419" s="230"/>
    </row>
    <row r="420" spans="2:23" x14ac:dyDescent="0.35">
      <c r="B420" s="230"/>
      <c r="C420" s="230"/>
      <c r="D420" s="230"/>
      <c r="E420" s="230"/>
      <c r="F420" s="230"/>
      <c r="G420" s="230"/>
      <c r="H420" s="120"/>
      <c r="I420" s="120"/>
      <c r="J420" s="240"/>
      <c r="K420" s="243"/>
      <c r="L420" s="240"/>
      <c r="M420" s="239"/>
      <c r="N420" s="120"/>
      <c r="O420" s="120"/>
      <c r="P420" s="120"/>
      <c r="Q420" s="246"/>
      <c r="R420" s="232"/>
      <c r="S420" s="233"/>
      <c r="T420" s="233"/>
      <c r="U420" s="230"/>
      <c r="V420" s="230"/>
      <c r="W420" s="230"/>
    </row>
    <row r="421" spans="2:23" x14ac:dyDescent="0.35">
      <c r="B421" s="230"/>
      <c r="C421" s="230"/>
      <c r="D421" s="230"/>
      <c r="E421" s="230"/>
      <c r="F421" s="230"/>
      <c r="G421" s="230"/>
      <c r="H421" s="120"/>
      <c r="I421" s="120"/>
      <c r="J421" s="240"/>
      <c r="K421" s="243"/>
      <c r="L421" s="240"/>
      <c r="M421" s="239"/>
      <c r="N421" s="120"/>
      <c r="O421" s="120"/>
      <c r="P421" s="120"/>
      <c r="Q421" s="246"/>
      <c r="R421" s="232"/>
      <c r="S421" s="233"/>
      <c r="T421" s="233"/>
      <c r="U421" s="230"/>
      <c r="V421" s="230"/>
      <c r="W421" s="230"/>
    </row>
    <row r="422" spans="2:23" x14ac:dyDescent="0.35">
      <c r="B422" s="230"/>
      <c r="C422" s="230"/>
      <c r="D422" s="230"/>
      <c r="E422" s="230"/>
      <c r="F422" s="230"/>
      <c r="G422" s="230"/>
      <c r="H422" s="120"/>
      <c r="I422" s="120"/>
      <c r="J422" s="240"/>
      <c r="K422" s="243"/>
      <c r="L422" s="240"/>
      <c r="M422" s="239"/>
      <c r="N422" s="120"/>
      <c r="O422" s="120"/>
      <c r="P422" s="120"/>
      <c r="Q422" s="246"/>
      <c r="R422" s="232"/>
      <c r="S422" s="233"/>
      <c r="T422" s="233"/>
      <c r="U422" s="230"/>
      <c r="V422" s="230"/>
      <c r="W422" s="230"/>
    </row>
    <row r="423" spans="2:23" x14ac:dyDescent="0.35">
      <c r="B423" s="230"/>
      <c r="C423" s="230"/>
      <c r="D423" s="230"/>
      <c r="E423" s="230"/>
      <c r="F423" s="230"/>
      <c r="G423" s="230"/>
      <c r="H423" s="120"/>
      <c r="I423" s="120"/>
      <c r="J423" s="240"/>
      <c r="K423" s="243"/>
      <c r="L423" s="240"/>
      <c r="M423" s="239"/>
      <c r="N423" s="120"/>
      <c r="O423" s="120"/>
      <c r="P423" s="120"/>
      <c r="Q423" s="246"/>
      <c r="R423" s="232"/>
      <c r="S423" s="233"/>
      <c r="T423" s="233"/>
      <c r="U423" s="230"/>
      <c r="V423" s="230"/>
      <c r="W423" s="230"/>
    </row>
    <row r="424" spans="2:23" x14ac:dyDescent="0.35">
      <c r="B424" s="230"/>
      <c r="C424" s="230"/>
      <c r="D424" s="230"/>
      <c r="E424" s="230"/>
      <c r="F424" s="230"/>
      <c r="G424" s="230"/>
      <c r="H424" s="120"/>
      <c r="I424" s="120"/>
      <c r="J424" s="240"/>
      <c r="K424" s="243"/>
      <c r="L424" s="240"/>
      <c r="M424" s="239"/>
      <c r="N424" s="120"/>
      <c r="O424" s="120"/>
      <c r="P424" s="120"/>
      <c r="Q424" s="246"/>
      <c r="R424" s="232"/>
      <c r="S424" s="233"/>
      <c r="T424" s="233"/>
      <c r="U424" s="230"/>
      <c r="V424" s="230"/>
      <c r="W424" s="230"/>
    </row>
    <row r="425" spans="2:23" x14ac:dyDescent="0.35">
      <c r="B425" s="230"/>
      <c r="C425" s="230"/>
      <c r="D425" s="230"/>
      <c r="E425" s="230"/>
      <c r="F425" s="230"/>
      <c r="G425" s="230"/>
      <c r="H425" s="120"/>
      <c r="I425" s="120"/>
      <c r="J425" s="240"/>
      <c r="K425" s="243"/>
      <c r="L425" s="240"/>
      <c r="M425" s="239"/>
      <c r="N425" s="120"/>
      <c r="O425" s="120"/>
      <c r="P425" s="120"/>
      <c r="Q425" s="246"/>
      <c r="R425" s="232"/>
      <c r="S425" s="233"/>
      <c r="T425" s="233"/>
      <c r="U425" s="230"/>
      <c r="V425" s="230"/>
      <c r="W425" s="230"/>
    </row>
    <row r="426" spans="2:23" x14ac:dyDescent="0.35">
      <c r="B426" s="230"/>
      <c r="C426" s="230"/>
      <c r="D426" s="230"/>
      <c r="E426" s="230"/>
      <c r="F426" s="230"/>
      <c r="G426" s="230"/>
      <c r="H426" s="120"/>
      <c r="I426" s="120"/>
      <c r="J426" s="240"/>
      <c r="K426" s="243"/>
      <c r="L426" s="240"/>
      <c r="M426" s="239"/>
      <c r="N426" s="120"/>
      <c r="O426" s="120"/>
      <c r="P426" s="120"/>
      <c r="Q426" s="246"/>
      <c r="R426" s="232"/>
      <c r="S426" s="233"/>
      <c r="T426" s="233"/>
      <c r="U426" s="230"/>
      <c r="V426" s="230"/>
      <c r="W426" s="230"/>
    </row>
    <row r="427" spans="2:23" x14ac:dyDescent="0.35">
      <c r="B427" s="230"/>
      <c r="C427" s="230"/>
      <c r="D427" s="230"/>
      <c r="E427" s="230"/>
      <c r="F427" s="230"/>
      <c r="G427" s="230"/>
      <c r="H427" s="120"/>
      <c r="I427" s="120"/>
      <c r="J427" s="240"/>
      <c r="K427" s="243"/>
      <c r="L427" s="240"/>
      <c r="M427" s="239"/>
      <c r="N427" s="120"/>
      <c r="O427" s="120"/>
      <c r="P427" s="120"/>
      <c r="Q427" s="246"/>
      <c r="R427" s="232"/>
      <c r="S427" s="233"/>
      <c r="T427" s="233"/>
      <c r="U427" s="230"/>
      <c r="V427" s="230"/>
      <c r="W427" s="230"/>
    </row>
    <row r="428" spans="2:23" x14ac:dyDescent="0.35">
      <c r="B428" s="230"/>
      <c r="C428" s="230"/>
      <c r="D428" s="230"/>
      <c r="E428" s="230"/>
      <c r="F428" s="230"/>
      <c r="G428" s="230"/>
      <c r="H428" s="120"/>
      <c r="I428" s="120"/>
      <c r="J428" s="240"/>
      <c r="K428" s="243"/>
      <c r="L428" s="240"/>
      <c r="M428" s="239"/>
      <c r="N428" s="120"/>
      <c r="O428" s="120"/>
      <c r="P428" s="120"/>
      <c r="Q428" s="246"/>
      <c r="R428" s="232"/>
      <c r="S428" s="233"/>
      <c r="T428" s="233"/>
      <c r="U428" s="230"/>
      <c r="V428" s="230"/>
      <c r="W428" s="230"/>
    </row>
    <row r="429" spans="2:23" x14ac:dyDescent="0.35">
      <c r="B429" s="230"/>
      <c r="C429" s="230"/>
      <c r="D429" s="230"/>
      <c r="E429" s="230"/>
      <c r="F429" s="230"/>
      <c r="G429" s="230"/>
      <c r="H429" s="120"/>
      <c r="I429" s="120"/>
      <c r="J429" s="240"/>
      <c r="K429" s="243"/>
      <c r="L429" s="240"/>
      <c r="M429" s="239"/>
      <c r="N429" s="120"/>
      <c r="O429" s="120"/>
      <c r="P429" s="120"/>
      <c r="Q429" s="246"/>
      <c r="R429" s="232"/>
      <c r="S429" s="233"/>
      <c r="T429" s="233"/>
      <c r="U429" s="230"/>
      <c r="V429" s="230"/>
      <c r="W429" s="230"/>
    </row>
    <row r="430" spans="2:23" x14ac:dyDescent="0.35">
      <c r="B430" s="230"/>
      <c r="C430" s="230"/>
      <c r="D430" s="230"/>
      <c r="E430" s="230"/>
      <c r="F430" s="230"/>
      <c r="G430" s="230"/>
      <c r="H430" s="120"/>
      <c r="I430" s="120"/>
      <c r="J430" s="240"/>
      <c r="K430" s="243"/>
      <c r="L430" s="240"/>
      <c r="M430" s="239"/>
      <c r="N430" s="120"/>
      <c r="O430" s="120"/>
      <c r="P430" s="120"/>
      <c r="Q430" s="246"/>
      <c r="R430" s="232"/>
      <c r="S430" s="233"/>
      <c r="T430" s="233"/>
      <c r="U430" s="230"/>
      <c r="V430" s="230"/>
      <c r="W430" s="230"/>
    </row>
    <row r="431" spans="2:23" x14ac:dyDescent="0.35">
      <c r="B431" s="230"/>
      <c r="C431" s="230"/>
      <c r="D431" s="230"/>
      <c r="E431" s="230"/>
      <c r="F431" s="230"/>
      <c r="G431" s="230"/>
      <c r="H431" s="120"/>
      <c r="I431" s="120"/>
      <c r="J431" s="240"/>
      <c r="K431" s="243"/>
      <c r="L431" s="240"/>
      <c r="M431" s="239"/>
      <c r="N431" s="120"/>
      <c r="O431" s="120"/>
      <c r="P431" s="120"/>
      <c r="Q431" s="246"/>
      <c r="R431" s="232"/>
      <c r="S431" s="233"/>
      <c r="T431" s="233"/>
      <c r="U431" s="230"/>
      <c r="V431" s="230"/>
      <c r="W431" s="230"/>
    </row>
    <row r="432" spans="2:23" x14ac:dyDescent="0.35">
      <c r="B432" s="230"/>
      <c r="C432" s="230"/>
      <c r="D432" s="230"/>
      <c r="E432" s="230"/>
      <c r="F432" s="230"/>
      <c r="G432" s="230"/>
      <c r="H432" s="120"/>
      <c r="I432" s="120"/>
      <c r="J432" s="240"/>
      <c r="K432" s="243"/>
      <c r="L432" s="240"/>
      <c r="M432" s="239"/>
      <c r="N432" s="120"/>
      <c r="O432" s="120"/>
      <c r="P432" s="120"/>
      <c r="Q432" s="246"/>
      <c r="R432" s="232"/>
      <c r="S432" s="233"/>
      <c r="T432" s="233"/>
      <c r="U432" s="230"/>
      <c r="V432" s="230"/>
      <c r="W432" s="230"/>
    </row>
    <row r="433" spans="2:23" x14ac:dyDescent="0.35">
      <c r="B433" s="230"/>
      <c r="C433" s="230"/>
      <c r="D433" s="230"/>
      <c r="E433" s="230"/>
      <c r="F433" s="230"/>
      <c r="G433" s="230"/>
      <c r="H433" s="120"/>
      <c r="I433" s="120"/>
      <c r="J433" s="240"/>
      <c r="K433" s="243"/>
      <c r="L433" s="240"/>
      <c r="M433" s="239"/>
      <c r="N433" s="120"/>
      <c r="O433" s="120"/>
      <c r="P433" s="120"/>
      <c r="Q433" s="246"/>
      <c r="R433" s="232"/>
      <c r="S433" s="233"/>
      <c r="T433" s="233"/>
      <c r="U433" s="230"/>
      <c r="V433" s="230"/>
      <c r="W433" s="230"/>
    </row>
    <row r="434" spans="2:23" x14ac:dyDescent="0.35">
      <c r="B434" s="230"/>
      <c r="C434" s="230"/>
      <c r="D434" s="230"/>
      <c r="E434" s="230"/>
      <c r="F434" s="230"/>
      <c r="G434" s="230"/>
      <c r="H434" s="120"/>
      <c r="I434" s="120"/>
      <c r="J434" s="240"/>
      <c r="K434" s="243"/>
      <c r="L434" s="240"/>
      <c r="M434" s="239"/>
      <c r="N434" s="120"/>
      <c r="O434" s="120"/>
      <c r="P434" s="120"/>
      <c r="Q434" s="246"/>
      <c r="R434" s="232"/>
      <c r="S434" s="233"/>
      <c r="T434" s="233"/>
      <c r="U434" s="230"/>
      <c r="V434" s="230"/>
      <c r="W434" s="230"/>
    </row>
    <row r="435" spans="2:23" x14ac:dyDescent="0.35">
      <c r="B435" s="230"/>
      <c r="C435" s="230"/>
      <c r="D435" s="230"/>
      <c r="E435" s="230"/>
      <c r="F435" s="230"/>
      <c r="G435" s="230"/>
      <c r="H435" s="120"/>
      <c r="I435" s="120"/>
      <c r="J435" s="240"/>
      <c r="K435" s="243"/>
      <c r="L435" s="240"/>
      <c r="M435" s="239"/>
      <c r="N435" s="120"/>
      <c r="O435" s="120"/>
      <c r="P435" s="120"/>
      <c r="Q435" s="246"/>
      <c r="R435" s="232"/>
      <c r="S435" s="233"/>
      <c r="T435" s="233"/>
      <c r="U435" s="230"/>
      <c r="V435" s="230"/>
      <c r="W435" s="230"/>
    </row>
    <row r="436" spans="2:23" x14ac:dyDescent="0.35">
      <c r="B436" s="230"/>
      <c r="C436" s="230"/>
      <c r="D436" s="230"/>
      <c r="E436" s="230"/>
      <c r="F436" s="230"/>
      <c r="G436" s="230"/>
      <c r="H436" s="120"/>
      <c r="I436" s="120"/>
      <c r="J436" s="240"/>
      <c r="K436" s="243"/>
      <c r="L436" s="240"/>
      <c r="M436" s="239"/>
      <c r="N436" s="120"/>
      <c r="O436" s="120"/>
      <c r="P436" s="120"/>
      <c r="Q436" s="246"/>
      <c r="R436" s="232"/>
      <c r="S436" s="233"/>
      <c r="T436" s="233"/>
      <c r="U436" s="230"/>
      <c r="V436" s="230"/>
      <c r="W436" s="230"/>
    </row>
    <row r="437" spans="2:23" x14ac:dyDescent="0.35">
      <c r="B437" s="230"/>
      <c r="C437" s="230"/>
      <c r="D437" s="230"/>
      <c r="E437" s="230"/>
      <c r="F437" s="230"/>
      <c r="G437" s="230"/>
      <c r="H437" s="120"/>
      <c r="I437" s="120"/>
      <c r="J437" s="240"/>
      <c r="K437" s="243"/>
      <c r="L437" s="240"/>
      <c r="M437" s="239"/>
      <c r="N437" s="120"/>
      <c r="O437" s="120"/>
      <c r="P437" s="120"/>
      <c r="Q437" s="246"/>
      <c r="R437" s="232"/>
      <c r="S437" s="233"/>
      <c r="T437" s="233"/>
      <c r="U437" s="230"/>
      <c r="V437" s="230"/>
      <c r="W437" s="230"/>
    </row>
    <row r="438" spans="2:23" x14ac:dyDescent="0.35">
      <c r="B438" s="230"/>
      <c r="C438" s="230"/>
      <c r="D438" s="230"/>
      <c r="E438" s="230"/>
      <c r="F438" s="230"/>
      <c r="G438" s="230"/>
      <c r="H438" s="120"/>
      <c r="I438" s="120"/>
      <c r="J438" s="240"/>
      <c r="K438" s="243"/>
      <c r="L438" s="240"/>
      <c r="M438" s="239"/>
      <c r="N438" s="120"/>
      <c r="O438" s="120"/>
      <c r="P438" s="120"/>
      <c r="Q438" s="246"/>
      <c r="R438" s="232"/>
      <c r="S438" s="233"/>
      <c r="T438" s="233"/>
      <c r="U438" s="230"/>
      <c r="V438" s="230"/>
      <c r="W438" s="230"/>
    </row>
    <row r="439" spans="2:23" x14ac:dyDescent="0.35">
      <c r="B439" s="230"/>
      <c r="C439" s="230"/>
      <c r="D439" s="230"/>
      <c r="E439" s="230"/>
      <c r="F439" s="230"/>
      <c r="G439" s="230"/>
      <c r="H439" s="120"/>
      <c r="I439" s="120"/>
      <c r="J439" s="240"/>
      <c r="K439" s="243"/>
      <c r="L439" s="240"/>
      <c r="M439" s="239"/>
      <c r="N439" s="120"/>
      <c r="O439" s="120"/>
      <c r="P439" s="120"/>
      <c r="Q439" s="246"/>
      <c r="R439" s="232"/>
      <c r="S439" s="233"/>
      <c r="T439" s="233"/>
      <c r="U439" s="230"/>
      <c r="V439" s="230"/>
      <c r="W439" s="230"/>
    </row>
    <row r="440" spans="2:23" x14ac:dyDescent="0.35">
      <c r="B440" s="230"/>
      <c r="C440" s="230"/>
      <c r="D440" s="230"/>
      <c r="E440" s="230"/>
      <c r="F440" s="230"/>
      <c r="G440" s="230"/>
      <c r="H440" s="120"/>
      <c r="I440" s="120"/>
      <c r="J440" s="240"/>
      <c r="K440" s="243"/>
      <c r="L440" s="240"/>
      <c r="M440" s="239"/>
      <c r="N440" s="120"/>
      <c r="O440" s="120"/>
      <c r="P440" s="120"/>
      <c r="Q440" s="246"/>
      <c r="R440" s="232"/>
      <c r="S440" s="233"/>
      <c r="T440" s="233"/>
      <c r="U440" s="230"/>
      <c r="V440" s="230"/>
      <c r="W440" s="230"/>
    </row>
    <row r="441" spans="2:23" x14ac:dyDescent="0.35">
      <c r="B441" s="230"/>
      <c r="C441" s="230"/>
      <c r="D441" s="230"/>
      <c r="E441" s="230"/>
      <c r="F441" s="230"/>
      <c r="G441" s="230"/>
      <c r="H441" s="120"/>
      <c r="I441" s="120"/>
      <c r="J441" s="240"/>
      <c r="K441" s="243"/>
      <c r="L441" s="240"/>
      <c r="M441" s="239"/>
      <c r="N441" s="120"/>
      <c r="O441" s="120"/>
      <c r="P441" s="120"/>
      <c r="Q441" s="246"/>
      <c r="R441" s="232"/>
      <c r="S441" s="233"/>
      <c r="T441" s="233"/>
      <c r="U441" s="230"/>
      <c r="V441" s="230"/>
      <c r="W441" s="230"/>
    </row>
    <row r="442" spans="2:23" x14ac:dyDescent="0.35">
      <c r="B442" s="230"/>
      <c r="C442" s="230"/>
      <c r="D442" s="230"/>
      <c r="E442" s="230"/>
      <c r="F442" s="230"/>
      <c r="G442" s="230"/>
      <c r="H442" s="120"/>
      <c r="I442" s="120"/>
      <c r="J442" s="240"/>
      <c r="K442" s="243"/>
      <c r="L442" s="240"/>
      <c r="M442" s="239"/>
      <c r="N442" s="120"/>
      <c r="O442" s="120"/>
      <c r="P442" s="120"/>
      <c r="Q442" s="246"/>
      <c r="R442" s="232"/>
      <c r="S442" s="233"/>
      <c r="T442" s="233"/>
      <c r="U442" s="230"/>
      <c r="V442" s="230"/>
      <c r="W442" s="230"/>
    </row>
    <row r="443" spans="2:23" x14ac:dyDescent="0.35">
      <c r="B443" s="230"/>
      <c r="C443" s="230"/>
      <c r="D443" s="230"/>
      <c r="E443" s="230"/>
      <c r="F443" s="230"/>
      <c r="G443" s="230"/>
      <c r="H443" s="120"/>
      <c r="I443" s="120"/>
      <c r="J443" s="240"/>
      <c r="K443" s="243"/>
      <c r="L443" s="240"/>
      <c r="M443" s="239"/>
      <c r="N443" s="120"/>
      <c r="O443" s="120"/>
      <c r="P443" s="120"/>
      <c r="Q443" s="246"/>
      <c r="R443" s="232"/>
      <c r="S443" s="233"/>
      <c r="T443" s="233"/>
      <c r="U443" s="230"/>
      <c r="V443" s="230"/>
      <c r="W443" s="230"/>
    </row>
    <row r="444" spans="2:23" x14ac:dyDescent="0.35">
      <c r="B444" s="230"/>
      <c r="C444" s="230"/>
      <c r="D444" s="230"/>
      <c r="E444" s="230"/>
      <c r="F444" s="230"/>
      <c r="G444" s="230"/>
      <c r="H444" s="120"/>
      <c r="I444" s="120"/>
      <c r="J444" s="240"/>
      <c r="K444" s="243"/>
      <c r="L444" s="240"/>
      <c r="M444" s="239"/>
      <c r="N444" s="120"/>
      <c r="O444" s="120"/>
      <c r="P444" s="120"/>
      <c r="Q444" s="246"/>
      <c r="R444" s="232"/>
      <c r="S444" s="233"/>
      <c r="T444" s="233"/>
      <c r="U444" s="230"/>
      <c r="V444" s="230"/>
      <c r="W444" s="230"/>
    </row>
    <row r="445" spans="2:23" x14ac:dyDescent="0.35">
      <c r="B445" s="230"/>
      <c r="C445" s="230"/>
      <c r="D445" s="230"/>
      <c r="E445" s="230"/>
      <c r="F445" s="230"/>
      <c r="G445" s="230"/>
      <c r="H445" s="120"/>
      <c r="I445" s="120"/>
      <c r="J445" s="240"/>
      <c r="K445" s="243"/>
      <c r="L445" s="240"/>
      <c r="M445" s="239"/>
      <c r="N445" s="120"/>
      <c r="O445" s="120"/>
      <c r="P445" s="120"/>
      <c r="Q445" s="246"/>
      <c r="R445" s="232"/>
      <c r="S445" s="233"/>
      <c r="T445" s="233"/>
      <c r="U445" s="230"/>
      <c r="V445" s="230"/>
      <c r="W445" s="230"/>
    </row>
    <row r="446" spans="2:23" x14ac:dyDescent="0.35">
      <c r="B446" s="230"/>
      <c r="C446" s="230"/>
      <c r="D446" s="230"/>
      <c r="E446" s="230"/>
      <c r="F446" s="230"/>
      <c r="G446" s="230"/>
      <c r="H446" s="120"/>
      <c r="I446" s="120"/>
      <c r="J446" s="240"/>
      <c r="K446" s="243"/>
      <c r="L446" s="240"/>
      <c r="M446" s="239"/>
      <c r="N446" s="120"/>
      <c r="O446" s="120"/>
      <c r="P446" s="120"/>
      <c r="Q446" s="246"/>
      <c r="R446" s="232"/>
      <c r="S446" s="233"/>
      <c r="T446" s="233"/>
      <c r="U446" s="230"/>
      <c r="V446" s="230"/>
      <c r="W446" s="230"/>
    </row>
    <row r="447" spans="2:23" x14ac:dyDescent="0.35">
      <c r="B447" s="230"/>
      <c r="C447" s="230"/>
      <c r="D447" s="230"/>
      <c r="E447" s="230"/>
      <c r="F447" s="230"/>
      <c r="G447" s="230"/>
      <c r="H447" s="120"/>
      <c r="I447" s="120"/>
      <c r="J447" s="240"/>
      <c r="K447" s="243"/>
      <c r="L447" s="240"/>
      <c r="M447" s="239"/>
      <c r="N447" s="120"/>
      <c r="O447" s="120"/>
      <c r="P447" s="120"/>
      <c r="Q447" s="246"/>
      <c r="R447" s="232"/>
      <c r="S447" s="233"/>
      <c r="T447" s="233"/>
      <c r="U447" s="230"/>
      <c r="V447" s="230"/>
      <c r="W447" s="230"/>
    </row>
    <row r="448" spans="2:23" x14ac:dyDescent="0.35">
      <c r="B448" s="230"/>
      <c r="C448" s="230"/>
      <c r="D448" s="230"/>
      <c r="E448" s="230"/>
      <c r="F448" s="230"/>
      <c r="G448" s="230"/>
      <c r="H448" s="120"/>
      <c r="I448" s="120"/>
      <c r="J448" s="240"/>
      <c r="K448" s="243"/>
      <c r="L448" s="240"/>
      <c r="M448" s="239"/>
      <c r="N448" s="120"/>
      <c r="O448" s="120"/>
      <c r="P448" s="120"/>
      <c r="Q448" s="246"/>
      <c r="R448" s="232"/>
      <c r="S448" s="233"/>
      <c r="T448" s="233"/>
      <c r="U448" s="230"/>
      <c r="V448" s="230"/>
      <c r="W448" s="230"/>
    </row>
    <row r="449" spans="2:23" x14ac:dyDescent="0.35">
      <c r="B449" s="230"/>
      <c r="C449" s="230"/>
      <c r="D449" s="230"/>
      <c r="E449" s="230"/>
      <c r="F449" s="230"/>
      <c r="G449" s="230"/>
      <c r="H449" s="120"/>
      <c r="I449" s="120"/>
      <c r="J449" s="240"/>
      <c r="K449" s="243"/>
      <c r="L449" s="240"/>
      <c r="M449" s="239"/>
      <c r="N449" s="120"/>
      <c r="O449" s="120"/>
      <c r="P449" s="120"/>
      <c r="Q449" s="246"/>
      <c r="R449" s="232"/>
      <c r="S449" s="233"/>
      <c r="T449" s="233"/>
      <c r="U449" s="230"/>
      <c r="V449" s="230"/>
      <c r="W449" s="230"/>
    </row>
    <row r="450" spans="2:23" x14ac:dyDescent="0.35">
      <c r="B450" s="230"/>
      <c r="C450" s="230"/>
      <c r="D450" s="230"/>
      <c r="E450" s="230"/>
      <c r="F450" s="230"/>
      <c r="G450" s="230"/>
      <c r="H450" s="120"/>
      <c r="I450" s="120"/>
      <c r="J450" s="240"/>
      <c r="K450" s="243"/>
      <c r="L450" s="240"/>
      <c r="M450" s="239"/>
      <c r="N450" s="120"/>
      <c r="O450" s="120"/>
      <c r="P450" s="120"/>
      <c r="Q450" s="246"/>
      <c r="R450" s="232"/>
      <c r="S450" s="233"/>
      <c r="T450" s="233"/>
      <c r="U450" s="230"/>
      <c r="V450" s="230"/>
      <c r="W450" s="230"/>
    </row>
    <row r="451" spans="2:23" x14ac:dyDescent="0.35">
      <c r="B451" s="230"/>
      <c r="C451" s="230"/>
      <c r="D451" s="230"/>
      <c r="E451" s="230"/>
      <c r="F451" s="230"/>
      <c r="G451" s="230"/>
      <c r="H451" s="120"/>
      <c r="I451" s="120"/>
      <c r="J451" s="240"/>
      <c r="K451" s="243"/>
      <c r="L451" s="240"/>
      <c r="M451" s="239"/>
      <c r="N451" s="120"/>
      <c r="O451" s="120"/>
      <c r="P451" s="120"/>
      <c r="Q451" s="246"/>
      <c r="R451" s="232"/>
      <c r="S451" s="233"/>
      <c r="T451" s="233"/>
      <c r="U451" s="230"/>
      <c r="V451" s="230"/>
      <c r="W451" s="230"/>
    </row>
    <row r="452" spans="2:23" x14ac:dyDescent="0.35">
      <c r="B452" s="230"/>
      <c r="C452" s="230"/>
      <c r="D452" s="230"/>
      <c r="E452" s="230"/>
      <c r="F452" s="230"/>
      <c r="G452" s="230"/>
      <c r="H452" s="120"/>
      <c r="I452" s="120"/>
      <c r="J452" s="240"/>
      <c r="K452" s="243"/>
      <c r="L452" s="240"/>
      <c r="M452" s="239"/>
      <c r="N452" s="120"/>
      <c r="O452" s="120"/>
      <c r="P452" s="120"/>
      <c r="Q452" s="246"/>
      <c r="R452" s="232"/>
      <c r="S452" s="233"/>
      <c r="T452" s="233"/>
      <c r="U452" s="230"/>
      <c r="V452" s="230"/>
      <c r="W452" s="230"/>
    </row>
    <row r="453" spans="2:23" x14ac:dyDescent="0.35">
      <c r="B453" s="230"/>
      <c r="C453" s="230"/>
      <c r="D453" s="230"/>
      <c r="E453" s="230"/>
      <c r="F453" s="230"/>
      <c r="G453" s="230"/>
      <c r="H453" s="120"/>
      <c r="I453" s="120"/>
      <c r="J453" s="240"/>
      <c r="K453" s="243"/>
      <c r="L453" s="240"/>
      <c r="M453" s="239"/>
      <c r="N453" s="120"/>
      <c r="O453" s="120"/>
      <c r="P453" s="120"/>
      <c r="Q453" s="246"/>
      <c r="R453" s="232"/>
      <c r="S453" s="233"/>
      <c r="T453" s="233"/>
      <c r="U453" s="230"/>
      <c r="V453" s="230"/>
      <c r="W453" s="230"/>
    </row>
    <row r="454" spans="2:23" x14ac:dyDescent="0.35">
      <c r="B454" s="230"/>
      <c r="C454" s="230"/>
      <c r="D454" s="230"/>
      <c r="E454" s="230"/>
      <c r="F454" s="230"/>
      <c r="G454" s="230"/>
      <c r="H454" s="120"/>
      <c r="I454" s="120"/>
      <c r="J454" s="240"/>
      <c r="K454" s="243"/>
      <c r="L454" s="240"/>
      <c r="M454" s="239"/>
      <c r="N454" s="120"/>
      <c r="O454" s="120"/>
      <c r="P454" s="120"/>
      <c r="Q454" s="246"/>
      <c r="R454" s="232"/>
      <c r="S454" s="233"/>
      <c r="T454" s="233"/>
      <c r="U454" s="230"/>
      <c r="V454" s="230"/>
      <c r="W454" s="230"/>
    </row>
    <row r="455" spans="2:23" x14ac:dyDescent="0.35">
      <c r="B455" s="230"/>
      <c r="C455" s="230"/>
      <c r="D455" s="230"/>
      <c r="E455" s="230"/>
      <c r="F455" s="230"/>
      <c r="G455" s="230"/>
      <c r="H455" s="120"/>
      <c r="I455" s="120"/>
      <c r="J455" s="240"/>
      <c r="K455" s="243"/>
      <c r="L455" s="240"/>
      <c r="M455" s="239"/>
      <c r="N455" s="120"/>
      <c r="O455" s="120"/>
      <c r="P455" s="120"/>
      <c r="Q455" s="246"/>
      <c r="R455" s="232"/>
      <c r="S455" s="233"/>
      <c r="T455" s="233"/>
      <c r="U455" s="230"/>
      <c r="V455" s="230"/>
      <c r="W455" s="230"/>
    </row>
    <row r="456" spans="2:23" x14ac:dyDescent="0.35">
      <c r="B456" s="230"/>
      <c r="C456" s="230"/>
      <c r="D456" s="230"/>
      <c r="E456" s="230"/>
      <c r="F456" s="230"/>
      <c r="G456" s="230"/>
      <c r="H456" s="120"/>
      <c r="I456" s="120"/>
      <c r="J456" s="240"/>
      <c r="K456" s="243"/>
      <c r="L456" s="240"/>
      <c r="M456" s="239"/>
      <c r="N456" s="120"/>
      <c r="O456" s="120"/>
      <c r="P456" s="120"/>
      <c r="Q456" s="246"/>
      <c r="R456" s="232"/>
      <c r="S456" s="233"/>
      <c r="T456" s="233"/>
      <c r="U456" s="230"/>
      <c r="V456" s="230"/>
      <c r="W456" s="230"/>
    </row>
    <row r="457" spans="2:23" x14ac:dyDescent="0.35">
      <c r="B457" s="230"/>
      <c r="C457" s="230"/>
      <c r="D457" s="230"/>
      <c r="E457" s="230"/>
      <c r="F457" s="230"/>
      <c r="G457" s="230"/>
      <c r="H457" s="120"/>
      <c r="I457" s="120"/>
      <c r="J457" s="240"/>
      <c r="K457" s="243"/>
      <c r="L457" s="240"/>
      <c r="M457" s="239"/>
      <c r="N457" s="120"/>
      <c r="O457" s="120"/>
      <c r="P457" s="120"/>
      <c r="Q457" s="246"/>
      <c r="R457" s="232"/>
      <c r="S457" s="233"/>
      <c r="T457" s="233"/>
      <c r="U457" s="230"/>
      <c r="V457" s="230"/>
      <c r="W457" s="230"/>
    </row>
    <row r="458" spans="2:23" x14ac:dyDescent="0.35">
      <c r="B458" s="230"/>
      <c r="C458" s="230"/>
      <c r="D458" s="230"/>
      <c r="E458" s="230"/>
      <c r="F458" s="230"/>
      <c r="G458" s="230"/>
      <c r="H458" s="120"/>
      <c r="I458" s="120"/>
      <c r="J458" s="240"/>
      <c r="K458" s="243"/>
      <c r="L458" s="240"/>
      <c r="M458" s="239"/>
      <c r="N458" s="120"/>
      <c r="O458" s="120"/>
      <c r="P458" s="120"/>
      <c r="Q458" s="246"/>
      <c r="R458" s="232"/>
      <c r="S458" s="233"/>
      <c r="T458" s="233"/>
      <c r="U458" s="230"/>
      <c r="V458" s="230"/>
      <c r="W458" s="230"/>
    </row>
    <row r="459" spans="2:23" x14ac:dyDescent="0.35">
      <c r="B459" s="230"/>
      <c r="C459" s="230"/>
      <c r="D459" s="230"/>
      <c r="E459" s="230"/>
      <c r="F459" s="230"/>
      <c r="G459" s="230"/>
      <c r="H459" s="120"/>
      <c r="I459" s="120"/>
      <c r="J459" s="240"/>
      <c r="K459" s="243"/>
      <c r="L459" s="240"/>
      <c r="M459" s="239"/>
      <c r="N459" s="120"/>
      <c r="O459" s="120"/>
      <c r="P459" s="120"/>
      <c r="Q459" s="246"/>
      <c r="R459" s="232"/>
      <c r="S459" s="233"/>
      <c r="T459" s="233"/>
      <c r="U459" s="230"/>
      <c r="V459" s="230"/>
      <c r="W459" s="230"/>
    </row>
    <row r="460" spans="2:23" x14ac:dyDescent="0.35">
      <c r="B460" s="230"/>
      <c r="C460" s="230"/>
      <c r="D460" s="230"/>
      <c r="E460" s="230"/>
      <c r="F460" s="230"/>
      <c r="G460" s="230"/>
      <c r="H460" s="120"/>
      <c r="I460" s="120"/>
      <c r="J460" s="240"/>
      <c r="K460" s="243"/>
      <c r="L460" s="240"/>
      <c r="M460" s="239"/>
      <c r="N460" s="120"/>
      <c r="O460" s="120"/>
      <c r="P460" s="120"/>
      <c r="Q460" s="246"/>
      <c r="R460" s="232"/>
      <c r="S460" s="233"/>
      <c r="T460" s="233"/>
      <c r="U460" s="230"/>
      <c r="V460" s="230"/>
      <c r="W460" s="230"/>
    </row>
    <row r="461" spans="2:23" x14ac:dyDescent="0.35">
      <c r="B461" s="230"/>
      <c r="C461" s="230"/>
      <c r="D461" s="230"/>
      <c r="E461" s="230"/>
      <c r="F461" s="230"/>
      <c r="G461" s="230"/>
      <c r="H461" s="120"/>
      <c r="I461" s="120"/>
      <c r="J461" s="240"/>
      <c r="K461" s="243"/>
      <c r="L461" s="240"/>
      <c r="M461" s="239"/>
      <c r="N461" s="120"/>
      <c r="O461" s="120"/>
      <c r="P461" s="120"/>
      <c r="Q461" s="246"/>
      <c r="R461" s="232"/>
      <c r="S461" s="233"/>
      <c r="T461" s="233"/>
      <c r="U461" s="230"/>
      <c r="V461" s="230"/>
      <c r="W461" s="230"/>
    </row>
    <row r="462" spans="2:23" x14ac:dyDescent="0.35">
      <c r="B462" s="230"/>
      <c r="C462" s="230"/>
      <c r="D462" s="230"/>
      <c r="E462" s="230"/>
      <c r="F462" s="230"/>
      <c r="G462" s="230"/>
      <c r="H462" s="120"/>
      <c r="I462" s="120"/>
      <c r="J462" s="240"/>
      <c r="K462" s="243"/>
      <c r="L462" s="240"/>
      <c r="M462" s="239"/>
      <c r="N462" s="120"/>
      <c r="O462" s="120"/>
      <c r="P462" s="120"/>
      <c r="Q462" s="246"/>
      <c r="R462" s="232"/>
      <c r="S462" s="233"/>
      <c r="T462" s="233"/>
      <c r="U462" s="230"/>
      <c r="V462" s="230"/>
      <c r="W462" s="230"/>
    </row>
    <row r="463" spans="2:23" x14ac:dyDescent="0.35">
      <c r="B463" s="230"/>
      <c r="C463" s="230"/>
      <c r="D463" s="230"/>
      <c r="E463" s="230"/>
      <c r="F463" s="230"/>
      <c r="G463" s="230"/>
      <c r="H463" s="120"/>
      <c r="I463" s="120"/>
      <c r="J463" s="240"/>
      <c r="K463" s="243"/>
      <c r="L463" s="240"/>
      <c r="M463" s="239"/>
      <c r="N463" s="120"/>
      <c r="O463" s="120"/>
      <c r="P463" s="120"/>
      <c r="Q463" s="246"/>
      <c r="R463" s="232"/>
      <c r="S463" s="233"/>
      <c r="T463" s="233"/>
      <c r="U463" s="230"/>
      <c r="V463" s="230"/>
      <c r="W463" s="230"/>
    </row>
    <row r="464" spans="2:23" x14ac:dyDescent="0.35">
      <c r="B464" s="230"/>
      <c r="C464" s="230"/>
      <c r="D464" s="230"/>
      <c r="E464" s="230"/>
      <c r="F464" s="230"/>
      <c r="G464" s="230"/>
      <c r="H464" s="120"/>
      <c r="I464" s="120"/>
      <c r="J464" s="240"/>
      <c r="K464" s="243"/>
      <c r="L464" s="240"/>
      <c r="M464" s="239"/>
      <c r="N464" s="120"/>
      <c r="O464" s="120"/>
      <c r="P464" s="120"/>
      <c r="Q464" s="246"/>
      <c r="R464" s="232"/>
      <c r="S464" s="233"/>
      <c r="T464" s="233"/>
      <c r="U464" s="230"/>
      <c r="V464" s="230"/>
      <c r="W464" s="230"/>
    </row>
    <row r="465" spans="2:23" x14ac:dyDescent="0.35">
      <c r="B465" s="230"/>
      <c r="C465" s="230"/>
      <c r="D465" s="230"/>
      <c r="E465" s="230"/>
      <c r="F465" s="230"/>
      <c r="G465" s="230"/>
      <c r="H465" s="120"/>
      <c r="I465" s="120"/>
      <c r="J465" s="240"/>
      <c r="K465" s="243"/>
      <c r="L465" s="240"/>
      <c r="M465" s="239"/>
      <c r="N465" s="120"/>
      <c r="O465" s="120"/>
      <c r="P465" s="120"/>
      <c r="Q465" s="246"/>
      <c r="R465" s="232"/>
      <c r="S465" s="233"/>
      <c r="T465" s="233"/>
      <c r="U465" s="230"/>
      <c r="V465" s="230"/>
      <c r="W465" s="230"/>
    </row>
    <row r="466" spans="2:23" x14ac:dyDescent="0.35">
      <c r="B466" s="230"/>
      <c r="C466" s="230"/>
      <c r="D466" s="230"/>
      <c r="E466" s="230"/>
      <c r="F466" s="230"/>
      <c r="G466" s="230"/>
      <c r="H466" s="120"/>
      <c r="I466" s="120"/>
      <c r="J466" s="240"/>
      <c r="K466" s="243"/>
      <c r="L466" s="240"/>
      <c r="M466" s="239"/>
      <c r="N466" s="120"/>
      <c r="O466" s="120"/>
      <c r="P466" s="120"/>
      <c r="Q466" s="246"/>
      <c r="R466" s="232"/>
      <c r="S466" s="233"/>
      <c r="T466" s="233"/>
      <c r="U466" s="230"/>
      <c r="V466" s="230"/>
      <c r="W466" s="230"/>
    </row>
    <row r="467" spans="2:23" x14ac:dyDescent="0.35">
      <c r="B467" s="230"/>
      <c r="C467" s="230"/>
      <c r="D467" s="230"/>
      <c r="E467" s="230"/>
      <c r="F467" s="230"/>
      <c r="G467" s="230"/>
      <c r="H467" s="120"/>
      <c r="I467" s="120"/>
      <c r="J467" s="240"/>
      <c r="K467" s="243"/>
      <c r="L467" s="240"/>
      <c r="M467" s="239"/>
      <c r="N467" s="120"/>
      <c r="O467" s="120"/>
      <c r="P467" s="120"/>
      <c r="Q467" s="246"/>
      <c r="R467" s="232"/>
      <c r="S467" s="233"/>
      <c r="T467" s="233"/>
      <c r="U467" s="230"/>
      <c r="V467" s="230"/>
      <c r="W467" s="230"/>
    </row>
    <row r="468" spans="2:23" x14ac:dyDescent="0.35">
      <c r="B468" s="230"/>
      <c r="C468" s="230"/>
      <c r="D468" s="230"/>
      <c r="E468" s="230"/>
      <c r="F468" s="230"/>
      <c r="G468" s="230"/>
      <c r="H468" s="120"/>
      <c r="I468" s="120"/>
      <c r="J468" s="240"/>
      <c r="K468" s="243"/>
      <c r="L468" s="240"/>
      <c r="M468" s="239"/>
      <c r="N468" s="120"/>
      <c r="O468" s="120"/>
      <c r="P468" s="120"/>
      <c r="Q468" s="246"/>
      <c r="R468" s="232"/>
      <c r="S468" s="233"/>
      <c r="T468" s="233"/>
      <c r="U468" s="230"/>
      <c r="V468" s="230"/>
      <c r="W468" s="230"/>
    </row>
    <row r="469" spans="2:23" x14ac:dyDescent="0.35">
      <c r="B469" s="230"/>
      <c r="C469" s="230"/>
      <c r="D469" s="230"/>
      <c r="E469" s="230"/>
      <c r="F469" s="230"/>
      <c r="G469" s="230"/>
      <c r="H469" s="120"/>
      <c r="I469" s="120"/>
      <c r="J469" s="240"/>
      <c r="K469" s="243"/>
      <c r="L469" s="240"/>
      <c r="M469" s="239"/>
      <c r="N469" s="120"/>
      <c r="O469" s="120"/>
      <c r="P469" s="120"/>
      <c r="Q469" s="246"/>
      <c r="R469" s="232"/>
      <c r="S469" s="233"/>
      <c r="T469" s="233"/>
      <c r="U469" s="230"/>
      <c r="V469" s="230"/>
      <c r="W469" s="230"/>
    </row>
    <row r="470" spans="2:23" x14ac:dyDescent="0.35">
      <c r="B470" s="230"/>
      <c r="C470" s="230"/>
      <c r="D470" s="230"/>
      <c r="E470" s="230"/>
      <c r="F470" s="230"/>
      <c r="G470" s="230"/>
      <c r="H470" s="120"/>
      <c r="I470" s="120"/>
      <c r="J470" s="240"/>
      <c r="K470" s="243"/>
      <c r="L470" s="240"/>
      <c r="M470" s="239"/>
      <c r="N470" s="120"/>
      <c r="O470" s="120"/>
      <c r="P470" s="120"/>
      <c r="Q470" s="246"/>
      <c r="R470" s="232"/>
      <c r="S470" s="233"/>
      <c r="T470" s="233"/>
      <c r="U470" s="230"/>
      <c r="V470" s="230"/>
      <c r="W470" s="230"/>
    </row>
    <row r="471" spans="2:23" x14ac:dyDescent="0.35">
      <c r="B471" s="230"/>
      <c r="C471" s="230"/>
      <c r="D471" s="230"/>
      <c r="E471" s="230"/>
      <c r="F471" s="230"/>
      <c r="G471" s="230"/>
      <c r="H471" s="120"/>
      <c r="I471" s="120"/>
      <c r="J471" s="240"/>
      <c r="K471" s="243"/>
      <c r="L471" s="240"/>
      <c r="M471" s="239"/>
      <c r="N471" s="120"/>
      <c r="O471" s="120"/>
      <c r="P471" s="120"/>
      <c r="Q471" s="246"/>
      <c r="R471" s="232"/>
      <c r="S471" s="233"/>
      <c r="T471" s="233"/>
      <c r="U471" s="230"/>
      <c r="V471" s="230"/>
      <c r="W471" s="230"/>
    </row>
    <row r="472" spans="2:23" x14ac:dyDescent="0.35">
      <c r="B472" s="230"/>
      <c r="C472" s="230"/>
      <c r="D472" s="230"/>
      <c r="E472" s="230"/>
      <c r="F472" s="230"/>
      <c r="G472" s="230"/>
      <c r="H472" s="120"/>
      <c r="I472" s="120"/>
      <c r="J472" s="240"/>
      <c r="K472" s="243"/>
      <c r="L472" s="240"/>
      <c r="M472" s="239"/>
      <c r="N472" s="120"/>
      <c r="O472" s="120"/>
      <c r="P472" s="120"/>
      <c r="Q472" s="246"/>
      <c r="R472" s="232"/>
      <c r="S472" s="233"/>
      <c r="T472" s="233"/>
      <c r="U472" s="230"/>
      <c r="V472" s="230"/>
      <c r="W472" s="230"/>
    </row>
    <row r="473" spans="2:23" x14ac:dyDescent="0.35">
      <c r="B473" s="230"/>
      <c r="C473" s="230"/>
      <c r="D473" s="230"/>
      <c r="E473" s="230"/>
      <c r="F473" s="230"/>
      <c r="G473" s="230"/>
      <c r="H473" s="120"/>
      <c r="I473" s="120"/>
      <c r="J473" s="240"/>
      <c r="K473" s="243"/>
      <c r="L473" s="240"/>
      <c r="M473" s="239"/>
      <c r="N473" s="120"/>
      <c r="O473" s="120"/>
      <c r="P473" s="120"/>
      <c r="Q473" s="246"/>
      <c r="R473" s="232"/>
      <c r="S473" s="233"/>
      <c r="T473" s="233"/>
      <c r="U473" s="230"/>
      <c r="V473" s="230"/>
      <c r="W473" s="230"/>
    </row>
    <row r="474" spans="2:23" x14ac:dyDescent="0.35">
      <c r="B474" s="230"/>
      <c r="C474" s="230"/>
      <c r="D474" s="230"/>
      <c r="E474" s="230"/>
      <c r="F474" s="230"/>
      <c r="G474" s="230"/>
      <c r="H474" s="120"/>
      <c r="I474" s="120"/>
      <c r="J474" s="240"/>
      <c r="K474" s="243"/>
      <c r="L474" s="240"/>
      <c r="M474" s="239"/>
      <c r="N474" s="120"/>
      <c r="O474" s="120"/>
      <c r="P474" s="120"/>
      <c r="Q474" s="246"/>
      <c r="R474" s="232"/>
      <c r="S474" s="233"/>
      <c r="T474" s="233"/>
      <c r="U474" s="230"/>
      <c r="V474" s="230"/>
      <c r="W474" s="230"/>
    </row>
    <row r="475" spans="2:23" x14ac:dyDescent="0.35">
      <c r="B475" s="230"/>
      <c r="C475" s="230"/>
      <c r="D475" s="230"/>
      <c r="E475" s="230"/>
      <c r="F475" s="230"/>
      <c r="G475" s="230"/>
      <c r="H475" s="120"/>
      <c r="I475" s="120"/>
      <c r="J475" s="240"/>
      <c r="K475" s="243"/>
      <c r="L475" s="240"/>
      <c r="M475" s="239"/>
      <c r="N475" s="120"/>
      <c r="O475" s="120"/>
      <c r="P475" s="120"/>
      <c r="Q475" s="246"/>
      <c r="R475" s="232"/>
      <c r="S475" s="233"/>
      <c r="T475" s="233"/>
      <c r="U475" s="230"/>
      <c r="V475" s="230"/>
      <c r="W475" s="230"/>
    </row>
    <row r="476" spans="2:23" x14ac:dyDescent="0.35">
      <c r="B476" s="230"/>
      <c r="C476" s="230"/>
      <c r="D476" s="230"/>
      <c r="E476" s="230"/>
      <c r="F476" s="230"/>
      <c r="G476" s="230"/>
      <c r="H476" s="120"/>
      <c r="I476" s="120"/>
      <c r="J476" s="240"/>
      <c r="K476" s="243"/>
      <c r="L476" s="240"/>
      <c r="M476" s="239"/>
      <c r="N476" s="120"/>
      <c r="O476" s="120"/>
      <c r="P476" s="120"/>
      <c r="Q476" s="246"/>
      <c r="R476" s="232"/>
      <c r="S476" s="233"/>
      <c r="T476" s="233"/>
      <c r="U476" s="230"/>
      <c r="V476" s="230"/>
      <c r="W476" s="230"/>
    </row>
    <row r="477" spans="2:23" x14ac:dyDescent="0.35">
      <c r="B477" s="230"/>
      <c r="C477" s="230"/>
      <c r="D477" s="230"/>
      <c r="E477" s="230"/>
      <c r="F477" s="230"/>
      <c r="G477" s="230"/>
      <c r="H477" s="120"/>
      <c r="I477" s="120"/>
      <c r="J477" s="240"/>
      <c r="K477" s="243"/>
      <c r="L477" s="240"/>
      <c r="M477" s="239"/>
      <c r="N477" s="120"/>
      <c r="O477" s="120"/>
      <c r="P477" s="120"/>
      <c r="Q477" s="246"/>
      <c r="R477" s="232"/>
      <c r="S477" s="233"/>
      <c r="T477" s="233"/>
      <c r="U477" s="230"/>
      <c r="V477" s="230"/>
      <c r="W477" s="230"/>
    </row>
    <row r="478" spans="2:23" x14ac:dyDescent="0.35">
      <c r="B478" s="230"/>
      <c r="C478" s="230"/>
      <c r="D478" s="230"/>
      <c r="E478" s="230"/>
      <c r="F478" s="230"/>
      <c r="G478" s="230"/>
      <c r="H478" s="120"/>
      <c r="I478" s="120"/>
      <c r="J478" s="240"/>
      <c r="K478" s="243"/>
      <c r="L478" s="240"/>
      <c r="M478" s="239"/>
      <c r="N478" s="120"/>
      <c r="O478" s="120"/>
      <c r="P478" s="120"/>
      <c r="Q478" s="246"/>
      <c r="R478" s="232"/>
      <c r="S478" s="233"/>
      <c r="T478" s="233"/>
      <c r="U478" s="230"/>
      <c r="V478" s="230"/>
      <c r="W478" s="230"/>
    </row>
    <row r="479" spans="2:23" x14ac:dyDescent="0.35">
      <c r="B479" s="230"/>
      <c r="C479" s="230"/>
      <c r="D479" s="230"/>
      <c r="E479" s="230"/>
      <c r="F479" s="230"/>
      <c r="G479" s="230"/>
      <c r="H479" s="120"/>
      <c r="I479" s="120"/>
      <c r="J479" s="240"/>
      <c r="K479" s="243"/>
      <c r="L479" s="240"/>
      <c r="M479" s="239"/>
      <c r="N479" s="120"/>
      <c r="O479" s="120"/>
      <c r="P479" s="120"/>
      <c r="Q479" s="246"/>
      <c r="R479" s="232"/>
      <c r="S479" s="233"/>
      <c r="T479" s="233"/>
      <c r="U479" s="230"/>
      <c r="V479" s="230"/>
      <c r="W479" s="230"/>
    </row>
    <row r="480" spans="2:23" x14ac:dyDescent="0.35">
      <c r="B480" s="230"/>
      <c r="C480" s="230"/>
      <c r="D480" s="230"/>
      <c r="E480" s="230"/>
      <c r="F480" s="230"/>
      <c r="G480" s="230"/>
      <c r="H480" s="120"/>
      <c r="I480" s="120"/>
      <c r="J480" s="240"/>
      <c r="K480" s="243"/>
      <c r="L480" s="240"/>
      <c r="M480" s="239"/>
      <c r="N480" s="120"/>
      <c r="O480" s="120"/>
      <c r="P480" s="120"/>
      <c r="Q480" s="246"/>
      <c r="R480" s="232"/>
      <c r="S480" s="233"/>
      <c r="T480" s="233"/>
      <c r="U480" s="230"/>
      <c r="V480" s="230"/>
      <c r="W480" s="230"/>
    </row>
    <row r="481" spans="2:23" x14ac:dyDescent="0.35">
      <c r="B481" s="230"/>
      <c r="C481" s="230"/>
      <c r="D481" s="230"/>
      <c r="E481" s="230"/>
      <c r="F481" s="230"/>
      <c r="G481" s="230"/>
      <c r="H481" s="120"/>
      <c r="I481" s="120"/>
      <c r="J481" s="240"/>
      <c r="K481" s="243"/>
      <c r="L481" s="240"/>
      <c r="M481" s="239"/>
      <c r="N481" s="120"/>
      <c r="O481" s="120"/>
      <c r="P481" s="120"/>
      <c r="Q481" s="246"/>
      <c r="R481" s="232"/>
      <c r="S481" s="233"/>
      <c r="T481" s="233"/>
      <c r="U481" s="230"/>
      <c r="V481" s="230"/>
      <c r="W481" s="230"/>
    </row>
    <row r="482" spans="2:23" x14ac:dyDescent="0.35">
      <c r="B482" s="230"/>
      <c r="C482" s="230"/>
      <c r="D482" s="230"/>
      <c r="E482" s="230"/>
      <c r="F482" s="230"/>
      <c r="G482" s="230"/>
      <c r="H482" s="120"/>
      <c r="I482" s="120"/>
      <c r="J482" s="240"/>
      <c r="K482" s="243"/>
      <c r="L482" s="240"/>
      <c r="M482" s="239"/>
      <c r="N482" s="120"/>
      <c r="O482" s="120"/>
      <c r="P482" s="120"/>
      <c r="Q482" s="246"/>
      <c r="R482" s="232"/>
      <c r="S482" s="233"/>
      <c r="T482" s="233"/>
      <c r="U482" s="230"/>
      <c r="V482" s="230"/>
      <c r="W482" s="230"/>
    </row>
    <row r="483" spans="2:23" x14ac:dyDescent="0.35">
      <c r="B483" s="230"/>
      <c r="C483" s="230"/>
      <c r="D483" s="230"/>
      <c r="E483" s="230"/>
      <c r="F483" s="230"/>
      <c r="G483" s="230"/>
      <c r="H483" s="120"/>
      <c r="I483" s="120"/>
      <c r="J483" s="240"/>
      <c r="K483" s="243"/>
      <c r="L483" s="240"/>
      <c r="M483" s="239"/>
      <c r="N483" s="120"/>
      <c r="O483" s="120"/>
      <c r="P483" s="120"/>
      <c r="Q483" s="246"/>
      <c r="R483" s="232"/>
      <c r="S483" s="233"/>
      <c r="T483" s="233"/>
      <c r="U483" s="230"/>
      <c r="V483" s="230"/>
      <c r="W483" s="230"/>
    </row>
    <row r="484" spans="2:23" x14ac:dyDescent="0.35">
      <c r="B484" s="230"/>
      <c r="C484" s="230"/>
      <c r="D484" s="230"/>
      <c r="E484" s="230"/>
      <c r="F484" s="230"/>
      <c r="G484" s="230"/>
      <c r="H484" s="120"/>
      <c r="I484" s="120"/>
      <c r="J484" s="240"/>
      <c r="K484" s="243"/>
      <c r="L484" s="240"/>
      <c r="M484" s="239"/>
      <c r="N484" s="120"/>
      <c r="O484" s="120"/>
      <c r="P484" s="120"/>
      <c r="Q484" s="246"/>
      <c r="R484" s="232"/>
      <c r="S484" s="233"/>
      <c r="T484" s="233"/>
      <c r="U484" s="230"/>
      <c r="V484" s="230"/>
      <c r="W484" s="230"/>
    </row>
    <row r="485" spans="2:23" x14ac:dyDescent="0.35">
      <c r="B485" s="230"/>
      <c r="C485" s="230"/>
      <c r="D485" s="230"/>
      <c r="E485" s="230"/>
      <c r="F485" s="230"/>
      <c r="G485" s="230"/>
      <c r="H485" s="120"/>
      <c r="I485" s="120"/>
      <c r="J485" s="240"/>
      <c r="K485" s="243"/>
      <c r="L485" s="240"/>
      <c r="M485" s="239"/>
      <c r="N485" s="120"/>
      <c r="O485" s="120"/>
      <c r="P485" s="120"/>
      <c r="Q485" s="246"/>
      <c r="R485" s="232"/>
      <c r="S485" s="233"/>
      <c r="T485" s="233"/>
      <c r="U485" s="230"/>
      <c r="V485" s="230"/>
      <c r="W485" s="230"/>
    </row>
    <row r="486" spans="2:23" x14ac:dyDescent="0.35">
      <c r="B486" s="230"/>
      <c r="C486" s="230"/>
      <c r="D486" s="230"/>
      <c r="E486" s="230"/>
      <c r="F486" s="230"/>
      <c r="G486" s="230"/>
      <c r="H486" s="120"/>
      <c r="I486" s="120"/>
      <c r="J486" s="240"/>
      <c r="K486" s="243"/>
      <c r="L486" s="240"/>
      <c r="M486" s="239"/>
      <c r="N486" s="120"/>
      <c r="O486" s="120"/>
      <c r="P486" s="120"/>
      <c r="Q486" s="246"/>
      <c r="R486" s="232"/>
      <c r="S486" s="233"/>
      <c r="T486" s="233"/>
      <c r="U486" s="230"/>
      <c r="V486" s="230"/>
      <c r="W486" s="230"/>
    </row>
    <row r="487" spans="2:23" x14ac:dyDescent="0.35">
      <c r="B487" s="230"/>
      <c r="C487" s="230"/>
      <c r="D487" s="230"/>
      <c r="E487" s="230"/>
      <c r="F487" s="230"/>
      <c r="G487" s="230"/>
      <c r="H487" s="120"/>
      <c r="I487" s="120"/>
      <c r="J487" s="240"/>
      <c r="K487" s="243"/>
      <c r="L487" s="240"/>
      <c r="M487" s="239"/>
      <c r="N487" s="120"/>
      <c r="O487" s="120"/>
      <c r="P487" s="120"/>
      <c r="Q487" s="246"/>
      <c r="R487" s="232"/>
      <c r="S487" s="233"/>
      <c r="T487" s="233"/>
      <c r="U487" s="230"/>
      <c r="V487" s="230"/>
      <c r="W487" s="230"/>
    </row>
    <row r="488" spans="2:23" x14ac:dyDescent="0.35">
      <c r="B488" s="230"/>
      <c r="C488" s="230"/>
      <c r="D488" s="230"/>
      <c r="E488" s="230"/>
      <c r="F488" s="230"/>
      <c r="G488" s="230"/>
      <c r="H488" s="120"/>
      <c r="I488" s="120"/>
      <c r="J488" s="240"/>
      <c r="K488" s="243"/>
      <c r="L488" s="240"/>
      <c r="M488" s="239"/>
      <c r="N488" s="120"/>
      <c r="O488" s="120"/>
      <c r="P488" s="120"/>
      <c r="Q488" s="246"/>
      <c r="R488" s="232"/>
      <c r="S488" s="233"/>
      <c r="T488" s="233"/>
      <c r="U488" s="230"/>
      <c r="V488" s="230"/>
      <c r="W488" s="230"/>
    </row>
    <row r="489" spans="2:23" x14ac:dyDescent="0.35">
      <c r="B489" s="230"/>
      <c r="C489" s="230"/>
      <c r="D489" s="230"/>
      <c r="E489" s="230"/>
      <c r="F489" s="230"/>
      <c r="G489" s="230"/>
      <c r="H489" s="120"/>
      <c r="I489" s="120"/>
      <c r="J489" s="240"/>
      <c r="K489" s="243"/>
      <c r="L489" s="240"/>
      <c r="M489" s="239"/>
      <c r="N489" s="120"/>
      <c r="O489" s="120"/>
      <c r="P489" s="120"/>
      <c r="Q489" s="246"/>
      <c r="R489" s="232"/>
      <c r="S489" s="233"/>
      <c r="T489" s="233"/>
      <c r="U489" s="230"/>
      <c r="V489" s="230"/>
      <c r="W489" s="230"/>
    </row>
    <row r="490" spans="2:23" x14ac:dyDescent="0.35">
      <c r="B490" s="230"/>
      <c r="C490" s="230"/>
      <c r="D490" s="230"/>
      <c r="E490" s="230"/>
      <c r="F490" s="230"/>
      <c r="G490" s="230"/>
      <c r="H490" s="120"/>
      <c r="I490" s="120"/>
      <c r="J490" s="240"/>
      <c r="K490" s="243"/>
      <c r="L490" s="240"/>
      <c r="M490" s="239"/>
      <c r="N490" s="120"/>
      <c r="O490" s="120"/>
      <c r="P490" s="120"/>
      <c r="Q490" s="246"/>
      <c r="R490" s="232"/>
      <c r="S490" s="233"/>
      <c r="T490" s="233"/>
      <c r="U490" s="230"/>
      <c r="V490" s="230"/>
      <c r="W490" s="230"/>
    </row>
    <row r="491" spans="2:23" x14ac:dyDescent="0.35">
      <c r="B491" s="230"/>
      <c r="C491" s="230"/>
      <c r="D491" s="230"/>
      <c r="E491" s="230"/>
      <c r="F491" s="230"/>
      <c r="G491" s="230"/>
      <c r="H491" s="120"/>
      <c r="I491" s="120"/>
      <c r="J491" s="240"/>
      <c r="K491" s="243"/>
      <c r="L491" s="240"/>
      <c r="M491" s="239"/>
      <c r="N491" s="120"/>
      <c r="O491" s="120"/>
      <c r="P491" s="120"/>
      <c r="Q491" s="246"/>
      <c r="R491" s="232"/>
      <c r="S491" s="233"/>
      <c r="T491" s="233"/>
      <c r="U491" s="230"/>
      <c r="V491" s="230"/>
      <c r="W491" s="230"/>
    </row>
    <row r="492" spans="2:23" x14ac:dyDescent="0.35">
      <c r="B492" s="230"/>
      <c r="C492" s="230"/>
      <c r="D492" s="230"/>
      <c r="E492" s="230"/>
      <c r="F492" s="230"/>
      <c r="G492" s="230"/>
      <c r="H492" s="120"/>
      <c r="I492" s="120"/>
      <c r="J492" s="240"/>
      <c r="K492" s="243"/>
      <c r="L492" s="240"/>
      <c r="M492" s="239"/>
      <c r="N492" s="120"/>
      <c r="O492" s="120"/>
      <c r="P492" s="120"/>
      <c r="Q492" s="246"/>
      <c r="R492" s="232"/>
      <c r="S492" s="233"/>
      <c r="T492" s="233"/>
      <c r="U492" s="230"/>
      <c r="V492" s="230"/>
      <c r="W492" s="230"/>
    </row>
    <row r="493" spans="2:23" x14ac:dyDescent="0.35">
      <c r="B493" s="230"/>
      <c r="C493" s="230"/>
      <c r="D493" s="230"/>
      <c r="E493" s="230"/>
      <c r="F493" s="230"/>
      <c r="G493" s="230"/>
      <c r="H493" s="120"/>
      <c r="I493" s="120"/>
      <c r="J493" s="240"/>
      <c r="K493" s="243"/>
      <c r="L493" s="240"/>
      <c r="M493" s="239"/>
      <c r="N493" s="120"/>
      <c r="O493" s="120"/>
      <c r="P493" s="120"/>
      <c r="Q493" s="246"/>
      <c r="R493" s="232"/>
      <c r="S493" s="233"/>
      <c r="T493" s="233"/>
      <c r="U493" s="230"/>
      <c r="V493" s="230"/>
      <c r="W493" s="230"/>
    </row>
    <row r="494" spans="2:23" x14ac:dyDescent="0.35">
      <c r="B494" s="230"/>
      <c r="C494" s="230"/>
      <c r="D494" s="230"/>
      <c r="E494" s="230"/>
      <c r="F494" s="230"/>
      <c r="G494" s="230"/>
      <c r="H494" s="120"/>
      <c r="I494" s="120"/>
      <c r="J494" s="240"/>
      <c r="K494" s="243"/>
      <c r="L494" s="240"/>
      <c r="M494" s="239"/>
      <c r="N494" s="120"/>
      <c r="O494" s="120"/>
      <c r="P494" s="120"/>
      <c r="Q494" s="246"/>
      <c r="R494" s="232"/>
      <c r="S494" s="233"/>
      <c r="T494" s="233"/>
      <c r="U494" s="230"/>
      <c r="V494" s="230"/>
      <c r="W494" s="230"/>
    </row>
    <row r="495" spans="2:23" x14ac:dyDescent="0.35">
      <c r="B495" s="230"/>
      <c r="C495" s="230"/>
      <c r="D495" s="230"/>
      <c r="E495" s="230"/>
      <c r="F495" s="230"/>
      <c r="G495" s="230"/>
      <c r="H495" s="120"/>
      <c r="I495" s="120"/>
      <c r="J495" s="240"/>
      <c r="K495" s="243"/>
      <c r="L495" s="240"/>
      <c r="M495" s="239"/>
      <c r="N495" s="120"/>
      <c r="O495" s="120"/>
      <c r="P495" s="120"/>
      <c r="Q495" s="246"/>
      <c r="R495" s="232"/>
      <c r="S495" s="233"/>
      <c r="T495" s="233"/>
      <c r="U495" s="230"/>
      <c r="V495" s="230"/>
      <c r="W495" s="230"/>
    </row>
    <row r="496" spans="2:23" x14ac:dyDescent="0.35">
      <c r="B496" s="230"/>
      <c r="C496" s="230"/>
      <c r="D496" s="230"/>
      <c r="E496" s="230"/>
      <c r="F496" s="230"/>
      <c r="G496" s="230"/>
      <c r="H496" s="120"/>
      <c r="I496" s="120"/>
      <c r="J496" s="240"/>
      <c r="K496" s="243"/>
      <c r="L496" s="240"/>
      <c r="M496" s="239"/>
      <c r="N496" s="120"/>
      <c r="O496" s="120"/>
      <c r="P496" s="120"/>
      <c r="Q496" s="246"/>
      <c r="R496" s="232"/>
      <c r="S496" s="233"/>
      <c r="T496" s="233"/>
      <c r="U496" s="230"/>
      <c r="V496" s="230"/>
      <c r="W496" s="230"/>
    </row>
    <row r="497" spans="2:23" x14ac:dyDescent="0.35">
      <c r="B497" s="230"/>
      <c r="C497" s="230"/>
      <c r="D497" s="230"/>
      <c r="E497" s="230"/>
      <c r="F497" s="230"/>
      <c r="G497" s="230"/>
      <c r="H497" s="120"/>
      <c r="I497" s="120"/>
      <c r="J497" s="240"/>
      <c r="K497" s="243"/>
      <c r="L497" s="240"/>
      <c r="M497" s="239"/>
      <c r="N497" s="120"/>
      <c r="O497" s="120"/>
      <c r="P497" s="120"/>
      <c r="Q497" s="246"/>
      <c r="R497" s="232"/>
      <c r="S497" s="233"/>
      <c r="T497" s="233"/>
      <c r="U497" s="230"/>
      <c r="V497" s="230"/>
      <c r="W497" s="230"/>
    </row>
    <row r="498" spans="2:23" x14ac:dyDescent="0.35">
      <c r="B498" s="230"/>
      <c r="C498" s="230"/>
      <c r="D498" s="230"/>
      <c r="E498" s="230"/>
      <c r="F498" s="230"/>
      <c r="G498" s="230"/>
      <c r="H498" s="120"/>
      <c r="I498" s="120"/>
      <c r="J498" s="240"/>
      <c r="K498" s="243"/>
      <c r="L498" s="240"/>
      <c r="M498" s="239"/>
      <c r="N498" s="120"/>
      <c r="O498" s="120"/>
      <c r="P498" s="120"/>
      <c r="Q498" s="246"/>
      <c r="R498" s="232"/>
      <c r="S498" s="233"/>
      <c r="T498" s="233"/>
      <c r="U498" s="230"/>
      <c r="V498" s="230"/>
      <c r="W498" s="230"/>
    </row>
    <row r="499" spans="2:23" x14ac:dyDescent="0.35">
      <c r="B499" s="230"/>
      <c r="C499" s="230"/>
      <c r="D499" s="230"/>
      <c r="E499" s="230"/>
      <c r="F499" s="230"/>
      <c r="G499" s="230"/>
      <c r="H499" s="120"/>
      <c r="I499" s="120"/>
      <c r="J499" s="240"/>
      <c r="K499" s="243"/>
      <c r="L499" s="240"/>
      <c r="M499" s="239"/>
      <c r="N499" s="120"/>
      <c r="O499" s="120"/>
      <c r="P499" s="120"/>
      <c r="Q499" s="246"/>
      <c r="R499" s="232"/>
      <c r="S499" s="233"/>
      <c r="T499" s="233"/>
      <c r="U499" s="230"/>
      <c r="V499" s="230"/>
      <c r="W499" s="230"/>
    </row>
    <row r="500" spans="2:23" x14ac:dyDescent="0.35">
      <c r="B500" s="230"/>
      <c r="C500" s="230"/>
      <c r="D500" s="230"/>
      <c r="E500" s="230"/>
      <c r="F500" s="230"/>
      <c r="G500" s="230"/>
      <c r="H500" s="120"/>
      <c r="I500" s="120"/>
      <c r="J500" s="240"/>
      <c r="K500" s="243"/>
      <c r="L500" s="240"/>
      <c r="M500" s="239"/>
      <c r="N500" s="120"/>
      <c r="O500" s="120"/>
      <c r="P500" s="120"/>
      <c r="Q500" s="246"/>
      <c r="R500" s="232"/>
      <c r="S500" s="233"/>
      <c r="T500" s="233"/>
      <c r="U500" s="230"/>
      <c r="V500" s="230"/>
      <c r="W500" s="230"/>
    </row>
    <row r="501" spans="2:23" x14ac:dyDescent="0.35">
      <c r="B501" s="230"/>
      <c r="C501" s="230"/>
      <c r="D501" s="230"/>
      <c r="E501" s="230"/>
      <c r="F501" s="230"/>
      <c r="G501" s="230"/>
      <c r="H501" s="120"/>
      <c r="I501" s="120"/>
      <c r="J501" s="240"/>
      <c r="K501" s="243"/>
      <c r="L501" s="240"/>
      <c r="M501" s="239"/>
      <c r="N501" s="120"/>
      <c r="O501" s="120"/>
      <c r="P501" s="120"/>
      <c r="Q501" s="246"/>
      <c r="R501" s="232"/>
      <c r="S501" s="233"/>
      <c r="T501" s="233"/>
      <c r="U501" s="230"/>
      <c r="V501" s="230"/>
      <c r="W501" s="230"/>
    </row>
    <row r="502" spans="2:23" x14ac:dyDescent="0.35">
      <c r="B502" s="230"/>
      <c r="C502" s="230"/>
      <c r="D502" s="230"/>
      <c r="E502" s="230"/>
      <c r="F502" s="230"/>
      <c r="G502" s="230"/>
      <c r="H502" s="120"/>
      <c r="I502" s="120"/>
      <c r="J502" s="240"/>
      <c r="K502" s="243"/>
      <c r="L502" s="240"/>
      <c r="M502" s="239"/>
      <c r="N502" s="120"/>
      <c r="O502" s="120"/>
      <c r="P502" s="120"/>
      <c r="Q502" s="246"/>
      <c r="R502" s="232"/>
      <c r="S502" s="233"/>
      <c r="T502" s="233"/>
      <c r="U502" s="230"/>
      <c r="V502" s="230"/>
      <c r="W502" s="230"/>
    </row>
    <row r="503" spans="2:23" x14ac:dyDescent="0.35">
      <c r="B503" s="230"/>
      <c r="C503" s="230"/>
      <c r="D503" s="230"/>
      <c r="E503" s="230"/>
      <c r="F503" s="230"/>
      <c r="G503" s="230"/>
      <c r="H503" s="120"/>
      <c r="I503" s="120"/>
      <c r="J503" s="240"/>
      <c r="K503" s="243"/>
      <c r="L503" s="240"/>
      <c r="M503" s="239"/>
      <c r="N503" s="120"/>
      <c r="O503" s="120"/>
      <c r="P503" s="120"/>
      <c r="Q503" s="246"/>
      <c r="R503" s="232"/>
      <c r="S503" s="233"/>
      <c r="T503" s="233"/>
      <c r="U503" s="230"/>
      <c r="V503" s="230"/>
      <c r="W503" s="230"/>
    </row>
    <row r="504" spans="2:23" x14ac:dyDescent="0.35">
      <c r="B504" s="230"/>
      <c r="C504" s="230"/>
      <c r="D504" s="230"/>
      <c r="E504" s="230"/>
      <c r="F504" s="230"/>
      <c r="G504" s="230"/>
      <c r="H504" s="120"/>
      <c r="I504" s="120"/>
      <c r="J504" s="240"/>
      <c r="K504" s="243"/>
      <c r="L504" s="240"/>
      <c r="M504" s="239"/>
      <c r="N504" s="120"/>
      <c r="O504" s="120"/>
      <c r="P504" s="120"/>
      <c r="Q504" s="246"/>
      <c r="R504" s="232"/>
      <c r="S504" s="233"/>
      <c r="T504" s="233"/>
      <c r="U504" s="230"/>
      <c r="V504" s="230"/>
      <c r="W504" s="230"/>
    </row>
    <row r="505" spans="2:23" x14ac:dyDescent="0.35">
      <c r="B505" s="230"/>
      <c r="C505" s="230"/>
      <c r="D505" s="230"/>
      <c r="E505" s="230"/>
      <c r="F505" s="230"/>
      <c r="G505" s="230"/>
      <c r="H505" s="120"/>
      <c r="I505" s="120"/>
      <c r="J505" s="240"/>
      <c r="K505" s="243"/>
      <c r="L505" s="240"/>
      <c r="M505" s="239"/>
      <c r="N505" s="120"/>
      <c r="O505" s="120"/>
      <c r="P505" s="120"/>
      <c r="Q505" s="246"/>
      <c r="R505" s="232"/>
      <c r="S505" s="233"/>
      <c r="T505" s="233"/>
      <c r="U505" s="230"/>
      <c r="V505" s="230"/>
      <c r="W505" s="230"/>
    </row>
    <row r="506" spans="2:23" x14ac:dyDescent="0.35">
      <c r="B506" s="230"/>
      <c r="C506" s="230"/>
      <c r="D506" s="230"/>
      <c r="E506" s="230"/>
      <c r="F506" s="230"/>
      <c r="G506" s="230"/>
      <c r="H506" s="120"/>
      <c r="I506" s="120"/>
      <c r="J506" s="240"/>
      <c r="K506" s="243"/>
      <c r="L506" s="240"/>
      <c r="M506" s="239"/>
      <c r="N506" s="120"/>
      <c r="O506" s="120"/>
      <c r="P506" s="120"/>
      <c r="Q506" s="246"/>
      <c r="R506" s="232"/>
      <c r="S506" s="233"/>
      <c r="T506" s="233"/>
      <c r="U506" s="230"/>
      <c r="V506" s="230"/>
      <c r="W506" s="230"/>
    </row>
    <row r="507" spans="2:23" x14ac:dyDescent="0.35">
      <c r="B507" s="230"/>
      <c r="C507" s="230"/>
      <c r="D507" s="230"/>
      <c r="E507" s="230"/>
      <c r="F507" s="230"/>
      <c r="G507" s="230"/>
      <c r="H507" s="120"/>
      <c r="I507" s="120"/>
      <c r="J507" s="240"/>
      <c r="K507" s="243"/>
      <c r="L507" s="240"/>
      <c r="M507" s="239"/>
      <c r="N507" s="120"/>
      <c r="O507" s="120"/>
      <c r="P507" s="120"/>
      <c r="Q507" s="246"/>
      <c r="R507" s="232"/>
      <c r="S507" s="233"/>
      <c r="T507" s="233"/>
      <c r="U507" s="230"/>
      <c r="V507" s="230"/>
      <c r="W507" s="230"/>
    </row>
    <row r="508" spans="2:23" x14ac:dyDescent="0.35">
      <c r="B508" s="230"/>
      <c r="C508" s="230"/>
      <c r="D508" s="230"/>
      <c r="E508" s="230"/>
      <c r="F508" s="230"/>
      <c r="G508" s="230"/>
      <c r="H508" s="120"/>
      <c r="I508" s="120"/>
      <c r="J508" s="240"/>
      <c r="K508" s="243"/>
      <c r="L508" s="240"/>
      <c r="M508" s="239"/>
      <c r="N508" s="120"/>
      <c r="O508" s="120"/>
      <c r="P508" s="120"/>
      <c r="Q508" s="246"/>
      <c r="R508" s="232"/>
      <c r="S508" s="233"/>
      <c r="T508" s="233"/>
      <c r="U508" s="230"/>
      <c r="V508" s="230"/>
      <c r="W508" s="230"/>
    </row>
    <row r="509" spans="2:23" x14ac:dyDescent="0.35">
      <c r="B509" s="230"/>
      <c r="C509" s="230"/>
      <c r="D509" s="230"/>
      <c r="E509" s="230"/>
      <c r="F509" s="230"/>
      <c r="G509" s="230"/>
      <c r="H509" s="120"/>
      <c r="I509" s="120"/>
      <c r="J509" s="240"/>
      <c r="K509" s="243"/>
      <c r="L509" s="240"/>
      <c r="M509" s="239"/>
      <c r="N509" s="120"/>
      <c r="O509" s="120"/>
      <c r="P509" s="120"/>
      <c r="Q509" s="246"/>
      <c r="R509" s="232"/>
      <c r="S509" s="233"/>
      <c r="T509" s="233"/>
      <c r="U509" s="230"/>
      <c r="V509" s="230"/>
      <c r="W509" s="230"/>
    </row>
    <row r="510" spans="2:23" x14ac:dyDescent="0.35">
      <c r="B510" s="230"/>
      <c r="C510" s="230"/>
      <c r="D510" s="230"/>
      <c r="E510" s="230"/>
      <c r="F510" s="230"/>
      <c r="G510" s="230"/>
      <c r="H510" s="120"/>
      <c r="I510" s="120"/>
      <c r="J510" s="240"/>
      <c r="K510" s="243"/>
      <c r="L510" s="240"/>
      <c r="M510" s="239"/>
      <c r="N510" s="120"/>
      <c r="O510" s="120"/>
      <c r="P510" s="120"/>
      <c r="Q510" s="246"/>
      <c r="R510" s="232"/>
      <c r="S510" s="233"/>
      <c r="T510" s="233"/>
      <c r="U510" s="230"/>
      <c r="V510" s="230"/>
      <c r="W510" s="230"/>
    </row>
    <row r="511" spans="2:23" x14ac:dyDescent="0.35">
      <c r="B511" s="230"/>
      <c r="C511" s="230"/>
      <c r="D511" s="230"/>
      <c r="E511" s="230"/>
      <c r="F511" s="230"/>
      <c r="G511" s="230"/>
      <c r="H511" s="120"/>
      <c r="I511" s="120"/>
      <c r="J511" s="240"/>
      <c r="K511" s="243"/>
      <c r="L511" s="240"/>
      <c r="M511" s="239"/>
      <c r="N511" s="120"/>
      <c r="O511" s="120"/>
      <c r="P511" s="120"/>
      <c r="Q511" s="246"/>
      <c r="R511" s="232"/>
      <c r="S511" s="233"/>
      <c r="T511" s="233"/>
      <c r="U511" s="230"/>
      <c r="V511" s="230"/>
      <c r="W511" s="230"/>
    </row>
    <row r="512" spans="2:23" x14ac:dyDescent="0.35">
      <c r="B512" s="230"/>
      <c r="C512" s="230"/>
      <c r="D512" s="230"/>
      <c r="E512" s="230"/>
      <c r="F512" s="230"/>
      <c r="G512" s="230"/>
      <c r="H512" s="120"/>
      <c r="I512" s="120"/>
      <c r="J512" s="240"/>
      <c r="K512" s="243"/>
      <c r="L512" s="240"/>
      <c r="M512" s="239"/>
      <c r="N512" s="120"/>
      <c r="O512" s="120"/>
      <c r="P512" s="120"/>
      <c r="Q512" s="246"/>
      <c r="R512" s="232"/>
      <c r="S512" s="233"/>
      <c r="T512" s="233"/>
      <c r="U512" s="230"/>
      <c r="V512" s="230"/>
      <c r="W512" s="230"/>
    </row>
    <row r="513" spans="2:23" x14ac:dyDescent="0.35">
      <c r="B513" s="230"/>
      <c r="C513" s="230"/>
      <c r="D513" s="230"/>
      <c r="E513" s="230"/>
      <c r="F513" s="230"/>
      <c r="G513" s="230"/>
      <c r="H513" s="120"/>
      <c r="I513" s="120"/>
      <c r="J513" s="240"/>
      <c r="K513" s="243"/>
      <c r="L513" s="240"/>
      <c r="M513" s="239"/>
      <c r="N513" s="120"/>
      <c r="O513" s="120"/>
      <c r="P513" s="120"/>
      <c r="Q513" s="246"/>
      <c r="R513" s="232"/>
      <c r="S513" s="233"/>
      <c r="T513" s="233"/>
      <c r="U513" s="230"/>
      <c r="V513" s="230"/>
      <c r="W513" s="230"/>
    </row>
    <row r="514" spans="2:23" x14ac:dyDescent="0.35">
      <c r="B514" s="230"/>
      <c r="C514" s="230"/>
      <c r="D514" s="230"/>
      <c r="E514" s="230"/>
      <c r="F514" s="230"/>
      <c r="G514" s="230"/>
      <c r="H514" s="120"/>
      <c r="I514" s="120"/>
      <c r="J514" s="240"/>
      <c r="K514" s="243"/>
      <c r="L514" s="240"/>
      <c r="M514" s="239"/>
      <c r="N514" s="120"/>
      <c r="O514" s="120"/>
      <c r="P514" s="120"/>
      <c r="Q514" s="246"/>
      <c r="R514" s="232"/>
      <c r="S514" s="233"/>
      <c r="T514" s="233"/>
      <c r="U514" s="230"/>
      <c r="V514" s="230"/>
      <c r="W514" s="230"/>
    </row>
    <row r="515" spans="2:23" x14ac:dyDescent="0.35">
      <c r="B515" s="230"/>
      <c r="C515" s="230"/>
      <c r="D515" s="230"/>
      <c r="E515" s="230"/>
      <c r="F515" s="230"/>
      <c r="G515" s="230"/>
      <c r="H515" s="120"/>
      <c r="I515" s="120"/>
      <c r="J515" s="240"/>
      <c r="K515" s="243"/>
      <c r="L515" s="240"/>
      <c r="M515" s="239"/>
      <c r="N515" s="120"/>
      <c r="O515" s="120"/>
      <c r="P515" s="120"/>
      <c r="Q515" s="246"/>
      <c r="R515" s="232"/>
      <c r="S515" s="233"/>
      <c r="T515" s="233"/>
      <c r="U515" s="230"/>
      <c r="V515" s="230"/>
      <c r="W515" s="230"/>
    </row>
    <row r="516" spans="2:23" x14ac:dyDescent="0.35">
      <c r="B516" s="230"/>
      <c r="C516" s="230"/>
      <c r="D516" s="230"/>
      <c r="E516" s="230"/>
      <c r="F516" s="230"/>
      <c r="G516" s="230"/>
      <c r="H516" s="120"/>
      <c r="I516" s="120"/>
      <c r="J516" s="240"/>
      <c r="K516" s="243"/>
      <c r="L516" s="240"/>
      <c r="M516" s="239"/>
      <c r="N516" s="120"/>
      <c r="O516" s="120"/>
      <c r="P516" s="120"/>
      <c r="Q516" s="246"/>
      <c r="R516" s="232"/>
      <c r="S516" s="233"/>
      <c r="T516" s="233"/>
      <c r="U516" s="230"/>
      <c r="V516" s="230"/>
      <c r="W516" s="230"/>
    </row>
    <row r="517" spans="2:23" x14ac:dyDescent="0.35">
      <c r="B517" s="230"/>
      <c r="C517" s="230"/>
      <c r="D517" s="230"/>
      <c r="E517" s="230"/>
      <c r="F517" s="230"/>
      <c r="G517" s="230"/>
      <c r="H517" s="120"/>
      <c r="I517" s="120"/>
      <c r="J517" s="240"/>
      <c r="K517" s="243"/>
      <c r="L517" s="240"/>
      <c r="M517" s="239"/>
      <c r="N517" s="120"/>
      <c r="O517" s="120"/>
      <c r="P517" s="120"/>
      <c r="Q517" s="246"/>
      <c r="R517" s="232"/>
      <c r="S517" s="233"/>
      <c r="T517" s="233"/>
      <c r="U517" s="230"/>
      <c r="V517" s="230"/>
      <c r="W517" s="230"/>
    </row>
    <row r="518" spans="2:23" x14ac:dyDescent="0.35">
      <c r="B518" s="230"/>
      <c r="C518" s="230"/>
      <c r="D518" s="230"/>
      <c r="E518" s="230"/>
      <c r="F518" s="230"/>
      <c r="G518" s="230"/>
      <c r="H518" s="120"/>
      <c r="I518" s="120"/>
      <c r="J518" s="240"/>
      <c r="K518" s="243"/>
      <c r="L518" s="240"/>
      <c r="M518" s="239"/>
      <c r="N518" s="120"/>
      <c r="O518" s="120"/>
      <c r="P518" s="120"/>
      <c r="Q518" s="246"/>
      <c r="R518" s="232"/>
      <c r="S518" s="233"/>
      <c r="T518" s="233"/>
      <c r="U518" s="230"/>
      <c r="V518" s="230"/>
      <c r="W518" s="230"/>
    </row>
    <row r="519" spans="2:23" x14ac:dyDescent="0.35">
      <c r="B519" s="230"/>
      <c r="C519" s="230"/>
      <c r="D519" s="230"/>
      <c r="E519" s="230"/>
      <c r="F519" s="230"/>
      <c r="G519" s="230"/>
      <c r="H519" s="120"/>
      <c r="I519" s="120"/>
      <c r="J519" s="240"/>
      <c r="K519" s="243"/>
      <c r="L519" s="240"/>
      <c r="M519" s="239"/>
      <c r="N519" s="120"/>
      <c r="O519" s="120"/>
      <c r="P519" s="120"/>
      <c r="Q519" s="246"/>
      <c r="R519" s="232"/>
      <c r="S519" s="233"/>
      <c r="T519" s="233"/>
      <c r="U519" s="230"/>
      <c r="V519" s="230"/>
      <c r="W519" s="230"/>
    </row>
    <row r="520" spans="2:23" x14ac:dyDescent="0.35">
      <c r="B520" s="230"/>
      <c r="C520" s="230"/>
      <c r="D520" s="230"/>
      <c r="E520" s="230"/>
      <c r="F520" s="230"/>
      <c r="G520" s="230"/>
      <c r="H520" s="120"/>
      <c r="I520" s="120"/>
      <c r="J520" s="240"/>
      <c r="K520" s="243"/>
      <c r="L520" s="240"/>
      <c r="M520" s="239"/>
      <c r="N520" s="120"/>
      <c r="O520" s="120"/>
      <c r="P520" s="120"/>
      <c r="Q520" s="246"/>
      <c r="R520" s="232"/>
      <c r="S520" s="233"/>
      <c r="T520" s="233"/>
      <c r="U520" s="230"/>
      <c r="V520" s="230"/>
      <c r="W520" s="230"/>
    </row>
    <row r="521" spans="2:23" x14ac:dyDescent="0.35">
      <c r="B521" s="230"/>
      <c r="C521" s="230"/>
      <c r="D521" s="230"/>
      <c r="E521" s="230"/>
      <c r="F521" s="230"/>
      <c r="G521" s="230"/>
      <c r="H521" s="120"/>
      <c r="I521" s="120"/>
      <c r="J521" s="240"/>
      <c r="K521" s="243"/>
      <c r="L521" s="240"/>
      <c r="M521" s="239"/>
      <c r="N521" s="120"/>
      <c r="O521" s="120"/>
      <c r="P521" s="120"/>
      <c r="Q521" s="246"/>
      <c r="R521" s="232"/>
      <c r="S521" s="233"/>
      <c r="T521" s="233"/>
      <c r="U521" s="230"/>
      <c r="V521" s="230"/>
      <c r="W521" s="230"/>
    </row>
    <row r="522" spans="2:23" x14ac:dyDescent="0.35">
      <c r="B522" s="230"/>
      <c r="C522" s="230"/>
      <c r="D522" s="230"/>
      <c r="E522" s="230"/>
      <c r="F522" s="230"/>
      <c r="G522" s="230"/>
      <c r="H522" s="120"/>
      <c r="I522" s="120"/>
      <c r="J522" s="240"/>
      <c r="K522" s="243"/>
      <c r="L522" s="240"/>
      <c r="M522" s="239"/>
      <c r="N522" s="120"/>
      <c r="O522" s="120"/>
      <c r="P522" s="120"/>
      <c r="Q522" s="246"/>
      <c r="R522" s="232"/>
      <c r="S522" s="233"/>
      <c r="T522" s="233"/>
      <c r="U522" s="230"/>
      <c r="V522" s="230"/>
      <c r="W522" s="230"/>
    </row>
    <row r="523" spans="2:23" x14ac:dyDescent="0.35">
      <c r="B523" s="230"/>
      <c r="C523" s="230"/>
      <c r="D523" s="230"/>
      <c r="E523" s="230"/>
      <c r="F523" s="230"/>
      <c r="G523" s="230"/>
      <c r="H523" s="120"/>
      <c r="I523" s="120"/>
      <c r="J523" s="240"/>
      <c r="K523" s="243"/>
      <c r="L523" s="240"/>
      <c r="M523" s="239"/>
      <c r="N523" s="120"/>
      <c r="O523" s="120"/>
      <c r="P523" s="120"/>
      <c r="Q523" s="246"/>
      <c r="R523" s="232"/>
      <c r="S523" s="233"/>
      <c r="T523" s="233"/>
      <c r="U523" s="230"/>
      <c r="V523" s="230"/>
      <c r="W523" s="230"/>
    </row>
    <row r="524" spans="2:23" x14ac:dyDescent="0.35">
      <c r="B524" s="230"/>
      <c r="C524" s="230"/>
      <c r="D524" s="230"/>
      <c r="E524" s="230"/>
      <c r="F524" s="230"/>
      <c r="G524" s="230"/>
      <c r="H524" s="120"/>
      <c r="I524" s="120"/>
      <c r="J524" s="240"/>
      <c r="K524" s="243"/>
      <c r="L524" s="240"/>
      <c r="M524" s="239"/>
      <c r="N524" s="120"/>
      <c r="O524" s="120"/>
      <c r="P524" s="120"/>
      <c r="Q524" s="246"/>
      <c r="R524" s="232"/>
      <c r="S524" s="233"/>
      <c r="T524" s="233"/>
      <c r="U524" s="230"/>
      <c r="V524" s="230"/>
      <c r="W524" s="230"/>
    </row>
    <row r="525" spans="2:23" x14ac:dyDescent="0.35">
      <c r="B525" s="230"/>
      <c r="C525" s="230"/>
      <c r="D525" s="230"/>
      <c r="E525" s="230"/>
      <c r="F525" s="230"/>
      <c r="G525" s="230"/>
      <c r="H525" s="120"/>
      <c r="I525" s="120"/>
      <c r="J525" s="240"/>
      <c r="K525" s="243"/>
      <c r="L525" s="240"/>
      <c r="M525" s="239"/>
      <c r="N525" s="120"/>
      <c r="O525" s="120"/>
      <c r="P525" s="120"/>
      <c r="Q525" s="246"/>
      <c r="R525" s="232"/>
      <c r="S525" s="233"/>
      <c r="T525" s="233"/>
      <c r="U525" s="230"/>
      <c r="V525" s="230"/>
      <c r="W525" s="230"/>
    </row>
    <row r="526" spans="2:23" x14ac:dyDescent="0.35">
      <c r="B526" s="230"/>
      <c r="C526" s="230"/>
      <c r="D526" s="230"/>
      <c r="E526" s="230"/>
      <c r="F526" s="230"/>
      <c r="G526" s="230"/>
      <c r="H526" s="120"/>
      <c r="I526" s="120"/>
      <c r="J526" s="240"/>
      <c r="K526" s="243"/>
      <c r="L526" s="240"/>
      <c r="M526" s="239"/>
      <c r="N526" s="120"/>
      <c r="O526" s="120"/>
      <c r="P526" s="120"/>
      <c r="Q526" s="246"/>
      <c r="R526" s="232"/>
      <c r="S526" s="233"/>
      <c r="T526" s="233"/>
      <c r="U526" s="230"/>
      <c r="V526" s="230"/>
      <c r="W526" s="230"/>
    </row>
    <row r="527" spans="2:23" x14ac:dyDescent="0.35">
      <c r="B527" s="230"/>
      <c r="C527" s="230"/>
      <c r="D527" s="230"/>
      <c r="E527" s="230"/>
      <c r="F527" s="230"/>
      <c r="G527" s="230"/>
      <c r="H527" s="120"/>
      <c r="I527" s="120"/>
      <c r="J527" s="240"/>
      <c r="K527" s="243"/>
      <c r="L527" s="240"/>
      <c r="M527" s="239"/>
      <c r="N527" s="120"/>
      <c r="O527" s="120"/>
      <c r="P527" s="120"/>
      <c r="Q527" s="246"/>
      <c r="R527" s="232"/>
      <c r="S527" s="233"/>
      <c r="T527" s="233"/>
      <c r="U527" s="230"/>
      <c r="V527" s="230"/>
      <c r="W527" s="230"/>
    </row>
    <row r="528" spans="2:23" x14ac:dyDescent="0.35">
      <c r="B528" s="230"/>
      <c r="C528" s="230"/>
      <c r="D528" s="230"/>
      <c r="E528" s="230"/>
      <c r="F528" s="230"/>
      <c r="G528" s="230"/>
      <c r="H528" s="120"/>
      <c r="I528" s="120"/>
      <c r="J528" s="240"/>
      <c r="K528" s="243"/>
      <c r="L528" s="240"/>
      <c r="M528" s="239"/>
      <c r="N528" s="120"/>
      <c r="O528" s="120"/>
      <c r="P528" s="120"/>
      <c r="Q528" s="246"/>
      <c r="R528" s="232"/>
      <c r="S528" s="233"/>
      <c r="T528" s="233"/>
      <c r="U528" s="230"/>
      <c r="V528" s="230"/>
      <c r="W528" s="230"/>
    </row>
    <row r="529" spans="2:23" x14ac:dyDescent="0.35">
      <c r="B529" s="230"/>
      <c r="C529" s="230"/>
      <c r="D529" s="230"/>
      <c r="E529" s="230"/>
      <c r="F529" s="230"/>
      <c r="G529" s="230"/>
      <c r="H529" s="120"/>
      <c r="I529" s="120"/>
      <c r="J529" s="120"/>
      <c r="K529" s="120"/>
      <c r="L529" s="120"/>
      <c r="M529" s="230"/>
      <c r="N529" s="120"/>
      <c r="O529" s="120"/>
      <c r="P529" s="120"/>
      <c r="Q529" s="246"/>
      <c r="R529" s="232"/>
      <c r="S529" s="233"/>
      <c r="T529" s="233"/>
      <c r="U529" s="230"/>
      <c r="V529" s="230"/>
      <c r="W529" s="230"/>
    </row>
    <row r="530" spans="2:23" x14ac:dyDescent="0.35">
      <c r="B530" s="230"/>
      <c r="C530" s="230"/>
      <c r="D530" s="230"/>
      <c r="E530" s="230"/>
      <c r="F530" s="230"/>
      <c r="G530" s="230"/>
      <c r="H530" s="120"/>
      <c r="I530" s="120"/>
      <c r="J530" s="120"/>
      <c r="K530" s="120"/>
      <c r="L530" s="120"/>
      <c r="M530" s="230"/>
      <c r="N530" s="120"/>
      <c r="O530" s="120"/>
      <c r="P530" s="120"/>
      <c r="Q530" s="246"/>
      <c r="R530" s="232"/>
      <c r="S530" s="233"/>
      <c r="T530" s="233"/>
      <c r="U530" s="230"/>
      <c r="V530" s="230"/>
      <c r="W530" s="230"/>
    </row>
    <row r="531" spans="2:23" x14ac:dyDescent="0.35">
      <c r="B531" s="230"/>
      <c r="C531" s="230"/>
      <c r="D531" s="230"/>
      <c r="E531" s="230"/>
      <c r="F531" s="230"/>
      <c r="G531" s="230"/>
      <c r="H531" s="120"/>
      <c r="I531" s="120"/>
      <c r="J531" s="120"/>
      <c r="K531" s="120"/>
      <c r="L531" s="120"/>
      <c r="M531" s="230"/>
      <c r="N531" s="120"/>
      <c r="O531" s="120"/>
      <c r="P531" s="120"/>
      <c r="Q531" s="246"/>
      <c r="R531" s="232"/>
      <c r="S531" s="233"/>
      <c r="T531" s="233"/>
      <c r="U531" s="230"/>
      <c r="V531" s="230"/>
      <c r="W531" s="230"/>
    </row>
    <row r="532" spans="2:23" x14ac:dyDescent="0.35">
      <c r="B532" s="230"/>
      <c r="C532" s="230"/>
      <c r="D532" s="230"/>
      <c r="E532" s="230"/>
      <c r="F532" s="230"/>
      <c r="G532" s="230"/>
      <c r="H532" s="120"/>
      <c r="I532" s="120"/>
      <c r="J532" s="120"/>
      <c r="K532" s="120"/>
      <c r="L532" s="120"/>
      <c r="M532" s="230"/>
      <c r="N532" s="120"/>
      <c r="O532" s="120"/>
      <c r="P532" s="120"/>
      <c r="Q532" s="246"/>
      <c r="R532" s="232"/>
      <c r="S532" s="233"/>
      <c r="T532" s="233"/>
      <c r="U532" s="230"/>
      <c r="V532" s="230"/>
      <c r="W532" s="230"/>
    </row>
    <row r="533" spans="2:23" x14ac:dyDescent="0.35">
      <c r="B533" s="230"/>
      <c r="C533" s="230"/>
      <c r="D533" s="230"/>
      <c r="E533" s="230"/>
      <c r="F533" s="230"/>
      <c r="G533" s="230"/>
      <c r="H533" s="120"/>
      <c r="I533" s="120"/>
      <c r="J533" s="120"/>
      <c r="K533" s="120"/>
      <c r="L533" s="120"/>
      <c r="M533" s="230"/>
      <c r="N533" s="120"/>
      <c r="O533" s="120"/>
      <c r="P533" s="120"/>
      <c r="Q533" s="246"/>
      <c r="R533" s="232"/>
      <c r="S533" s="233"/>
      <c r="T533" s="233"/>
      <c r="U533" s="230"/>
      <c r="V533" s="230"/>
      <c r="W533" s="230"/>
    </row>
    <row r="534" spans="2:23" x14ac:dyDescent="0.35">
      <c r="B534" s="230"/>
      <c r="C534" s="230"/>
      <c r="D534" s="230"/>
      <c r="E534" s="230"/>
      <c r="F534" s="230"/>
      <c r="G534" s="230"/>
      <c r="H534" s="120"/>
      <c r="I534" s="120"/>
      <c r="J534" s="120"/>
      <c r="K534" s="120"/>
      <c r="L534" s="120"/>
      <c r="M534" s="230"/>
      <c r="N534" s="120"/>
      <c r="O534" s="120"/>
      <c r="P534" s="120"/>
      <c r="Q534" s="246"/>
      <c r="R534" s="232"/>
      <c r="S534" s="233"/>
      <c r="T534" s="233"/>
      <c r="U534" s="230"/>
      <c r="V534" s="230"/>
      <c r="W534" s="230"/>
    </row>
    <row r="535" spans="2:23" x14ac:dyDescent="0.35">
      <c r="B535" s="230"/>
      <c r="C535" s="230"/>
      <c r="D535" s="230"/>
      <c r="E535" s="230"/>
      <c r="F535" s="230"/>
      <c r="G535" s="230"/>
      <c r="H535" s="120"/>
      <c r="I535" s="120"/>
      <c r="J535" s="120"/>
      <c r="K535" s="120"/>
      <c r="L535" s="120"/>
      <c r="M535" s="230"/>
      <c r="N535" s="120"/>
      <c r="O535" s="120"/>
      <c r="P535" s="120"/>
      <c r="Q535" s="246"/>
      <c r="R535" s="232"/>
      <c r="S535" s="233"/>
      <c r="T535" s="233"/>
      <c r="U535" s="230"/>
      <c r="V535" s="230"/>
      <c r="W535" s="230"/>
    </row>
    <row r="536" spans="2:23" x14ac:dyDescent="0.35">
      <c r="B536" s="230"/>
      <c r="C536" s="230"/>
      <c r="D536" s="230"/>
      <c r="E536" s="230"/>
      <c r="F536" s="230"/>
      <c r="G536" s="230"/>
      <c r="H536" s="120"/>
      <c r="I536" s="120"/>
      <c r="J536" s="120"/>
      <c r="K536" s="120"/>
      <c r="L536" s="120"/>
      <c r="M536" s="230"/>
      <c r="N536" s="120"/>
      <c r="O536" s="120"/>
      <c r="P536" s="120"/>
      <c r="Q536" s="246"/>
      <c r="R536" s="232"/>
      <c r="S536" s="233"/>
      <c r="T536" s="233"/>
      <c r="U536" s="230"/>
      <c r="V536" s="230"/>
      <c r="W536" s="230"/>
    </row>
    <row r="537" spans="2:23" x14ac:dyDescent="0.35">
      <c r="B537" s="230"/>
      <c r="C537" s="230"/>
      <c r="D537" s="230"/>
      <c r="E537" s="230"/>
      <c r="F537" s="230"/>
      <c r="G537" s="230"/>
      <c r="H537" s="120"/>
      <c r="I537" s="120"/>
      <c r="J537" s="120"/>
      <c r="K537" s="120"/>
      <c r="L537" s="120"/>
      <c r="M537" s="230"/>
      <c r="N537" s="120"/>
      <c r="O537" s="120"/>
      <c r="P537" s="120"/>
      <c r="Q537" s="246"/>
      <c r="R537" s="232"/>
      <c r="S537" s="233"/>
      <c r="T537" s="233"/>
      <c r="U537" s="230"/>
      <c r="V537" s="230"/>
      <c r="W537" s="230"/>
    </row>
    <row r="538" spans="2:23" x14ac:dyDescent="0.35">
      <c r="B538" s="230"/>
      <c r="C538" s="230"/>
      <c r="D538" s="230"/>
      <c r="E538" s="230"/>
      <c r="F538" s="230"/>
      <c r="G538" s="230"/>
      <c r="H538" s="120"/>
      <c r="I538" s="120"/>
      <c r="J538" s="120"/>
      <c r="K538" s="120"/>
      <c r="L538" s="120"/>
      <c r="M538" s="120"/>
      <c r="N538" s="120"/>
      <c r="O538" s="120"/>
      <c r="P538" s="120"/>
      <c r="Q538" s="246"/>
      <c r="R538" s="232"/>
      <c r="S538" s="233"/>
      <c r="T538" s="233"/>
      <c r="U538" s="230"/>
      <c r="V538" s="230"/>
      <c r="W538" s="230"/>
    </row>
    <row r="539" spans="2:23" x14ac:dyDescent="0.35">
      <c r="B539" s="230"/>
      <c r="C539" s="230"/>
      <c r="D539" s="230"/>
      <c r="E539" s="230"/>
      <c r="F539" s="230"/>
      <c r="G539" s="230"/>
      <c r="H539" s="120"/>
      <c r="I539" s="120"/>
      <c r="J539" s="120"/>
      <c r="K539" s="120"/>
      <c r="L539" s="120"/>
      <c r="M539" s="120"/>
      <c r="N539" s="120"/>
      <c r="O539" s="120"/>
      <c r="P539" s="120"/>
      <c r="Q539" s="246"/>
      <c r="R539" s="232"/>
      <c r="S539" s="233"/>
      <c r="T539" s="233"/>
      <c r="U539" s="230"/>
      <c r="V539" s="230"/>
      <c r="W539" s="230"/>
    </row>
    <row r="540" spans="2:23" x14ac:dyDescent="0.35">
      <c r="B540" s="230"/>
      <c r="C540" s="230"/>
      <c r="D540" s="230"/>
      <c r="E540" s="230"/>
      <c r="F540" s="230"/>
      <c r="G540" s="230"/>
      <c r="H540" s="120"/>
      <c r="I540" s="120"/>
      <c r="J540" s="120"/>
      <c r="K540" s="120"/>
      <c r="L540" s="120"/>
      <c r="M540" s="120"/>
      <c r="N540" s="120"/>
      <c r="O540" s="120"/>
      <c r="P540" s="120"/>
      <c r="Q540" s="246"/>
      <c r="R540" s="232"/>
      <c r="S540" s="233"/>
      <c r="T540" s="233"/>
      <c r="U540" s="230"/>
      <c r="V540" s="230"/>
      <c r="W540" s="230"/>
    </row>
    <row r="541" spans="2:23" x14ac:dyDescent="0.35">
      <c r="B541" s="230"/>
      <c r="C541" s="230"/>
      <c r="D541" s="230"/>
      <c r="E541" s="230"/>
      <c r="F541" s="230"/>
      <c r="G541" s="230"/>
      <c r="H541" s="120"/>
      <c r="I541" s="120"/>
      <c r="J541" s="120"/>
      <c r="K541" s="120"/>
      <c r="L541" s="120"/>
      <c r="M541" s="120"/>
      <c r="N541" s="120"/>
      <c r="O541" s="120"/>
      <c r="P541" s="120"/>
      <c r="Q541" s="246"/>
      <c r="R541" s="232"/>
      <c r="S541" s="233"/>
      <c r="T541" s="233"/>
      <c r="U541" s="230"/>
      <c r="V541" s="230"/>
      <c r="W541" s="230"/>
    </row>
    <row r="542" spans="2:23" x14ac:dyDescent="0.35">
      <c r="B542" s="230"/>
      <c r="C542" s="230"/>
      <c r="D542" s="230"/>
      <c r="E542" s="230"/>
      <c r="F542" s="230"/>
      <c r="G542" s="230"/>
      <c r="H542" s="120"/>
      <c r="I542" s="120"/>
      <c r="J542" s="120"/>
      <c r="K542" s="120"/>
      <c r="L542" s="120"/>
      <c r="M542" s="120"/>
      <c r="N542" s="120"/>
      <c r="O542" s="120"/>
      <c r="P542" s="120"/>
      <c r="Q542" s="246"/>
      <c r="R542" s="232"/>
      <c r="S542" s="233"/>
      <c r="T542" s="233"/>
      <c r="U542" s="230"/>
      <c r="V542" s="230"/>
      <c r="W542" s="230"/>
    </row>
    <row r="543" spans="2:23" x14ac:dyDescent="0.35">
      <c r="B543" s="230"/>
      <c r="C543" s="230"/>
      <c r="D543" s="230"/>
      <c r="E543" s="230"/>
      <c r="F543" s="230"/>
      <c r="G543" s="230"/>
      <c r="H543" s="120"/>
      <c r="I543" s="120"/>
      <c r="J543" s="120"/>
      <c r="K543" s="120"/>
      <c r="L543" s="120"/>
      <c r="M543" s="120"/>
      <c r="N543" s="120"/>
      <c r="O543" s="120"/>
      <c r="P543" s="120"/>
      <c r="Q543" s="246"/>
      <c r="R543" s="232"/>
      <c r="S543" s="233"/>
      <c r="T543" s="233"/>
      <c r="U543" s="230"/>
      <c r="V543" s="230"/>
      <c r="W543" s="230"/>
    </row>
    <row r="544" spans="2:23" x14ac:dyDescent="0.35">
      <c r="B544" s="230"/>
      <c r="C544" s="230"/>
      <c r="D544" s="230"/>
      <c r="E544" s="230"/>
      <c r="F544" s="230"/>
      <c r="G544" s="230"/>
      <c r="H544" s="120"/>
      <c r="I544" s="120"/>
      <c r="J544" s="120"/>
      <c r="K544" s="120"/>
      <c r="L544" s="120"/>
      <c r="M544" s="120"/>
      <c r="N544" s="120"/>
      <c r="O544" s="120"/>
      <c r="P544" s="120"/>
      <c r="Q544" s="246"/>
      <c r="R544" s="232"/>
      <c r="S544" s="233"/>
      <c r="T544" s="233"/>
      <c r="U544" s="230"/>
      <c r="V544" s="230"/>
      <c r="W544" s="230"/>
    </row>
    <row r="545" spans="2:23" x14ac:dyDescent="0.35">
      <c r="B545" s="230"/>
      <c r="C545" s="230"/>
      <c r="D545" s="230"/>
      <c r="E545" s="230"/>
      <c r="F545" s="230"/>
      <c r="G545" s="230"/>
      <c r="H545" s="120"/>
      <c r="I545" s="120"/>
      <c r="J545" s="120"/>
      <c r="K545" s="120"/>
      <c r="L545" s="120"/>
      <c r="M545" s="120"/>
      <c r="N545" s="120"/>
      <c r="O545" s="120"/>
      <c r="P545" s="120"/>
      <c r="Q545" s="246"/>
      <c r="R545" s="232"/>
      <c r="S545" s="233"/>
      <c r="T545" s="233"/>
      <c r="U545" s="230"/>
      <c r="V545" s="230"/>
      <c r="W545" s="230"/>
    </row>
    <row r="546" spans="2:23" x14ac:dyDescent="0.35">
      <c r="B546" s="230"/>
      <c r="C546" s="230"/>
      <c r="D546" s="230"/>
      <c r="E546" s="230"/>
      <c r="F546" s="230"/>
      <c r="G546" s="230"/>
      <c r="H546" s="120"/>
      <c r="I546" s="120"/>
      <c r="J546" s="120"/>
      <c r="K546" s="120"/>
      <c r="L546" s="120"/>
      <c r="M546" s="120"/>
      <c r="N546" s="120"/>
      <c r="O546" s="120"/>
      <c r="P546" s="120"/>
      <c r="Q546" s="246"/>
      <c r="R546" s="232"/>
      <c r="S546" s="233"/>
      <c r="T546" s="233"/>
      <c r="U546" s="230"/>
      <c r="V546" s="230"/>
      <c r="W546" s="230"/>
    </row>
    <row r="547" spans="2:23" x14ac:dyDescent="0.35">
      <c r="B547" s="230"/>
      <c r="C547" s="230"/>
      <c r="D547" s="230"/>
      <c r="E547" s="230"/>
      <c r="F547" s="230"/>
      <c r="G547" s="230"/>
      <c r="H547" s="120"/>
      <c r="I547" s="120"/>
      <c r="J547" s="120"/>
      <c r="K547" s="120"/>
      <c r="L547" s="120"/>
      <c r="M547" s="120"/>
      <c r="N547" s="120"/>
      <c r="O547" s="120"/>
      <c r="P547" s="120"/>
      <c r="Q547" s="246"/>
      <c r="R547" s="232"/>
      <c r="S547" s="233"/>
      <c r="T547" s="233"/>
      <c r="U547" s="230"/>
      <c r="V547" s="230"/>
      <c r="W547" s="230"/>
    </row>
    <row r="548" spans="2:23" x14ac:dyDescent="0.35">
      <c r="B548" s="230"/>
      <c r="C548" s="230"/>
      <c r="D548" s="230"/>
      <c r="E548" s="230"/>
      <c r="F548" s="230"/>
      <c r="G548" s="230"/>
      <c r="H548" s="120"/>
      <c r="I548" s="120"/>
      <c r="J548" s="120"/>
      <c r="K548" s="120"/>
      <c r="L548" s="120"/>
      <c r="M548" s="120"/>
      <c r="N548" s="120"/>
      <c r="O548" s="120"/>
      <c r="P548" s="120"/>
      <c r="Q548" s="246"/>
      <c r="R548" s="232"/>
      <c r="S548" s="233"/>
      <c r="T548" s="233"/>
      <c r="U548" s="230"/>
      <c r="V548" s="230"/>
      <c r="W548" s="230"/>
    </row>
    <row r="549" spans="2:23" x14ac:dyDescent="0.35">
      <c r="B549" s="230"/>
      <c r="C549" s="230"/>
      <c r="D549" s="230"/>
      <c r="E549" s="230"/>
      <c r="F549" s="230"/>
      <c r="G549" s="230"/>
      <c r="H549" s="120"/>
      <c r="I549" s="120"/>
      <c r="J549" s="120"/>
      <c r="K549" s="120"/>
      <c r="L549" s="120"/>
      <c r="M549" s="120"/>
      <c r="N549" s="120"/>
      <c r="O549" s="120"/>
      <c r="P549" s="120"/>
      <c r="Q549" s="246"/>
      <c r="R549" s="232"/>
      <c r="S549" s="233"/>
      <c r="T549" s="233"/>
      <c r="U549" s="230"/>
      <c r="V549" s="230"/>
      <c r="W549" s="230"/>
    </row>
    <row r="550" spans="2:23" x14ac:dyDescent="0.35">
      <c r="B550" s="230"/>
      <c r="C550" s="230"/>
      <c r="D550" s="230"/>
      <c r="E550" s="230"/>
      <c r="F550" s="230"/>
      <c r="G550" s="230"/>
      <c r="H550" s="120"/>
      <c r="I550" s="120"/>
      <c r="J550" s="120"/>
      <c r="K550" s="120"/>
      <c r="L550" s="120"/>
      <c r="M550" s="120"/>
      <c r="N550" s="120"/>
      <c r="O550" s="120"/>
      <c r="P550" s="120"/>
      <c r="Q550" s="246"/>
      <c r="R550" s="232"/>
      <c r="S550" s="233"/>
      <c r="T550" s="233"/>
      <c r="U550" s="230"/>
      <c r="V550" s="230"/>
      <c r="W550" s="230"/>
    </row>
    <row r="551" spans="2:23" x14ac:dyDescent="0.35">
      <c r="B551" s="230"/>
      <c r="C551" s="230"/>
      <c r="D551" s="230"/>
      <c r="E551" s="230"/>
      <c r="F551" s="230"/>
      <c r="G551" s="230"/>
      <c r="H551" s="120"/>
      <c r="I551" s="120"/>
      <c r="J551" s="120"/>
      <c r="K551" s="120"/>
      <c r="L551" s="120"/>
      <c r="M551" s="120"/>
      <c r="N551" s="120"/>
      <c r="O551" s="120"/>
      <c r="P551" s="120"/>
      <c r="Q551" s="246"/>
      <c r="R551" s="232"/>
      <c r="S551" s="233"/>
      <c r="T551" s="233"/>
      <c r="U551" s="230"/>
      <c r="V551" s="230"/>
      <c r="W551" s="230"/>
    </row>
    <row r="552" spans="2:23" x14ac:dyDescent="0.35">
      <c r="B552" s="230"/>
      <c r="C552" s="230"/>
      <c r="D552" s="230"/>
      <c r="E552" s="230"/>
      <c r="F552" s="230"/>
      <c r="G552" s="230"/>
      <c r="H552" s="120"/>
      <c r="I552" s="120"/>
      <c r="J552" s="120"/>
      <c r="K552" s="120"/>
      <c r="L552" s="120"/>
      <c r="M552" s="120"/>
      <c r="N552" s="120"/>
      <c r="O552" s="120"/>
      <c r="P552" s="120"/>
      <c r="Q552" s="246"/>
      <c r="R552" s="232"/>
      <c r="S552" s="233"/>
      <c r="T552" s="233"/>
      <c r="U552" s="230"/>
      <c r="V552" s="230"/>
      <c r="W552" s="230"/>
    </row>
    <row r="553" spans="2:23" x14ac:dyDescent="0.35">
      <c r="B553" s="230"/>
      <c r="C553" s="230"/>
      <c r="D553" s="230"/>
      <c r="E553" s="230"/>
      <c r="F553" s="230"/>
      <c r="G553" s="230"/>
      <c r="H553" s="120"/>
      <c r="I553" s="120"/>
      <c r="J553" s="120"/>
      <c r="K553" s="120"/>
      <c r="L553" s="120"/>
      <c r="M553" s="120"/>
      <c r="N553" s="120"/>
      <c r="O553" s="120"/>
      <c r="P553" s="120"/>
      <c r="Q553" s="246"/>
      <c r="R553" s="232"/>
      <c r="S553" s="233"/>
      <c r="T553" s="233"/>
      <c r="U553" s="230"/>
      <c r="V553" s="230"/>
      <c r="W553" s="230"/>
    </row>
    <row r="554" spans="2:23" x14ac:dyDescent="0.35">
      <c r="B554" s="230"/>
      <c r="C554" s="230"/>
      <c r="D554" s="230"/>
      <c r="E554" s="230"/>
      <c r="F554" s="230"/>
      <c r="G554" s="230"/>
      <c r="H554" s="120"/>
      <c r="I554" s="120"/>
      <c r="J554" s="120"/>
      <c r="K554" s="120"/>
      <c r="L554" s="120"/>
      <c r="M554" s="120"/>
      <c r="N554" s="120"/>
      <c r="O554" s="120"/>
      <c r="P554" s="120"/>
      <c r="Q554" s="246"/>
      <c r="R554" s="232"/>
      <c r="S554" s="233"/>
      <c r="T554" s="233"/>
      <c r="U554" s="230"/>
      <c r="V554" s="230"/>
      <c r="W554" s="230"/>
    </row>
    <row r="555" spans="2:23" x14ac:dyDescent="0.35">
      <c r="B555" s="230"/>
      <c r="C555" s="230"/>
      <c r="D555" s="230"/>
      <c r="E555" s="230"/>
      <c r="F555" s="230"/>
      <c r="G555" s="230"/>
      <c r="H555" s="120"/>
      <c r="I555" s="120"/>
      <c r="J555" s="120"/>
      <c r="K555" s="120"/>
      <c r="L555" s="120"/>
      <c r="M555" s="120"/>
      <c r="N555" s="120"/>
      <c r="O555" s="120"/>
      <c r="P555" s="120"/>
      <c r="Q555" s="246"/>
      <c r="R555" s="232"/>
      <c r="S555" s="233"/>
      <c r="T555" s="233"/>
      <c r="U555" s="230"/>
      <c r="V555" s="230"/>
      <c r="W555" s="230"/>
    </row>
    <row r="556" spans="2:23" x14ac:dyDescent="0.35">
      <c r="B556" s="230"/>
      <c r="C556" s="230"/>
      <c r="D556" s="230"/>
      <c r="E556" s="230"/>
      <c r="F556" s="230"/>
      <c r="G556" s="230"/>
      <c r="H556" s="120"/>
      <c r="I556" s="120"/>
      <c r="J556" s="120"/>
      <c r="K556" s="120"/>
      <c r="L556" s="120"/>
      <c r="M556" s="120"/>
      <c r="N556" s="120"/>
      <c r="O556" s="120"/>
      <c r="P556" s="120"/>
      <c r="Q556" s="246"/>
      <c r="R556" s="232"/>
      <c r="S556" s="233"/>
      <c r="T556" s="233"/>
      <c r="U556" s="230"/>
      <c r="V556" s="230"/>
      <c r="W556" s="230"/>
    </row>
    <row r="557" spans="2:23" x14ac:dyDescent="0.35">
      <c r="B557" s="230"/>
      <c r="C557" s="230"/>
      <c r="D557" s="230"/>
      <c r="E557" s="230"/>
      <c r="F557" s="230"/>
      <c r="G557" s="230"/>
      <c r="H557" s="120"/>
      <c r="I557" s="120"/>
      <c r="J557" s="120"/>
      <c r="K557" s="120"/>
      <c r="L557" s="120"/>
      <c r="M557" s="120"/>
      <c r="N557" s="120"/>
      <c r="O557" s="120"/>
      <c r="P557" s="120"/>
      <c r="Q557" s="246"/>
      <c r="R557" s="232"/>
      <c r="S557" s="233"/>
      <c r="T557" s="233"/>
      <c r="U557" s="230"/>
      <c r="V557" s="230"/>
      <c r="W557" s="230"/>
    </row>
    <row r="558" spans="2:23" x14ac:dyDescent="0.35">
      <c r="B558" s="230"/>
      <c r="C558" s="230"/>
      <c r="D558" s="230"/>
      <c r="E558" s="230"/>
      <c r="F558" s="230"/>
      <c r="G558" s="230"/>
      <c r="H558" s="120"/>
      <c r="I558" s="120"/>
      <c r="J558" s="120"/>
      <c r="K558" s="120"/>
      <c r="L558" s="120"/>
      <c r="M558" s="120"/>
      <c r="N558" s="120"/>
      <c r="O558" s="120"/>
      <c r="P558" s="120"/>
      <c r="Q558" s="246"/>
      <c r="R558" s="232"/>
      <c r="S558" s="233"/>
      <c r="T558" s="233"/>
      <c r="U558" s="230"/>
      <c r="V558" s="230"/>
      <c r="W558" s="230"/>
    </row>
    <row r="559" spans="2:23" x14ac:dyDescent="0.35">
      <c r="B559" s="230"/>
      <c r="C559" s="230"/>
      <c r="D559" s="230"/>
      <c r="E559" s="230"/>
      <c r="F559" s="230"/>
      <c r="G559" s="230"/>
      <c r="H559" s="120"/>
      <c r="I559" s="120"/>
      <c r="J559" s="120"/>
      <c r="K559" s="120"/>
      <c r="L559" s="120"/>
      <c r="M559" s="120"/>
      <c r="N559" s="120"/>
      <c r="O559" s="120"/>
      <c r="P559" s="120"/>
      <c r="Q559" s="246"/>
      <c r="R559" s="232"/>
      <c r="S559" s="233"/>
      <c r="T559" s="233"/>
      <c r="U559" s="230"/>
      <c r="V559" s="230"/>
      <c r="W559" s="230"/>
    </row>
    <row r="560" spans="2:23" x14ac:dyDescent="0.35">
      <c r="B560" s="230"/>
      <c r="C560" s="230"/>
      <c r="D560" s="230"/>
      <c r="E560" s="230"/>
      <c r="F560" s="230"/>
      <c r="G560" s="230"/>
      <c r="H560" s="120"/>
      <c r="I560" s="120"/>
      <c r="J560" s="120"/>
      <c r="K560" s="120"/>
      <c r="L560" s="120"/>
      <c r="M560" s="120"/>
      <c r="N560" s="120"/>
      <c r="O560" s="120"/>
      <c r="P560" s="120"/>
      <c r="Q560" s="246"/>
      <c r="R560" s="232"/>
      <c r="S560" s="233"/>
      <c r="T560" s="233"/>
      <c r="U560" s="230"/>
      <c r="V560" s="230"/>
      <c r="W560" s="230"/>
    </row>
    <row r="561" spans="2:23" x14ac:dyDescent="0.35">
      <c r="B561" s="230"/>
      <c r="C561" s="230"/>
      <c r="D561" s="230"/>
      <c r="E561" s="230"/>
      <c r="F561" s="230"/>
      <c r="G561" s="230"/>
      <c r="H561" s="120"/>
      <c r="I561" s="120"/>
      <c r="J561" s="120"/>
      <c r="K561" s="120"/>
      <c r="L561" s="120"/>
      <c r="M561" s="120"/>
      <c r="N561" s="120"/>
      <c r="O561" s="120"/>
      <c r="P561" s="120"/>
      <c r="Q561" s="246"/>
      <c r="R561" s="232"/>
      <c r="S561" s="233"/>
      <c r="T561" s="233"/>
      <c r="U561" s="230"/>
      <c r="V561" s="230"/>
      <c r="W561" s="230"/>
    </row>
    <row r="562" spans="2:23" x14ac:dyDescent="0.35">
      <c r="B562" s="230"/>
      <c r="C562" s="230"/>
      <c r="D562" s="230"/>
      <c r="E562" s="230"/>
      <c r="F562" s="230"/>
      <c r="G562" s="230"/>
      <c r="H562" s="120"/>
      <c r="I562" s="120"/>
      <c r="J562" s="120"/>
      <c r="K562" s="120"/>
      <c r="L562" s="120"/>
      <c r="M562" s="120"/>
      <c r="N562" s="120"/>
      <c r="O562" s="120"/>
      <c r="P562" s="120"/>
      <c r="Q562" s="246"/>
      <c r="R562" s="232"/>
      <c r="S562" s="233"/>
      <c r="T562" s="233"/>
      <c r="U562" s="230"/>
      <c r="V562" s="230"/>
      <c r="W562" s="230"/>
    </row>
    <row r="563" spans="2:23" x14ac:dyDescent="0.35">
      <c r="B563" s="230"/>
      <c r="C563" s="230"/>
      <c r="D563" s="230"/>
      <c r="E563" s="230"/>
      <c r="F563" s="230"/>
      <c r="G563" s="230"/>
      <c r="H563" s="120"/>
      <c r="I563" s="120"/>
      <c r="J563" s="120"/>
      <c r="K563" s="120"/>
      <c r="L563" s="120"/>
      <c r="M563" s="120"/>
      <c r="N563" s="120"/>
      <c r="O563" s="120"/>
      <c r="P563" s="120"/>
      <c r="Q563" s="246"/>
      <c r="R563" s="232"/>
      <c r="S563" s="233"/>
      <c r="T563" s="233"/>
      <c r="U563" s="230"/>
      <c r="V563" s="230"/>
      <c r="W563" s="230"/>
    </row>
    <row r="564" spans="2:23" x14ac:dyDescent="0.35">
      <c r="B564" s="230"/>
      <c r="C564" s="230"/>
      <c r="D564" s="230"/>
      <c r="E564" s="230"/>
      <c r="F564" s="230"/>
      <c r="G564" s="230"/>
      <c r="H564" s="120"/>
      <c r="I564" s="120"/>
      <c r="J564" s="120"/>
      <c r="K564" s="120"/>
      <c r="L564" s="120"/>
      <c r="M564" s="120"/>
      <c r="N564" s="120"/>
      <c r="O564" s="120"/>
      <c r="P564" s="120"/>
      <c r="Q564" s="246"/>
      <c r="R564" s="232"/>
      <c r="S564" s="233"/>
      <c r="T564" s="233"/>
      <c r="U564" s="230"/>
      <c r="V564" s="230"/>
      <c r="W564" s="230"/>
    </row>
    <row r="565" spans="2:23" x14ac:dyDescent="0.35">
      <c r="B565" s="230"/>
      <c r="C565" s="230"/>
      <c r="D565" s="230"/>
      <c r="E565" s="230"/>
      <c r="F565" s="230"/>
      <c r="G565" s="230"/>
      <c r="H565" s="120"/>
      <c r="I565" s="120"/>
      <c r="J565" s="120"/>
      <c r="K565" s="120"/>
      <c r="L565" s="120"/>
      <c r="M565" s="120"/>
      <c r="N565" s="120"/>
      <c r="O565" s="120"/>
      <c r="P565" s="120"/>
      <c r="Q565" s="246"/>
      <c r="R565" s="232"/>
      <c r="S565" s="233"/>
      <c r="T565" s="233"/>
      <c r="U565" s="230"/>
      <c r="V565" s="230"/>
      <c r="W565" s="230"/>
    </row>
    <row r="566" spans="2:23" x14ac:dyDescent="0.35">
      <c r="B566" s="230"/>
      <c r="C566" s="230"/>
      <c r="D566" s="230"/>
      <c r="E566" s="230"/>
      <c r="F566" s="230"/>
      <c r="G566" s="230"/>
      <c r="H566" s="120"/>
      <c r="I566" s="120"/>
      <c r="J566" s="120"/>
      <c r="K566" s="120"/>
      <c r="L566" s="120"/>
      <c r="M566" s="120"/>
      <c r="N566" s="120"/>
      <c r="O566" s="120"/>
      <c r="P566" s="120"/>
      <c r="Q566" s="246"/>
      <c r="R566" s="232"/>
      <c r="S566" s="233"/>
      <c r="T566" s="233"/>
      <c r="U566" s="230"/>
      <c r="V566" s="230"/>
      <c r="W566" s="230"/>
    </row>
    <row r="567" spans="2:23" x14ac:dyDescent="0.35">
      <c r="B567" s="230"/>
      <c r="C567" s="230"/>
      <c r="D567" s="230"/>
      <c r="E567" s="230"/>
      <c r="F567" s="230"/>
      <c r="G567" s="230"/>
      <c r="H567" s="120"/>
      <c r="I567" s="120"/>
      <c r="J567" s="120"/>
      <c r="K567" s="120"/>
      <c r="L567" s="120"/>
      <c r="M567" s="120"/>
      <c r="N567" s="120"/>
      <c r="O567" s="120"/>
      <c r="P567" s="120"/>
      <c r="Q567" s="246"/>
      <c r="R567" s="232"/>
      <c r="S567" s="233"/>
      <c r="T567" s="233"/>
      <c r="U567" s="230"/>
      <c r="V567" s="230"/>
      <c r="W567" s="230"/>
    </row>
    <row r="568" spans="2:23" x14ac:dyDescent="0.35">
      <c r="B568" s="230"/>
      <c r="C568" s="230"/>
      <c r="D568" s="230"/>
      <c r="E568" s="230"/>
      <c r="F568" s="230"/>
      <c r="G568" s="230"/>
      <c r="H568" s="120"/>
      <c r="I568" s="120"/>
      <c r="J568" s="120"/>
      <c r="K568" s="120"/>
      <c r="L568" s="120"/>
      <c r="M568" s="120"/>
      <c r="N568" s="120"/>
      <c r="O568" s="120"/>
      <c r="P568" s="120"/>
      <c r="Q568" s="246"/>
      <c r="R568" s="232"/>
      <c r="S568" s="233"/>
      <c r="T568" s="233"/>
      <c r="U568" s="230"/>
      <c r="V568" s="230"/>
      <c r="W568" s="230"/>
    </row>
    <row r="569" spans="2:23" x14ac:dyDescent="0.35">
      <c r="B569" s="230"/>
      <c r="C569" s="230"/>
      <c r="D569" s="230"/>
      <c r="E569" s="230"/>
      <c r="F569" s="230"/>
      <c r="G569" s="230"/>
      <c r="H569" s="120"/>
      <c r="I569" s="120"/>
      <c r="J569" s="120"/>
      <c r="K569" s="120"/>
      <c r="L569" s="120"/>
      <c r="M569" s="120"/>
      <c r="N569" s="120"/>
      <c r="O569" s="120"/>
      <c r="P569" s="120"/>
      <c r="Q569" s="246"/>
      <c r="R569" s="232"/>
      <c r="S569" s="233"/>
      <c r="T569" s="233"/>
      <c r="U569" s="230"/>
      <c r="V569" s="230"/>
      <c r="W569" s="230"/>
    </row>
    <row r="570" spans="2:23" x14ac:dyDescent="0.35">
      <c r="B570" s="230"/>
      <c r="C570" s="230"/>
      <c r="D570" s="230"/>
      <c r="E570" s="230"/>
      <c r="F570" s="230"/>
      <c r="G570" s="230"/>
      <c r="H570" s="120"/>
      <c r="I570" s="120"/>
      <c r="J570" s="120"/>
      <c r="K570" s="120"/>
      <c r="L570" s="120"/>
      <c r="M570" s="120"/>
      <c r="N570" s="120"/>
      <c r="O570" s="120"/>
      <c r="P570" s="120"/>
      <c r="Q570" s="246"/>
      <c r="R570" s="232"/>
      <c r="S570" s="233"/>
      <c r="T570" s="233"/>
      <c r="U570" s="230"/>
      <c r="V570" s="230"/>
      <c r="W570" s="230"/>
    </row>
    <row r="571" spans="2:23" x14ac:dyDescent="0.35">
      <c r="B571" s="230"/>
      <c r="C571" s="230"/>
      <c r="D571" s="230"/>
      <c r="E571" s="230"/>
      <c r="F571" s="230"/>
      <c r="G571" s="230"/>
      <c r="H571" s="120"/>
      <c r="I571" s="120"/>
      <c r="J571" s="120"/>
      <c r="K571" s="120"/>
      <c r="L571" s="120"/>
      <c r="M571" s="120"/>
      <c r="N571" s="120"/>
      <c r="O571" s="120"/>
      <c r="P571" s="120"/>
      <c r="Q571" s="246"/>
      <c r="R571" s="232"/>
      <c r="S571" s="233"/>
      <c r="T571" s="233"/>
      <c r="U571" s="230"/>
      <c r="V571" s="230"/>
      <c r="W571" s="230"/>
    </row>
    <row r="572" spans="2:23" x14ac:dyDescent="0.35">
      <c r="B572" s="230"/>
      <c r="C572" s="230"/>
      <c r="D572" s="230"/>
      <c r="E572" s="230"/>
      <c r="F572" s="230"/>
      <c r="G572" s="230"/>
      <c r="H572" s="120"/>
      <c r="I572" s="120"/>
      <c r="J572" s="120"/>
      <c r="K572" s="120"/>
      <c r="L572" s="120"/>
      <c r="M572" s="120"/>
      <c r="N572" s="120"/>
      <c r="O572" s="120"/>
      <c r="P572" s="120"/>
      <c r="Q572" s="246"/>
      <c r="R572" s="232"/>
      <c r="S572" s="233"/>
      <c r="T572" s="233"/>
      <c r="U572" s="230"/>
      <c r="V572" s="230"/>
      <c r="W572" s="230"/>
    </row>
    <row r="573" spans="2:23" x14ac:dyDescent="0.35">
      <c r="B573" s="230"/>
      <c r="C573" s="230"/>
      <c r="D573" s="230"/>
      <c r="E573" s="230"/>
      <c r="F573" s="230"/>
      <c r="G573" s="230"/>
      <c r="H573" s="120"/>
      <c r="I573" s="120"/>
      <c r="J573" s="120"/>
      <c r="K573" s="120"/>
      <c r="L573" s="120"/>
      <c r="M573" s="120"/>
      <c r="N573" s="120"/>
      <c r="O573" s="120"/>
      <c r="P573" s="120"/>
      <c r="Q573" s="246"/>
      <c r="R573" s="232"/>
      <c r="S573" s="233"/>
      <c r="T573" s="233"/>
      <c r="U573" s="230"/>
      <c r="V573" s="230"/>
      <c r="W573" s="230"/>
    </row>
    <row r="574" spans="2:23" x14ac:dyDescent="0.35">
      <c r="B574" s="230"/>
      <c r="C574" s="230"/>
      <c r="D574" s="230"/>
      <c r="E574" s="230"/>
      <c r="F574" s="230"/>
      <c r="G574" s="230"/>
      <c r="H574" s="120"/>
      <c r="I574" s="120"/>
      <c r="J574" s="120"/>
      <c r="K574" s="120"/>
      <c r="L574" s="120"/>
      <c r="M574" s="120"/>
      <c r="N574" s="120"/>
      <c r="O574" s="120"/>
      <c r="P574" s="120"/>
      <c r="Q574" s="246"/>
      <c r="R574" s="232"/>
      <c r="S574" s="233"/>
      <c r="T574" s="233"/>
      <c r="U574" s="230"/>
      <c r="V574" s="230"/>
      <c r="W574" s="230"/>
    </row>
    <row r="575" spans="2:23" x14ac:dyDescent="0.35">
      <c r="B575" s="230"/>
      <c r="C575" s="230"/>
      <c r="D575" s="230"/>
      <c r="E575" s="230"/>
      <c r="F575" s="230"/>
      <c r="G575" s="230"/>
      <c r="H575" s="120"/>
      <c r="I575" s="120"/>
      <c r="J575" s="120"/>
      <c r="K575" s="120"/>
      <c r="L575" s="120"/>
      <c r="M575" s="120"/>
      <c r="N575" s="120"/>
      <c r="O575" s="120"/>
      <c r="P575" s="120"/>
      <c r="Q575" s="246"/>
      <c r="R575" s="232"/>
      <c r="S575" s="233"/>
      <c r="T575" s="233"/>
      <c r="U575" s="230"/>
      <c r="V575" s="230"/>
      <c r="W575" s="230"/>
    </row>
    <row r="576" spans="2:23" x14ac:dyDescent="0.35">
      <c r="B576" s="230"/>
      <c r="C576" s="230"/>
      <c r="D576" s="230"/>
      <c r="E576" s="230"/>
      <c r="F576" s="230"/>
      <c r="G576" s="230"/>
      <c r="H576" s="120"/>
      <c r="I576" s="120"/>
      <c r="J576" s="120"/>
      <c r="K576" s="120"/>
      <c r="L576" s="120"/>
      <c r="M576" s="120"/>
      <c r="N576" s="120"/>
      <c r="O576" s="120"/>
      <c r="P576" s="120"/>
      <c r="Q576" s="246"/>
      <c r="R576" s="232"/>
      <c r="S576" s="233"/>
      <c r="T576" s="233"/>
      <c r="U576" s="230"/>
      <c r="V576" s="230"/>
      <c r="W576" s="230"/>
    </row>
    <row r="577" spans="2:23" x14ac:dyDescent="0.35">
      <c r="B577" s="230"/>
      <c r="C577" s="230"/>
      <c r="D577" s="230"/>
      <c r="E577" s="230"/>
      <c r="F577" s="230"/>
      <c r="G577" s="230"/>
      <c r="H577" s="120"/>
      <c r="I577" s="120"/>
      <c r="J577" s="120"/>
      <c r="K577" s="120"/>
      <c r="L577" s="120"/>
      <c r="M577" s="120"/>
      <c r="N577" s="120"/>
      <c r="O577" s="120"/>
      <c r="P577" s="120"/>
      <c r="Q577" s="246"/>
      <c r="R577" s="232"/>
      <c r="S577" s="233"/>
      <c r="T577" s="233"/>
      <c r="U577" s="230"/>
      <c r="V577" s="230"/>
      <c r="W577" s="230"/>
    </row>
    <row r="578" spans="2:23" x14ac:dyDescent="0.35">
      <c r="B578" s="230"/>
      <c r="C578" s="230"/>
      <c r="D578" s="230"/>
      <c r="E578" s="230"/>
      <c r="F578" s="230"/>
      <c r="G578" s="230"/>
      <c r="H578" s="120"/>
      <c r="I578" s="120"/>
      <c r="J578" s="120"/>
      <c r="K578" s="120"/>
      <c r="L578" s="120"/>
      <c r="M578" s="120"/>
      <c r="N578" s="120"/>
      <c r="O578" s="120"/>
      <c r="P578" s="120"/>
      <c r="Q578" s="246"/>
      <c r="R578" s="232"/>
      <c r="S578" s="233"/>
      <c r="T578" s="233"/>
      <c r="U578" s="230"/>
      <c r="V578" s="230"/>
      <c r="W578" s="230"/>
    </row>
    <row r="579" spans="2:23" x14ac:dyDescent="0.35">
      <c r="B579" s="230"/>
      <c r="C579" s="230"/>
      <c r="D579" s="230"/>
      <c r="E579" s="230"/>
      <c r="F579" s="230"/>
      <c r="G579" s="230"/>
      <c r="H579" s="120"/>
      <c r="I579" s="120"/>
      <c r="J579" s="120"/>
      <c r="K579" s="120"/>
      <c r="L579" s="120"/>
      <c r="M579" s="120"/>
      <c r="N579" s="120"/>
      <c r="O579" s="120"/>
      <c r="P579" s="120"/>
      <c r="Q579" s="246"/>
      <c r="R579" s="232"/>
      <c r="S579" s="233"/>
      <c r="T579" s="233"/>
      <c r="U579" s="230"/>
      <c r="V579" s="230"/>
      <c r="W579" s="230"/>
    </row>
    <row r="580" spans="2:23" x14ac:dyDescent="0.35">
      <c r="B580" s="230"/>
      <c r="C580" s="230"/>
      <c r="D580" s="230"/>
      <c r="E580" s="230"/>
      <c r="F580" s="230"/>
      <c r="G580" s="230"/>
      <c r="H580" s="120"/>
      <c r="I580" s="120"/>
      <c r="J580" s="120"/>
      <c r="K580" s="120"/>
      <c r="L580" s="120"/>
      <c r="M580" s="120"/>
      <c r="N580" s="120"/>
      <c r="O580" s="120"/>
      <c r="P580" s="120"/>
      <c r="Q580" s="246"/>
      <c r="R580" s="232"/>
      <c r="S580" s="233"/>
      <c r="T580" s="233"/>
      <c r="U580" s="230"/>
      <c r="V580" s="230"/>
      <c r="W580" s="230"/>
    </row>
    <row r="581" spans="2:23" x14ac:dyDescent="0.35">
      <c r="B581" s="230"/>
      <c r="C581" s="230"/>
      <c r="D581" s="230"/>
      <c r="E581" s="230"/>
      <c r="F581" s="230"/>
      <c r="G581" s="230"/>
      <c r="H581" s="120"/>
      <c r="I581" s="120"/>
      <c r="J581" s="120"/>
      <c r="K581" s="120"/>
      <c r="L581" s="120"/>
      <c r="M581" s="120"/>
      <c r="N581" s="120"/>
      <c r="O581" s="120"/>
      <c r="P581" s="120"/>
      <c r="Q581" s="246"/>
      <c r="R581" s="232"/>
      <c r="S581" s="233"/>
      <c r="T581" s="233"/>
      <c r="U581" s="230"/>
      <c r="V581" s="230"/>
      <c r="W581" s="230"/>
    </row>
    <row r="582" spans="2:23" x14ac:dyDescent="0.35">
      <c r="B582" s="230"/>
      <c r="C582" s="230"/>
      <c r="D582" s="230"/>
      <c r="E582" s="230"/>
      <c r="F582" s="230"/>
      <c r="G582" s="230"/>
      <c r="H582" s="120"/>
      <c r="I582" s="120"/>
      <c r="J582" s="120"/>
      <c r="K582" s="120"/>
      <c r="L582" s="120"/>
      <c r="M582" s="120"/>
      <c r="N582" s="120"/>
      <c r="O582" s="120"/>
      <c r="P582" s="120"/>
      <c r="Q582" s="246"/>
      <c r="R582" s="232"/>
      <c r="S582" s="233"/>
      <c r="T582" s="233"/>
      <c r="U582" s="230"/>
      <c r="V582" s="230"/>
      <c r="W582" s="230"/>
    </row>
    <row r="583" spans="2:23" x14ac:dyDescent="0.35">
      <c r="B583" s="230"/>
      <c r="C583" s="230"/>
      <c r="D583" s="230"/>
      <c r="E583" s="230"/>
      <c r="F583" s="230"/>
      <c r="G583" s="230"/>
      <c r="H583" s="120"/>
      <c r="I583" s="120"/>
      <c r="J583" s="120"/>
      <c r="K583" s="120"/>
      <c r="L583" s="120"/>
      <c r="M583" s="120"/>
      <c r="N583" s="120"/>
      <c r="O583" s="120"/>
      <c r="P583" s="120"/>
      <c r="Q583" s="246"/>
      <c r="R583" s="232"/>
      <c r="S583" s="233"/>
      <c r="T583" s="233"/>
      <c r="U583" s="230"/>
      <c r="V583" s="230"/>
      <c r="W583" s="230"/>
    </row>
    <row r="584" spans="2:23" x14ac:dyDescent="0.35">
      <c r="B584" s="230"/>
      <c r="C584" s="230"/>
      <c r="D584" s="230"/>
      <c r="E584" s="230"/>
      <c r="F584" s="230"/>
      <c r="G584" s="230"/>
      <c r="H584" s="120"/>
      <c r="I584" s="120"/>
      <c r="J584" s="120"/>
      <c r="K584" s="120"/>
      <c r="L584" s="120"/>
      <c r="M584" s="120"/>
      <c r="N584" s="120"/>
      <c r="O584" s="120"/>
      <c r="P584" s="120"/>
      <c r="Q584" s="246"/>
      <c r="R584" s="232"/>
      <c r="S584" s="233"/>
      <c r="T584" s="233"/>
      <c r="U584" s="230"/>
      <c r="V584" s="230"/>
      <c r="W584" s="230"/>
    </row>
    <row r="585" spans="2:23" x14ac:dyDescent="0.35">
      <c r="B585" s="230"/>
      <c r="C585" s="230"/>
      <c r="D585" s="230"/>
      <c r="E585" s="230"/>
      <c r="F585" s="230"/>
      <c r="G585" s="230"/>
      <c r="H585" s="120"/>
      <c r="I585" s="120"/>
      <c r="J585" s="120"/>
      <c r="K585" s="120"/>
      <c r="L585" s="120"/>
      <c r="M585" s="120"/>
      <c r="N585" s="120"/>
      <c r="O585" s="120"/>
      <c r="P585" s="120"/>
      <c r="Q585" s="246"/>
      <c r="R585" s="232"/>
      <c r="S585" s="233"/>
      <c r="T585" s="233"/>
      <c r="U585" s="230"/>
      <c r="V585" s="230"/>
      <c r="W585" s="230"/>
    </row>
    <row r="586" spans="2:23" x14ac:dyDescent="0.35">
      <c r="B586" s="230"/>
      <c r="C586" s="230"/>
      <c r="D586" s="230"/>
      <c r="E586" s="230"/>
      <c r="F586" s="230"/>
      <c r="G586" s="230"/>
      <c r="H586" s="120"/>
      <c r="I586" s="120"/>
      <c r="J586" s="120"/>
      <c r="K586" s="120"/>
      <c r="L586" s="120"/>
      <c r="M586" s="120"/>
      <c r="N586" s="120"/>
      <c r="O586" s="120"/>
      <c r="P586" s="120"/>
      <c r="Q586" s="246"/>
      <c r="R586" s="232"/>
      <c r="S586" s="233"/>
      <c r="T586" s="233"/>
      <c r="U586" s="230"/>
      <c r="V586" s="230"/>
      <c r="W586" s="230"/>
    </row>
    <row r="587" spans="2:23" x14ac:dyDescent="0.35">
      <c r="B587" s="230"/>
      <c r="C587" s="230"/>
      <c r="D587" s="230"/>
      <c r="E587" s="230"/>
      <c r="F587" s="230"/>
      <c r="G587" s="230"/>
      <c r="H587" s="120"/>
      <c r="I587" s="120"/>
      <c r="J587" s="120"/>
      <c r="K587" s="120"/>
      <c r="L587" s="120"/>
      <c r="M587" s="120"/>
      <c r="N587" s="120"/>
      <c r="O587" s="120"/>
      <c r="P587" s="120"/>
      <c r="Q587" s="246"/>
      <c r="R587" s="232"/>
      <c r="S587" s="233"/>
      <c r="T587" s="233"/>
      <c r="U587" s="230"/>
      <c r="V587" s="230"/>
      <c r="W587" s="230"/>
    </row>
    <row r="588" spans="2:23" x14ac:dyDescent="0.35">
      <c r="B588" s="230"/>
      <c r="C588" s="230"/>
      <c r="D588" s="230"/>
      <c r="E588" s="230"/>
      <c r="F588" s="230"/>
      <c r="G588" s="230"/>
      <c r="H588" s="120"/>
      <c r="I588" s="120"/>
      <c r="J588" s="120"/>
      <c r="K588" s="120"/>
      <c r="L588" s="120"/>
      <c r="M588" s="120"/>
      <c r="N588" s="120"/>
      <c r="O588" s="120"/>
      <c r="P588" s="120"/>
      <c r="Q588" s="246"/>
      <c r="R588" s="232"/>
      <c r="S588" s="233"/>
      <c r="T588" s="233"/>
      <c r="U588" s="230"/>
      <c r="V588" s="230"/>
      <c r="W588" s="230"/>
    </row>
    <row r="589" spans="2:23" x14ac:dyDescent="0.35">
      <c r="B589" s="230"/>
      <c r="C589" s="230"/>
      <c r="D589" s="230"/>
      <c r="E589" s="230"/>
      <c r="F589" s="230"/>
      <c r="G589" s="230"/>
      <c r="H589" s="120"/>
      <c r="I589" s="120"/>
      <c r="J589" s="120"/>
      <c r="K589" s="120"/>
      <c r="L589" s="120"/>
      <c r="M589" s="120"/>
      <c r="N589" s="120"/>
      <c r="O589" s="120"/>
      <c r="P589" s="120"/>
      <c r="Q589" s="246"/>
      <c r="R589" s="232"/>
      <c r="S589" s="233"/>
      <c r="T589" s="233"/>
      <c r="U589" s="230"/>
      <c r="V589" s="230"/>
      <c r="W589" s="230"/>
    </row>
    <row r="590" spans="2:23" x14ac:dyDescent="0.35">
      <c r="B590" s="230"/>
      <c r="C590" s="230"/>
      <c r="D590" s="230"/>
      <c r="E590" s="230"/>
      <c r="F590" s="230"/>
      <c r="G590" s="230"/>
      <c r="H590" s="120"/>
      <c r="I590" s="120"/>
      <c r="J590" s="120"/>
      <c r="K590" s="120"/>
      <c r="L590" s="120"/>
      <c r="M590" s="120"/>
      <c r="N590" s="120"/>
      <c r="O590" s="120"/>
      <c r="P590" s="120"/>
      <c r="Q590" s="246"/>
      <c r="R590" s="232"/>
      <c r="S590" s="233"/>
      <c r="T590" s="233"/>
      <c r="U590" s="230"/>
      <c r="V590" s="230"/>
      <c r="W590" s="230"/>
    </row>
    <row r="591" spans="2:23" x14ac:dyDescent="0.35">
      <c r="B591" s="230"/>
      <c r="C591" s="230"/>
      <c r="D591" s="230"/>
      <c r="E591" s="230"/>
      <c r="F591" s="230"/>
      <c r="G591" s="230"/>
      <c r="H591" s="120"/>
      <c r="I591" s="120"/>
      <c r="J591" s="120"/>
      <c r="K591" s="120"/>
      <c r="L591" s="120"/>
      <c r="M591" s="120"/>
      <c r="N591" s="120"/>
      <c r="O591" s="120"/>
      <c r="P591" s="120"/>
      <c r="Q591" s="246"/>
      <c r="R591" s="232"/>
      <c r="S591" s="233"/>
      <c r="T591" s="233"/>
      <c r="U591" s="230"/>
      <c r="V591" s="230"/>
      <c r="W591" s="230"/>
    </row>
    <row r="592" spans="2:23" x14ac:dyDescent="0.35">
      <c r="B592" s="230"/>
      <c r="C592" s="230"/>
      <c r="D592" s="230"/>
      <c r="E592" s="230"/>
      <c r="F592" s="230"/>
      <c r="G592" s="230"/>
      <c r="H592" s="120"/>
      <c r="I592" s="120"/>
      <c r="J592" s="120"/>
      <c r="K592" s="120"/>
      <c r="L592" s="120"/>
      <c r="M592" s="120"/>
      <c r="N592" s="120"/>
      <c r="O592" s="120"/>
      <c r="P592" s="120"/>
      <c r="Q592" s="246"/>
      <c r="R592" s="232"/>
      <c r="S592" s="233"/>
      <c r="T592" s="233"/>
      <c r="U592" s="230"/>
      <c r="V592" s="230"/>
      <c r="W592" s="230"/>
    </row>
    <row r="593" spans="2:23" x14ac:dyDescent="0.35">
      <c r="B593" s="230"/>
      <c r="C593" s="230"/>
      <c r="D593" s="230"/>
      <c r="E593" s="230"/>
      <c r="F593" s="230"/>
      <c r="G593" s="230"/>
      <c r="H593" s="120"/>
      <c r="I593" s="120"/>
      <c r="J593" s="120"/>
      <c r="K593" s="120"/>
      <c r="L593" s="120"/>
      <c r="M593" s="120"/>
      <c r="N593" s="120"/>
      <c r="O593" s="120"/>
      <c r="P593" s="120"/>
      <c r="Q593" s="246"/>
      <c r="R593" s="232"/>
      <c r="S593" s="233"/>
      <c r="T593" s="233"/>
      <c r="U593" s="230"/>
      <c r="V593" s="230"/>
      <c r="W593" s="230"/>
    </row>
    <row r="594" spans="2:23" x14ac:dyDescent="0.35">
      <c r="B594" s="230"/>
      <c r="C594" s="230"/>
      <c r="D594" s="230"/>
      <c r="E594" s="230"/>
      <c r="F594" s="230"/>
      <c r="G594" s="230"/>
      <c r="H594" s="120"/>
      <c r="I594" s="120"/>
      <c r="J594" s="120"/>
      <c r="K594" s="120"/>
      <c r="L594" s="120"/>
      <c r="M594" s="120"/>
      <c r="N594" s="120"/>
      <c r="O594" s="120"/>
      <c r="P594" s="120"/>
      <c r="Q594" s="246"/>
      <c r="R594" s="232"/>
      <c r="S594" s="233"/>
      <c r="T594" s="233"/>
      <c r="U594" s="230"/>
      <c r="V594" s="230"/>
      <c r="W594" s="230"/>
    </row>
    <row r="595" spans="2:23" x14ac:dyDescent="0.35">
      <c r="B595" s="230"/>
      <c r="C595" s="230"/>
      <c r="D595" s="230"/>
      <c r="E595" s="230"/>
      <c r="F595" s="230"/>
      <c r="G595" s="230"/>
      <c r="H595" s="120"/>
      <c r="I595" s="120"/>
      <c r="J595" s="120"/>
      <c r="K595" s="120"/>
      <c r="L595" s="120"/>
      <c r="M595" s="120"/>
      <c r="N595" s="120"/>
      <c r="O595" s="120"/>
      <c r="P595" s="120"/>
      <c r="Q595" s="246"/>
      <c r="R595" s="232"/>
      <c r="S595" s="233"/>
      <c r="T595" s="233"/>
      <c r="U595" s="230"/>
      <c r="V595" s="230"/>
      <c r="W595" s="230"/>
    </row>
    <row r="596" spans="2:23" x14ac:dyDescent="0.35">
      <c r="B596" s="230"/>
      <c r="C596" s="230"/>
      <c r="D596" s="230"/>
      <c r="E596" s="230"/>
      <c r="F596" s="230"/>
      <c r="G596" s="230"/>
      <c r="H596" s="120"/>
      <c r="I596" s="120"/>
      <c r="J596" s="120"/>
      <c r="K596" s="120"/>
      <c r="L596" s="120"/>
      <c r="M596" s="120"/>
      <c r="N596" s="120"/>
      <c r="O596" s="120"/>
      <c r="P596" s="120"/>
      <c r="Q596" s="246"/>
      <c r="R596" s="232"/>
      <c r="S596" s="233"/>
      <c r="T596" s="233"/>
      <c r="U596" s="230"/>
      <c r="V596" s="230"/>
      <c r="W596" s="230"/>
    </row>
    <row r="597" spans="2:23" x14ac:dyDescent="0.35">
      <c r="B597" s="230"/>
      <c r="C597" s="230"/>
      <c r="D597" s="230"/>
      <c r="E597" s="230"/>
      <c r="F597" s="230"/>
      <c r="G597" s="230"/>
      <c r="H597" s="120"/>
      <c r="I597" s="120"/>
      <c r="J597" s="120"/>
      <c r="K597" s="120"/>
      <c r="L597" s="120"/>
      <c r="M597" s="120"/>
      <c r="N597" s="120"/>
      <c r="O597" s="120"/>
      <c r="P597" s="120"/>
      <c r="Q597" s="246"/>
      <c r="R597" s="232"/>
      <c r="S597" s="233"/>
      <c r="T597" s="233"/>
      <c r="U597" s="230"/>
      <c r="V597" s="230"/>
      <c r="W597" s="230"/>
    </row>
    <row r="598" spans="2:23" x14ac:dyDescent="0.35">
      <c r="B598" s="230"/>
      <c r="C598" s="230"/>
      <c r="D598" s="230"/>
      <c r="E598" s="230"/>
      <c r="F598" s="230"/>
      <c r="G598" s="230"/>
      <c r="H598" s="120"/>
      <c r="I598" s="120"/>
      <c r="J598" s="120"/>
      <c r="K598" s="120"/>
      <c r="L598" s="120"/>
      <c r="M598" s="120"/>
      <c r="N598" s="120"/>
      <c r="O598" s="120"/>
      <c r="P598" s="120"/>
      <c r="Q598" s="246"/>
      <c r="R598" s="232"/>
      <c r="S598" s="233"/>
      <c r="T598" s="233"/>
      <c r="U598" s="230"/>
      <c r="V598" s="230"/>
      <c r="W598" s="230"/>
    </row>
    <row r="599" spans="2:23" x14ac:dyDescent="0.35">
      <c r="B599" s="230"/>
      <c r="C599" s="230"/>
      <c r="D599" s="230"/>
      <c r="E599" s="230"/>
      <c r="F599" s="230"/>
      <c r="G599" s="230"/>
      <c r="H599" s="120"/>
      <c r="I599" s="120"/>
      <c r="J599" s="120"/>
      <c r="K599" s="120"/>
      <c r="L599" s="120"/>
      <c r="M599" s="120"/>
      <c r="N599" s="120"/>
      <c r="O599" s="120"/>
      <c r="P599" s="120"/>
      <c r="Q599" s="246"/>
      <c r="R599" s="232"/>
      <c r="S599" s="233"/>
      <c r="T599" s="233"/>
      <c r="U599" s="230"/>
      <c r="V599" s="230"/>
      <c r="W599" s="230"/>
    </row>
    <row r="600" spans="2:23" x14ac:dyDescent="0.35">
      <c r="B600" s="230"/>
      <c r="C600" s="230"/>
      <c r="D600" s="230"/>
      <c r="E600" s="230"/>
      <c r="F600" s="230"/>
      <c r="G600" s="230"/>
      <c r="H600" s="120"/>
      <c r="I600" s="120"/>
      <c r="J600" s="120"/>
      <c r="K600" s="120"/>
      <c r="L600" s="120"/>
      <c r="M600" s="120"/>
      <c r="N600" s="120"/>
      <c r="O600" s="120"/>
      <c r="P600" s="120"/>
      <c r="Q600" s="246"/>
      <c r="R600" s="232"/>
      <c r="S600" s="233"/>
      <c r="T600" s="233"/>
      <c r="U600" s="230"/>
      <c r="V600" s="230"/>
      <c r="W600" s="230"/>
    </row>
    <row r="601" spans="2:23" x14ac:dyDescent="0.35">
      <c r="B601" s="230"/>
      <c r="C601" s="230"/>
      <c r="D601" s="230"/>
      <c r="E601" s="230"/>
      <c r="F601" s="230"/>
      <c r="G601" s="230"/>
      <c r="H601" s="120"/>
      <c r="I601" s="120"/>
      <c r="J601" s="120"/>
      <c r="K601" s="120"/>
      <c r="L601" s="120"/>
      <c r="M601" s="120"/>
      <c r="N601" s="120"/>
      <c r="O601" s="120"/>
      <c r="P601" s="120"/>
      <c r="Q601" s="246"/>
      <c r="R601" s="232"/>
      <c r="S601" s="233"/>
      <c r="T601" s="233"/>
      <c r="U601" s="230"/>
      <c r="V601" s="230"/>
      <c r="W601" s="230"/>
    </row>
    <row r="602" spans="2:23" x14ac:dyDescent="0.35">
      <c r="B602" s="230"/>
      <c r="C602" s="230"/>
      <c r="D602" s="230"/>
      <c r="E602" s="230"/>
      <c r="F602" s="230"/>
      <c r="G602" s="230"/>
      <c r="H602" s="120"/>
      <c r="I602" s="120"/>
      <c r="J602" s="120"/>
      <c r="K602" s="120"/>
      <c r="L602" s="120"/>
      <c r="M602" s="120"/>
      <c r="N602" s="120"/>
      <c r="O602" s="120"/>
      <c r="P602" s="120"/>
      <c r="Q602" s="246"/>
      <c r="R602" s="232"/>
      <c r="S602" s="233"/>
      <c r="T602" s="233"/>
      <c r="U602" s="230"/>
      <c r="V602" s="230"/>
      <c r="W602" s="230"/>
    </row>
    <row r="603" spans="2:23" x14ac:dyDescent="0.35">
      <c r="B603" s="230"/>
      <c r="C603" s="230"/>
      <c r="D603" s="230"/>
      <c r="E603" s="230"/>
      <c r="F603" s="230"/>
      <c r="G603" s="230"/>
      <c r="H603" s="120"/>
      <c r="I603" s="120"/>
      <c r="J603" s="120"/>
      <c r="K603" s="120"/>
      <c r="L603" s="120"/>
      <c r="M603" s="120"/>
      <c r="N603" s="120"/>
      <c r="O603" s="120"/>
      <c r="P603" s="120"/>
      <c r="Q603" s="246"/>
      <c r="R603" s="232"/>
      <c r="S603" s="233"/>
      <c r="T603" s="233"/>
      <c r="U603" s="230"/>
      <c r="V603" s="230"/>
      <c r="W603" s="230"/>
    </row>
    <row r="604" spans="2:23" x14ac:dyDescent="0.35">
      <c r="B604" s="230"/>
      <c r="C604" s="230"/>
      <c r="D604" s="230"/>
      <c r="E604" s="230"/>
      <c r="F604" s="230"/>
      <c r="G604" s="230"/>
      <c r="H604" s="120"/>
      <c r="I604" s="120"/>
      <c r="J604" s="120"/>
      <c r="K604" s="120"/>
      <c r="L604" s="120"/>
      <c r="M604" s="120"/>
      <c r="N604" s="120"/>
      <c r="O604" s="120"/>
      <c r="P604" s="120"/>
      <c r="Q604" s="246"/>
      <c r="R604" s="232"/>
      <c r="S604" s="233"/>
      <c r="T604" s="233"/>
      <c r="U604" s="230"/>
      <c r="V604" s="230"/>
      <c r="W604" s="230"/>
    </row>
    <row r="605" spans="2:23" x14ac:dyDescent="0.35">
      <c r="B605" s="230"/>
      <c r="C605" s="230"/>
      <c r="D605" s="230"/>
      <c r="E605" s="230"/>
      <c r="F605" s="230"/>
      <c r="G605" s="230"/>
      <c r="H605" s="120"/>
      <c r="I605" s="120"/>
      <c r="J605" s="120"/>
      <c r="K605" s="120"/>
      <c r="L605" s="120"/>
      <c r="M605" s="120"/>
      <c r="N605" s="120"/>
      <c r="O605" s="120"/>
      <c r="P605" s="120"/>
      <c r="Q605" s="246"/>
      <c r="R605" s="232"/>
      <c r="S605" s="233"/>
      <c r="T605" s="233"/>
      <c r="U605" s="230"/>
      <c r="V605" s="230"/>
      <c r="W605" s="230"/>
    </row>
    <row r="606" spans="2:23" x14ac:dyDescent="0.35">
      <c r="B606" s="230"/>
      <c r="C606" s="230"/>
      <c r="D606" s="230"/>
      <c r="E606" s="230"/>
      <c r="F606" s="230"/>
      <c r="G606" s="230"/>
      <c r="H606" s="120"/>
      <c r="I606" s="120"/>
      <c r="J606" s="120"/>
      <c r="K606" s="120"/>
      <c r="L606" s="120"/>
      <c r="M606" s="120"/>
      <c r="N606" s="120"/>
      <c r="O606" s="120"/>
      <c r="P606" s="120"/>
      <c r="Q606" s="246"/>
      <c r="R606" s="232"/>
      <c r="S606" s="233"/>
      <c r="T606" s="233"/>
      <c r="U606" s="230"/>
      <c r="V606" s="230"/>
      <c r="W606" s="230"/>
    </row>
    <row r="607" spans="2:23" x14ac:dyDescent="0.35">
      <c r="B607" s="230"/>
      <c r="C607" s="230"/>
      <c r="D607" s="230"/>
      <c r="E607" s="230"/>
      <c r="F607" s="230"/>
      <c r="G607" s="230"/>
      <c r="H607" s="120"/>
      <c r="I607" s="120"/>
      <c r="J607" s="120"/>
      <c r="K607" s="120"/>
      <c r="L607" s="120"/>
      <c r="M607" s="120"/>
      <c r="N607" s="120"/>
      <c r="O607" s="120"/>
      <c r="P607" s="120"/>
      <c r="Q607" s="246"/>
      <c r="R607" s="232"/>
      <c r="S607" s="233"/>
      <c r="T607" s="233"/>
      <c r="U607" s="230"/>
      <c r="V607" s="230"/>
      <c r="W607" s="230"/>
    </row>
    <row r="608" spans="2:23" x14ac:dyDescent="0.35">
      <c r="B608" s="230"/>
      <c r="C608" s="230"/>
      <c r="D608" s="230"/>
      <c r="E608" s="230"/>
      <c r="F608" s="230"/>
      <c r="G608" s="230"/>
      <c r="H608" s="120"/>
      <c r="I608" s="120"/>
      <c r="J608" s="120"/>
      <c r="K608" s="120"/>
      <c r="L608" s="120"/>
      <c r="M608" s="120"/>
      <c r="N608" s="120"/>
      <c r="O608" s="120"/>
      <c r="P608" s="120"/>
      <c r="Q608" s="246"/>
      <c r="R608" s="232"/>
      <c r="S608" s="233"/>
      <c r="T608" s="233"/>
      <c r="U608" s="230"/>
      <c r="V608" s="230"/>
      <c r="W608" s="230"/>
    </row>
    <row r="609" spans="2:23" x14ac:dyDescent="0.35">
      <c r="B609" s="230"/>
      <c r="C609" s="230"/>
      <c r="D609" s="230"/>
      <c r="E609" s="230"/>
      <c r="F609" s="230"/>
      <c r="G609" s="230"/>
      <c r="H609" s="120"/>
      <c r="I609" s="120"/>
      <c r="J609" s="120"/>
      <c r="K609" s="120"/>
      <c r="L609" s="120"/>
      <c r="M609" s="120"/>
      <c r="N609" s="120"/>
      <c r="O609" s="120"/>
      <c r="P609" s="120"/>
      <c r="Q609" s="246"/>
      <c r="R609" s="232"/>
      <c r="S609" s="233"/>
      <c r="T609" s="233"/>
      <c r="U609" s="230"/>
      <c r="V609" s="230"/>
      <c r="W609" s="230"/>
    </row>
    <row r="610" spans="2:23" x14ac:dyDescent="0.35">
      <c r="B610" s="230"/>
      <c r="C610" s="230"/>
      <c r="D610" s="230"/>
      <c r="E610" s="230"/>
      <c r="F610" s="230"/>
      <c r="G610" s="230"/>
      <c r="H610" s="120"/>
      <c r="I610" s="120"/>
      <c r="J610" s="120"/>
      <c r="K610" s="120"/>
      <c r="L610" s="120"/>
      <c r="M610" s="120"/>
      <c r="N610" s="120"/>
      <c r="O610" s="120"/>
      <c r="P610" s="120"/>
      <c r="Q610" s="246"/>
      <c r="R610" s="232"/>
      <c r="S610" s="233"/>
      <c r="T610" s="233"/>
      <c r="U610" s="230"/>
      <c r="V610" s="230"/>
      <c r="W610" s="230"/>
    </row>
    <row r="611" spans="2:23" x14ac:dyDescent="0.35">
      <c r="B611" s="230"/>
      <c r="C611" s="230"/>
      <c r="D611" s="230"/>
      <c r="E611" s="230"/>
      <c r="F611" s="230"/>
      <c r="G611" s="230"/>
      <c r="H611" s="120"/>
      <c r="I611" s="120"/>
      <c r="J611" s="120"/>
      <c r="K611" s="120"/>
      <c r="L611" s="120"/>
      <c r="M611" s="120"/>
      <c r="N611" s="120"/>
      <c r="O611" s="120"/>
      <c r="P611" s="120"/>
      <c r="Q611" s="246"/>
      <c r="R611" s="232"/>
      <c r="S611" s="233"/>
      <c r="T611" s="233"/>
      <c r="U611" s="230"/>
      <c r="V611" s="230"/>
      <c r="W611" s="230"/>
    </row>
    <row r="612" spans="2:23" x14ac:dyDescent="0.35">
      <c r="B612" s="230"/>
      <c r="C612" s="230"/>
      <c r="D612" s="230"/>
      <c r="E612" s="230"/>
      <c r="F612" s="230"/>
      <c r="G612" s="230"/>
      <c r="H612" s="120"/>
      <c r="I612" s="120"/>
      <c r="J612" s="120"/>
      <c r="K612" s="120"/>
      <c r="L612" s="120"/>
      <c r="M612" s="120"/>
      <c r="N612" s="120"/>
      <c r="O612" s="120"/>
      <c r="P612" s="120"/>
      <c r="Q612" s="246"/>
      <c r="R612" s="232"/>
      <c r="S612" s="233"/>
      <c r="T612" s="233"/>
      <c r="U612" s="230"/>
      <c r="V612" s="230"/>
      <c r="W612" s="230"/>
    </row>
    <row r="613" spans="2:23" x14ac:dyDescent="0.35">
      <c r="B613" s="230"/>
      <c r="C613" s="230"/>
      <c r="D613" s="230"/>
      <c r="E613" s="230"/>
      <c r="F613" s="230"/>
      <c r="G613" s="230"/>
      <c r="H613" s="120"/>
      <c r="I613" s="120"/>
      <c r="J613" s="120"/>
      <c r="K613" s="120"/>
      <c r="L613" s="120"/>
      <c r="M613" s="120"/>
      <c r="N613" s="120"/>
      <c r="O613" s="120"/>
      <c r="P613" s="120"/>
      <c r="Q613" s="246"/>
      <c r="R613" s="232"/>
      <c r="S613" s="233"/>
      <c r="T613" s="233"/>
      <c r="U613" s="230"/>
      <c r="V613" s="230"/>
      <c r="W613" s="230"/>
    </row>
    <row r="614" spans="2:23" x14ac:dyDescent="0.35">
      <c r="B614" s="230"/>
      <c r="C614" s="230"/>
      <c r="D614" s="230"/>
      <c r="E614" s="230"/>
      <c r="F614" s="230"/>
      <c r="G614" s="230"/>
      <c r="H614" s="120"/>
      <c r="I614" s="120"/>
      <c r="J614" s="120"/>
      <c r="K614" s="120"/>
      <c r="L614" s="120"/>
      <c r="M614" s="120"/>
      <c r="N614" s="120"/>
      <c r="O614" s="120"/>
      <c r="P614" s="120"/>
      <c r="Q614" s="246"/>
      <c r="R614" s="232"/>
      <c r="S614" s="233"/>
      <c r="T614" s="233"/>
      <c r="U614" s="230"/>
      <c r="V614" s="230"/>
      <c r="W614" s="230"/>
    </row>
    <row r="615" spans="2:23" x14ac:dyDescent="0.35">
      <c r="B615" s="230"/>
      <c r="C615" s="230"/>
      <c r="D615" s="230"/>
      <c r="E615" s="230"/>
      <c r="F615" s="230"/>
      <c r="G615" s="230"/>
      <c r="H615" s="120"/>
      <c r="I615" s="120"/>
      <c r="J615" s="120"/>
      <c r="K615" s="120"/>
      <c r="L615" s="120"/>
      <c r="M615" s="120"/>
      <c r="N615" s="120"/>
      <c r="O615" s="120"/>
      <c r="P615" s="120"/>
      <c r="Q615" s="246"/>
      <c r="R615" s="232"/>
      <c r="S615" s="233"/>
      <c r="T615" s="233"/>
      <c r="U615" s="230"/>
      <c r="V615" s="230"/>
      <c r="W615" s="230"/>
    </row>
    <row r="616" spans="2:23" x14ac:dyDescent="0.35">
      <c r="B616" s="230"/>
      <c r="C616" s="230"/>
      <c r="D616" s="230"/>
      <c r="E616" s="230"/>
      <c r="F616" s="230"/>
      <c r="G616" s="230"/>
      <c r="H616" s="120"/>
      <c r="I616" s="120"/>
      <c r="J616" s="120"/>
      <c r="K616" s="120"/>
      <c r="L616" s="120"/>
      <c r="M616" s="120"/>
      <c r="N616" s="120"/>
      <c r="O616" s="120"/>
      <c r="P616" s="120"/>
      <c r="Q616" s="246"/>
      <c r="R616" s="232"/>
      <c r="S616" s="233"/>
      <c r="T616" s="233"/>
      <c r="U616" s="230"/>
      <c r="V616" s="230"/>
      <c r="W616" s="230"/>
    </row>
    <row r="617" spans="2:23" x14ac:dyDescent="0.35">
      <c r="B617" s="230"/>
      <c r="C617" s="230"/>
      <c r="D617" s="230"/>
      <c r="E617" s="230"/>
      <c r="F617" s="230"/>
      <c r="G617" s="230"/>
      <c r="H617" s="120"/>
      <c r="I617" s="120"/>
      <c r="J617" s="120"/>
      <c r="K617" s="120"/>
      <c r="L617" s="120"/>
      <c r="M617" s="120"/>
      <c r="N617" s="120"/>
      <c r="O617" s="120"/>
      <c r="P617" s="120"/>
      <c r="Q617" s="246"/>
      <c r="R617" s="232"/>
      <c r="S617" s="233"/>
      <c r="T617" s="233"/>
      <c r="U617" s="230"/>
      <c r="V617" s="230"/>
      <c r="W617" s="230"/>
    </row>
    <row r="618" spans="2:23" x14ac:dyDescent="0.35">
      <c r="B618" s="230"/>
      <c r="C618" s="230"/>
      <c r="D618" s="230"/>
      <c r="E618" s="230"/>
      <c r="F618" s="230"/>
      <c r="G618" s="230"/>
      <c r="H618" s="120"/>
      <c r="I618" s="120"/>
      <c r="J618" s="120"/>
      <c r="K618" s="120"/>
      <c r="L618" s="120"/>
      <c r="M618" s="120"/>
      <c r="N618" s="120"/>
      <c r="O618" s="120"/>
      <c r="P618" s="120"/>
      <c r="Q618" s="246"/>
      <c r="R618" s="232"/>
      <c r="S618" s="233"/>
      <c r="T618" s="233"/>
      <c r="U618" s="230"/>
      <c r="V618" s="230"/>
      <c r="W618" s="230"/>
    </row>
    <row r="619" spans="2:23" x14ac:dyDescent="0.35">
      <c r="B619" s="230"/>
      <c r="C619" s="230"/>
      <c r="D619" s="230"/>
      <c r="E619" s="230"/>
      <c r="F619" s="230"/>
      <c r="G619" s="230"/>
      <c r="H619" s="120"/>
      <c r="I619" s="120"/>
      <c r="J619" s="120"/>
      <c r="K619" s="120"/>
      <c r="L619" s="120"/>
      <c r="M619" s="120"/>
      <c r="N619" s="120"/>
      <c r="O619" s="120"/>
      <c r="P619" s="120"/>
      <c r="Q619" s="246"/>
      <c r="R619" s="232"/>
      <c r="S619" s="233"/>
      <c r="T619" s="233"/>
      <c r="U619" s="230"/>
      <c r="V619" s="230"/>
      <c r="W619" s="230"/>
    </row>
    <row r="620" spans="2:23" x14ac:dyDescent="0.35">
      <c r="B620" s="230"/>
      <c r="C620" s="230"/>
      <c r="D620" s="230"/>
      <c r="E620" s="230"/>
      <c r="F620" s="230"/>
      <c r="G620" s="230"/>
      <c r="H620" s="120"/>
      <c r="I620" s="120"/>
      <c r="J620" s="120"/>
      <c r="K620" s="120"/>
      <c r="L620" s="120"/>
      <c r="M620" s="120"/>
      <c r="N620" s="120"/>
      <c r="O620" s="120"/>
      <c r="P620" s="120"/>
      <c r="Q620" s="246"/>
      <c r="R620" s="232"/>
      <c r="S620" s="233"/>
      <c r="T620" s="233"/>
      <c r="U620" s="230"/>
      <c r="V620" s="230"/>
      <c r="W620" s="230"/>
    </row>
    <row r="621" spans="2:23" x14ac:dyDescent="0.35">
      <c r="B621" s="230"/>
      <c r="C621" s="230"/>
      <c r="D621" s="230"/>
      <c r="E621" s="230"/>
      <c r="F621" s="230"/>
      <c r="G621" s="230"/>
      <c r="H621" s="120"/>
      <c r="I621" s="120"/>
      <c r="J621" s="120"/>
      <c r="K621" s="120"/>
      <c r="L621" s="120"/>
      <c r="M621" s="120"/>
      <c r="N621" s="120"/>
      <c r="O621" s="120"/>
      <c r="P621" s="120"/>
      <c r="Q621" s="246"/>
      <c r="R621" s="232"/>
      <c r="S621" s="233"/>
      <c r="T621" s="233"/>
      <c r="U621" s="230"/>
      <c r="V621" s="230"/>
      <c r="W621" s="230"/>
    </row>
    <row r="622" spans="2:23" x14ac:dyDescent="0.35">
      <c r="B622" s="230"/>
      <c r="C622" s="230"/>
      <c r="D622" s="230"/>
      <c r="E622" s="230"/>
      <c r="F622" s="230"/>
      <c r="G622" s="230"/>
      <c r="H622" s="120"/>
      <c r="I622" s="120"/>
      <c r="J622" s="120"/>
      <c r="K622" s="120"/>
      <c r="L622" s="120"/>
      <c r="M622" s="120"/>
      <c r="N622" s="120"/>
      <c r="O622" s="120"/>
      <c r="P622" s="120"/>
      <c r="Q622" s="246"/>
      <c r="R622" s="232"/>
      <c r="S622" s="233"/>
      <c r="T622" s="233"/>
      <c r="U622" s="230"/>
      <c r="V622" s="230"/>
      <c r="W622" s="230"/>
    </row>
    <row r="623" spans="2:23" x14ac:dyDescent="0.35">
      <c r="B623" s="230"/>
      <c r="C623" s="230"/>
      <c r="D623" s="230"/>
      <c r="E623" s="230"/>
      <c r="F623" s="230"/>
      <c r="G623" s="230"/>
      <c r="H623" s="120"/>
      <c r="I623" s="120"/>
      <c r="J623" s="120"/>
      <c r="K623" s="120"/>
      <c r="L623" s="120"/>
      <c r="M623" s="120"/>
      <c r="N623" s="120"/>
      <c r="O623" s="120"/>
      <c r="P623" s="120"/>
      <c r="Q623" s="246"/>
      <c r="R623" s="232"/>
      <c r="S623" s="233"/>
      <c r="T623" s="233"/>
      <c r="U623" s="230"/>
      <c r="V623" s="230"/>
      <c r="W623" s="230"/>
    </row>
    <row r="624" spans="2:23" x14ac:dyDescent="0.35">
      <c r="B624" s="230"/>
      <c r="C624" s="230"/>
      <c r="D624" s="230"/>
      <c r="E624" s="230"/>
      <c r="F624" s="230"/>
      <c r="G624" s="230"/>
      <c r="H624" s="120"/>
      <c r="I624" s="120"/>
      <c r="J624" s="120"/>
      <c r="K624" s="120"/>
      <c r="L624" s="120"/>
      <c r="M624" s="120"/>
      <c r="N624" s="120"/>
      <c r="O624" s="120"/>
      <c r="P624" s="120"/>
      <c r="Q624" s="246"/>
      <c r="R624" s="232"/>
      <c r="S624" s="233"/>
      <c r="T624" s="233"/>
      <c r="U624" s="230"/>
      <c r="V624" s="230"/>
      <c r="W624" s="230"/>
    </row>
    <row r="625" spans="2:23" x14ac:dyDescent="0.35">
      <c r="B625" s="230"/>
      <c r="C625" s="230"/>
      <c r="D625" s="230"/>
      <c r="E625" s="230"/>
      <c r="F625" s="230"/>
      <c r="G625" s="230"/>
      <c r="H625" s="120"/>
      <c r="I625" s="120"/>
      <c r="J625" s="120"/>
      <c r="K625" s="120"/>
      <c r="L625" s="120"/>
      <c r="M625" s="120"/>
      <c r="N625" s="120"/>
      <c r="O625" s="120"/>
      <c r="P625" s="120"/>
      <c r="Q625" s="246"/>
      <c r="R625" s="232"/>
      <c r="S625" s="233"/>
      <c r="T625" s="233"/>
      <c r="U625" s="230"/>
      <c r="V625" s="230"/>
      <c r="W625" s="230"/>
    </row>
    <row r="626" spans="2:23" x14ac:dyDescent="0.35">
      <c r="B626" s="230"/>
      <c r="C626" s="230"/>
      <c r="D626" s="230"/>
      <c r="E626" s="230"/>
      <c r="F626" s="230"/>
      <c r="G626" s="230"/>
      <c r="H626" s="120"/>
      <c r="I626" s="120"/>
      <c r="J626" s="120"/>
      <c r="K626" s="120"/>
      <c r="L626" s="120"/>
      <c r="M626" s="120"/>
      <c r="N626" s="120"/>
      <c r="O626" s="120"/>
      <c r="P626" s="120"/>
      <c r="Q626" s="246"/>
      <c r="R626" s="232"/>
      <c r="S626" s="233"/>
      <c r="T626" s="233"/>
      <c r="U626" s="230"/>
      <c r="V626" s="230"/>
      <c r="W626" s="230"/>
    </row>
    <row r="627" spans="2:23" x14ac:dyDescent="0.35">
      <c r="B627" s="230"/>
      <c r="C627" s="230"/>
      <c r="D627" s="230"/>
      <c r="E627" s="230"/>
      <c r="F627" s="230"/>
      <c r="G627" s="230"/>
      <c r="H627" s="120"/>
      <c r="I627" s="120"/>
      <c r="J627" s="120"/>
      <c r="K627" s="120"/>
      <c r="L627" s="120"/>
      <c r="M627" s="120"/>
      <c r="N627" s="120"/>
      <c r="O627" s="120"/>
      <c r="P627" s="120"/>
      <c r="Q627" s="246"/>
      <c r="R627" s="232"/>
      <c r="S627" s="233"/>
      <c r="T627" s="233"/>
      <c r="U627" s="230"/>
      <c r="V627" s="230"/>
      <c r="W627" s="230"/>
    </row>
    <row r="628" spans="2:23" x14ac:dyDescent="0.35">
      <c r="B628" s="230"/>
      <c r="C628" s="230"/>
      <c r="D628" s="230"/>
      <c r="E628" s="230"/>
      <c r="F628" s="230"/>
      <c r="G628" s="230"/>
      <c r="H628" s="120"/>
      <c r="I628" s="120"/>
      <c r="J628" s="120"/>
      <c r="K628" s="120"/>
      <c r="L628" s="120"/>
      <c r="M628" s="120"/>
      <c r="N628" s="120"/>
      <c r="O628" s="120"/>
      <c r="P628" s="120"/>
      <c r="Q628" s="246"/>
      <c r="R628" s="232"/>
      <c r="S628" s="233"/>
      <c r="T628" s="233"/>
      <c r="U628" s="230"/>
      <c r="V628" s="230"/>
      <c r="W628" s="230"/>
    </row>
    <row r="629" spans="2:23" x14ac:dyDescent="0.35">
      <c r="B629" s="230"/>
      <c r="C629" s="230"/>
      <c r="D629" s="230"/>
      <c r="E629" s="230"/>
      <c r="F629" s="230"/>
      <c r="G629" s="230"/>
      <c r="H629" s="120"/>
      <c r="I629" s="120"/>
      <c r="J629" s="120"/>
      <c r="K629" s="120"/>
      <c r="L629" s="120"/>
      <c r="M629" s="120"/>
      <c r="N629" s="120"/>
      <c r="O629" s="120"/>
      <c r="P629" s="120"/>
      <c r="Q629" s="246"/>
      <c r="R629" s="232"/>
      <c r="S629" s="233"/>
      <c r="T629" s="233"/>
      <c r="U629" s="230"/>
      <c r="V629" s="230"/>
      <c r="W629" s="230"/>
    </row>
    <row r="630" spans="2:23" x14ac:dyDescent="0.35">
      <c r="B630" s="230"/>
      <c r="C630" s="230"/>
      <c r="D630" s="230"/>
      <c r="E630" s="230"/>
      <c r="F630" s="230"/>
      <c r="G630" s="230"/>
      <c r="H630" s="120"/>
      <c r="I630" s="120"/>
      <c r="J630" s="120"/>
      <c r="K630" s="120"/>
      <c r="L630" s="120"/>
      <c r="M630" s="120"/>
      <c r="N630" s="120"/>
      <c r="O630" s="120"/>
      <c r="P630" s="120"/>
      <c r="Q630" s="246"/>
      <c r="R630" s="232"/>
      <c r="S630" s="233"/>
      <c r="T630" s="233"/>
      <c r="U630" s="230"/>
      <c r="V630" s="230"/>
      <c r="W630" s="230"/>
    </row>
    <row r="631" spans="2:23" x14ac:dyDescent="0.35">
      <c r="B631" s="230"/>
      <c r="C631" s="230"/>
      <c r="D631" s="230"/>
      <c r="E631" s="230"/>
      <c r="F631" s="230"/>
      <c r="G631" s="230"/>
      <c r="H631" s="120"/>
      <c r="I631" s="120"/>
      <c r="J631" s="120"/>
      <c r="K631" s="120"/>
      <c r="L631" s="120"/>
      <c r="M631" s="120"/>
      <c r="N631" s="120"/>
      <c r="O631" s="120"/>
      <c r="P631" s="120"/>
      <c r="Q631" s="246"/>
      <c r="R631" s="232"/>
      <c r="S631" s="233"/>
      <c r="T631" s="233"/>
      <c r="U631" s="230"/>
      <c r="V631" s="230"/>
      <c r="W631" s="230"/>
    </row>
    <row r="632" spans="2:23" x14ac:dyDescent="0.35">
      <c r="B632" s="230"/>
      <c r="C632" s="230"/>
      <c r="D632" s="230"/>
      <c r="E632" s="230"/>
      <c r="F632" s="230"/>
      <c r="G632" s="230"/>
      <c r="H632" s="120"/>
      <c r="I632" s="120"/>
      <c r="J632" s="120"/>
      <c r="K632" s="120"/>
      <c r="L632" s="120"/>
      <c r="M632" s="120"/>
      <c r="N632" s="120"/>
      <c r="O632" s="120"/>
      <c r="P632" s="120"/>
      <c r="Q632" s="246"/>
      <c r="R632" s="232"/>
      <c r="S632" s="233"/>
      <c r="T632" s="233"/>
      <c r="U632" s="230"/>
      <c r="V632" s="230"/>
      <c r="W632" s="230"/>
    </row>
    <row r="633" spans="2:23" x14ac:dyDescent="0.35">
      <c r="B633" s="230"/>
      <c r="C633" s="230"/>
      <c r="D633" s="230"/>
      <c r="E633" s="230"/>
      <c r="F633" s="230"/>
      <c r="G633" s="230"/>
      <c r="H633" s="120"/>
      <c r="I633" s="120"/>
      <c r="J633" s="120"/>
      <c r="K633" s="120"/>
      <c r="L633" s="120"/>
      <c r="M633" s="120"/>
      <c r="N633" s="120"/>
      <c r="O633" s="120"/>
      <c r="P633" s="120"/>
      <c r="Q633" s="246"/>
      <c r="R633" s="232"/>
      <c r="S633" s="233"/>
      <c r="T633" s="233"/>
      <c r="U633" s="230"/>
      <c r="V633" s="230"/>
      <c r="W633" s="230"/>
    </row>
    <row r="634" spans="2:23" x14ac:dyDescent="0.35">
      <c r="B634" s="230"/>
      <c r="C634" s="230"/>
      <c r="D634" s="230"/>
      <c r="E634" s="230"/>
      <c r="F634" s="230"/>
      <c r="G634" s="230"/>
      <c r="H634" s="120"/>
      <c r="I634" s="120"/>
      <c r="J634" s="120"/>
      <c r="K634" s="120"/>
      <c r="L634" s="120"/>
      <c r="M634" s="120"/>
      <c r="N634" s="120"/>
      <c r="O634" s="120"/>
      <c r="P634" s="120"/>
      <c r="Q634" s="246"/>
      <c r="R634" s="232"/>
      <c r="S634" s="233"/>
      <c r="T634" s="233"/>
      <c r="U634" s="230"/>
      <c r="V634" s="230"/>
      <c r="W634" s="230"/>
    </row>
    <row r="635" spans="2:23" x14ac:dyDescent="0.35">
      <c r="B635" s="230"/>
      <c r="C635" s="230"/>
      <c r="D635" s="230"/>
      <c r="E635" s="230"/>
      <c r="F635" s="230"/>
      <c r="G635" s="230"/>
      <c r="H635" s="120"/>
      <c r="I635" s="120"/>
      <c r="J635" s="120"/>
      <c r="K635" s="120"/>
      <c r="L635" s="120"/>
      <c r="M635" s="120"/>
      <c r="N635" s="120"/>
      <c r="O635" s="120"/>
      <c r="P635" s="120"/>
      <c r="Q635" s="246"/>
      <c r="R635" s="232"/>
      <c r="S635" s="233"/>
      <c r="T635" s="233"/>
      <c r="U635" s="230"/>
      <c r="V635" s="230"/>
      <c r="W635" s="230"/>
    </row>
    <row r="636" spans="2:23" x14ac:dyDescent="0.35">
      <c r="B636" s="230"/>
      <c r="C636" s="230"/>
      <c r="D636" s="230"/>
      <c r="E636" s="230"/>
      <c r="F636" s="230"/>
      <c r="G636" s="230"/>
      <c r="H636" s="120"/>
      <c r="I636" s="120"/>
      <c r="J636" s="120"/>
      <c r="K636" s="120"/>
      <c r="L636" s="120"/>
      <c r="M636" s="120"/>
      <c r="N636" s="120"/>
      <c r="O636" s="120"/>
      <c r="P636" s="120"/>
      <c r="Q636" s="246"/>
      <c r="R636" s="232"/>
      <c r="S636" s="233"/>
      <c r="T636" s="233"/>
      <c r="U636" s="230"/>
      <c r="V636" s="230"/>
      <c r="W636" s="230"/>
    </row>
    <row r="637" spans="2:23" x14ac:dyDescent="0.35">
      <c r="B637" s="230"/>
      <c r="C637" s="230"/>
      <c r="D637" s="230"/>
      <c r="E637" s="230"/>
      <c r="F637" s="230"/>
      <c r="G637" s="230"/>
      <c r="H637" s="120"/>
      <c r="I637" s="120"/>
      <c r="J637" s="120"/>
      <c r="K637" s="120"/>
      <c r="L637" s="120"/>
      <c r="M637" s="120"/>
      <c r="N637" s="120"/>
      <c r="O637" s="120"/>
      <c r="P637" s="120"/>
      <c r="Q637" s="246"/>
      <c r="R637" s="232"/>
      <c r="S637" s="233"/>
      <c r="T637" s="233"/>
      <c r="U637" s="230"/>
      <c r="V637" s="230"/>
      <c r="W637" s="230"/>
    </row>
    <row r="638" spans="2:23" x14ac:dyDescent="0.35">
      <c r="B638" s="230"/>
      <c r="C638" s="230"/>
      <c r="D638" s="230"/>
      <c r="E638" s="230"/>
      <c r="F638" s="230"/>
      <c r="G638" s="230"/>
      <c r="H638" s="120"/>
      <c r="I638" s="120"/>
      <c r="J638" s="120"/>
      <c r="K638" s="120"/>
      <c r="L638" s="120"/>
      <c r="M638" s="120"/>
      <c r="N638" s="120"/>
      <c r="O638" s="120"/>
      <c r="P638" s="120"/>
      <c r="Q638" s="246"/>
      <c r="R638" s="232"/>
      <c r="S638" s="233"/>
      <c r="T638" s="233"/>
      <c r="U638" s="230"/>
      <c r="V638" s="230"/>
      <c r="W638" s="230"/>
    </row>
    <row r="639" spans="2:23" x14ac:dyDescent="0.35">
      <c r="B639" s="230"/>
      <c r="C639" s="230"/>
      <c r="D639" s="230"/>
      <c r="E639" s="230"/>
      <c r="F639" s="230"/>
      <c r="G639" s="230"/>
      <c r="H639" s="120"/>
      <c r="I639" s="120"/>
      <c r="J639" s="120"/>
      <c r="K639" s="120"/>
      <c r="L639" s="120"/>
      <c r="M639" s="120"/>
      <c r="N639" s="120"/>
      <c r="O639" s="120"/>
      <c r="P639" s="120"/>
      <c r="Q639" s="246"/>
      <c r="R639" s="232"/>
      <c r="S639" s="233"/>
      <c r="T639" s="233"/>
      <c r="U639" s="230"/>
      <c r="V639" s="230"/>
      <c r="W639" s="230"/>
    </row>
    <row r="640" spans="2:23" x14ac:dyDescent="0.35">
      <c r="B640" s="230"/>
      <c r="C640" s="230"/>
      <c r="D640" s="230"/>
      <c r="E640" s="230"/>
      <c r="F640" s="230"/>
      <c r="G640" s="230"/>
      <c r="H640" s="120"/>
      <c r="I640" s="120"/>
      <c r="J640" s="120"/>
      <c r="K640" s="120"/>
      <c r="L640" s="120"/>
      <c r="M640" s="120"/>
      <c r="N640" s="120"/>
      <c r="O640" s="120"/>
      <c r="P640" s="120"/>
      <c r="Q640" s="246"/>
      <c r="R640" s="232"/>
      <c r="S640" s="233"/>
      <c r="T640" s="233"/>
      <c r="U640" s="230"/>
      <c r="V640" s="230"/>
      <c r="W640" s="230"/>
    </row>
    <row r="641" spans="2:23" x14ac:dyDescent="0.35">
      <c r="B641" s="230"/>
      <c r="C641" s="230"/>
      <c r="D641" s="230"/>
      <c r="E641" s="230"/>
      <c r="F641" s="230"/>
      <c r="G641" s="230"/>
      <c r="H641" s="120"/>
      <c r="I641" s="120"/>
      <c r="J641" s="120"/>
      <c r="K641" s="120"/>
      <c r="L641" s="120"/>
      <c r="M641" s="120"/>
      <c r="N641" s="120"/>
      <c r="O641" s="120"/>
      <c r="P641" s="120"/>
      <c r="Q641" s="246"/>
      <c r="R641" s="232"/>
      <c r="S641" s="233"/>
      <c r="T641" s="233"/>
      <c r="U641" s="230"/>
      <c r="V641" s="230"/>
      <c r="W641" s="230"/>
    </row>
    <row r="642" spans="2:23" x14ac:dyDescent="0.35">
      <c r="B642" s="230"/>
      <c r="C642" s="230"/>
      <c r="D642" s="230"/>
      <c r="E642" s="230"/>
      <c r="F642" s="230"/>
      <c r="G642" s="230"/>
      <c r="H642" s="120"/>
      <c r="I642" s="120"/>
      <c r="J642" s="120"/>
      <c r="K642" s="120"/>
      <c r="L642" s="120"/>
      <c r="M642" s="120"/>
      <c r="N642" s="120"/>
      <c r="O642" s="120"/>
      <c r="P642" s="120"/>
      <c r="Q642" s="246"/>
      <c r="R642" s="232"/>
      <c r="S642" s="233"/>
      <c r="T642" s="233"/>
      <c r="U642" s="230"/>
      <c r="V642" s="230"/>
      <c r="W642" s="230"/>
    </row>
    <row r="643" spans="2:23" x14ac:dyDescent="0.35">
      <c r="B643" s="230"/>
      <c r="C643" s="230"/>
      <c r="D643" s="230"/>
      <c r="E643" s="230"/>
      <c r="F643" s="230"/>
      <c r="G643" s="230"/>
      <c r="H643" s="120"/>
      <c r="I643" s="120"/>
      <c r="J643" s="120"/>
      <c r="K643" s="120"/>
      <c r="L643" s="120"/>
      <c r="M643" s="120"/>
      <c r="N643" s="120"/>
      <c r="O643" s="120"/>
      <c r="P643" s="120"/>
      <c r="Q643" s="246"/>
      <c r="R643" s="232"/>
      <c r="S643" s="233"/>
      <c r="T643" s="233"/>
      <c r="U643" s="230"/>
      <c r="V643" s="230"/>
      <c r="W643" s="230"/>
    </row>
    <row r="644" spans="2:23" x14ac:dyDescent="0.35">
      <c r="B644" s="230"/>
      <c r="C644" s="230"/>
      <c r="D644" s="230"/>
      <c r="E644" s="230"/>
      <c r="F644" s="230"/>
      <c r="G644" s="230"/>
      <c r="H644" s="120"/>
      <c r="I644" s="120"/>
      <c r="J644" s="120"/>
      <c r="K644" s="120"/>
      <c r="L644" s="120"/>
      <c r="M644" s="120"/>
      <c r="N644" s="120"/>
      <c r="O644" s="120"/>
      <c r="P644" s="120"/>
      <c r="Q644" s="246"/>
      <c r="R644" s="232"/>
      <c r="S644" s="233"/>
      <c r="T644" s="233"/>
      <c r="U644" s="230"/>
      <c r="V644" s="230"/>
      <c r="W644" s="230"/>
    </row>
    <row r="645" spans="2:23" x14ac:dyDescent="0.35">
      <c r="B645" s="230"/>
      <c r="C645" s="230"/>
      <c r="D645" s="230"/>
      <c r="E645" s="230"/>
      <c r="F645" s="230"/>
      <c r="G645" s="230"/>
      <c r="H645" s="120"/>
      <c r="I645" s="120"/>
      <c r="J645" s="120"/>
      <c r="K645" s="120"/>
      <c r="L645" s="120"/>
      <c r="M645" s="120"/>
      <c r="N645" s="120"/>
      <c r="O645" s="120"/>
      <c r="P645" s="120"/>
      <c r="Q645" s="246"/>
      <c r="R645" s="232"/>
      <c r="S645" s="233"/>
      <c r="T645" s="233"/>
      <c r="U645" s="230"/>
      <c r="V645" s="230"/>
      <c r="W645" s="230"/>
    </row>
    <row r="646" spans="2:23" x14ac:dyDescent="0.35">
      <c r="B646" s="230"/>
      <c r="C646" s="230"/>
      <c r="D646" s="230"/>
      <c r="E646" s="230"/>
      <c r="F646" s="230"/>
      <c r="G646" s="230"/>
      <c r="H646" s="120"/>
      <c r="I646" s="120"/>
      <c r="J646" s="120"/>
      <c r="K646" s="120"/>
      <c r="L646" s="120"/>
      <c r="M646" s="120"/>
      <c r="N646" s="120"/>
      <c r="O646" s="120"/>
      <c r="P646" s="120"/>
      <c r="Q646" s="246"/>
      <c r="R646" s="232"/>
      <c r="S646" s="233"/>
      <c r="T646" s="233"/>
      <c r="U646" s="230"/>
      <c r="V646" s="230"/>
      <c r="W646" s="230"/>
    </row>
    <row r="647" spans="2:23" x14ac:dyDescent="0.35">
      <c r="B647" s="230"/>
      <c r="C647" s="230"/>
      <c r="D647" s="230"/>
      <c r="E647" s="230"/>
      <c r="F647" s="230"/>
      <c r="G647" s="230"/>
      <c r="H647" s="120"/>
      <c r="I647" s="120"/>
      <c r="J647" s="120"/>
      <c r="K647" s="120"/>
      <c r="L647" s="120"/>
      <c r="M647" s="120"/>
      <c r="N647" s="120"/>
      <c r="O647" s="120"/>
      <c r="P647" s="120"/>
      <c r="Q647" s="246"/>
      <c r="R647" s="232"/>
      <c r="S647" s="233"/>
      <c r="T647" s="233"/>
      <c r="U647" s="230"/>
      <c r="V647" s="230"/>
      <c r="W647" s="230"/>
    </row>
    <row r="648" spans="2:23" x14ac:dyDescent="0.35">
      <c r="B648" s="230"/>
      <c r="C648" s="230"/>
      <c r="D648" s="230"/>
      <c r="E648" s="230"/>
      <c r="F648" s="230"/>
      <c r="G648" s="230"/>
      <c r="H648" s="120"/>
      <c r="I648" s="120"/>
      <c r="J648" s="120"/>
      <c r="K648" s="120"/>
      <c r="L648" s="120"/>
      <c r="M648" s="120"/>
      <c r="N648" s="120"/>
      <c r="O648" s="120"/>
      <c r="P648" s="120"/>
      <c r="Q648" s="246"/>
      <c r="R648" s="232"/>
      <c r="S648" s="233"/>
      <c r="T648" s="233"/>
      <c r="U648" s="230"/>
      <c r="V648" s="230"/>
      <c r="W648" s="230"/>
    </row>
    <row r="649" spans="2:23" x14ac:dyDescent="0.35">
      <c r="B649" s="230"/>
      <c r="C649" s="230"/>
      <c r="D649" s="230"/>
      <c r="E649" s="230"/>
      <c r="F649" s="230"/>
      <c r="G649" s="230"/>
      <c r="H649" s="120"/>
      <c r="I649" s="120"/>
      <c r="J649" s="120"/>
      <c r="K649" s="120"/>
      <c r="L649" s="120"/>
      <c r="M649" s="120"/>
      <c r="N649" s="120"/>
      <c r="O649" s="120"/>
      <c r="P649" s="120"/>
      <c r="Q649" s="246"/>
      <c r="R649" s="232"/>
      <c r="S649" s="233"/>
      <c r="T649" s="233"/>
      <c r="U649" s="230"/>
      <c r="V649" s="230"/>
      <c r="W649" s="230"/>
    </row>
    <row r="650" spans="2:23" x14ac:dyDescent="0.35">
      <c r="B650" s="230"/>
      <c r="C650" s="230"/>
      <c r="D650" s="230"/>
      <c r="E650" s="230"/>
      <c r="F650" s="230"/>
      <c r="G650" s="230"/>
      <c r="H650" s="120"/>
      <c r="I650" s="120"/>
      <c r="J650" s="120"/>
      <c r="K650" s="120"/>
      <c r="L650" s="120"/>
      <c r="M650" s="120"/>
      <c r="N650" s="120"/>
      <c r="O650" s="120"/>
      <c r="P650" s="120"/>
      <c r="Q650" s="246"/>
      <c r="R650" s="232"/>
      <c r="S650" s="233"/>
      <c r="T650" s="233"/>
      <c r="U650" s="230"/>
      <c r="V650" s="230"/>
      <c r="W650" s="230"/>
    </row>
    <row r="651" spans="2:23" x14ac:dyDescent="0.35">
      <c r="B651" s="230"/>
      <c r="C651" s="230"/>
      <c r="D651" s="230"/>
      <c r="E651" s="230"/>
      <c r="F651" s="230"/>
      <c r="G651" s="230"/>
      <c r="H651" s="120"/>
      <c r="I651" s="120"/>
      <c r="J651" s="120"/>
      <c r="K651" s="120"/>
      <c r="L651" s="120"/>
      <c r="M651" s="120"/>
      <c r="N651" s="120"/>
      <c r="O651" s="120"/>
      <c r="P651" s="120"/>
      <c r="Q651" s="246"/>
      <c r="R651" s="232"/>
      <c r="S651" s="233"/>
      <c r="T651" s="233"/>
      <c r="U651" s="230"/>
      <c r="V651" s="230"/>
      <c r="W651" s="230"/>
    </row>
    <row r="652" spans="2:23" x14ac:dyDescent="0.35">
      <c r="B652" s="230"/>
      <c r="C652" s="230"/>
      <c r="D652" s="230"/>
      <c r="E652" s="230"/>
      <c r="F652" s="230"/>
      <c r="G652" s="230"/>
      <c r="H652" s="120"/>
      <c r="I652" s="120"/>
      <c r="J652" s="120"/>
      <c r="K652" s="120"/>
      <c r="L652" s="120"/>
      <c r="M652" s="120"/>
      <c r="N652" s="120"/>
      <c r="O652" s="120"/>
      <c r="P652" s="120"/>
      <c r="Q652" s="246"/>
      <c r="R652" s="232"/>
      <c r="S652" s="233"/>
      <c r="T652" s="233"/>
      <c r="U652" s="230"/>
      <c r="V652" s="230"/>
      <c r="W652" s="230"/>
    </row>
    <row r="653" spans="2:23" x14ac:dyDescent="0.35">
      <c r="B653" s="230"/>
      <c r="C653" s="230"/>
      <c r="D653" s="230"/>
      <c r="E653" s="230"/>
      <c r="F653" s="230"/>
      <c r="G653" s="230"/>
      <c r="H653" s="120"/>
      <c r="I653" s="120"/>
      <c r="J653" s="120"/>
      <c r="K653" s="120"/>
      <c r="L653" s="120"/>
      <c r="M653" s="120"/>
      <c r="N653" s="120"/>
      <c r="O653" s="120"/>
      <c r="P653" s="120"/>
      <c r="Q653" s="246"/>
      <c r="R653" s="232"/>
      <c r="S653" s="233"/>
      <c r="T653" s="233"/>
      <c r="U653" s="230"/>
      <c r="V653" s="230"/>
      <c r="W653" s="230"/>
    </row>
    <row r="654" spans="2:23" x14ac:dyDescent="0.35">
      <c r="B654" s="230"/>
      <c r="C654" s="230"/>
      <c r="D654" s="230"/>
      <c r="E654" s="230"/>
      <c r="F654" s="230"/>
      <c r="G654" s="230"/>
      <c r="H654" s="120"/>
      <c r="I654" s="120"/>
      <c r="J654" s="120"/>
      <c r="K654" s="120"/>
      <c r="L654" s="120"/>
      <c r="M654" s="120"/>
      <c r="N654" s="120"/>
      <c r="O654" s="120"/>
      <c r="P654" s="120"/>
      <c r="Q654" s="246"/>
      <c r="R654" s="232"/>
      <c r="S654" s="233"/>
      <c r="T654" s="233"/>
      <c r="U654" s="230"/>
      <c r="V654" s="230"/>
      <c r="W654" s="230"/>
    </row>
    <row r="655" spans="2:23" x14ac:dyDescent="0.35">
      <c r="B655" s="230"/>
      <c r="C655" s="230"/>
      <c r="D655" s="230"/>
      <c r="E655" s="230"/>
      <c r="F655" s="230"/>
      <c r="G655" s="230"/>
      <c r="H655" s="120"/>
      <c r="I655" s="120"/>
      <c r="J655" s="120"/>
      <c r="K655" s="120"/>
      <c r="L655" s="120"/>
      <c r="M655" s="120"/>
      <c r="N655" s="120"/>
      <c r="O655" s="120"/>
      <c r="P655" s="120"/>
      <c r="Q655" s="246"/>
      <c r="R655" s="232"/>
      <c r="S655" s="233"/>
      <c r="T655" s="233"/>
      <c r="U655" s="230"/>
      <c r="V655" s="230"/>
      <c r="W655" s="230"/>
    </row>
    <row r="656" spans="2:23" x14ac:dyDescent="0.35">
      <c r="B656" s="230"/>
      <c r="C656" s="230"/>
      <c r="D656" s="230"/>
      <c r="E656" s="230"/>
      <c r="F656" s="230"/>
      <c r="G656" s="230"/>
      <c r="H656" s="120"/>
      <c r="I656" s="120"/>
      <c r="J656" s="120"/>
      <c r="K656" s="120"/>
      <c r="L656" s="120"/>
      <c r="M656" s="120"/>
      <c r="N656" s="120"/>
      <c r="O656" s="120"/>
      <c r="P656" s="120"/>
      <c r="Q656" s="246"/>
      <c r="R656" s="232"/>
      <c r="S656" s="233"/>
      <c r="T656" s="233"/>
      <c r="U656" s="230"/>
      <c r="V656" s="230"/>
      <c r="W656" s="230"/>
    </row>
    <row r="657" spans="2:23" x14ac:dyDescent="0.35">
      <c r="B657" s="230"/>
      <c r="C657" s="230"/>
      <c r="D657" s="230"/>
      <c r="E657" s="230"/>
      <c r="F657" s="230"/>
      <c r="G657" s="230"/>
      <c r="H657" s="120"/>
      <c r="I657" s="120"/>
      <c r="J657" s="120"/>
      <c r="K657" s="120"/>
      <c r="L657" s="120"/>
      <c r="M657" s="120"/>
      <c r="N657" s="120"/>
      <c r="O657" s="120"/>
      <c r="P657" s="120"/>
      <c r="Q657" s="246"/>
      <c r="R657" s="232"/>
      <c r="S657" s="233"/>
      <c r="T657" s="233"/>
      <c r="U657" s="230"/>
      <c r="V657" s="230"/>
      <c r="W657" s="230"/>
    </row>
    <row r="658" spans="2:23" x14ac:dyDescent="0.35">
      <c r="B658" s="230"/>
      <c r="C658" s="230"/>
      <c r="D658" s="230"/>
      <c r="E658" s="230"/>
      <c r="F658" s="230"/>
      <c r="G658" s="230"/>
      <c r="H658" s="120"/>
      <c r="I658" s="120"/>
      <c r="J658" s="120"/>
      <c r="K658" s="120"/>
      <c r="L658" s="120"/>
      <c r="M658" s="120"/>
      <c r="N658" s="120"/>
      <c r="O658" s="120"/>
      <c r="P658" s="120"/>
      <c r="Q658" s="246"/>
      <c r="R658" s="232"/>
      <c r="S658" s="233"/>
      <c r="T658" s="233"/>
      <c r="U658" s="230"/>
      <c r="V658" s="230"/>
      <c r="W658" s="230"/>
    </row>
    <row r="659" spans="2:23" x14ac:dyDescent="0.35">
      <c r="B659" s="230"/>
      <c r="C659" s="230"/>
      <c r="D659" s="230"/>
      <c r="E659" s="230"/>
      <c r="F659" s="230"/>
      <c r="G659" s="230"/>
      <c r="H659" s="120"/>
      <c r="I659" s="120"/>
      <c r="J659" s="120"/>
      <c r="K659" s="120"/>
      <c r="L659" s="120"/>
      <c r="M659" s="120"/>
      <c r="N659" s="120"/>
      <c r="O659" s="120"/>
      <c r="P659" s="120"/>
      <c r="Q659" s="246"/>
      <c r="R659" s="232"/>
      <c r="S659" s="233"/>
      <c r="T659" s="233"/>
      <c r="U659" s="230"/>
      <c r="V659" s="230"/>
      <c r="W659" s="230"/>
    </row>
    <row r="660" spans="2:23" x14ac:dyDescent="0.35">
      <c r="B660" s="230"/>
      <c r="C660" s="230"/>
      <c r="D660" s="230"/>
      <c r="E660" s="230"/>
      <c r="F660" s="230"/>
      <c r="G660" s="230"/>
      <c r="H660" s="120"/>
      <c r="I660" s="120"/>
      <c r="J660" s="120"/>
      <c r="K660" s="120"/>
      <c r="L660" s="120"/>
      <c r="M660" s="120"/>
      <c r="N660" s="120"/>
      <c r="O660" s="120"/>
      <c r="P660" s="120"/>
      <c r="Q660" s="246"/>
      <c r="R660" s="232"/>
      <c r="S660" s="233"/>
      <c r="T660" s="233"/>
      <c r="U660" s="230"/>
      <c r="V660" s="230"/>
      <c r="W660" s="230"/>
    </row>
    <row r="661" spans="2:23" x14ac:dyDescent="0.35">
      <c r="B661" s="230"/>
      <c r="C661" s="230"/>
      <c r="D661" s="230"/>
      <c r="E661" s="230"/>
      <c r="F661" s="230"/>
      <c r="G661" s="230"/>
      <c r="H661" s="120"/>
      <c r="I661" s="120"/>
      <c r="J661" s="120"/>
      <c r="K661" s="120"/>
      <c r="L661" s="120"/>
      <c r="M661" s="120"/>
      <c r="N661" s="120"/>
      <c r="O661" s="120"/>
      <c r="P661" s="120"/>
      <c r="Q661" s="246"/>
      <c r="R661" s="232"/>
      <c r="S661" s="233"/>
      <c r="T661" s="233"/>
      <c r="U661" s="230"/>
      <c r="V661" s="230"/>
      <c r="W661" s="230"/>
    </row>
    <row r="662" spans="2:23" x14ac:dyDescent="0.35">
      <c r="B662" s="230"/>
      <c r="C662" s="230"/>
      <c r="D662" s="230"/>
      <c r="E662" s="230"/>
      <c r="F662" s="230"/>
      <c r="G662" s="230"/>
      <c r="H662" s="120"/>
      <c r="I662" s="120"/>
      <c r="J662" s="120"/>
      <c r="K662" s="120"/>
      <c r="L662" s="120"/>
      <c r="M662" s="120"/>
      <c r="N662" s="120"/>
      <c r="O662" s="120"/>
      <c r="P662" s="120"/>
      <c r="Q662" s="246"/>
      <c r="R662" s="232"/>
      <c r="S662" s="233"/>
      <c r="T662" s="233"/>
      <c r="U662" s="230"/>
      <c r="V662" s="230"/>
      <c r="W662" s="230"/>
    </row>
    <row r="663" spans="2:23" x14ac:dyDescent="0.35">
      <c r="B663" s="230"/>
      <c r="C663" s="230"/>
      <c r="D663" s="230"/>
      <c r="E663" s="230"/>
      <c r="F663" s="230"/>
      <c r="G663" s="230"/>
      <c r="H663" s="120"/>
      <c r="I663" s="120"/>
      <c r="J663" s="120"/>
      <c r="K663" s="120"/>
      <c r="L663" s="120"/>
      <c r="M663" s="120"/>
      <c r="N663" s="120"/>
      <c r="O663" s="120"/>
      <c r="P663" s="120"/>
      <c r="Q663" s="246"/>
      <c r="R663" s="232"/>
      <c r="S663" s="233"/>
      <c r="T663" s="233"/>
      <c r="U663" s="230"/>
      <c r="V663" s="230"/>
      <c r="W663" s="230"/>
    </row>
    <row r="664" spans="2:23" x14ac:dyDescent="0.35">
      <c r="B664" s="230"/>
      <c r="C664" s="230"/>
      <c r="D664" s="230"/>
      <c r="E664" s="230"/>
      <c r="F664" s="230"/>
      <c r="G664" s="230"/>
      <c r="H664" s="120"/>
      <c r="I664" s="120"/>
      <c r="J664" s="120"/>
      <c r="K664" s="120"/>
      <c r="L664" s="120"/>
      <c r="M664" s="120"/>
      <c r="N664" s="120"/>
      <c r="O664" s="120"/>
      <c r="P664" s="120"/>
      <c r="Q664" s="246"/>
      <c r="R664" s="232"/>
      <c r="S664" s="233"/>
      <c r="T664" s="233"/>
      <c r="U664" s="230"/>
      <c r="V664" s="230"/>
      <c r="W664" s="230"/>
    </row>
    <row r="665" spans="2:23" x14ac:dyDescent="0.35">
      <c r="B665" s="230"/>
      <c r="C665" s="230"/>
      <c r="D665" s="230"/>
      <c r="E665" s="230"/>
      <c r="F665" s="230"/>
      <c r="G665" s="230"/>
      <c r="H665" s="120"/>
      <c r="I665" s="120"/>
      <c r="J665" s="120"/>
      <c r="K665" s="120"/>
      <c r="L665" s="120"/>
      <c r="M665" s="120"/>
      <c r="N665" s="120"/>
      <c r="O665" s="120"/>
      <c r="P665" s="120"/>
      <c r="Q665" s="246"/>
      <c r="R665" s="232"/>
      <c r="S665" s="233"/>
      <c r="T665" s="233"/>
      <c r="U665" s="230"/>
      <c r="V665" s="230"/>
      <c r="W665" s="230"/>
    </row>
    <row r="666" spans="2:23" x14ac:dyDescent="0.35">
      <c r="B666" s="230"/>
      <c r="C666" s="230"/>
      <c r="D666" s="230"/>
      <c r="E666" s="230"/>
      <c r="F666" s="230"/>
      <c r="G666" s="230"/>
      <c r="H666" s="120"/>
      <c r="I666" s="120"/>
      <c r="J666" s="120"/>
      <c r="K666" s="120"/>
      <c r="L666" s="120"/>
      <c r="M666" s="120"/>
      <c r="N666" s="120"/>
      <c r="O666" s="120"/>
      <c r="P666" s="120"/>
      <c r="Q666" s="246"/>
      <c r="R666" s="232"/>
      <c r="S666" s="233"/>
      <c r="T666" s="233"/>
      <c r="U666" s="230"/>
      <c r="V666" s="230"/>
      <c r="W666" s="230"/>
    </row>
    <row r="667" spans="2:23" x14ac:dyDescent="0.35">
      <c r="B667" s="230"/>
      <c r="C667" s="230"/>
      <c r="D667" s="230"/>
      <c r="E667" s="230"/>
      <c r="F667" s="230"/>
      <c r="G667" s="230"/>
      <c r="H667" s="120"/>
      <c r="I667" s="120"/>
      <c r="J667" s="120"/>
      <c r="K667" s="120"/>
      <c r="L667" s="120"/>
      <c r="M667" s="120"/>
      <c r="N667" s="120"/>
      <c r="O667" s="120"/>
      <c r="P667" s="120"/>
      <c r="Q667" s="246"/>
      <c r="R667" s="232"/>
      <c r="S667" s="233"/>
      <c r="T667" s="233"/>
      <c r="U667" s="230"/>
      <c r="V667" s="230"/>
      <c r="W667" s="230"/>
    </row>
    <row r="668" spans="2:23" x14ac:dyDescent="0.35">
      <c r="B668" s="230"/>
      <c r="C668" s="230"/>
      <c r="D668" s="230"/>
      <c r="E668" s="230"/>
      <c r="F668" s="230"/>
      <c r="G668" s="230"/>
      <c r="H668" s="120"/>
      <c r="I668" s="120"/>
      <c r="J668" s="120"/>
      <c r="K668" s="120"/>
      <c r="L668" s="120"/>
      <c r="M668" s="120"/>
      <c r="N668" s="120"/>
      <c r="O668" s="120"/>
      <c r="P668" s="120"/>
      <c r="Q668" s="246"/>
      <c r="R668" s="232"/>
      <c r="S668" s="233"/>
      <c r="T668" s="233"/>
      <c r="U668" s="230"/>
      <c r="V668" s="230"/>
      <c r="W668" s="230"/>
    </row>
    <row r="669" spans="2:23" x14ac:dyDescent="0.35">
      <c r="B669" s="230"/>
      <c r="C669" s="230"/>
      <c r="D669" s="230"/>
      <c r="E669" s="230"/>
      <c r="F669" s="230"/>
      <c r="G669" s="230"/>
      <c r="H669" s="120"/>
      <c r="I669" s="120"/>
      <c r="J669" s="120"/>
      <c r="K669" s="120"/>
      <c r="L669" s="120"/>
      <c r="M669" s="120"/>
      <c r="N669" s="120"/>
      <c r="O669" s="120"/>
      <c r="P669" s="120"/>
      <c r="Q669" s="246"/>
      <c r="R669" s="232"/>
      <c r="S669" s="233"/>
      <c r="T669" s="233"/>
      <c r="U669" s="230"/>
      <c r="V669" s="230"/>
      <c r="W669" s="230"/>
    </row>
    <row r="670" spans="2:23" x14ac:dyDescent="0.35">
      <c r="B670" s="230"/>
      <c r="C670" s="230"/>
      <c r="D670" s="230"/>
      <c r="E670" s="230"/>
      <c r="F670" s="230"/>
      <c r="G670" s="230"/>
      <c r="H670" s="120"/>
      <c r="I670" s="120"/>
      <c r="J670" s="120"/>
      <c r="K670" s="120"/>
      <c r="L670" s="120"/>
      <c r="M670" s="120"/>
      <c r="N670" s="120"/>
      <c r="O670" s="120"/>
      <c r="P670" s="120"/>
      <c r="Q670" s="246"/>
      <c r="R670" s="232"/>
      <c r="S670" s="233"/>
      <c r="T670" s="233"/>
      <c r="U670" s="230"/>
      <c r="V670" s="230"/>
      <c r="W670" s="230"/>
    </row>
    <row r="671" spans="2:23" x14ac:dyDescent="0.35">
      <c r="B671" s="230"/>
      <c r="C671" s="230"/>
      <c r="D671" s="230"/>
      <c r="E671" s="230"/>
      <c r="F671" s="230"/>
      <c r="G671" s="230"/>
      <c r="H671" s="120"/>
      <c r="I671" s="120"/>
      <c r="J671" s="120"/>
      <c r="K671" s="120"/>
      <c r="L671" s="120"/>
      <c r="M671" s="120"/>
      <c r="N671" s="120"/>
      <c r="O671" s="120"/>
      <c r="P671" s="120"/>
      <c r="Q671" s="246"/>
      <c r="R671" s="232"/>
      <c r="S671" s="233"/>
      <c r="T671" s="233"/>
      <c r="U671" s="230"/>
      <c r="V671" s="230"/>
      <c r="W671" s="230"/>
    </row>
    <row r="672" spans="2:23" x14ac:dyDescent="0.35">
      <c r="B672" s="230"/>
      <c r="C672" s="230"/>
      <c r="D672" s="230"/>
      <c r="E672" s="230"/>
      <c r="F672" s="230"/>
      <c r="G672" s="230"/>
      <c r="H672" s="120"/>
      <c r="I672" s="120"/>
      <c r="J672" s="120"/>
      <c r="K672" s="120"/>
      <c r="L672" s="120"/>
      <c r="M672" s="120"/>
      <c r="N672" s="120"/>
      <c r="O672" s="120"/>
      <c r="P672" s="120"/>
      <c r="Q672" s="246"/>
      <c r="R672" s="232"/>
      <c r="S672" s="233"/>
      <c r="T672" s="233"/>
      <c r="U672" s="230"/>
      <c r="V672" s="230"/>
      <c r="W672" s="230"/>
    </row>
    <row r="673" spans="2:23" x14ac:dyDescent="0.35">
      <c r="B673" s="230"/>
      <c r="C673" s="230"/>
      <c r="D673" s="230"/>
      <c r="E673" s="230"/>
      <c r="F673" s="230"/>
      <c r="G673" s="230"/>
      <c r="H673" s="120"/>
      <c r="I673" s="120"/>
      <c r="J673" s="120"/>
      <c r="K673" s="120"/>
      <c r="L673" s="120"/>
      <c r="M673" s="120"/>
      <c r="N673" s="120"/>
      <c r="O673" s="120"/>
      <c r="P673" s="120"/>
      <c r="Q673" s="246"/>
      <c r="R673" s="232"/>
      <c r="S673" s="233"/>
      <c r="T673" s="233"/>
      <c r="U673" s="230"/>
      <c r="V673" s="230"/>
      <c r="W673" s="230"/>
    </row>
    <row r="674" spans="2:23" x14ac:dyDescent="0.35">
      <c r="B674" s="230"/>
      <c r="C674" s="230"/>
      <c r="D674" s="230"/>
      <c r="E674" s="230"/>
      <c r="F674" s="230"/>
      <c r="G674" s="230"/>
      <c r="H674" s="120"/>
      <c r="I674" s="120"/>
      <c r="J674" s="120"/>
      <c r="K674" s="120"/>
      <c r="L674" s="120"/>
      <c r="M674" s="120"/>
      <c r="N674" s="120"/>
      <c r="O674" s="120"/>
      <c r="P674" s="120"/>
      <c r="Q674" s="246"/>
      <c r="R674" s="232"/>
      <c r="S674" s="233"/>
      <c r="T674" s="233"/>
      <c r="U674" s="230"/>
      <c r="V674" s="230"/>
      <c r="W674" s="230"/>
    </row>
    <row r="675" spans="2:23" x14ac:dyDescent="0.35">
      <c r="B675" s="230"/>
      <c r="C675" s="230"/>
      <c r="D675" s="230"/>
      <c r="E675" s="230"/>
      <c r="F675" s="230"/>
      <c r="G675" s="230"/>
      <c r="H675" s="120"/>
      <c r="I675" s="120"/>
      <c r="J675" s="120"/>
      <c r="K675" s="120"/>
      <c r="L675" s="120"/>
      <c r="M675" s="120"/>
      <c r="N675" s="120"/>
      <c r="O675" s="120"/>
      <c r="P675" s="120"/>
      <c r="Q675" s="246"/>
      <c r="R675" s="232"/>
      <c r="S675" s="233"/>
      <c r="T675" s="233"/>
      <c r="U675" s="230"/>
      <c r="V675" s="230"/>
      <c r="W675" s="230"/>
    </row>
    <row r="676" spans="2:23" x14ac:dyDescent="0.35">
      <c r="B676" s="230"/>
      <c r="C676" s="230"/>
      <c r="D676" s="230"/>
      <c r="E676" s="230"/>
      <c r="F676" s="230"/>
      <c r="G676" s="230"/>
      <c r="H676" s="120"/>
      <c r="I676" s="120"/>
      <c r="J676" s="120"/>
      <c r="K676" s="120"/>
      <c r="L676" s="120"/>
      <c r="M676" s="120"/>
      <c r="N676" s="120"/>
      <c r="O676" s="120"/>
      <c r="P676" s="120"/>
      <c r="Q676" s="246"/>
      <c r="R676" s="232"/>
      <c r="S676" s="233"/>
      <c r="T676" s="233"/>
      <c r="U676" s="230"/>
      <c r="V676" s="230"/>
      <c r="W676" s="230"/>
    </row>
    <row r="677" spans="2:23" x14ac:dyDescent="0.35">
      <c r="B677" s="230"/>
      <c r="C677" s="230"/>
      <c r="D677" s="230"/>
      <c r="E677" s="230"/>
      <c r="F677" s="230"/>
      <c r="G677" s="230"/>
      <c r="H677" s="120"/>
      <c r="I677" s="120"/>
      <c r="J677" s="120"/>
      <c r="K677" s="120"/>
      <c r="L677" s="120"/>
      <c r="M677" s="120"/>
      <c r="N677" s="120"/>
      <c r="O677" s="120"/>
      <c r="P677" s="120"/>
      <c r="Q677" s="246"/>
      <c r="R677" s="232"/>
      <c r="S677" s="233"/>
      <c r="T677" s="233"/>
      <c r="U677" s="230"/>
      <c r="V677" s="230"/>
      <c r="W677" s="230"/>
    </row>
    <row r="678" spans="2:23" x14ac:dyDescent="0.35">
      <c r="B678" s="230"/>
      <c r="C678" s="230"/>
      <c r="D678" s="230"/>
      <c r="E678" s="230"/>
      <c r="F678" s="230"/>
      <c r="G678" s="230"/>
      <c r="H678" s="120"/>
      <c r="I678" s="120"/>
      <c r="J678" s="120"/>
      <c r="K678" s="120"/>
      <c r="L678" s="120"/>
      <c r="M678" s="120"/>
      <c r="N678" s="120"/>
      <c r="O678" s="120"/>
      <c r="P678" s="120"/>
      <c r="Q678" s="246"/>
      <c r="R678" s="232"/>
      <c r="S678" s="233"/>
      <c r="T678" s="233"/>
      <c r="U678" s="230"/>
      <c r="V678" s="230"/>
      <c r="W678" s="230"/>
    </row>
    <row r="679" spans="2:23" x14ac:dyDescent="0.35">
      <c r="B679" s="230"/>
      <c r="C679" s="230"/>
      <c r="D679" s="230"/>
      <c r="E679" s="230"/>
      <c r="F679" s="230"/>
      <c r="G679" s="230"/>
      <c r="H679" s="120"/>
      <c r="I679" s="120"/>
      <c r="J679" s="120"/>
      <c r="K679" s="120"/>
      <c r="L679" s="120"/>
      <c r="M679" s="120"/>
      <c r="N679" s="120"/>
      <c r="O679" s="120"/>
      <c r="P679" s="120"/>
      <c r="Q679" s="246"/>
      <c r="R679" s="232"/>
      <c r="S679" s="233"/>
      <c r="T679" s="233"/>
      <c r="U679" s="230"/>
      <c r="V679" s="230"/>
      <c r="W679" s="230"/>
    </row>
    <row r="680" spans="2:23" x14ac:dyDescent="0.35">
      <c r="B680" s="230"/>
      <c r="C680" s="230"/>
      <c r="D680" s="230"/>
      <c r="E680" s="230"/>
      <c r="F680" s="230"/>
      <c r="G680" s="230"/>
      <c r="H680" s="120"/>
      <c r="I680" s="120"/>
      <c r="J680" s="120"/>
      <c r="K680" s="120"/>
      <c r="L680" s="120"/>
      <c r="M680" s="120"/>
      <c r="N680" s="120"/>
      <c r="O680" s="120"/>
      <c r="P680" s="120"/>
      <c r="Q680" s="246"/>
      <c r="R680" s="232"/>
      <c r="S680" s="233"/>
      <c r="T680" s="233"/>
      <c r="U680" s="230"/>
      <c r="V680" s="230"/>
      <c r="W680" s="230"/>
    </row>
    <row r="681" spans="2:23" x14ac:dyDescent="0.35">
      <c r="B681" s="230"/>
      <c r="C681" s="230"/>
      <c r="D681" s="230"/>
      <c r="E681" s="230"/>
      <c r="F681" s="230"/>
      <c r="G681" s="230"/>
      <c r="H681" s="120"/>
      <c r="I681" s="120"/>
      <c r="J681" s="120"/>
      <c r="K681" s="120"/>
      <c r="L681" s="120"/>
      <c r="M681" s="120"/>
      <c r="N681" s="120"/>
      <c r="O681" s="120"/>
      <c r="P681" s="120"/>
      <c r="Q681" s="246"/>
      <c r="R681" s="232"/>
      <c r="S681" s="233"/>
      <c r="T681" s="233"/>
      <c r="U681" s="230"/>
      <c r="V681" s="230"/>
      <c r="W681" s="230"/>
    </row>
    <row r="682" spans="2:23" x14ac:dyDescent="0.35">
      <c r="B682" s="230"/>
      <c r="C682" s="230"/>
      <c r="D682" s="230"/>
      <c r="E682" s="230"/>
      <c r="F682" s="230"/>
      <c r="G682" s="230"/>
      <c r="H682" s="120"/>
      <c r="I682" s="120"/>
      <c r="J682" s="120"/>
      <c r="K682" s="120"/>
      <c r="L682" s="120"/>
      <c r="M682" s="120"/>
      <c r="N682" s="120"/>
      <c r="O682" s="120"/>
      <c r="P682" s="120"/>
      <c r="Q682" s="246"/>
      <c r="R682" s="232"/>
      <c r="S682" s="233"/>
      <c r="T682" s="233"/>
      <c r="U682" s="230"/>
      <c r="V682" s="230"/>
      <c r="W682" s="230"/>
    </row>
    <row r="683" spans="2:23" x14ac:dyDescent="0.35">
      <c r="B683" s="230"/>
      <c r="C683" s="230"/>
      <c r="D683" s="230"/>
      <c r="E683" s="230"/>
      <c r="F683" s="230"/>
      <c r="G683" s="230"/>
      <c r="H683" s="120"/>
      <c r="I683" s="120"/>
      <c r="J683" s="120"/>
      <c r="K683" s="120"/>
      <c r="L683" s="120"/>
      <c r="M683" s="120"/>
      <c r="N683" s="120"/>
      <c r="O683" s="120"/>
      <c r="P683" s="120"/>
      <c r="Q683" s="246"/>
      <c r="R683" s="232"/>
      <c r="S683" s="233"/>
      <c r="T683" s="233"/>
      <c r="U683" s="230"/>
      <c r="V683" s="230"/>
      <c r="W683" s="230"/>
    </row>
    <row r="684" spans="2:23" x14ac:dyDescent="0.35">
      <c r="B684" s="230"/>
      <c r="C684" s="230"/>
      <c r="D684" s="230"/>
      <c r="E684" s="230"/>
      <c r="F684" s="230"/>
      <c r="G684" s="230"/>
      <c r="H684" s="120"/>
      <c r="I684" s="120"/>
      <c r="J684" s="120"/>
      <c r="K684" s="120"/>
      <c r="L684" s="120"/>
      <c r="M684" s="120"/>
      <c r="N684" s="120"/>
      <c r="O684" s="120"/>
      <c r="P684" s="120"/>
      <c r="Q684" s="246"/>
      <c r="R684" s="232"/>
      <c r="S684" s="233"/>
      <c r="T684" s="233"/>
      <c r="U684" s="230"/>
      <c r="V684" s="230"/>
      <c r="W684" s="230"/>
    </row>
    <row r="685" spans="2:23" x14ac:dyDescent="0.35">
      <c r="B685" s="230"/>
      <c r="C685" s="230"/>
      <c r="D685" s="230"/>
      <c r="E685" s="230"/>
      <c r="F685" s="230"/>
      <c r="G685" s="230"/>
      <c r="H685" s="120"/>
      <c r="I685" s="120"/>
      <c r="J685" s="120"/>
      <c r="K685" s="120"/>
      <c r="L685" s="120"/>
      <c r="M685" s="120"/>
      <c r="N685" s="120"/>
      <c r="O685" s="120"/>
      <c r="P685" s="120"/>
      <c r="Q685" s="246"/>
      <c r="R685" s="232"/>
      <c r="S685" s="233"/>
      <c r="T685" s="233"/>
      <c r="U685" s="230"/>
      <c r="V685" s="230"/>
      <c r="W685" s="230"/>
    </row>
    <row r="686" spans="2:23" x14ac:dyDescent="0.35">
      <c r="B686" s="230"/>
      <c r="C686" s="230"/>
      <c r="D686" s="230"/>
      <c r="E686" s="230"/>
      <c r="F686" s="230"/>
      <c r="G686" s="230"/>
      <c r="H686" s="120"/>
      <c r="I686" s="120"/>
      <c r="J686" s="120"/>
      <c r="K686" s="120"/>
      <c r="L686" s="120"/>
      <c r="M686" s="120"/>
      <c r="N686" s="120"/>
      <c r="O686" s="120"/>
      <c r="P686" s="120"/>
      <c r="Q686" s="246"/>
      <c r="R686" s="232"/>
      <c r="S686" s="233"/>
      <c r="T686" s="233"/>
      <c r="U686" s="230"/>
      <c r="V686" s="230"/>
      <c r="W686" s="230"/>
    </row>
    <row r="687" spans="2:23" x14ac:dyDescent="0.35">
      <c r="B687" s="230"/>
      <c r="C687" s="230"/>
      <c r="D687" s="230"/>
      <c r="E687" s="230"/>
      <c r="F687" s="230"/>
      <c r="G687" s="230"/>
      <c r="H687" s="120"/>
      <c r="I687" s="120"/>
      <c r="J687" s="120"/>
      <c r="K687" s="120"/>
      <c r="L687" s="120"/>
      <c r="M687" s="120"/>
      <c r="N687" s="120"/>
      <c r="O687" s="120"/>
      <c r="P687" s="120"/>
      <c r="Q687" s="246"/>
      <c r="R687" s="232"/>
      <c r="S687" s="233"/>
      <c r="T687" s="233"/>
      <c r="U687" s="230"/>
      <c r="V687" s="230"/>
      <c r="W687" s="230"/>
    </row>
    <row r="688" spans="2:23" x14ac:dyDescent="0.35">
      <c r="B688" s="230"/>
      <c r="C688" s="230"/>
      <c r="D688" s="230"/>
      <c r="E688" s="230"/>
      <c r="F688" s="230"/>
      <c r="G688" s="230"/>
      <c r="H688" s="120"/>
      <c r="I688" s="120"/>
      <c r="J688" s="120"/>
      <c r="K688" s="120"/>
      <c r="L688" s="120"/>
      <c r="M688" s="120"/>
      <c r="N688" s="120"/>
      <c r="O688" s="120"/>
      <c r="P688" s="120"/>
      <c r="Q688" s="246"/>
      <c r="R688" s="232"/>
      <c r="S688" s="233"/>
      <c r="T688" s="233"/>
      <c r="U688" s="230"/>
      <c r="V688" s="230"/>
      <c r="W688" s="230"/>
    </row>
    <row r="689" spans="2:23" x14ac:dyDescent="0.35">
      <c r="B689" s="230"/>
      <c r="C689" s="230"/>
      <c r="D689" s="230"/>
      <c r="E689" s="230"/>
      <c r="F689" s="230"/>
      <c r="G689" s="230"/>
      <c r="H689" s="120"/>
      <c r="I689" s="120"/>
      <c r="J689" s="120"/>
      <c r="K689" s="120"/>
      <c r="L689" s="120"/>
      <c r="M689" s="120"/>
      <c r="N689" s="120"/>
      <c r="O689" s="120"/>
      <c r="P689" s="120"/>
      <c r="Q689" s="246"/>
      <c r="R689" s="232"/>
      <c r="S689" s="233"/>
      <c r="T689" s="233"/>
      <c r="U689" s="230"/>
      <c r="V689" s="230"/>
      <c r="W689" s="230"/>
    </row>
    <row r="690" spans="2:23" x14ac:dyDescent="0.35">
      <c r="B690" s="230"/>
      <c r="C690" s="230"/>
      <c r="D690" s="230"/>
      <c r="E690" s="230"/>
      <c r="F690" s="230"/>
      <c r="G690" s="230"/>
      <c r="H690" s="120"/>
      <c r="I690" s="120"/>
      <c r="J690" s="120"/>
      <c r="K690" s="120"/>
      <c r="L690" s="120"/>
      <c r="M690" s="120"/>
      <c r="N690" s="120"/>
      <c r="O690" s="120"/>
      <c r="P690" s="120"/>
      <c r="Q690" s="246"/>
      <c r="R690" s="232"/>
      <c r="S690" s="233"/>
      <c r="T690" s="233"/>
      <c r="U690" s="230"/>
      <c r="V690" s="230"/>
      <c r="W690" s="230"/>
    </row>
    <row r="691" spans="2:23" x14ac:dyDescent="0.35">
      <c r="B691" s="230"/>
      <c r="C691" s="230"/>
      <c r="D691" s="230"/>
      <c r="E691" s="230"/>
      <c r="F691" s="230"/>
      <c r="G691" s="230"/>
      <c r="H691" s="120"/>
      <c r="I691" s="120"/>
      <c r="J691" s="120"/>
      <c r="K691" s="120"/>
      <c r="L691" s="120"/>
      <c r="M691" s="120"/>
      <c r="N691" s="120"/>
      <c r="O691" s="120"/>
      <c r="P691" s="120"/>
      <c r="Q691" s="246"/>
      <c r="R691" s="232"/>
      <c r="S691" s="233"/>
      <c r="T691" s="233"/>
      <c r="U691" s="230"/>
      <c r="V691" s="230"/>
      <c r="W691" s="230"/>
    </row>
    <row r="692" spans="2:23" x14ac:dyDescent="0.35">
      <c r="B692" s="230"/>
      <c r="C692" s="230"/>
      <c r="D692" s="230"/>
      <c r="E692" s="230"/>
      <c r="F692" s="230"/>
      <c r="G692" s="230"/>
      <c r="H692" s="120"/>
      <c r="I692" s="120"/>
      <c r="J692" s="120"/>
      <c r="K692" s="120"/>
      <c r="L692" s="120"/>
      <c r="M692" s="120"/>
      <c r="N692" s="120"/>
      <c r="O692" s="120"/>
      <c r="P692" s="120"/>
      <c r="Q692" s="246"/>
      <c r="R692" s="232"/>
      <c r="S692" s="233"/>
      <c r="T692" s="233"/>
      <c r="U692" s="230"/>
      <c r="V692" s="230"/>
      <c r="W692" s="230"/>
    </row>
    <row r="693" spans="2:23" x14ac:dyDescent="0.35">
      <c r="B693" s="230"/>
      <c r="C693" s="230"/>
      <c r="D693" s="230"/>
      <c r="E693" s="230"/>
      <c r="F693" s="230"/>
      <c r="G693" s="230"/>
      <c r="H693" s="120"/>
      <c r="I693" s="120"/>
      <c r="J693" s="120"/>
      <c r="K693" s="120"/>
      <c r="L693" s="120"/>
      <c r="M693" s="120"/>
      <c r="N693" s="120"/>
      <c r="O693" s="120"/>
      <c r="P693" s="120"/>
      <c r="Q693" s="246"/>
      <c r="R693" s="232"/>
      <c r="S693" s="233"/>
      <c r="T693" s="233"/>
      <c r="U693" s="230"/>
      <c r="V693" s="230"/>
      <c r="W693" s="230"/>
    </row>
    <row r="694" spans="2:23" x14ac:dyDescent="0.35">
      <c r="B694" s="230"/>
      <c r="C694" s="230"/>
      <c r="D694" s="230"/>
      <c r="E694" s="230"/>
      <c r="F694" s="230"/>
      <c r="G694" s="230"/>
      <c r="H694" s="120"/>
      <c r="I694" s="120"/>
      <c r="J694" s="120"/>
      <c r="K694" s="120"/>
      <c r="L694" s="120"/>
      <c r="M694" s="120"/>
      <c r="N694" s="120"/>
      <c r="O694" s="120"/>
      <c r="P694" s="120"/>
      <c r="Q694" s="246"/>
      <c r="R694" s="232"/>
      <c r="S694" s="233"/>
      <c r="T694" s="233"/>
      <c r="U694" s="230"/>
      <c r="V694" s="230"/>
      <c r="W694" s="230"/>
    </row>
    <row r="695" spans="2:23" x14ac:dyDescent="0.35">
      <c r="B695" s="230"/>
      <c r="C695" s="230"/>
      <c r="D695" s="230"/>
      <c r="E695" s="230"/>
      <c r="F695" s="230"/>
      <c r="G695" s="230"/>
      <c r="H695" s="120"/>
      <c r="I695" s="120"/>
      <c r="J695" s="120"/>
      <c r="K695" s="120"/>
      <c r="L695" s="120"/>
      <c r="M695" s="120"/>
      <c r="N695" s="120"/>
      <c r="O695" s="120"/>
      <c r="P695" s="120"/>
      <c r="Q695" s="246"/>
      <c r="R695" s="232"/>
      <c r="S695" s="233"/>
      <c r="T695" s="233"/>
      <c r="U695" s="230"/>
      <c r="V695" s="230"/>
      <c r="W695" s="230"/>
    </row>
    <row r="696" spans="2:23" x14ac:dyDescent="0.35">
      <c r="B696" s="230"/>
      <c r="C696" s="230"/>
      <c r="D696" s="230"/>
      <c r="E696" s="230"/>
      <c r="F696" s="230"/>
      <c r="G696" s="230"/>
      <c r="H696" s="120"/>
      <c r="I696" s="120"/>
      <c r="J696" s="120"/>
      <c r="K696" s="120"/>
      <c r="L696" s="120"/>
      <c r="M696" s="120"/>
      <c r="N696" s="120"/>
      <c r="O696" s="120"/>
      <c r="P696" s="120"/>
      <c r="Q696" s="246"/>
      <c r="R696" s="232"/>
      <c r="S696" s="233"/>
      <c r="T696" s="233"/>
      <c r="U696" s="230"/>
      <c r="V696" s="230"/>
      <c r="W696" s="230"/>
    </row>
    <row r="697" spans="2:23" x14ac:dyDescent="0.35">
      <c r="B697" s="230"/>
      <c r="C697" s="230"/>
      <c r="D697" s="230"/>
      <c r="E697" s="230"/>
      <c r="F697" s="230"/>
      <c r="G697" s="230"/>
      <c r="H697" s="120"/>
      <c r="I697" s="120"/>
      <c r="J697" s="120"/>
      <c r="K697" s="120"/>
      <c r="L697" s="120"/>
      <c r="M697" s="120"/>
      <c r="N697" s="120"/>
      <c r="O697" s="120"/>
      <c r="P697" s="120"/>
      <c r="Q697" s="246"/>
      <c r="R697" s="232"/>
      <c r="S697" s="233"/>
      <c r="T697" s="233"/>
      <c r="U697" s="230"/>
      <c r="V697" s="230"/>
      <c r="W697" s="230"/>
    </row>
    <row r="698" spans="2:23" x14ac:dyDescent="0.35">
      <c r="B698" s="230"/>
      <c r="C698" s="230"/>
      <c r="D698" s="230"/>
      <c r="E698" s="230"/>
      <c r="F698" s="230"/>
      <c r="G698" s="230"/>
      <c r="H698" s="120"/>
      <c r="I698" s="120"/>
      <c r="J698" s="120"/>
      <c r="K698" s="120"/>
      <c r="L698" s="120"/>
      <c r="M698" s="120"/>
      <c r="N698" s="120"/>
      <c r="O698" s="120"/>
      <c r="P698" s="120"/>
      <c r="Q698" s="246"/>
      <c r="R698" s="232"/>
      <c r="S698" s="233"/>
      <c r="T698" s="233"/>
      <c r="U698" s="230"/>
      <c r="V698" s="230"/>
      <c r="W698" s="230"/>
    </row>
    <row r="699" spans="2:23" x14ac:dyDescent="0.35">
      <c r="B699" s="230"/>
      <c r="C699" s="230"/>
      <c r="D699" s="230"/>
      <c r="E699" s="230"/>
      <c r="F699" s="230"/>
      <c r="G699" s="230"/>
      <c r="H699" s="120"/>
      <c r="I699" s="120"/>
      <c r="J699" s="120"/>
      <c r="K699" s="120"/>
      <c r="L699" s="120"/>
      <c r="M699" s="120"/>
      <c r="N699" s="120"/>
      <c r="O699" s="120"/>
      <c r="P699" s="120"/>
      <c r="Q699" s="246"/>
      <c r="R699" s="232"/>
      <c r="S699" s="233"/>
      <c r="T699" s="233"/>
      <c r="U699" s="230"/>
      <c r="V699" s="230"/>
      <c r="W699" s="230"/>
    </row>
    <row r="700" spans="2:23" x14ac:dyDescent="0.35">
      <c r="B700" s="230"/>
      <c r="C700" s="230"/>
      <c r="D700" s="230"/>
      <c r="E700" s="230"/>
      <c r="F700" s="230"/>
      <c r="G700" s="230"/>
      <c r="H700" s="120"/>
      <c r="I700" s="120"/>
      <c r="J700" s="120"/>
      <c r="K700" s="120"/>
      <c r="L700" s="120"/>
      <c r="M700" s="120"/>
      <c r="N700" s="120"/>
      <c r="O700" s="120"/>
      <c r="P700" s="120"/>
      <c r="Q700" s="246"/>
      <c r="R700" s="232"/>
      <c r="S700" s="233"/>
      <c r="T700" s="233"/>
      <c r="U700" s="230"/>
      <c r="V700" s="230"/>
      <c r="W700" s="230"/>
    </row>
    <row r="701" spans="2:23" x14ac:dyDescent="0.35">
      <c r="B701" s="230"/>
      <c r="C701" s="230"/>
      <c r="D701" s="230"/>
      <c r="E701" s="230"/>
      <c r="F701" s="230"/>
      <c r="G701" s="230"/>
      <c r="H701" s="120"/>
      <c r="I701" s="120"/>
      <c r="J701" s="120"/>
      <c r="K701" s="120"/>
      <c r="L701" s="120"/>
      <c r="M701" s="120"/>
      <c r="N701" s="120"/>
      <c r="O701" s="120"/>
      <c r="P701" s="120"/>
      <c r="Q701" s="246"/>
      <c r="R701" s="232"/>
      <c r="S701" s="233"/>
      <c r="T701" s="233"/>
      <c r="U701" s="230"/>
      <c r="V701" s="230"/>
      <c r="W701" s="230"/>
    </row>
    <row r="702" spans="2:23" x14ac:dyDescent="0.35">
      <c r="B702" s="230"/>
      <c r="C702" s="230"/>
      <c r="D702" s="230"/>
      <c r="E702" s="230"/>
      <c r="F702" s="230"/>
      <c r="G702" s="230"/>
      <c r="H702" s="120"/>
      <c r="I702" s="120"/>
      <c r="J702" s="120"/>
      <c r="K702" s="120"/>
      <c r="L702" s="120"/>
      <c r="M702" s="120"/>
      <c r="N702" s="120"/>
      <c r="O702" s="120"/>
      <c r="P702" s="120"/>
      <c r="Q702" s="246"/>
      <c r="R702" s="232"/>
      <c r="S702" s="233"/>
      <c r="T702" s="233"/>
      <c r="U702" s="230"/>
      <c r="V702" s="230"/>
      <c r="W702" s="230"/>
    </row>
    <row r="703" spans="2:23" x14ac:dyDescent="0.35">
      <c r="B703" s="230"/>
      <c r="C703" s="230"/>
      <c r="D703" s="230"/>
      <c r="E703" s="230"/>
      <c r="F703" s="230"/>
      <c r="G703" s="230"/>
      <c r="H703" s="120"/>
      <c r="I703" s="120"/>
      <c r="J703" s="120"/>
      <c r="K703" s="120"/>
      <c r="L703" s="120"/>
      <c r="M703" s="120"/>
      <c r="N703" s="120"/>
      <c r="O703" s="120"/>
      <c r="P703" s="120"/>
      <c r="Q703" s="246"/>
      <c r="R703" s="232"/>
      <c r="S703" s="233"/>
      <c r="T703" s="233"/>
      <c r="U703" s="230"/>
      <c r="V703" s="230"/>
      <c r="W703" s="230"/>
    </row>
    <row r="704" spans="2:23" x14ac:dyDescent="0.35">
      <c r="B704" s="230"/>
      <c r="C704" s="230"/>
      <c r="D704" s="230"/>
      <c r="E704" s="230"/>
      <c r="F704" s="230"/>
      <c r="G704" s="230"/>
      <c r="H704" s="120"/>
      <c r="I704" s="120"/>
      <c r="J704" s="120"/>
      <c r="K704" s="120"/>
      <c r="L704" s="120"/>
      <c r="M704" s="120"/>
      <c r="N704" s="120"/>
      <c r="O704" s="120"/>
      <c r="P704" s="120"/>
      <c r="Q704" s="246"/>
      <c r="R704" s="232"/>
      <c r="S704" s="233"/>
      <c r="T704" s="233"/>
      <c r="U704" s="230"/>
      <c r="V704" s="230"/>
      <c r="W704" s="230"/>
    </row>
    <row r="705" spans="2:23" x14ac:dyDescent="0.35">
      <c r="B705" s="230"/>
      <c r="C705" s="230"/>
      <c r="D705" s="230"/>
      <c r="E705" s="230"/>
      <c r="F705" s="230"/>
      <c r="G705" s="230"/>
      <c r="H705" s="120"/>
      <c r="I705" s="120"/>
      <c r="J705" s="120"/>
      <c r="K705" s="120"/>
      <c r="L705" s="120"/>
      <c r="M705" s="120"/>
      <c r="N705" s="120"/>
      <c r="O705" s="120"/>
      <c r="P705" s="120"/>
      <c r="Q705" s="246"/>
      <c r="R705" s="232"/>
      <c r="S705" s="233"/>
      <c r="T705" s="233"/>
      <c r="U705" s="230"/>
      <c r="V705" s="230"/>
      <c r="W705" s="230"/>
    </row>
    <row r="706" spans="2:23" x14ac:dyDescent="0.35">
      <c r="B706" s="230"/>
      <c r="C706" s="230"/>
      <c r="D706" s="230"/>
      <c r="E706" s="230"/>
      <c r="F706" s="230"/>
      <c r="G706" s="230"/>
      <c r="H706" s="120"/>
      <c r="I706" s="120"/>
      <c r="J706" s="120"/>
      <c r="K706" s="120"/>
      <c r="L706" s="120"/>
      <c r="M706" s="120"/>
      <c r="N706" s="120"/>
      <c r="O706" s="120"/>
      <c r="P706" s="120"/>
      <c r="Q706" s="246"/>
      <c r="R706" s="232"/>
      <c r="S706" s="233"/>
      <c r="T706" s="233"/>
      <c r="U706" s="230"/>
      <c r="V706" s="230"/>
      <c r="W706" s="230"/>
    </row>
    <row r="707" spans="2:23" x14ac:dyDescent="0.35">
      <c r="B707" s="230"/>
      <c r="C707" s="230"/>
      <c r="D707" s="230"/>
      <c r="E707" s="230"/>
      <c r="F707" s="230"/>
      <c r="G707" s="230"/>
      <c r="H707" s="120"/>
      <c r="I707" s="120"/>
      <c r="J707" s="120"/>
      <c r="K707" s="120"/>
      <c r="L707" s="120"/>
      <c r="M707" s="120"/>
      <c r="N707" s="120"/>
      <c r="O707" s="120"/>
      <c r="P707" s="120"/>
      <c r="Q707" s="246"/>
      <c r="R707" s="232"/>
      <c r="S707" s="233"/>
      <c r="T707" s="233"/>
      <c r="U707" s="230"/>
      <c r="V707" s="230"/>
      <c r="W707" s="230"/>
    </row>
    <row r="708" spans="2:23" x14ac:dyDescent="0.35">
      <c r="B708" s="230"/>
      <c r="C708" s="230"/>
      <c r="D708" s="230"/>
      <c r="E708" s="230"/>
      <c r="F708" s="230"/>
      <c r="G708" s="230"/>
      <c r="H708" s="120"/>
      <c r="I708" s="120"/>
      <c r="J708" s="120"/>
      <c r="K708" s="120"/>
      <c r="L708" s="120"/>
      <c r="M708" s="120"/>
      <c r="N708" s="120"/>
      <c r="O708" s="120"/>
      <c r="P708" s="120"/>
      <c r="Q708" s="246"/>
      <c r="R708" s="232"/>
      <c r="S708" s="233"/>
      <c r="T708" s="233"/>
      <c r="U708" s="230"/>
      <c r="V708" s="230"/>
      <c r="W708" s="230"/>
    </row>
    <row r="709" spans="2:23" x14ac:dyDescent="0.35">
      <c r="B709" s="230"/>
      <c r="C709" s="230"/>
      <c r="D709" s="230"/>
      <c r="E709" s="230"/>
      <c r="F709" s="230"/>
      <c r="G709" s="230"/>
      <c r="H709" s="120"/>
      <c r="I709" s="120"/>
      <c r="J709" s="120"/>
      <c r="K709" s="120"/>
      <c r="L709" s="120"/>
      <c r="M709" s="120"/>
      <c r="N709" s="120"/>
      <c r="O709" s="120"/>
      <c r="P709" s="120"/>
      <c r="Q709" s="246"/>
      <c r="R709" s="232"/>
      <c r="S709" s="233"/>
      <c r="T709" s="233"/>
      <c r="U709" s="230"/>
      <c r="V709" s="230"/>
      <c r="W709" s="230"/>
    </row>
    <row r="710" spans="2:23" x14ac:dyDescent="0.35">
      <c r="B710" s="230"/>
      <c r="C710" s="230"/>
      <c r="D710" s="230"/>
      <c r="E710" s="230"/>
      <c r="F710" s="230"/>
      <c r="G710" s="230"/>
      <c r="H710" s="120"/>
      <c r="I710" s="120"/>
      <c r="J710" s="120"/>
      <c r="K710" s="120"/>
      <c r="L710" s="120"/>
      <c r="M710" s="120"/>
      <c r="N710" s="120"/>
      <c r="O710" s="120"/>
      <c r="P710" s="120"/>
      <c r="Q710" s="246"/>
      <c r="R710" s="232"/>
      <c r="S710" s="233"/>
      <c r="T710" s="233"/>
      <c r="U710" s="230"/>
      <c r="V710" s="230"/>
      <c r="W710" s="230"/>
    </row>
    <row r="711" spans="2:23" x14ac:dyDescent="0.35">
      <c r="B711" s="230"/>
      <c r="C711" s="230"/>
      <c r="D711" s="230"/>
      <c r="E711" s="230"/>
      <c r="F711" s="230"/>
      <c r="G711" s="230"/>
      <c r="H711" s="120"/>
      <c r="I711" s="120"/>
      <c r="J711" s="120"/>
      <c r="K711" s="120"/>
      <c r="L711" s="120"/>
      <c r="M711" s="120"/>
      <c r="N711" s="120"/>
      <c r="O711" s="120"/>
      <c r="P711" s="120"/>
      <c r="Q711" s="246"/>
      <c r="R711" s="232"/>
      <c r="S711" s="233"/>
      <c r="T711" s="233"/>
      <c r="U711" s="230"/>
      <c r="V711" s="230"/>
      <c r="W711" s="230"/>
    </row>
    <row r="712" spans="2:23" x14ac:dyDescent="0.35">
      <c r="B712" s="230"/>
      <c r="C712" s="230"/>
      <c r="D712" s="230"/>
      <c r="E712" s="230"/>
      <c r="F712" s="230"/>
      <c r="G712" s="230"/>
      <c r="H712" s="120"/>
      <c r="I712" s="120"/>
      <c r="J712" s="120"/>
      <c r="K712" s="120"/>
      <c r="L712" s="120"/>
      <c r="M712" s="120"/>
      <c r="N712" s="120"/>
      <c r="O712" s="120"/>
      <c r="P712" s="120"/>
      <c r="Q712" s="246"/>
      <c r="R712" s="232"/>
      <c r="S712" s="233"/>
      <c r="T712" s="233"/>
      <c r="U712" s="230"/>
      <c r="V712" s="230"/>
      <c r="W712" s="230"/>
    </row>
    <row r="713" spans="2:23" x14ac:dyDescent="0.35">
      <c r="B713" s="230"/>
      <c r="C713" s="230"/>
      <c r="D713" s="230"/>
      <c r="E713" s="230"/>
      <c r="F713" s="230"/>
      <c r="G713" s="230"/>
      <c r="H713" s="120"/>
      <c r="I713" s="120"/>
      <c r="J713" s="120"/>
      <c r="K713" s="120"/>
      <c r="L713" s="120"/>
      <c r="M713" s="120"/>
      <c r="N713" s="120"/>
      <c r="O713" s="120"/>
      <c r="P713" s="120"/>
      <c r="Q713" s="246"/>
      <c r="R713" s="232"/>
      <c r="S713" s="233"/>
      <c r="T713" s="233"/>
      <c r="U713" s="230"/>
      <c r="V713" s="230"/>
      <c r="W713" s="230"/>
    </row>
    <row r="714" spans="2:23" x14ac:dyDescent="0.35">
      <c r="B714" s="230"/>
      <c r="C714" s="230"/>
      <c r="D714" s="230"/>
      <c r="E714" s="230"/>
      <c r="F714" s="230"/>
      <c r="G714" s="230"/>
      <c r="H714" s="120"/>
      <c r="I714" s="120"/>
      <c r="J714" s="120"/>
      <c r="K714" s="120"/>
      <c r="L714" s="120"/>
      <c r="M714" s="120"/>
      <c r="N714" s="120"/>
      <c r="O714" s="120"/>
      <c r="P714" s="120"/>
      <c r="Q714" s="246"/>
      <c r="R714" s="232"/>
      <c r="S714" s="233"/>
      <c r="T714" s="233"/>
      <c r="U714" s="230"/>
      <c r="V714" s="230"/>
      <c r="W714" s="230"/>
    </row>
    <row r="715" spans="2:23" x14ac:dyDescent="0.35">
      <c r="B715" s="230"/>
      <c r="C715" s="230"/>
      <c r="D715" s="230"/>
      <c r="E715" s="230"/>
      <c r="F715" s="230"/>
      <c r="G715" s="230"/>
      <c r="H715" s="120"/>
      <c r="I715" s="120"/>
      <c r="J715" s="120"/>
      <c r="K715" s="120"/>
      <c r="L715" s="120"/>
      <c r="M715" s="120"/>
      <c r="N715" s="120"/>
      <c r="O715" s="120"/>
      <c r="P715" s="120"/>
      <c r="Q715" s="246"/>
      <c r="R715" s="232"/>
      <c r="S715" s="233"/>
      <c r="T715" s="233"/>
      <c r="U715" s="230"/>
      <c r="V715" s="230"/>
      <c r="W715" s="230"/>
    </row>
    <row r="716" spans="2:23" x14ac:dyDescent="0.35">
      <c r="B716" s="230"/>
      <c r="C716" s="230"/>
      <c r="D716" s="230"/>
      <c r="E716" s="230"/>
      <c r="F716" s="230"/>
      <c r="G716" s="230"/>
      <c r="H716" s="120"/>
      <c r="I716" s="120"/>
      <c r="J716" s="120"/>
      <c r="K716" s="120"/>
      <c r="L716" s="120"/>
      <c r="M716" s="120"/>
      <c r="N716" s="120"/>
      <c r="O716" s="120"/>
      <c r="P716" s="120"/>
      <c r="Q716" s="246"/>
      <c r="R716" s="232"/>
      <c r="S716" s="233"/>
      <c r="T716" s="233"/>
      <c r="U716" s="230"/>
      <c r="V716" s="230"/>
      <c r="W716" s="230"/>
    </row>
    <row r="717" spans="2:23" x14ac:dyDescent="0.35">
      <c r="B717" s="230"/>
      <c r="C717" s="230"/>
      <c r="D717" s="230"/>
      <c r="E717" s="230"/>
      <c r="F717" s="230"/>
      <c r="G717" s="230"/>
      <c r="H717" s="120"/>
      <c r="I717" s="120"/>
      <c r="J717" s="120"/>
      <c r="K717" s="120"/>
      <c r="L717" s="120"/>
      <c r="M717" s="120"/>
      <c r="N717" s="120"/>
      <c r="O717" s="120"/>
      <c r="P717" s="120"/>
      <c r="Q717" s="246"/>
      <c r="R717" s="232"/>
      <c r="S717" s="233"/>
      <c r="T717" s="233"/>
      <c r="U717" s="230"/>
      <c r="V717" s="230"/>
      <c r="W717" s="230"/>
    </row>
    <row r="718" spans="2:23" x14ac:dyDescent="0.35">
      <c r="B718" s="230"/>
      <c r="C718" s="230"/>
      <c r="D718" s="230"/>
      <c r="E718" s="230"/>
      <c r="F718" s="230"/>
      <c r="G718" s="230"/>
      <c r="H718" s="120"/>
      <c r="I718" s="120"/>
      <c r="J718" s="120"/>
      <c r="K718" s="120"/>
      <c r="L718" s="120"/>
      <c r="M718" s="120"/>
      <c r="N718" s="120"/>
      <c r="O718" s="120"/>
      <c r="P718" s="120"/>
      <c r="Q718" s="246"/>
      <c r="R718" s="232"/>
      <c r="S718" s="233"/>
      <c r="T718" s="233"/>
      <c r="U718" s="230"/>
      <c r="V718" s="230"/>
      <c r="W718" s="230"/>
    </row>
    <row r="719" spans="2:23" x14ac:dyDescent="0.35">
      <c r="B719" s="230"/>
      <c r="C719" s="230"/>
      <c r="D719" s="230"/>
      <c r="E719" s="230"/>
      <c r="F719" s="230"/>
      <c r="G719" s="230"/>
      <c r="H719" s="120"/>
      <c r="I719" s="120"/>
      <c r="J719" s="120"/>
      <c r="K719" s="120"/>
      <c r="L719" s="120"/>
      <c r="M719" s="120"/>
      <c r="N719" s="120"/>
      <c r="O719" s="120"/>
      <c r="P719" s="120"/>
      <c r="Q719" s="246"/>
      <c r="R719" s="232"/>
      <c r="S719" s="233"/>
      <c r="T719" s="233"/>
      <c r="U719" s="230"/>
      <c r="V719" s="230"/>
      <c r="W719" s="230"/>
    </row>
    <row r="720" spans="2:23" x14ac:dyDescent="0.35">
      <c r="B720" s="230"/>
      <c r="C720" s="230"/>
      <c r="D720" s="230"/>
      <c r="E720" s="230"/>
      <c r="F720" s="230"/>
      <c r="G720" s="230"/>
      <c r="H720" s="120"/>
      <c r="I720" s="120"/>
      <c r="J720" s="120"/>
      <c r="K720" s="120"/>
      <c r="L720" s="120"/>
      <c r="M720" s="120"/>
      <c r="N720" s="120"/>
      <c r="O720" s="120"/>
      <c r="P720" s="120"/>
      <c r="Q720" s="246"/>
      <c r="R720" s="232"/>
      <c r="S720" s="233"/>
      <c r="T720" s="233"/>
      <c r="U720" s="230"/>
      <c r="V720" s="230"/>
      <c r="W720" s="230"/>
    </row>
    <row r="721" spans="2:23" x14ac:dyDescent="0.35">
      <c r="B721" s="230"/>
      <c r="C721" s="230"/>
      <c r="D721" s="230"/>
      <c r="E721" s="230"/>
      <c r="F721" s="230"/>
      <c r="G721" s="230"/>
      <c r="H721" s="120"/>
      <c r="I721" s="120"/>
      <c r="J721" s="120"/>
      <c r="K721" s="120"/>
      <c r="L721" s="120"/>
      <c r="M721" s="120"/>
      <c r="N721" s="120"/>
      <c r="O721" s="120"/>
      <c r="P721" s="120"/>
      <c r="Q721" s="246"/>
      <c r="R721" s="232"/>
      <c r="S721" s="233"/>
      <c r="T721" s="233"/>
      <c r="U721" s="230"/>
      <c r="V721" s="230"/>
      <c r="W721" s="230"/>
    </row>
    <row r="722" spans="2:23" x14ac:dyDescent="0.35">
      <c r="B722" s="230"/>
      <c r="C722" s="230"/>
      <c r="D722" s="230"/>
      <c r="E722" s="230"/>
      <c r="F722" s="230"/>
      <c r="G722" s="230"/>
      <c r="H722" s="120"/>
      <c r="I722" s="120"/>
      <c r="J722" s="120"/>
      <c r="K722" s="120"/>
      <c r="L722" s="120"/>
      <c r="M722" s="120"/>
      <c r="N722" s="120"/>
      <c r="O722" s="120"/>
      <c r="P722" s="120"/>
      <c r="Q722" s="246"/>
      <c r="R722" s="232"/>
      <c r="S722" s="233"/>
      <c r="T722" s="233"/>
      <c r="U722" s="230"/>
      <c r="V722" s="230"/>
      <c r="W722" s="230"/>
    </row>
    <row r="723" spans="2:23" x14ac:dyDescent="0.35">
      <c r="B723" s="230"/>
      <c r="C723" s="230"/>
      <c r="D723" s="230"/>
      <c r="E723" s="230"/>
      <c r="F723" s="230"/>
      <c r="G723" s="230"/>
      <c r="H723" s="120"/>
      <c r="I723" s="120"/>
      <c r="J723" s="120"/>
      <c r="K723" s="120"/>
      <c r="L723" s="120"/>
      <c r="M723" s="120"/>
      <c r="N723" s="120"/>
      <c r="O723" s="120"/>
      <c r="P723" s="120"/>
      <c r="Q723" s="246"/>
      <c r="R723" s="232"/>
      <c r="S723" s="233"/>
      <c r="T723" s="233"/>
      <c r="U723" s="230"/>
      <c r="V723" s="230"/>
      <c r="W723" s="230"/>
    </row>
    <row r="724" spans="2:23" x14ac:dyDescent="0.35">
      <c r="B724" s="230"/>
      <c r="C724" s="230"/>
      <c r="D724" s="230"/>
      <c r="E724" s="230"/>
      <c r="F724" s="230"/>
      <c r="G724" s="230"/>
      <c r="H724" s="120"/>
      <c r="I724" s="120"/>
      <c r="J724" s="120"/>
      <c r="K724" s="120"/>
      <c r="L724" s="120"/>
      <c r="M724" s="120"/>
      <c r="N724" s="120"/>
      <c r="O724" s="120"/>
      <c r="P724" s="120"/>
      <c r="Q724" s="246"/>
      <c r="R724" s="232"/>
      <c r="S724" s="233"/>
      <c r="T724" s="233"/>
      <c r="U724" s="230"/>
      <c r="V724" s="230"/>
      <c r="W724" s="230"/>
    </row>
    <row r="725" spans="2:23" x14ac:dyDescent="0.35">
      <c r="B725" s="230"/>
      <c r="C725" s="230"/>
      <c r="D725" s="230"/>
      <c r="E725" s="230"/>
      <c r="F725" s="230"/>
      <c r="G725" s="230"/>
      <c r="H725" s="120"/>
      <c r="I725" s="120"/>
      <c r="J725" s="120"/>
      <c r="K725" s="120"/>
      <c r="L725" s="120"/>
      <c r="M725" s="120"/>
      <c r="N725" s="120"/>
      <c r="O725" s="120"/>
      <c r="P725" s="120"/>
      <c r="Q725" s="246"/>
      <c r="R725" s="232"/>
      <c r="S725" s="233"/>
      <c r="T725" s="233"/>
      <c r="U725" s="230"/>
      <c r="V725" s="230"/>
      <c r="W725" s="230"/>
    </row>
    <row r="726" spans="2:23" x14ac:dyDescent="0.35">
      <c r="B726" s="230"/>
      <c r="C726" s="230"/>
      <c r="D726" s="230"/>
      <c r="E726" s="230"/>
      <c r="F726" s="230"/>
      <c r="G726" s="230"/>
      <c r="H726" s="120"/>
      <c r="I726" s="120"/>
      <c r="J726" s="120"/>
      <c r="K726" s="120"/>
      <c r="L726" s="120"/>
      <c r="M726" s="120"/>
      <c r="N726" s="120"/>
      <c r="O726" s="120"/>
      <c r="P726" s="120"/>
      <c r="Q726" s="246"/>
      <c r="R726" s="232"/>
      <c r="S726" s="233"/>
      <c r="T726" s="233"/>
      <c r="U726" s="230"/>
      <c r="V726" s="230"/>
      <c r="W726" s="230"/>
    </row>
    <row r="727" spans="2:23" x14ac:dyDescent="0.35">
      <c r="B727" s="230"/>
      <c r="C727" s="230"/>
      <c r="D727" s="230"/>
      <c r="E727" s="230"/>
      <c r="F727" s="230"/>
      <c r="G727" s="230"/>
      <c r="H727" s="120"/>
      <c r="I727" s="120"/>
      <c r="J727" s="120"/>
      <c r="K727" s="120"/>
      <c r="L727" s="120"/>
      <c r="M727" s="120"/>
      <c r="N727" s="120"/>
      <c r="O727" s="120"/>
      <c r="P727" s="120"/>
      <c r="Q727" s="246"/>
      <c r="R727" s="232"/>
      <c r="S727" s="233"/>
      <c r="T727" s="233"/>
      <c r="U727" s="230"/>
      <c r="V727" s="230"/>
      <c r="W727" s="230"/>
    </row>
    <row r="728" spans="2:23" x14ac:dyDescent="0.35">
      <c r="B728" s="230"/>
      <c r="C728" s="230"/>
      <c r="D728" s="230"/>
      <c r="E728" s="230"/>
      <c r="F728" s="230"/>
      <c r="G728" s="230"/>
      <c r="H728" s="120"/>
      <c r="I728" s="120"/>
      <c r="J728" s="120"/>
      <c r="K728" s="120"/>
      <c r="L728" s="120"/>
      <c r="M728" s="120"/>
      <c r="N728" s="120"/>
      <c r="O728" s="120"/>
      <c r="P728" s="120"/>
      <c r="Q728" s="246"/>
      <c r="R728" s="232"/>
      <c r="S728" s="233"/>
      <c r="T728" s="233"/>
      <c r="U728" s="230"/>
      <c r="V728" s="230"/>
      <c r="W728" s="230"/>
    </row>
    <row r="729" spans="2:23" x14ac:dyDescent="0.35">
      <c r="B729" s="230"/>
      <c r="C729" s="230"/>
      <c r="D729" s="230"/>
      <c r="E729" s="230"/>
      <c r="F729" s="230"/>
      <c r="G729" s="230"/>
      <c r="H729" s="120"/>
      <c r="I729" s="120"/>
      <c r="J729" s="120"/>
      <c r="K729" s="120"/>
      <c r="L729" s="120"/>
      <c r="M729" s="120"/>
      <c r="N729" s="120"/>
      <c r="O729" s="120"/>
      <c r="P729" s="120"/>
      <c r="Q729" s="246"/>
      <c r="R729" s="232"/>
      <c r="S729" s="233"/>
      <c r="T729" s="233"/>
      <c r="U729" s="230"/>
      <c r="V729" s="230"/>
      <c r="W729" s="230"/>
    </row>
    <row r="730" spans="2:23" x14ac:dyDescent="0.35">
      <c r="B730" s="230"/>
      <c r="C730" s="230"/>
      <c r="D730" s="230"/>
      <c r="E730" s="230"/>
      <c r="F730" s="230"/>
      <c r="G730" s="230"/>
      <c r="H730" s="120"/>
      <c r="I730" s="120"/>
      <c r="J730" s="120"/>
      <c r="K730" s="120"/>
      <c r="L730" s="120"/>
      <c r="M730" s="120"/>
      <c r="N730" s="120"/>
      <c r="O730" s="120"/>
      <c r="P730" s="120"/>
      <c r="Q730" s="246"/>
      <c r="R730" s="232"/>
      <c r="S730" s="233"/>
      <c r="T730" s="233"/>
      <c r="U730" s="230"/>
      <c r="V730" s="230"/>
      <c r="W730" s="230"/>
    </row>
    <row r="731" spans="2:23" x14ac:dyDescent="0.35">
      <c r="B731" s="230"/>
      <c r="C731" s="230"/>
      <c r="D731" s="230"/>
      <c r="E731" s="230"/>
      <c r="F731" s="230"/>
      <c r="G731" s="230"/>
      <c r="H731" s="120"/>
      <c r="I731" s="120"/>
      <c r="J731" s="120"/>
      <c r="K731" s="120"/>
      <c r="L731" s="120"/>
      <c r="M731" s="120"/>
      <c r="N731" s="120"/>
      <c r="O731" s="120"/>
      <c r="P731" s="120"/>
      <c r="Q731" s="246"/>
      <c r="R731" s="232"/>
      <c r="S731" s="233"/>
      <c r="T731" s="233"/>
      <c r="U731" s="230"/>
      <c r="V731" s="230"/>
      <c r="W731" s="230"/>
    </row>
    <row r="732" spans="2:23" x14ac:dyDescent="0.35">
      <c r="B732" s="230"/>
      <c r="C732" s="230"/>
      <c r="D732" s="230"/>
      <c r="E732" s="230"/>
      <c r="F732" s="230"/>
      <c r="G732" s="230"/>
      <c r="H732" s="120"/>
      <c r="I732" s="120"/>
      <c r="J732" s="120"/>
      <c r="K732" s="120"/>
      <c r="L732" s="120"/>
      <c r="M732" s="120"/>
      <c r="N732" s="120"/>
      <c r="O732" s="120"/>
      <c r="P732" s="120"/>
      <c r="Q732" s="246"/>
      <c r="R732" s="232"/>
      <c r="S732" s="233"/>
      <c r="T732" s="233"/>
      <c r="U732" s="230"/>
      <c r="V732" s="230"/>
      <c r="W732" s="230"/>
    </row>
    <row r="733" spans="2:23" x14ac:dyDescent="0.35">
      <c r="B733" s="230"/>
      <c r="C733" s="230"/>
      <c r="D733" s="230"/>
      <c r="E733" s="230"/>
      <c r="F733" s="230"/>
      <c r="G733" s="230"/>
      <c r="H733" s="120"/>
      <c r="I733" s="120"/>
      <c r="J733" s="120"/>
      <c r="K733" s="120"/>
      <c r="L733" s="120"/>
      <c r="M733" s="120"/>
      <c r="N733" s="120"/>
      <c r="O733" s="120"/>
      <c r="P733" s="120"/>
      <c r="Q733" s="246"/>
      <c r="R733" s="232"/>
      <c r="S733" s="233"/>
      <c r="T733" s="233"/>
      <c r="U733" s="230"/>
      <c r="V733" s="230"/>
      <c r="W733" s="230"/>
    </row>
    <row r="734" spans="2:23" x14ac:dyDescent="0.35">
      <c r="B734" s="230"/>
      <c r="C734" s="230"/>
      <c r="D734" s="230"/>
      <c r="E734" s="230"/>
      <c r="F734" s="230"/>
      <c r="G734" s="230"/>
      <c r="H734" s="120"/>
      <c r="I734" s="120"/>
      <c r="J734" s="120"/>
      <c r="K734" s="120"/>
      <c r="L734" s="120"/>
      <c r="M734" s="120"/>
      <c r="N734" s="120"/>
      <c r="O734" s="120"/>
      <c r="P734" s="120"/>
      <c r="Q734" s="246"/>
      <c r="R734" s="232"/>
      <c r="S734" s="233"/>
      <c r="T734" s="233"/>
      <c r="U734" s="230"/>
      <c r="V734" s="230"/>
      <c r="W734" s="230"/>
    </row>
    <row r="735" spans="2:23" x14ac:dyDescent="0.35">
      <c r="B735" s="230"/>
      <c r="C735" s="230"/>
      <c r="D735" s="230"/>
      <c r="E735" s="230"/>
      <c r="F735" s="230"/>
      <c r="G735" s="230"/>
      <c r="H735" s="120"/>
      <c r="I735" s="120"/>
      <c r="J735" s="120"/>
      <c r="K735" s="120"/>
      <c r="L735" s="120"/>
      <c r="M735" s="120"/>
      <c r="N735" s="120"/>
      <c r="O735" s="120"/>
      <c r="P735" s="120"/>
      <c r="Q735" s="246"/>
      <c r="R735" s="232"/>
      <c r="S735" s="233"/>
      <c r="T735" s="233"/>
      <c r="U735" s="230"/>
      <c r="V735" s="230"/>
      <c r="W735" s="230"/>
    </row>
    <row r="736" spans="2:23" x14ac:dyDescent="0.35">
      <c r="B736" s="230"/>
      <c r="C736" s="230"/>
      <c r="D736" s="230"/>
      <c r="E736" s="230"/>
      <c r="F736" s="230"/>
      <c r="G736" s="230"/>
      <c r="H736" s="120"/>
      <c r="I736" s="120"/>
      <c r="J736" s="120"/>
      <c r="K736" s="120"/>
      <c r="L736" s="120"/>
      <c r="M736" s="120"/>
      <c r="N736" s="120"/>
      <c r="O736" s="120"/>
      <c r="P736" s="120"/>
      <c r="Q736" s="246"/>
      <c r="R736" s="232"/>
      <c r="S736" s="233"/>
      <c r="T736" s="233"/>
      <c r="U736" s="230"/>
      <c r="V736" s="230"/>
      <c r="W736" s="230"/>
    </row>
    <row r="737" spans="2:23" x14ac:dyDescent="0.35">
      <c r="B737" s="230"/>
      <c r="C737" s="230"/>
      <c r="D737" s="230"/>
      <c r="E737" s="230"/>
      <c r="F737" s="230"/>
      <c r="G737" s="230"/>
      <c r="H737" s="120"/>
      <c r="I737" s="120"/>
      <c r="J737" s="120"/>
      <c r="K737" s="120"/>
      <c r="L737" s="120"/>
      <c r="M737" s="120"/>
      <c r="N737" s="120"/>
      <c r="O737" s="120"/>
      <c r="P737" s="120"/>
      <c r="Q737" s="246"/>
      <c r="R737" s="232"/>
      <c r="S737" s="233"/>
      <c r="T737" s="233"/>
      <c r="U737" s="230"/>
      <c r="V737" s="230"/>
      <c r="W737" s="230"/>
    </row>
    <row r="738" spans="2:23" x14ac:dyDescent="0.35">
      <c r="B738" s="230"/>
      <c r="C738" s="230"/>
      <c r="D738" s="230"/>
      <c r="E738" s="230"/>
      <c r="F738" s="230"/>
      <c r="G738" s="230"/>
      <c r="H738" s="120"/>
      <c r="I738" s="120"/>
      <c r="J738" s="120"/>
      <c r="K738" s="120"/>
      <c r="L738" s="120"/>
      <c r="M738" s="120"/>
      <c r="N738" s="120"/>
      <c r="O738" s="120"/>
      <c r="P738" s="120"/>
      <c r="Q738" s="246"/>
      <c r="R738" s="232"/>
      <c r="S738" s="233"/>
      <c r="T738" s="233"/>
      <c r="U738" s="230"/>
      <c r="V738" s="230"/>
      <c r="W738" s="230"/>
    </row>
    <row r="739" spans="2:23" x14ac:dyDescent="0.35">
      <c r="B739" s="230"/>
      <c r="C739" s="230"/>
      <c r="D739" s="230"/>
      <c r="E739" s="230"/>
      <c r="F739" s="230"/>
      <c r="G739" s="230"/>
      <c r="H739" s="120"/>
      <c r="I739" s="120"/>
      <c r="J739" s="120"/>
      <c r="K739" s="120"/>
      <c r="L739" s="120"/>
      <c r="M739" s="120"/>
      <c r="N739" s="120"/>
      <c r="O739" s="120"/>
      <c r="P739" s="120"/>
      <c r="Q739" s="246"/>
      <c r="R739" s="232"/>
      <c r="S739" s="233"/>
      <c r="T739" s="233"/>
      <c r="U739" s="230"/>
      <c r="V739" s="230"/>
      <c r="W739" s="230"/>
    </row>
    <row r="740" spans="2:23" x14ac:dyDescent="0.35">
      <c r="B740" s="230"/>
      <c r="C740" s="230"/>
      <c r="D740" s="230"/>
      <c r="E740" s="230"/>
      <c r="F740" s="230"/>
      <c r="G740" s="230"/>
      <c r="H740" s="120"/>
      <c r="I740" s="120"/>
      <c r="J740" s="120"/>
      <c r="K740" s="120"/>
      <c r="L740" s="120"/>
      <c r="M740" s="120"/>
      <c r="N740" s="120"/>
      <c r="O740" s="120"/>
      <c r="P740" s="120"/>
      <c r="Q740" s="246"/>
      <c r="R740" s="232"/>
      <c r="S740" s="233"/>
      <c r="T740" s="233"/>
      <c r="U740" s="230"/>
      <c r="V740" s="230"/>
      <c r="W740" s="230"/>
    </row>
    <row r="741" spans="2:23" x14ac:dyDescent="0.35">
      <c r="B741" s="230"/>
      <c r="C741" s="230"/>
      <c r="D741" s="230"/>
      <c r="E741" s="230"/>
      <c r="F741" s="230"/>
      <c r="G741" s="230"/>
      <c r="H741" s="120"/>
      <c r="I741" s="120"/>
      <c r="J741" s="120"/>
      <c r="K741" s="120"/>
      <c r="L741" s="120"/>
      <c r="M741" s="120"/>
      <c r="N741" s="120"/>
      <c r="O741" s="120"/>
      <c r="P741" s="120"/>
      <c r="Q741" s="246"/>
      <c r="R741" s="232"/>
      <c r="S741" s="233"/>
      <c r="T741" s="233"/>
      <c r="U741" s="230"/>
      <c r="V741" s="230"/>
      <c r="W741" s="230"/>
    </row>
    <row r="742" spans="2:23" x14ac:dyDescent="0.35">
      <c r="B742" s="230"/>
      <c r="C742" s="230"/>
      <c r="D742" s="230"/>
      <c r="E742" s="230"/>
      <c r="F742" s="230"/>
      <c r="G742" s="230"/>
      <c r="H742" s="120"/>
      <c r="I742" s="120"/>
      <c r="J742" s="120"/>
      <c r="K742" s="120"/>
      <c r="L742" s="120"/>
      <c r="M742" s="120"/>
      <c r="N742" s="120"/>
      <c r="O742" s="120"/>
      <c r="P742" s="120"/>
      <c r="Q742" s="246"/>
      <c r="R742" s="232"/>
      <c r="S742" s="233"/>
      <c r="T742" s="233"/>
      <c r="U742" s="230"/>
      <c r="V742" s="230"/>
      <c r="W742" s="230"/>
    </row>
    <row r="743" spans="2:23" x14ac:dyDescent="0.35">
      <c r="B743" s="230"/>
      <c r="C743" s="230"/>
      <c r="D743" s="230"/>
      <c r="E743" s="230"/>
      <c r="F743" s="230"/>
      <c r="G743" s="230"/>
      <c r="H743" s="120"/>
      <c r="I743" s="120"/>
      <c r="J743" s="120"/>
      <c r="K743" s="120"/>
      <c r="L743" s="120"/>
      <c r="M743" s="120"/>
      <c r="N743" s="120"/>
      <c r="O743" s="120"/>
      <c r="P743" s="120"/>
      <c r="Q743" s="246"/>
      <c r="R743" s="232"/>
      <c r="S743" s="233"/>
      <c r="T743" s="233"/>
      <c r="U743" s="230"/>
      <c r="V743" s="230"/>
      <c r="W743" s="230"/>
    </row>
    <row r="744" spans="2:23" x14ac:dyDescent="0.35">
      <c r="B744" s="230"/>
      <c r="C744" s="230"/>
      <c r="D744" s="230"/>
      <c r="E744" s="230"/>
      <c r="F744" s="230"/>
      <c r="G744" s="230"/>
      <c r="H744" s="120"/>
      <c r="I744" s="120"/>
      <c r="J744" s="120"/>
      <c r="K744" s="120"/>
      <c r="L744" s="120"/>
      <c r="M744" s="120"/>
      <c r="N744" s="120"/>
      <c r="O744" s="120"/>
      <c r="P744" s="120"/>
      <c r="Q744" s="246"/>
      <c r="R744" s="232"/>
      <c r="S744" s="233"/>
      <c r="T744" s="233"/>
      <c r="U744" s="230"/>
      <c r="V744" s="230"/>
      <c r="W744" s="230"/>
    </row>
    <row r="745" spans="2:23" x14ac:dyDescent="0.35">
      <c r="B745" s="230"/>
      <c r="C745" s="230"/>
      <c r="D745" s="230"/>
      <c r="E745" s="230"/>
      <c r="F745" s="230"/>
      <c r="G745" s="230"/>
      <c r="H745" s="120"/>
      <c r="I745" s="120"/>
      <c r="J745" s="120"/>
      <c r="K745" s="120"/>
      <c r="L745" s="120"/>
      <c r="M745" s="120"/>
      <c r="N745" s="120"/>
      <c r="O745" s="120"/>
      <c r="P745" s="120"/>
      <c r="Q745" s="246"/>
      <c r="R745" s="232"/>
      <c r="S745" s="233"/>
      <c r="T745" s="233"/>
      <c r="U745" s="230"/>
      <c r="V745" s="230"/>
      <c r="W745" s="230"/>
    </row>
    <row r="746" spans="2:23" x14ac:dyDescent="0.35">
      <c r="B746" s="230"/>
      <c r="C746" s="230"/>
      <c r="D746" s="230"/>
      <c r="E746" s="230"/>
      <c r="F746" s="230"/>
      <c r="G746" s="230"/>
      <c r="H746" s="120"/>
      <c r="I746" s="120"/>
      <c r="J746" s="120"/>
      <c r="K746" s="120"/>
      <c r="L746" s="120"/>
      <c r="M746" s="120"/>
      <c r="N746" s="120"/>
      <c r="O746" s="120"/>
      <c r="P746" s="120"/>
      <c r="Q746" s="246"/>
      <c r="R746" s="232"/>
      <c r="S746" s="233"/>
      <c r="T746" s="233"/>
      <c r="U746" s="230"/>
      <c r="V746" s="230"/>
      <c r="W746" s="230"/>
    </row>
    <row r="747" spans="2:23" x14ac:dyDescent="0.35">
      <c r="B747" s="230"/>
      <c r="C747" s="230"/>
      <c r="D747" s="230"/>
      <c r="E747" s="230"/>
      <c r="F747" s="230"/>
      <c r="G747" s="230"/>
      <c r="H747" s="120"/>
      <c r="I747" s="120"/>
      <c r="J747" s="120"/>
      <c r="K747" s="120"/>
      <c r="L747" s="120"/>
      <c r="M747" s="120"/>
      <c r="N747" s="120"/>
      <c r="O747" s="120"/>
      <c r="P747" s="120"/>
      <c r="Q747" s="246"/>
      <c r="R747" s="232"/>
      <c r="S747" s="233"/>
      <c r="T747" s="233"/>
      <c r="U747" s="230"/>
      <c r="V747" s="230"/>
      <c r="W747" s="230"/>
    </row>
    <row r="748" spans="2:23" x14ac:dyDescent="0.35">
      <c r="B748" s="230"/>
      <c r="C748" s="230"/>
      <c r="D748" s="230"/>
      <c r="E748" s="230"/>
      <c r="F748" s="230"/>
      <c r="G748" s="230"/>
      <c r="H748" s="120"/>
      <c r="I748" s="120"/>
      <c r="J748" s="120"/>
      <c r="K748" s="120"/>
      <c r="L748" s="120"/>
      <c r="M748" s="120"/>
      <c r="N748" s="120"/>
      <c r="O748" s="120"/>
      <c r="P748" s="120"/>
      <c r="Q748" s="246"/>
      <c r="R748" s="232"/>
      <c r="S748" s="233"/>
      <c r="T748" s="233"/>
      <c r="U748" s="230"/>
      <c r="V748" s="230"/>
      <c r="W748" s="230"/>
    </row>
    <row r="749" spans="2:23" x14ac:dyDescent="0.35">
      <c r="B749" s="230"/>
      <c r="C749" s="230"/>
      <c r="D749" s="230"/>
      <c r="E749" s="230"/>
      <c r="F749" s="230"/>
      <c r="G749" s="230"/>
      <c r="H749" s="120"/>
      <c r="I749" s="120"/>
      <c r="J749" s="120"/>
      <c r="K749" s="120"/>
      <c r="L749" s="120"/>
      <c r="M749" s="120"/>
      <c r="N749" s="120"/>
      <c r="O749" s="120"/>
      <c r="P749" s="120"/>
      <c r="Q749" s="246"/>
      <c r="R749" s="232"/>
      <c r="S749" s="233"/>
      <c r="T749" s="233"/>
      <c r="U749" s="230"/>
      <c r="V749" s="230"/>
      <c r="W749" s="230"/>
    </row>
    <row r="750" spans="2:23" x14ac:dyDescent="0.35">
      <c r="B750" s="230"/>
      <c r="C750" s="230"/>
      <c r="D750" s="230"/>
      <c r="E750" s="230"/>
      <c r="F750" s="230"/>
      <c r="G750" s="230"/>
      <c r="H750" s="120"/>
      <c r="I750" s="120"/>
      <c r="J750" s="120"/>
      <c r="K750" s="120"/>
      <c r="L750" s="120"/>
      <c r="M750" s="120"/>
      <c r="N750" s="120"/>
      <c r="O750" s="120"/>
      <c r="P750" s="120"/>
      <c r="Q750" s="246"/>
      <c r="R750" s="232"/>
      <c r="S750" s="233"/>
      <c r="T750" s="233"/>
      <c r="U750" s="230"/>
      <c r="V750" s="230"/>
      <c r="W750" s="230"/>
    </row>
    <row r="751" spans="2:23" x14ac:dyDescent="0.35">
      <c r="B751" s="230"/>
      <c r="C751" s="230"/>
      <c r="D751" s="230"/>
      <c r="E751" s="230"/>
      <c r="F751" s="230"/>
      <c r="G751" s="230"/>
      <c r="H751" s="120"/>
      <c r="I751" s="120"/>
      <c r="J751" s="120"/>
      <c r="K751" s="120"/>
      <c r="L751" s="120"/>
      <c r="M751" s="120"/>
      <c r="N751" s="120"/>
      <c r="O751" s="120"/>
      <c r="P751" s="120"/>
      <c r="Q751" s="246"/>
      <c r="R751" s="232"/>
      <c r="S751" s="233"/>
      <c r="T751" s="233"/>
      <c r="U751" s="230"/>
      <c r="V751" s="230"/>
      <c r="W751" s="230"/>
    </row>
    <row r="752" spans="2:23" x14ac:dyDescent="0.35">
      <c r="B752" s="230"/>
      <c r="C752" s="230"/>
      <c r="D752" s="230"/>
      <c r="E752" s="230"/>
      <c r="F752" s="230"/>
      <c r="G752" s="230"/>
      <c r="H752" s="120"/>
      <c r="I752" s="120"/>
      <c r="J752" s="120"/>
      <c r="K752" s="120"/>
      <c r="L752" s="120"/>
      <c r="M752" s="120"/>
      <c r="N752" s="120"/>
      <c r="O752" s="120"/>
      <c r="P752" s="120"/>
      <c r="Q752" s="246"/>
      <c r="R752" s="232"/>
      <c r="S752" s="233"/>
      <c r="T752" s="233"/>
      <c r="U752" s="230"/>
      <c r="V752" s="230"/>
      <c r="W752" s="230"/>
    </row>
    <row r="753" spans="2:23" x14ac:dyDescent="0.35">
      <c r="B753" s="230"/>
      <c r="C753" s="230"/>
      <c r="D753" s="230"/>
      <c r="E753" s="230"/>
      <c r="F753" s="230"/>
      <c r="G753" s="230"/>
      <c r="H753" s="120"/>
      <c r="I753" s="120"/>
      <c r="J753" s="120"/>
      <c r="K753" s="120"/>
      <c r="L753" s="120"/>
      <c r="M753" s="120"/>
      <c r="N753" s="120"/>
      <c r="O753" s="120"/>
      <c r="P753" s="120"/>
      <c r="Q753" s="246"/>
      <c r="R753" s="232"/>
      <c r="S753" s="233"/>
      <c r="T753" s="233"/>
      <c r="U753" s="230"/>
      <c r="V753" s="230"/>
      <c r="W753" s="230"/>
    </row>
    <row r="754" spans="2:23" x14ac:dyDescent="0.35">
      <c r="B754" s="230"/>
      <c r="C754" s="230"/>
      <c r="D754" s="230"/>
      <c r="E754" s="230"/>
      <c r="F754" s="230"/>
      <c r="G754" s="230"/>
      <c r="H754" s="120"/>
      <c r="I754" s="120"/>
      <c r="J754" s="120"/>
      <c r="K754" s="120"/>
      <c r="L754" s="120"/>
      <c r="M754" s="120"/>
      <c r="N754" s="120"/>
      <c r="O754" s="120"/>
      <c r="P754" s="120"/>
      <c r="Q754" s="246"/>
      <c r="R754" s="232"/>
      <c r="S754" s="233"/>
      <c r="T754" s="233"/>
      <c r="U754" s="230"/>
      <c r="V754" s="230"/>
      <c r="W754" s="230"/>
    </row>
    <row r="755" spans="2:23" x14ac:dyDescent="0.35">
      <c r="B755" s="230"/>
      <c r="C755" s="230"/>
      <c r="D755" s="230"/>
      <c r="E755" s="230"/>
      <c r="F755" s="230"/>
      <c r="G755" s="230"/>
      <c r="H755" s="120"/>
      <c r="I755" s="120"/>
      <c r="J755" s="120"/>
      <c r="K755" s="120"/>
      <c r="L755" s="120"/>
      <c r="M755" s="120"/>
      <c r="N755" s="120"/>
      <c r="O755" s="120"/>
      <c r="P755" s="120"/>
      <c r="Q755" s="246"/>
      <c r="R755" s="232"/>
      <c r="S755" s="233"/>
      <c r="T755" s="233"/>
      <c r="U755" s="230"/>
      <c r="V755" s="230"/>
      <c r="W755" s="230"/>
    </row>
    <row r="756" spans="2:23" x14ac:dyDescent="0.35">
      <c r="B756" s="230"/>
      <c r="C756" s="230"/>
      <c r="D756" s="230"/>
      <c r="E756" s="230"/>
      <c r="F756" s="230"/>
      <c r="G756" s="230"/>
      <c r="H756" s="120"/>
      <c r="I756" s="120"/>
      <c r="J756" s="120"/>
      <c r="K756" s="120"/>
      <c r="L756" s="120"/>
      <c r="M756" s="120"/>
      <c r="N756" s="120"/>
      <c r="O756" s="120"/>
      <c r="P756" s="120"/>
      <c r="Q756" s="246"/>
      <c r="R756" s="232"/>
      <c r="S756" s="233"/>
      <c r="T756" s="233"/>
      <c r="U756" s="230"/>
      <c r="V756" s="230"/>
      <c r="W756" s="230"/>
    </row>
    <row r="757" spans="2:23" x14ac:dyDescent="0.35">
      <c r="B757" s="230"/>
      <c r="C757" s="230"/>
      <c r="D757" s="230"/>
      <c r="E757" s="230"/>
      <c r="F757" s="230"/>
      <c r="G757" s="230"/>
      <c r="H757" s="120"/>
      <c r="I757" s="120"/>
      <c r="J757" s="120"/>
      <c r="K757" s="120"/>
      <c r="L757" s="120"/>
      <c r="M757" s="120"/>
      <c r="N757" s="120"/>
      <c r="O757" s="120"/>
      <c r="P757" s="120"/>
      <c r="Q757" s="246"/>
      <c r="R757" s="232"/>
      <c r="S757" s="233"/>
      <c r="T757" s="233"/>
      <c r="U757" s="230"/>
      <c r="V757" s="230"/>
      <c r="W757" s="230"/>
    </row>
    <row r="758" spans="2:23" x14ac:dyDescent="0.35">
      <c r="B758" s="230"/>
      <c r="C758" s="230"/>
      <c r="D758" s="230"/>
      <c r="E758" s="230"/>
      <c r="F758" s="230"/>
      <c r="G758" s="230"/>
      <c r="H758" s="120"/>
      <c r="I758" s="120"/>
      <c r="J758" s="120"/>
      <c r="K758" s="120"/>
      <c r="L758" s="120"/>
      <c r="M758" s="120"/>
      <c r="N758" s="120"/>
      <c r="O758" s="120"/>
      <c r="P758" s="120"/>
      <c r="Q758" s="246"/>
      <c r="R758" s="232"/>
      <c r="S758" s="233"/>
      <c r="T758" s="233"/>
      <c r="U758" s="230"/>
      <c r="V758" s="230"/>
      <c r="W758" s="230"/>
    </row>
    <row r="759" spans="2:23" x14ac:dyDescent="0.35">
      <c r="B759" s="230"/>
      <c r="C759" s="230"/>
      <c r="D759" s="230"/>
      <c r="E759" s="230"/>
      <c r="F759" s="230"/>
      <c r="G759" s="230"/>
      <c r="H759" s="120"/>
      <c r="I759" s="120"/>
      <c r="J759" s="120"/>
      <c r="K759" s="120"/>
      <c r="L759" s="120"/>
      <c r="M759" s="120"/>
      <c r="N759" s="120"/>
      <c r="O759" s="120"/>
      <c r="P759" s="120"/>
      <c r="Q759" s="246"/>
      <c r="R759" s="232"/>
      <c r="S759" s="233"/>
      <c r="T759" s="233"/>
      <c r="U759" s="230"/>
      <c r="V759" s="230"/>
      <c r="W759" s="230"/>
    </row>
    <row r="760" spans="2:23" x14ac:dyDescent="0.35">
      <c r="B760" s="230"/>
      <c r="C760" s="230"/>
      <c r="D760" s="230"/>
      <c r="E760" s="230"/>
      <c r="F760" s="230"/>
      <c r="G760" s="230"/>
      <c r="H760" s="120"/>
      <c r="I760" s="120"/>
      <c r="J760" s="120"/>
      <c r="K760" s="120"/>
      <c r="L760" s="120"/>
      <c r="M760" s="120"/>
      <c r="N760" s="120"/>
      <c r="O760" s="120"/>
      <c r="P760" s="120"/>
      <c r="Q760" s="246"/>
      <c r="R760" s="232"/>
      <c r="S760" s="233"/>
      <c r="T760" s="233"/>
      <c r="U760" s="230"/>
      <c r="V760" s="230"/>
      <c r="W760" s="230"/>
    </row>
    <row r="761" spans="2:23" x14ac:dyDescent="0.35">
      <c r="B761" s="230"/>
      <c r="C761" s="230"/>
      <c r="D761" s="230"/>
      <c r="E761" s="230"/>
      <c r="F761" s="230"/>
      <c r="G761" s="230"/>
      <c r="H761" s="120"/>
      <c r="I761" s="120"/>
      <c r="J761" s="120"/>
      <c r="K761" s="120"/>
      <c r="L761" s="120"/>
      <c r="M761" s="120"/>
      <c r="N761" s="120"/>
      <c r="O761" s="120"/>
      <c r="P761" s="120"/>
      <c r="Q761" s="246"/>
      <c r="R761" s="232"/>
      <c r="S761" s="233"/>
      <c r="T761" s="233"/>
      <c r="U761" s="230"/>
      <c r="V761" s="230"/>
      <c r="W761" s="230"/>
    </row>
    <row r="762" spans="2:23" x14ac:dyDescent="0.35">
      <c r="B762" s="230"/>
      <c r="C762" s="230"/>
      <c r="D762" s="230"/>
      <c r="E762" s="230"/>
      <c r="F762" s="230"/>
      <c r="G762" s="230"/>
      <c r="H762" s="120"/>
      <c r="I762" s="120"/>
      <c r="J762" s="120"/>
      <c r="K762" s="120"/>
      <c r="L762" s="120"/>
      <c r="M762" s="120"/>
      <c r="N762" s="120"/>
      <c r="O762" s="120"/>
      <c r="P762" s="120"/>
      <c r="Q762" s="246"/>
      <c r="R762" s="232"/>
      <c r="S762" s="233"/>
      <c r="T762" s="233"/>
      <c r="U762" s="230"/>
      <c r="V762" s="230"/>
      <c r="W762" s="230"/>
    </row>
    <row r="763" spans="2:23" x14ac:dyDescent="0.35">
      <c r="B763" s="230"/>
      <c r="C763" s="230"/>
      <c r="D763" s="230"/>
      <c r="E763" s="230"/>
      <c r="F763" s="230"/>
      <c r="G763" s="230"/>
      <c r="H763" s="120"/>
      <c r="I763" s="120"/>
      <c r="J763" s="120"/>
      <c r="K763" s="120"/>
      <c r="L763" s="120"/>
      <c r="M763" s="120"/>
      <c r="N763" s="120"/>
      <c r="O763" s="120"/>
      <c r="P763" s="120"/>
      <c r="Q763" s="246"/>
      <c r="R763" s="232"/>
      <c r="S763" s="233"/>
      <c r="T763" s="233"/>
      <c r="U763" s="230"/>
      <c r="V763" s="230"/>
      <c r="W763" s="230"/>
    </row>
    <row r="764" spans="2:23" x14ac:dyDescent="0.35">
      <c r="B764" s="230"/>
      <c r="C764" s="230"/>
      <c r="D764" s="230"/>
      <c r="E764" s="230"/>
      <c r="F764" s="230"/>
      <c r="G764" s="230"/>
      <c r="H764" s="120"/>
      <c r="I764" s="120"/>
      <c r="J764" s="120"/>
      <c r="K764" s="120"/>
      <c r="L764" s="120"/>
      <c r="M764" s="120"/>
      <c r="N764" s="120"/>
      <c r="O764" s="120"/>
      <c r="P764" s="120"/>
      <c r="Q764" s="246"/>
      <c r="R764" s="232"/>
      <c r="S764" s="233"/>
      <c r="T764" s="233"/>
      <c r="U764" s="230"/>
      <c r="V764" s="230"/>
      <c r="W764" s="230"/>
    </row>
    <row r="765" spans="2:23" x14ac:dyDescent="0.35">
      <c r="B765" s="230"/>
      <c r="C765" s="230"/>
      <c r="D765" s="230"/>
      <c r="E765" s="230"/>
      <c r="F765" s="230"/>
      <c r="G765" s="230"/>
      <c r="H765" s="120"/>
      <c r="I765" s="120"/>
      <c r="J765" s="120"/>
      <c r="K765" s="120"/>
      <c r="L765" s="120"/>
      <c r="M765" s="120"/>
      <c r="N765" s="120"/>
      <c r="O765" s="120"/>
      <c r="P765" s="120"/>
      <c r="Q765" s="246"/>
      <c r="R765" s="232"/>
      <c r="S765" s="233"/>
      <c r="T765" s="233"/>
      <c r="U765" s="230"/>
      <c r="V765" s="230"/>
      <c r="W765" s="230"/>
    </row>
    <row r="766" spans="2:23" x14ac:dyDescent="0.35">
      <c r="B766" s="230"/>
      <c r="C766" s="230"/>
      <c r="D766" s="230"/>
      <c r="E766" s="230"/>
      <c r="F766" s="230"/>
      <c r="G766" s="230"/>
      <c r="H766" s="120"/>
      <c r="I766" s="120"/>
      <c r="J766" s="120"/>
      <c r="K766" s="120"/>
      <c r="L766" s="120"/>
      <c r="M766" s="120"/>
      <c r="N766" s="120"/>
      <c r="O766" s="120"/>
      <c r="P766" s="120"/>
      <c r="Q766" s="246"/>
      <c r="R766" s="232"/>
      <c r="S766" s="233"/>
      <c r="T766" s="233"/>
      <c r="U766" s="230"/>
      <c r="V766" s="230"/>
      <c r="W766" s="230"/>
    </row>
    <row r="767" spans="2:23" x14ac:dyDescent="0.35">
      <c r="B767" s="230"/>
      <c r="C767" s="230"/>
      <c r="D767" s="230"/>
      <c r="E767" s="230"/>
      <c r="F767" s="230"/>
      <c r="G767" s="230"/>
      <c r="H767" s="120"/>
      <c r="I767" s="120"/>
      <c r="J767" s="120"/>
      <c r="K767" s="120"/>
      <c r="L767" s="120"/>
      <c r="M767" s="120"/>
      <c r="N767" s="120"/>
      <c r="O767" s="120"/>
      <c r="P767" s="120"/>
      <c r="Q767" s="246"/>
      <c r="R767" s="232"/>
      <c r="S767" s="233"/>
      <c r="T767" s="233"/>
      <c r="U767" s="230"/>
      <c r="V767" s="230"/>
      <c r="W767" s="230"/>
    </row>
    <row r="768" spans="2:23" x14ac:dyDescent="0.35">
      <c r="B768" s="230"/>
      <c r="C768" s="230"/>
      <c r="D768" s="230"/>
      <c r="E768" s="230"/>
      <c r="F768" s="230"/>
      <c r="G768" s="230"/>
      <c r="H768" s="120"/>
      <c r="I768" s="120"/>
      <c r="J768" s="120"/>
      <c r="K768" s="120"/>
      <c r="L768" s="120"/>
      <c r="M768" s="120"/>
      <c r="N768" s="120"/>
      <c r="O768" s="120"/>
      <c r="P768" s="120"/>
      <c r="Q768" s="246"/>
      <c r="R768" s="232"/>
      <c r="S768" s="233"/>
      <c r="T768" s="233"/>
      <c r="U768" s="230"/>
      <c r="V768" s="230"/>
      <c r="W768" s="230"/>
    </row>
    <row r="769" spans="2:23" x14ac:dyDescent="0.35">
      <c r="B769" s="230"/>
      <c r="C769" s="230"/>
      <c r="D769" s="230"/>
      <c r="E769" s="230"/>
      <c r="F769" s="230"/>
      <c r="G769" s="230"/>
      <c r="H769" s="120"/>
      <c r="I769" s="120"/>
      <c r="J769" s="120"/>
      <c r="K769" s="120"/>
      <c r="L769" s="120"/>
      <c r="M769" s="120"/>
      <c r="N769" s="120"/>
      <c r="O769" s="120"/>
      <c r="P769" s="120"/>
      <c r="Q769" s="246"/>
      <c r="R769" s="232"/>
      <c r="S769" s="233"/>
      <c r="T769" s="233"/>
      <c r="U769" s="230"/>
      <c r="V769" s="230"/>
      <c r="W769" s="230"/>
    </row>
    <row r="770" spans="2:23" x14ac:dyDescent="0.35">
      <c r="B770" s="230"/>
      <c r="C770" s="230"/>
      <c r="D770" s="230"/>
      <c r="E770" s="230"/>
      <c r="F770" s="230"/>
      <c r="G770" s="230"/>
      <c r="H770" s="120"/>
      <c r="I770" s="120"/>
      <c r="J770" s="120"/>
      <c r="K770" s="120"/>
      <c r="L770" s="120"/>
      <c r="M770" s="120"/>
      <c r="N770" s="120"/>
      <c r="O770" s="120"/>
      <c r="P770" s="120"/>
      <c r="Q770" s="246"/>
      <c r="R770" s="232"/>
      <c r="S770" s="233"/>
      <c r="T770" s="233"/>
      <c r="U770" s="230"/>
      <c r="V770" s="230"/>
      <c r="W770" s="230"/>
    </row>
    <row r="771" spans="2:23" x14ac:dyDescent="0.35">
      <c r="B771" s="230"/>
      <c r="C771" s="230"/>
      <c r="D771" s="230"/>
      <c r="E771" s="230"/>
      <c r="F771" s="230"/>
      <c r="G771" s="230"/>
      <c r="H771" s="120"/>
      <c r="I771" s="120"/>
      <c r="J771" s="120"/>
      <c r="K771" s="120"/>
      <c r="L771" s="120"/>
      <c r="M771" s="120"/>
      <c r="N771" s="120"/>
      <c r="O771" s="120"/>
      <c r="P771" s="120"/>
      <c r="Q771" s="246"/>
      <c r="R771" s="232"/>
      <c r="S771" s="233"/>
      <c r="T771" s="233"/>
      <c r="U771" s="230"/>
      <c r="V771" s="230"/>
      <c r="W771" s="230"/>
    </row>
    <row r="772" spans="2:23" x14ac:dyDescent="0.35">
      <c r="B772" s="230"/>
      <c r="C772" s="230"/>
      <c r="D772" s="230"/>
      <c r="E772" s="230"/>
      <c r="F772" s="230"/>
      <c r="G772" s="230"/>
      <c r="H772" s="120"/>
      <c r="I772" s="120"/>
      <c r="J772" s="120"/>
      <c r="K772" s="120"/>
      <c r="L772" s="120"/>
      <c r="M772" s="120"/>
      <c r="N772" s="120"/>
      <c r="O772" s="120"/>
      <c r="P772" s="120"/>
      <c r="Q772" s="246"/>
      <c r="R772" s="232"/>
      <c r="S772" s="233"/>
      <c r="T772" s="233"/>
      <c r="U772" s="230"/>
      <c r="V772" s="230"/>
      <c r="W772" s="230"/>
    </row>
    <row r="773" spans="2:23" x14ac:dyDescent="0.35">
      <c r="B773" s="230"/>
      <c r="C773" s="230"/>
      <c r="D773" s="230"/>
      <c r="E773" s="230"/>
      <c r="F773" s="230"/>
      <c r="G773" s="230"/>
      <c r="H773" s="120"/>
      <c r="I773" s="120"/>
      <c r="J773" s="120"/>
      <c r="K773" s="120"/>
      <c r="L773" s="120"/>
      <c r="M773" s="120"/>
      <c r="N773" s="120"/>
      <c r="O773" s="120"/>
      <c r="P773" s="120"/>
      <c r="Q773" s="246"/>
      <c r="R773" s="232"/>
      <c r="S773" s="233"/>
      <c r="T773" s="233"/>
      <c r="U773" s="230"/>
      <c r="V773" s="230"/>
      <c r="W773" s="230"/>
    </row>
    <row r="774" spans="2:23" x14ac:dyDescent="0.35">
      <c r="B774" s="230"/>
      <c r="C774" s="230"/>
      <c r="D774" s="230"/>
      <c r="E774" s="230"/>
      <c r="F774" s="230"/>
      <c r="G774" s="230"/>
      <c r="H774" s="120"/>
      <c r="I774" s="120"/>
      <c r="J774" s="120"/>
      <c r="K774" s="120"/>
      <c r="L774" s="120"/>
      <c r="M774" s="120"/>
      <c r="N774" s="120"/>
      <c r="O774" s="120"/>
      <c r="P774" s="120"/>
      <c r="Q774" s="246"/>
      <c r="R774" s="232"/>
      <c r="S774" s="233"/>
      <c r="T774" s="233"/>
      <c r="U774" s="230"/>
      <c r="V774" s="230"/>
      <c r="W774" s="230"/>
    </row>
    <row r="775" spans="2:23" x14ac:dyDescent="0.35">
      <c r="B775" s="230"/>
      <c r="C775" s="230"/>
      <c r="D775" s="230"/>
      <c r="E775" s="230"/>
      <c r="F775" s="230"/>
      <c r="G775" s="230"/>
      <c r="H775" s="120"/>
      <c r="I775" s="120"/>
      <c r="J775" s="120"/>
      <c r="K775" s="120"/>
      <c r="L775" s="120"/>
      <c r="M775" s="120"/>
      <c r="N775" s="120"/>
      <c r="O775" s="120"/>
      <c r="P775" s="120"/>
      <c r="Q775" s="246"/>
      <c r="R775" s="232"/>
      <c r="S775" s="233"/>
      <c r="T775" s="233"/>
      <c r="U775" s="230"/>
      <c r="V775" s="230"/>
      <c r="W775" s="230"/>
    </row>
    <row r="776" spans="2:23" x14ac:dyDescent="0.35">
      <c r="B776" s="230"/>
      <c r="C776" s="230"/>
      <c r="D776" s="230"/>
      <c r="E776" s="230"/>
      <c r="F776" s="230"/>
      <c r="G776" s="230"/>
      <c r="H776" s="120"/>
      <c r="I776" s="120"/>
      <c r="J776" s="120"/>
      <c r="K776" s="120"/>
      <c r="L776" s="120"/>
      <c r="M776" s="120"/>
      <c r="N776" s="120"/>
      <c r="O776" s="120"/>
      <c r="P776" s="120"/>
      <c r="Q776" s="246"/>
      <c r="R776" s="232"/>
      <c r="S776" s="233"/>
      <c r="T776" s="233"/>
      <c r="U776" s="230"/>
      <c r="V776" s="230"/>
      <c r="W776" s="230"/>
    </row>
    <row r="777" spans="2:23" x14ac:dyDescent="0.35">
      <c r="B777" s="230"/>
      <c r="C777" s="230"/>
      <c r="D777" s="230"/>
      <c r="E777" s="230"/>
      <c r="F777" s="230"/>
      <c r="G777" s="230"/>
      <c r="H777" s="120"/>
      <c r="I777" s="120"/>
      <c r="J777" s="120"/>
      <c r="K777" s="120"/>
      <c r="L777" s="120"/>
      <c r="M777" s="120"/>
      <c r="N777" s="120"/>
      <c r="O777" s="120"/>
      <c r="P777" s="120"/>
      <c r="Q777" s="246"/>
      <c r="R777" s="232"/>
      <c r="S777" s="233"/>
      <c r="T777" s="233"/>
      <c r="U777" s="230"/>
      <c r="V777" s="230"/>
      <c r="W777" s="230"/>
    </row>
    <row r="778" spans="2:23" x14ac:dyDescent="0.35">
      <c r="B778" s="230"/>
      <c r="C778" s="230"/>
      <c r="D778" s="230"/>
      <c r="E778" s="230"/>
      <c r="F778" s="230"/>
      <c r="G778" s="230"/>
      <c r="H778" s="120"/>
      <c r="I778" s="120"/>
      <c r="J778" s="120"/>
      <c r="K778" s="120"/>
      <c r="L778" s="120"/>
      <c r="M778" s="120"/>
      <c r="N778" s="120"/>
      <c r="O778" s="120"/>
      <c r="P778" s="120"/>
      <c r="Q778" s="246"/>
      <c r="R778" s="232"/>
      <c r="S778" s="233"/>
      <c r="T778" s="233"/>
      <c r="U778" s="230"/>
      <c r="V778" s="230"/>
      <c r="W778" s="230"/>
    </row>
    <row r="779" spans="2:23" x14ac:dyDescent="0.35">
      <c r="B779" s="230"/>
      <c r="C779" s="230"/>
      <c r="D779" s="230"/>
      <c r="E779" s="230"/>
      <c r="F779" s="230"/>
      <c r="G779" s="230"/>
      <c r="H779" s="120"/>
      <c r="I779" s="120"/>
      <c r="J779" s="120"/>
      <c r="K779" s="120"/>
      <c r="L779" s="120"/>
      <c r="M779" s="120"/>
      <c r="N779" s="120"/>
      <c r="O779" s="120"/>
      <c r="P779" s="120"/>
      <c r="Q779" s="246"/>
      <c r="R779" s="232"/>
      <c r="S779" s="233"/>
      <c r="T779" s="233"/>
      <c r="U779" s="230"/>
      <c r="V779" s="230"/>
      <c r="W779" s="230"/>
    </row>
    <row r="780" spans="2:23" x14ac:dyDescent="0.35">
      <c r="B780" s="230"/>
      <c r="C780" s="230"/>
      <c r="D780" s="230"/>
      <c r="E780" s="230"/>
      <c r="F780" s="230"/>
      <c r="G780" s="230"/>
      <c r="H780" s="120"/>
      <c r="I780" s="120"/>
      <c r="J780" s="120"/>
      <c r="K780" s="120"/>
      <c r="L780" s="120"/>
      <c r="M780" s="120"/>
      <c r="N780" s="120"/>
      <c r="O780" s="120"/>
      <c r="P780" s="120"/>
      <c r="Q780" s="246"/>
      <c r="R780" s="232"/>
      <c r="S780" s="233"/>
      <c r="T780" s="233"/>
      <c r="U780" s="230"/>
      <c r="V780" s="230"/>
      <c r="W780" s="230"/>
    </row>
    <row r="781" spans="2:23" x14ac:dyDescent="0.35">
      <c r="B781" s="230"/>
      <c r="C781" s="230"/>
      <c r="D781" s="230"/>
      <c r="E781" s="230"/>
      <c r="F781" s="230"/>
      <c r="G781" s="230"/>
      <c r="H781" s="120"/>
      <c r="I781" s="120"/>
      <c r="J781" s="120"/>
      <c r="K781" s="120"/>
      <c r="L781" s="120"/>
      <c r="M781" s="120"/>
      <c r="N781" s="120"/>
      <c r="O781" s="120"/>
      <c r="P781" s="120"/>
      <c r="Q781" s="246"/>
      <c r="R781" s="232"/>
      <c r="S781" s="233"/>
      <c r="T781" s="233"/>
      <c r="U781" s="230"/>
      <c r="V781" s="230"/>
      <c r="W781" s="230"/>
    </row>
    <row r="782" spans="2:23" x14ac:dyDescent="0.35">
      <c r="B782" s="230"/>
      <c r="C782" s="230"/>
      <c r="D782" s="230"/>
      <c r="E782" s="230"/>
      <c r="F782" s="230"/>
      <c r="G782" s="230"/>
      <c r="H782" s="120"/>
      <c r="I782" s="120"/>
      <c r="J782" s="120"/>
      <c r="K782" s="120"/>
      <c r="L782" s="120"/>
      <c r="M782" s="120"/>
      <c r="N782" s="120"/>
      <c r="O782" s="120"/>
      <c r="P782" s="120"/>
      <c r="Q782" s="246"/>
      <c r="R782" s="232"/>
      <c r="S782" s="233"/>
      <c r="T782" s="233"/>
      <c r="U782" s="230"/>
      <c r="V782" s="230"/>
      <c r="W782" s="230"/>
    </row>
    <row r="783" spans="2:23" x14ac:dyDescent="0.35">
      <c r="B783" s="230"/>
      <c r="C783" s="230"/>
      <c r="D783" s="230"/>
      <c r="E783" s="230"/>
      <c r="F783" s="230"/>
      <c r="G783" s="230"/>
      <c r="H783" s="120"/>
      <c r="I783" s="120"/>
      <c r="J783" s="120"/>
      <c r="K783" s="120"/>
      <c r="L783" s="120"/>
      <c r="M783" s="120"/>
      <c r="N783" s="120"/>
      <c r="O783" s="120"/>
      <c r="P783" s="120"/>
      <c r="Q783" s="246"/>
      <c r="R783" s="232"/>
      <c r="S783" s="233"/>
      <c r="T783" s="233"/>
      <c r="U783" s="230"/>
      <c r="V783" s="230"/>
      <c r="W783" s="230"/>
    </row>
    <row r="784" spans="2:23" x14ac:dyDescent="0.35">
      <c r="B784" s="230"/>
      <c r="C784" s="230"/>
      <c r="D784" s="230"/>
      <c r="E784" s="230"/>
      <c r="F784" s="230"/>
      <c r="G784" s="230"/>
      <c r="H784" s="120"/>
      <c r="I784" s="120"/>
      <c r="J784" s="120"/>
      <c r="K784" s="120"/>
      <c r="L784" s="120"/>
      <c r="M784" s="120"/>
      <c r="N784" s="120"/>
      <c r="O784" s="120"/>
      <c r="P784" s="120"/>
      <c r="Q784" s="246"/>
      <c r="R784" s="232"/>
      <c r="S784" s="233"/>
      <c r="T784" s="233"/>
      <c r="U784" s="230"/>
      <c r="V784" s="230"/>
      <c r="W784" s="230"/>
    </row>
    <row r="785" spans="2:23" x14ac:dyDescent="0.35">
      <c r="B785" s="230"/>
      <c r="C785" s="230"/>
      <c r="D785" s="230"/>
      <c r="E785" s="230"/>
      <c r="F785" s="230"/>
      <c r="G785" s="230"/>
      <c r="H785" s="120"/>
      <c r="I785" s="120"/>
      <c r="J785" s="120"/>
      <c r="K785" s="120"/>
      <c r="L785" s="120"/>
      <c r="M785" s="120"/>
      <c r="N785" s="120"/>
      <c r="O785" s="120"/>
      <c r="P785" s="120"/>
      <c r="Q785" s="246"/>
      <c r="R785" s="232"/>
      <c r="S785" s="233"/>
      <c r="T785" s="233"/>
      <c r="U785" s="230"/>
      <c r="V785" s="230"/>
      <c r="W785" s="230"/>
    </row>
    <row r="786" spans="2:23" x14ac:dyDescent="0.35">
      <c r="B786" s="230"/>
      <c r="C786" s="230"/>
      <c r="D786" s="230"/>
      <c r="E786" s="230"/>
      <c r="F786" s="230"/>
      <c r="G786" s="230"/>
      <c r="H786" s="120"/>
      <c r="I786" s="120"/>
      <c r="J786" s="120"/>
      <c r="K786" s="120"/>
      <c r="L786" s="120"/>
      <c r="M786" s="120"/>
      <c r="N786" s="120"/>
      <c r="O786" s="120"/>
      <c r="P786" s="120"/>
      <c r="Q786" s="246"/>
      <c r="R786" s="232"/>
      <c r="S786" s="233"/>
      <c r="T786" s="233"/>
      <c r="U786" s="230"/>
      <c r="V786" s="230"/>
      <c r="W786" s="230"/>
    </row>
    <row r="787" spans="2:23" x14ac:dyDescent="0.35">
      <c r="B787" s="230"/>
      <c r="C787" s="230"/>
      <c r="D787" s="230"/>
      <c r="E787" s="230"/>
      <c r="F787" s="230"/>
      <c r="G787" s="230"/>
      <c r="H787" s="120"/>
      <c r="I787" s="120"/>
      <c r="J787" s="120"/>
      <c r="K787" s="120"/>
      <c r="L787" s="120"/>
      <c r="M787" s="120"/>
      <c r="N787" s="120"/>
      <c r="O787" s="120"/>
      <c r="P787" s="120"/>
      <c r="Q787" s="246"/>
      <c r="R787" s="232"/>
      <c r="S787" s="233"/>
      <c r="T787" s="233"/>
      <c r="U787" s="230"/>
      <c r="V787" s="230"/>
      <c r="W787" s="230"/>
    </row>
    <row r="788" spans="2:23" x14ac:dyDescent="0.35">
      <c r="B788" s="230"/>
      <c r="C788" s="230"/>
      <c r="D788" s="230"/>
      <c r="E788" s="230"/>
      <c r="F788" s="230"/>
      <c r="G788" s="230"/>
      <c r="H788" s="120"/>
      <c r="I788" s="120"/>
      <c r="J788" s="120"/>
      <c r="K788" s="120"/>
      <c r="L788" s="120"/>
      <c r="M788" s="120"/>
      <c r="N788" s="120"/>
      <c r="O788" s="120"/>
      <c r="P788" s="120"/>
      <c r="Q788" s="246"/>
      <c r="R788" s="232"/>
      <c r="S788" s="233"/>
      <c r="T788" s="233"/>
      <c r="U788" s="230"/>
      <c r="V788" s="230"/>
      <c r="W788" s="230"/>
    </row>
    <row r="789" spans="2:23" x14ac:dyDescent="0.35">
      <c r="B789" s="230"/>
      <c r="C789" s="230"/>
      <c r="D789" s="230"/>
      <c r="E789" s="230"/>
      <c r="F789" s="230"/>
      <c r="G789" s="230"/>
      <c r="H789" s="120"/>
      <c r="I789" s="120"/>
      <c r="J789" s="120"/>
      <c r="K789" s="120"/>
      <c r="L789" s="120"/>
      <c r="M789" s="120"/>
      <c r="N789" s="120"/>
      <c r="O789" s="120"/>
      <c r="P789" s="120"/>
      <c r="Q789" s="246"/>
      <c r="R789" s="232"/>
      <c r="S789" s="233"/>
      <c r="T789" s="233"/>
      <c r="U789" s="230"/>
      <c r="V789" s="230"/>
      <c r="W789" s="230"/>
    </row>
    <row r="790" spans="2:23" x14ac:dyDescent="0.35">
      <c r="B790" s="230"/>
      <c r="C790" s="230"/>
      <c r="D790" s="230"/>
      <c r="E790" s="230"/>
      <c r="F790" s="230"/>
      <c r="G790" s="230"/>
      <c r="H790" s="120"/>
      <c r="I790" s="120"/>
      <c r="J790" s="120"/>
      <c r="K790" s="120"/>
      <c r="L790" s="120"/>
      <c r="M790" s="120"/>
      <c r="N790" s="120"/>
      <c r="O790" s="120"/>
      <c r="P790" s="120"/>
      <c r="Q790" s="246"/>
      <c r="R790" s="232"/>
      <c r="S790" s="233"/>
      <c r="T790" s="233"/>
      <c r="U790" s="230"/>
      <c r="V790" s="230"/>
      <c r="W790" s="230"/>
    </row>
    <row r="791" spans="2:23" x14ac:dyDescent="0.35">
      <c r="B791" s="230"/>
      <c r="C791" s="230"/>
      <c r="D791" s="230"/>
      <c r="E791" s="230"/>
      <c r="F791" s="230"/>
      <c r="G791" s="230"/>
      <c r="H791" s="120"/>
      <c r="I791" s="120"/>
      <c r="J791" s="120"/>
      <c r="K791" s="120"/>
      <c r="L791" s="120"/>
      <c r="M791" s="120"/>
      <c r="N791" s="120"/>
      <c r="O791" s="120"/>
      <c r="P791" s="120"/>
      <c r="Q791" s="246"/>
      <c r="R791" s="232"/>
      <c r="S791" s="233"/>
      <c r="T791" s="233"/>
      <c r="U791" s="230"/>
      <c r="V791" s="230"/>
      <c r="W791" s="230"/>
    </row>
    <row r="792" spans="2:23" x14ac:dyDescent="0.35">
      <c r="B792" s="230"/>
      <c r="C792" s="230"/>
      <c r="D792" s="230"/>
      <c r="E792" s="230"/>
      <c r="F792" s="230"/>
      <c r="G792" s="230"/>
      <c r="H792" s="120"/>
      <c r="I792" s="120"/>
      <c r="J792" s="120"/>
      <c r="K792" s="120"/>
      <c r="L792" s="120"/>
      <c r="M792" s="120"/>
      <c r="N792" s="120"/>
      <c r="O792" s="120"/>
      <c r="P792" s="120"/>
      <c r="Q792" s="246"/>
      <c r="R792" s="232"/>
      <c r="S792" s="233"/>
      <c r="T792" s="233"/>
      <c r="U792" s="230"/>
      <c r="V792" s="230"/>
      <c r="W792" s="230"/>
    </row>
    <row r="793" spans="2:23" x14ac:dyDescent="0.35">
      <c r="B793" s="230"/>
      <c r="C793" s="230"/>
      <c r="D793" s="230"/>
      <c r="E793" s="230"/>
      <c r="F793" s="230"/>
      <c r="G793" s="230"/>
      <c r="H793" s="120"/>
      <c r="I793" s="120"/>
      <c r="J793" s="120"/>
      <c r="K793" s="120"/>
      <c r="L793" s="120"/>
      <c r="M793" s="120"/>
      <c r="N793" s="120"/>
      <c r="O793" s="120"/>
      <c r="P793" s="120"/>
      <c r="Q793" s="246"/>
      <c r="R793" s="232"/>
      <c r="S793" s="233"/>
      <c r="T793" s="233"/>
      <c r="U793" s="230"/>
      <c r="V793" s="230"/>
      <c r="W793" s="230"/>
    </row>
    <row r="794" spans="2:23" x14ac:dyDescent="0.35">
      <c r="B794" s="230"/>
      <c r="C794" s="230"/>
      <c r="D794" s="230"/>
      <c r="E794" s="230"/>
      <c r="F794" s="230"/>
      <c r="G794" s="230"/>
      <c r="H794" s="120"/>
      <c r="I794" s="120"/>
      <c r="J794" s="120"/>
      <c r="K794" s="120"/>
      <c r="L794" s="120"/>
      <c r="M794" s="120"/>
      <c r="N794" s="120"/>
      <c r="O794" s="120"/>
      <c r="P794" s="120"/>
      <c r="Q794" s="246"/>
      <c r="R794" s="232"/>
      <c r="S794" s="233"/>
      <c r="T794" s="233"/>
      <c r="U794" s="230"/>
      <c r="V794" s="230"/>
      <c r="W794" s="230"/>
    </row>
    <row r="795" spans="2:23" x14ac:dyDescent="0.35">
      <c r="B795" s="230"/>
      <c r="C795" s="230"/>
      <c r="D795" s="230"/>
      <c r="E795" s="230"/>
      <c r="F795" s="230"/>
      <c r="G795" s="230"/>
      <c r="H795" s="120"/>
      <c r="I795" s="120"/>
      <c r="J795" s="120"/>
      <c r="K795" s="120"/>
      <c r="L795" s="120"/>
      <c r="M795" s="120"/>
      <c r="N795" s="120"/>
      <c r="O795" s="120"/>
      <c r="P795" s="120"/>
      <c r="Q795" s="246"/>
      <c r="R795" s="232"/>
      <c r="S795" s="233"/>
      <c r="T795" s="233"/>
      <c r="U795" s="230"/>
      <c r="V795" s="230"/>
      <c r="W795" s="230"/>
    </row>
    <row r="796" spans="2:23" x14ac:dyDescent="0.35">
      <c r="B796" s="230"/>
      <c r="C796" s="230"/>
      <c r="D796" s="230"/>
      <c r="E796" s="230"/>
      <c r="F796" s="230"/>
      <c r="G796" s="230"/>
      <c r="H796" s="120"/>
      <c r="I796" s="120"/>
      <c r="J796" s="120"/>
      <c r="K796" s="120"/>
      <c r="L796" s="120"/>
      <c r="M796" s="120"/>
      <c r="N796" s="120"/>
      <c r="O796" s="120"/>
      <c r="P796" s="120"/>
      <c r="Q796" s="246"/>
      <c r="R796" s="232"/>
      <c r="S796" s="233"/>
      <c r="T796" s="233"/>
      <c r="U796" s="230"/>
      <c r="V796" s="230"/>
      <c r="W796" s="230"/>
    </row>
    <row r="797" spans="2:23" x14ac:dyDescent="0.35">
      <c r="B797" s="230"/>
      <c r="C797" s="230"/>
      <c r="D797" s="230"/>
      <c r="E797" s="230"/>
      <c r="F797" s="230"/>
      <c r="G797" s="230"/>
      <c r="H797" s="120"/>
      <c r="I797" s="120"/>
      <c r="J797" s="120"/>
      <c r="K797" s="120"/>
      <c r="L797" s="120"/>
      <c r="M797" s="120"/>
      <c r="N797" s="120"/>
      <c r="O797" s="120"/>
      <c r="P797" s="120"/>
      <c r="Q797" s="246"/>
      <c r="R797" s="232"/>
      <c r="S797" s="233"/>
      <c r="T797" s="233"/>
      <c r="U797" s="230"/>
      <c r="V797" s="230"/>
      <c r="W797" s="230"/>
    </row>
    <row r="798" spans="2:23" x14ac:dyDescent="0.35">
      <c r="B798" s="230"/>
      <c r="C798" s="230"/>
      <c r="D798" s="230"/>
      <c r="E798" s="230"/>
      <c r="F798" s="230"/>
      <c r="G798" s="230"/>
      <c r="H798" s="120"/>
      <c r="I798" s="120"/>
      <c r="J798" s="120"/>
      <c r="K798" s="120"/>
      <c r="L798" s="120"/>
      <c r="M798" s="120"/>
      <c r="N798" s="120"/>
      <c r="O798" s="120"/>
      <c r="P798" s="120"/>
      <c r="Q798" s="246"/>
      <c r="R798" s="232"/>
      <c r="S798" s="233"/>
      <c r="T798" s="233"/>
      <c r="U798" s="230"/>
      <c r="V798" s="230"/>
      <c r="W798" s="230"/>
    </row>
    <row r="799" spans="2:23" x14ac:dyDescent="0.35">
      <c r="B799" s="230"/>
      <c r="C799" s="230"/>
      <c r="D799" s="230"/>
      <c r="E799" s="230"/>
      <c r="F799" s="230"/>
      <c r="G799" s="230"/>
      <c r="H799" s="120"/>
      <c r="I799" s="120"/>
      <c r="J799" s="120"/>
      <c r="K799" s="120"/>
      <c r="L799" s="120"/>
      <c r="M799" s="120"/>
      <c r="N799" s="120"/>
      <c r="O799" s="120"/>
      <c r="P799" s="120"/>
      <c r="Q799" s="246"/>
      <c r="R799" s="232"/>
      <c r="S799" s="233"/>
      <c r="T799" s="233"/>
      <c r="U799" s="230"/>
      <c r="V799" s="230"/>
      <c r="W799" s="230"/>
    </row>
    <row r="800" spans="2:23" x14ac:dyDescent="0.35">
      <c r="B800" s="230"/>
      <c r="C800" s="230"/>
      <c r="D800" s="230"/>
      <c r="E800" s="230"/>
      <c r="F800" s="230"/>
      <c r="G800" s="230"/>
      <c r="H800" s="120"/>
      <c r="I800" s="120"/>
      <c r="J800" s="120"/>
      <c r="K800" s="120"/>
      <c r="L800" s="120"/>
      <c r="M800" s="120"/>
      <c r="N800" s="120"/>
      <c r="O800" s="120"/>
      <c r="P800" s="120"/>
      <c r="Q800" s="246"/>
      <c r="R800" s="232"/>
      <c r="S800" s="233"/>
      <c r="T800" s="233"/>
      <c r="U800" s="230"/>
      <c r="V800" s="230"/>
      <c r="W800" s="230"/>
    </row>
    <row r="801" spans="2:23" x14ac:dyDescent="0.35">
      <c r="B801" s="230"/>
      <c r="C801" s="230"/>
      <c r="D801" s="230"/>
      <c r="E801" s="230"/>
      <c r="F801" s="230"/>
      <c r="G801" s="230"/>
      <c r="H801" s="120"/>
      <c r="I801" s="120"/>
      <c r="J801" s="120"/>
      <c r="K801" s="120"/>
      <c r="L801" s="120"/>
      <c r="M801" s="120"/>
      <c r="N801" s="120"/>
      <c r="O801" s="120"/>
      <c r="P801" s="120"/>
      <c r="Q801" s="246"/>
      <c r="R801" s="232"/>
      <c r="S801" s="233"/>
      <c r="T801" s="233"/>
      <c r="U801" s="230"/>
      <c r="V801" s="230"/>
      <c r="W801" s="230"/>
    </row>
    <row r="802" spans="2:23" x14ac:dyDescent="0.35">
      <c r="B802" s="230"/>
      <c r="C802" s="230"/>
      <c r="D802" s="230"/>
      <c r="E802" s="230"/>
      <c r="F802" s="230"/>
      <c r="G802" s="230"/>
      <c r="H802" s="120"/>
      <c r="I802" s="120"/>
      <c r="J802" s="120"/>
      <c r="K802" s="120"/>
      <c r="L802" s="120"/>
      <c r="M802" s="120"/>
      <c r="N802" s="120"/>
      <c r="O802" s="120"/>
      <c r="P802" s="120"/>
      <c r="Q802" s="246"/>
      <c r="R802" s="232"/>
      <c r="S802" s="233"/>
      <c r="T802" s="233"/>
      <c r="U802" s="230"/>
      <c r="V802" s="230"/>
      <c r="W802" s="230"/>
    </row>
    <row r="803" spans="2:23" x14ac:dyDescent="0.35">
      <c r="B803" s="230"/>
      <c r="C803" s="230"/>
      <c r="D803" s="230"/>
      <c r="E803" s="230"/>
      <c r="F803" s="230"/>
      <c r="G803" s="230"/>
      <c r="H803" s="120"/>
      <c r="I803" s="120"/>
      <c r="J803" s="120"/>
      <c r="K803" s="120"/>
      <c r="L803" s="120"/>
      <c r="M803" s="120"/>
      <c r="N803" s="120"/>
      <c r="O803" s="120"/>
      <c r="P803" s="120"/>
      <c r="Q803" s="246"/>
      <c r="R803" s="232"/>
      <c r="S803" s="233"/>
      <c r="T803" s="233"/>
      <c r="U803" s="230"/>
      <c r="V803" s="230"/>
      <c r="W803" s="230"/>
    </row>
    <row r="804" spans="2:23" x14ac:dyDescent="0.35">
      <c r="B804" s="230"/>
      <c r="C804" s="230"/>
      <c r="D804" s="230"/>
      <c r="E804" s="230"/>
      <c r="F804" s="230"/>
      <c r="G804" s="230"/>
      <c r="H804" s="120"/>
      <c r="I804" s="120"/>
      <c r="J804" s="120"/>
      <c r="K804" s="120"/>
      <c r="L804" s="120"/>
      <c r="M804" s="120"/>
      <c r="N804" s="120"/>
      <c r="O804" s="120"/>
      <c r="P804" s="120"/>
      <c r="Q804" s="246"/>
      <c r="R804" s="232"/>
      <c r="S804" s="233"/>
      <c r="T804" s="233"/>
      <c r="U804" s="230"/>
      <c r="V804" s="230"/>
      <c r="W804" s="230"/>
    </row>
    <row r="805" spans="2:23" x14ac:dyDescent="0.35">
      <c r="B805" s="230"/>
      <c r="C805" s="230"/>
      <c r="D805" s="230"/>
      <c r="E805" s="230"/>
      <c r="F805" s="230"/>
      <c r="G805" s="230"/>
      <c r="H805" s="120"/>
      <c r="I805" s="120"/>
      <c r="J805" s="120"/>
      <c r="K805" s="120"/>
      <c r="L805" s="120"/>
      <c r="M805" s="120"/>
      <c r="N805" s="120"/>
      <c r="O805" s="120"/>
      <c r="P805" s="120"/>
      <c r="Q805" s="246"/>
      <c r="R805" s="232"/>
      <c r="S805" s="233"/>
      <c r="T805" s="233"/>
      <c r="U805" s="230"/>
      <c r="V805" s="230"/>
      <c r="W805" s="230"/>
    </row>
    <row r="806" spans="2:23" x14ac:dyDescent="0.35">
      <c r="B806" s="230"/>
      <c r="C806" s="230"/>
      <c r="D806" s="230"/>
      <c r="E806" s="230"/>
      <c r="F806" s="230"/>
      <c r="G806" s="230"/>
      <c r="H806" s="120"/>
      <c r="I806" s="120"/>
      <c r="J806" s="120"/>
      <c r="K806" s="120"/>
      <c r="L806" s="120"/>
      <c r="M806" s="120"/>
      <c r="N806" s="120"/>
      <c r="O806" s="120"/>
      <c r="P806" s="120"/>
      <c r="Q806" s="246"/>
      <c r="R806" s="232"/>
      <c r="S806" s="233"/>
      <c r="T806" s="233"/>
      <c r="U806" s="230"/>
      <c r="V806" s="230"/>
      <c r="W806" s="230"/>
    </row>
    <row r="807" spans="2:23" x14ac:dyDescent="0.35">
      <c r="B807" s="230"/>
      <c r="C807" s="230"/>
      <c r="D807" s="230"/>
      <c r="E807" s="230"/>
      <c r="F807" s="230"/>
      <c r="G807" s="230"/>
      <c r="H807" s="120"/>
      <c r="I807" s="120"/>
      <c r="J807" s="120"/>
      <c r="K807" s="120"/>
      <c r="L807" s="120"/>
      <c r="M807" s="120"/>
      <c r="N807" s="120"/>
      <c r="O807" s="120"/>
      <c r="P807" s="120"/>
      <c r="Q807" s="246"/>
      <c r="R807" s="232"/>
      <c r="S807" s="233"/>
      <c r="T807" s="233"/>
      <c r="U807" s="230"/>
      <c r="V807" s="230"/>
      <c r="W807" s="230"/>
    </row>
    <row r="808" spans="2:23" x14ac:dyDescent="0.35">
      <c r="B808" s="230"/>
      <c r="C808" s="230"/>
      <c r="D808" s="230"/>
      <c r="E808" s="230"/>
      <c r="F808" s="230"/>
      <c r="G808" s="230"/>
      <c r="H808" s="120"/>
      <c r="I808" s="120"/>
      <c r="J808" s="120"/>
      <c r="K808" s="120"/>
      <c r="L808" s="120"/>
      <c r="M808" s="120"/>
      <c r="N808" s="120"/>
      <c r="O808" s="120"/>
      <c r="P808" s="120"/>
      <c r="Q808" s="246"/>
      <c r="R808" s="232"/>
      <c r="S808" s="233"/>
      <c r="T808" s="233"/>
      <c r="U808" s="230"/>
      <c r="V808" s="230"/>
      <c r="W808" s="230"/>
    </row>
    <row r="809" spans="2:23" x14ac:dyDescent="0.35">
      <c r="B809" s="230"/>
      <c r="C809" s="230"/>
      <c r="D809" s="230"/>
      <c r="E809" s="230"/>
      <c r="F809" s="230"/>
      <c r="G809" s="230"/>
      <c r="H809" s="120"/>
      <c r="I809" s="120"/>
      <c r="J809" s="120"/>
      <c r="K809" s="120"/>
      <c r="L809" s="120"/>
      <c r="M809" s="120"/>
      <c r="N809" s="120"/>
      <c r="O809" s="120"/>
      <c r="P809" s="120"/>
      <c r="Q809" s="246"/>
      <c r="R809" s="232"/>
      <c r="S809" s="233"/>
      <c r="T809" s="233"/>
      <c r="U809" s="230"/>
      <c r="V809" s="230"/>
      <c r="W809" s="230"/>
    </row>
    <row r="810" spans="2:23" x14ac:dyDescent="0.35">
      <c r="B810" s="230"/>
      <c r="C810" s="230"/>
      <c r="D810" s="230"/>
      <c r="E810" s="230"/>
      <c r="F810" s="230"/>
      <c r="G810" s="230"/>
      <c r="H810" s="120"/>
      <c r="I810" s="120"/>
      <c r="J810" s="120"/>
      <c r="K810" s="120"/>
      <c r="L810" s="120"/>
      <c r="M810" s="120"/>
      <c r="N810" s="120"/>
      <c r="O810" s="120"/>
      <c r="P810" s="120"/>
      <c r="Q810" s="246"/>
      <c r="R810" s="232"/>
      <c r="S810" s="233"/>
      <c r="T810" s="233"/>
      <c r="U810" s="230"/>
      <c r="V810" s="230"/>
      <c r="W810" s="230"/>
    </row>
    <row r="811" spans="2:23" x14ac:dyDescent="0.35">
      <c r="B811" s="230"/>
      <c r="C811" s="230"/>
      <c r="D811" s="230"/>
      <c r="E811" s="230"/>
      <c r="F811" s="230"/>
      <c r="G811" s="230"/>
      <c r="H811" s="120"/>
      <c r="I811" s="120"/>
      <c r="J811" s="120"/>
      <c r="K811" s="120"/>
      <c r="L811" s="120"/>
      <c r="M811" s="120"/>
      <c r="N811" s="120"/>
      <c r="O811" s="120"/>
      <c r="P811" s="120"/>
      <c r="Q811" s="246"/>
      <c r="R811" s="232"/>
      <c r="S811" s="233"/>
      <c r="T811" s="233"/>
      <c r="U811" s="230"/>
      <c r="V811" s="230"/>
      <c r="W811" s="230"/>
    </row>
    <row r="812" spans="2:23" x14ac:dyDescent="0.35">
      <c r="B812" s="230"/>
      <c r="C812" s="230"/>
      <c r="D812" s="230"/>
      <c r="E812" s="230"/>
      <c r="F812" s="230"/>
      <c r="G812" s="230"/>
      <c r="H812" s="120"/>
      <c r="I812" s="120"/>
      <c r="J812" s="120"/>
      <c r="K812" s="120"/>
      <c r="L812" s="120"/>
      <c r="M812" s="120"/>
      <c r="N812" s="120"/>
      <c r="O812" s="120"/>
      <c r="P812" s="120"/>
      <c r="Q812" s="246"/>
      <c r="R812" s="232"/>
      <c r="S812" s="233"/>
      <c r="T812" s="233"/>
      <c r="U812" s="230"/>
      <c r="V812" s="230"/>
      <c r="W812" s="230"/>
    </row>
    <row r="813" spans="2:23" x14ac:dyDescent="0.35">
      <c r="B813" s="230"/>
      <c r="C813" s="230"/>
      <c r="D813" s="230"/>
      <c r="E813" s="230"/>
      <c r="F813" s="230"/>
      <c r="G813" s="230"/>
      <c r="H813" s="120"/>
      <c r="I813" s="120"/>
      <c r="J813" s="120"/>
      <c r="K813" s="120"/>
      <c r="L813" s="120"/>
      <c r="M813" s="120"/>
      <c r="N813" s="120"/>
      <c r="O813" s="120"/>
      <c r="P813" s="120"/>
      <c r="Q813" s="246"/>
      <c r="R813" s="232"/>
      <c r="S813" s="233"/>
      <c r="T813" s="233"/>
      <c r="U813" s="230"/>
      <c r="V813" s="230"/>
      <c r="W813" s="230"/>
    </row>
    <row r="814" spans="2:23" x14ac:dyDescent="0.35">
      <c r="B814" s="230"/>
      <c r="C814" s="230"/>
      <c r="D814" s="230"/>
      <c r="E814" s="230"/>
      <c r="F814" s="230"/>
      <c r="G814" s="230"/>
      <c r="H814" s="120"/>
      <c r="I814" s="120"/>
      <c r="J814" s="120"/>
      <c r="K814" s="120"/>
      <c r="L814" s="120"/>
      <c r="M814" s="120"/>
      <c r="N814" s="120"/>
      <c r="O814" s="120"/>
      <c r="P814" s="120"/>
      <c r="Q814" s="246"/>
      <c r="R814" s="232"/>
      <c r="S814" s="233"/>
      <c r="T814" s="233"/>
      <c r="U814" s="230"/>
      <c r="V814" s="230"/>
      <c r="W814" s="230"/>
    </row>
    <row r="815" spans="2:23" x14ac:dyDescent="0.35">
      <c r="B815" s="230"/>
      <c r="C815" s="230"/>
      <c r="D815" s="230"/>
      <c r="E815" s="230"/>
      <c r="F815" s="230"/>
      <c r="G815" s="230"/>
      <c r="H815" s="120"/>
      <c r="I815" s="120"/>
      <c r="J815" s="120"/>
      <c r="K815" s="120"/>
      <c r="L815" s="120"/>
      <c r="M815" s="120"/>
      <c r="N815" s="120"/>
      <c r="O815" s="120"/>
      <c r="P815" s="120"/>
      <c r="Q815" s="246"/>
      <c r="R815" s="232"/>
      <c r="S815" s="233"/>
      <c r="T815" s="233"/>
      <c r="U815" s="230"/>
      <c r="V815" s="230"/>
      <c r="W815" s="230"/>
    </row>
    <row r="816" spans="2:23" x14ac:dyDescent="0.35">
      <c r="B816" s="230"/>
      <c r="C816" s="230"/>
      <c r="D816" s="230"/>
      <c r="E816" s="230"/>
      <c r="F816" s="230"/>
      <c r="G816" s="230"/>
      <c r="H816" s="120"/>
      <c r="I816" s="120"/>
      <c r="J816" s="120"/>
      <c r="K816" s="120"/>
      <c r="L816" s="120"/>
      <c r="M816" s="120"/>
      <c r="N816" s="120"/>
      <c r="O816" s="120"/>
      <c r="P816" s="120"/>
      <c r="Q816" s="246"/>
      <c r="R816" s="232"/>
      <c r="S816" s="233"/>
      <c r="T816" s="233"/>
      <c r="U816" s="230"/>
      <c r="V816" s="230"/>
      <c r="W816" s="230"/>
    </row>
    <row r="817" spans="2:23" x14ac:dyDescent="0.35">
      <c r="B817" s="230"/>
      <c r="C817" s="230"/>
      <c r="D817" s="230"/>
      <c r="E817" s="230"/>
      <c r="F817" s="230"/>
      <c r="G817" s="230"/>
      <c r="H817" s="120"/>
      <c r="I817" s="120"/>
      <c r="J817" s="120"/>
      <c r="K817" s="120"/>
      <c r="L817" s="120"/>
      <c r="M817" s="120"/>
      <c r="N817" s="120"/>
      <c r="O817" s="120"/>
      <c r="P817" s="120"/>
      <c r="Q817" s="246"/>
      <c r="R817" s="232"/>
      <c r="S817" s="233"/>
      <c r="T817" s="233"/>
      <c r="U817" s="230"/>
      <c r="V817" s="230"/>
      <c r="W817" s="230"/>
    </row>
    <row r="818" spans="2:23" x14ac:dyDescent="0.35">
      <c r="B818" s="230"/>
      <c r="C818" s="230"/>
      <c r="D818" s="230"/>
      <c r="E818" s="230"/>
      <c r="F818" s="230"/>
      <c r="G818" s="230"/>
      <c r="H818" s="120"/>
      <c r="I818" s="120"/>
      <c r="J818" s="120"/>
      <c r="K818" s="120"/>
      <c r="L818" s="120"/>
      <c r="M818" s="120"/>
      <c r="N818" s="120"/>
      <c r="O818" s="120"/>
      <c r="P818" s="120"/>
      <c r="Q818" s="246"/>
      <c r="R818" s="232"/>
      <c r="S818" s="233"/>
      <c r="T818" s="233"/>
      <c r="U818" s="230"/>
      <c r="V818" s="230"/>
      <c r="W818" s="230"/>
    </row>
    <row r="819" spans="2:23" x14ac:dyDescent="0.35">
      <c r="B819" s="230"/>
      <c r="C819" s="230"/>
      <c r="D819" s="230"/>
      <c r="E819" s="230"/>
      <c r="F819" s="230"/>
      <c r="G819" s="230"/>
      <c r="H819" s="120"/>
      <c r="I819" s="120"/>
      <c r="J819" s="120"/>
      <c r="K819" s="120"/>
      <c r="L819" s="120"/>
      <c r="M819" s="120"/>
      <c r="N819" s="120"/>
      <c r="O819" s="120"/>
      <c r="P819" s="120"/>
      <c r="Q819" s="246"/>
      <c r="R819" s="232"/>
      <c r="S819" s="233"/>
      <c r="T819" s="233"/>
      <c r="U819" s="230"/>
      <c r="V819" s="230"/>
      <c r="W819" s="230"/>
    </row>
    <row r="820" spans="2:23" x14ac:dyDescent="0.35">
      <c r="B820" s="230"/>
      <c r="C820" s="230"/>
      <c r="D820" s="230"/>
      <c r="E820" s="230"/>
      <c r="F820" s="230"/>
      <c r="G820" s="230"/>
      <c r="H820" s="120"/>
      <c r="I820" s="120"/>
      <c r="J820" s="120"/>
      <c r="K820" s="120"/>
      <c r="L820" s="120"/>
      <c r="M820" s="120"/>
      <c r="N820" s="120"/>
      <c r="O820" s="120"/>
      <c r="P820" s="120"/>
      <c r="Q820" s="246"/>
      <c r="R820" s="232"/>
      <c r="S820" s="233"/>
      <c r="T820" s="233"/>
      <c r="U820" s="230"/>
      <c r="V820" s="230"/>
      <c r="W820" s="230"/>
    </row>
    <row r="821" spans="2:23" x14ac:dyDescent="0.35">
      <c r="B821" s="230"/>
      <c r="C821" s="230"/>
      <c r="D821" s="230"/>
      <c r="E821" s="230"/>
      <c r="F821" s="230"/>
      <c r="G821" s="230"/>
      <c r="H821" s="120"/>
      <c r="I821" s="120"/>
      <c r="J821" s="120"/>
      <c r="K821" s="120"/>
      <c r="L821" s="120"/>
      <c r="M821" s="120"/>
      <c r="N821" s="120"/>
      <c r="O821" s="120"/>
      <c r="P821" s="120"/>
      <c r="Q821" s="246"/>
      <c r="R821" s="232"/>
      <c r="S821" s="233"/>
      <c r="T821" s="233"/>
      <c r="U821" s="230"/>
      <c r="V821" s="230"/>
      <c r="W821" s="230"/>
    </row>
    <row r="822" spans="2:23" x14ac:dyDescent="0.35">
      <c r="B822" s="230"/>
      <c r="C822" s="230"/>
      <c r="D822" s="230"/>
      <c r="E822" s="230"/>
      <c r="F822" s="230"/>
      <c r="G822" s="230"/>
      <c r="H822" s="120"/>
      <c r="I822" s="120"/>
      <c r="J822" s="120"/>
      <c r="K822" s="120"/>
      <c r="L822" s="120"/>
      <c r="M822" s="120"/>
      <c r="N822" s="120"/>
      <c r="O822" s="120"/>
      <c r="P822" s="120"/>
      <c r="Q822" s="246"/>
      <c r="R822" s="232"/>
      <c r="S822" s="233"/>
      <c r="T822" s="233"/>
      <c r="U822" s="230"/>
      <c r="V822" s="230"/>
      <c r="W822" s="230"/>
    </row>
    <row r="823" spans="2:23" x14ac:dyDescent="0.35">
      <c r="B823" s="230"/>
      <c r="C823" s="230"/>
      <c r="D823" s="230"/>
      <c r="E823" s="230"/>
      <c r="F823" s="230"/>
      <c r="G823" s="230"/>
      <c r="H823" s="120"/>
      <c r="I823" s="120"/>
      <c r="J823" s="120"/>
      <c r="K823" s="120"/>
      <c r="L823" s="120"/>
      <c r="M823" s="120"/>
      <c r="N823" s="120"/>
      <c r="O823" s="120"/>
      <c r="P823" s="120"/>
      <c r="Q823" s="246"/>
      <c r="R823" s="232"/>
      <c r="S823" s="233"/>
      <c r="T823" s="233"/>
      <c r="U823" s="230"/>
      <c r="V823" s="230"/>
      <c r="W823" s="230"/>
    </row>
    <row r="824" spans="2:23" x14ac:dyDescent="0.35">
      <c r="B824" s="230"/>
      <c r="C824" s="230"/>
      <c r="D824" s="230"/>
      <c r="E824" s="230"/>
      <c r="F824" s="230"/>
      <c r="G824" s="230"/>
      <c r="H824" s="120"/>
      <c r="I824" s="120"/>
      <c r="J824" s="120"/>
      <c r="K824" s="120"/>
      <c r="L824" s="120"/>
      <c r="M824" s="120"/>
      <c r="N824" s="120"/>
      <c r="O824" s="120"/>
      <c r="P824" s="120"/>
      <c r="Q824" s="246"/>
      <c r="R824" s="232"/>
      <c r="S824" s="233"/>
      <c r="T824" s="233"/>
      <c r="U824" s="230"/>
      <c r="V824" s="230"/>
      <c r="W824" s="230"/>
    </row>
    <row r="825" spans="2:23" x14ac:dyDescent="0.35">
      <c r="B825" s="230"/>
      <c r="C825" s="230"/>
      <c r="D825" s="230"/>
      <c r="E825" s="230"/>
      <c r="F825" s="230"/>
      <c r="G825" s="230"/>
      <c r="H825" s="120"/>
      <c r="I825" s="120"/>
      <c r="J825" s="120"/>
      <c r="K825" s="120"/>
      <c r="L825" s="120"/>
      <c r="M825" s="120"/>
      <c r="N825" s="120"/>
      <c r="O825" s="120"/>
      <c r="P825" s="120"/>
      <c r="Q825" s="246"/>
      <c r="R825" s="232"/>
      <c r="S825" s="233"/>
      <c r="T825" s="233"/>
      <c r="U825" s="230"/>
      <c r="V825" s="230"/>
      <c r="W825" s="230"/>
    </row>
    <row r="826" spans="2:23" x14ac:dyDescent="0.35">
      <c r="B826" s="230"/>
      <c r="C826" s="230"/>
      <c r="D826" s="230"/>
      <c r="E826" s="230"/>
      <c r="F826" s="230"/>
      <c r="G826" s="230"/>
      <c r="H826" s="120"/>
      <c r="I826" s="120"/>
      <c r="J826" s="120"/>
      <c r="K826" s="120"/>
      <c r="L826" s="120"/>
      <c r="M826" s="120"/>
      <c r="N826" s="120"/>
      <c r="O826" s="120"/>
      <c r="P826" s="120"/>
      <c r="Q826" s="246"/>
      <c r="R826" s="232"/>
      <c r="S826" s="233"/>
      <c r="T826" s="233"/>
      <c r="U826" s="230"/>
      <c r="V826" s="230"/>
      <c r="W826" s="230"/>
    </row>
    <row r="827" spans="2:23" x14ac:dyDescent="0.35">
      <c r="B827" s="230"/>
      <c r="C827" s="230"/>
      <c r="D827" s="230"/>
      <c r="E827" s="230"/>
      <c r="F827" s="230"/>
      <c r="G827" s="230"/>
      <c r="H827" s="120"/>
      <c r="I827" s="120"/>
      <c r="J827" s="120"/>
      <c r="K827" s="120"/>
      <c r="L827" s="120"/>
      <c r="M827" s="120"/>
      <c r="N827" s="120"/>
      <c r="O827" s="120"/>
      <c r="P827" s="120"/>
      <c r="Q827" s="246"/>
      <c r="R827" s="232"/>
      <c r="S827" s="233"/>
      <c r="T827" s="233"/>
      <c r="U827" s="230"/>
      <c r="V827" s="230"/>
      <c r="W827" s="230"/>
    </row>
    <row r="828" spans="2:23" x14ac:dyDescent="0.35">
      <c r="B828" s="230"/>
      <c r="C828" s="230"/>
      <c r="D828" s="230"/>
      <c r="E828" s="230"/>
      <c r="F828" s="230"/>
      <c r="G828" s="230"/>
      <c r="H828" s="120"/>
      <c r="I828" s="120"/>
      <c r="J828" s="120"/>
      <c r="K828" s="120"/>
      <c r="L828" s="120"/>
      <c r="M828" s="120"/>
      <c r="N828" s="120"/>
      <c r="O828" s="120"/>
      <c r="P828" s="120"/>
      <c r="Q828" s="246"/>
      <c r="R828" s="232"/>
      <c r="S828" s="233"/>
      <c r="T828" s="233"/>
      <c r="U828" s="230"/>
      <c r="V828" s="230"/>
      <c r="W828" s="230"/>
    </row>
    <row r="829" spans="2:23" x14ac:dyDescent="0.35">
      <c r="B829" s="230"/>
      <c r="C829" s="230"/>
      <c r="D829" s="230"/>
      <c r="E829" s="230"/>
      <c r="F829" s="230"/>
      <c r="G829" s="230"/>
      <c r="H829" s="120"/>
      <c r="I829" s="120"/>
      <c r="J829" s="120"/>
      <c r="K829" s="120"/>
      <c r="L829" s="120"/>
      <c r="M829" s="120"/>
      <c r="N829" s="120"/>
      <c r="O829" s="120"/>
      <c r="P829" s="120"/>
      <c r="Q829" s="246"/>
      <c r="R829" s="232"/>
      <c r="S829" s="233"/>
      <c r="T829" s="233"/>
      <c r="U829" s="230"/>
      <c r="V829" s="230"/>
      <c r="W829" s="230"/>
    </row>
    <row r="830" spans="2:23" x14ac:dyDescent="0.35">
      <c r="B830" s="230"/>
      <c r="C830" s="230"/>
      <c r="D830" s="230"/>
      <c r="E830" s="230"/>
      <c r="F830" s="230"/>
      <c r="G830" s="230"/>
      <c r="H830" s="120"/>
      <c r="I830" s="120"/>
      <c r="J830" s="120"/>
      <c r="K830" s="120"/>
      <c r="L830" s="120"/>
      <c r="M830" s="120"/>
      <c r="N830" s="120"/>
      <c r="O830" s="120"/>
      <c r="P830" s="120"/>
      <c r="Q830" s="246"/>
      <c r="R830" s="232"/>
      <c r="S830" s="233"/>
      <c r="T830" s="233"/>
      <c r="U830" s="230"/>
      <c r="V830" s="230"/>
      <c r="W830" s="230"/>
    </row>
    <row r="831" spans="2:23" x14ac:dyDescent="0.35">
      <c r="B831" s="230"/>
      <c r="C831" s="230"/>
      <c r="D831" s="230"/>
      <c r="E831" s="230"/>
      <c r="F831" s="230"/>
      <c r="G831" s="230"/>
      <c r="H831" s="120"/>
      <c r="I831" s="120"/>
      <c r="J831" s="120"/>
      <c r="K831" s="120"/>
      <c r="L831" s="120"/>
      <c r="M831" s="120"/>
      <c r="N831" s="120"/>
      <c r="O831" s="120"/>
      <c r="P831" s="120"/>
      <c r="Q831" s="246"/>
      <c r="R831" s="232"/>
      <c r="S831" s="233"/>
      <c r="T831" s="233"/>
      <c r="U831" s="230"/>
      <c r="V831" s="230"/>
      <c r="W831" s="230"/>
    </row>
    <row r="832" spans="2:23" x14ac:dyDescent="0.35">
      <c r="B832" s="230"/>
      <c r="C832" s="230"/>
      <c r="D832" s="230"/>
      <c r="E832" s="230"/>
      <c r="F832" s="230"/>
      <c r="G832" s="230"/>
      <c r="H832" s="120"/>
      <c r="I832" s="120"/>
      <c r="J832" s="120"/>
      <c r="K832" s="120"/>
      <c r="L832" s="120"/>
      <c r="M832" s="120"/>
      <c r="N832" s="120"/>
      <c r="O832" s="120"/>
      <c r="P832" s="120"/>
      <c r="Q832" s="246"/>
      <c r="R832" s="232"/>
      <c r="S832" s="233"/>
      <c r="T832" s="233"/>
      <c r="U832" s="230"/>
      <c r="V832" s="230"/>
      <c r="W832" s="230"/>
    </row>
    <row r="833" spans="2:23" x14ac:dyDescent="0.35">
      <c r="B833" s="230"/>
      <c r="C833" s="230"/>
      <c r="D833" s="230"/>
      <c r="E833" s="230"/>
      <c r="F833" s="230"/>
      <c r="G833" s="230"/>
      <c r="H833" s="120"/>
      <c r="I833" s="120"/>
      <c r="J833" s="120"/>
      <c r="K833" s="120"/>
      <c r="L833" s="120"/>
      <c r="M833" s="120"/>
      <c r="N833" s="120"/>
      <c r="O833" s="120"/>
      <c r="P833" s="120"/>
      <c r="Q833" s="246"/>
      <c r="R833" s="232"/>
      <c r="S833" s="233"/>
      <c r="T833" s="233"/>
      <c r="U833" s="230"/>
      <c r="V833" s="230"/>
      <c r="W833" s="230"/>
    </row>
    <row r="834" spans="2:23" x14ac:dyDescent="0.35">
      <c r="B834" s="230"/>
      <c r="C834" s="230"/>
      <c r="D834" s="230"/>
      <c r="E834" s="230"/>
      <c r="F834" s="230"/>
      <c r="G834" s="230"/>
      <c r="H834" s="120"/>
      <c r="I834" s="120"/>
      <c r="J834" s="120"/>
      <c r="K834" s="120"/>
      <c r="L834" s="120"/>
      <c r="M834" s="120"/>
      <c r="N834" s="120"/>
      <c r="O834" s="120"/>
      <c r="P834" s="120"/>
      <c r="Q834" s="246"/>
      <c r="R834" s="232"/>
      <c r="S834" s="233"/>
      <c r="T834" s="233"/>
      <c r="U834" s="230"/>
      <c r="V834" s="230"/>
      <c r="W834" s="230"/>
    </row>
    <row r="835" spans="2:23" x14ac:dyDescent="0.35">
      <c r="B835" s="230"/>
      <c r="C835" s="230"/>
      <c r="D835" s="230"/>
      <c r="E835" s="230"/>
      <c r="F835" s="230"/>
      <c r="G835" s="230"/>
      <c r="H835" s="120"/>
      <c r="I835" s="120"/>
      <c r="J835" s="120"/>
      <c r="K835" s="120"/>
      <c r="L835" s="120"/>
      <c r="M835" s="120"/>
      <c r="N835" s="120"/>
      <c r="O835" s="120"/>
      <c r="P835" s="120"/>
      <c r="Q835" s="246"/>
      <c r="R835" s="232"/>
      <c r="S835" s="233"/>
      <c r="T835" s="233"/>
      <c r="U835" s="230"/>
      <c r="V835" s="230"/>
      <c r="W835" s="230"/>
    </row>
    <row r="836" spans="2:23" x14ac:dyDescent="0.35">
      <c r="B836" s="230"/>
      <c r="C836" s="230"/>
      <c r="D836" s="230"/>
      <c r="E836" s="230"/>
      <c r="F836" s="230"/>
      <c r="G836" s="230"/>
      <c r="H836" s="120"/>
      <c r="I836" s="120"/>
      <c r="J836" s="120"/>
      <c r="K836" s="120"/>
      <c r="L836" s="120"/>
      <c r="M836" s="120"/>
      <c r="N836" s="120"/>
      <c r="O836" s="120"/>
      <c r="P836" s="120"/>
      <c r="Q836" s="246"/>
      <c r="R836" s="232"/>
      <c r="S836" s="233"/>
      <c r="T836" s="233"/>
      <c r="U836" s="230"/>
      <c r="V836" s="230"/>
      <c r="W836" s="230"/>
    </row>
    <row r="837" spans="2:23" x14ac:dyDescent="0.35">
      <c r="B837" s="230"/>
      <c r="C837" s="230"/>
      <c r="D837" s="230"/>
      <c r="E837" s="230"/>
      <c r="F837" s="230"/>
      <c r="G837" s="230"/>
      <c r="H837" s="120"/>
      <c r="I837" s="120"/>
      <c r="J837" s="120"/>
      <c r="K837" s="120"/>
      <c r="L837" s="120"/>
      <c r="M837" s="120"/>
      <c r="N837" s="120"/>
      <c r="O837" s="120"/>
      <c r="P837" s="120"/>
      <c r="Q837" s="246"/>
      <c r="R837" s="232"/>
      <c r="S837" s="233"/>
      <c r="T837" s="233"/>
      <c r="U837" s="230"/>
      <c r="V837" s="230"/>
      <c r="W837" s="230"/>
    </row>
    <row r="838" spans="2:23" x14ac:dyDescent="0.35">
      <c r="B838" s="230"/>
      <c r="C838" s="230"/>
      <c r="D838" s="230"/>
      <c r="E838" s="230"/>
      <c r="F838" s="230"/>
      <c r="G838" s="230"/>
      <c r="H838" s="120"/>
      <c r="I838" s="120"/>
      <c r="J838" s="120"/>
      <c r="K838" s="120"/>
      <c r="L838" s="120"/>
      <c r="M838" s="120"/>
      <c r="N838" s="120"/>
      <c r="O838" s="120"/>
      <c r="P838" s="120"/>
      <c r="Q838" s="246"/>
      <c r="R838" s="232"/>
      <c r="S838" s="233"/>
      <c r="T838" s="233"/>
      <c r="U838" s="230"/>
      <c r="V838" s="230"/>
      <c r="W838" s="230"/>
    </row>
    <row r="839" spans="2:23" x14ac:dyDescent="0.35">
      <c r="B839" s="230"/>
      <c r="C839" s="230"/>
      <c r="D839" s="230"/>
      <c r="E839" s="230"/>
      <c r="F839" s="230"/>
      <c r="G839" s="230"/>
      <c r="H839" s="120"/>
      <c r="I839" s="120"/>
      <c r="J839" s="120"/>
      <c r="K839" s="120"/>
      <c r="L839" s="120"/>
      <c r="M839" s="120"/>
      <c r="N839" s="120"/>
      <c r="O839" s="120"/>
      <c r="P839" s="120"/>
      <c r="Q839" s="246"/>
      <c r="R839" s="232"/>
      <c r="S839" s="233"/>
      <c r="T839" s="233"/>
      <c r="U839" s="230"/>
      <c r="V839" s="230"/>
      <c r="W839" s="230"/>
    </row>
    <row r="840" spans="2:23" x14ac:dyDescent="0.35">
      <c r="B840" s="230"/>
      <c r="C840" s="230"/>
      <c r="D840" s="230"/>
      <c r="E840" s="230"/>
      <c r="F840" s="230"/>
      <c r="G840" s="230"/>
      <c r="H840" s="120"/>
      <c r="I840" s="120"/>
      <c r="J840" s="120"/>
      <c r="K840" s="120"/>
      <c r="L840" s="120"/>
      <c r="M840" s="120"/>
      <c r="N840" s="120"/>
      <c r="O840" s="120"/>
      <c r="P840" s="120"/>
      <c r="Q840" s="246"/>
      <c r="R840" s="232"/>
      <c r="S840" s="233"/>
      <c r="T840" s="233"/>
      <c r="U840" s="230"/>
      <c r="V840" s="230"/>
      <c r="W840" s="230"/>
    </row>
    <row r="841" spans="2:23" x14ac:dyDescent="0.35">
      <c r="B841" s="230"/>
      <c r="C841" s="230"/>
      <c r="D841" s="230"/>
      <c r="E841" s="230"/>
      <c r="F841" s="230"/>
      <c r="G841" s="230"/>
      <c r="H841" s="120"/>
      <c r="I841" s="120"/>
      <c r="J841" s="120"/>
      <c r="K841" s="120"/>
      <c r="L841" s="120"/>
      <c r="M841" s="120"/>
      <c r="N841" s="120"/>
      <c r="O841" s="120"/>
      <c r="P841" s="120"/>
      <c r="Q841" s="246"/>
      <c r="R841" s="232"/>
      <c r="S841" s="233"/>
      <c r="T841" s="233"/>
      <c r="U841" s="230"/>
      <c r="V841" s="230"/>
      <c r="W841" s="230"/>
    </row>
    <row r="842" spans="2:23" x14ac:dyDescent="0.35">
      <c r="B842" s="230"/>
      <c r="C842" s="230"/>
      <c r="D842" s="230"/>
      <c r="E842" s="230"/>
      <c r="F842" s="230"/>
      <c r="G842" s="230"/>
      <c r="H842" s="120"/>
      <c r="I842" s="120"/>
      <c r="J842" s="120"/>
      <c r="K842" s="120"/>
      <c r="L842" s="120"/>
      <c r="M842" s="120"/>
      <c r="N842" s="120"/>
      <c r="O842" s="120"/>
      <c r="P842" s="120"/>
      <c r="Q842" s="246"/>
      <c r="R842" s="232"/>
      <c r="S842" s="233"/>
      <c r="T842" s="233"/>
      <c r="U842" s="230"/>
      <c r="V842" s="230"/>
      <c r="W842" s="230"/>
    </row>
    <row r="843" spans="2:23" x14ac:dyDescent="0.35">
      <c r="B843" s="230"/>
      <c r="C843" s="230"/>
      <c r="D843" s="230"/>
      <c r="E843" s="230"/>
      <c r="F843" s="230"/>
      <c r="G843" s="230"/>
      <c r="H843" s="120"/>
      <c r="I843" s="120"/>
      <c r="J843" s="120"/>
      <c r="K843" s="120"/>
      <c r="L843" s="120"/>
      <c r="M843" s="120"/>
      <c r="N843" s="120"/>
      <c r="O843" s="120"/>
      <c r="P843" s="120"/>
      <c r="Q843" s="246"/>
      <c r="R843" s="232"/>
      <c r="S843" s="233"/>
      <c r="T843" s="233"/>
      <c r="U843" s="230"/>
      <c r="V843" s="230"/>
      <c r="W843" s="230"/>
    </row>
    <row r="844" spans="2:23" x14ac:dyDescent="0.35">
      <c r="B844" s="230"/>
      <c r="C844" s="230"/>
      <c r="D844" s="230"/>
      <c r="E844" s="230"/>
      <c r="F844" s="230"/>
      <c r="G844" s="230"/>
      <c r="H844" s="120"/>
      <c r="I844" s="120"/>
      <c r="J844" s="120"/>
      <c r="K844" s="120"/>
      <c r="L844" s="120"/>
      <c r="M844" s="120"/>
      <c r="N844" s="120"/>
      <c r="O844" s="120"/>
      <c r="P844" s="120"/>
      <c r="Q844" s="246"/>
      <c r="R844" s="232"/>
      <c r="S844" s="233"/>
      <c r="T844" s="233"/>
      <c r="U844" s="230"/>
      <c r="V844" s="230"/>
      <c r="W844" s="230"/>
    </row>
    <row r="845" spans="2:23" x14ac:dyDescent="0.35">
      <c r="B845" s="230"/>
      <c r="C845" s="230"/>
      <c r="D845" s="230"/>
      <c r="E845" s="230"/>
      <c r="F845" s="230"/>
      <c r="G845" s="230"/>
      <c r="H845" s="120"/>
      <c r="I845" s="120"/>
      <c r="J845" s="120"/>
      <c r="K845" s="120"/>
      <c r="L845" s="120"/>
      <c r="M845" s="120"/>
      <c r="N845" s="120"/>
      <c r="O845" s="120"/>
      <c r="P845" s="120"/>
      <c r="Q845" s="246"/>
      <c r="R845" s="232"/>
      <c r="S845" s="233"/>
      <c r="T845" s="233"/>
      <c r="U845" s="230"/>
      <c r="V845" s="230"/>
      <c r="W845" s="230"/>
    </row>
    <row r="846" spans="2:23" x14ac:dyDescent="0.35">
      <c r="B846" s="230"/>
      <c r="C846" s="230"/>
      <c r="D846" s="230"/>
      <c r="E846" s="230"/>
      <c r="F846" s="230"/>
      <c r="G846" s="230"/>
      <c r="H846" s="120"/>
      <c r="I846" s="120"/>
      <c r="J846" s="120"/>
      <c r="K846" s="120"/>
      <c r="L846" s="120"/>
      <c r="M846" s="120"/>
      <c r="N846" s="120"/>
      <c r="O846" s="120"/>
      <c r="P846" s="120"/>
      <c r="Q846" s="246"/>
      <c r="R846" s="232"/>
      <c r="S846" s="233"/>
      <c r="T846" s="233"/>
      <c r="U846" s="230"/>
      <c r="V846" s="230"/>
      <c r="W846" s="230"/>
    </row>
    <row r="847" spans="2:23" x14ac:dyDescent="0.35">
      <c r="B847" s="230"/>
      <c r="C847" s="230"/>
      <c r="D847" s="230"/>
      <c r="E847" s="230"/>
      <c r="F847" s="230"/>
      <c r="G847" s="230"/>
      <c r="H847" s="120"/>
      <c r="I847" s="120"/>
      <c r="J847" s="120"/>
      <c r="K847" s="120"/>
      <c r="L847" s="120"/>
      <c r="M847" s="120"/>
      <c r="N847" s="120"/>
      <c r="O847" s="120"/>
      <c r="P847" s="120"/>
      <c r="Q847" s="246"/>
      <c r="R847" s="232"/>
      <c r="S847" s="233"/>
      <c r="T847" s="233"/>
      <c r="U847" s="230"/>
      <c r="V847" s="230"/>
      <c r="W847" s="230"/>
    </row>
    <row r="848" spans="2:23" x14ac:dyDescent="0.35">
      <c r="B848" s="230"/>
      <c r="C848" s="230"/>
      <c r="D848" s="230"/>
      <c r="E848" s="230"/>
      <c r="F848" s="230"/>
      <c r="G848" s="230"/>
      <c r="H848" s="120"/>
      <c r="I848" s="120"/>
      <c r="J848" s="120"/>
      <c r="K848" s="120"/>
      <c r="L848" s="120"/>
      <c r="M848" s="120"/>
      <c r="N848" s="120"/>
      <c r="O848" s="120"/>
      <c r="P848" s="120"/>
      <c r="Q848" s="246"/>
      <c r="R848" s="232"/>
      <c r="S848" s="233"/>
      <c r="T848" s="233"/>
      <c r="U848" s="230"/>
      <c r="V848" s="230"/>
      <c r="W848" s="230"/>
    </row>
    <row r="849" spans="2:23" x14ac:dyDescent="0.35">
      <c r="B849" s="230"/>
      <c r="C849" s="230"/>
      <c r="D849" s="230"/>
      <c r="E849" s="230"/>
      <c r="F849" s="230"/>
      <c r="G849" s="230"/>
      <c r="H849" s="120"/>
      <c r="I849" s="120"/>
      <c r="J849" s="120"/>
      <c r="K849" s="120"/>
      <c r="L849" s="120"/>
      <c r="M849" s="120"/>
      <c r="N849" s="120"/>
      <c r="O849" s="120"/>
      <c r="P849" s="120"/>
      <c r="Q849" s="246"/>
      <c r="R849" s="232"/>
      <c r="S849" s="233"/>
      <c r="T849" s="233"/>
      <c r="U849" s="230"/>
      <c r="V849" s="230"/>
      <c r="W849" s="230"/>
    </row>
    <row r="850" spans="2:23" x14ac:dyDescent="0.35">
      <c r="B850" s="230"/>
      <c r="C850" s="230"/>
      <c r="D850" s="230"/>
      <c r="E850" s="230"/>
      <c r="F850" s="230"/>
      <c r="G850" s="230"/>
      <c r="H850" s="120"/>
      <c r="I850" s="120"/>
      <c r="J850" s="120"/>
      <c r="K850" s="120"/>
      <c r="L850" s="120"/>
      <c r="M850" s="120"/>
      <c r="N850" s="120"/>
      <c r="O850" s="120"/>
      <c r="P850" s="120"/>
      <c r="Q850" s="246"/>
      <c r="R850" s="232"/>
      <c r="S850" s="233"/>
      <c r="T850" s="233"/>
      <c r="U850" s="230"/>
      <c r="V850" s="230"/>
      <c r="W850" s="230"/>
    </row>
    <row r="851" spans="2:23" x14ac:dyDescent="0.35">
      <c r="B851" s="230"/>
      <c r="C851" s="230"/>
      <c r="D851" s="230"/>
      <c r="E851" s="230"/>
      <c r="F851" s="230"/>
      <c r="G851" s="230"/>
      <c r="H851" s="120"/>
      <c r="I851" s="120"/>
      <c r="J851" s="120"/>
      <c r="K851" s="120"/>
      <c r="L851" s="120"/>
      <c r="M851" s="120"/>
      <c r="N851" s="120"/>
      <c r="O851" s="120"/>
      <c r="P851" s="120"/>
      <c r="Q851" s="246"/>
      <c r="R851" s="232"/>
      <c r="S851" s="233"/>
      <c r="T851" s="233"/>
      <c r="U851" s="230"/>
      <c r="V851" s="230"/>
      <c r="W851" s="230"/>
    </row>
    <row r="852" spans="2:23" x14ac:dyDescent="0.35">
      <c r="B852" s="230"/>
      <c r="C852" s="230"/>
      <c r="D852" s="230"/>
      <c r="E852" s="230"/>
      <c r="F852" s="230"/>
      <c r="G852" s="230"/>
      <c r="H852" s="120"/>
      <c r="I852" s="120"/>
      <c r="J852" s="120"/>
      <c r="K852" s="120"/>
      <c r="L852" s="120"/>
      <c r="M852" s="120"/>
      <c r="N852" s="120"/>
      <c r="O852" s="120"/>
      <c r="P852" s="120"/>
      <c r="Q852" s="246"/>
      <c r="R852" s="232"/>
      <c r="S852" s="233"/>
      <c r="T852" s="233"/>
      <c r="U852" s="230"/>
      <c r="V852" s="230"/>
      <c r="W852" s="230"/>
    </row>
    <row r="853" spans="2:23" x14ac:dyDescent="0.35">
      <c r="B853" s="230"/>
      <c r="C853" s="230"/>
      <c r="D853" s="230"/>
      <c r="E853" s="230"/>
      <c r="F853" s="230"/>
      <c r="G853" s="230"/>
      <c r="H853" s="120"/>
      <c r="I853" s="120"/>
      <c r="J853" s="120"/>
      <c r="K853" s="120"/>
      <c r="L853" s="120"/>
      <c r="M853" s="120"/>
      <c r="N853" s="120"/>
      <c r="O853" s="120"/>
      <c r="P853" s="120"/>
      <c r="Q853" s="246"/>
      <c r="R853" s="232"/>
      <c r="S853" s="233"/>
      <c r="T853" s="233"/>
      <c r="U853" s="230"/>
      <c r="V853" s="230"/>
      <c r="W853" s="230"/>
    </row>
    <row r="854" spans="2:23" x14ac:dyDescent="0.35">
      <c r="B854" s="230"/>
      <c r="C854" s="230"/>
      <c r="D854" s="230"/>
      <c r="E854" s="230"/>
      <c r="F854" s="230"/>
      <c r="G854" s="230"/>
      <c r="H854" s="120"/>
      <c r="I854" s="120"/>
      <c r="J854" s="120"/>
      <c r="K854" s="120"/>
      <c r="L854" s="120"/>
      <c r="M854" s="120"/>
      <c r="N854" s="120"/>
      <c r="O854" s="120"/>
      <c r="P854" s="120"/>
      <c r="Q854" s="246"/>
      <c r="R854" s="232"/>
      <c r="S854" s="233"/>
      <c r="T854" s="233"/>
      <c r="U854" s="230"/>
      <c r="V854" s="230"/>
      <c r="W854" s="230"/>
    </row>
    <row r="855" spans="2:23" x14ac:dyDescent="0.35">
      <c r="B855" s="230"/>
      <c r="C855" s="230"/>
      <c r="D855" s="230"/>
      <c r="E855" s="230"/>
      <c r="F855" s="230"/>
      <c r="G855" s="230"/>
      <c r="H855" s="120"/>
      <c r="I855" s="120"/>
      <c r="J855" s="120"/>
      <c r="K855" s="120"/>
      <c r="L855" s="120"/>
      <c r="M855" s="120"/>
      <c r="N855" s="120"/>
      <c r="O855" s="120"/>
      <c r="P855" s="120"/>
      <c r="Q855" s="246"/>
      <c r="R855" s="232"/>
      <c r="S855" s="233"/>
      <c r="T855" s="233"/>
      <c r="U855" s="230"/>
      <c r="V855" s="230"/>
      <c r="W855" s="230"/>
    </row>
    <row r="856" spans="2:23" x14ac:dyDescent="0.35">
      <c r="B856" s="230"/>
      <c r="C856" s="230"/>
      <c r="D856" s="230"/>
      <c r="E856" s="230"/>
      <c r="F856" s="230"/>
      <c r="G856" s="230"/>
      <c r="H856" s="120"/>
      <c r="I856" s="120"/>
      <c r="J856" s="120"/>
      <c r="K856" s="120"/>
      <c r="L856" s="120"/>
      <c r="M856" s="120"/>
      <c r="N856" s="120"/>
      <c r="O856" s="120"/>
      <c r="P856" s="120"/>
      <c r="Q856" s="246"/>
      <c r="R856" s="232"/>
      <c r="S856" s="233"/>
      <c r="T856" s="233"/>
      <c r="U856" s="230"/>
      <c r="V856" s="230"/>
      <c r="W856" s="230"/>
    </row>
    <row r="857" spans="2:23" x14ac:dyDescent="0.35">
      <c r="B857" s="230"/>
      <c r="C857" s="230"/>
      <c r="D857" s="230"/>
      <c r="E857" s="230"/>
      <c r="F857" s="230"/>
      <c r="G857" s="230"/>
      <c r="H857" s="120"/>
      <c r="I857" s="120"/>
      <c r="J857" s="120"/>
      <c r="K857" s="120"/>
      <c r="L857" s="120"/>
      <c r="M857" s="120"/>
      <c r="N857" s="120"/>
      <c r="O857" s="120"/>
      <c r="P857" s="120"/>
      <c r="Q857" s="246"/>
      <c r="R857" s="232"/>
      <c r="S857" s="233"/>
      <c r="T857" s="233"/>
      <c r="U857" s="230"/>
      <c r="V857" s="230"/>
      <c r="W857" s="230"/>
    </row>
    <row r="858" spans="2:23" x14ac:dyDescent="0.35">
      <c r="B858" s="230"/>
      <c r="C858" s="230"/>
      <c r="D858" s="230"/>
      <c r="E858" s="230"/>
      <c r="F858" s="230"/>
      <c r="G858" s="230"/>
      <c r="H858" s="120"/>
      <c r="I858" s="120"/>
      <c r="J858" s="120"/>
      <c r="K858" s="120"/>
      <c r="L858" s="120"/>
      <c r="M858" s="120"/>
      <c r="N858" s="120"/>
      <c r="O858" s="120"/>
      <c r="P858" s="120"/>
      <c r="Q858" s="246"/>
      <c r="R858" s="232"/>
      <c r="S858" s="233"/>
      <c r="T858" s="233"/>
      <c r="U858" s="230"/>
      <c r="V858" s="230"/>
      <c r="W858" s="230"/>
    </row>
    <row r="859" spans="2:23" x14ac:dyDescent="0.35">
      <c r="B859" s="230"/>
      <c r="C859" s="230"/>
      <c r="D859" s="230"/>
      <c r="E859" s="230"/>
      <c r="F859" s="230"/>
      <c r="G859" s="230"/>
      <c r="H859" s="120"/>
      <c r="I859" s="120"/>
      <c r="J859" s="120"/>
      <c r="K859" s="120"/>
      <c r="L859" s="120"/>
      <c r="M859" s="120"/>
      <c r="N859" s="120"/>
      <c r="O859" s="120"/>
      <c r="P859" s="120"/>
      <c r="Q859" s="246"/>
      <c r="R859" s="232"/>
      <c r="S859" s="233"/>
      <c r="T859" s="233"/>
      <c r="U859" s="230"/>
      <c r="V859" s="230"/>
      <c r="W859" s="230"/>
    </row>
    <row r="860" spans="2:23" x14ac:dyDescent="0.35">
      <c r="B860" s="230"/>
      <c r="C860" s="230"/>
      <c r="D860" s="230"/>
      <c r="E860" s="230"/>
      <c r="F860" s="230"/>
      <c r="G860" s="230"/>
      <c r="H860" s="120"/>
      <c r="I860" s="120"/>
      <c r="J860" s="120"/>
      <c r="K860" s="120"/>
      <c r="L860" s="120"/>
      <c r="M860" s="120"/>
      <c r="N860" s="120"/>
      <c r="O860" s="120"/>
      <c r="P860" s="120"/>
      <c r="Q860" s="246"/>
      <c r="R860" s="232"/>
      <c r="S860" s="233"/>
      <c r="T860" s="233"/>
      <c r="U860" s="230"/>
      <c r="V860" s="230"/>
      <c r="W860" s="230"/>
    </row>
    <row r="861" spans="2:23" x14ac:dyDescent="0.35">
      <c r="B861" s="230"/>
      <c r="C861" s="230"/>
      <c r="D861" s="230"/>
      <c r="E861" s="230"/>
      <c r="F861" s="230"/>
      <c r="G861" s="230"/>
      <c r="H861" s="120"/>
      <c r="I861" s="120"/>
      <c r="J861" s="120"/>
      <c r="K861" s="120"/>
      <c r="L861" s="120"/>
      <c r="M861" s="120"/>
      <c r="N861" s="120"/>
      <c r="O861" s="120"/>
      <c r="P861" s="120"/>
      <c r="Q861" s="246"/>
      <c r="R861" s="232"/>
      <c r="S861" s="233"/>
      <c r="T861" s="233"/>
      <c r="U861" s="230"/>
      <c r="V861" s="230"/>
      <c r="W861" s="230"/>
    </row>
    <row r="862" spans="2:23" x14ac:dyDescent="0.35">
      <c r="B862" s="230"/>
      <c r="C862" s="230"/>
      <c r="D862" s="230"/>
      <c r="E862" s="230"/>
      <c r="F862" s="230"/>
      <c r="G862" s="230"/>
      <c r="H862" s="120"/>
      <c r="I862" s="120"/>
      <c r="J862" s="120"/>
      <c r="K862" s="120"/>
      <c r="L862" s="120"/>
      <c r="M862" s="120"/>
      <c r="N862" s="120"/>
      <c r="O862" s="120"/>
      <c r="P862" s="120"/>
      <c r="Q862" s="246"/>
      <c r="R862" s="232"/>
      <c r="S862" s="233"/>
      <c r="T862" s="233"/>
      <c r="U862" s="230"/>
      <c r="V862" s="230"/>
      <c r="W862" s="230"/>
    </row>
    <row r="863" spans="2:23" x14ac:dyDescent="0.35">
      <c r="B863" s="230"/>
      <c r="C863" s="230"/>
      <c r="D863" s="230"/>
      <c r="E863" s="230"/>
      <c r="F863" s="230"/>
      <c r="G863" s="230"/>
      <c r="H863" s="120"/>
      <c r="I863" s="120"/>
      <c r="J863" s="120"/>
      <c r="K863" s="120"/>
      <c r="L863" s="120"/>
      <c r="M863" s="120"/>
      <c r="N863" s="120"/>
      <c r="O863" s="120"/>
      <c r="P863" s="120"/>
      <c r="Q863" s="246"/>
      <c r="R863" s="232"/>
      <c r="S863" s="233"/>
      <c r="T863" s="233"/>
      <c r="U863" s="230"/>
      <c r="V863" s="230"/>
      <c r="W863" s="230"/>
    </row>
    <row r="864" spans="2:23" x14ac:dyDescent="0.35">
      <c r="B864" s="230"/>
      <c r="C864" s="230"/>
      <c r="D864" s="230"/>
      <c r="E864" s="230"/>
      <c r="F864" s="230"/>
      <c r="G864" s="230"/>
      <c r="H864" s="120"/>
      <c r="I864" s="120"/>
      <c r="J864" s="120"/>
      <c r="K864" s="120"/>
      <c r="L864" s="120"/>
      <c r="M864" s="120"/>
      <c r="N864" s="120"/>
      <c r="O864" s="120"/>
      <c r="P864" s="120"/>
      <c r="Q864" s="246"/>
      <c r="R864" s="232"/>
      <c r="S864" s="233"/>
      <c r="T864" s="233"/>
      <c r="U864" s="230"/>
      <c r="V864" s="230"/>
      <c r="W864" s="230"/>
    </row>
    <row r="865" spans="2:23" x14ac:dyDescent="0.35">
      <c r="B865" s="230"/>
      <c r="C865" s="230"/>
      <c r="D865" s="230"/>
      <c r="E865" s="230"/>
      <c r="F865" s="230"/>
      <c r="G865" s="230"/>
      <c r="H865" s="120"/>
      <c r="I865" s="120"/>
      <c r="J865" s="120"/>
      <c r="K865" s="120"/>
      <c r="L865" s="120"/>
      <c r="M865" s="120"/>
      <c r="N865" s="120"/>
      <c r="O865" s="120"/>
      <c r="P865" s="120"/>
      <c r="Q865" s="246"/>
      <c r="R865" s="232"/>
      <c r="S865" s="233"/>
      <c r="T865" s="233"/>
      <c r="U865" s="230"/>
      <c r="V865" s="230"/>
      <c r="W865" s="230"/>
    </row>
    <row r="866" spans="2:23" x14ac:dyDescent="0.35">
      <c r="B866" s="230"/>
      <c r="C866" s="230"/>
      <c r="D866" s="230"/>
      <c r="E866" s="230"/>
      <c r="F866" s="230"/>
      <c r="G866" s="230"/>
      <c r="H866" s="120"/>
      <c r="I866" s="120"/>
      <c r="J866" s="120"/>
      <c r="K866" s="120"/>
      <c r="L866" s="120"/>
      <c r="M866" s="120"/>
      <c r="N866" s="120"/>
      <c r="O866" s="120"/>
      <c r="P866" s="120"/>
      <c r="Q866" s="246"/>
      <c r="R866" s="232"/>
      <c r="S866" s="233"/>
      <c r="T866" s="233"/>
      <c r="U866" s="230"/>
      <c r="V866" s="230"/>
      <c r="W866" s="230"/>
    </row>
    <row r="867" spans="2:23" x14ac:dyDescent="0.35">
      <c r="B867" s="230"/>
      <c r="C867" s="230"/>
      <c r="D867" s="230"/>
      <c r="E867" s="230"/>
      <c r="F867" s="230"/>
      <c r="G867" s="230"/>
      <c r="H867" s="120"/>
      <c r="I867" s="120"/>
      <c r="J867" s="120"/>
      <c r="K867" s="120"/>
      <c r="L867" s="120"/>
      <c r="M867" s="120"/>
      <c r="N867" s="120"/>
      <c r="O867" s="120"/>
      <c r="P867" s="120"/>
      <c r="Q867" s="246"/>
      <c r="R867" s="232"/>
      <c r="S867" s="233"/>
      <c r="T867" s="233"/>
      <c r="U867" s="230"/>
      <c r="V867" s="230"/>
      <c r="W867" s="230"/>
    </row>
    <row r="868" spans="2:23" x14ac:dyDescent="0.35">
      <c r="B868" s="230"/>
      <c r="C868" s="230"/>
      <c r="D868" s="230"/>
      <c r="E868" s="230"/>
      <c r="F868" s="230"/>
      <c r="G868" s="230"/>
      <c r="H868" s="120"/>
      <c r="I868" s="120"/>
      <c r="J868" s="120"/>
      <c r="K868" s="120"/>
      <c r="L868" s="120"/>
      <c r="M868" s="120"/>
      <c r="N868" s="120"/>
      <c r="O868" s="120"/>
      <c r="P868" s="120"/>
      <c r="Q868" s="246"/>
      <c r="R868" s="232"/>
      <c r="S868" s="233"/>
      <c r="T868" s="233"/>
      <c r="U868" s="230"/>
      <c r="V868" s="230"/>
      <c r="W868" s="230"/>
    </row>
    <row r="869" spans="2:23" x14ac:dyDescent="0.35">
      <c r="B869" s="230"/>
      <c r="C869" s="230"/>
      <c r="D869" s="230"/>
      <c r="E869" s="230"/>
      <c r="F869" s="230"/>
      <c r="G869" s="230"/>
      <c r="H869" s="120"/>
      <c r="I869" s="120"/>
      <c r="J869" s="120"/>
      <c r="K869" s="120"/>
      <c r="L869" s="120"/>
      <c r="M869" s="120"/>
      <c r="N869" s="120"/>
      <c r="O869" s="120"/>
      <c r="P869" s="120"/>
      <c r="Q869" s="246"/>
      <c r="R869" s="232"/>
      <c r="S869" s="233"/>
      <c r="T869" s="233"/>
      <c r="U869" s="230"/>
      <c r="V869" s="230"/>
      <c r="W869" s="230"/>
    </row>
    <row r="870" spans="2:23" x14ac:dyDescent="0.35">
      <c r="B870" s="230"/>
      <c r="C870" s="230"/>
      <c r="D870" s="230"/>
      <c r="E870" s="230"/>
      <c r="F870" s="230"/>
      <c r="G870" s="230"/>
      <c r="H870" s="120"/>
      <c r="I870" s="120"/>
      <c r="J870" s="120"/>
      <c r="K870" s="120"/>
      <c r="L870" s="120"/>
      <c r="M870" s="120"/>
      <c r="N870" s="120"/>
      <c r="O870" s="120"/>
      <c r="P870" s="120"/>
      <c r="Q870" s="246"/>
      <c r="R870" s="232"/>
      <c r="S870" s="233"/>
      <c r="T870" s="233"/>
      <c r="U870" s="230"/>
      <c r="V870" s="230"/>
      <c r="W870" s="230"/>
    </row>
    <row r="871" spans="2:23" x14ac:dyDescent="0.35">
      <c r="B871" s="230"/>
      <c r="C871" s="230"/>
      <c r="D871" s="230"/>
      <c r="E871" s="230"/>
      <c r="F871" s="230"/>
      <c r="G871" s="230"/>
      <c r="H871" s="120"/>
      <c r="I871" s="120"/>
      <c r="J871" s="120"/>
      <c r="K871" s="120"/>
      <c r="L871" s="120"/>
      <c r="M871" s="120"/>
      <c r="N871" s="120"/>
      <c r="O871" s="120"/>
      <c r="P871" s="120"/>
      <c r="Q871" s="246"/>
      <c r="R871" s="232"/>
      <c r="S871" s="233"/>
      <c r="T871" s="233"/>
      <c r="U871" s="230"/>
      <c r="V871" s="230"/>
      <c r="W871" s="230"/>
    </row>
    <row r="872" spans="2:23" x14ac:dyDescent="0.35">
      <c r="B872" s="230"/>
      <c r="C872" s="230"/>
      <c r="D872" s="230"/>
      <c r="E872" s="230"/>
      <c r="F872" s="230"/>
      <c r="G872" s="230"/>
      <c r="H872" s="120"/>
      <c r="I872" s="120"/>
      <c r="J872" s="120"/>
      <c r="K872" s="120"/>
      <c r="L872" s="120"/>
      <c r="M872" s="120"/>
      <c r="N872" s="120"/>
      <c r="O872" s="120"/>
      <c r="P872" s="120"/>
      <c r="Q872" s="246"/>
      <c r="R872" s="232"/>
      <c r="S872" s="233"/>
      <c r="T872" s="233"/>
      <c r="U872" s="230"/>
      <c r="V872" s="230"/>
      <c r="W872" s="230"/>
    </row>
    <row r="873" spans="2:23" x14ac:dyDescent="0.35">
      <c r="B873" s="230"/>
      <c r="C873" s="230"/>
      <c r="D873" s="230"/>
      <c r="E873" s="230"/>
      <c r="F873" s="230"/>
      <c r="G873" s="230"/>
      <c r="H873" s="120"/>
      <c r="I873" s="120"/>
      <c r="J873" s="120"/>
      <c r="K873" s="120"/>
      <c r="L873" s="120"/>
      <c r="M873" s="120"/>
      <c r="N873" s="120"/>
      <c r="O873" s="120"/>
      <c r="P873" s="120"/>
      <c r="Q873" s="246"/>
      <c r="R873" s="232"/>
      <c r="S873" s="233"/>
      <c r="T873" s="233"/>
      <c r="U873" s="230"/>
      <c r="V873" s="230"/>
      <c r="W873" s="230"/>
    </row>
    <row r="874" spans="2:23" x14ac:dyDescent="0.35">
      <c r="B874" s="230"/>
      <c r="C874" s="230"/>
      <c r="D874" s="230"/>
      <c r="E874" s="230"/>
      <c r="F874" s="230"/>
      <c r="G874" s="230"/>
      <c r="H874" s="120"/>
      <c r="I874" s="120"/>
      <c r="J874" s="120"/>
      <c r="K874" s="120"/>
      <c r="L874" s="120"/>
      <c r="M874" s="120"/>
      <c r="N874" s="120"/>
      <c r="O874" s="120"/>
      <c r="P874" s="120"/>
      <c r="Q874" s="246"/>
      <c r="R874" s="232"/>
      <c r="S874" s="233"/>
      <c r="T874" s="233"/>
      <c r="U874" s="230"/>
      <c r="V874" s="230"/>
      <c r="W874" s="230"/>
    </row>
    <row r="875" spans="2:23" x14ac:dyDescent="0.35">
      <c r="B875" s="230"/>
      <c r="C875" s="230"/>
      <c r="D875" s="230"/>
      <c r="E875" s="230"/>
      <c r="F875" s="230"/>
      <c r="G875" s="230"/>
      <c r="H875" s="120"/>
      <c r="I875" s="120"/>
      <c r="J875" s="120"/>
      <c r="K875" s="120"/>
      <c r="L875" s="120"/>
      <c r="M875" s="120"/>
      <c r="N875" s="120"/>
      <c r="O875" s="120"/>
      <c r="P875" s="120"/>
      <c r="Q875" s="246"/>
      <c r="R875" s="232"/>
      <c r="S875" s="233"/>
      <c r="T875" s="233"/>
      <c r="U875" s="230"/>
      <c r="V875" s="230"/>
      <c r="W875" s="230"/>
    </row>
    <row r="876" spans="2:23" x14ac:dyDescent="0.35">
      <c r="B876" s="230"/>
      <c r="C876" s="230"/>
      <c r="D876" s="230"/>
      <c r="E876" s="230"/>
      <c r="F876" s="230"/>
      <c r="G876" s="230"/>
      <c r="H876" s="120"/>
      <c r="I876" s="120"/>
      <c r="J876" s="120"/>
      <c r="K876" s="120"/>
      <c r="L876" s="120"/>
      <c r="M876" s="120"/>
      <c r="N876" s="120"/>
      <c r="O876" s="120"/>
      <c r="P876" s="120"/>
      <c r="Q876" s="246"/>
      <c r="R876" s="232"/>
      <c r="S876" s="233"/>
      <c r="T876" s="233"/>
      <c r="U876" s="230"/>
      <c r="V876" s="230"/>
      <c r="W876" s="230"/>
    </row>
    <row r="877" spans="2:23" x14ac:dyDescent="0.35">
      <c r="B877" s="230"/>
      <c r="C877" s="230"/>
      <c r="D877" s="230"/>
      <c r="E877" s="230"/>
      <c r="F877" s="230"/>
      <c r="G877" s="230"/>
      <c r="H877" s="120"/>
      <c r="I877" s="120"/>
      <c r="J877" s="120"/>
      <c r="K877" s="120"/>
      <c r="L877" s="120"/>
      <c r="M877" s="120"/>
      <c r="N877" s="120"/>
      <c r="O877" s="120"/>
      <c r="P877" s="120"/>
      <c r="Q877" s="246"/>
      <c r="R877" s="232"/>
      <c r="S877" s="233"/>
      <c r="T877" s="233"/>
      <c r="U877" s="230"/>
      <c r="V877" s="230"/>
      <c r="W877" s="230"/>
    </row>
    <row r="878" spans="2:23" x14ac:dyDescent="0.35">
      <c r="B878" s="230"/>
      <c r="C878" s="230"/>
      <c r="D878" s="230"/>
      <c r="E878" s="230"/>
      <c r="F878" s="230"/>
      <c r="G878" s="230"/>
      <c r="H878" s="120"/>
      <c r="I878" s="120"/>
      <c r="J878" s="120"/>
      <c r="K878" s="120"/>
      <c r="L878" s="120"/>
      <c r="M878" s="120"/>
      <c r="N878" s="120"/>
      <c r="O878" s="120"/>
      <c r="P878" s="120"/>
      <c r="Q878" s="246"/>
      <c r="R878" s="232"/>
      <c r="S878" s="233"/>
      <c r="T878" s="233"/>
      <c r="U878" s="230"/>
      <c r="V878" s="230"/>
      <c r="W878" s="230"/>
    </row>
    <row r="879" spans="2:23" x14ac:dyDescent="0.35">
      <c r="B879" s="230"/>
      <c r="C879" s="230"/>
      <c r="D879" s="230"/>
      <c r="E879" s="230"/>
      <c r="F879" s="230"/>
      <c r="G879" s="230"/>
      <c r="H879" s="120"/>
      <c r="I879" s="120"/>
      <c r="J879" s="120"/>
      <c r="K879" s="120"/>
      <c r="L879" s="120"/>
      <c r="M879" s="120"/>
      <c r="N879" s="120"/>
      <c r="O879" s="120"/>
      <c r="P879" s="120"/>
      <c r="Q879" s="246"/>
      <c r="R879" s="232"/>
      <c r="S879" s="233"/>
      <c r="T879" s="233"/>
      <c r="U879" s="230"/>
      <c r="V879" s="230"/>
      <c r="W879" s="230"/>
    </row>
    <row r="880" spans="2:23" x14ac:dyDescent="0.35">
      <c r="B880" s="230"/>
      <c r="C880" s="230"/>
      <c r="D880" s="230"/>
      <c r="E880" s="230"/>
      <c r="F880" s="230"/>
      <c r="G880" s="230"/>
      <c r="H880" s="120"/>
      <c r="I880" s="120"/>
      <c r="J880" s="120"/>
      <c r="K880" s="120"/>
      <c r="L880" s="120"/>
      <c r="M880" s="120"/>
      <c r="N880" s="120"/>
      <c r="O880" s="120"/>
      <c r="P880" s="120"/>
      <c r="Q880" s="246"/>
      <c r="R880" s="232"/>
      <c r="S880" s="233"/>
      <c r="T880" s="233"/>
      <c r="U880" s="230"/>
      <c r="V880" s="230"/>
      <c r="W880" s="230"/>
    </row>
    <row r="881" spans="2:23" x14ac:dyDescent="0.35">
      <c r="B881" s="230"/>
      <c r="C881" s="230"/>
      <c r="D881" s="230"/>
      <c r="E881" s="230"/>
      <c r="F881" s="230"/>
      <c r="G881" s="230"/>
      <c r="H881" s="120"/>
      <c r="I881" s="120"/>
      <c r="J881" s="120"/>
      <c r="K881" s="120"/>
      <c r="L881" s="120"/>
      <c r="M881" s="120"/>
      <c r="N881" s="120"/>
      <c r="O881" s="120"/>
      <c r="P881" s="120"/>
      <c r="Q881" s="246"/>
      <c r="R881" s="232"/>
      <c r="S881" s="233"/>
      <c r="T881" s="233"/>
      <c r="U881" s="230"/>
      <c r="V881" s="230"/>
      <c r="W881" s="230"/>
    </row>
    <row r="882" spans="2:23" x14ac:dyDescent="0.35">
      <c r="B882" s="230"/>
      <c r="C882" s="230"/>
      <c r="D882" s="230"/>
      <c r="E882" s="230"/>
      <c r="F882" s="230"/>
      <c r="G882" s="230"/>
      <c r="H882" s="120"/>
      <c r="I882" s="120"/>
      <c r="J882" s="120"/>
      <c r="K882" s="120"/>
      <c r="L882" s="120"/>
      <c r="M882" s="120"/>
      <c r="N882" s="120"/>
      <c r="O882" s="120"/>
      <c r="P882" s="120"/>
      <c r="Q882" s="246"/>
      <c r="R882" s="232"/>
      <c r="S882" s="233"/>
      <c r="T882" s="233"/>
      <c r="U882" s="230"/>
      <c r="V882" s="230"/>
      <c r="W882" s="230"/>
    </row>
    <row r="883" spans="2:23" x14ac:dyDescent="0.35">
      <c r="B883" s="230"/>
      <c r="C883" s="230"/>
      <c r="D883" s="230"/>
      <c r="E883" s="230"/>
      <c r="F883" s="230"/>
      <c r="G883" s="230"/>
      <c r="H883" s="120"/>
      <c r="I883" s="120"/>
      <c r="J883" s="120"/>
      <c r="K883" s="120"/>
      <c r="L883" s="120"/>
      <c r="M883" s="120"/>
      <c r="N883" s="120"/>
      <c r="O883" s="120"/>
      <c r="P883" s="120"/>
      <c r="Q883" s="246"/>
      <c r="R883" s="232"/>
      <c r="S883" s="233"/>
      <c r="T883" s="233"/>
      <c r="U883" s="230"/>
      <c r="V883" s="230"/>
      <c r="W883" s="230"/>
    </row>
    <row r="884" spans="2:23" x14ac:dyDescent="0.35">
      <c r="B884" s="230"/>
      <c r="C884" s="230"/>
      <c r="D884" s="230"/>
      <c r="E884" s="230"/>
      <c r="F884" s="230"/>
      <c r="G884" s="230"/>
      <c r="H884" s="120"/>
      <c r="I884" s="120"/>
      <c r="J884" s="120"/>
      <c r="K884" s="120"/>
      <c r="L884" s="120"/>
      <c r="M884" s="120"/>
      <c r="N884" s="120"/>
      <c r="O884" s="120"/>
      <c r="P884" s="120"/>
      <c r="Q884" s="246"/>
      <c r="R884" s="232"/>
      <c r="S884" s="233"/>
      <c r="T884" s="233"/>
      <c r="U884" s="230"/>
      <c r="V884" s="230"/>
      <c r="W884" s="230"/>
    </row>
    <row r="885" spans="2:23" x14ac:dyDescent="0.35">
      <c r="B885" s="230"/>
      <c r="C885" s="230"/>
      <c r="D885" s="230"/>
      <c r="E885" s="230"/>
      <c r="F885" s="230"/>
      <c r="G885" s="230"/>
      <c r="H885" s="120"/>
      <c r="I885" s="120"/>
      <c r="J885" s="120"/>
      <c r="K885" s="120"/>
      <c r="L885" s="120"/>
      <c r="M885" s="120"/>
      <c r="N885" s="120"/>
      <c r="O885" s="120"/>
      <c r="P885" s="120"/>
      <c r="Q885" s="246"/>
      <c r="R885" s="232"/>
      <c r="S885" s="233"/>
      <c r="T885" s="233"/>
      <c r="U885" s="230"/>
      <c r="V885" s="230"/>
      <c r="W885" s="230"/>
    </row>
    <row r="886" spans="2:23" x14ac:dyDescent="0.35">
      <c r="B886" s="230"/>
      <c r="C886" s="230"/>
      <c r="D886" s="230"/>
      <c r="E886" s="230"/>
      <c r="F886" s="230"/>
      <c r="G886" s="230"/>
      <c r="H886" s="120"/>
      <c r="I886" s="120"/>
      <c r="J886" s="120"/>
      <c r="K886" s="120"/>
      <c r="L886" s="120"/>
      <c r="M886" s="120"/>
      <c r="N886" s="120"/>
      <c r="O886" s="120"/>
      <c r="P886" s="120"/>
      <c r="Q886" s="246"/>
      <c r="R886" s="232"/>
      <c r="S886" s="233"/>
      <c r="T886" s="233"/>
      <c r="U886" s="230"/>
      <c r="V886" s="230"/>
      <c r="W886" s="230"/>
    </row>
    <row r="887" spans="2:23" x14ac:dyDescent="0.35">
      <c r="B887" s="230"/>
      <c r="C887" s="230"/>
      <c r="D887" s="230"/>
      <c r="E887" s="230"/>
      <c r="F887" s="230"/>
      <c r="G887" s="230"/>
      <c r="H887" s="120"/>
      <c r="I887" s="120"/>
      <c r="J887" s="120"/>
      <c r="K887" s="120"/>
      <c r="L887" s="120"/>
      <c r="M887" s="120"/>
      <c r="N887" s="120"/>
      <c r="O887" s="120"/>
      <c r="P887" s="120"/>
      <c r="Q887" s="246"/>
      <c r="R887" s="232"/>
      <c r="S887" s="233"/>
      <c r="T887" s="233"/>
      <c r="U887" s="230"/>
      <c r="V887" s="230"/>
      <c r="W887" s="230"/>
    </row>
    <row r="888" spans="2:23" x14ac:dyDescent="0.35">
      <c r="B888" s="230"/>
      <c r="C888" s="230"/>
      <c r="D888" s="230"/>
      <c r="E888" s="230"/>
      <c r="F888" s="230"/>
      <c r="G888" s="230"/>
      <c r="H888" s="120"/>
      <c r="I888" s="120"/>
      <c r="J888" s="120"/>
      <c r="K888" s="120"/>
      <c r="L888" s="120"/>
      <c r="M888" s="120"/>
      <c r="N888" s="120"/>
      <c r="O888" s="120"/>
      <c r="P888" s="120"/>
      <c r="Q888" s="246"/>
      <c r="R888" s="232"/>
      <c r="S888" s="233"/>
      <c r="T888" s="233"/>
      <c r="U888" s="230"/>
      <c r="V888" s="230"/>
      <c r="W888" s="230"/>
    </row>
    <row r="889" spans="2:23" x14ac:dyDescent="0.35">
      <c r="B889" s="230"/>
      <c r="C889" s="230"/>
      <c r="D889" s="230"/>
      <c r="E889" s="230"/>
      <c r="F889" s="230"/>
      <c r="G889" s="230"/>
      <c r="H889" s="120"/>
      <c r="I889" s="120"/>
      <c r="J889" s="120"/>
      <c r="K889" s="120"/>
      <c r="L889" s="120"/>
      <c r="M889" s="120"/>
      <c r="N889" s="120"/>
      <c r="O889" s="120"/>
      <c r="P889" s="120"/>
      <c r="Q889" s="246"/>
      <c r="R889" s="232"/>
      <c r="S889" s="233"/>
      <c r="T889" s="233"/>
      <c r="U889" s="230"/>
      <c r="V889" s="230"/>
      <c r="W889" s="230"/>
    </row>
    <row r="890" spans="2:23" x14ac:dyDescent="0.35">
      <c r="B890" s="230"/>
      <c r="C890" s="230"/>
      <c r="D890" s="230"/>
      <c r="E890" s="230"/>
      <c r="F890" s="230"/>
      <c r="G890" s="230"/>
      <c r="H890" s="120"/>
      <c r="I890" s="120"/>
      <c r="J890" s="120"/>
      <c r="K890" s="120"/>
      <c r="L890" s="120"/>
      <c r="M890" s="120"/>
      <c r="N890" s="120"/>
      <c r="O890" s="120"/>
      <c r="P890" s="120"/>
      <c r="Q890" s="246"/>
      <c r="R890" s="232"/>
      <c r="S890" s="233"/>
      <c r="T890" s="233"/>
      <c r="U890" s="230"/>
      <c r="V890" s="230"/>
      <c r="W890" s="230"/>
    </row>
    <row r="891" spans="2:23" x14ac:dyDescent="0.35">
      <c r="B891" s="230"/>
      <c r="C891" s="230"/>
      <c r="D891" s="230"/>
      <c r="E891" s="230"/>
      <c r="F891" s="230"/>
      <c r="G891" s="230"/>
      <c r="H891" s="120"/>
      <c r="I891" s="120"/>
      <c r="J891" s="120"/>
      <c r="K891" s="120"/>
      <c r="L891" s="120"/>
      <c r="M891" s="120"/>
      <c r="N891" s="120"/>
      <c r="O891" s="120"/>
      <c r="P891" s="120"/>
      <c r="Q891" s="246"/>
      <c r="R891" s="232"/>
      <c r="S891" s="233"/>
      <c r="T891" s="233"/>
      <c r="U891" s="230"/>
      <c r="V891" s="230"/>
      <c r="W891" s="230"/>
    </row>
    <row r="892" spans="2:23" x14ac:dyDescent="0.35">
      <c r="B892" s="230"/>
      <c r="C892" s="230"/>
      <c r="D892" s="230"/>
      <c r="E892" s="230"/>
      <c r="F892" s="230"/>
      <c r="G892" s="230"/>
      <c r="H892" s="120"/>
      <c r="I892" s="120"/>
      <c r="J892" s="120"/>
      <c r="K892" s="120"/>
      <c r="L892" s="120"/>
      <c r="M892" s="120"/>
      <c r="N892" s="120"/>
      <c r="O892" s="120"/>
      <c r="P892" s="120"/>
      <c r="Q892" s="246"/>
      <c r="R892" s="232"/>
      <c r="S892" s="233"/>
      <c r="T892" s="233"/>
      <c r="U892" s="230"/>
      <c r="V892" s="230"/>
      <c r="W892" s="230"/>
    </row>
    <row r="893" spans="2:23" x14ac:dyDescent="0.35">
      <c r="B893" s="230"/>
      <c r="C893" s="230"/>
      <c r="D893" s="230"/>
      <c r="E893" s="230"/>
      <c r="F893" s="230"/>
      <c r="G893" s="230"/>
      <c r="H893" s="120"/>
      <c r="I893" s="120"/>
      <c r="J893" s="120"/>
      <c r="K893" s="120"/>
      <c r="L893" s="120"/>
      <c r="M893" s="120"/>
      <c r="N893" s="120"/>
      <c r="O893" s="120"/>
      <c r="P893" s="120"/>
      <c r="Q893" s="246"/>
      <c r="R893" s="232"/>
      <c r="S893" s="233"/>
      <c r="T893" s="233"/>
      <c r="U893" s="230"/>
      <c r="V893" s="230"/>
      <c r="W893" s="230"/>
    </row>
    <row r="894" spans="2:23" x14ac:dyDescent="0.35">
      <c r="B894" s="230"/>
      <c r="C894" s="230"/>
      <c r="D894" s="230"/>
      <c r="E894" s="230"/>
      <c r="F894" s="230"/>
      <c r="G894" s="230"/>
      <c r="H894" s="120"/>
      <c r="I894" s="120"/>
      <c r="J894" s="120"/>
      <c r="K894" s="120"/>
      <c r="L894" s="120"/>
      <c r="M894" s="120"/>
      <c r="N894" s="120"/>
      <c r="O894" s="120"/>
      <c r="P894" s="120"/>
      <c r="Q894" s="246"/>
      <c r="R894" s="232"/>
      <c r="S894" s="233"/>
      <c r="T894" s="233"/>
      <c r="U894" s="230"/>
      <c r="V894" s="230"/>
      <c r="W894" s="230"/>
    </row>
    <row r="895" spans="2:23" x14ac:dyDescent="0.35">
      <c r="B895" s="230"/>
      <c r="C895" s="230"/>
      <c r="D895" s="230"/>
      <c r="E895" s="230"/>
      <c r="F895" s="230"/>
      <c r="G895" s="230"/>
      <c r="H895" s="120"/>
      <c r="I895" s="120"/>
      <c r="J895" s="120"/>
      <c r="K895" s="120"/>
      <c r="L895" s="120"/>
      <c r="M895" s="120"/>
      <c r="N895" s="120"/>
      <c r="O895" s="120"/>
      <c r="P895" s="120"/>
      <c r="Q895" s="246"/>
      <c r="R895" s="232"/>
      <c r="S895" s="233"/>
      <c r="T895" s="233"/>
      <c r="U895" s="230"/>
      <c r="V895" s="230"/>
      <c r="W895" s="230"/>
    </row>
    <row r="896" spans="2:23" x14ac:dyDescent="0.35">
      <c r="B896" s="230"/>
      <c r="C896" s="230"/>
      <c r="D896" s="230"/>
      <c r="E896" s="230"/>
      <c r="F896" s="230"/>
      <c r="G896" s="230"/>
      <c r="H896" s="120"/>
      <c r="I896" s="120"/>
      <c r="J896" s="120"/>
      <c r="K896" s="120"/>
      <c r="L896" s="120"/>
      <c r="M896" s="120"/>
      <c r="N896" s="120"/>
      <c r="O896" s="120"/>
      <c r="P896" s="120"/>
      <c r="Q896" s="246"/>
      <c r="R896" s="232"/>
      <c r="S896" s="233"/>
      <c r="T896" s="233"/>
      <c r="U896" s="230"/>
      <c r="V896" s="230"/>
      <c r="W896" s="230"/>
    </row>
    <row r="897" spans="2:23" x14ac:dyDescent="0.35">
      <c r="B897" s="230"/>
      <c r="C897" s="230"/>
      <c r="D897" s="230"/>
      <c r="E897" s="230"/>
      <c r="F897" s="230"/>
      <c r="G897" s="230"/>
      <c r="H897" s="120"/>
      <c r="I897" s="120"/>
      <c r="J897" s="120"/>
      <c r="K897" s="120"/>
      <c r="L897" s="120"/>
      <c r="M897" s="120"/>
      <c r="N897" s="120"/>
      <c r="O897" s="120"/>
      <c r="P897" s="120"/>
      <c r="Q897" s="246"/>
      <c r="R897" s="232"/>
      <c r="S897" s="233"/>
      <c r="T897" s="233"/>
      <c r="U897" s="230"/>
      <c r="V897" s="230"/>
      <c r="W897" s="230"/>
    </row>
    <row r="898" spans="2:23" x14ac:dyDescent="0.35">
      <c r="B898" s="230"/>
      <c r="C898" s="230"/>
      <c r="D898" s="230"/>
      <c r="E898" s="230"/>
      <c r="F898" s="230"/>
      <c r="G898" s="230"/>
      <c r="H898" s="120"/>
      <c r="I898" s="120"/>
      <c r="J898" s="120"/>
      <c r="K898" s="120"/>
      <c r="L898" s="120"/>
      <c r="M898" s="120"/>
      <c r="N898" s="120"/>
      <c r="O898" s="120"/>
      <c r="P898" s="120"/>
      <c r="Q898" s="246"/>
      <c r="R898" s="232"/>
      <c r="S898" s="233"/>
      <c r="T898" s="233"/>
      <c r="U898" s="230"/>
      <c r="V898" s="230"/>
      <c r="W898" s="230"/>
    </row>
    <row r="899" spans="2:23" x14ac:dyDescent="0.35">
      <c r="B899" s="230"/>
      <c r="C899" s="230"/>
      <c r="D899" s="230"/>
      <c r="E899" s="230"/>
      <c r="F899" s="230"/>
      <c r="G899" s="230"/>
      <c r="H899" s="120"/>
      <c r="I899" s="120"/>
      <c r="J899" s="120"/>
      <c r="K899" s="120"/>
      <c r="L899" s="120"/>
      <c r="M899" s="120"/>
      <c r="N899" s="120"/>
      <c r="O899" s="120"/>
      <c r="P899" s="120"/>
      <c r="Q899" s="246"/>
      <c r="R899" s="232"/>
      <c r="S899" s="233"/>
      <c r="T899" s="233"/>
      <c r="U899" s="230"/>
      <c r="V899" s="230"/>
      <c r="W899" s="230"/>
    </row>
    <row r="900" spans="2:23" x14ac:dyDescent="0.35">
      <c r="B900" s="230"/>
      <c r="C900" s="230"/>
      <c r="D900" s="230"/>
      <c r="E900" s="230"/>
      <c r="F900" s="230"/>
      <c r="G900" s="230"/>
      <c r="H900" s="120"/>
      <c r="I900" s="120"/>
      <c r="J900" s="120"/>
      <c r="K900" s="120"/>
      <c r="L900" s="120"/>
      <c r="M900" s="120"/>
      <c r="N900" s="120"/>
      <c r="O900" s="120"/>
      <c r="P900" s="120"/>
      <c r="Q900" s="246"/>
      <c r="R900" s="232"/>
      <c r="S900" s="233"/>
      <c r="T900" s="233"/>
      <c r="U900" s="230"/>
      <c r="V900" s="230"/>
      <c r="W900" s="230"/>
    </row>
    <row r="901" spans="2:23" x14ac:dyDescent="0.35">
      <c r="B901" s="230"/>
      <c r="C901" s="230"/>
      <c r="D901" s="230"/>
      <c r="E901" s="230"/>
      <c r="F901" s="230"/>
      <c r="G901" s="230"/>
      <c r="H901" s="120"/>
      <c r="I901" s="120"/>
      <c r="J901" s="120"/>
      <c r="K901" s="120"/>
      <c r="L901" s="120"/>
      <c r="M901" s="120"/>
      <c r="N901" s="120"/>
      <c r="O901" s="120"/>
      <c r="P901" s="120"/>
      <c r="Q901" s="246"/>
      <c r="R901" s="232"/>
      <c r="S901" s="233"/>
      <c r="T901" s="233"/>
      <c r="U901" s="230"/>
      <c r="V901" s="230"/>
      <c r="W901" s="230"/>
    </row>
    <row r="902" spans="2:23" x14ac:dyDescent="0.35">
      <c r="B902" s="230"/>
      <c r="C902" s="230"/>
      <c r="D902" s="230"/>
      <c r="E902" s="230"/>
      <c r="F902" s="230"/>
      <c r="G902" s="230"/>
      <c r="H902" s="120"/>
      <c r="I902" s="120"/>
      <c r="J902" s="120"/>
      <c r="K902" s="120"/>
      <c r="L902" s="120"/>
      <c r="M902" s="120"/>
      <c r="N902" s="120"/>
      <c r="O902" s="120"/>
      <c r="P902" s="120"/>
      <c r="Q902" s="246"/>
      <c r="R902" s="232"/>
      <c r="S902" s="233"/>
      <c r="T902" s="233"/>
      <c r="U902" s="230"/>
      <c r="V902" s="230"/>
      <c r="W902" s="230"/>
    </row>
    <row r="903" spans="2:23" x14ac:dyDescent="0.35">
      <c r="B903" s="230"/>
      <c r="C903" s="230"/>
      <c r="D903" s="230"/>
      <c r="E903" s="230"/>
      <c r="F903" s="230"/>
      <c r="G903" s="230"/>
      <c r="H903" s="120"/>
      <c r="I903" s="120"/>
      <c r="J903" s="120"/>
      <c r="K903" s="120"/>
      <c r="L903" s="120"/>
      <c r="M903" s="120"/>
      <c r="N903" s="120"/>
      <c r="O903" s="120"/>
      <c r="P903" s="120"/>
      <c r="Q903" s="246"/>
      <c r="R903" s="232"/>
      <c r="S903" s="233"/>
      <c r="T903" s="233"/>
      <c r="U903" s="230"/>
      <c r="V903" s="230"/>
      <c r="W903" s="230"/>
    </row>
    <row r="904" spans="2:23" x14ac:dyDescent="0.35">
      <c r="B904" s="230"/>
      <c r="C904" s="230"/>
      <c r="D904" s="230"/>
      <c r="E904" s="230"/>
      <c r="F904" s="230"/>
      <c r="G904" s="230"/>
      <c r="H904" s="120"/>
      <c r="I904" s="120"/>
      <c r="J904" s="120"/>
      <c r="K904" s="120"/>
      <c r="L904" s="120"/>
      <c r="M904" s="120"/>
      <c r="N904" s="120"/>
      <c r="O904" s="120"/>
      <c r="P904" s="120"/>
      <c r="Q904" s="246"/>
      <c r="R904" s="232"/>
      <c r="S904" s="233"/>
      <c r="T904" s="233"/>
      <c r="U904" s="230"/>
      <c r="V904" s="230"/>
      <c r="W904" s="230"/>
    </row>
    <row r="905" spans="2:23" x14ac:dyDescent="0.35">
      <c r="B905" s="230"/>
      <c r="C905" s="230"/>
      <c r="D905" s="230"/>
      <c r="E905" s="230"/>
      <c r="F905" s="230"/>
      <c r="G905" s="230"/>
      <c r="H905" s="120"/>
      <c r="I905" s="120"/>
      <c r="J905" s="120"/>
      <c r="K905" s="120"/>
      <c r="L905" s="120"/>
      <c r="M905" s="120"/>
      <c r="N905" s="120"/>
      <c r="O905" s="120"/>
      <c r="P905" s="120"/>
      <c r="Q905" s="246"/>
      <c r="R905" s="232"/>
      <c r="S905" s="233"/>
      <c r="T905" s="233"/>
      <c r="U905" s="230"/>
      <c r="V905" s="230"/>
      <c r="W905" s="230"/>
    </row>
    <row r="906" spans="2:23" x14ac:dyDescent="0.35">
      <c r="B906" s="230"/>
      <c r="C906" s="230"/>
      <c r="D906" s="230"/>
      <c r="E906" s="230"/>
      <c r="F906" s="230"/>
      <c r="G906" s="230"/>
      <c r="H906" s="120"/>
      <c r="I906" s="120"/>
      <c r="J906" s="120"/>
      <c r="K906" s="120"/>
      <c r="L906" s="120"/>
      <c r="M906" s="120"/>
      <c r="N906" s="120"/>
      <c r="O906" s="120"/>
      <c r="P906" s="120"/>
      <c r="Q906" s="246"/>
      <c r="R906" s="232"/>
      <c r="S906" s="233"/>
      <c r="T906" s="233"/>
      <c r="U906" s="230"/>
      <c r="V906" s="230"/>
      <c r="W906" s="230"/>
    </row>
    <row r="907" spans="2:23" x14ac:dyDescent="0.35">
      <c r="B907" s="230"/>
      <c r="C907" s="230"/>
      <c r="D907" s="230"/>
      <c r="E907" s="230"/>
      <c r="F907" s="230"/>
      <c r="G907" s="230"/>
      <c r="H907" s="120"/>
      <c r="I907" s="120"/>
      <c r="J907" s="120"/>
      <c r="K907" s="120"/>
      <c r="L907" s="120"/>
      <c r="M907" s="120"/>
      <c r="N907" s="120"/>
      <c r="O907" s="120"/>
      <c r="P907" s="120"/>
      <c r="Q907" s="246"/>
      <c r="R907" s="232"/>
      <c r="S907" s="233"/>
      <c r="T907" s="233"/>
      <c r="U907" s="230"/>
      <c r="V907" s="230"/>
      <c r="W907" s="230"/>
    </row>
    <row r="908" spans="2:23" x14ac:dyDescent="0.35">
      <c r="B908" s="230"/>
      <c r="C908" s="230"/>
      <c r="D908" s="230"/>
      <c r="E908" s="230"/>
      <c r="F908" s="230"/>
      <c r="G908" s="230"/>
      <c r="H908" s="120"/>
      <c r="I908" s="120"/>
      <c r="J908" s="120"/>
      <c r="K908" s="120"/>
      <c r="L908" s="120"/>
      <c r="M908" s="120"/>
      <c r="N908" s="120"/>
      <c r="O908" s="120"/>
      <c r="P908" s="120"/>
      <c r="Q908" s="246"/>
      <c r="R908" s="232"/>
      <c r="S908" s="233"/>
      <c r="T908" s="233"/>
      <c r="U908" s="230"/>
      <c r="V908" s="230"/>
      <c r="W908" s="230"/>
    </row>
    <row r="909" spans="2:23" x14ac:dyDescent="0.35">
      <c r="B909" s="230"/>
      <c r="C909" s="230"/>
      <c r="D909" s="230"/>
      <c r="E909" s="230"/>
      <c r="F909" s="230"/>
      <c r="G909" s="230"/>
      <c r="H909" s="120"/>
      <c r="I909" s="120"/>
      <c r="J909" s="120"/>
      <c r="K909" s="120"/>
      <c r="L909" s="120"/>
      <c r="M909" s="120"/>
      <c r="N909" s="120"/>
      <c r="O909" s="120"/>
      <c r="P909" s="120"/>
      <c r="Q909" s="246"/>
      <c r="R909" s="232"/>
      <c r="S909" s="233"/>
      <c r="T909" s="233"/>
      <c r="U909" s="230"/>
      <c r="V909" s="230"/>
      <c r="W909" s="230"/>
    </row>
    <row r="910" spans="2:23" x14ac:dyDescent="0.35">
      <c r="B910" s="230"/>
      <c r="C910" s="230"/>
      <c r="D910" s="230"/>
      <c r="E910" s="230"/>
      <c r="F910" s="230"/>
      <c r="G910" s="230"/>
      <c r="H910" s="120"/>
      <c r="I910" s="120"/>
      <c r="J910" s="120"/>
      <c r="K910" s="120"/>
      <c r="L910" s="120"/>
      <c r="M910" s="120"/>
      <c r="N910" s="120"/>
      <c r="O910" s="120"/>
      <c r="P910" s="120"/>
      <c r="Q910" s="246"/>
      <c r="R910" s="232"/>
      <c r="S910" s="233"/>
      <c r="T910" s="233"/>
      <c r="U910" s="230"/>
      <c r="V910" s="230"/>
      <c r="W910" s="230"/>
    </row>
    <row r="911" spans="2:23" x14ac:dyDescent="0.35">
      <c r="B911" s="230"/>
      <c r="C911" s="230"/>
      <c r="D911" s="230"/>
      <c r="E911" s="230"/>
      <c r="F911" s="230"/>
      <c r="G911" s="230"/>
      <c r="H911" s="120"/>
      <c r="I911" s="120"/>
      <c r="J911" s="120"/>
      <c r="K911" s="120"/>
      <c r="L911" s="120"/>
      <c r="M911" s="120"/>
      <c r="N911" s="120"/>
      <c r="O911" s="120"/>
      <c r="P911" s="120"/>
      <c r="Q911" s="246"/>
      <c r="R911" s="232"/>
      <c r="S911" s="233"/>
      <c r="T911" s="233"/>
      <c r="U911" s="230"/>
      <c r="V911" s="230"/>
      <c r="W911" s="230"/>
    </row>
    <row r="912" spans="2:23" x14ac:dyDescent="0.35">
      <c r="B912" s="230"/>
      <c r="C912" s="230"/>
      <c r="D912" s="230"/>
      <c r="E912" s="230"/>
      <c r="F912" s="230"/>
      <c r="G912" s="230"/>
      <c r="H912" s="120"/>
      <c r="I912" s="120"/>
      <c r="J912" s="120"/>
      <c r="K912" s="120"/>
      <c r="L912" s="120"/>
      <c r="M912" s="120"/>
      <c r="N912" s="120"/>
      <c r="O912" s="120"/>
      <c r="P912" s="120"/>
      <c r="Q912" s="246"/>
      <c r="R912" s="232"/>
      <c r="S912" s="233"/>
      <c r="T912" s="233"/>
      <c r="U912" s="230"/>
      <c r="V912" s="230"/>
      <c r="W912" s="230"/>
    </row>
    <row r="913" spans="2:23" x14ac:dyDescent="0.35">
      <c r="B913" s="230"/>
      <c r="C913" s="230"/>
      <c r="D913" s="230"/>
      <c r="E913" s="230"/>
      <c r="F913" s="230"/>
      <c r="G913" s="230"/>
      <c r="H913" s="120"/>
      <c r="I913" s="120"/>
      <c r="J913" s="120"/>
      <c r="K913" s="120"/>
      <c r="L913" s="120"/>
      <c r="M913" s="120"/>
      <c r="N913" s="120"/>
      <c r="O913" s="120"/>
      <c r="P913" s="120"/>
      <c r="Q913" s="246"/>
      <c r="R913" s="232"/>
      <c r="S913" s="233"/>
      <c r="T913" s="233"/>
      <c r="U913" s="230"/>
      <c r="V913" s="230"/>
      <c r="W913" s="230"/>
    </row>
    <row r="914" spans="2:23" x14ac:dyDescent="0.35">
      <c r="B914" s="230"/>
      <c r="C914" s="230"/>
      <c r="D914" s="230"/>
      <c r="E914" s="230"/>
      <c r="F914" s="230"/>
      <c r="G914" s="230"/>
      <c r="H914" s="120"/>
      <c r="I914" s="120"/>
      <c r="J914" s="120"/>
      <c r="K914" s="120"/>
      <c r="L914" s="120"/>
      <c r="M914" s="120"/>
      <c r="N914" s="120"/>
      <c r="O914" s="120"/>
      <c r="P914" s="120"/>
      <c r="Q914" s="246"/>
      <c r="R914" s="232"/>
      <c r="S914" s="233"/>
      <c r="T914" s="233"/>
      <c r="U914" s="230"/>
      <c r="V914" s="230"/>
      <c r="W914" s="230"/>
    </row>
    <row r="915" spans="2:23" x14ac:dyDescent="0.35">
      <c r="B915" s="230"/>
      <c r="C915" s="230"/>
      <c r="D915" s="230"/>
      <c r="E915" s="230"/>
      <c r="F915" s="230"/>
      <c r="G915" s="230"/>
      <c r="H915" s="120"/>
      <c r="I915" s="120"/>
      <c r="J915" s="120"/>
      <c r="K915" s="120"/>
      <c r="L915" s="120"/>
      <c r="M915" s="120"/>
      <c r="N915" s="120"/>
      <c r="O915" s="120"/>
      <c r="P915" s="120"/>
      <c r="Q915" s="246"/>
      <c r="R915" s="232"/>
      <c r="S915" s="233"/>
      <c r="T915" s="233"/>
      <c r="U915" s="230"/>
      <c r="V915" s="230"/>
      <c r="W915" s="230"/>
    </row>
    <row r="916" spans="2:23" x14ac:dyDescent="0.35">
      <c r="B916" s="230"/>
      <c r="C916" s="230"/>
      <c r="D916" s="230"/>
      <c r="E916" s="230"/>
      <c r="F916" s="230"/>
      <c r="G916" s="230"/>
      <c r="H916" s="120"/>
      <c r="I916" s="120"/>
      <c r="J916" s="120"/>
      <c r="K916" s="120"/>
      <c r="L916" s="120"/>
      <c r="M916" s="120"/>
      <c r="N916" s="120"/>
      <c r="O916" s="120"/>
      <c r="P916" s="120"/>
      <c r="Q916" s="246"/>
      <c r="R916" s="232"/>
      <c r="S916" s="233"/>
      <c r="T916" s="233"/>
      <c r="U916" s="230"/>
      <c r="V916" s="230"/>
      <c r="W916" s="230"/>
    </row>
    <row r="917" spans="2:23" x14ac:dyDescent="0.35">
      <c r="B917" s="230"/>
      <c r="C917" s="230"/>
      <c r="D917" s="230"/>
      <c r="E917" s="230"/>
      <c r="F917" s="230"/>
      <c r="G917" s="230"/>
      <c r="H917" s="120"/>
      <c r="I917" s="120"/>
      <c r="J917" s="120"/>
      <c r="K917" s="120"/>
      <c r="L917" s="120"/>
      <c r="M917" s="120"/>
      <c r="N917" s="120"/>
      <c r="O917" s="120"/>
      <c r="P917" s="120"/>
      <c r="Q917" s="246"/>
      <c r="R917" s="232"/>
      <c r="S917" s="233"/>
      <c r="T917" s="233"/>
      <c r="U917" s="230"/>
      <c r="V917" s="230"/>
      <c r="W917" s="230"/>
    </row>
    <row r="918" spans="2:23" x14ac:dyDescent="0.35">
      <c r="B918" s="230"/>
      <c r="C918" s="230"/>
      <c r="D918" s="230"/>
      <c r="E918" s="230"/>
      <c r="F918" s="230"/>
      <c r="G918" s="230"/>
      <c r="H918" s="120"/>
      <c r="I918" s="120"/>
      <c r="J918" s="120"/>
      <c r="K918" s="120"/>
      <c r="L918" s="120"/>
      <c r="M918" s="120"/>
      <c r="N918" s="120"/>
      <c r="O918" s="120"/>
      <c r="P918" s="120"/>
      <c r="Q918" s="246"/>
      <c r="R918" s="232"/>
      <c r="S918" s="233"/>
      <c r="T918" s="233"/>
      <c r="U918" s="230"/>
      <c r="V918" s="230"/>
      <c r="W918" s="230"/>
    </row>
    <row r="919" spans="2:23" x14ac:dyDescent="0.35">
      <c r="B919" s="230"/>
      <c r="C919" s="230"/>
      <c r="D919" s="230"/>
      <c r="E919" s="230"/>
      <c r="F919" s="230"/>
      <c r="G919" s="230"/>
      <c r="H919" s="120"/>
      <c r="I919" s="120"/>
      <c r="J919" s="120"/>
      <c r="K919" s="120"/>
      <c r="L919" s="120"/>
      <c r="M919" s="120"/>
      <c r="N919" s="120"/>
      <c r="O919" s="120"/>
      <c r="P919" s="120"/>
      <c r="Q919" s="246"/>
      <c r="R919" s="232"/>
      <c r="S919" s="233"/>
      <c r="T919" s="233"/>
      <c r="U919" s="230"/>
      <c r="V919" s="230"/>
      <c r="W919" s="230"/>
    </row>
    <row r="920" spans="2:23" x14ac:dyDescent="0.35">
      <c r="B920" s="230"/>
      <c r="C920" s="230"/>
      <c r="D920" s="230"/>
      <c r="E920" s="230"/>
      <c r="F920" s="230"/>
      <c r="G920" s="230"/>
      <c r="H920" s="120"/>
      <c r="I920" s="120"/>
      <c r="J920" s="120"/>
      <c r="K920" s="120"/>
      <c r="L920" s="120"/>
      <c r="M920" s="120"/>
      <c r="N920" s="120"/>
      <c r="O920" s="120"/>
      <c r="P920" s="120"/>
      <c r="Q920" s="246"/>
      <c r="R920" s="232"/>
      <c r="S920" s="233"/>
      <c r="T920" s="233"/>
      <c r="U920" s="230"/>
      <c r="V920" s="230"/>
      <c r="W920" s="230"/>
    </row>
    <row r="921" spans="2:23" x14ac:dyDescent="0.35">
      <c r="B921" s="230"/>
      <c r="C921" s="230"/>
      <c r="D921" s="230"/>
      <c r="E921" s="230"/>
      <c r="F921" s="230"/>
      <c r="G921" s="230"/>
      <c r="H921" s="120"/>
      <c r="I921" s="120"/>
      <c r="J921" s="120"/>
      <c r="K921" s="120"/>
      <c r="L921" s="120"/>
      <c r="M921" s="120"/>
      <c r="N921" s="120"/>
      <c r="O921" s="120"/>
      <c r="P921" s="120"/>
      <c r="Q921" s="246"/>
      <c r="R921" s="232"/>
      <c r="S921" s="233"/>
      <c r="T921" s="233"/>
      <c r="U921" s="230"/>
      <c r="V921" s="230"/>
      <c r="W921" s="230"/>
    </row>
    <row r="922" spans="2:23" x14ac:dyDescent="0.35">
      <c r="B922" s="230"/>
      <c r="C922" s="230"/>
      <c r="D922" s="230"/>
      <c r="E922" s="230"/>
      <c r="F922" s="230"/>
      <c r="G922" s="230"/>
      <c r="H922" s="120"/>
      <c r="I922" s="120"/>
      <c r="J922" s="120"/>
      <c r="K922" s="120"/>
      <c r="L922" s="120"/>
      <c r="M922" s="120"/>
      <c r="N922" s="120"/>
      <c r="O922" s="120"/>
      <c r="P922" s="120"/>
      <c r="Q922" s="246"/>
      <c r="R922" s="232"/>
      <c r="S922" s="233"/>
      <c r="T922" s="233"/>
      <c r="U922" s="230"/>
      <c r="V922" s="230"/>
      <c r="W922" s="230"/>
    </row>
    <row r="923" spans="2:23" x14ac:dyDescent="0.35">
      <c r="B923" s="230"/>
      <c r="C923" s="230"/>
      <c r="D923" s="230"/>
      <c r="E923" s="230"/>
      <c r="F923" s="230"/>
      <c r="G923" s="230"/>
      <c r="H923" s="120"/>
      <c r="I923" s="120"/>
      <c r="J923" s="120"/>
      <c r="K923" s="120"/>
      <c r="L923" s="120"/>
      <c r="M923" s="120"/>
      <c r="N923" s="120"/>
      <c r="O923" s="120"/>
      <c r="P923" s="120"/>
      <c r="Q923" s="246"/>
      <c r="R923" s="232"/>
      <c r="S923" s="233"/>
      <c r="T923" s="233"/>
      <c r="U923" s="230"/>
      <c r="V923" s="230"/>
      <c r="W923" s="230"/>
    </row>
    <row r="924" spans="2:23" x14ac:dyDescent="0.35">
      <c r="B924" s="230"/>
      <c r="C924" s="230"/>
      <c r="D924" s="230"/>
      <c r="E924" s="230"/>
      <c r="F924" s="230"/>
      <c r="G924" s="230"/>
      <c r="H924" s="120"/>
      <c r="I924" s="120"/>
      <c r="J924" s="120"/>
      <c r="K924" s="120"/>
      <c r="L924" s="120"/>
      <c r="M924" s="120"/>
      <c r="N924" s="120"/>
      <c r="O924" s="120"/>
      <c r="P924" s="120"/>
      <c r="Q924" s="246"/>
      <c r="R924" s="232"/>
      <c r="S924" s="233"/>
      <c r="T924" s="233"/>
      <c r="U924" s="230"/>
      <c r="V924" s="230"/>
      <c r="W924" s="230"/>
    </row>
    <row r="925" spans="2:23" x14ac:dyDescent="0.35">
      <c r="B925" s="230"/>
      <c r="C925" s="230"/>
      <c r="D925" s="230"/>
      <c r="E925" s="230"/>
      <c r="F925" s="230"/>
      <c r="G925" s="230"/>
      <c r="H925" s="120"/>
      <c r="I925" s="120"/>
      <c r="J925" s="120"/>
      <c r="K925" s="120"/>
      <c r="L925" s="120"/>
      <c r="M925" s="120"/>
      <c r="N925" s="120"/>
      <c r="O925" s="120"/>
      <c r="P925" s="120"/>
      <c r="Q925" s="246"/>
      <c r="R925" s="232"/>
      <c r="S925" s="233"/>
      <c r="T925" s="233"/>
      <c r="U925" s="230"/>
      <c r="V925" s="230"/>
      <c r="W925" s="230"/>
    </row>
    <row r="926" spans="2:23" x14ac:dyDescent="0.35">
      <c r="B926" s="230"/>
      <c r="C926" s="230"/>
      <c r="D926" s="230"/>
      <c r="E926" s="230"/>
      <c r="F926" s="230"/>
      <c r="G926" s="230"/>
      <c r="H926" s="120"/>
      <c r="I926" s="120"/>
      <c r="J926" s="120"/>
      <c r="K926" s="120"/>
      <c r="L926" s="120"/>
      <c r="M926" s="120"/>
      <c r="N926" s="120"/>
      <c r="O926" s="120"/>
      <c r="P926" s="120"/>
      <c r="Q926" s="246"/>
      <c r="R926" s="232"/>
      <c r="S926" s="233"/>
      <c r="T926" s="233"/>
      <c r="U926" s="230"/>
      <c r="V926" s="230"/>
      <c r="W926" s="230"/>
    </row>
    <row r="927" spans="2:23" x14ac:dyDescent="0.35">
      <c r="B927" s="230"/>
      <c r="C927" s="230"/>
      <c r="D927" s="230"/>
      <c r="E927" s="230"/>
      <c r="F927" s="230"/>
      <c r="G927" s="230"/>
      <c r="H927" s="120"/>
      <c r="I927" s="120"/>
      <c r="J927" s="120"/>
      <c r="K927" s="120"/>
      <c r="L927" s="120"/>
      <c r="M927" s="120"/>
      <c r="N927" s="120"/>
      <c r="O927" s="120"/>
      <c r="P927" s="120"/>
      <c r="Q927" s="246"/>
      <c r="R927" s="232"/>
      <c r="S927" s="233"/>
      <c r="T927" s="233"/>
      <c r="U927" s="230"/>
      <c r="V927" s="230"/>
      <c r="W927" s="230"/>
    </row>
    <row r="928" spans="2:23" x14ac:dyDescent="0.35">
      <c r="B928" s="230"/>
      <c r="C928" s="230"/>
      <c r="D928" s="230"/>
      <c r="E928" s="230"/>
      <c r="F928" s="230"/>
      <c r="G928" s="230"/>
      <c r="H928" s="120"/>
      <c r="I928" s="120"/>
      <c r="J928" s="120"/>
      <c r="K928" s="120"/>
      <c r="L928" s="120"/>
      <c r="M928" s="120"/>
      <c r="N928" s="120"/>
      <c r="O928" s="120"/>
      <c r="P928" s="120"/>
      <c r="Q928" s="246"/>
      <c r="R928" s="232"/>
      <c r="S928" s="233"/>
      <c r="T928" s="233"/>
      <c r="U928" s="230"/>
      <c r="V928" s="230"/>
      <c r="W928" s="230"/>
    </row>
    <row r="929" spans="2:23" x14ac:dyDescent="0.35">
      <c r="B929" s="230"/>
      <c r="C929" s="230"/>
      <c r="D929" s="230"/>
      <c r="E929" s="230"/>
      <c r="F929" s="230"/>
      <c r="G929" s="230"/>
      <c r="H929" s="120"/>
      <c r="I929" s="120"/>
      <c r="J929" s="120"/>
      <c r="K929" s="120"/>
      <c r="L929" s="120"/>
      <c r="M929" s="120"/>
      <c r="N929" s="120"/>
      <c r="O929" s="120"/>
      <c r="P929" s="120"/>
      <c r="Q929" s="246"/>
      <c r="R929" s="232"/>
      <c r="S929" s="233"/>
      <c r="T929" s="233"/>
      <c r="U929" s="230"/>
      <c r="V929" s="230"/>
      <c r="W929" s="230"/>
    </row>
    <row r="930" spans="2:23" x14ac:dyDescent="0.35">
      <c r="B930" s="230"/>
      <c r="C930" s="230"/>
      <c r="D930" s="230"/>
      <c r="E930" s="230"/>
      <c r="F930" s="230"/>
      <c r="G930" s="230"/>
      <c r="H930" s="120"/>
      <c r="I930" s="120"/>
      <c r="J930" s="120"/>
      <c r="K930" s="120"/>
      <c r="L930" s="120"/>
      <c r="M930" s="120"/>
      <c r="N930" s="120"/>
      <c r="O930" s="120"/>
      <c r="P930" s="120"/>
      <c r="Q930" s="246"/>
      <c r="R930" s="232"/>
      <c r="S930" s="233"/>
      <c r="T930" s="233"/>
      <c r="U930" s="230"/>
      <c r="V930" s="230"/>
      <c r="W930" s="230"/>
    </row>
    <row r="931" spans="2:23" x14ac:dyDescent="0.35">
      <c r="B931" s="230"/>
      <c r="C931" s="230"/>
      <c r="D931" s="230"/>
      <c r="E931" s="230"/>
      <c r="F931" s="230"/>
      <c r="G931" s="230"/>
      <c r="H931" s="120"/>
      <c r="I931" s="120"/>
      <c r="J931" s="120"/>
      <c r="K931" s="120"/>
      <c r="L931" s="120"/>
      <c r="M931" s="120"/>
      <c r="N931" s="120"/>
      <c r="O931" s="120"/>
      <c r="P931" s="120"/>
      <c r="Q931" s="246"/>
      <c r="R931" s="232"/>
      <c r="S931" s="233"/>
      <c r="T931" s="233"/>
      <c r="U931" s="230"/>
      <c r="V931" s="230"/>
      <c r="W931" s="230"/>
    </row>
    <row r="932" spans="2:23" x14ac:dyDescent="0.35">
      <c r="B932" s="230"/>
      <c r="C932" s="230"/>
      <c r="D932" s="230"/>
      <c r="E932" s="230"/>
      <c r="F932" s="230"/>
      <c r="G932" s="230"/>
      <c r="H932" s="120"/>
      <c r="I932" s="120"/>
      <c r="J932" s="120"/>
      <c r="K932" s="120"/>
      <c r="L932" s="120"/>
      <c r="M932" s="120"/>
      <c r="N932" s="120"/>
      <c r="O932" s="120"/>
      <c r="P932" s="120"/>
      <c r="Q932" s="246"/>
      <c r="R932" s="232"/>
      <c r="S932" s="233"/>
      <c r="T932" s="233"/>
      <c r="U932" s="230"/>
      <c r="V932" s="230"/>
      <c r="W932" s="230"/>
    </row>
    <row r="933" spans="2:23" x14ac:dyDescent="0.35">
      <c r="B933" s="230"/>
      <c r="C933" s="230"/>
      <c r="D933" s="230"/>
      <c r="E933" s="230"/>
      <c r="F933" s="230"/>
      <c r="G933" s="230"/>
      <c r="H933" s="120"/>
      <c r="I933" s="120"/>
      <c r="J933" s="120"/>
      <c r="K933" s="120"/>
      <c r="L933" s="120"/>
      <c r="M933" s="120"/>
      <c r="N933" s="120"/>
      <c r="O933" s="120"/>
      <c r="P933" s="120"/>
      <c r="Q933" s="246"/>
      <c r="R933" s="232"/>
      <c r="S933" s="233"/>
      <c r="T933" s="233"/>
      <c r="U933" s="230"/>
      <c r="V933" s="230"/>
      <c r="W933" s="230"/>
    </row>
    <row r="934" spans="2:23" x14ac:dyDescent="0.35">
      <c r="B934" s="230"/>
      <c r="C934" s="230"/>
      <c r="D934" s="230"/>
      <c r="E934" s="230"/>
      <c r="F934" s="230"/>
      <c r="G934" s="230"/>
      <c r="H934" s="120"/>
      <c r="I934" s="120"/>
      <c r="J934" s="120"/>
      <c r="K934" s="120"/>
      <c r="L934" s="120"/>
      <c r="M934" s="120"/>
      <c r="N934" s="120"/>
      <c r="O934" s="120"/>
      <c r="P934" s="120"/>
      <c r="Q934" s="246"/>
      <c r="R934" s="232"/>
      <c r="S934" s="233"/>
      <c r="T934" s="233"/>
      <c r="U934" s="230"/>
      <c r="V934" s="230"/>
      <c r="W934" s="230"/>
    </row>
    <row r="935" spans="2:23" x14ac:dyDescent="0.35">
      <c r="B935" s="230"/>
      <c r="C935" s="230"/>
      <c r="D935" s="230"/>
      <c r="E935" s="230"/>
      <c r="F935" s="230"/>
      <c r="G935" s="230"/>
      <c r="H935" s="120"/>
      <c r="I935" s="120"/>
      <c r="J935" s="120"/>
      <c r="K935" s="120"/>
      <c r="L935" s="120"/>
      <c r="M935" s="120"/>
      <c r="N935" s="120"/>
      <c r="O935" s="120"/>
      <c r="P935" s="120"/>
      <c r="Q935" s="246"/>
      <c r="R935" s="232"/>
      <c r="S935" s="233"/>
      <c r="T935" s="233"/>
      <c r="U935" s="230"/>
      <c r="V935" s="230"/>
      <c r="W935" s="230"/>
    </row>
    <row r="936" spans="2:23" x14ac:dyDescent="0.35">
      <c r="B936" s="230"/>
      <c r="C936" s="230"/>
      <c r="D936" s="230"/>
      <c r="E936" s="230"/>
      <c r="F936" s="230"/>
      <c r="G936" s="230"/>
      <c r="H936" s="120"/>
      <c r="I936" s="120"/>
      <c r="J936" s="120"/>
      <c r="K936" s="120"/>
      <c r="L936" s="120"/>
      <c r="M936" s="120"/>
      <c r="N936" s="120"/>
      <c r="O936" s="120"/>
      <c r="P936" s="120"/>
      <c r="Q936" s="246"/>
      <c r="R936" s="232"/>
      <c r="S936" s="233"/>
      <c r="T936" s="233"/>
      <c r="U936" s="230"/>
      <c r="V936" s="230"/>
      <c r="W936" s="230"/>
    </row>
    <row r="937" spans="2:23" x14ac:dyDescent="0.35">
      <c r="B937" s="230"/>
      <c r="C937" s="230"/>
      <c r="D937" s="230"/>
      <c r="E937" s="230"/>
      <c r="F937" s="230"/>
      <c r="G937" s="230"/>
      <c r="H937" s="120"/>
      <c r="I937" s="120"/>
      <c r="J937" s="120"/>
      <c r="K937" s="120"/>
      <c r="L937" s="120"/>
      <c r="M937" s="120"/>
      <c r="N937" s="120"/>
      <c r="O937" s="120"/>
      <c r="P937" s="120"/>
      <c r="Q937" s="246"/>
      <c r="R937" s="232"/>
      <c r="S937" s="233"/>
      <c r="T937" s="233"/>
      <c r="U937" s="230"/>
      <c r="V937" s="230"/>
      <c r="W937" s="230"/>
    </row>
    <row r="938" spans="2:23" x14ac:dyDescent="0.35">
      <c r="B938" s="230"/>
      <c r="C938" s="230"/>
      <c r="D938" s="230"/>
      <c r="E938" s="230"/>
      <c r="F938" s="230"/>
      <c r="G938" s="230"/>
      <c r="H938" s="120"/>
      <c r="I938" s="120"/>
      <c r="J938" s="120"/>
      <c r="K938" s="120"/>
      <c r="L938" s="120"/>
      <c r="M938" s="120"/>
      <c r="N938" s="120"/>
      <c r="O938" s="120"/>
      <c r="P938" s="120"/>
      <c r="Q938" s="246"/>
      <c r="R938" s="232"/>
      <c r="S938" s="233"/>
      <c r="T938" s="233"/>
      <c r="U938" s="230"/>
      <c r="V938" s="230"/>
      <c r="W938" s="230"/>
    </row>
    <row r="939" spans="2:23" x14ac:dyDescent="0.35">
      <c r="B939" s="230"/>
      <c r="C939" s="230"/>
      <c r="D939" s="230"/>
      <c r="E939" s="230"/>
      <c r="F939" s="230"/>
      <c r="G939" s="230"/>
      <c r="H939" s="120"/>
      <c r="I939" s="120"/>
      <c r="J939" s="120"/>
      <c r="K939" s="120"/>
      <c r="L939" s="120"/>
      <c r="M939" s="120"/>
      <c r="N939" s="120"/>
      <c r="O939" s="120"/>
      <c r="P939" s="120"/>
      <c r="Q939" s="246"/>
      <c r="R939" s="232"/>
      <c r="S939" s="233"/>
      <c r="T939" s="233"/>
      <c r="U939" s="230"/>
      <c r="V939" s="230"/>
      <c r="W939" s="230"/>
    </row>
    <row r="940" spans="2:23" x14ac:dyDescent="0.35">
      <c r="B940" s="230"/>
      <c r="C940" s="230"/>
      <c r="D940" s="230"/>
      <c r="E940" s="230"/>
      <c r="F940" s="230"/>
      <c r="G940" s="230"/>
      <c r="H940" s="120"/>
      <c r="I940" s="120"/>
      <c r="J940" s="120"/>
      <c r="K940" s="120"/>
      <c r="L940" s="120"/>
      <c r="M940" s="120"/>
      <c r="N940" s="120"/>
      <c r="O940" s="120"/>
      <c r="P940" s="120"/>
      <c r="Q940" s="246"/>
      <c r="R940" s="232"/>
      <c r="S940" s="233"/>
      <c r="T940" s="233"/>
      <c r="U940" s="230"/>
      <c r="V940" s="230"/>
      <c r="W940" s="230"/>
    </row>
    <row r="941" spans="2:23" x14ac:dyDescent="0.35">
      <c r="B941" s="230"/>
      <c r="C941" s="230"/>
      <c r="D941" s="230"/>
      <c r="E941" s="230"/>
      <c r="F941" s="230"/>
      <c r="G941" s="230"/>
      <c r="H941" s="120"/>
      <c r="I941" s="120"/>
      <c r="J941" s="120"/>
      <c r="K941" s="120"/>
      <c r="L941" s="120"/>
      <c r="M941" s="120"/>
      <c r="N941" s="120"/>
      <c r="O941" s="120"/>
      <c r="P941" s="120"/>
      <c r="Q941" s="246"/>
      <c r="R941" s="232"/>
      <c r="S941" s="233"/>
      <c r="T941" s="233"/>
      <c r="U941" s="230"/>
      <c r="V941" s="230"/>
      <c r="W941" s="230"/>
    </row>
    <row r="942" spans="2:23" x14ac:dyDescent="0.35">
      <c r="B942" s="230"/>
      <c r="C942" s="230"/>
      <c r="D942" s="230"/>
      <c r="E942" s="230"/>
      <c r="F942" s="230"/>
      <c r="G942" s="230"/>
      <c r="H942" s="120"/>
      <c r="I942" s="120"/>
      <c r="J942" s="120"/>
      <c r="K942" s="120"/>
      <c r="L942" s="120"/>
      <c r="M942" s="120"/>
      <c r="N942" s="120"/>
      <c r="O942" s="120"/>
      <c r="P942" s="120"/>
      <c r="Q942" s="246"/>
      <c r="R942" s="232"/>
      <c r="S942" s="233"/>
      <c r="T942" s="233"/>
      <c r="U942" s="230"/>
      <c r="V942" s="230"/>
      <c r="W942" s="230"/>
    </row>
    <row r="943" spans="2:23" x14ac:dyDescent="0.35">
      <c r="B943" s="230"/>
      <c r="C943" s="230"/>
      <c r="D943" s="230"/>
      <c r="E943" s="230"/>
      <c r="F943" s="230"/>
      <c r="G943" s="230"/>
      <c r="H943" s="120"/>
      <c r="I943" s="120"/>
      <c r="J943" s="120"/>
      <c r="K943" s="120"/>
      <c r="L943" s="120"/>
      <c r="M943" s="120"/>
      <c r="N943" s="120"/>
      <c r="O943" s="120"/>
      <c r="P943" s="120"/>
      <c r="Q943" s="246"/>
      <c r="R943" s="232"/>
      <c r="S943" s="233"/>
      <c r="T943" s="233"/>
      <c r="U943" s="230"/>
      <c r="V943" s="230"/>
      <c r="W943" s="230"/>
    </row>
    <row r="944" spans="2:23" x14ac:dyDescent="0.35">
      <c r="B944" s="230"/>
      <c r="C944" s="230"/>
      <c r="D944" s="230"/>
      <c r="E944" s="230"/>
      <c r="F944" s="230"/>
      <c r="G944" s="230"/>
      <c r="H944" s="120"/>
      <c r="I944" s="120"/>
      <c r="J944" s="120"/>
      <c r="K944" s="120"/>
      <c r="L944" s="120"/>
      <c r="M944" s="120"/>
      <c r="N944" s="120"/>
      <c r="O944" s="120"/>
      <c r="P944" s="120"/>
      <c r="Q944" s="246"/>
      <c r="R944" s="232"/>
      <c r="S944" s="233"/>
      <c r="T944" s="233"/>
      <c r="U944" s="230"/>
      <c r="V944" s="230"/>
      <c r="W944" s="230"/>
    </row>
    <row r="945" spans="2:23" x14ac:dyDescent="0.35">
      <c r="B945" s="230"/>
      <c r="C945" s="230"/>
      <c r="D945" s="230"/>
      <c r="E945" s="230"/>
      <c r="F945" s="230"/>
      <c r="G945" s="230"/>
      <c r="H945" s="120"/>
      <c r="I945" s="120"/>
      <c r="J945" s="120"/>
      <c r="K945" s="120"/>
      <c r="L945" s="120"/>
      <c r="M945" s="120"/>
      <c r="N945" s="120"/>
      <c r="O945" s="120"/>
      <c r="P945" s="120"/>
      <c r="Q945" s="246"/>
      <c r="R945" s="232"/>
      <c r="S945" s="233"/>
      <c r="T945" s="233"/>
      <c r="U945" s="230"/>
      <c r="V945" s="230"/>
      <c r="W945" s="230"/>
    </row>
    <row r="946" spans="2:23" x14ac:dyDescent="0.35">
      <c r="B946" s="230"/>
      <c r="C946" s="230"/>
      <c r="D946" s="230"/>
      <c r="E946" s="230"/>
      <c r="F946" s="230"/>
      <c r="G946" s="230"/>
      <c r="H946" s="120"/>
      <c r="I946" s="120"/>
      <c r="J946" s="120"/>
      <c r="K946" s="120"/>
      <c r="L946" s="120"/>
      <c r="M946" s="120"/>
      <c r="N946" s="120"/>
      <c r="O946" s="120"/>
      <c r="P946" s="120"/>
      <c r="Q946" s="246"/>
      <c r="R946" s="232"/>
      <c r="S946" s="233"/>
      <c r="T946" s="233"/>
      <c r="U946" s="230"/>
      <c r="V946" s="230"/>
      <c r="W946" s="230"/>
    </row>
    <row r="947" spans="2:23" x14ac:dyDescent="0.35">
      <c r="B947" s="230"/>
      <c r="C947" s="230"/>
      <c r="D947" s="230"/>
      <c r="E947" s="230"/>
      <c r="F947" s="230"/>
      <c r="G947" s="230"/>
      <c r="H947" s="120"/>
      <c r="I947" s="120"/>
      <c r="J947" s="120"/>
      <c r="K947" s="120"/>
      <c r="L947" s="120"/>
      <c r="M947" s="120"/>
      <c r="N947" s="120"/>
      <c r="O947" s="120"/>
      <c r="P947" s="120"/>
      <c r="Q947" s="246"/>
      <c r="R947" s="232"/>
      <c r="S947" s="233"/>
      <c r="T947" s="233"/>
      <c r="U947" s="230"/>
      <c r="V947" s="230"/>
      <c r="W947" s="230"/>
    </row>
    <row r="948" spans="2:23" x14ac:dyDescent="0.35">
      <c r="B948" s="230"/>
      <c r="C948" s="230"/>
      <c r="D948" s="230"/>
      <c r="E948" s="230"/>
      <c r="F948" s="230"/>
      <c r="G948" s="230"/>
      <c r="H948" s="120"/>
      <c r="I948" s="120"/>
      <c r="J948" s="120"/>
      <c r="K948" s="120"/>
      <c r="L948" s="120"/>
      <c r="M948" s="120"/>
      <c r="N948" s="120"/>
      <c r="O948" s="120"/>
      <c r="P948" s="120"/>
      <c r="Q948" s="246"/>
      <c r="R948" s="232"/>
      <c r="S948" s="233"/>
      <c r="T948" s="233"/>
      <c r="U948" s="230"/>
      <c r="V948" s="230"/>
      <c r="W948" s="230"/>
    </row>
    <row r="949" spans="2:23" x14ac:dyDescent="0.35">
      <c r="B949" s="230"/>
      <c r="C949" s="230"/>
      <c r="D949" s="230"/>
      <c r="E949" s="230"/>
      <c r="F949" s="230"/>
      <c r="G949" s="230"/>
      <c r="H949" s="120"/>
      <c r="I949" s="120"/>
      <c r="J949" s="120"/>
      <c r="K949" s="120"/>
      <c r="L949" s="120"/>
      <c r="M949" s="120"/>
      <c r="N949" s="120"/>
      <c r="O949" s="120"/>
      <c r="P949" s="120"/>
      <c r="Q949" s="246"/>
      <c r="R949" s="232"/>
      <c r="S949" s="233"/>
      <c r="T949" s="233"/>
      <c r="U949" s="230"/>
      <c r="V949" s="230"/>
      <c r="W949" s="230"/>
    </row>
    <row r="950" spans="2:23" x14ac:dyDescent="0.35">
      <c r="B950" s="230"/>
      <c r="C950" s="230"/>
      <c r="D950" s="230"/>
      <c r="E950" s="230"/>
      <c r="F950" s="230"/>
      <c r="G950" s="230"/>
      <c r="H950" s="120"/>
      <c r="I950" s="120"/>
      <c r="J950" s="120"/>
      <c r="K950" s="120"/>
      <c r="L950" s="120"/>
      <c r="M950" s="120"/>
      <c r="N950" s="120"/>
      <c r="O950" s="120"/>
      <c r="P950" s="120"/>
      <c r="Q950" s="246"/>
      <c r="R950" s="232"/>
      <c r="S950" s="233"/>
      <c r="T950" s="233"/>
      <c r="U950" s="230"/>
      <c r="V950" s="230"/>
      <c r="W950" s="230"/>
    </row>
    <row r="951" spans="2:23" x14ac:dyDescent="0.35">
      <c r="B951" s="230"/>
      <c r="C951" s="230"/>
      <c r="D951" s="230"/>
      <c r="E951" s="230"/>
      <c r="F951" s="230"/>
      <c r="G951" s="230"/>
      <c r="H951" s="120"/>
      <c r="I951" s="120"/>
      <c r="J951" s="120"/>
      <c r="K951" s="120"/>
      <c r="L951" s="120"/>
      <c r="M951" s="120"/>
      <c r="N951" s="120"/>
      <c r="O951" s="120"/>
      <c r="P951" s="120"/>
      <c r="Q951" s="246"/>
      <c r="R951" s="232"/>
      <c r="S951" s="233"/>
      <c r="T951" s="233"/>
      <c r="U951" s="230"/>
      <c r="V951" s="230"/>
      <c r="W951" s="230"/>
    </row>
    <row r="952" spans="2:23" x14ac:dyDescent="0.35">
      <c r="B952" s="230"/>
      <c r="C952" s="230"/>
      <c r="D952" s="230"/>
      <c r="E952" s="230"/>
      <c r="F952" s="230"/>
      <c r="G952" s="230"/>
      <c r="H952" s="120"/>
      <c r="I952" s="120"/>
      <c r="J952" s="120"/>
      <c r="K952" s="120"/>
      <c r="L952" s="120"/>
      <c r="M952" s="120"/>
      <c r="N952" s="120"/>
      <c r="O952" s="120"/>
      <c r="P952" s="120"/>
      <c r="Q952" s="246"/>
      <c r="R952" s="232"/>
      <c r="S952" s="233"/>
      <c r="T952" s="233"/>
      <c r="U952" s="230"/>
      <c r="V952" s="230"/>
      <c r="W952" s="230"/>
    </row>
    <row r="953" spans="2:23" x14ac:dyDescent="0.35">
      <c r="B953" s="230"/>
      <c r="C953" s="230"/>
      <c r="D953" s="230"/>
      <c r="E953" s="230"/>
      <c r="F953" s="230"/>
      <c r="G953" s="230"/>
      <c r="H953" s="120"/>
      <c r="I953" s="120"/>
      <c r="J953" s="120"/>
      <c r="K953" s="120"/>
      <c r="L953" s="120"/>
      <c r="M953" s="120"/>
      <c r="N953" s="120"/>
      <c r="O953" s="120"/>
      <c r="P953" s="120"/>
      <c r="Q953" s="246"/>
      <c r="R953" s="232"/>
      <c r="S953" s="233"/>
      <c r="T953" s="233"/>
      <c r="U953" s="230"/>
      <c r="V953" s="230"/>
      <c r="W953" s="230"/>
    </row>
    <row r="954" spans="2:23" x14ac:dyDescent="0.35">
      <c r="B954" s="230"/>
      <c r="C954" s="230"/>
      <c r="D954" s="230"/>
      <c r="E954" s="230"/>
      <c r="F954" s="230"/>
      <c r="G954" s="230"/>
      <c r="H954" s="120"/>
      <c r="I954" s="120"/>
      <c r="J954" s="120"/>
      <c r="K954" s="120"/>
      <c r="L954" s="120"/>
      <c r="M954" s="120"/>
      <c r="N954" s="120"/>
      <c r="O954" s="120"/>
      <c r="P954" s="120"/>
      <c r="Q954" s="246"/>
      <c r="R954" s="232"/>
      <c r="S954" s="233"/>
      <c r="T954" s="233"/>
      <c r="U954" s="230"/>
      <c r="V954" s="230"/>
      <c r="W954" s="230"/>
    </row>
    <row r="955" spans="2:23" x14ac:dyDescent="0.35">
      <c r="B955" s="230"/>
      <c r="C955" s="230"/>
      <c r="D955" s="230"/>
      <c r="E955" s="230"/>
      <c r="F955" s="230"/>
      <c r="G955" s="230"/>
      <c r="H955" s="120"/>
      <c r="I955" s="120"/>
      <c r="J955" s="120"/>
      <c r="K955" s="120"/>
      <c r="L955" s="120"/>
      <c r="M955" s="120"/>
      <c r="N955" s="120"/>
      <c r="O955" s="120"/>
      <c r="P955" s="120"/>
      <c r="Q955" s="246"/>
      <c r="R955" s="232"/>
      <c r="S955" s="233"/>
      <c r="T955" s="233"/>
      <c r="U955" s="230"/>
      <c r="V955" s="230"/>
      <c r="W955" s="230"/>
    </row>
    <row r="956" spans="2:23" x14ac:dyDescent="0.35">
      <c r="B956" s="230"/>
      <c r="C956" s="230"/>
      <c r="D956" s="230"/>
      <c r="E956" s="230"/>
      <c r="F956" s="230"/>
      <c r="G956" s="230"/>
      <c r="H956" s="120"/>
      <c r="I956" s="120"/>
      <c r="J956" s="120"/>
      <c r="K956" s="120"/>
      <c r="L956" s="120"/>
      <c r="M956" s="120"/>
      <c r="N956" s="120"/>
      <c r="O956" s="120"/>
      <c r="P956" s="120"/>
      <c r="Q956" s="246"/>
      <c r="R956" s="232"/>
      <c r="S956" s="233"/>
      <c r="T956" s="233"/>
      <c r="U956" s="230"/>
      <c r="V956" s="230"/>
      <c r="W956" s="230"/>
    </row>
    <row r="957" spans="2:23" x14ac:dyDescent="0.35">
      <c r="B957" s="230"/>
      <c r="C957" s="230"/>
      <c r="D957" s="230"/>
      <c r="E957" s="230"/>
      <c r="F957" s="230"/>
      <c r="G957" s="230"/>
      <c r="H957" s="120"/>
      <c r="I957" s="120"/>
      <c r="J957" s="120"/>
      <c r="K957" s="120"/>
      <c r="L957" s="120"/>
      <c r="M957" s="120"/>
      <c r="N957" s="120"/>
      <c r="O957" s="120"/>
      <c r="P957" s="120"/>
      <c r="Q957" s="246"/>
      <c r="R957" s="232"/>
      <c r="S957" s="233"/>
      <c r="T957" s="233"/>
      <c r="U957" s="230"/>
      <c r="V957" s="230"/>
      <c r="W957" s="230"/>
    </row>
    <row r="958" spans="2:23" x14ac:dyDescent="0.35">
      <c r="B958" s="230"/>
      <c r="C958" s="230"/>
      <c r="D958" s="230"/>
      <c r="E958" s="230"/>
      <c r="F958" s="230"/>
      <c r="G958" s="230"/>
      <c r="P958" s="134"/>
      <c r="Q958" s="246"/>
      <c r="R958" s="232"/>
      <c r="S958" s="233"/>
      <c r="T958" s="233"/>
      <c r="U958" s="230"/>
      <c r="V958" s="230"/>
      <c r="W958" s="230"/>
    </row>
    <row r="959" spans="2:23" x14ac:dyDescent="0.35">
      <c r="B959" s="230"/>
      <c r="C959" s="230"/>
      <c r="D959" s="230"/>
      <c r="E959" s="230"/>
      <c r="F959" s="230"/>
      <c r="G959" s="230"/>
      <c r="P959" s="134"/>
      <c r="Q959" s="246"/>
      <c r="R959" s="232"/>
      <c r="S959" s="233"/>
      <c r="T959" s="233"/>
      <c r="U959" s="230"/>
      <c r="V959" s="230"/>
      <c r="W959" s="230"/>
    </row>
    <row r="960" spans="2:23" x14ac:dyDescent="0.35">
      <c r="B960" s="230"/>
      <c r="C960" s="230"/>
      <c r="D960" s="230"/>
      <c r="E960" s="230"/>
      <c r="F960" s="230"/>
      <c r="G960" s="230"/>
      <c r="P960" s="134"/>
      <c r="Q960" s="246"/>
      <c r="R960" s="232"/>
      <c r="S960" s="233"/>
      <c r="T960" s="233"/>
      <c r="U960" s="230"/>
      <c r="V960" s="230"/>
      <c r="W960" s="230"/>
    </row>
    <row r="961" spans="2:23" x14ac:dyDescent="0.35">
      <c r="B961" s="230"/>
      <c r="C961" s="230"/>
      <c r="D961" s="230"/>
      <c r="E961" s="230"/>
      <c r="F961" s="230"/>
      <c r="G961" s="230"/>
      <c r="P961" s="134"/>
      <c r="Q961" s="246"/>
      <c r="R961" s="232"/>
      <c r="S961" s="233"/>
      <c r="T961" s="233"/>
      <c r="U961" s="230"/>
      <c r="V961" s="230"/>
      <c r="W961" s="230"/>
    </row>
    <row r="962" spans="2:23" x14ac:dyDescent="0.35">
      <c r="B962" s="230"/>
      <c r="C962" s="230"/>
      <c r="D962" s="230"/>
      <c r="E962" s="230"/>
      <c r="F962" s="230"/>
      <c r="G962" s="230"/>
      <c r="P962" s="134"/>
      <c r="Q962" s="246"/>
      <c r="R962" s="232"/>
      <c r="S962" s="233"/>
      <c r="T962" s="233"/>
      <c r="U962" s="230"/>
      <c r="V962" s="230"/>
      <c r="W962" s="230"/>
    </row>
    <row r="963" spans="2:23" x14ac:dyDescent="0.35">
      <c r="B963" s="230"/>
      <c r="C963" s="230"/>
      <c r="D963" s="230"/>
      <c r="E963" s="230"/>
      <c r="F963" s="230"/>
      <c r="G963" s="230"/>
      <c r="P963" s="134"/>
      <c r="Q963" s="246"/>
      <c r="R963" s="232"/>
      <c r="S963" s="233"/>
      <c r="T963" s="233"/>
      <c r="U963" s="230"/>
      <c r="V963" s="230"/>
      <c r="W963" s="230"/>
    </row>
    <row r="964" spans="2:23" x14ac:dyDescent="0.35">
      <c r="B964" s="230"/>
      <c r="C964" s="230"/>
      <c r="D964" s="230"/>
      <c r="E964" s="230"/>
      <c r="F964" s="230"/>
      <c r="G964" s="230"/>
      <c r="P964" s="134"/>
      <c r="Q964" s="246"/>
      <c r="R964" s="232"/>
      <c r="S964" s="233"/>
      <c r="T964" s="233"/>
      <c r="U964" s="230"/>
      <c r="V964" s="230"/>
      <c r="W964" s="230"/>
    </row>
    <row r="965" spans="2:23" x14ac:dyDescent="0.35">
      <c r="B965" s="230"/>
      <c r="C965" s="230"/>
      <c r="D965" s="230"/>
      <c r="E965" s="230"/>
      <c r="F965" s="230"/>
      <c r="G965" s="230"/>
      <c r="P965" s="134"/>
      <c r="Q965" s="246"/>
      <c r="R965" s="232"/>
      <c r="S965" s="233"/>
      <c r="T965" s="233"/>
      <c r="U965" s="230"/>
      <c r="V965" s="230"/>
      <c r="W965" s="230"/>
    </row>
    <row r="966" spans="2:23" x14ac:dyDescent="0.35">
      <c r="B966" s="230"/>
      <c r="C966" s="230"/>
      <c r="D966" s="230"/>
      <c r="E966" s="230"/>
      <c r="F966" s="230"/>
      <c r="G966" s="230"/>
      <c r="P966" s="134"/>
      <c r="Q966" s="246"/>
      <c r="R966" s="232"/>
      <c r="S966" s="233"/>
      <c r="T966" s="233"/>
      <c r="U966" s="230"/>
      <c r="V966" s="230"/>
      <c r="W966" s="230"/>
    </row>
    <row r="967" spans="2:23" x14ac:dyDescent="0.35">
      <c r="B967" s="230"/>
      <c r="C967" s="230"/>
      <c r="D967" s="230"/>
      <c r="E967" s="230"/>
      <c r="F967" s="230"/>
      <c r="G967" s="230"/>
      <c r="P967" s="134"/>
      <c r="Q967" s="246"/>
      <c r="R967" s="232"/>
      <c r="S967" s="233"/>
      <c r="T967" s="233"/>
      <c r="U967" s="230"/>
      <c r="V967" s="230"/>
      <c r="W967" s="230"/>
    </row>
    <row r="968" spans="2:23" x14ac:dyDescent="0.35">
      <c r="B968" s="230"/>
      <c r="C968" s="230"/>
      <c r="D968" s="230"/>
      <c r="E968" s="230"/>
      <c r="F968" s="230"/>
      <c r="G968" s="230"/>
      <c r="P968" s="134"/>
      <c r="Q968" s="246"/>
      <c r="R968" s="232"/>
      <c r="S968" s="233"/>
      <c r="T968" s="233"/>
      <c r="U968" s="230"/>
      <c r="V968" s="230"/>
      <c r="W968" s="230"/>
    </row>
    <row r="969" spans="2:23" x14ac:dyDescent="0.35">
      <c r="B969" s="230"/>
      <c r="C969" s="230"/>
      <c r="D969" s="230"/>
      <c r="E969" s="230"/>
      <c r="F969" s="230"/>
      <c r="G969" s="230"/>
      <c r="P969" s="134"/>
      <c r="Q969" s="246"/>
      <c r="R969" s="232"/>
      <c r="S969" s="233"/>
      <c r="T969" s="233"/>
      <c r="U969" s="230"/>
      <c r="V969" s="230"/>
      <c r="W969" s="230"/>
    </row>
    <row r="970" spans="2:23" x14ac:dyDescent="0.35">
      <c r="B970" s="230"/>
      <c r="C970" s="230"/>
      <c r="D970" s="230"/>
      <c r="E970" s="230"/>
      <c r="F970" s="230"/>
      <c r="G970" s="230"/>
      <c r="P970" s="134"/>
      <c r="Q970" s="246"/>
      <c r="R970" s="232"/>
      <c r="S970" s="233"/>
      <c r="T970" s="233"/>
      <c r="U970" s="230"/>
      <c r="V970" s="230"/>
      <c r="W970" s="230"/>
    </row>
    <row r="971" spans="2:23" x14ac:dyDescent="0.35">
      <c r="B971" s="230"/>
      <c r="C971" s="230"/>
      <c r="D971" s="230"/>
      <c r="E971" s="230"/>
      <c r="F971" s="230"/>
      <c r="G971" s="230"/>
      <c r="P971" s="134"/>
      <c r="Q971" s="246"/>
      <c r="R971" s="232"/>
      <c r="S971" s="233"/>
      <c r="T971" s="233"/>
      <c r="U971" s="230"/>
      <c r="V971" s="230"/>
      <c r="W971" s="230"/>
    </row>
    <row r="972" spans="2:23" x14ac:dyDescent="0.35">
      <c r="B972" s="230"/>
      <c r="C972" s="230"/>
      <c r="D972" s="230"/>
      <c r="E972" s="230"/>
      <c r="F972" s="230"/>
      <c r="G972" s="230"/>
      <c r="P972" s="134"/>
      <c r="Q972" s="246"/>
      <c r="R972" s="232"/>
      <c r="S972" s="233"/>
      <c r="T972" s="233"/>
      <c r="U972" s="230"/>
      <c r="V972" s="230"/>
      <c r="W972" s="230"/>
    </row>
    <row r="973" spans="2:23" x14ac:dyDescent="0.35">
      <c r="B973" s="230"/>
      <c r="C973" s="230"/>
      <c r="D973" s="230"/>
      <c r="E973" s="230"/>
      <c r="F973" s="230"/>
      <c r="G973" s="230"/>
      <c r="P973" s="134"/>
      <c r="Q973" s="246"/>
      <c r="R973" s="232"/>
      <c r="S973" s="233"/>
      <c r="T973" s="233"/>
      <c r="U973" s="230"/>
      <c r="V973" s="230"/>
      <c r="W973" s="230"/>
    </row>
    <row r="974" spans="2:23" x14ac:dyDescent="0.35">
      <c r="B974" s="230"/>
      <c r="C974" s="230"/>
      <c r="D974" s="230"/>
      <c r="E974" s="230"/>
      <c r="F974" s="230"/>
      <c r="G974" s="230"/>
      <c r="P974" s="134"/>
      <c r="Q974" s="246"/>
      <c r="R974" s="232"/>
      <c r="S974" s="233"/>
      <c r="T974" s="233"/>
      <c r="U974" s="230"/>
      <c r="V974" s="230"/>
      <c r="W974" s="230"/>
    </row>
    <row r="975" spans="2:23" x14ac:dyDescent="0.35">
      <c r="B975" s="230"/>
      <c r="C975" s="230"/>
      <c r="D975" s="230"/>
      <c r="E975" s="230"/>
      <c r="F975" s="230"/>
      <c r="G975" s="230"/>
      <c r="P975" s="134"/>
      <c r="Q975" s="246"/>
      <c r="R975" s="232"/>
      <c r="S975" s="233"/>
      <c r="T975" s="233"/>
      <c r="U975" s="230"/>
      <c r="V975" s="230"/>
      <c r="W975" s="230"/>
    </row>
    <row r="976" spans="2:23" x14ac:dyDescent="0.35">
      <c r="B976" s="230"/>
      <c r="C976" s="230"/>
      <c r="D976" s="230"/>
      <c r="E976" s="230"/>
      <c r="F976" s="230"/>
      <c r="G976" s="230"/>
      <c r="P976" s="134"/>
      <c r="Q976" s="246"/>
      <c r="R976" s="232"/>
      <c r="S976" s="233"/>
      <c r="T976" s="233"/>
      <c r="U976" s="230"/>
      <c r="V976" s="230"/>
      <c r="W976" s="230"/>
    </row>
    <row r="977" spans="2:23" x14ac:dyDescent="0.35">
      <c r="B977" s="230"/>
      <c r="C977" s="230"/>
      <c r="D977" s="230"/>
      <c r="E977" s="230"/>
      <c r="F977" s="230"/>
      <c r="G977" s="230"/>
      <c r="P977" s="134"/>
      <c r="Q977" s="246"/>
      <c r="R977" s="232"/>
      <c r="S977" s="233"/>
      <c r="T977" s="233"/>
      <c r="U977" s="230"/>
      <c r="V977" s="230"/>
      <c r="W977" s="230"/>
    </row>
    <row r="978" spans="2:23" x14ac:dyDescent="0.35">
      <c r="B978" s="230"/>
      <c r="C978" s="230"/>
      <c r="D978" s="230"/>
      <c r="E978" s="230"/>
      <c r="F978" s="230"/>
      <c r="G978" s="230"/>
      <c r="P978" s="134"/>
      <c r="Q978" s="246"/>
      <c r="R978" s="232"/>
      <c r="S978" s="233"/>
      <c r="T978" s="233"/>
      <c r="U978" s="230"/>
      <c r="V978" s="230"/>
      <c r="W978" s="230"/>
    </row>
    <row r="979" spans="2:23" x14ac:dyDescent="0.35">
      <c r="B979" s="230"/>
      <c r="C979" s="230"/>
      <c r="D979" s="230"/>
      <c r="E979" s="230"/>
      <c r="F979" s="230"/>
      <c r="G979" s="230"/>
      <c r="P979" s="134"/>
      <c r="Q979" s="246"/>
      <c r="R979" s="232"/>
      <c r="S979" s="233"/>
      <c r="T979" s="233"/>
      <c r="U979" s="230"/>
      <c r="V979" s="230"/>
      <c r="W979" s="230"/>
    </row>
    <row r="980" spans="2:23" x14ac:dyDescent="0.35">
      <c r="B980" s="230"/>
      <c r="C980" s="230"/>
      <c r="D980" s="230"/>
      <c r="E980" s="230"/>
      <c r="F980" s="230"/>
      <c r="G980" s="230"/>
      <c r="P980" s="134"/>
      <c r="Q980" s="246"/>
      <c r="R980" s="232"/>
      <c r="S980" s="233"/>
      <c r="T980" s="233"/>
      <c r="U980" s="230"/>
      <c r="V980" s="230"/>
      <c r="W980" s="230"/>
    </row>
    <row r="981" spans="2:23" x14ac:dyDescent="0.35">
      <c r="B981" s="230"/>
      <c r="C981" s="230"/>
      <c r="D981" s="230"/>
      <c r="E981" s="230"/>
      <c r="F981" s="230"/>
      <c r="G981" s="230"/>
      <c r="P981" s="134"/>
      <c r="Q981" s="246"/>
      <c r="R981" s="232"/>
      <c r="S981" s="233"/>
      <c r="T981" s="233"/>
      <c r="U981" s="230"/>
      <c r="V981" s="230"/>
      <c r="W981" s="230"/>
    </row>
    <row r="982" spans="2:23" x14ac:dyDescent="0.35">
      <c r="B982" s="230"/>
      <c r="C982" s="230"/>
      <c r="D982" s="230"/>
      <c r="E982" s="230"/>
      <c r="F982" s="230"/>
      <c r="G982" s="230"/>
      <c r="P982" s="134"/>
      <c r="Q982" s="246"/>
      <c r="R982" s="232"/>
      <c r="S982" s="233"/>
      <c r="T982" s="233"/>
      <c r="U982" s="230"/>
      <c r="V982" s="230"/>
      <c r="W982" s="230"/>
    </row>
    <row r="983" spans="2:23" x14ac:dyDescent="0.35">
      <c r="B983" s="230"/>
      <c r="C983" s="230"/>
      <c r="D983" s="230"/>
      <c r="E983" s="230"/>
      <c r="F983" s="230"/>
      <c r="G983" s="230"/>
      <c r="P983" s="134"/>
      <c r="Q983" s="246"/>
      <c r="R983" s="232"/>
      <c r="S983" s="233"/>
      <c r="T983" s="233"/>
      <c r="U983" s="230"/>
      <c r="V983" s="230"/>
      <c r="W983" s="230"/>
    </row>
    <row r="984" spans="2:23" x14ac:dyDescent="0.35">
      <c r="B984" s="230"/>
      <c r="C984" s="230"/>
      <c r="D984" s="230"/>
      <c r="E984" s="230"/>
      <c r="F984" s="230"/>
      <c r="G984" s="230"/>
      <c r="P984" s="134"/>
      <c r="Q984" s="246"/>
      <c r="R984" s="232"/>
      <c r="S984" s="233"/>
      <c r="T984" s="233"/>
      <c r="U984" s="230"/>
      <c r="V984" s="230"/>
      <c r="W984" s="230"/>
    </row>
    <row r="985" spans="2:23" x14ac:dyDescent="0.35">
      <c r="B985" s="230"/>
      <c r="C985" s="230"/>
      <c r="D985" s="230"/>
      <c r="E985" s="230"/>
      <c r="F985" s="230"/>
      <c r="G985" s="230"/>
      <c r="P985" s="134"/>
      <c r="Q985" s="246"/>
      <c r="R985" s="232"/>
      <c r="S985" s="233"/>
      <c r="T985" s="233"/>
      <c r="U985" s="230"/>
      <c r="V985" s="230"/>
      <c r="W985" s="230"/>
    </row>
    <row r="986" spans="2:23" x14ac:dyDescent="0.35">
      <c r="B986" s="230"/>
      <c r="C986" s="230"/>
      <c r="D986" s="230"/>
      <c r="E986" s="230"/>
      <c r="F986" s="230"/>
      <c r="G986" s="230"/>
      <c r="P986" s="134"/>
      <c r="Q986" s="246"/>
      <c r="R986" s="232"/>
      <c r="S986" s="233"/>
      <c r="T986" s="233"/>
      <c r="U986" s="230"/>
      <c r="V986" s="230"/>
      <c r="W986" s="230"/>
    </row>
    <row r="987" spans="2:23" x14ac:dyDescent="0.35">
      <c r="B987" s="230"/>
      <c r="C987" s="230"/>
      <c r="D987" s="230"/>
      <c r="E987" s="230"/>
      <c r="F987" s="230"/>
      <c r="G987" s="230"/>
      <c r="P987" s="134"/>
      <c r="Q987" s="246"/>
      <c r="R987" s="232"/>
      <c r="S987" s="233"/>
      <c r="T987" s="233"/>
      <c r="U987" s="230"/>
      <c r="V987" s="230"/>
      <c r="W987" s="230"/>
    </row>
    <row r="988" spans="2:23" x14ac:dyDescent="0.35">
      <c r="B988" s="230"/>
      <c r="C988" s="230"/>
      <c r="D988" s="230"/>
      <c r="E988" s="230"/>
      <c r="F988" s="230"/>
      <c r="G988" s="230"/>
      <c r="P988" s="134"/>
      <c r="Q988" s="246"/>
      <c r="R988" s="232"/>
      <c r="S988" s="233"/>
      <c r="T988" s="233"/>
      <c r="U988" s="230"/>
      <c r="V988" s="230"/>
      <c r="W988" s="230"/>
    </row>
    <row r="989" spans="2:23" x14ac:dyDescent="0.35">
      <c r="B989" s="230"/>
      <c r="C989" s="230"/>
      <c r="D989" s="230"/>
      <c r="E989" s="230"/>
      <c r="F989" s="230"/>
      <c r="G989" s="230"/>
      <c r="P989" s="134"/>
      <c r="Q989" s="246"/>
      <c r="R989" s="232"/>
      <c r="S989" s="233"/>
      <c r="T989" s="233"/>
      <c r="U989" s="230"/>
      <c r="V989" s="230"/>
      <c r="W989" s="230"/>
    </row>
    <row r="990" spans="2:23" x14ac:dyDescent="0.35">
      <c r="B990" s="230"/>
      <c r="C990" s="230"/>
      <c r="D990" s="230"/>
      <c r="E990" s="230"/>
      <c r="F990" s="230"/>
      <c r="G990" s="230"/>
      <c r="P990" s="134"/>
      <c r="Q990" s="246"/>
      <c r="R990" s="232"/>
      <c r="S990" s="233"/>
      <c r="T990" s="233"/>
      <c r="U990" s="230"/>
      <c r="V990" s="230"/>
      <c r="W990" s="230"/>
    </row>
    <row r="991" spans="2:23" x14ac:dyDescent="0.35">
      <c r="B991" s="230"/>
      <c r="C991" s="230"/>
      <c r="D991" s="230"/>
      <c r="E991" s="230"/>
      <c r="F991" s="230"/>
      <c r="G991" s="230"/>
      <c r="P991" s="134"/>
      <c r="Q991" s="246"/>
      <c r="R991" s="232"/>
      <c r="S991" s="233"/>
      <c r="T991" s="233"/>
      <c r="U991" s="230"/>
      <c r="V991" s="230"/>
      <c r="W991" s="230"/>
    </row>
    <row r="992" spans="2:23" x14ac:dyDescent="0.35">
      <c r="B992" s="230"/>
      <c r="C992" s="230"/>
      <c r="D992" s="230"/>
      <c r="E992" s="230"/>
      <c r="F992" s="230"/>
      <c r="G992" s="230"/>
      <c r="P992" s="134"/>
      <c r="Q992" s="246"/>
      <c r="R992" s="232"/>
      <c r="S992" s="233"/>
      <c r="T992" s="233"/>
      <c r="U992" s="230"/>
      <c r="V992" s="230"/>
      <c r="W992" s="230"/>
    </row>
    <row r="993" spans="2:23" x14ac:dyDescent="0.35">
      <c r="B993" s="230"/>
      <c r="C993" s="230"/>
      <c r="D993" s="230"/>
      <c r="E993" s="230"/>
      <c r="F993" s="230"/>
      <c r="G993" s="230"/>
      <c r="P993" s="134"/>
      <c r="Q993" s="246"/>
      <c r="R993" s="232"/>
      <c r="S993" s="233"/>
      <c r="T993" s="233"/>
      <c r="U993" s="230"/>
      <c r="V993" s="230"/>
      <c r="W993" s="230"/>
    </row>
    <row r="994" spans="2:23" x14ac:dyDescent="0.35">
      <c r="B994" s="230"/>
      <c r="C994" s="230"/>
      <c r="D994" s="230"/>
      <c r="E994" s="230"/>
      <c r="F994" s="230"/>
      <c r="G994" s="230"/>
      <c r="P994" s="134"/>
      <c r="Q994" s="246"/>
      <c r="R994" s="232"/>
      <c r="S994" s="233"/>
      <c r="T994" s="233"/>
      <c r="U994" s="230"/>
      <c r="V994" s="230"/>
      <c r="W994" s="230"/>
    </row>
    <row r="995" spans="2:23" x14ac:dyDescent="0.35">
      <c r="B995" s="230"/>
      <c r="C995" s="230"/>
      <c r="D995" s="230"/>
      <c r="E995" s="230"/>
      <c r="F995" s="230"/>
      <c r="G995" s="230"/>
      <c r="P995" s="134"/>
      <c r="Q995" s="246"/>
      <c r="R995" s="232"/>
      <c r="S995" s="233"/>
      <c r="T995" s="233"/>
      <c r="U995" s="230"/>
      <c r="V995" s="230"/>
      <c r="W995" s="230"/>
    </row>
    <row r="996" spans="2:23" x14ac:dyDescent="0.35">
      <c r="B996" s="230"/>
      <c r="C996" s="230"/>
      <c r="D996" s="230"/>
      <c r="E996" s="230"/>
      <c r="F996" s="230"/>
      <c r="G996" s="230"/>
      <c r="P996" s="134"/>
      <c r="Q996" s="246"/>
      <c r="R996" s="232"/>
      <c r="S996" s="233"/>
      <c r="T996" s="233"/>
      <c r="U996" s="230"/>
      <c r="V996" s="230"/>
      <c r="W996" s="230"/>
    </row>
    <row r="997" spans="2:23" x14ac:dyDescent="0.35">
      <c r="B997" s="230"/>
      <c r="C997" s="230"/>
      <c r="D997" s="230"/>
      <c r="E997" s="230"/>
      <c r="F997" s="230"/>
      <c r="G997" s="230"/>
      <c r="P997" s="134"/>
      <c r="Q997" s="246"/>
      <c r="R997" s="232"/>
      <c r="S997" s="233"/>
      <c r="T997" s="233"/>
      <c r="U997" s="230"/>
      <c r="V997" s="230"/>
      <c r="W997" s="230"/>
    </row>
    <row r="998" spans="2:23" x14ac:dyDescent="0.35">
      <c r="B998" s="230"/>
      <c r="C998" s="230"/>
      <c r="D998" s="230"/>
      <c r="E998" s="230"/>
      <c r="F998" s="230"/>
      <c r="G998" s="230"/>
      <c r="P998" s="134"/>
      <c r="Q998" s="246"/>
      <c r="R998" s="232"/>
      <c r="S998" s="233"/>
      <c r="T998" s="233"/>
      <c r="U998" s="230"/>
      <c r="V998" s="230"/>
      <c r="W998" s="230"/>
    </row>
    <row r="999" spans="2:23" x14ac:dyDescent="0.35">
      <c r="B999" s="230"/>
      <c r="C999" s="230"/>
      <c r="D999" s="230"/>
      <c r="E999" s="230"/>
      <c r="F999" s="230"/>
      <c r="G999" s="230"/>
      <c r="P999" s="134"/>
      <c r="Q999" s="246"/>
      <c r="R999" s="232"/>
      <c r="S999" s="233"/>
      <c r="T999" s="233"/>
      <c r="U999" s="230"/>
      <c r="V999" s="230"/>
      <c r="W999" s="230"/>
    </row>
    <row r="1000" spans="2:23" x14ac:dyDescent="0.35">
      <c r="B1000" s="230"/>
      <c r="C1000" s="230"/>
      <c r="D1000" s="230"/>
      <c r="E1000" s="230"/>
      <c r="F1000" s="230"/>
      <c r="G1000" s="230"/>
      <c r="P1000" s="134"/>
      <c r="Q1000" s="246"/>
      <c r="R1000" s="232"/>
      <c r="S1000" s="233"/>
      <c r="T1000" s="233"/>
      <c r="U1000" s="230"/>
      <c r="V1000" s="230"/>
      <c r="W1000" s="230"/>
    </row>
    <row r="1001" spans="2:23" x14ac:dyDescent="0.35">
      <c r="B1001" s="230"/>
      <c r="C1001" s="230"/>
      <c r="D1001" s="230"/>
      <c r="E1001" s="230"/>
      <c r="F1001" s="230"/>
      <c r="G1001" s="230"/>
      <c r="P1001" s="134"/>
      <c r="Q1001" s="246"/>
      <c r="R1001" s="232"/>
      <c r="S1001" s="233"/>
      <c r="T1001" s="233"/>
      <c r="U1001" s="230"/>
      <c r="V1001" s="230"/>
      <c r="W1001" s="230"/>
    </row>
    <row r="1002" spans="2:23" x14ac:dyDescent="0.35">
      <c r="B1002" s="230"/>
      <c r="C1002" s="230"/>
      <c r="D1002" s="230"/>
      <c r="E1002" s="230"/>
      <c r="F1002" s="230"/>
      <c r="G1002" s="230"/>
      <c r="P1002" s="134"/>
      <c r="Q1002" s="246"/>
      <c r="R1002" s="232"/>
      <c r="S1002" s="233"/>
      <c r="T1002" s="233"/>
      <c r="U1002" s="230"/>
      <c r="V1002" s="230"/>
      <c r="W1002" s="230"/>
    </row>
    <row r="1003" spans="2:23" x14ac:dyDescent="0.35">
      <c r="B1003" s="230"/>
      <c r="C1003" s="230"/>
      <c r="D1003" s="230"/>
      <c r="E1003" s="230"/>
      <c r="F1003" s="230"/>
      <c r="G1003" s="230"/>
      <c r="P1003" s="134"/>
      <c r="Q1003" s="246"/>
      <c r="R1003" s="232"/>
      <c r="S1003" s="233"/>
      <c r="T1003" s="233"/>
      <c r="U1003" s="230"/>
      <c r="V1003" s="230"/>
      <c r="W1003" s="230"/>
    </row>
    <row r="1004" spans="2:23" x14ac:dyDescent="0.35">
      <c r="B1004" s="230"/>
      <c r="C1004" s="230"/>
      <c r="D1004" s="230"/>
      <c r="E1004" s="230"/>
      <c r="F1004" s="230"/>
      <c r="G1004" s="230"/>
      <c r="P1004" s="134"/>
      <c r="Q1004" s="246"/>
      <c r="R1004" s="232"/>
      <c r="S1004" s="233"/>
      <c r="T1004" s="233"/>
      <c r="U1004" s="230"/>
      <c r="V1004" s="230"/>
      <c r="W1004" s="230"/>
    </row>
    <row r="1005" spans="2:23" x14ac:dyDescent="0.35">
      <c r="B1005" s="230"/>
      <c r="C1005" s="230"/>
      <c r="D1005" s="230"/>
      <c r="E1005" s="230"/>
      <c r="F1005" s="230"/>
      <c r="G1005" s="230"/>
      <c r="P1005" s="134"/>
      <c r="Q1005" s="246"/>
      <c r="R1005" s="232"/>
      <c r="S1005" s="233"/>
      <c r="T1005" s="233"/>
      <c r="U1005" s="230"/>
      <c r="V1005" s="230"/>
      <c r="W1005" s="230"/>
    </row>
    <row r="1006" spans="2:23" x14ac:dyDescent="0.35">
      <c r="B1006" s="230"/>
      <c r="C1006" s="230"/>
      <c r="D1006" s="230"/>
      <c r="E1006" s="230"/>
      <c r="F1006" s="230"/>
      <c r="G1006" s="230"/>
      <c r="P1006" s="134"/>
      <c r="Q1006" s="246"/>
      <c r="R1006" s="232"/>
      <c r="S1006" s="233"/>
      <c r="T1006" s="233"/>
      <c r="U1006" s="230"/>
      <c r="V1006" s="230"/>
      <c r="W1006" s="230"/>
    </row>
    <row r="1007" spans="2:23" x14ac:dyDescent="0.35">
      <c r="B1007" s="230"/>
      <c r="C1007" s="230"/>
      <c r="D1007" s="230"/>
      <c r="E1007" s="230"/>
      <c r="F1007" s="230"/>
      <c r="G1007" s="230"/>
      <c r="P1007" s="134"/>
      <c r="Q1007" s="246"/>
      <c r="R1007" s="232"/>
      <c r="S1007" s="233"/>
      <c r="T1007" s="233"/>
      <c r="U1007" s="230"/>
      <c r="V1007" s="230"/>
      <c r="W1007" s="230"/>
    </row>
    <row r="1008" spans="2:23" x14ac:dyDescent="0.35">
      <c r="B1008" s="230"/>
      <c r="C1008" s="230"/>
      <c r="D1008" s="230"/>
      <c r="E1008" s="230"/>
      <c r="F1008" s="230"/>
      <c r="G1008" s="230"/>
      <c r="P1008" s="134"/>
      <c r="Q1008" s="246"/>
      <c r="R1008" s="232"/>
      <c r="S1008" s="233"/>
      <c r="T1008" s="233"/>
      <c r="U1008" s="230"/>
      <c r="V1008" s="230"/>
      <c r="W1008" s="230"/>
    </row>
    <row r="1009" spans="2:23" x14ac:dyDescent="0.35">
      <c r="B1009" s="230"/>
      <c r="C1009" s="230"/>
      <c r="D1009" s="230"/>
      <c r="E1009" s="230"/>
      <c r="F1009" s="230"/>
      <c r="G1009" s="230"/>
      <c r="P1009" s="134"/>
      <c r="Q1009" s="246"/>
      <c r="R1009" s="232"/>
      <c r="S1009" s="233"/>
      <c r="T1009" s="233"/>
      <c r="U1009" s="230"/>
      <c r="V1009" s="230"/>
      <c r="W1009" s="230"/>
    </row>
    <row r="1010" spans="2:23" x14ac:dyDescent="0.35">
      <c r="B1010" s="230"/>
      <c r="C1010" s="230"/>
      <c r="D1010" s="230"/>
      <c r="E1010" s="230"/>
      <c r="F1010" s="230"/>
      <c r="G1010" s="230"/>
      <c r="P1010" s="134"/>
      <c r="Q1010" s="246"/>
      <c r="R1010" s="232"/>
      <c r="S1010" s="233"/>
      <c r="T1010" s="233"/>
      <c r="U1010" s="230"/>
      <c r="V1010" s="230"/>
      <c r="W1010" s="230"/>
    </row>
    <row r="1011" spans="2:23" x14ac:dyDescent="0.35">
      <c r="B1011" s="230"/>
      <c r="C1011" s="230"/>
      <c r="D1011" s="230"/>
      <c r="E1011" s="230"/>
      <c r="F1011" s="230"/>
      <c r="G1011" s="230"/>
      <c r="P1011" s="134"/>
      <c r="Q1011" s="246"/>
      <c r="R1011" s="232"/>
      <c r="S1011" s="233"/>
      <c r="T1011" s="233"/>
      <c r="U1011" s="230"/>
      <c r="V1011" s="230"/>
      <c r="W1011" s="230"/>
    </row>
    <row r="1012" spans="2:23" x14ac:dyDescent="0.35">
      <c r="B1012" s="230"/>
      <c r="C1012" s="230"/>
      <c r="D1012" s="230"/>
      <c r="E1012" s="230"/>
      <c r="F1012" s="230"/>
      <c r="G1012" s="230"/>
      <c r="P1012" s="134"/>
      <c r="Q1012" s="246"/>
      <c r="R1012" s="232"/>
      <c r="S1012" s="233"/>
      <c r="T1012" s="233"/>
      <c r="U1012" s="230"/>
      <c r="V1012" s="230"/>
      <c r="W1012" s="230"/>
    </row>
    <row r="1013" spans="2:23" x14ac:dyDescent="0.35">
      <c r="B1013" s="230"/>
      <c r="C1013" s="230"/>
      <c r="D1013" s="230"/>
      <c r="E1013" s="230"/>
      <c r="F1013" s="230"/>
      <c r="G1013" s="230"/>
      <c r="P1013" s="134"/>
      <c r="Q1013" s="246"/>
      <c r="R1013" s="232"/>
      <c r="S1013" s="233"/>
      <c r="T1013" s="233"/>
      <c r="U1013" s="230"/>
      <c r="V1013" s="230"/>
      <c r="W1013" s="230"/>
    </row>
    <row r="1014" spans="2:23" x14ac:dyDescent="0.35">
      <c r="B1014" s="230"/>
      <c r="C1014" s="230"/>
      <c r="D1014" s="230"/>
      <c r="E1014" s="230"/>
      <c r="F1014" s="230"/>
      <c r="G1014" s="230"/>
      <c r="P1014" s="134"/>
      <c r="Q1014" s="246"/>
      <c r="R1014" s="232"/>
      <c r="S1014" s="233"/>
      <c r="T1014" s="233"/>
      <c r="U1014" s="230"/>
      <c r="V1014" s="230"/>
      <c r="W1014" s="230"/>
    </row>
    <row r="1015" spans="2:23" x14ac:dyDescent="0.35">
      <c r="B1015" s="230"/>
      <c r="C1015" s="230"/>
      <c r="D1015" s="230"/>
      <c r="E1015" s="230"/>
      <c r="F1015" s="230"/>
      <c r="G1015" s="230"/>
      <c r="P1015" s="134"/>
      <c r="Q1015" s="246"/>
      <c r="R1015" s="232"/>
      <c r="S1015" s="233"/>
      <c r="T1015" s="233"/>
      <c r="U1015" s="230"/>
      <c r="V1015" s="230"/>
      <c r="W1015" s="230"/>
    </row>
    <row r="1016" spans="2:23" x14ac:dyDescent="0.35">
      <c r="B1016" s="230"/>
      <c r="C1016" s="230"/>
      <c r="D1016" s="230"/>
      <c r="E1016" s="230"/>
      <c r="F1016" s="230"/>
      <c r="G1016" s="230"/>
      <c r="P1016" s="134"/>
      <c r="Q1016" s="246"/>
      <c r="R1016" s="232"/>
      <c r="S1016" s="233"/>
      <c r="T1016" s="233"/>
      <c r="U1016" s="230"/>
      <c r="V1016" s="230"/>
      <c r="W1016" s="230"/>
    </row>
    <row r="1017" spans="2:23" x14ac:dyDescent="0.35">
      <c r="B1017" s="230"/>
      <c r="C1017" s="230"/>
      <c r="D1017" s="230"/>
      <c r="E1017" s="230"/>
      <c r="F1017" s="230"/>
      <c r="G1017" s="230"/>
      <c r="P1017" s="134"/>
      <c r="Q1017" s="246"/>
      <c r="R1017" s="232"/>
      <c r="S1017" s="233"/>
      <c r="T1017" s="233"/>
      <c r="U1017" s="230"/>
      <c r="V1017" s="230"/>
      <c r="W1017" s="230"/>
    </row>
    <row r="1018" spans="2:23" x14ac:dyDescent="0.35">
      <c r="B1018" s="230"/>
      <c r="C1018" s="230"/>
      <c r="D1018" s="230"/>
      <c r="E1018" s="230"/>
      <c r="F1018" s="230"/>
      <c r="G1018" s="230"/>
      <c r="P1018" s="134"/>
      <c r="Q1018" s="246"/>
      <c r="R1018" s="232"/>
      <c r="S1018" s="233"/>
      <c r="T1018" s="233"/>
      <c r="U1018" s="230"/>
      <c r="V1018" s="230"/>
      <c r="W1018" s="230"/>
    </row>
    <row r="1019" spans="2:23" x14ac:dyDescent="0.35">
      <c r="B1019" s="230"/>
      <c r="C1019" s="230"/>
      <c r="D1019" s="230"/>
      <c r="E1019" s="230"/>
      <c r="F1019" s="230"/>
      <c r="G1019" s="230"/>
      <c r="P1019" s="134"/>
      <c r="Q1019" s="246"/>
      <c r="R1019" s="232"/>
      <c r="S1019" s="233"/>
      <c r="T1019" s="233"/>
      <c r="U1019" s="230"/>
      <c r="V1019" s="230"/>
      <c r="W1019" s="230"/>
    </row>
    <row r="1020" spans="2:23" x14ac:dyDescent="0.35">
      <c r="B1020" s="230"/>
      <c r="C1020" s="230"/>
      <c r="D1020" s="230"/>
      <c r="E1020" s="230"/>
      <c r="F1020" s="230"/>
      <c r="G1020" s="230"/>
      <c r="P1020" s="134"/>
      <c r="Q1020" s="246"/>
      <c r="R1020" s="232"/>
      <c r="S1020" s="233"/>
      <c r="T1020" s="233"/>
      <c r="U1020" s="230"/>
      <c r="V1020" s="230"/>
      <c r="W1020" s="230"/>
    </row>
    <row r="1021" spans="2:23" x14ac:dyDescent="0.35">
      <c r="B1021" s="230"/>
      <c r="C1021" s="230"/>
      <c r="D1021" s="230"/>
      <c r="E1021" s="230"/>
      <c r="F1021" s="230"/>
      <c r="G1021" s="230"/>
      <c r="P1021" s="134"/>
      <c r="Q1021" s="246"/>
      <c r="R1021" s="232"/>
      <c r="S1021" s="233"/>
      <c r="T1021" s="233"/>
      <c r="U1021" s="230"/>
      <c r="V1021" s="230"/>
      <c r="W1021" s="230"/>
    </row>
    <row r="1022" spans="2:23" x14ac:dyDescent="0.35">
      <c r="B1022" s="230"/>
      <c r="C1022" s="230"/>
      <c r="D1022" s="230"/>
      <c r="E1022" s="230"/>
      <c r="F1022" s="230"/>
      <c r="G1022" s="230"/>
      <c r="P1022" s="134"/>
      <c r="Q1022" s="246"/>
      <c r="R1022" s="232"/>
      <c r="S1022" s="233"/>
      <c r="T1022" s="233"/>
      <c r="U1022" s="230"/>
      <c r="V1022" s="230"/>
      <c r="W1022" s="230"/>
    </row>
    <row r="1023" spans="2:23" x14ac:dyDescent="0.35">
      <c r="B1023" s="230"/>
      <c r="C1023" s="230"/>
      <c r="D1023" s="230"/>
      <c r="E1023" s="230"/>
      <c r="F1023" s="230"/>
      <c r="G1023" s="230"/>
      <c r="P1023" s="134"/>
      <c r="Q1023" s="246"/>
      <c r="R1023" s="232"/>
      <c r="S1023" s="233"/>
      <c r="T1023" s="233"/>
      <c r="U1023" s="230"/>
      <c r="V1023" s="230"/>
      <c r="W1023" s="230"/>
    </row>
    <row r="1024" spans="2:23" x14ac:dyDescent="0.35">
      <c r="B1024" s="230"/>
      <c r="C1024" s="230"/>
      <c r="D1024" s="230"/>
      <c r="E1024" s="230"/>
      <c r="F1024" s="230"/>
      <c r="G1024" s="230"/>
      <c r="P1024" s="134"/>
      <c r="Q1024" s="246"/>
      <c r="R1024" s="232"/>
      <c r="S1024" s="233"/>
      <c r="T1024" s="233"/>
      <c r="U1024" s="230"/>
      <c r="V1024" s="230"/>
      <c r="W1024" s="230"/>
    </row>
    <row r="1025" spans="2:23" x14ac:dyDescent="0.35">
      <c r="B1025" s="230"/>
      <c r="C1025" s="230"/>
      <c r="D1025" s="230"/>
      <c r="E1025" s="230"/>
      <c r="F1025" s="230"/>
      <c r="G1025" s="230"/>
      <c r="P1025" s="134"/>
      <c r="Q1025" s="246"/>
      <c r="R1025" s="232"/>
      <c r="S1025" s="233"/>
      <c r="T1025" s="233"/>
      <c r="U1025" s="230"/>
      <c r="V1025" s="230"/>
      <c r="W1025" s="230"/>
    </row>
    <row r="1026" spans="2:23" x14ac:dyDescent="0.35">
      <c r="B1026" s="230"/>
      <c r="C1026" s="230"/>
      <c r="D1026" s="230"/>
      <c r="E1026" s="230"/>
      <c r="F1026" s="230"/>
      <c r="G1026" s="230"/>
      <c r="P1026" s="134"/>
      <c r="Q1026" s="246"/>
      <c r="R1026" s="232"/>
      <c r="S1026" s="233"/>
      <c r="T1026" s="233"/>
      <c r="U1026" s="230"/>
      <c r="V1026" s="230"/>
      <c r="W1026" s="230"/>
    </row>
    <row r="1027" spans="2:23" x14ac:dyDescent="0.35">
      <c r="B1027" s="230"/>
      <c r="C1027" s="230"/>
      <c r="D1027" s="230"/>
      <c r="E1027" s="230"/>
      <c r="F1027" s="230"/>
      <c r="G1027" s="230"/>
      <c r="P1027" s="134"/>
      <c r="Q1027" s="246"/>
      <c r="R1027" s="232"/>
      <c r="S1027" s="233"/>
      <c r="T1027" s="233"/>
      <c r="U1027" s="230"/>
      <c r="V1027" s="230"/>
      <c r="W1027" s="230"/>
    </row>
    <row r="1028" spans="2:23" x14ac:dyDescent="0.35">
      <c r="B1028" s="230"/>
      <c r="C1028" s="230"/>
      <c r="D1028" s="230"/>
      <c r="E1028" s="230"/>
      <c r="F1028" s="230"/>
      <c r="G1028" s="230"/>
      <c r="P1028" s="134"/>
      <c r="Q1028" s="246"/>
      <c r="R1028" s="232"/>
      <c r="S1028" s="233"/>
      <c r="T1028" s="233"/>
      <c r="U1028" s="230"/>
      <c r="V1028" s="230"/>
      <c r="W1028" s="230"/>
    </row>
    <row r="1029" spans="2:23" x14ac:dyDescent="0.35">
      <c r="B1029" s="230"/>
      <c r="C1029" s="230"/>
      <c r="D1029" s="230"/>
      <c r="E1029" s="230"/>
      <c r="F1029" s="230"/>
      <c r="G1029" s="230"/>
      <c r="P1029" s="134"/>
      <c r="Q1029" s="246"/>
      <c r="R1029" s="232"/>
      <c r="S1029" s="233"/>
      <c r="T1029" s="233"/>
      <c r="U1029" s="230"/>
      <c r="V1029" s="230"/>
      <c r="W1029" s="230"/>
    </row>
    <row r="1030" spans="2:23" x14ac:dyDescent="0.35">
      <c r="B1030" s="230"/>
      <c r="C1030" s="230"/>
      <c r="D1030" s="230"/>
      <c r="E1030" s="230"/>
      <c r="F1030" s="230"/>
      <c r="G1030" s="230"/>
      <c r="P1030" s="134"/>
      <c r="Q1030" s="246"/>
      <c r="R1030" s="232"/>
      <c r="S1030" s="233"/>
      <c r="T1030" s="233"/>
      <c r="U1030" s="230"/>
      <c r="V1030" s="230"/>
      <c r="W1030" s="230"/>
    </row>
    <row r="1031" spans="2:23" x14ac:dyDescent="0.35">
      <c r="B1031" s="230"/>
      <c r="C1031" s="230"/>
      <c r="D1031" s="230"/>
      <c r="E1031" s="230"/>
      <c r="F1031" s="230"/>
      <c r="G1031" s="230"/>
      <c r="P1031" s="134"/>
      <c r="Q1031" s="246"/>
      <c r="R1031" s="232"/>
      <c r="S1031" s="233"/>
      <c r="T1031" s="233"/>
      <c r="U1031" s="230"/>
      <c r="V1031" s="230"/>
      <c r="W1031" s="230"/>
    </row>
    <row r="1032" spans="2:23" x14ac:dyDescent="0.35">
      <c r="B1032" s="230"/>
      <c r="C1032" s="230"/>
      <c r="D1032" s="230"/>
      <c r="E1032" s="230"/>
      <c r="F1032" s="230"/>
      <c r="G1032" s="230"/>
      <c r="P1032" s="134"/>
      <c r="Q1032" s="246"/>
      <c r="R1032" s="232"/>
      <c r="S1032" s="233"/>
      <c r="T1032" s="233"/>
      <c r="U1032" s="230"/>
      <c r="V1032" s="230"/>
      <c r="W1032" s="230"/>
    </row>
    <row r="1033" spans="2:23" x14ac:dyDescent="0.35">
      <c r="B1033" s="230"/>
      <c r="C1033" s="230"/>
      <c r="D1033" s="230"/>
      <c r="E1033" s="230"/>
      <c r="F1033" s="230"/>
      <c r="G1033" s="230"/>
      <c r="P1033" s="134"/>
      <c r="Q1033" s="246"/>
      <c r="R1033" s="232"/>
      <c r="S1033" s="233"/>
      <c r="T1033" s="233"/>
      <c r="U1033" s="230"/>
      <c r="V1033" s="230"/>
      <c r="W1033" s="230"/>
    </row>
    <row r="1034" spans="2:23" x14ac:dyDescent="0.35">
      <c r="B1034" s="230"/>
      <c r="C1034" s="230"/>
      <c r="D1034" s="230"/>
      <c r="E1034" s="230"/>
      <c r="F1034" s="230"/>
      <c r="G1034" s="230"/>
      <c r="P1034" s="134"/>
      <c r="Q1034" s="246"/>
      <c r="R1034" s="232"/>
      <c r="S1034" s="233"/>
      <c r="T1034" s="233"/>
      <c r="U1034" s="230"/>
      <c r="V1034" s="230"/>
      <c r="W1034" s="230"/>
    </row>
    <row r="1035" spans="2:23" x14ac:dyDescent="0.35">
      <c r="B1035" s="230"/>
      <c r="C1035" s="230"/>
      <c r="D1035" s="230"/>
      <c r="E1035" s="230"/>
      <c r="F1035" s="230"/>
      <c r="G1035" s="230"/>
      <c r="P1035" s="134"/>
      <c r="Q1035" s="246"/>
      <c r="R1035" s="232"/>
      <c r="S1035" s="233"/>
      <c r="T1035" s="233"/>
      <c r="U1035" s="230"/>
      <c r="V1035" s="230"/>
      <c r="W1035" s="230"/>
    </row>
    <row r="1036" spans="2:23" x14ac:dyDescent="0.35">
      <c r="B1036" s="230"/>
      <c r="C1036" s="230"/>
      <c r="D1036" s="230"/>
      <c r="E1036" s="230"/>
      <c r="F1036" s="230"/>
      <c r="G1036" s="230"/>
      <c r="P1036" s="134"/>
      <c r="Q1036" s="246"/>
      <c r="R1036" s="232"/>
      <c r="S1036" s="233"/>
      <c r="T1036" s="233"/>
      <c r="U1036" s="230"/>
      <c r="V1036" s="230"/>
      <c r="W1036" s="230"/>
    </row>
    <row r="1037" spans="2:23" x14ac:dyDescent="0.35">
      <c r="B1037" s="230"/>
      <c r="C1037" s="230"/>
      <c r="D1037" s="230"/>
      <c r="E1037" s="230"/>
      <c r="F1037" s="230"/>
      <c r="G1037" s="230"/>
      <c r="P1037" s="134"/>
      <c r="Q1037" s="246"/>
      <c r="R1037" s="232"/>
      <c r="S1037" s="233"/>
      <c r="T1037" s="233"/>
      <c r="U1037" s="230"/>
      <c r="V1037" s="230"/>
      <c r="W1037" s="230"/>
    </row>
    <row r="1038" spans="2:23" x14ac:dyDescent="0.35">
      <c r="B1038" s="230"/>
      <c r="C1038" s="230"/>
      <c r="D1038" s="230"/>
      <c r="E1038" s="230"/>
      <c r="F1038" s="230"/>
      <c r="G1038" s="230"/>
      <c r="P1038" s="134"/>
      <c r="Q1038" s="246"/>
      <c r="R1038" s="232"/>
      <c r="S1038" s="233"/>
      <c r="T1038" s="233"/>
      <c r="U1038" s="230"/>
      <c r="V1038" s="230"/>
      <c r="W1038" s="230"/>
    </row>
    <row r="1039" spans="2:23" x14ac:dyDescent="0.35">
      <c r="P1039" s="134"/>
      <c r="Q1039" s="246"/>
      <c r="R1039" s="232"/>
      <c r="S1039" s="233"/>
      <c r="T1039" s="233"/>
      <c r="U1039" s="230"/>
      <c r="V1039" s="230"/>
      <c r="W1039" s="230"/>
    </row>
    <row r="1040" spans="2:23" x14ac:dyDescent="0.35">
      <c r="P1040" s="134"/>
      <c r="Q1040" s="246"/>
      <c r="R1040" s="232"/>
      <c r="S1040" s="233"/>
      <c r="T1040" s="233"/>
      <c r="U1040" s="230"/>
      <c r="V1040" s="230"/>
      <c r="W1040" s="230"/>
    </row>
    <row r="1041" spans="16:23" x14ac:dyDescent="0.35">
      <c r="P1041" s="134"/>
      <c r="Q1041" s="246"/>
      <c r="R1041" s="232"/>
      <c r="S1041" s="233"/>
      <c r="T1041" s="233"/>
      <c r="U1041" s="230"/>
      <c r="V1041" s="230"/>
      <c r="W1041" s="230"/>
    </row>
    <row r="1042" spans="16:23" x14ac:dyDescent="0.35">
      <c r="P1042" s="134"/>
      <c r="Q1042" s="246"/>
      <c r="R1042" s="232"/>
      <c r="S1042" s="233"/>
      <c r="T1042" s="233"/>
      <c r="U1042" s="230"/>
      <c r="V1042" s="230"/>
      <c r="W1042" s="230"/>
    </row>
    <row r="1043" spans="16:23" x14ac:dyDescent="0.35">
      <c r="P1043" s="134"/>
      <c r="Q1043" s="246"/>
      <c r="R1043" s="232"/>
      <c r="S1043" s="233"/>
      <c r="T1043" s="233"/>
      <c r="U1043" s="230"/>
      <c r="V1043" s="230"/>
      <c r="W1043" s="230"/>
    </row>
    <row r="1044" spans="16:23" x14ac:dyDescent="0.35">
      <c r="P1044" s="134"/>
      <c r="Q1044" s="246"/>
      <c r="R1044" s="232"/>
      <c r="S1044" s="233"/>
      <c r="T1044" s="233"/>
      <c r="U1044" s="230"/>
      <c r="V1044" s="230"/>
      <c r="W1044" s="230"/>
    </row>
    <row r="1045" spans="16:23" x14ac:dyDescent="0.35">
      <c r="P1045" s="134"/>
      <c r="Q1045" s="246"/>
      <c r="R1045" s="232"/>
      <c r="S1045" s="233"/>
      <c r="T1045" s="233"/>
      <c r="U1045" s="230"/>
      <c r="V1045" s="230"/>
      <c r="W1045" s="230"/>
    </row>
    <row r="1046" spans="16:23" x14ac:dyDescent="0.35">
      <c r="P1046" s="134"/>
      <c r="Q1046" s="246"/>
      <c r="R1046" s="232"/>
      <c r="S1046" s="233"/>
      <c r="T1046" s="233"/>
      <c r="U1046" s="230"/>
      <c r="V1046" s="230"/>
      <c r="W1046" s="230"/>
    </row>
    <row r="1047" spans="16:23" x14ac:dyDescent="0.35">
      <c r="P1047" s="134"/>
      <c r="Q1047" s="246"/>
      <c r="R1047" s="232"/>
      <c r="S1047" s="233"/>
      <c r="T1047" s="233"/>
      <c r="U1047" s="230"/>
      <c r="V1047" s="230"/>
      <c r="W1047" s="230"/>
    </row>
    <row r="1048" spans="16:23" x14ac:dyDescent="0.35">
      <c r="P1048" s="134"/>
      <c r="Q1048" s="246"/>
      <c r="R1048" s="232"/>
      <c r="S1048" s="233"/>
      <c r="T1048" s="233"/>
      <c r="U1048" s="230"/>
      <c r="V1048" s="230"/>
      <c r="W1048" s="230"/>
    </row>
    <row r="1049" spans="16:23" x14ac:dyDescent="0.35">
      <c r="P1049" s="134"/>
      <c r="Q1049" s="246"/>
      <c r="R1049" s="232"/>
      <c r="S1049" s="233"/>
      <c r="T1049" s="233"/>
      <c r="U1049" s="230"/>
      <c r="V1049" s="230"/>
      <c r="W1049" s="230"/>
    </row>
    <row r="1050" spans="16:23" x14ac:dyDescent="0.35">
      <c r="P1050" s="134"/>
      <c r="Q1050" s="246"/>
      <c r="R1050" s="232"/>
      <c r="S1050" s="233"/>
      <c r="T1050" s="233"/>
      <c r="U1050" s="230"/>
      <c r="V1050" s="230"/>
      <c r="W1050" s="230"/>
    </row>
    <row r="1051" spans="16:23" x14ac:dyDescent="0.35">
      <c r="P1051" s="134"/>
      <c r="Q1051" s="246"/>
      <c r="R1051" s="232"/>
      <c r="S1051" s="233"/>
      <c r="T1051" s="233"/>
      <c r="U1051" s="230"/>
      <c r="V1051" s="230"/>
      <c r="W1051" s="230"/>
    </row>
    <row r="1052" spans="16:23" x14ac:dyDescent="0.35">
      <c r="P1052" s="134"/>
      <c r="Q1052" s="246"/>
      <c r="R1052" s="232"/>
      <c r="S1052" s="233"/>
      <c r="T1052" s="233"/>
      <c r="U1052" s="230"/>
      <c r="V1052" s="230"/>
      <c r="W1052" s="230"/>
    </row>
    <row r="1053" spans="16:23" x14ac:dyDescent="0.35">
      <c r="P1053" s="134"/>
      <c r="Q1053" s="246"/>
      <c r="R1053" s="232"/>
      <c r="S1053" s="233"/>
      <c r="T1053" s="233"/>
      <c r="U1053" s="230"/>
      <c r="V1053" s="230"/>
      <c r="W1053" s="230"/>
    </row>
    <row r="1054" spans="16:23" x14ac:dyDescent="0.35">
      <c r="P1054" s="134"/>
      <c r="Q1054" s="246"/>
      <c r="R1054" s="232"/>
      <c r="S1054" s="233"/>
      <c r="T1054" s="233"/>
      <c r="U1054" s="230"/>
      <c r="V1054" s="230"/>
      <c r="W1054" s="230"/>
    </row>
    <row r="1055" spans="16:23" x14ac:dyDescent="0.35">
      <c r="P1055" s="134"/>
      <c r="Q1055" s="246"/>
      <c r="R1055" s="232"/>
      <c r="S1055" s="233"/>
      <c r="T1055" s="233"/>
      <c r="U1055" s="230"/>
      <c r="V1055" s="230"/>
      <c r="W1055" s="230"/>
    </row>
    <row r="1056" spans="16:23" x14ac:dyDescent="0.35">
      <c r="P1056" s="134"/>
      <c r="Q1056" s="246"/>
      <c r="R1056" s="232"/>
      <c r="S1056" s="233"/>
      <c r="T1056" s="233"/>
      <c r="U1056" s="230"/>
      <c r="V1056" s="230"/>
      <c r="W1056" s="230"/>
    </row>
    <row r="1057" spans="16:23" x14ac:dyDescent="0.35">
      <c r="P1057" s="134"/>
      <c r="Q1057" s="246"/>
      <c r="R1057" s="232"/>
      <c r="S1057" s="233"/>
      <c r="T1057" s="233"/>
      <c r="U1057" s="230"/>
      <c r="V1057" s="230"/>
      <c r="W1057" s="230"/>
    </row>
    <row r="1058" spans="16:23" x14ac:dyDescent="0.35">
      <c r="P1058" s="134"/>
      <c r="Q1058" s="246"/>
      <c r="R1058" s="232"/>
      <c r="S1058" s="233"/>
      <c r="T1058" s="233"/>
      <c r="U1058" s="230"/>
      <c r="V1058" s="230"/>
      <c r="W1058" s="230"/>
    </row>
    <row r="1059" spans="16:23" x14ac:dyDescent="0.35">
      <c r="P1059" s="134"/>
      <c r="Q1059" s="246"/>
      <c r="R1059" s="232"/>
      <c r="S1059" s="233"/>
      <c r="T1059" s="233"/>
      <c r="U1059" s="230"/>
      <c r="V1059" s="230"/>
      <c r="W1059" s="230"/>
    </row>
    <row r="1060" spans="16:23" x14ac:dyDescent="0.35">
      <c r="P1060" s="134"/>
      <c r="Q1060" s="246"/>
      <c r="R1060" s="232"/>
      <c r="S1060" s="233"/>
      <c r="T1060" s="233"/>
      <c r="U1060" s="230"/>
      <c r="V1060" s="230"/>
      <c r="W1060" s="230"/>
    </row>
    <row r="1061" spans="16:23" x14ac:dyDescent="0.35">
      <c r="P1061" s="134"/>
      <c r="Q1061" s="246"/>
      <c r="R1061" s="232"/>
      <c r="S1061" s="233"/>
      <c r="T1061" s="233"/>
      <c r="U1061" s="230"/>
      <c r="V1061" s="230"/>
      <c r="W1061" s="230"/>
    </row>
    <row r="1062" spans="16:23" x14ac:dyDescent="0.35">
      <c r="P1062" s="134"/>
      <c r="Q1062" s="246"/>
      <c r="R1062" s="232"/>
      <c r="S1062" s="233"/>
      <c r="T1062" s="233"/>
      <c r="U1062" s="230"/>
      <c r="V1062" s="230"/>
      <c r="W1062" s="230"/>
    </row>
    <row r="1063" spans="16:23" x14ac:dyDescent="0.35">
      <c r="P1063" s="134"/>
      <c r="Q1063" s="246"/>
      <c r="R1063" s="232"/>
      <c r="S1063" s="233"/>
      <c r="T1063" s="233"/>
      <c r="U1063" s="230"/>
      <c r="V1063" s="230"/>
      <c r="W1063" s="230"/>
    </row>
    <row r="1064" spans="16:23" x14ac:dyDescent="0.35">
      <c r="P1064" s="134"/>
      <c r="Q1064" s="246"/>
      <c r="R1064" s="232"/>
      <c r="S1064" s="233"/>
      <c r="T1064" s="233"/>
      <c r="U1064" s="230"/>
      <c r="V1064" s="230"/>
      <c r="W1064" s="230"/>
    </row>
    <row r="1065" spans="16:23" x14ac:dyDescent="0.35">
      <c r="P1065" s="134"/>
      <c r="Q1065" s="246"/>
      <c r="R1065" s="232"/>
      <c r="S1065" s="233"/>
      <c r="T1065" s="233"/>
      <c r="U1065" s="230"/>
      <c r="V1065" s="230"/>
      <c r="W1065" s="230"/>
    </row>
    <row r="1066" spans="16:23" x14ac:dyDescent="0.35">
      <c r="P1066" s="134"/>
      <c r="Q1066" s="246"/>
      <c r="R1066" s="232"/>
      <c r="S1066" s="233"/>
      <c r="T1066" s="233"/>
      <c r="U1066" s="230"/>
      <c r="V1066" s="230"/>
      <c r="W1066" s="230"/>
    </row>
    <row r="1067" spans="16:23" x14ac:dyDescent="0.35">
      <c r="P1067" s="134"/>
      <c r="Q1067" s="246"/>
      <c r="R1067" s="232"/>
      <c r="S1067" s="233"/>
      <c r="T1067" s="233"/>
      <c r="U1067" s="230"/>
      <c r="V1067" s="230"/>
      <c r="W1067" s="230"/>
    </row>
    <row r="1068" spans="16:23" x14ac:dyDescent="0.35">
      <c r="P1068" s="134"/>
      <c r="Q1068" s="246"/>
      <c r="R1068" s="232"/>
      <c r="S1068" s="233"/>
      <c r="T1068" s="233"/>
      <c r="U1068" s="230"/>
      <c r="V1068" s="230"/>
      <c r="W1068" s="230"/>
    </row>
    <row r="1069" spans="16:23" x14ac:dyDescent="0.35">
      <c r="P1069" s="134"/>
      <c r="Q1069" s="246"/>
      <c r="R1069" s="232"/>
      <c r="S1069" s="233"/>
      <c r="T1069" s="233"/>
      <c r="U1069" s="230"/>
      <c r="V1069" s="230"/>
      <c r="W1069" s="230"/>
    </row>
    <row r="1070" spans="16:23" x14ac:dyDescent="0.35">
      <c r="P1070" s="134"/>
      <c r="Q1070" s="246"/>
      <c r="R1070" s="232"/>
      <c r="S1070" s="233"/>
      <c r="T1070" s="233"/>
      <c r="U1070" s="230"/>
      <c r="V1070" s="230"/>
      <c r="W1070" s="230"/>
    </row>
    <row r="1071" spans="16:23" x14ac:dyDescent="0.35">
      <c r="P1071" s="134"/>
      <c r="Q1071" s="246"/>
      <c r="R1071" s="232"/>
      <c r="S1071" s="233"/>
      <c r="T1071" s="233"/>
      <c r="U1071" s="230"/>
      <c r="V1071" s="230"/>
      <c r="W1071" s="230"/>
    </row>
    <row r="1072" spans="16:23" x14ac:dyDescent="0.35">
      <c r="P1072" s="134"/>
      <c r="Q1072" s="246"/>
      <c r="R1072" s="232"/>
      <c r="S1072" s="233"/>
      <c r="T1072" s="233"/>
      <c r="U1072" s="230"/>
      <c r="V1072" s="230"/>
      <c r="W1072" s="230"/>
    </row>
    <row r="1073" spans="16:23" x14ac:dyDescent="0.35">
      <c r="P1073" s="134"/>
      <c r="Q1073" s="246"/>
      <c r="R1073" s="232"/>
      <c r="S1073" s="233"/>
      <c r="T1073" s="233"/>
      <c r="U1073" s="230"/>
      <c r="V1073" s="230"/>
      <c r="W1073" s="230"/>
    </row>
    <row r="1074" spans="16:23" x14ac:dyDescent="0.35">
      <c r="P1074" s="134"/>
      <c r="Q1074" s="246"/>
      <c r="R1074" s="232"/>
      <c r="S1074" s="233"/>
      <c r="T1074" s="233"/>
      <c r="U1074" s="230"/>
      <c r="V1074" s="230"/>
      <c r="W1074" s="230"/>
    </row>
    <row r="1075" spans="16:23" x14ac:dyDescent="0.35">
      <c r="P1075" s="134"/>
      <c r="Q1075" s="246"/>
      <c r="R1075" s="232"/>
      <c r="S1075" s="233"/>
      <c r="T1075" s="233"/>
      <c r="U1075" s="230"/>
      <c r="V1075" s="230"/>
      <c r="W1075" s="230"/>
    </row>
    <row r="1076" spans="16:23" x14ac:dyDescent="0.35">
      <c r="P1076" s="134"/>
      <c r="Q1076" s="246"/>
      <c r="R1076" s="232"/>
      <c r="S1076" s="233"/>
      <c r="T1076" s="233"/>
      <c r="U1076" s="230"/>
      <c r="V1076" s="230"/>
      <c r="W1076" s="230"/>
    </row>
    <row r="1077" spans="16:23" x14ac:dyDescent="0.35">
      <c r="P1077" s="134"/>
      <c r="Q1077" s="246"/>
      <c r="R1077" s="232"/>
      <c r="S1077" s="233"/>
      <c r="T1077" s="233"/>
      <c r="U1077" s="230"/>
      <c r="V1077" s="230"/>
      <c r="W1077" s="230"/>
    </row>
    <row r="1078" spans="16:23" x14ac:dyDescent="0.35">
      <c r="P1078" s="134"/>
      <c r="Q1078" s="246"/>
      <c r="R1078" s="232"/>
      <c r="S1078" s="233"/>
      <c r="T1078" s="233"/>
      <c r="U1078" s="230"/>
      <c r="V1078" s="230"/>
      <c r="W1078" s="230"/>
    </row>
    <row r="1079" spans="16:23" x14ac:dyDescent="0.35">
      <c r="P1079" s="134"/>
      <c r="Q1079" s="246"/>
      <c r="R1079" s="232"/>
      <c r="S1079" s="233"/>
      <c r="T1079" s="233"/>
      <c r="U1079" s="230"/>
      <c r="V1079" s="230"/>
      <c r="W1079" s="230"/>
    </row>
    <row r="1080" spans="16:23" x14ac:dyDescent="0.35">
      <c r="P1080" s="134"/>
      <c r="Q1080" s="246"/>
      <c r="R1080" s="232"/>
      <c r="S1080" s="233"/>
      <c r="T1080" s="233"/>
      <c r="U1080" s="230"/>
      <c r="V1080" s="230"/>
      <c r="W1080" s="230"/>
    </row>
    <row r="1081" spans="16:23" x14ac:dyDescent="0.35">
      <c r="P1081" s="134"/>
      <c r="Q1081" s="246"/>
      <c r="R1081" s="232"/>
      <c r="S1081" s="233"/>
      <c r="T1081" s="233"/>
      <c r="U1081" s="230"/>
      <c r="V1081" s="230"/>
      <c r="W1081" s="230"/>
    </row>
    <row r="1082" spans="16:23" x14ac:dyDescent="0.35">
      <c r="P1082" s="134"/>
      <c r="Q1082" s="246"/>
      <c r="R1082" s="232"/>
      <c r="S1082" s="233"/>
      <c r="T1082" s="233"/>
      <c r="U1082" s="230"/>
      <c r="V1082" s="230"/>
      <c r="W1082" s="230"/>
    </row>
    <row r="1083" spans="16:23" x14ac:dyDescent="0.35">
      <c r="P1083" s="134"/>
      <c r="Q1083" s="246"/>
      <c r="R1083" s="232"/>
      <c r="S1083" s="233"/>
      <c r="T1083" s="233"/>
      <c r="U1083" s="230"/>
      <c r="V1083" s="230"/>
      <c r="W1083" s="230"/>
    </row>
    <row r="1084" spans="16:23" x14ac:dyDescent="0.35">
      <c r="P1084" s="134"/>
      <c r="Q1084" s="246"/>
      <c r="R1084" s="232"/>
      <c r="S1084" s="233"/>
      <c r="T1084" s="233"/>
      <c r="U1084" s="230"/>
      <c r="V1084" s="230"/>
      <c r="W1084" s="230"/>
    </row>
    <row r="1085" spans="16:23" x14ac:dyDescent="0.35">
      <c r="P1085" s="134"/>
      <c r="Q1085" s="246"/>
      <c r="R1085" s="232"/>
      <c r="S1085" s="233"/>
      <c r="T1085" s="233"/>
      <c r="U1085" s="230"/>
      <c r="V1085" s="230"/>
      <c r="W1085" s="230"/>
    </row>
    <row r="1086" spans="16:23" x14ac:dyDescent="0.35">
      <c r="P1086" s="134"/>
      <c r="Q1086" s="246"/>
      <c r="R1086" s="232"/>
      <c r="S1086" s="233"/>
      <c r="T1086" s="233"/>
      <c r="U1086" s="230"/>
      <c r="V1086" s="230"/>
      <c r="W1086" s="230"/>
    </row>
    <row r="1087" spans="16:23" x14ac:dyDescent="0.35">
      <c r="P1087" s="134"/>
      <c r="Q1087" s="246"/>
      <c r="R1087" s="232"/>
      <c r="S1087" s="233"/>
      <c r="T1087" s="233"/>
      <c r="U1087" s="230"/>
      <c r="V1087" s="230"/>
      <c r="W1087" s="230"/>
    </row>
    <row r="1088" spans="16:23" x14ac:dyDescent="0.35">
      <c r="P1088" s="134"/>
      <c r="Q1088" s="246"/>
      <c r="R1088" s="232"/>
      <c r="S1088" s="233"/>
      <c r="T1088" s="233"/>
      <c r="U1088" s="230"/>
      <c r="V1088" s="230"/>
      <c r="W1088" s="230"/>
    </row>
    <row r="1089" spans="16:23" x14ac:dyDescent="0.35">
      <c r="P1089" s="134"/>
      <c r="Q1089" s="246"/>
      <c r="R1089" s="232"/>
      <c r="S1089" s="233"/>
      <c r="T1089" s="233"/>
      <c r="U1089" s="230"/>
      <c r="V1089" s="230"/>
      <c r="W1089" s="230"/>
    </row>
    <row r="1090" spans="16:23" x14ac:dyDescent="0.35">
      <c r="P1090" s="134"/>
      <c r="Q1090" s="246"/>
      <c r="R1090" s="232"/>
      <c r="S1090" s="233"/>
      <c r="T1090" s="233"/>
      <c r="U1090" s="230"/>
      <c r="V1090" s="230"/>
      <c r="W1090" s="230"/>
    </row>
    <row r="1091" spans="16:23" x14ac:dyDescent="0.35">
      <c r="P1091" s="134"/>
      <c r="Q1091" s="246"/>
      <c r="R1091" s="232"/>
      <c r="S1091" s="233"/>
      <c r="T1091" s="233"/>
      <c r="U1091" s="230"/>
      <c r="V1091" s="230"/>
      <c r="W1091" s="230"/>
    </row>
    <row r="1092" spans="16:23" x14ac:dyDescent="0.35">
      <c r="P1092" s="134"/>
      <c r="Q1092" s="246"/>
      <c r="R1092" s="232"/>
      <c r="S1092" s="233"/>
      <c r="T1092" s="233"/>
      <c r="U1092" s="230"/>
      <c r="V1092" s="230"/>
      <c r="W1092" s="230"/>
    </row>
    <row r="1093" spans="16:23" x14ac:dyDescent="0.35">
      <c r="P1093" s="134"/>
      <c r="Q1093" s="246"/>
      <c r="R1093" s="232"/>
      <c r="S1093" s="233"/>
      <c r="T1093" s="233"/>
      <c r="U1093" s="230"/>
      <c r="V1093" s="230"/>
      <c r="W1093" s="230"/>
    </row>
    <row r="1094" spans="16:23" x14ac:dyDescent="0.35">
      <c r="P1094" s="134"/>
      <c r="Q1094" s="246"/>
      <c r="R1094" s="232"/>
      <c r="S1094" s="233"/>
      <c r="T1094" s="233"/>
      <c r="U1094" s="230"/>
      <c r="V1094" s="230"/>
      <c r="W1094" s="230"/>
    </row>
    <row r="1095" spans="16:23" x14ac:dyDescent="0.35">
      <c r="P1095" s="134"/>
      <c r="Q1095" s="246"/>
      <c r="R1095" s="232"/>
      <c r="S1095" s="233"/>
      <c r="T1095" s="233"/>
      <c r="U1095" s="230"/>
      <c r="V1095" s="230"/>
      <c r="W1095" s="230"/>
    </row>
    <row r="1096" spans="16:23" x14ac:dyDescent="0.35">
      <c r="P1096" s="134"/>
      <c r="Q1096" s="246"/>
      <c r="R1096" s="232"/>
      <c r="S1096" s="233"/>
      <c r="T1096" s="233"/>
      <c r="U1096" s="230"/>
      <c r="V1096" s="230"/>
      <c r="W1096" s="230"/>
    </row>
    <row r="1097" spans="16:23" x14ac:dyDescent="0.35">
      <c r="P1097" s="134"/>
      <c r="Q1097" s="246"/>
      <c r="R1097" s="232"/>
      <c r="S1097" s="233"/>
      <c r="T1097" s="233"/>
      <c r="U1097" s="230"/>
      <c r="V1097" s="230"/>
      <c r="W1097" s="230"/>
    </row>
    <row r="1098" spans="16:23" x14ac:dyDescent="0.35">
      <c r="P1098" s="134"/>
      <c r="Q1098" s="246"/>
      <c r="R1098" s="232"/>
      <c r="S1098" s="233"/>
      <c r="T1098" s="233"/>
      <c r="U1098" s="230"/>
      <c r="V1098" s="230"/>
      <c r="W1098" s="230"/>
    </row>
    <row r="1099" spans="16:23" x14ac:dyDescent="0.35">
      <c r="P1099" s="134"/>
      <c r="Q1099" s="246"/>
      <c r="R1099" s="232"/>
      <c r="S1099" s="233"/>
      <c r="T1099" s="233"/>
      <c r="U1099" s="230"/>
      <c r="V1099" s="230"/>
      <c r="W1099" s="230"/>
    </row>
    <row r="1100" spans="16:23" x14ac:dyDescent="0.35">
      <c r="P1100" s="134"/>
      <c r="Q1100" s="246"/>
      <c r="R1100" s="232"/>
      <c r="S1100" s="233"/>
      <c r="T1100" s="233"/>
      <c r="U1100" s="230"/>
      <c r="V1100" s="230"/>
      <c r="W1100" s="230"/>
    </row>
    <row r="1101" spans="16:23" x14ac:dyDescent="0.35">
      <c r="P1101" s="134"/>
      <c r="Q1101" s="246"/>
      <c r="R1101" s="232"/>
      <c r="S1101" s="233"/>
      <c r="T1101" s="233"/>
      <c r="U1101" s="230"/>
      <c r="V1101" s="230"/>
      <c r="W1101" s="230"/>
    </row>
    <row r="1102" spans="16:23" x14ac:dyDescent="0.35">
      <c r="P1102" s="134"/>
      <c r="Q1102" s="246"/>
      <c r="R1102" s="232"/>
      <c r="S1102" s="233"/>
      <c r="T1102" s="233"/>
      <c r="U1102" s="230"/>
      <c r="V1102" s="230"/>
      <c r="W1102" s="230"/>
    </row>
    <row r="1103" spans="16:23" x14ac:dyDescent="0.35">
      <c r="P1103" s="134"/>
      <c r="Q1103" s="246"/>
      <c r="R1103" s="232"/>
      <c r="S1103" s="233"/>
      <c r="T1103" s="233"/>
      <c r="U1103" s="230"/>
      <c r="V1103" s="230"/>
      <c r="W1103" s="230"/>
    </row>
    <row r="1104" spans="16:23" x14ac:dyDescent="0.35">
      <c r="P1104" s="134"/>
      <c r="Q1104" s="246"/>
      <c r="R1104" s="232"/>
      <c r="S1104" s="233"/>
      <c r="T1104" s="233"/>
      <c r="U1104" s="230"/>
      <c r="V1104" s="230"/>
      <c r="W1104" s="230"/>
    </row>
    <row r="1105" spans="16:23" x14ac:dyDescent="0.35">
      <c r="P1105" s="134"/>
      <c r="Q1105" s="246"/>
      <c r="R1105" s="232"/>
      <c r="S1105" s="233"/>
      <c r="T1105" s="233"/>
      <c r="U1105" s="230"/>
      <c r="V1105" s="230"/>
      <c r="W1105" s="230"/>
    </row>
    <row r="1106" spans="16:23" x14ac:dyDescent="0.35">
      <c r="P1106" s="134"/>
      <c r="Q1106" s="246"/>
      <c r="R1106" s="232"/>
      <c r="S1106" s="233"/>
      <c r="T1106" s="233"/>
      <c r="U1106" s="230"/>
      <c r="V1106" s="230"/>
      <c r="W1106" s="230"/>
    </row>
    <row r="1107" spans="16:23" x14ac:dyDescent="0.35">
      <c r="P1107" s="134"/>
      <c r="Q1107" s="246"/>
      <c r="R1107" s="232"/>
      <c r="S1107" s="233"/>
      <c r="T1107" s="233"/>
      <c r="U1107" s="230"/>
      <c r="V1107" s="230"/>
      <c r="W1107" s="230"/>
    </row>
    <row r="1108" spans="16:23" x14ac:dyDescent="0.35">
      <c r="P1108" s="134"/>
      <c r="Q1108" s="246"/>
      <c r="R1108" s="232"/>
      <c r="S1108" s="233"/>
      <c r="T1108" s="233"/>
      <c r="U1108" s="230"/>
      <c r="V1108" s="230"/>
      <c r="W1108" s="230"/>
    </row>
    <row r="1109" spans="16:23" x14ac:dyDescent="0.35">
      <c r="P1109" s="134"/>
      <c r="Q1109" s="246"/>
      <c r="R1109" s="232"/>
      <c r="S1109" s="233"/>
      <c r="T1109" s="233"/>
      <c r="U1109" s="230"/>
      <c r="V1109" s="230"/>
      <c r="W1109" s="230"/>
    </row>
    <row r="1110" spans="16:23" x14ac:dyDescent="0.35">
      <c r="P1110" s="134"/>
      <c r="Q1110" s="246"/>
      <c r="R1110" s="232"/>
      <c r="S1110" s="233"/>
      <c r="T1110" s="233"/>
      <c r="U1110" s="230"/>
      <c r="V1110" s="230"/>
      <c r="W1110" s="230"/>
    </row>
    <row r="1111" spans="16:23" x14ac:dyDescent="0.35">
      <c r="P1111" s="134"/>
      <c r="Q1111" s="246"/>
      <c r="R1111" s="232"/>
      <c r="S1111" s="233"/>
      <c r="T1111" s="233"/>
      <c r="U1111" s="230"/>
      <c r="V1111" s="230"/>
      <c r="W1111" s="230"/>
    </row>
    <row r="1112" spans="16:23" x14ac:dyDescent="0.35">
      <c r="P1112" s="134"/>
      <c r="Q1112" s="246"/>
      <c r="R1112" s="232"/>
      <c r="S1112" s="233"/>
      <c r="T1112" s="233"/>
      <c r="U1112" s="230"/>
      <c r="V1112" s="230"/>
      <c r="W1112" s="230"/>
    </row>
    <row r="1113" spans="16:23" x14ac:dyDescent="0.35">
      <c r="P1113" s="134"/>
      <c r="Q1113" s="246"/>
      <c r="R1113" s="232"/>
      <c r="S1113" s="233"/>
      <c r="T1113" s="233"/>
      <c r="U1113" s="230"/>
      <c r="V1113" s="230"/>
      <c r="W1113" s="230"/>
    </row>
    <row r="1114" spans="16:23" x14ac:dyDescent="0.35">
      <c r="P1114" s="134"/>
      <c r="Q1114" s="246"/>
      <c r="R1114" s="232"/>
      <c r="S1114" s="233"/>
      <c r="T1114" s="233"/>
      <c r="U1114" s="230"/>
      <c r="V1114" s="230"/>
      <c r="W1114" s="230"/>
    </row>
    <row r="1115" spans="16:23" x14ac:dyDescent="0.35">
      <c r="P1115" s="134"/>
      <c r="Q1115" s="246"/>
      <c r="R1115" s="232"/>
      <c r="S1115" s="233"/>
      <c r="T1115" s="233"/>
      <c r="U1115" s="230"/>
      <c r="V1115" s="230"/>
      <c r="W1115" s="230"/>
    </row>
    <row r="1116" spans="16:23" x14ac:dyDescent="0.35">
      <c r="P1116" s="134"/>
      <c r="Q1116" s="246"/>
      <c r="R1116" s="232"/>
      <c r="S1116" s="233"/>
      <c r="T1116" s="233"/>
      <c r="U1116" s="230"/>
      <c r="V1116" s="230"/>
      <c r="W1116" s="230"/>
    </row>
    <row r="1117" spans="16:23" x14ac:dyDescent="0.35">
      <c r="P1117" s="134"/>
      <c r="Q1117" s="246"/>
      <c r="R1117" s="232"/>
      <c r="S1117" s="233"/>
      <c r="T1117" s="233"/>
      <c r="U1117" s="230"/>
      <c r="V1117" s="230"/>
      <c r="W1117" s="230"/>
    </row>
    <row r="1118" spans="16:23" x14ac:dyDescent="0.35">
      <c r="P1118" s="134"/>
      <c r="Q1118" s="246"/>
      <c r="R1118" s="232"/>
      <c r="S1118" s="233"/>
      <c r="T1118" s="233"/>
      <c r="U1118" s="230"/>
      <c r="V1118" s="230"/>
      <c r="W1118" s="230"/>
    </row>
    <row r="1119" spans="16:23" x14ac:dyDescent="0.35">
      <c r="P1119" s="134"/>
      <c r="Q1119" s="246"/>
      <c r="R1119" s="232"/>
      <c r="S1119" s="233"/>
      <c r="T1119" s="233"/>
      <c r="U1119" s="230"/>
      <c r="V1119" s="230"/>
      <c r="W1119" s="230"/>
    </row>
    <row r="1120" spans="16:23" x14ac:dyDescent="0.35">
      <c r="P1120" s="134"/>
      <c r="Q1120" s="246"/>
      <c r="R1120" s="232"/>
      <c r="S1120" s="233"/>
      <c r="T1120" s="233"/>
      <c r="U1120" s="230"/>
      <c r="V1120" s="230"/>
      <c r="W1120" s="230"/>
    </row>
    <row r="1121" spans="16:23" x14ac:dyDescent="0.35">
      <c r="P1121" s="134"/>
      <c r="Q1121" s="246"/>
      <c r="R1121" s="232"/>
      <c r="S1121" s="233"/>
      <c r="T1121" s="233"/>
      <c r="U1121" s="230"/>
      <c r="V1121" s="230"/>
      <c r="W1121" s="230"/>
    </row>
    <row r="1122" spans="16:23" x14ac:dyDescent="0.35">
      <c r="P1122" s="134"/>
      <c r="Q1122" s="246"/>
      <c r="R1122" s="232"/>
      <c r="S1122" s="233"/>
      <c r="T1122" s="233"/>
      <c r="U1122" s="230"/>
      <c r="V1122" s="230"/>
      <c r="W1122" s="230"/>
    </row>
    <row r="1123" spans="16:23" x14ac:dyDescent="0.35">
      <c r="P1123" s="134"/>
      <c r="Q1123" s="246"/>
      <c r="R1123" s="232"/>
      <c r="S1123" s="233"/>
      <c r="T1123" s="233"/>
      <c r="U1123" s="230"/>
      <c r="V1123" s="230"/>
      <c r="W1123" s="230"/>
    </row>
    <row r="1124" spans="16:23" x14ac:dyDescent="0.35">
      <c r="P1124" s="134"/>
      <c r="Q1124" s="246"/>
      <c r="R1124" s="232"/>
      <c r="S1124" s="233"/>
      <c r="T1124" s="233"/>
      <c r="U1124" s="230"/>
      <c r="V1124" s="230"/>
      <c r="W1124" s="230"/>
    </row>
    <row r="1125" spans="16:23" x14ac:dyDescent="0.35">
      <c r="P1125" s="134"/>
      <c r="Q1125" s="246"/>
      <c r="R1125" s="232"/>
      <c r="S1125" s="233"/>
      <c r="T1125" s="233"/>
      <c r="U1125" s="230"/>
      <c r="V1125" s="230"/>
      <c r="W1125" s="230"/>
    </row>
    <row r="1126" spans="16:23" x14ac:dyDescent="0.35">
      <c r="P1126" s="134"/>
      <c r="Q1126" s="246"/>
      <c r="R1126" s="232"/>
      <c r="S1126" s="233"/>
      <c r="T1126" s="233"/>
      <c r="U1126" s="230"/>
      <c r="V1126" s="230"/>
      <c r="W1126" s="230"/>
    </row>
    <row r="1127" spans="16:23" x14ac:dyDescent="0.35">
      <c r="P1127" s="134"/>
      <c r="Q1127" s="246"/>
      <c r="R1127" s="232"/>
      <c r="S1127" s="233"/>
      <c r="T1127" s="233"/>
      <c r="U1127" s="230"/>
      <c r="V1127" s="230"/>
      <c r="W1127" s="230"/>
    </row>
    <row r="1128" spans="16:23" x14ac:dyDescent="0.35">
      <c r="P1128" s="134"/>
      <c r="Q1128" s="246"/>
      <c r="R1128" s="232"/>
      <c r="S1128" s="233"/>
      <c r="T1128" s="233"/>
      <c r="U1128" s="230"/>
      <c r="V1128" s="230"/>
      <c r="W1128" s="230"/>
    </row>
    <row r="1129" spans="16:23" x14ac:dyDescent="0.35">
      <c r="P1129" s="134"/>
      <c r="Q1129" s="246"/>
      <c r="R1129" s="232"/>
      <c r="S1129" s="233"/>
      <c r="T1129" s="233"/>
      <c r="U1129" s="230"/>
      <c r="V1129" s="230"/>
      <c r="W1129" s="230"/>
    </row>
    <row r="1130" spans="16:23" x14ac:dyDescent="0.35">
      <c r="P1130" s="134"/>
      <c r="Q1130" s="246"/>
      <c r="R1130" s="232"/>
      <c r="S1130" s="233"/>
      <c r="T1130" s="233"/>
      <c r="U1130" s="230"/>
      <c r="V1130" s="230"/>
      <c r="W1130" s="230"/>
    </row>
    <row r="1131" spans="16:23" x14ac:dyDescent="0.35">
      <c r="P1131" s="134"/>
      <c r="Q1131" s="246"/>
      <c r="R1131" s="232"/>
      <c r="S1131" s="233"/>
      <c r="T1131" s="233"/>
      <c r="U1131" s="230"/>
      <c r="V1131" s="230"/>
      <c r="W1131" s="230"/>
    </row>
    <row r="1132" spans="16:23" x14ac:dyDescent="0.35">
      <c r="P1132" s="134"/>
      <c r="Q1132" s="246"/>
      <c r="R1132" s="232"/>
      <c r="S1132" s="233"/>
      <c r="T1132" s="233"/>
      <c r="U1132" s="230"/>
      <c r="V1132" s="230"/>
      <c r="W1132" s="230"/>
    </row>
    <row r="1133" spans="16:23" x14ac:dyDescent="0.35">
      <c r="P1133" s="134"/>
      <c r="Q1133" s="246"/>
      <c r="R1133" s="232"/>
      <c r="S1133" s="233"/>
      <c r="T1133" s="233"/>
      <c r="U1133" s="230"/>
      <c r="V1133" s="230"/>
      <c r="W1133" s="230"/>
    </row>
    <row r="1134" spans="16:23" x14ac:dyDescent="0.35">
      <c r="P1134" s="134"/>
      <c r="Q1134" s="246"/>
      <c r="R1134" s="232"/>
      <c r="S1134" s="233"/>
      <c r="T1134" s="233"/>
      <c r="U1134" s="230"/>
      <c r="V1134" s="230"/>
      <c r="W1134" s="230"/>
    </row>
    <row r="1135" spans="16:23" x14ac:dyDescent="0.35">
      <c r="P1135" s="134"/>
      <c r="Q1135" s="246"/>
      <c r="R1135" s="232"/>
      <c r="S1135" s="233"/>
      <c r="T1135" s="233"/>
      <c r="U1135" s="230"/>
      <c r="V1135" s="230"/>
      <c r="W1135" s="230"/>
    </row>
    <row r="1136" spans="16:23" x14ac:dyDescent="0.35">
      <c r="P1136" s="134"/>
      <c r="Q1136" s="246"/>
      <c r="R1136" s="232"/>
      <c r="S1136" s="233"/>
      <c r="T1136" s="233"/>
      <c r="U1136" s="230"/>
      <c r="V1136" s="230"/>
      <c r="W1136" s="230"/>
    </row>
    <row r="1137" spans="16:23" x14ac:dyDescent="0.35">
      <c r="P1137" s="134"/>
      <c r="Q1137" s="246"/>
      <c r="R1137" s="232"/>
      <c r="S1137" s="233"/>
      <c r="T1137" s="233"/>
      <c r="U1137" s="230"/>
      <c r="V1137" s="230"/>
      <c r="W1137" s="230"/>
    </row>
    <row r="1138" spans="16:23" x14ac:dyDescent="0.35">
      <c r="P1138" s="134"/>
      <c r="Q1138" s="246"/>
      <c r="R1138" s="232"/>
      <c r="S1138" s="233"/>
      <c r="T1138" s="233"/>
      <c r="U1138" s="230"/>
      <c r="V1138" s="230"/>
      <c r="W1138" s="230"/>
    </row>
    <row r="1139" spans="16:23" x14ac:dyDescent="0.35">
      <c r="P1139" s="134"/>
      <c r="Q1139" s="246"/>
      <c r="R1139" s="232"/>
      <c r="S1139" s="233"/>
      <c r="T1139" s="233"/>
      <c r="U1139" s="230"/>
      <c r="V1139" s="230"/>
      <c r="W1139" s="230"/>
    </row>
    <row r="1140" spans="16:23" x14ac:dyDescent="0.35">
      <c r="P1140" s="134"/>
      <c r="Q1140" s="246"/>
      <c r="R1140" s="232"/>
      <c r="S1140" s="233"/>
      <c r="T1140" s="233"/>
      <c r="U1140" s="230"/>
      <c r="V1140" s="230"/>
      <c r="W1140" s="230"/>
    </row>
    <row r="1141" spans="16:23" x14ac:dyDescent="0.35">
      <c r="P1141" s="134"/>
      <c r="Q1141" s="246"/>
      <c r="R1141" s="232"/>
      <c r="S1141" s="233"/>
      <c r="T1141" s="233"/>
      <c r="U1141" s="230"/>
      <c r="V1141" s="230"/>
      <c r="W1141" s="230"/>
    </row>
    <row r="1142" spans="16:23" x14ac:dyDescent="0.35">
      <c r="P1142" s="134"/>
      <c r="Q1142" s="246"/>
      <c r="R1142" s="232"/>
      <c r="S1142" s="233"/>
      <c r="T1142" s="233"/>
      <c r="U1142" s="230"/>
      <c r="V1142" s="230"/>
      <c r="W1142" s="230"/>
    </row>
    <row r="1143" spans="16:23" x14ac:dyDescent="0.35">
      <c r="P1143" s="134"/>
      <c r="Q1143" s="246"/>
      <c r="R1143" s="232"/>
      <c r="S1143" s="233"/>
      <c r="T1143" s="233"/>
      <c r="U1143" s="230"/>
      <c r="V1143" s="230"/>
      <c r="W1143" s="230"/>
    </row>
    <row r="1144" spans="16:23" x14ac:dyDescent="0.35">
      <c r="P1144" s="134"/>
      <c r="Q1144" s="246"/>
      <c r="R1144" s="232"/>
      <c r="S1144" s="233"/>
      <c r="T1144" s="233"/>
      <c r="U1144" s="230"/>
      <c r="V1144" s="230"/>
      <c r="W1144" s="230"/>
    </row>
    <row r="1145" spans="16:23" x14ac:dyDescent="0.35">
      <c r="P1145" s="134"/>
      <c r="Q1145" s="246"/>
      <c r="R1145" s="232"/>
      <c r="S1145" s="233"/>
      <c r="T1145" s="233"/>
      <c r="U1145" s="230"/>
      <c r="V1145" s="230"/>
      <c r="W1145" s="230"/>
    </row>
    <row r="1146" spans="16:23" x14ac:dyDescent="0.35">
      <c r="P1146" s="134"/>
      <c r="Q1146" s="246"/>
      <c r="R1146" s="232"/>
      <c r="S1146" s="233"/>
      <c r="T1146" s="233"/>
      <c r="U1146" s="230"/>
      <c r="V1146" s="230"/>
      <c r="W1146" s="230"/>
    </row>
    <row r="1147" spans="16:23" x14ac:dyDescent="0.35">
      <c r="P1147" s="134"/>
      <c r="Q1147" s="246"/>
      <c r="R1147" s="232"/>
      <c r="S1147" s="233"/>
      <c r="T1147" s="233"/>
      <c r="U1147" s="230"/>
      <c r="V1147" s="230"/>
      <c r="W1147" s="230"/>
    </row>
    <row r="1148" spans="16:23" x14ac:dyDescent="0.35">
      <c r="P1148" s="134"/>
      <c r="Q1148" s="246"/>
      <c r="R1148" s="232"/>
      <c r="S1148" s="233"/>
      <c r="T1148" s="233"/>
      <c r="U1148" s="230"/>
      <c r="V1148" s="230"/>
      <c r="W1148" s="230"/>
    </row>
    <row r="1149" spans="16:23" x14ac:dyDescent="0.35">
      <c r="P1149" s="134"/>
      <c r="Q1149" s="246"/>
      <c r="R1149" s="232"/>
      <c r="S1149" s="233"/>
      <c r="T1149" s="233"/>
      <c r="U1149" s="230"/>
      <c r="V1149" s="230"/>
      <c r="W1149" s="230"/>
    </row>
    <row r="1150" spans="16:23" x14ac:dyDescent="0.35">
      <c r="P1150" s="134"/>
      <c r="Q1150" s="246"/>
      <c r="R1150" s="232"/>
      <c r="S1150" s="233"/>
      <c r="T1150" s="233"/>
      <c r="U1150" s="230"/>
      <c r="V1150" s="230"/>
      <c r="W1150" s="230"/>
    </row>
    <row r="1151" spans="16:23" x14ac:dyDescent="0.35">
      <c r="P1151" s="134"/>
      <c r="Q1151" s="246"/>
      <c r="R1151" s="232"/>
      <c r="S1151" s="233"/>
      <c r="T1151" s="233"/>
      <c r="U1151" s="230"/>
      <c r="V1151" s="230"/>
      <c r="W1151" s="230"/>
    </row>
    <row r="1152" spans="16:23" x14ac:dyDescent="0.35">
      <c r="P1152" s="134"/>
      <c r="Q1152" s="246"/>
      <c r="R1152" s="232"/>
      <c r="S1152" s="233"/>
      <c r="T1152" s="233"/>
      <c r="U1152" s="230"/>
      <c r="V1152" s="230"/>
      <c r="W1152" s="230"/>
    </row>
    <row r="1153" spans="16:23" x14ac:dyDescent="0.35">
      <c r="P1153" s="134"/>
      <c r="Q1153" s="246"/>
      <c r="R1153" s="232"/>
      <c r="S1153" s="233"/>
      <c r="T1153" s="233"/>
      <c r="U1153" s="230"/>
      <c r="V1153" s="230"/>
      <c r="W1153" s="230"/>
    </row>
    <row r="1154" spans="16:23" x14ac:dyDescent="0.35">
      <c r="P1154" s="134"/>
      <c r="Q1154" s="246"/>
      <c r="R1154" s="232"/>
      <c r="S1154" s="233"/>
      <c r="T1154" s="233"/>
      <c r="U1154" s="230"/>
      <c r="V1154" s="230"/>
      <c r="W1154" s="230"/>
    </row>
    <row r="1155" spans="16:23" x14ac:dyDescent="0.35">
      <c r="P1155" s="134"/>
      <c r="Q1155" s="246"/>
      <c r="R1155" s="232"/>
      <c r="S1155" s="233"/>
      <c r="T1155" s="233"/>
      <c r="U1155" s="230"/>
      <c r="V1155" s="230"/>
      <c r="W1155" s="230"/>
    </row>
    <row r="1156" spans="16:23" x14ac:dyDescent="0.35">
      <c r="P1156" s="134"/>
      <c r="Q1156" s="246"/>
      <c r="R1156" s="232"/>
      <c r="S1156" s="233"/>
      <c r="T1156" s="233"/>
      <c r="U1156" s="230"/>
      <c r="V1156" s="230"/>
      <c r="W1156" s="230"/>
    </row>
    <row r="1157" spans="16:23" x14ac:dyDescent="0.35">
      <c r="P1157" s="134"/>
      <c r="Q1157" s="246"/>
      <c r="R1157" s="232"/>
      <c r="S1157" s="233"/>
      <c r="T1157" s="233"/>
      <c r="U1157" s="230"/>
      <c r="V1157" s="230"/>
      <c r="W1157" s="230"/>
    </row>
    <row r="1158" spans="16:23" x14ac:dyDescent="0.35">
      <c r="P1158" s="134"/>
      <c r="Q1158" s="246"/>
      <c r="R1158" s="232"/>
      <c r="S1158" s="233"/>
      <c r="T1158" s="233"/>
      <c r="U1158" s="230"/>
      <c r="V1158" s="230"/>
      <c r="W1158" s="230"/>
    </row>
    <row r="1159" spans="16:23" x14ac:dyDescent="0.35">
      <c r="P1159" s="134"/>
      <c r="Q1159" s="246"/>
      <c r="R1159" s="232"/>
      <c r="S1159" s="233"/>
      <c r="T1159" s="233"/>
      <c r="U1159" s="230"/>
      <c r="V1159" s="230"/>
      <c r="W1159" s="230"/>
    </row>
    <row r="1160" spans="16:23" x14ac:dyDescent="0.35">
      <c r="P1160" s="134"/>
      <c r="Q1160" s="246"/>
      <c r="R1160" s="232"/>
      <c r="S1160" s="233"/>
      <c r="T1160" s="233"/>
      <c r="U1160" s="230"/>
      <c r="V1160" s="230"/>
      <c r="W1160" s="230"/>
    </row>
    <row r="1161" spans="16:23" x14ac:dyDescent="0.35">
      <c r="P1161" s="134"/>
      <c r="Q1161" s="246"/>
      <c r="R1161" s="232"/>
      <c r="S1161" s="233"/>
      <c r="T1161" s="233"/>
      <c r="U1161" s="230"/>
      <c r="V1161" s="230"/>
      <c r="W1161" s="230"/>
    </row>
    <row r="1162" spans="16:23" x14ac:dyDescent="0.35">
      <c r="P1162" s="134"/>
      <c r="Q1162" s="246"/>
      <c r="R1162" s="232"/>
      <c r="S1162" s="233"/>
      <c r="T1162" s="233"/>
      <c r="U1162" s="230"/>
      <c r="V1162" s="230"/>
      <c r="W1162" s="230"/>
    </row>
    <row r="1163" spans="16:23" x14ac:dyDescent="0.35">
      <c r="P1163" s="134"/>
      <c r="Q1163" s="246"/>
      <c r="R1163" s="232"/>
      <c r="S1163" s="233"/>
      <c r="T1163" s="233"/>
      <c r="U1163" s="230"/>
      <c r="V1163" s="230"/>
      <c r="W1163" s="230"/>
    </row>
    <row r="1164" spans="16:23" x14ac:dyDescent="0.35">
      <c r="P1164" s="134"/>
      <c r="Q1164" s="246"/>
      <c r="R1164" s="232"/>
      <c r="S1164" s="233"/>
      <c r="T1164" s="233"/>
      <c r="U1164" s="230"/>
      <c r="V1164" s="230"/>
      <c r="W1164" s="230"/>
    </row>
    <row r="1165" spans="16:23" x14ac:dyDescent="0.35">
      <c r="P1165" s="134"/>
      <c r="Q1165" s="246"/>
      <c r="R1165" s="232"/>
      <c r="S1165" s="233"/>
      <c r="T1165" s="233"/>
      <c r="U1165" s="230"/>
      <c r="V1165" s="230"/>
      <c r="W1165" s="230"/>
    </row>
    <row r="1166" spans="16:23" x14ac:dyDescent="0.35">
      <c r="P1166" s="134"/>
      <c r="Q1166" s="246"/>
      <c r="R1166" s="232"/>
      <c r="S1166" s="233"/>
      <c r="T1166" s="233"/>
      <c r="U1166" s="230"/>
      <c r="V1166" s="230"/>
      <c r="W1166" s="230"/>
    </row>
    <row r="1167" spans="16:23" x14ac:dyDescent="0.35">
      <c r="P1167" s="134"/>
      <c r="Q1167" s="246"/>
      <c r="R1167" s="232"/>
      <c r="S1167" s="233"/>
      <c r="T1167" s="233"/>
      <c r="U1167" s="230"/>
      <c r="V1167" s="230"/>
      <c r="W1167" s="230"/>
    </row>
    <row r="1168" spans="16:23" x14ac:dyDescent="0.35">
      <c r="P1168" s="134"/>
      <c r="Q1168" s="246"/>
      <c r="R1168" s="232"/>
      <c r="S1168" s="233"/>
      <c r="T1168" s="233"/>
      <c r="U1168" s="230"/>
      <c r="V1168" s="230"/>
      <c r="W1168" s="230"/>
    </row>
    <row r="1169" spans="16:23" x14ac:dyDescent="0.35">
      <c r="P1169" s="134"/>
      <c r="Q1169" s="246"/>
      <c r="R1169" s="232"/>
      <c r="S1169" s="233"/>
      <c r="T1169" s="233"/>
      <c r="U1169" s="230"/>
      <c r="V1169" s="230"/>
      <c r="W1169" s="230"/>
    </row>
    <row r="1170" spans="16:23" x14ac:dyDescent="0.35">
      <c r="P1170" s="134"/>
      <c r="Q1170" s="246"/>
      <c r="R1170" s="232"/>
      <c r="S1170" s="233"/>
      <c r="T1170" s="233"/>
      <c r="U1170" s="230"/>
      <c r="V1170" s="230"/>
      <c r="W1170" s="230"/>
    </row>
    <row r="1171" spans="16:23" x14ac:dyDescent="0.35">
      <c r="P1171" s="134"/>
      <c r="Q1171" s="246"/>
      <c r="R1171" s="232"/>
      <c r="S1171" s="233"/>
      <c r="T1171" s="233"/>
      <c r="U1171" s="230"/>
      <c r="V1171" s="230"/>
      <c r="W1171" s="230"/>
    </row>
    <row r="1172" spans="16:23" x14ac:dyDescent="0.35">
      <c r="P1172" s="134"/>
      <c r="Q1172" s="246"/>
      <c r="R1172" s="232"/>
      <c r="S1172" s="233"/>
      <c r="T1172" s="233"/>
      <c r="U1172" s="230"/>
      <c r="V1172" s="230"/>
      <c r="W1172" s="230"/>
    </row>
    <row r="1173" spans="16:23" x14ac:dyDescent="0.35">
      <c r="P1173" s="134"/>
      <c r="Q1173" s="246"/>
      <c r="R1173" s="232"/>
      <c r="S1173" s="233"/>
      <c r="T1173" s="233"/>
      <c r="U1173" s="230"/>
      <c r="V1173" s="230"/>
      <c r="W1173" s="230"/>
    </row>
    <row r="1174" spans="16:23" x14ac:dyDescent="0.35">
      <c r="P1174" s="134"/>
      <c r="Q1174" s="246"/>
      <c r="R1174" s="232"/>
      <c r="S1174" s="233"/>
      <c r="T1174" s="233"/>
      <c r="U1174" s="230"/>
      <c r="V1174" s="230"/>
      <c r="W1174" s="230"/>
    </row>
    <row r="1175" spans="16:23" x14ac:dyDescent="0.35">
      <c r="P1175" s="134"/>
      <c r="Q1175" s="246"/>
      <c r="R1175" s="232"/>
      <c r="S1175" s="233"/>
      <c r="T1175" s="233"/>
      <c r="U1175" s="230"/>
      <c r="V1175" s="230"/>
      <c r="W1175" s="230"/>
    </row>
    <row r="1176" spans="16:23" x14ac:dyDescent="0.35">
      <c r="P1176" s="134"/>
      <c r="Q1176" s="246"/>
      <c r="R1176" s="232"/>
      <c r="S1176" s="233"/>
      <c r="T1176" s="233"/>
      <c r="U1176" s="230"/>
      <c r="V1176" s="230"/>
      <c r="W1176" s="230"/>
    </row>
    <row r="1177" spans="16:23" x14ac:dyDescent="0.35">
      <c r="P1177" s="134"/>
      <c r="Q1177" s="246"/>
      <c r="R1177" s="232"/>
      <c r="S1177" s="233"/>
      <c r="T1177" s="233"/>
      <c r="U1177" s="230"/>
      <c r="V1177" s="230"/>
      <c r="W1177" s="230"/>
    </row>
    <row r="1178" spans="16:23" x14ac:dyDescent="0.35">
      <c r="P1178" s="134"/>
      <c r="Q1178" s="246"/>
      <c r="R1178" s="232"/>
      <c r="S1178" s="233"/>
      <c r="T1178" s="233"/>
      <c r="U1178" s="230"/>
      <c r="V1178" s="230"/>
      <c r="W1178" s="230"/>
    </row>
    <row r="1179" spans="16:23" x14ac:dyDescent="0.35">
      <c r="P1179" s="134"/>
      <c r="Q1179" s="246"/>
      <c r="R1179" s="232"/>
      <c r="S1179" s="233"/>
      <c r="T1179" s="233"/>
      <c r="U1179" s="230"/>
      <c r="V1179" s="230"/>
      <c r="W1179" s="230"/>
    </row>
    <row r="1180" spans="16:23" x14ac:dyDescent="0.35">
      <c r="P1180" s="134"/>
      <c r="Q1180" s="246"/>
      <c r="R1180" s="232"/>
      <c r="S1180" s="233"/>
      <c r="T1180" s="233"/>
      <c r="U1180" s="230"/>
      <c r="V1180" s="230"/>
      <c r="W1180" s="230"/>
    </row>
    <row r="1181" spans="16:23" x14ac:dyDescent="0.35">
      <c r="P1181" s="134"/>
      <c r="Q1181" s="246"/>
      <c r="R1181" s="232"/>
      <c r="S1181" s="233"/>
      <c r="T1181" s="233"/>
      <c r="U1181" s="230"/>
      <c r="V1181" s="230"/>
      <c r="W1181" s="230"/>
    </row>
    <row r="1182" spans="16:23" x14ac:dyDescent="0.35">
      <c r="P1182" s="134"/>
      <c r="Q1182" s="246"/>
      <c r="R1182" s="232"/>
      <c r="S1182" s="233"/>
      <c r="T1182" s="233"/>
      <c r="U1182" s="230"/>
      <c r="V1182" s="230"/>
      <c r="W1182" s="230"/>
    </row>
    <row r="1183" spans="16:23" x14ac:dyDescent="0.35">
      <c r="P1183" s="134"/>
      <c r="Q1183" s="246"/>
      <c r="R1183" s="232"/>
      <c r="S1183" s="233"/>
      <c r="T1183" s="233"/>
      <c r="U1183" s="230"/>
      <c r="V1183" s="230"/>
      <c r="W1183" s="230"/>
    </row>
    <row r="1184" spans="16:23" x14ac:dyDescent="0.35">
      <c r="P1184" s="134"/>
      <c r="Q1184" s="246"/>
      <c r="R1184" s="232"/>
      <c r="S1184" s="233"/>
      <c r="T1184" s="233"/>
      <c r="U1184" s="230"/>
      <c r="V1184" s="230"/>
      <c r="W1184" s="230"/>
    </row>
    <row r="1185" spans="16:23" x14ac:dyDescent="0.35">
      <c r="P1185" s="134"/>
      <c r="Q1185" s="246"/>
      <c r="R1185" s="232"/>
      <c r="S1185" s="233"/>
      <c r="T1185" s="233"/>
      <c r="U1185" s="230"/>
      <c r="V1185" s="230"/>
      <c r="W1185" s="230"/>
    </row>
    <row r="1186" spans="16:23" x14ac:dyDescent="0.35">
      <c r="P1186" s="134"/>
      <c r="Q1186" s="246"/>
      <c r="R1186" s="232"/>
      <c r="S1186" s="233"/>
      <c r="T1186" s="233"/>
      <c r="U1186" s="230"/>
      <c r="V1186" s="230"/>
      <c r="W1186" s="230"/>
    </row>
    <row r="1187" spans="16:23" x14ac:dyDescent="0.35">
      <c r="P1187" s="134"/>
      <c r="Q1187" s="246"/>
      <c r="R1187" s="232"/>
      <c r="S1187" s="233"/>
      <c r="T1187" s="233"/>
      <c r="U1187" s="230"/>
      <c r="V1187" s="230"/>
      <c r="W1187" s="230"/>
    </row>
    <row r="1188" spans="16:23" x14ac:dyDescent="0.35">
      <c r="P1188" s="134"/>
      <c r="Q1188" s="246"/>
      <c r="R1188" s="232"/>
      <c r="S1188" s="233"/>
      <c r="T1188" s="233"/>
      <c r="U1188" s="230"/>
      <c r="V1188" s="230"/>
      <c r="W1188" s="230"/>
    </row>
    <row r="1189" spans="16:23" x14ac:dyDescent="0.35">
      <c r="P1189" s="134"/>
      <c r="Q1189" s="246"/>
      <c r="R1189" s="232"/>
      <c r="S1189" s="233"/>
      <c r="T1189" s="233"/>
      <c r="U1189" s="230"/>
      <c r="V1189" s="230"/>
      <c r="W1189" s="230"/>
    </row>
    <row r="1190" spans="16:23" x14ac:dyDescent="0.35">
      <c r="P1190" s="134"/>
      <c r="Q1190" s="246"/>
      <c r="R1190" s="232"/>
      <c r="S1190" s="233"/>
      <c r="T1190" s="233"/>
      <c r="U1190" s="230"/>
      <c r="V1190" s="230"/>
      <c r="W1190" s="230"/>
    </row>
    <row r="1191" spans="16:23" x14ac:dyDescent="0.35">
      <c r="P1191" s="134"/>
      <c r="Q1191" s="246"/>
      <c r="R1191" s="232"/>
      <c r="S1191" s="233"/>
      <c r="T1191" s="233"/>
      <c r="U1191" s="230"/>
      <c r="V1191" s="230"/>
      <c r="W1191" s="230"/>
    </row>
    <row r="1192" spans="16:23" x14ac:dyDescent="0.35">
      <c r="P1192" s="134"/>
      <c r="Q1192" s="246"/>
      <c r="R1192" s="232"/>
      <c r="S1192" s="233"/>
      <c r="T1192" s="233"/>
      <c r="U1192" s="230"/>
      <c r="V1192" s="230"/>
      <c r="W1192" s="230"/>
    </row>
    <row r="1193" spans="16:23" x14ac:dyDescent="0.35">
      <c r="P1193" s="134"/>
      <c r="Q1193" s="246"/>
      <c r="R1193" s="232"/>
      <c r="S1193" s="233"/>
      <c r="T1193" s="233"/>
      <c r="U1193" s="230"/>
      <c r="V1193" s="230"/>
      <c r="W1193" s="230"/>
    </row>
    <row r="1194" spans="16:23" x14ac:dyDescent="0.35">
      <c r="P1194" s="134"/>
      <c r="Q1194" s="246"/>
      <c r="R1194" s="232"/>
      <c r="S1194" s="233"/>
      <c r="T1194" s="233"/>
      <c r="U1194" s="230"/>
      <c r="V1194" s="230"/>
      <c r="W1194" s="230"/>
    </row>
    <row r="1195" spans="16:23" x14ac:dyDescent="0.35">
      <c r="P1195" s="134"/>
      <c r="Q1195" s="246"/>
      <c r="R1195" s="232"/>
      <c r="S1195" s="233"/>
      <c r="T1195" s="233"/>
      <c r="U1195" s="230"/>
      <c r="V1195" s="230"/>
      <c r="W1195" s="230"/>
    </row>
    <row r="1196" spans="16:23" x14ac:dyDescent="0.35">
      <c r="P1196" s="134"/>
      <c r="Q1196" s="246"/>
      <c r="R1196" s="232"/>
      <c r="S1196" s="233"/>
      <c r="T1196" s="233"/>
      <c r="U1196" s="230"/>
      <c r="V1196" s="230"/>
      <c r="W1196" s="230"/>
    </row>
    <row r="1197" spans="16:23" x14ac:dyDescent="0.35">
      <c r="P1197" s="134"/>
      <c r="Q1197" s="246"/>
      <c r="R1197" s="232"/>
      <c r="S1197" s="233"/>
      <c r="T1197" s="233"/>
      <c r="U1197" s="230"/>
      <c r="V1197" s="230"/>
      <c r="W1197" s="230"/>
    </row>
    <row r="1198" spans="16:23" x14ac:dyDescent="0.35">
      <c r="P1198" s="134"/>
      <c r="Q1198" s="246"/>
      <c r="R1198" s="232"/>
      <c r="S1198" s="233"/>
      <c r="T1198" s="233"/>
      <c r="U1198" s="230"/>
      <c r="V1198" s="230"/>
      <c r="W1198" s="230"/>
    </row>
    <row r="1199" spans="16:23" x14ac:dyDescent="0.35">
      <c r="P1199" s="134"/>
      <c r="Q1199" s="246"/>
      <c r="R1199" s="232"/>
      <c r="S1199" s="233"/>
      <c r="T1199" s="233"/>
      <c r="U1199" s="230"/>
      <c r="V1199" s="230"/>
      <c r="W1199" s="230"/>
    </row>
    <row r="1200" spans="16:23" x14ac:dyDescent="0.35">
      <c r="P1200" s="134"/>
      <c r="Q1200" s="246"/>
      <c r="R1200" s="232"/>
      <c r="S1200" s="233"/>
      <c r="T1200" s="233"/>
      <c r="U1200" s="230"/>
      <c r="V1200" s="230"/>
      <c r="W1200" s="230"/>
    </row>
    <row r="1201" spans="16:23" x14ac:dyDescent="0.35">
      <c r="P1201" s="134"/>
      <c r="Q1201" s="246"/>
      <c r="R1201" s="232"/>
      <c r="S1201" s="233"/>
      <c r="T1201" s="233"/>
      <c r="U1201" s="230"/>
      <c r="V1201" s="230"/>
      <c r="W1201" s="230"/>
    </row>
    <row r="1202" spans="16:23" x14ac:dyDescent="0.35">
      <c r="P1202" s="134"/>
      <c r="Q1202" s="246"/>
      <c r="R1202" s="232"/>
      <c r="S1202" s="233"/>
      <c r="T1202" s="233"/>
      <c r="U1202" s="230"/>
      <c r="V1202" s="230"/>
      <c r="W1202" s="230"/>
    </row>
    <row r="1203" spans="16:23" x14ac:dyDescent="0.35">
      <c r="P1203" s="134"/>
      <c r="Q1203" s="246"/>
      <c r="R1203" s="232"/>
      <c r="S1203" s="233"/>
      <c r="T1203" s="233"/>
      <c r="U1203" s="230"/>
      <c r="V1203" s="230"/>
      <c r="W1203" s="230"/>
    </row>
    <row r="1204" spans="16:23" x14ac:dyDescent="0.35">
      <c r="P1204" s="134"/>
      <c r="Q1204" s="246"/>
      <c r="R1204" s="232"/>
      <c r="S1204" s="233"/>
      <c r="T1204" s="233"/>
      <c r="U1204" s="230"/>
      <c r="V1204" s="230"/>
      <c r="W1204" s="230"/>
    </row>
    <row r="1205" spans="16:23" x14ac:dyDescent="0.35">
      <c r="P1205" s="134"/>
      <c r="Q1205" s="246"/>
      <c r="R1205" s="232"/>
      <c r="S1205" s="233"/>
      <c r="T1205" s="233"/>
      <c r="U1205" s="230"/>
      <c r="V1205" s="230"/>
      <c r="W1205" s="230"/>
    </row>
    <row r="1206" spans="16:23" x14ac:dyDescent="0.35">
      <c r="P1206" s="134"/>
      <c r="Q1206" s="246"/>
      <c r="R1206" s="232"/>
      <c r="S1206" s="233"/>
      <c r="T1206" s="233"/>
      <c r="U1206" s="230"/>
      <c r="V1206" s="230"/>
      <c r="W1206" s="230"/>
    </row>
    <row r="1207" spans="16:23" x14ac:dyDescent="0.35">
      <c r="P1207" s="134"/>
      <c r="Q1207" s="246"/>
      <c r="R1207" s="232"/>
      <c r="S1207" s="233"/>
      <c r="T1207" s="233"/>
      <c r="U1207" s="230"/>
      <c r="V1207" s="230"/>
      <c r="W1207" s="230"/>
    </row>
    <row r="1208" spans="16:23" x14ac:dyDescent="0.35">
      <c r="P1208" s="134"/>
      <c r="Q1208" s="246"/>
      <c r="R1208" s="232"/>
      <c r="S1208" s="233"/>
      <c r="T1208" s="233"/>
      <c r="U1208" s="230"/>
      <c r="V1208" s="230"/>
      <c r="W1208" s="230"/>
    </row>
    <row r="1209" spans="16:23" x14ac:dyDescent="0.35">
      <c r="P1209" s="134"/>
      <c r="Q1209" s="246"/>
      <c r="R1209" s="232"/>
      <c r="S1209" s="233"/>
      <c r="T1209" s="233"/>
      <c r="U1209" s="230"/>
      <c r="V1209" s="230"/>
      <c r="W1209" s="230"/>
    </row>
    <row r="1210" spans="16:23" x14ac:dyDescent="0.35">
      <c r="P1210" s="134"/>
      <c r="Q1210" s="246"/>
      <c r="R1210" s="232"/>
      <c r="S1210" s="233"/>
      <c r="T1210" s="233"/>
      <c r="U1210" s="230"/>
      <c r="V1210" s="230"/>
      <c r="W1210" s="230"/>
    </row>
    <row r="1211" spans="16:23" x14ac:dyDescent="0.35">
      <c r="P1211" s="134"/>
      <c r="Q1211" s="246"/>
      <c r="R1211" s="232"/>
      <c r="S1211" s="233"/>
      <c r="T1211" s="233"/>
      <c r="U1211" s="230"/>
      <c r="V1211" s="230"/>
      <c r="W1211" s="230"/>
    </row>
    <row r="1212" spans="16:23" x14ac:dyDescent="0.35">
      <c r="P1212" s="134"/>
      <c r="Q1212" s="246"/>
      <c r="R1212" s="232"/>
      <c r="S1212" s="233"/>
      <c r="T1212" s="233"/>
      <c r="U1212" s="230"/>
      <c r="V1212" s="230"/>
      <c r="W1212" s="230"/>
    </row>
    <row r="1213" spans="16:23" x14ac:dyDescent="0.35">
      <c r="P1213" s="134"/>
      <c r="Q1213" s="246"/>
      <c r="R1213" s="232"/>
      <c r="S1213" s="233"/>
      <c r="T1213" s="233"/>
      <c r="U1213" s="230"/>
      <c r="V1213" s="230"/>
      <c r="W1213" s="230"/>
    </row>
    <row r="1214" spans="16:23" x14ac:dyDescent="0.35">
      <c r="P1214" s="134"/>
      <c r="Q1214" s="246"/>
      <c r="R1214" s="232"/>
      <c r="S1214" s="233"/>
      <c r="T1214" s="233"/>
      <c r="U1214" s="230"/>
      <c r="V1214" s="230"/>
      <c r="W1214" s="230"/>
    </row>
    <row r="1215" spans="16:23" x14ac:dyDescent="0.35">
      <c r="P1215" s="134"/>
      <c r="Q1215" s="246"/>
      <c r="R1215" s="232"/>
      <c r="S1215" s="233"/>
      <c r="T1215" s="233"/>
      <c r="U1215" s="230"/>
      <c r="V1215" s="230"/>
      <c r="W1215" s="230"/>
    </row>
    <row r="1216" spans="16:23" x14ac:dyDescent="0.35">
      <c r="P1216" s="134"/>
      <c r="Q1216" s="246"/>
      <c r="R1216" s="232"/>
      <c r="S1216" s="233"/>
      <c r="T1216" s="233"/>
      <c r="U1216" s="230"/>
      <c r="V1216" s="230"/>
      <c r="W1216" s="230"/>
    </row>
    <row r="1217" spans="16:23" x14ac:dyDescent="0.35">
      <c r="P1217" s="134"/>
      <c r="Q1217" s="246"/>
      <c r="R1217" s="232"/>
      <c r="S1217" s="233"/>
      <c r="T1217" s="233"/>
      <c r="U1217" s="230"/>
      <c r="V1217" s="230"/>
      <c r="W1217" s="230"/>
    </row>
    <row r="1218" spans="16:23" x14ac:dyDescent="0.35">
      <c r="P1218" s="134"/>
      <c r="Q1218" s="246"/>
      <c r="R1218" s="232"/>
      <c r="S1218" s="233"/>
      <c r="T1218" s="233"/>
      <c r="U1218" s="230"/>
      <c r="V1218" s="230"/>
      <c r="W1218" s="230"/>
    </row>
    <row r="1219" spans="16:23" x14ac:dyDescent="0.35">
      <c r="P1219" s="134"/>
      <c r="Q1219" s="246"/>
      <c r="R1219" s="232"/>
      <c r="S1219" s="233"/>
      <c r="T1219" s="233"/>
      <c r="U1219" s="230"/>
      <c r="V1219" s="230"/>
      <c r="W1219" s="230"/>
    </row>
    <row r="1220" spans="16:23" x14ac:dyDescent="0.35">
      <c r="P1220" s="134"/>
      <c r="Q1220" s="246"/>
      <c r="R1220" s="232"/>
      <c r="S1220" s="233"/>
      <c r="T1220" s="233"/>
      <c r="U1220" s="230"/>
      <c r="V1220" s="230"/>
      <c r="W1220" s="230"/>
    </row>
    <row r="1221" spans="16:23" x14ac:dyDescent="0.35">
      <c r="P1221" s="134"/>
      <c r="Q1221" s="246"/>
      <c r="R1221" s="232"/>
      <c r="S1221" s="233"/>
      <c r="T1221" s="233"/>
      <c r="U1221" s="230"/>
      <c r="V1221" s="230"/>
      <c r="W1221" s="230"/>
    </row>
    <row r="1222" spans="16:23" x14ac:dyDescent="0.35">
      <c r="P1222" s="134"/>
      <c r="Q1222" s="246"/>
      <c r="R1222" s="232"/>
      <c r="S1222" s="233"/>
      <c r="T1222" s="233"/>
      <c r="U1222" s="230"/>
      <c r="V1222" s="230"/>
      <c r="W1222" s="230"/>
    </row>
    <row r="1223" spans="16:23" x14ac:dyDescent="0.35">
      <c r="P1223" s="134"/>
      <c r="Q1223" s="246"/>
      <c r="R1223" s="232"/>
      <c r="S1223" s="233"/>
      <c r="T1223" s="233"/>
      <c r="U1223" s="230"/>
      <c r="V1223" s="230"/>
      <c r="W1223" s="230"/>
    </row>
    <row r="1224" spans="16:23" x14ac:dyDescent="0.35">
      <c r="P1224" s="134"/>
      <c r="Q1224" s="246"/>
      <c r="R1224" s="232"/>
      <c r="S1224" s="233"/>
      <c r="T1224" s="233"/>
      <c r="U1224" s="230"/>
      <c r="V1224" s="230"/>
      <c r="W1224" s="230"/>
    </row>
    <row r="1225" spans="16:23" x14ac:dyDescent="0.35">
      <c r="P1225" s="134"/>
      <c r="Q1225" s="246"/>
      <c r="R1225" s="232"/>
      <c r="S1225" s="233"/>
      <c r="T1225" s="233"/>
      <c r="U1225" s="230"/>
      <c r="V1225" s="230"/>
      <c r="W1225" s="230"/>
    </row>
    <row r="1226" spans="16:23" x14ac:dyDescent="0.35">
      <c r="P1226" s="134"/>
      <c r="Q1226" s="246"/>
      <c r="R1226" s="232"/>
      <c r="S1226" s="233"/>
      <c r="T1226" s="233"/>
      <c r="U1226" s="230"/>
      <c r="V1226" s="230"/>
      <c r="W1226" s="230"/>
    </row>
    <row r="1227" spans="16:23" x14ac:dyDescent="0.35">
      <c r="P1227" s="134"/>
      <c r="Q1227" s="246"/>
      <c r="R1227" s="232"/>
      <c r="S1227" s="233"/>
      <c r="T1227" s="233"/>
      <c r="U1227" s="230"/>
      <c r="V1227" s="230"/>
      <c r="W1227" s="230"/>
    </row>
    <row r="1228" spans="16:23" x14ac:dyDescent="0.35">
      <c r="P1228" s="134"/>
      <c r="Q1228" s="246"/>
      <c r="R1228" s="232"/>
      <c r="S1228" s="233"/>
      <c r="T1228" s="233"/>
      <c r="U1228" s="230"/>
      <c r="V1228" s="230"/>
      <c r="W1228" s="230"/>
    </row>
    <row r="1229" spans="16:23" x14ac:dyDescent="0.35">
      <c r="P1229" s="134"/>
      <c r="Q1229" s="246"/>
      <c r="R1229" s="232"/>
      <c r="S1229" s="233"/>
      <c r="T1229" s="233"/>
      <c r="U1229" s="230"/>
      <c r="V1229" s="230"/>
      <c r="W1229" s="230"/>
    </row>
    <row r="1230" spans="16:23" x14ac:dyDescent="0.35">
      <c r="P1230" s="134"/>
      <c r="Q1230" s="246"/>
      <c r="R1230" s="232"/>
      <c r="S1230" s="233"/>
      <c r="T1230" s="233"/>
      <c r="U1230" s="230"/>
      <c r="V1230" s="230"/>
      <c r="W1230" s="230"/>
    </row>
    <row r="1231" spans="16:23" x14ac:dyDescent="0.35">
      <c r="P1231" s="134"/>
      <c r="Q1231" s="246"/>
      <c r="R1231" s="232"/>
      <c r="S1231" s="233"/>
      <c r="T1231" s="233"/>
      <c r="U1231" s="230"/>
      <c r="V1231" s="230"/>
      <c r="W1231" s="230"/>
    </row>
    <row r="1232" spans="16:23" x14ac:dyDescent="0.35">
      <c r="P1232" s="134"/>
      <c r="Q1232" s="246"/>
      <c r="R1232" s="232"/>
      <c r="S1232" s="233"/>
      <c r="T1232" s="233"/>
      <c r="U1232" s="230"/>
      <c r="V1232" s="230"/>
      <c r="W1232" s="230"/>
    </row>
    <row r="1233" spans="16:23" x14ac:dyDescent="0.35">
      <c r="P1233" s="134"/>
      <c r="Q1233" s="246"/>
      <c r="R1233" s="232"/>
      <c r="S1233" s="233"/>
      <c r="T1233" s="233"/>
      <c r="U1233" s="230"/>
      <c r="V1233" s="230"/>
      <c r="W1233" s="230"/>
    </row>
    <row r="1234" spans="16:23" x14ac:dyDescent="0.35">
      <c r="P1234" s="134"/>
      <c r="Q1234" s="246"/>
      <c r="R1234" s="232"/>
      <c r="S1234" s="233"/>
      <c r="T1234" s="233"/>
      <c r="U1234" s="230"/>
      <c r="V1234" s="230"/>
      <c r="W1234" s="230"/>
    </row>
    <row r="1235" spans="16:23" x14ac:dyDescent="0.35">
      <c r="P1235" s="134"/>
      <c r="Q1235" s="246"/>
      <c r="R1235" s="232"/>
      <c r="S1235" s="233"/>
      <c r="T1235" s="233"/>
      <c r="U1235" s="230"/>
      <c r="V1235" s="230"/>
      <c r="W1235" s="230"/>
    </row>
    <row r="1236" spans="16:23" x14ac:dyDescent="0.35">
      <c r="P1236" s="134"/>
      <c r="Q1236" s="246"/>
      <c r="R1236" s="232"/>
      <c r="S1236" s="233"/>
      <c r="T1236" s="233"/>
      <c r="U1236" s="230"/>
      <c r="V1236" s="230"/>
      <c r="W1236" s="230"/>
    </row>
    <row r="1237" spans="16:23" x14ac:dyDescent="0.35">
      <c r="P1237" s="134"/>
      <c r="Q1237" s="246"/>
      <c r="R1237" s="232"/>
      <c r="S1237" s="233"/>
      <c r="T1237" s="233"/>
      <c r="U1237" s="230"/>
      <c r="V1237" s="230"/>
      <c r="W1237" s="230"/>
    </row>
    <row r="1238" spans="16:23" x14ac:dyDescent="0.35">
      <c r="P1238" s="134"/>
      <c r="Q1238" s="246"/>
      <c r="R1238" s="232"/>
      <c r="S1238" s="233"/>
      <c r="T1238" s="233"/>
      <c r="U1238" s="230"/>
      <c r="V1238" s="230"/>
      <c r="W1238" s="230"/>
    </row>
    <row r="1239" spans="16:23" x14ac:dyDescent="0.35">
      <c r="P1239" s="134"/>
      <c r="Q1239" s="246"/>
      <c r="R1239" s="232"/>
      <c r="S1239" s="233"/>
      <c r="T1239" s="233"/>
      <c r="U1239" s="230"/>
      <c r="V1239" s="230"/>
      <c r="W1239" s="230"/>
    </row>
    <row r="1240" spans="16:23" x14ac:dyDescent="0.35">
      <c r="P1240" s="134"/>
      <c r="Q1240" s="246"/>
      <c r="R1240" s="232"/>
      <c r="S1240" s="233"/>
      <c r="T1240" s="233"/>
      <c r="U1240" s="230"/>
      <c r="V1240" s="230"/>
      <c r="W1240" s="230"/>
    </row>
    <row r="1241" spans="16:23" x14ac:dyDescent="0.35">
      <c r="P1241" s="134"/>
      <c r="Q1241" s="246"/>
      <c r="R1241" s="232"/>
      <c r="S1241" s="233"/>
      <c r="T1241" s="233"/>
      <c r="U1241" s="230"/>
      <c r="V1241" s="230"/>
      <c r="W1241" s="230"/>
    </row>
    <row r="1242" spans="16:23" x14ac:dyDescent="0.35">
      <c r="P1242" s="134"/>
      <c r="Q1242" s="246"/>
      <c r="R1242" s="232"/>
      <c r="S1242" s="233"/>
      <c r="T1242" s="233"/>
      <c r="U1242" s="230"/>
      <c r="V1242" s="230"/>
      <c r="W1242" s="230"/>
    </row>
    <row r="1243" spans="16:23" x14ac:dyDescent="0.35">
      <c r="P1243" s="134"/>
      <c r="Q1243" s="246"/>
      <c r="R1243" s="232"/>
      <c r="S1243" s="233"/>
      <c r="T1243" s="233"/>
      <c r="U1243" s="230"/>
      <c r="V1243" s="230"/>
      <c r="W1243" s="230"/>
    </row>
    <row r="1244" spans="16:23" x14ac:dyDescent="0.35">
      <c r="P1244" s="134"/>
      <c r="Q1244" s="246"/>
      <c r="R1244" s="232"/>
      <c r="S1244" s="233"/>
      <c r="T1244" s="233"/>
      <c r="U1244" s="230"/>
      <c r="V1244" s="230"/>
      <c r="W1244" s="230"/>
    </row>
    <row r="1245" spans="16:23" x14ac:dyDescent="0.35">
      <c r="P1245" s="134"/>
      <c r="Q1245" s="246"/>
      <c r="R1245" s="232"/>
      <c r="S1245" s="233"/>
      <c r="T1245" s="233"/>
      <c r="U1245" s="230"/>
      <c r="V1245" s="230"/>
      <c r="W1245" s="230"/>
    </row>
    <row r="1246" spans="16:23" x14ac:dyDescent="0.35">
      <c r="P1246" s="134"/>
      <c r="Q1246" s="246"/>
      <c r="R1246" s="232"/>
      <c r="S1246" s="233"/>
      <c r="T1246" s="233"/>
      <c r="U1246" s="230"/>
      <c r="V1246" s="230"/>
      <c r="W1246" s="230"/>
    </row>
    <row r="1247" spans="16:23" x14ac:dyDescent="0.35">
      <c r="P1247" s="134"/>
      <c r="Q1247" s="246"/>
      <c r="R1247" s="232"/>
      <c r="S1247" s="233"/>
      <c r="T1247" s="233"/>
      <c r="U1247" s="230"/>
      <c r="V1247" s="230"/>
      <c r="W1247" s="230"/>
    </row>
    <row r="1248" spans="16:23" x14ac:dyDescent="0.35">
      <c r="P1248" s="134"/>
      <c r="Q1248" s="246"/>
      <c r="R1248" s="232"/>
      <c r="S1248" s="233"/>
      <c r="T1248" s="233"/>
      <c r="U1248" s="230"/>
      <c r="V1248" s="230"/>
      <c r="W1248" s="230"/>
    </row>
    <row r="1249" spans="16:23" x14ac:dyDescent="0.35">
      <c r="P1249" s="134"/>
      <c r="Q1249" s="246"/>
      <c r="R1249" s="232"/>
      <c r="S1249" s="233"/>
      <c r="T1249" s="233"/>
      <c r="U1249" s="230"/>
      <c r="V1249" s="230"/>
      <c r="W1249" s="230"/>
    </row>
    <row r="1250" spans="16:23" x14ac:dyDescent="0.35">
      <c r="P1250" s="134"/>
      <c r="Q1250" s="246"/>
      <c r="R1250" s="232"/>
      <c r="S1250" s="233"/>
      <c r="T1250" s="233"/>
      <c r="U1250" s="230"/>
      <c r="V1250" s="230"/>
      <c r="W1250" s="230"/>
    </row>
    <row r="1251" spans="16:23" x14ac:dyDescent="0.35">
      <c r="P1251" s="134"/>
      <c r="Q1251" s="246"/>
      <c r="R1251" s="232"/>
      <c r="S1251" s="233"/>
      <c r="T1251" s="233"/>
      <c r="U1251" s="230"/>
      <c r="V1251" s="230"/>
      <c r="W1251" s="230"/>
    </row>
    <row r="1252" spans="16:23" x14ac:dyDescent="0.35">
      <c r="P1252" s="134"/>
      <c r="Q1252" s="246"/>
      <c r="R1252" s="232"/>
      <c r="S1252" s="233"/>
      <c r="T1252" s="233"/>
      <c r="U1252" s="230"/>
      <c r="V1252" s="230"/>
      <c r="W1252" s="230"/>
    </row>
    <row r="1253" spans="16:23" x14ac:dyDescent="0.35">
      <c r="P1253" s="134"/>
      <c r="Q1253" s="246"/>
      <c r="R1253" s="232"/>
      <c r="S1253" s="233"/>
      <c r="T1253" s="233"/>
      <c r="U1253" s="230"/>
      <c r="V1253" s="230"/>
      <c r="W1253" s="230"/>
    </row>
    <row r="1254" spans="16:23" x14ac:dyDescent="0.35">
      <c r="P1254" s="134"/>
      <c r="Q1254" s="246"/>
      <c r="R1254" s="232"/>
      <c r="S1254" s="233"/>
      <c r="T1254" s="233"/>
      <c r="U1254" s="230"/>
      <c r="V1254" s="230"/>
      <c r="W1254" s="230"/>
    </row>
    <row r="1255" spans="16:23" x14ac:dyDescent="0.35">
      <c r="P1255" s="134"/>
      <c r="Q1255" s="246"/>
      <c r="R1255" s="232"/>
      <c r="S1255" s="233"/>
      <c r="T1255" s="233"/>
      <c r="U1255" s="230"/>
      <c r="V1255" s="230"/>
      <c r="W1255" s="230"/>
    </row>
    <row r="1256" spans="16:23" x14ac:dyDescent="0.35">
      <c r="P1256" s="134"/>
      <c r="Q1256" s="246"/>
      <c r="R1256" s="232"/>
      <c r="S1256" s="233"/>
      <c r="T1256" s="233"/>
      <c r="U1256" s="230"/>
      <c r="V1256" s="230"/>
      <c r="W1256" s="230"/>
    </row>
    <row r="1257" spans="16:23" x14ac:dyDescent="0.35">
      <c r="P1257" s="134"/>
      <c r="Q1257" s="246"/>
      <c r="R1257" s="232"/>
      <c r="S1257" s="233"/>
      <c r="T1257" s="233"/>
      <c r="U1257" s="230"/>
      <c r="V1257" s="230"/>
      <c r="W1257" s="230"/>
    </row>
    <row r="1258" spans="16:23" x14ac:dyDescent="0.35">
      <c r="P1258" s="134"/>
      <c r="Q1258" s="246"/>
      <c r="R1258" s="232"/>
      <c r="S1258" s="233"/>
      <c r="T1258" s="233"/>
      <c r="U1258" s="230"/>
      <c r="V1258" s="230"/>
      <c r="W1258" s="230"/>
    </row>
    <row r="1259" spans="16:23" x14ac:dyDescent="0.35">
      <c r="P1259" s="134"/>
      <c r="Q1259" s="246"/>
      <c r="R1259" s="232"/>
      <c r="S1259" s="233"/>
      <c r="T1259" s="233"/>
      <c r="U1259" s="230"/>
      <c r="V1259" s="230"/>
      <c r="W1259" s="230"/>
    </row>
    <row r="1260" spans="16:23" x14ac:dyDescent="0.35">
      <c r="P1260" s="134"/>
      <c r="Q1260" s="246"/>
      <c r="R1260" s="232"/>
      <c r="S1260" s="233"/>
      <c r="T1260" s="233"/>
      <c r="U1260" s="230"/>
      <c r="V1260" s="230"/>
      <c r="W1260" s="230"/>
    </row>
    <row r="1261" spans="16:23" x14ac:dyDescent="0.35">
      <c r="P1261" s="134"/>
      <c r="Q1261" s="246"/>
      <c r="R1261" s="232"/>
      <c r="S1261" s="233"/>
      <c r="T1261" s="233"/>
      <c r="U1261" s="230"/>
      <c r="V1261" s="230"/>
      <c r="W1261" s="230"/>
    </row>
    <row r="1262" spans="16:23" x14ac:dyDescent="0.35">
      <c r="P1262" s="134"/>
      <c r="Q1262" s="246"/>
      <c r="R1262" s="232"/>
      <c r="S1262" s="233"/>
      <c r="T1262" s="233"/>
      <c r="U1262" s="230"/>
      <c r="V1262" s="230"/>
      <c r="W1262" s="230"/>
    </row>
    <row r="1263" spans="16:23" x14ac:dyDescent="0.35">
      <c r="P1263" s="134"/>
      <c r="Q1263" s="246"/>
      <c r="R1263" s="232"/>
      <c r="S1263" s="233"/>
      <c r="T1263" s="233"/>
      <c r="U1263" s="230"/>
      <c r="V1263" s="230"/>
      <c r="W1263" s="230"/>
    </row>
    <row r="1264" spans="16:23" x14ac:dyDescent="0.35">
      <c r="P1264" s="134"/>
      <c r="Q1264" s="246"/>
      <c r="R1264" s="232"/>
      <c r="S1264" s="233"/>
      <c r="T1264" s="233"/>
      <c r="U1264" s="230"/>
      <c r="V1264" s="230"/>
      <c r="W1264" s="230"/>
    </row>
    <row r="1265" spans="16:23" x14ac:dyDescent="0.35">
      <c r="P1265" s="134"/>
      <c r="Q1265" s="246"/>
      <c r="R1265" s="232"/>
      <c r="S1265" s="233"/>
      <c r="T1265" s="233"/>
      <c r="U1265" s="230"/>
      <c r="V1265" s="230"/>
      <c r="W1265" s="230"/>
    </row>
    <row r="1266" spans="16:23" x14ac:dyDescent="0.35">
      <c r="P1266" s="134"/>
      <c r="Q1266" s="246"/>
      <c r="R1266" s="232"/>
      <c r="S1266" s="233"/>
      <c r="T1266" s="233"/>
      <c r="U1266" s="230"/>
      <c r="V1266" s="230"/>
      <c r="W1266" s="230"/>
    </row>
    <row r="1267" spans="16:23" x14ac:dyDescent="0.35">
      <c r="P1267" s="134"/>
      <c r="Q1267" s="246"/>
      <c r="R1267" s="232"/>
      <c r="S1267" s="233"/>
      <c r="T1267" s="233"/>
      <c r="U1267" s="230"/>
      <c r="V1267" s="230"/>
      <c r="W1267" s="230"/>
    </row>
    <row r="1268" spans="16:23" x14ac:dyDescent="0.35">
      <c r="P1268" s="134"/>
      <c r="Q1268" s="246"/>
      <c r="R1268" s="232"/>
      <c r="S1268" s="233"/>
      <c r="T1268" s="233"/>
      <c r="U1268" s="230"/>
      <c r="V1268" s="230"/>
      <c r="W1268" s="230"/>
    </row>
    <row r="1269" spans="16:23" x14ac:dyDescent="0.35">
      <c r="P1269" s="134"/>
      <c r="Q1269" s="246"/>
      <c r="R1269" s="232"/>
      <c r="S1269" s="233"/>
      <c r="T1269" s="233"/>
      <c r="U1269" s="230"/>
      <c r="V1269" s="230"/>
      <c r="W1269" s="230"/>
    </row>
    <row r="1270" spans="16:23" x14ac:dyDescent="0.35">
      <c r="P1270" s="134"/>
      <c r="Q1270" s="246"/>
      <c r="R1270" s="232"/>
      <c r="S1270" s="233"/>
      <c r="T1270" s="233"/>
      <c r="U1270" s="230"/>
      <c r="V1270" s="230"/>
      <c r="W1270" s="230"/>
    </row>
    <row r="1271" spans="16:23" x14ac:dyDescent="0.35">
      <c r="P1271" s="134"/>
      <c r="Q1271" s="246"/>
      <c r="R1271" s="232"/>
      <c r="S1271" s="233"/>
      <c r="T1271" s="233"/>
      <c r="U1271" s="230"/>
      <c r="V1271" s="230"/>
      <c r="W1271" s="230"/>
    </row>
    <row r="1272" spans="16:23" x14ac:dyDescent="0.35">
      <c r="P1272" s="134"/>
      <c r="Q1272" s="246"/>
      <c r="R1272" s="232"/>
      <c r="S1272" s="233"/>
      <c r="T1272" s="233"/>
      <c r="U1272" s="230"/>
      <c r="V1272" s="230"/>
      <c r="W1272" s="230"/>
    </row>
    <row r="1273" spans="16:23" x14ac:dyDescent="0.35">
      <c r="P1273" s="134"/>
      <c r="Q1273" s="246"/>
      <c r="R1273" s="232"/>
      <c r="S1273" s="233"/>
      <c r="T1273" s="233"/>
      <c r="U1273" s="230"/>
      <c r="V1273" s="230"/>
      <c r="W1273" s="230"/>
    </row>
    <row r="1274" spans="16:23" x14ac:dyDescent="0.35">
      <c r="P1274" s="134"/>
      <c r="Q1274" s="246"/>
      <c r="R1274" s="232"/>
      <c r="S1274" s="233"/>
      <c r="T1274" s="233"/>
      <c r="U1274" s="230"/>
      <c r="V1274" s="230"/>
      <c r="W1274" s="230"/>
    </row>
    <row r="1275" spans="16:23" x14ac:dyDescent="0.35">
      <c r="P1275" s="134"/>
      <c r="Q1275" s="246"/>
      <c r="R1275" s="232"/>
      <c r="S1275" s="233"/>
      <c r="T1275" s="233"/>
      <c r="U1275" s="230"/>
      <c r="V1275" s="230"/>
      <c r="W1275" s="230"/>
    </row>
    <row r="1276" spans="16:23" x14ac:dyDescent="0.35">
      <c r="P1276" s="134"/>
      <c r="Q1276" s="246"/>
      <c r="R1276" s="232"/>
      <c r="S1276" s="233"/>
      <c r="T1276" s="233"/>
      <c r="U1276" s="230"/>
      <c r="V1276" s="230"/>
      <c r="W1276" s="230"/>
    </row>
    <row r="1277" spans="16:23" x14ac:dyDescent="0.35">
      <c r="P1277" s="134"/>
      <c r="Q1277" s="246"/>
      <c r="R1277" s="232"/>
      <c r="S1277" s="233"/>
      <c r="T1277" s="233"/>
      <c r="U1277" s="230"/>
      <c r="V1277" s="230"/>
      <c r="W1277" s="230"/>
    </row>
    <row r="1278" spans="16:23" x14ac:dyDescent="0.35">
      <c r="P1278" s="134"/>
      <c r="Q1278" s="246"/>
      <c r="R1278" s="232"/>
      <c r="S1278" s="233"/>
      <c r="T1278" s="233"/>
      <c r="U1278" s="230"/>
      <c r="V1278" s="230"/>
      <c r="W1278" s="230"/>
    </row>
    <row r="1279" spans="16:23" x14ac:dyDescent="0.35">
      <c r="P1279" s="134"/>
      <c r="Q1279" s="246"/>
      <c r="R1279" s="232"/>
      <c r="S1279" s="233"/>
      <c r="T1279" s="233"/>
      <c r="U1279" s="230"/>
      <c r="V1279" s="230"/>
      <c r="W1279" s="230"/>
    </row>
    <row r="1280" spans="16:23" x14ac:dyDescent="0.35">
      <c r="P1280" s="134"/>
      <c r="Q1280" s="246"/>
      <c r="R1280" s="232"/>
      <c r="S1280" s="233"/>
      <c r="T1280" s="233"/>
      <c r="U1280" s="230"/>
      <c r="V1280" s="230"/>
      <c r="W1280" s="230"/>
    </row>
    <row r="1281" spans="16:23" x14ac:dyDescent="0.35">
      <c r="P1281" s="134"/>
      <c r="Q1281" s="246"/>
      <c r="R1281" s="232"/>
      <c r="S1281" s="233"/>
      <c r="T1281" s="233"/>
      <c r="U1281" s="230"/>
      <c r="V1281" s="230"/>
      <c r="W1281" s="230"/>
    </row>
    <row r="1282" spans="16:23" x14ac:dyDescent="0.35">
      <c r="P1282" s="134"/>
      <c r="Q1282" s="246"/>
      <c r="R1282" s="232"/>
      <c r="S1282" s="233"/>
      <c r="T1282" s="233"/>
      <c r="U1282" s="230"/>
      <c r="V1282" s="230"/>
      <c r="W1282" s="230"/>
    </row>
    <row r="1283" spans="16:23" x14ac:dyDescent="0.35">
      <c r="P1283" s="134"/>
      <c r="Q1283" s="246"/>
      <c r="R1283" s="232"/>
      <c r="S1283" s="233"/>
      <c r="T1283" s="233"/>
      <c r="U1283" s="230"/>
      <c r="V1283" s="230"/>
      <c r="W1283" s="230"/>
    </row>
    <row r="1284" spans="16:23" x14ac:dyDescent="0.35">
      <c r="P1284" s="134"/>
      <c r="Q1284" s="246"/>
      <c r="R1284" s="232"/>
      <c r="S1284" s="233"/>
      <c r="T1284" s="233"/>
      <c r="U1284" s="230"/>
      <c r="V1284" s="230"/>
      <c r="W1284" s="230"/>
    </row>
    <row r="1285" spans="16:23" x14ac:dyDescent="0.35">
      <c r="P1285" s="134"/>
      <c r="Q1285" s="246"/>
      <c r="R1285" s="232"/>
      <c r="S1285" s="233"/>
      <c r="T1285" s="233"/>
      <c r="U1285" s="230"/>
      <c r="V1285" s="230"/>
      <c r="W1285" s="230"/>
    </row>
    <row r="1286" spans="16:23" x14ac:dyDescent="0.35">
      <c r="P1286" s="134"/>
      <c r="Q1286" s="246"/>
      <c r="R1286" s="232"/>
      <c r="S1286" s="233"/>
      <c r="T1286" s="233"/>
      <c r="U1286" s="230"/>
      <c r="V1286" s="230"/>
      <c r="W1286" s="230"/>
    </row>
    <row r="1287" spans="16:23" x14ac:dyDescent="0.35">
      <c r="P1287" s="134"/>
      <c r="Q1287" s="246"/>
      <c r="R1287" s="232"/>
      <c r="S1287" s="233"/>
      <c r="T1287" s="233"/>
      <c r="U1287" s="230"/>
      <c r="V1287" s="230"/>
      <c r="W1287" s="230"/>
    </row>
    <row r="1288" spans="16:23" x14ac:dyDescent="0.35">
      <c r="P1288" s="134"/>
      <c r="Q1288" s="246"/>
      <c r="R1288" s="232"/>
      <c r="S1288" s="233"/>
      <c r="T1288" s="233"/>
      <c r="U1288" s="230"/>
      <c r="V1288" s="230"/>
      <c r="W1288" s="230"/>
    </row>
    <row r="1289" spans="16:23" x14ac:dyDescent="0.35">
      <c r="P1289" s="134"/>
      <c r="Q1289" s="246"/>
      <c r="R1289" s="232"/>
      <c r="S1289" s="233"/>
      <c r="T1289" s="233"/>
      <c r="U1289" s="230"/>
      <c r="V1289" s="230"/>
      <c r="W1289" s="230"/>
    </row>
    <row r="1290" spans="16:23" x14ac:dyDescent="0.35">
      <c r="P1290" s="134"/>
      <c r="Q1290" s="246"/>
      <c r="R1290" s="232"/>
      <c r="S1290" s="233"/>
      <c r="T1290" s="233"/>
      <c r="U1290" s="230"/>
      <c r="V1290" s="230"/>
      <c r="W1290" s="230"/>
    </row>
    <row r="1291" spans="16:23" x14ac:dyDescent="0.35">
      <c r="P1291" s="134"/>
      <c r="Q1291" s="246"/>
      <c r="R1291" s="232"/>
      <c r="S1291" s="233"/>
      <c r="T1291" s="233"/>
      <c r="U1291" s="230"/>
      <c r="V1291" s="230"/>
      <c r="W1291" s="230"/>
    </row>
    <row r="1292" spans="16:23" x14ac:dyDescent="0.35">
      <c r="P1292" s="134"/>
      <c r="Q1292" s="246"/>
      <c r="R1292" s="232"/>
      <c r="S1292" s="233"/>
      <c r="T1292" s="233"/>
      <c r="U1292" s="230"/>
      <c r="V1292" s="230"/>
      <c r="W1292" s="230"/>
    </row>
    <row r="1293" spans="16:23" x14ac:dyDescent="0.35">
      <c r="P1293" s="134"/>
      <c r="Q1293" s="246"/>
      <c r="R1293" s="232"/>
      <c r="S1293" s="233"/>
      <c r="T1293" s="233"/>
      <c r="U1293" s="230"/>
      <c r="V1293" s="230"/>
      <c r="W1293" s="230"/>
    </row>
    <row r="1294" spans="16:23" x14ac:dyDescent="0.35">
      <c r="P1294" s="134"/>
      <c r="Q1294" s="246"/>
      <c r="R1294" s="232"/>
      <c r="S1294" s="233"/>
      <c r="T1294" s="233"/>
      <c r="U1294" s="230"/>
      <c r="V1294" s="230"/>
      <c r="W1294" s="230"/>
    </row>
    <row r="1295" spans="16:23" x14ac:dyDescent="0.35">
      <c r="P1295" s="134"/>
      <c r="Q1295" s="246"/>
      <c r="R1295" s="232"/>
      <c r="S1295" s="233"/>
      <c r="T1295" s="233"/>
      <c r="U1295" s="230"/>
      <c r="V1295" s="230"/>
      <c r="W1295" s="230"/>
    </row>
    <row r="1296" spans="16:23" x14ac:dyDescent="0.35">
      <c r="P1296" s="134"/>
      <c r="Q1296" s="246"/>
      <c r="R1296" s="232"/>
      <c r="S1296" s="233"/>
      <c r="T1296" s="233"/>
      <c r="U1296" s="230"/>
      <c r="V1296" s="230"/>
      <c r="W1296" s="230"/>
    </row>
    <row r="1297" spans="16:23" x14ac:dyDescent="0.35">
      <c r="P1297" s="134"/>
      <c r="Q1297" s="246"/>
      <c r="R1297" s="232"/>
      <c r="S1297" s="233"/>
      <c r="T1297" s="233"/>
      <c r="U1297" s="230"/>
      <c r="V1297" s="230"/>
      <c r="W1297" s="230"/>
    </row>
    <row r="1298" spans="16:23" x14ac:dyDescent="0.35">
      <c r="P1298" s="134"/>
      <c r="Q1298" s="246"/>
      <c r="R1298" s="232"/>
      <c r="S1298" s="233"/>
      <c r="T1298" s="233"/>
      <c r="U1298" s="230"/>
      <c r="V1298" s="230"/>
      <c r="W1298" s="230"/>
    </row>
    <row r="1299" spans="16:23" x14ac:dyDescent="0.35">
      <c r="P1299" s="134"/>
      <c r="Q1299" s="246"/>
      <c r="R1299" s="232"/>
      <c r="S1299" s="233"/>
      <c r="T1299" s="233"/>
      <c r="U1299" s="230"/>
      <c r="V1299" s="230"/>
      <c r="W1299" s="230"/>
    </row>
    <row r="1300" spans="16:23" x14ac:dyDescent="0.35">
      <c r="P1300" s="134"/>
      <c r="Q1300" s="246"/>
      <c r="R1300" s="232"/>
      <c r="S1300" s="233"/>
      <c r="T1300" s="233"/>
      <c r="U1300" s="230"/>
      <c r="V1300" s="230"/>
      <c r="W1300" s="230"/>
    </row>
    <row r="1301" spans="16:23" x14ac:dyDescent="0.35">
      <c r="P1301" s="134"/>
      <c r="Q1301" s="246"/>
      <c r="R1301" s="232"/>
      <c r="S1301" s="233"/>
      <c r="T1301" s="233"/>
      <c r="U1301" s="230"/>
      <c r="V1301" s="230"/>
      <c r="W1301" s="230"/>
    </row>
    <row r="1302" spans="16:23" x14ac:dyDescent="0.35">
      <c r="P1302" s="134"/>
      <c r="Q1302" s="246"/>
      <c r="R1302" s="232"/>
      <c r="S1302" s="233"/>
      <c r="T1302" s="233"/>
      <c r="U1302" s="230"/>
      <c r="V1302" s="230"/>
      <c r="W1302" s="230"/>
    </row>
    <row r="1303" spans="16:23" x14ac:dyDescent="0.35">
      <c r="P1303" s="134"/>
      <c r="Q1303" s="246"/>
      <c r="R1303" s="232"/>
      <c r="S1303" s="233"/>
      <c r="T1303" s="233"/>
      <c r="U1303" s="230"/>
      <c r="V1303" s="230"/>
      <c r="W1303" s="230"/>
    </row>
    <row r="1304" spans="16:23" x14ac:dyDescent="0.35">
      <c r="P1304" s="134"/>
      <c r="Q1304" s="246"/>
      <c r="R1304" s="232"/>
      <c r="S1304" s="233"/>
      <c r="T1304" s="233"/>
      <c r="U1304" s="230"/>
      <c r="V1304" s="230"/>
      <c r="W1304" s="230"/>
    </row>
    <row r="1305" spans="16:23" x14ac:dyDescent="0.35">
      <c r="P1305" s="134"/>
      <c r="Q1305" s="246"/>
      <c r="R1305" s="232"/>
      <c r="S1305" s="233"/>
      <c r="T1305" s="233"/>
      <c r="U1305" s="230"/>
      <c r="V1305" s="230"/>
      <c r="W1305" s="230"/>
    </row>
    <row r="1306" spans="16:23" x14ac:dyDescent="0.35">
      <c r="P1306" s="134"/>
      <c r="Q1306" s="246"/>
      <c r="R1306" s="232"/>
      <c r="S1306" s="233"/>
      <c r="T1306" s="233"/>
      <c r="U1306" s="230"/>
      <c r="V1306" s="230"/>
      <c r="W1306" s="230"/>
    </row>
    <row r="1307" spans="16:23" x14ac:dyDescent="0.35">
      <c r="P1307" s="134"/>
      <c r="Q1307" s="246"/>
      <c r="R1307" s="232"/>
      <c r="S1307" s="233"/>
      <c r="T1307" s="233"/>
      <c r="U1307" s="230"/>
      <c r="V1307" s="230"/>
      <c r="W1307" s="230"/>
    </row>
    <row r="1308" spans="16:23" x14ac:dyDescent="0.35">
      <c r="P1308" s="134"/>
      <c r="Q1308" s="246"/>
      <c r="R1308" s="232"/>
      <c r="S1308" s="233"/>
      <c r="T1308" s="233"/>
      <c r="U1308" s="230"/>
      <c r="V1308" s="230"/>
      <c r="W1308" s="230"/>
    </row>
    <row r="1309" spans="16:23" x14ac:dyDescent="0.35">
      <c r="P1309" s="134"/>
      <c r="Q1309" s="246"/>
      <c r="R1309" s="232"/>
      <c r="S1309" s="233"/>
      <c r="T1309" s="233"/>
      <c r="U1309" s="230"/>
      <c r="V1309" s="230"/>
      <c r="W1309" s="230"/>
    </row>
    <row r="1310" spans="16:23" x14ac:dyDescent="0.35">
      <c r="P1310" s="134"/>
      <c r="Q1310" s="246"/>
      <c r="R1310" s="232"/>
      <c r="S1310" s="233"/>
      <c r="T1310" s="233"/>
      <c r="U1310" s="230"/>
      <c r="V1310" s="230"/>
      <c r="W1310" s="230"/>
    </row>
    <row r="1311" spans="16:23" x14ac:dyDescent="0.35">
      <c r="P1311" s="134"/>
      <c r="Q1311" s="246"/>
      <c r="R1311" s="232"/>
      <c r="S1311" s="233"/>
      <c r="T1311" s="233"/>
      <c r="U1311" s="230"/>
      <c r="V1311" s="230"/>
      <c r="W1311" s="230"/>
    </row>
    <row r="1312" spans="16:23" x14ac:dyDescent="0.35">
      <c r="P1312" s="134"/>
      <c r="Q1312" s="246"/>
      <c r="R1312" s="232"/>
      <c r="S1312" s="233"/>
      <c r="T1312" s="233"/>
      <c r="U1312" s="230"/>
      <c r="V1312" s="230"/>
      <c r="W1312" s="230"/>
    </row>
    <row r="1313" spans="16:23" x14ac:dyDescent="0.35">
      <c r="P1313" s="134"/>
      <c r="Q1313" s="246"/>
      <c r="R1313" s="232"/>
      <c r="S1313" s="233"/>
      <c r="T1313" s="233"/>
      <c r="U1313" s="230"/>
      <c r="V1313" s="230"/>
      <c r="W1313" s="230"/>
    </row>
    <row r="1314" spans="16:23" x14ac:dyDescent="0.35">
      <c r="P1314" s="134"/>
      <c r="Q1314" s="246"/>
      <c r="R1314" s="232"/>
      <c r="S1314" s="233"/>
      <c r="T1314" s="233"/>
      <c r="U1314" s="230"/>
      <c r="V1314" s="230"/>
      <c r="W1314" s="230"/>
    </row>
    <row r="1315" spans="16:23" x14ac:dyDescent="0.35">
      <c r="P1315" s="134"/>
      <c r="Q1315" s="246"/>
      <c r="R1315" s="232"/>
      <c r="S1315" s="233"/>
      <c r="T1315" s="233"/>
      <c r="U1315" s="230"/>
      <c r="V1315" s="230"/>
      <c r="W1315" s="230"/>
    </row>
    <row r="1316" spans="16:23" x14ac:dyDescent="0.35">
      <c r="P1316" s="134"/>
      <c r="Q1316" s="246"/>
      <c r="R1316" s="232"/>
      <c r="S1316" s="233"/>
      <c r="T1316" s="233"/>
      <c r="U1316" s="230"/>
      <c r="V1316" s="230"/>
      <c r="W1316" s="230"/>
    </row>
    <row r="1317" spans="16:23" x14ac:dyDescent="0.35">
      <c r="P1317" s="134"/>
      <c r="Q1317" s="246"/>
      <c r="R1317" s="232"/>
      <c r="S1317" s="233"/>
      <c r="T1317" s="233"/>
      <c r="U1317" s="230"/>
      <c r="V1317" s="230"/>
      <c r="W1317" s="230"/>
    </row>
    <row r="1318" spans="16:23" x14ac:dyDescent="0.35">
      <c r="P1318" s="134"/>
      <c r="Q1318" s="246"/>
      <c r="R1318" s="232"/>
      <c r="S1318" s="233"/>
      <c r="T1318" s="233"/>
      <c r="U1318" s="230"/>
      <c r="V1318" s="230"/>
      <c r="W1318" s="230"/>
    </row>
    <row r="1319" spans="16:23" x14ac:dyDescent="0.35">
      <c r="P1319" s="134"/>
      <c r="Q1319" s="246"/>
      <c r="R1319" s="232"/>
      <c r="S1319" s="233"/>
      <c r="T1319" s="233"/>
      <c r="U1319" s="230"/>
      <c r="V1319" s="230"/>
      <c r="W1319" s="230"/>
    </row>
    <row r="1320" spans="16:23" x14ac:dyDescent="0.35">
      <c r="P1320" s="134"/>
      <c r="Q1320" s="246"/>
      <c r="R1320" s="232"/>
      <c r="S1320" s="233"/>
      <c r="T1320" s="233"/>
      <c r="U1320" s="230"/>
      <c r="V1320" s="230"/>
      <c r="W1320" s="230"/>
    </row>
    <row r="1321" spans="16:23" x14ac:dyDescent="0.35">
      <c r="P1321" s="134"/>
      <c r="Q1321" s="246"/>
      <c r="R1321" s="232"/>
      <c r="S1321" s="233"/>
      <c r="T1321" s="233"/>
      <c r="U1321" s="230"/>
      <c r="V1321" s="230"/>
      <c r="W1321" s="230"/>
    </row>
    <row r="1322" spans="16:23" x14ac:dyDescent="0.35">
      <c r="P1322" s="134"/>
      <c r="Q1322" s="246"/>
      <c r="R1322" s="232"/>
      <c r="S1322" s="233"/>
      <c r="T1322" s="233"/>
      <c r="U1322" s="230"/>
      <c r="V1322" s="230"/>
      <c r="W1322" s="230"/>
    </row>
    <row r="1323" spans="16:23" x14ac:dyDescent="0.35">
      <c r="P1323" s="134"/>
      <c r="Q1323" s="246"/>
      <c r="R1323" s="232"/>
      <c r="S1323" s="233"/>
      <c r="T1323" s="233"/>
      <c r="U1323" s="230"/>
      <c r="V1323" s="230"/>
      <c r="W1323" s="230"/>
    </row>
    <row r="1324" spans="16:23" x14ac:dyDescent="0.35">
      <c r="P1324" s="134"/>
      <c r="Q1324" s="246"/>
      <c r="R1324" s="232"/>
      <c r="S1324" s="233"/>
      <c r="T1324" s="233"/>
      <c r="U1324" s="230"/>
      <c r="V1324" s="230"/>
      <c r="W1324" s="230"/>
    </row>
    <row r="1325" spans="16:23" x14ac:dyDescent="0.35">
      <c r="P1325" s="134"/>
      <c r="Q1325" s="246"/>
      <c r="R1325" s="232"/>
      <c r="S1325" s="233"/>
      <c r="T1325" s="233"/>
      <c r="U1325" s="230"/>
      <c r="V1325" s="230"/>
      <c r="W1325" s="230"/>
    </row>
    <row r="1326" spans="16:23" x14ac:dyDescent="0.35">
      <c r="P1326" s="134"/>
      <c r="Q1326" s="246"/>
      <c r="R1326" s="232"/>
      <c r="S1326" s="233"/>
      <c r="T1326" s="233"/>
      <c r="U1326" s="230"/>
      <c r="V1326" s="230"/>
      <c r="W1326" s="230"/>
    </row>
    <row r="1327" spans="16:23" x14ac:dyDescent="0.35">
      <c r="P1327" s="134"/>
      <c r="Q1327" s="246"/>
      <c r="R1327" s="232"/>
      <c r="S1327" s="233"/>
      <c r="T1327" s="233"/>
      <c r="U1327" s="230"/>
      <c r="V1327" s="230"/>
      <c r="W1327" s="230"/>
    </row>
    <row r="1328" spans="16:23" x14ac:dyDescent="0.35">
      <c r="P1328" s="134"/>
      <c r="Q1328" s="246"/>
      <c r="R1328" s="232"/>
      <c r="S1328" s="233"/>
      <c r="T1328" s="233"/>
      <c r="U1328" s="230"/>
      <c r="V1328" s="230"/>
      <c r="W1328" s="230"/>
    </row>
    <row r="1329" spans="16:23" x14ac:dyDescent="0.35">
      <c r="P1329" s="134"/>
      <c r="Q1329" s="246"/>
      <c r="R1329" s="232"/>
      <c r="S1329" s="233"/>
      <c r="T1329" s="233"/>
      <c r="U1329" s="230"/>
      <c r="V1329" s="230"/>
      <c r="W1329" s="230"/>
    </row>
    <row r="1330" spans="16:23" x14ac:dyDescent="0.35">
      <c r="P1330" s="134"/>
      <c r="Q1330" s="246"/>
      <c r="R1330" s="232"/>
      <c r="S1330" s="233"/>
      <c r="T1330" s="233"/>
      <c r="U1330" s="230"/>
      <c r="V1330" s="230"/>
      <c r="W1330" s="230"/>
    </row>
    <row r="1331" spans="16:23" x14ac:dyDescent="0.35">
      <c r="P1331" s="134"/>
      <c r="Q1331" s="246"/>
      <c r="R1331" s="232"/>
      <c r="S1331" s="233"/>
      <c r="T1331" s="233"/>
      <c r="U1331" s="230"/>
      <c r="V1331" s="230"/>
      <c r="W1331" s="230"/>
    </row>
    <row r="1332" spans="16:23" x14ac:dyDescent="0.35">
      <c r="P1332" s="134"/>
      <c r="Q1332" s="246"/>
      <c r="R1332" s="232"/>
      <c r="S1332" s="233"/>
      <c r="T1332" s="233"/>
      <c r="U1332" s="230"/>
      <c r="V1332" s="230"/>
      <c r="W1332" s="230"/>
    </row>
    <row r="1333" spans="16:23" x14ac:dyDescent="0.35">
      <c r="P1333" s="134"/>
      <c r="Q1333" s="246"/>
      <c r="R1333" s="232"/>
      <c r="S1333" s="233"/>
      <c r="T1333" s="233"/>
      <c r="U1333" s="230"/>
      <c r="V1333" s="230"/>
      <c r="W1333" s="230"/>
    </row>
    <row r="1334" spans="16:23" x14ac:dyDescent="0.35">
      <c r="P1334" s="134"/>
      <c r="Q1334" s="246"/>
      <c r="R1334" s="232"/>
      <c r="S1334" s="233"/>
      <c r="T1334" s="233"/>
      <c r="U1334" s="230"/>
      <c r="V1334" s="230"/>
      <c r="W1334" s="230"/>
    </row>
    <row r="1335" spans="16:23" x14ac:dyDescent="0.35">
      <c r="P1335" s="134"/>
      <c r="Q1335" s="246"/>
      <c r="R1335" s="232"/>
      <c r="S1335" s="233"/>
      <c r="T1335" s="233"/>
      <c r="U1335" s="230"/>
      <c r="V1335" s="230"/>
      <c r="W1335" s="230"/>
    </row>
    <row r="1336" spans="16:23" x14ac:dyDescent="0.35">
      <c r="P1336" s="134"/>
      <c r="Q1336" s="246"/>
      <c r="R1336" s="232"/>
      <c r="S1336" s="233"/>
      <c r="T1336" s="233"/>
      <c r="U1336" s="230"/>
      <c r="V1336" s="230"/>
      <c r="W1336" s="230"/>
    </row>
    <row r="1337" spans="16:23" x14ac:dyDescent="0.35">
      <c r="P1337" s="134"/>
      <c r="Q1337" s="246"/>
      <c r="R1337" s="232"/>
      <c r="S1337" s="233"/>
      <c r="T1337" s="233"/>
      <c r="U1337" s="230"/>
      <c r="V1337" s="230"/>
      <c r="W1337" s="230"/>
    </row>
    <row r="1338" spans="16:23" x14ac:dyDescent="0.35">
      <c r="P1338" s="134"/>
      <c r="Q1338" s="246"/>
      <c r="R1338" s="232"/>
      <c r="S1338" s="233"/>
      <c r="T1338" s="233"/>
      <c r="U1338" s="230"/>
      <c r="V1338" s="230"/>
      <c r="W1338" s="230"/>
    </row>
    <row r="1339" spans="16:23" x14ac:dyDescent="0.35">
      <c r="P1339" s="134"/>
      <c r="Q1339" s="246"/>
      <c r="R1339" s="232"/>
      <c r="S1339" s="233"/>
      <c r="T1339" s="233"/>
      <c r="U1339" s="230"/>
      <c r="V1339" s="230"/>
      <c r="W1339" s="230"/>
    </row>
    <row r="1340" spans="16:23" x14ac:dyDescent="0.35">
      <c r="P1340" s="134"/>
      <c r="Q1340" s="246"/>
      <c r="R1340" s="232"/>
      <c r="S1340" s="233"/>
      <c r="T1340" s="233"/>
      <c r="U1340" s="230"/>
      <c r="V1340" s="230"/>
      <c r="W1340" s="230"/>
    </row>
    <row r="1341" spans="16:23" x14ac:dyDescent="0.35">
      <c r="P1341" s="134"/>
      <c r="Q1341" s="246"/>
      <c r="R1341" s="232"/>
      <c r="S1341" s="233"/>
      <c r="T1341" s="233"/>
      <c r="U1341" s="230"/>
      <c r="V1341" s="230"/>
      <c r="W1341" s="230"/>
    </row>
    <row r="1342" spans="16:23" x14ac:dyDescent="0.35">
      <c r="P1342" s="134"/>
      <c r="Q1342" s="246"/>
      <c r="R1342" s="232"/>
      <c r="S1342" s="233"/>
      <c r="T1342" s="233"/>
      <c r="U1342" s="230"/>
      <c r="V1342" s="230"/>
      <c r="W1342" s="230"/>
    </row>
    <row r="1343" spans="16:23" x14ac:dyDescent="0.35">
      <c r="P1343" s="134"/>
      <c r="Q1343" s="246"/>
      <c r="R1343" s="232"/>
      <c r="S1343" s="233"/>
      <c r="T1343" s="233"/>
      <c r="U1343" s="230"/>
      <c r="V1343" s="230"/>
      <c r="W1343" s="230"/>
    </row>
    <row r="1344" spans="16:23" x14ac:dyDescent="0.35">
      <c r="P1344" s="134"/>
      <c r="Q1344" s="246"/>
      <c r="R1344" s="232"/>
      <c r="S1344" s="233"/>
      <c r="T1344" s="233"/>
      <c r="U1344" s="230"/>
      <c r="V1344" s="230"/>
      <c r="W1344" s="230"/>
    </row>
    <row r="1345" spans="16:23" x14ac:dyDescent="0.35">
      <c r="P1345" s="134"/>
      <c r="Q1345" s="246"/>
      <c r="R1345" s="232"/>
      <c r="S1345" s="233"/>
      <c r="T1345" s="233"/>
      <c r="U1345" s="230"/>
      <c r="V1345" s="230"/>
      <c r="W1345" s="230"/>
    </row>
    <row r="1346" spans="16:23" x14ac:dyDescent="0.35">
      <c r="P1346" s="134"/>
      <c r="Q1346" s="246"/>
      <c r="R1346" s="232"/>
      <c r="S1346" s="233"/>
      <c r="T1346" s="233"/>
      <c r="U1346" s="230"/>
      <c r="V1346" s="230"/>
      <c r="W1346" s="230"/>
    </row>
    <row r="1347" spans="16:23" x14ac:dyDescent="0.35">
      <c r="P1347" s="134"/>
      <c r="Q1347" s="246"/>
      <c r="R1347" s="232"/>
      <c r="S1347" s="233"/>
      <c r="T1347" s="233"/>
      <c r="U1347" s="230"/>
      <c r="V1347" s="230"/>
      <c r="W1347" s="230"/>
    </row>
    <row r="1348" spans="16:23" x14ac:dyDescent="0.35">
      <c r="P1348" s="134"/>
      <c r="Q1348" s="246"/>
      <c r="R1348" s="232"/>
      <c r="S1348" s="233"/>
      <c r="T1348" s="233"/>
      <c r="U1348" s="230"/>
      <c r="V1348" s="230"/>
      <c r="W1348" s="230"/>
    </row>
    <row r="1349" spans="16:23" x14ac:dyDescent="0.35">
      <c r="P1349" s="134"/>
      <c r="Q1349" s="246"/>
      <c r="R1349" s="232"/>
      <c r="S1349" s="233"/>
      <c r="T1349" s="233"/>
      <c r="U1349" s="230"/>
      <c r="V1349" s="230"/>
      <c r="W1349" s="230"/>
    </row>
    <row r="1350" spans="16:23" x14ac:dyDescent="0.35">
      <c r="P1350" s="134"/>
      <c r="Q1350" s="246"/>
      <c r="R1350" s="232"/>
      <c r="S1350" s="233"/>
      <c r="T1350" s="233"/>
      <c r="U1350" s="230"/>
      <c r="V1350" s="230"/>
      <c r="W1350" s="230"/>
    </row>
    <row r="1351" spans="16:23" x14ac:dyDescent="0.35">
      <c r="P1351" s="134"/>
      <c r="Q1351" s="246"/>
      <c r="R1351" s="232"/>
      <c r="S1351" s="233"/>
      <c r="T1351" s="233"/>
      <c r="U1351" s="230"/>
      <c r="V1351" s="230"/>
      <c r="W1351" s="230"/>
    </row>
    <row r="1352" spans="16:23" x14ac:dyDescent="0.35">
      <c r="P1352" s="134"/>
      <c r="Q1352" s="246"/>
      <c r="R1352" s="232"/>
      <c r="S1352" s="233"/>
      <c r="T1352" s="233"/>
      <c r="U1352" s="230"/>
      <c r="V1352" s="230"/>
      <c r="W1352" s="230"/>
    </row>
    <row r="1353" spans="16:23" x14ac:dyDescent="0.35">
      <c r="P1353" s="134"/>
      <c r="Q1353" s="246"/>
      <c r="R1353" s="232"/>
      <c r="S1353" s="233"/>
      <c r="T1353" s="233"/>
      <c r="U1353" s="230"/>
      <c r="V1353" s="230"/>
      <c r="W1353" s="230"/>
    </row>
    <row r="1354" spans="16:23" x14ac:dyDescent="0.35">
      <c r="P1354" s="134"/>
      <c r="Q1354" s="246"/>
      <c r="R1354" s="232"/>
      <c r="S1354" s="233"/>
      <c r="T1354" s="233"/>
      <c r="U1354" s="230"/>
      <c r="V1354" s="230"/>
      <c r="W1354" s="230"/>
    </row>
    <row r="1355" spans="16:23" x14ac:dyDescent="0.35">
      <c r="P1355" s="134"/>
      <c r="Q1355" s="246"/>
      <c r="R1355" s="232"/>
      <c r="S1355" s="233"/>
      <c r="T1355" s="233"/>
      <c r="U1355" s="230"/>
      <c r="V1355" s="230"/>
      <c r="W1355" s="230"/>
    </row>
    <row r="1356" spans="16:23" x14ac:dyDescent="0.35">
      <c r="P1356" s="134"/>
      <c r="Q1356" s="246"/>
      <c r="R1356" s="232"/>
      <c r="S1356" s="233"/>
      <c r="T1356" s="233"/>
      <c r="U1356" s="230"/>
      <c r="V1356" s="230"/>
      <c r="W1356" s="230"/>
    </row>
    <row r="1357" spans="16:23" x14ac:dyDescent="0.35">
      <c r="P1357" s="134"/>
      <c r="Q1357" s="246"/>
      <c r="R1357" s="232"/>
      <c r="S1357" s="233"/>
      <c r="T1357" s="233"/>
      <c r="U1357" s="230"/>
      <c r="V1357" s="230"/>
      <c r="W1357" s="230"/>
    </row>
    <row r="1358" spans="16:23" x14ac:dyDescent="0.35">
      <c r="P1358" s="134"/>
      <c r="Q1358" s="246"/>
      <c r="R1358" s="232"/>
      <c r="S1358" s="233"/>
      <c r="T1358" s="233"/>
      <c r="U1358" s="230"/>
      <c r="V1358" s="230"/>
      <c r="W1358" s="230"/>
    </row>
    <row r="1359" spans="16:23" x14ac:dyDescent="0.35">
      <c r="P1359" s="134"/>
      <c r="Q1359" s="246"/>
      <c r="R1359" s="232"/>
      <c r="S1359" s="233"/>
      <c r="T1359" s="233"/>
      <c r="U1359" s="230"/>
      <c r="V1359" s="230"/>
      <c r="W1359" s="230"/>
    </row>
    <row r="1360" spans="16:23" x14ac:dyDescent="0.35">
      <c r="P1360" s="134"/>
      <c r="Q1360" s="246"/>
      <c r="R1360" s="232"/>
      <c r="S1360" s="233"/>
      <c r="T1360" s="233"/>
      <c r="U1360" s="230"/>
      <c r="V1360" s="230"/>
      <c r="W1360" s="230"/>
    </row>
    <row r="1361" spans="16:23" x14ac:dyDescent="0.35">
      <c r="P1361" s="134"/>
      <c r="Q1361" s="246"/>
      <c r="R1361" s="232"/>
      <c r="S1361" s="233"/>
      <c r="T1361" s="233"/>
      <c r="U1361" s="230"/>
      <c r="V1361" s="230"/>
      <c r="W1361" s="230"/>
    </row>
    <row r="1362" spans="16:23" x14ac:dyDescent="0.35">
      <c r="P1362" s="134"/>
      <c r="Q1362" s="246"/>
      <c r="R1362" s="232"/>
      <c r="S1362" s="233"/>
      <c r="T1362" s="233"/>
      <c r="U1362" s="230"/>
      <c r="V1362" s="230"/>
      <c r="W1362" s="230"/>
    </row>
    <row r="1363" spans="16:23" x14ac:dyDescent="0.35">
      <c r="P1363" s="134"/>
      <c r="Q1363" s="246"/>
      <c r="R1363" s="232"/>
      <c r="S1363" s="233"/>
      <c r="T1363" s="233"/>
      <c r="U1363" s="230"/>
      <c r="V1363" s="230"/>
      <c r="W1363" s="230"/>
    </row>
    <row r="1364" spans="16:23" x14ac:dyDescent="0.35">
      <c r="P1364" s="134"/>
      <c r="Q1364" s="246"/>
      <c r="R1364" s="232"/>
      <c r="S1364" s="233"/>
      <c r="T1364" s="233"/>
      <c r="U1364" s="230"/>
      <c r="V1364" s="230"/>
      <c r="W1364" s="230"/>
    </row>
    <row r="1365" spans="16:23" x14ac:dyDescent="0.35">
      <c r="P1365" s="134"/>
      <c r="Q1365" s="246"/>
      <c r="R1365" s="232"/>
      <c r="S1365" s="233"/>
      <c r="T1365" s="233"/>
      <c r="U1365" s="230"/>
      <c r="V1365" s="230"/>
      <c r="W1365" s="230"/>
    </row>
    <row r="1366" spans="16:23" x14ac:dyDescent="0.35">
      <c r="P1366" s="134"/>
      <c r="Q1366" s="246"/>
      <c r="R1366" s="232"/>
      <c r="S1366" s="233"/>
      <c r="T1366" s="233"/>
      <c r="U1366" s="230"/>
      <c r="V1366" s="230"/>
      <c r="W1366" s="230"/>
    </row>
    <row r="1367" spans="16:23" x14ac:dyDescent="0.35">
      <c r="P1367" s="134"/>
      <c r="Q1367" s="246"/>
      <c r="R1367" s="232"/>
      <c r="S1367" s="233"/>
      <c r="T1367" s="233"/>
      <c r="U1367" s="230"/>
      <c r="V1367" s="230"/>
      <c r="W1367" s="230"/>
    </row>
    <row r="1368" spans="16:23" x14ac:dyDescent="0.35">
      <c r="P1368" s="134"/>
      <c r="Q1368" s="246"/>
      <c r="R1368" s="232"/>
      <c r="S1368" s="233"/>
      <c r="T1368" s="233"/>
      <c r="U1368" s="230"/>
      <c r="V1368" s="230"/>
      <c r="W1368" s="230"/>
    </row>
    <row r="1369" spans="16:23" x14ac:dyDescent="0.35">
      <c r="P1369" s="134"/>
      <c r="Q1369" s="246"/>
      <c r="R1369" s="232"/>
      <c r="S1369" s="233"/>
      <c r="T1369" s="233"/>
      <c r="U1369" s="230"/>
      <c r="V1369" s="230"/>
      <c r="W1369" s="230"/>
    </row>
    <row r="1370" spans="16:23" x14ac:dyDescent="0.35">
      <c r="P1370" s="134"/>
      <c r="Q1370" s="246"/>
      <c r="R1370" s="232"/>
      <c r="S1370" s="233"/>
      <c r="T1370" s="233"/>
      <c r="U1370" s="230"/>
      <c r="V1370" s="230"/>
      <c r="W1370" s="230"/>
    </row>
    <row r="1371" spans="16:23" x14ac:dyDescent="0.35">
      <c r="P1371" s="134"/>
      <c r="Q1371" s="246"/>
      <c r="R1371" s="232"/>
      <c r="S1371" s="233"/>
      <c r="T1371" s="233"/>
      <c r="U1371" s="230"/>
      <c r="V1371" s="230"/>
      <c r="W1371" s="230"/>
    </row>
    <row r="1372" spans="16:23" x14ac:dyDescent="0.35">
      <c r="P1372" s="134"/>
      <c r="Q1372" s="246"/>
      <c r="R1372" s="232"/>
      <c r="S1372" s="233"/>
      <c r="T1372" s="233"/>
      <c r="U1372" s="230"/>
      <c r="V1372" s="230"/>
      <c r="W1372" s="230"/>
    </row>
    <row r="1373" spans="16:23" x14ac:dyDescent="0.35">
      <c r="P1373" s="134"/>
      <c r="Q1373" s="246"/>
      <c r="R1373" s="232"/>
      <c r="S1373" s="233"/>
      <c r="T1373" s="233"/>
      <c r="U1373" s="230"/>
      <c r="V1373" s="230"/>
      <c r="W1373" s="230"/>
    </row>
    <row r="1374" spans="16:23" x14ac:dyDescent="0.35">
      <c r="P1374" s="134"/>
      <c r="Q1374" s="246"/>
      <c r="R1374" s="232"/>
      <c r="S1374" s="233"/>
      <c r="T1374" s="233"/>
      <c r="U1374" s="230"/>
      <c r="V1374" s="230"/>
      <c r="W1374" s="230"/>
    </row>
    <row r="1375" spans="16:23" x14ac:dyDescent="0.35">
      <c r="P1375" s="134"/>
      <c r="Q1375" s="246"/>
      <c r="R1375" s="232"/>
      <c r="S1375" s="233"/>
      <c r="T1375" s="233"/>
      <c r="U1375" s="230"/>
      <c r="V1375" s="230"/>
      <c r="W1375" s="230"/>
    </row>
    <row r="1376" spans="16:23" x14ac:dyDescent="0.35">
      <c r="P1376" s="134"/>
      <c r="Q1376" s="246"/>
      <c r="R1376" s="232"/>
      <c r="S1376" s="233"/>
      <c r="T1376" s="233"/>
      <c r="U1376" s="230"/>
      <c r="V1376" s="230"/>
      <c r="W1376" s="230"/>
    </row>
    <row r="1377" spans="16:23" x14ac:dyDescent="0.35">
      <c r="P1377" s="134"/>
      <c r="Q1377" s="246"/>
      <c r="R1377" s="232"/>
      <c r="S1377" s="233"/>
      <c r="T1377" s="233"/>
      <c r="U1377" s="230"/>
      <c r="V1377" s="230"/>
      <c r="W1377" s="230"/>
    </row>
    <row r="1378" spans="16:23" x14ac:dyDescent="0.35">
      <c r="P1378" s="134"/>
      <c r="Q1378" s="246"/>
      <c r="R1378" s="232"/>
      <c r="S1378" s="233"/>
      <c r="T1378" s="233"/>
      <c r="U1378" s="230"/>
      <c r="V1378" s="230"/>
      <c r="W1378" s="230"/>
    </row>
    <row r="1379" spans="16:23" x14ac:dyDescent="0.35">
      <c r="P1379" s="134"/>
      <c r="Q1379" s="246"/>
      <c r="R1379" s="232"/>
      <c r="S1379" s="233"/>
      <c r="T1379" s="233"/>
      <c r="U1379" s="230"/>
      <c r="V1379" s="230"/>
      <c r="W1379" s="230"/>
    </row>
    <row r="1380" spans="16:23" x14ac:dyDescent="0.35">
      <c r="P1380" s="134"/>
      <c r="Q1380" s="246"/>
      <c r="R1380" s="232"/>
      <c r="S1380" s="233"/>
      <c r="T1380" s="233"/>
      <c r="U1380" s="230"/>
      <c r="V1380" s="230"/>
      <c r="W1380" s="230"/>
    </row>
    <row r="1381" spans="16:23" x14ac:dyDescent="0.35">
      <c r="P1381" s="134"/>
      <c r="Q1381" s="246"/>
      <c r="R1381" s="232"/>
      <c r="S1381" s="233"/>
      <c r="T1381" s="233"/>
      <c r="U1381" s="230"/>
      <c r="V1381" s="230"/>
      <c r="W1381" s="230"/>
    </row>
    <row r="1382" spans="16:23" x14ac:dyDescent="0.35">
      <c r="P1382" s="134"/>
      <c r="Q1382" s="246"/>
      <c r="R1382" s="232"/>
      <c r="S1382" s="233"/>
      <c r="T1382" s="233"/>
      <c r="U1382" s="230"/>
      <c r="V1382" s="230"/>
      <c r="W1382" s="230"/>
    </row>
    <row r="1383" spans="16:23" x14ac:dyDescent="0.35">
      <c r="P1383" s="134"/>
      <c r="Q1383" s="246"/>
      <c r="R1383" s="232"/>
      <c r="S1383" s="233"/>
      <c r="T1383" s="233"/>
      <c r="U1383" s="230"/>
      <c r="V1383" s="230"/>
      <c r="W1383" s="230"/>
    </row>
    <row r="1384" spans="16:23" x14ac:dyDescent="0.35">
      <c r="P1384" s="134"/>
      <c r="Q1384" s="246"/>
      <c r="R1384" s="232"/>
      <c r="S1384" s="233"/>
      <c r="T1384" s="233"/>
      <c r="U1384" s="230"/>
      <c r="V1384" s="230"/>
      <c r="W1384" s="230"/>
    </row>
    <row r="1385" spans="16:23" x14ac:dyDescent="0.35">
      <c r="P1385" s="134"/>
      <c r="Q1385" s="246"/>
      <c r="R1385" s="232"/>
      <c r="S1385" s="233"/>
      <c r="T1385" s="233"/>
      <c r="U1385" s="230"/>
      <c r="V1385" s="230"/>
      <c r="W1385" s="230"/>
    </row>
    <row r="1386" spans="16:23" x14ac:dyDescent="0.35">
      <c r="P1386" s="134"/>
      <c r="Q1386" s="246"/>
      <c r="R1386" s="232"/>
      <c r="S1386" s="233"/>
      <c r="T1386" s="233"/>
      <c r="U1386" s="230"/>
      <c r="V1386" s="230"/>
      <c r="W1386" s="230"/>
    </row>
    <row r="1387" spans="16:23" x14ac:dyDescent="0.35">
      <c r="P1387" s="134"/>
      <c r="Q1387" s="246"/>
      <c r="R1387" s="232"/>
      <c r="S1387" s="233"/>
      <c r="T1387" s="233"/>
      <c r="U1387" s="230"/>
      <c r="V1387" s="230"/>
      <c r="W1387" s="230"/>
    </row>
    <row r="1388" spans="16:23" x14ac:dyDescent="0.35">
      <c r="P1388" s="134"/>
      <c r="Q1388" s="246"/>
      <c r="R1388" s="232"/>
      <c r="S1388" s="233"/>
      <c r="T1388" s="233"/>
      <c r="U1388" s="230"/>
      <c r="V1388" s="230"/>
      <c r="W1388" s="230"/>
    </row>
    <row r="1389" spans="16:23" x14ac:dyDescent="0.35">
      <c r="P1389" s="134"/>
      <c r="Q1389" s="246"/>
      <c r="R1389" s="232"/>
      <c r="S1389" s="233"/>
      <c r="T1389" s="233"/>
      <c r="U1389" s="230"/>
      <c r="V1389" s="230"/>
      <c r="W1389" s="230"/>
    </row>
    <row r="1390" spans="16:23" x14ac:dyDescent="0.35">
      <c r="P1390" s="134"/>
      <c r="Q1390" s="246"/>
      <c r="R1390" s="232"/>
      <c r="S1390" s="233"/>
      <c r="T1390" s="233"/>
      <c r="U1390" s="230"/>
      <c r="V1390" s="230"/>
      <c r="W1390" s="230"/>
    </row>
    <row r="1391" spans="16:23" x14ac:dyDescent="0.35">
      <c r="P1391" s="134"/>
      <c r="Q1391" s="246"/>
      <c r="R1391" s="232"/>
      <c r="S1391" s="233"/>
      <c r="T1391" s="233"/>
      <c r="U1391" s="230"/>
      <c r="V1391" s="230"/>
      <c r="W1391" s="230"/>
    </row>
    <row r="1392" spans="16:23" x14ac:dyDescent="0.35">
      <c r="P1392" s="134"/>
      <c r="Q1392" s="246"/>
      <c r="R1392" s="232"/>
      <c r="S1392" s="233"/>
      <c r="T1392" s="233"/>
      <c r="U1392" s="230"/>
      <c r="V1392" s="230"/>
      <c r="W1392" s="230"/>
    </row>
    <row r="1393" spans="16:23" x14ac:dyDescent="0.35">
      <c r="P1393" s="134"/>
      <c r="Q1393" s="246"/>
      <c r="R1393" s="232"/>
      <c r="S1393" s="233"/>
      <c r="T1393" s="233"/>
      <c r="U1393" s="230"/>
      <c r="V1393" s="230"/>
      <c r="W1393" s="230"/>
    </row>
    <row r="1394" spans="16:23" x14ac:dyDescent="0.35">
      <c r="P1394" s="134"/>
      <c r="Q1394" s="246"/>
      <c r="R1394" s="232"/>
      <c r="S1394" s="233"/>
      <c r="T1394" s="233"/>
      <c r="U1394" s="230"/>
      <c r="V1394" s="230"/>
      <c r="W1394" s="230"/>
    </row>
    <row r="1395" spans="16:23" x14ac:dyDescent="0.35">
      <c r="P1395" s="134"/>
      <c r="Q1395" s="246"/>
      <c r="R1395" s="232"/>
      <c r="S1395" s="233"/>
      <c r="T1395" s="233"/>
      <c r="U1395" s="230"/>
      <c r="V1395" s="230"/>
      <c r="W1395" s="230"/>
    </row>
    <row r="1396" spans="16:23" x14ac:dyDescent="0.35">
      <c r="P1396" s="134"/>
      <c r="Q1396" s="246"/>
      <c r="R1396" s="232"/>
      <c r="S1396" s="233"/>
      <c r="T1396" s="233"/>
      <c r="U1396" s="230"/>
      <c r="V1396" s="230"/>
      <c r="W1396" s="230"/>
    </row>
    <row r="1397" spans="16:23" x14ac:dyDescent="0.35">
      <c r="P1397" s="134"/>
      <c r="Q1397" s="246"/>
      <c r="R1397" s="232"/>
      <c r="S1397" s="233"/>
      <c r="T1397" s="233"/>
      <c r="U1397" s="230"/>
      <c r="V1397" s="230"/>
      <c r="W1397" s="230"/>
    </row>
    <row r="1398" spans="16:23" x14ac:dyDescent="0.35">
      <c r="P1398" s="134"/>
      <c r="Q1398" s="246"/>
      <c r="R1398" s="232"/>
      <c r="S1398" s="233"/>
      <c r="T1398" s="233"/>
      <c r="U1398" s="230"/>
      <c r="V1398" s="230"/>
      <c r="W1398" s="230"/>
    </row>
    <row r="1399" spans="16:23" x14ac:dyDescent="0.35">
      <c r="P1399" s="134"/>
      <c r="Q1399" s="246"/>
      <c r="R1399" s="232"/>
      <c r="S1399" s="233"/>
      <c r="T1399" s="233"/>
      <c r="U1399" s="230"/>
      <c r="V1399" s="230"/>
      <c r="W1399" s="230"/>
    </row>
    <row r="1400" spans="16:23" x14ac:dyDescent="0.35">
      <c r="P1400" s="134"/>
      <c r="Q1400" s="246"/>
      <c r="R1400" s="232"/>
      <c r="S1400" s="233"/>
      <c r="T1400" s="233"/>
      <c r="U1400" s="230"/>
      <c r="V1400" s="230"/>
      <c r="W1400" s="230"/>
    </row>
    <row r="1401" spans="16:23" x14ac:dyDescent="0.35">
      <c r="P1401" s="134"/>
      <c r="Q1401" s="246"/>
      <c r="R1401" s="232"/>
      <c r="S1401" s="233"/>
      <c r="T1401" s="233"/>
      <c r="U1401" s="230"/>
      <c r="V1401" s="230"/>
      <c r="W1401" s="230"/>
    </row>
    <row r="1402" spans="16:23" x14ac:dyDescent="0.35">
      <c r="P1402" s="134"/>
      <c r="Q1402" s="246"/>
      <c r="R1402" s="232"/>
      <c r="S1402" s="233"/>
      <c r="T1402" s="233"/>
      <c r="U1402" s="230"/>
      <c r="V1402" s="230"/>
      <c r="W1402" s="230"/>
    </row>
    <row r="1403" spans="16:23" x14ac:dyDescent="0.35">
      <c r="P1403" s="134"/>
      <c r="Q1403" s="246"/>
      <c r="R1403" s="232"/>
      <c r="S1403" s="233"/>
      <c r="T1403" s="233"/>
      <c r="U1403" s="230"/>
      <c r="V1403" s="230"/>
      <c r="W1403" s="230"/>
    </row>
    <row r="1404" spans="16:23" x14ac:dyDescent="0.35">
      <c r="P1404" s="134"/>
      <c r="Q1404" s="246"/>
      <c r="R1404" s="232"/>
      <c r="S1404" s="233"/>
      <c r="T1404" s="233"/>
      <c r="U1404" s="230"/>
      <c r="V1404" s="230"/>
      <c r="W1404" s="230"/>
    </row>
    <row r="1405" spans="16:23" x14ac:dyDescent="0.35">
      <c r="P1405" s="134"/>
      <c r="Q1405" s="246"/>
      <c r="R1405" s="232"/>
      <c r="S1405" s="233"/>
      <c r="T1405" s="233"/>
      <c r="U1405" s="230"/>
      <c r="V1405" s="230"/>
      <c r="W1405" s="230"/>
    </row>
    <row r="1406" spans="16:23" x14ac:dyDescent="0.35">
      <c r="P1406" s="134"/>
      <c r="Q1406" s="246"/>
      <c r="R1406" s="232"/>
      <c r="S1406" s="233"/>
      <c r="T1406" s="233"/>
      <c r="U1406" s="230"/>
      <c r="V1406" s="230"/>
      <c r="W1406" s="230"/>
    </row>
    <row r="1407" spans="16:23" x14ac:dyDescent="0.35">
      <c r="P1407" s="134"/>
      <c r="Q1407" s="246"/>
      <c r="R1407" s="232"/>
      <c r="S1407" s="233"/>
      <c r="T1407" s="233"/>
      <c r="U1407" s="230"/>
      <c r="V1407" s="230"/>
      <c r="W1407" s="230"/>
    </row>
    <row r="1408" spans="16:23" x14ac:dyDescent="0.35">
      <c r="P1408" s="134"/>
      <c r="Q1408" s="246"/>
      <c r="R1408" s="232"/>
      <c r="S1408" s="233"/>
      <c r="T1408" s="233"/>
      <c r="U1408" s="230"/>
      <c r="V1408" s="230"/>
      <c r="W1408" s="230"/>
    </row>
    <row r="1409" spans="16:23" x14ac:dyDescent="0.35">
      <c r="P1409" s="134"/>
      <c r="Q1409" s="246"/>
      <c r="R1409" s="232"/>
      <c r="S1409" s="233"/>
      <c r="T1409" s="233"/>
      <c r="U1409" s="230"/>
      <c r="V1409" s="230"/>
      <c r="W1409" s="230"/>
    </row>
    <row r="1410" spans="16:23" x14ac:dyDescent="0.35">
      <c r="P1410" s="134"/>
      <c r="Q1410" s="246"/>
      <c r="R1410" s="232"/>
      <c r="S1410" s="233"/>
      <c r="T1410" s="233"/>
      <c r="U1410" s="230"/>
      <c r="V1410" s="230"/>
      <c r="W1410" s="230"/>
    </row>
    <row r="1411" spans="16:23" x14ac:dyDescent="0.35">
      <c r="P1411" s="134"/>
      <c r="Q1411" s="246"/>
      <c r="R1411" s="232"/>
      <c r="S1411" s="233"/>
      <c r="T1411" s="233"/>
      <c r="U1411" s="230"/>
      <c r="V1411" s="230"/>
      <c r="W1411" s="230"/>
    </row>
    <row r="1412" spans="16:23" x14ac:dyDescent="0.35">
      <c r="P1412" s="134"/>
      <c r="Q1412" s="246"/>
      <c r="R1412" s="232"/>
      <c r="S1412" s="233"/>
      <c r="T1412" s="233"/>
      <c r="U1412" s="230"/>
      <c r="V1412" s="230"/>
      <c r="W1412" s="230"/>
    </row>
    <row r="1413" spans="16:23" x14ac:dyDescent="0.35">
      <c r="P1413" s="134"/>
      <c r="Q1413" s="246"/>
      <c r="R1413" s="232"/>
      <c r="S1413" s="233"/>
      <c r="T1413" s="233"/>
      <c r="U1413" s="230"/>
      <c r="V1413" s="230"/>
      <c r="W1413" s="230"/>
    </row>
    <row r="1414" spans="16:23" x14ac:dyDescent="0.35">
      <c r="P1414" s="134"/>
      <c r="Q1414" s="246"/>
      <c r="R1414" s="232"/>
      <c r="S1414" s="233"/>
      <c r="T1414" s="233"/>
      <c r="U1414" s="230"/>
      <c r="V1414" s="230"/>
      <c r="W1414" s="230"/>
    </row>
    <row r="1415" spans="16:23" x14ac:dyDescent="0.35">
      <c r="P1415" s="134"/>
      <c r="Q1415" s="246"/>
      <c r="R1415" s="232"/>
      <c r="S1415" s="233"/>
      <c r="T1415" s="233"/>
      <c r="U1415" s="230"/>
      <c r="V1415" s="230"/>
      <c r="W1415" s="230"/>
    </row>
    <row r="1416" spans="16:23" x14ac:dyDescent="0.35">
      <c r="P1416" s="134"/>
      <c r="Q1416" s="246"/>
      <c r="R1416" s="232"/>
      <c r="S1416" s="233"/>
      <c r="T1416" s="233"/>
      <c r="U1416" s="230"/>
      <c r="V1416" s="230"/>
      <c r="W1416" s="230"/>
    </row>
    <row r="1417" spans="16:23" x14ac:dyDescent="0.35">
      <c r="P1417" s="134"/>
      <c r="Q1417" s="246"/>
      <c r="R1417" s="232"/>
      <c r="S1417" s="233"/>
      <c r="T1417" s="233"/>
      <c r="U1417" s="230"/>
      <c r="V1417" s="230"/>
      <c r="W1417" s="230"/>
    </row>
    <row r="1418" spans="16:23" x14ac:dyDescent="0.35">
      <c r="P1418" s="134"/>
      <c r="Q1418" s="246"/>
      <c r="R1418" s="232"/>
      <c r="S1418" s="233"/>
      <c r="T1418" s="233"/>
      <c r="U1418" s="230"/>
      <c r="V1418" s="230"/>
      <c r="W1418" s="230"/>
    </row>
    <row r="1419" spans="16:23" x14ac:dyDescent="0.35">
      <c r="P1419" s="134"/>
      <c r="Q1419" s="246"/>
      <c r="R1419" s="232"/>
      <c r="S1419" s="233"/>
      <c r="T1419" s="233"/>
      <c r="U1419" s="230"/>
      <c r="V1419" s="230"/>
      <c r="W1419" s="230"/>
    </row>
    <row r="1420" spans="16:23" x14ac:dyDescent="0.35">
      <c r="P1420" s="134"/>
      <c r="Q1420" s="246"/>
      <c r="R1420" s="232"/>
      <c r="S1420" s="233"/>
      <c r="T1420" s="233"/>
      <c r="U1420" s="230"/>
      <c r="V1420" s="230"/>
      <c r="W1420" s="230"/>
    </row>
    <row r="1421" spans="16:23" x14ac:dyDescent="0.35">
      <c r="P1421" s="134"/>
      <c r="Q1421" s="246"/>
      <c r="R1421" s="232"/>
      <c r="S1421" s="233"/>
      <c r="T1421" s="233"/>
      <c r="U1421" s="230"/>
      <c r="V1421" s="230"/>
      <c r="W1421" s="230"/>
    </row>
    <row r="1422" spans="16:23" x14ac:dyDescent="0.35">
      <c r="P1422" s="134"/>
      <c r="Q1422" s="246"/>
      <c r="R1422" s="232"/>
      <c r="S1422" s="233"/>
      <c r="T1422" s="233"/>
      <c r="U1422" s="230"/>
      <c r="V1422" s="230"/>
      <c r="W1422" s="230"/>
    </row>
    <row r="1423" spans="16:23" x14ac:dyDescent="0.35">
      <c r="P1423" s="134"/>
      <c r="Q1423" s="246"/>
      <c r="R1423" s="232"/>
      <c r="S1423" s="233"/>
      <c r="T1423" s="233"/>
      <c r="U1423" s="230"/>
      <c r="V1423" s="230"/>
      <c r="W1423" s="230"/>
    </row>
    <row r="1424" spans="16:23" x14ac:dyDescent="0.35">
      <c r="P1424" s="134"/>
      <c r="Q1424" s="246"/>
      <c r="R1424" s="232"/>
      <c r="S1424" s="233"/>
      <c r="T1424" s="233"/>
      <c r="U1424" s="230"/>
      <c r="V1424" s="230"/>
      <c r="W1424" s="230"/>
    </row>
    <row r="1425" spans="16:23" x14ac:dyDescent="0.35">
      <c r="P1425" s="134"/>
      <c r="Q1425" s="246"/>
      <c r="R1425" s="232"/>
      <c r="S1425" s="233"/>
      <c r="T1425" s="233"/>
      <c r="U1425" s="230"/>
      <c r="V1425" s="230"/>
      <c r="W1425" s="230"/>
    </row>
    <row r="1426" spans="16:23" x14ac:dyDescent="0.35">
      <c r="P1426" s="134"/>
      <c r="Q1426" s="246"/>
      <c r="R1426" s="232"/>
      <c r="S1426" s="233"/>
      <c r="T1426" s="233"/>
      <c r="U1426" s="230"/>
      <c r="V1426" s="230"/>
      <c r="W1426" s="230"/>
    </row>
    <row r="1427" spans="16:23" x14ac:dyDescent="0.35">
      <c r="P1427" s="134"/>
      <c r="Q1427" s="246"/>
      <c r="R1427" s="232"/>
      <c r="S1427" s="233"/>
      <c r="T1427" s="233"/>
      <c r="U1427" s="230"/>
      <c r="V1427" s="230"/>
      <c r="W1427" s="230"/>
    </row>
    <row r="1428" spans="16:23" x14ac:dyDescent="0.35">
      <c r="P1428" s="134"/>
      <c r="Q1428" s="246"/>
      <c r="R1428" s="232"/>
      <c r="S1428" s="233"/>
      <c r="T1428" s="233"/>
      <c r="U1428" s="230"/>
      <c r="V1428" s="230"/>
      <c r="W1428" s="230"/>
    </row>
    <row r="1429" spans="16:23" x14ac:dyDescent="0.35">
      <c r="P1429" s="134"/>
      <c r="Q1429" s="246"/>
      <c r="R1429" s="232"/>
      <c r="S1429" s="233"/>
      <c r="T1429" s="233"/>
      <c r="U1429" s="230"/>
      <c r="V1429" s="230"/>
      <c r="W1429" s="230"/>
    </row>
    <row r="1430" spans="16:23" x14ac:dyDescent="0.35">
      <c r="P1430" s="134"/>
      <c r="Q1430" s="246"/>
      <c r="R1430" s="232"/>
      <c r="S1430" s="233"/>
      <c r="T1430" s="233"/>
      <c r="U1430" s="230"/>
      <c r="V1430" s="230"/>
      <c r="W1430" s="230"/>
    </row>
    <row r="1431" spans="16:23" x14ac:dyDescent="0.35">
      <c r="P1431" s="134"/>
      <c r="Q1431" s="246"/>
      <c r="R1431" s="232"/>
      <c r="S1431" s="233"/>
      <c r="T1431" s="233"/>
      <c r="U1431" s="230"/>
      <c r="V1431" s="230"/>
      <c r="W1431" s="230"/>
    </row>
    <row r="1432" spans="16:23" x14ac:dyDescent="0.35">
      <c r="P1432" s="134"/>
      <c r="Q1432" s="246"/>
      <c r="R1432" s="232"/>
      <c r="S1432" s="233"/>
      <c r="T1432" s="233"/>
      <c r="U1432" s="230"/>
      <c r="V1432" s="230"/>
      <c r="W1432" s="230"/>
    </row>
    <row r="1433" spans="16:23" x14ac:dyDescent="0.35">
      <c r="P1433" s="134"/>
      <c r="Q1433" s="246"/>
      <c r="R1433" s="232"/>
      <c r="S1433" s="233"/>
      <c r="T1433" s="233"/>
      <c r="U1433" s="230"/>
      <c r="V1433" s="230"/>
      <c r="W1433" s="230"/>
    </row>
    <row r="1434" spans="16:23" x14ac:dyDescent="0.35">
      <c r="P1434" s="134"/>
      <c r="Q1434" s="246"/>
      <c r="R1434" s="232"/>
      <c r="S1434" s="233"/>
      <c r="T1434" s="233"/>
      <c r="U1434" s="230"/>
      <c r="V1434" s="230"/>
      <c r="W1434" s="230"/>
    </row>
    <row r="1435" spans="16:23" x14ac:dyDescent="0.35">
      <c r="P1435" s="134"/>
      <c r="Q1435" s="246"/>
      <c r="R1435" s="232"/>
      <c r="S1435" s="233"/>
      <c r="T1435" s="233"/>
      <c r="U1435" s="230"/>
      <c r="V1435" s="230"/>
      <c r="W1435" s="230"/>
    </row>
    <row r="1436" spans="16:23" x14ac:dyDescent="0.35">
      <c r="P1436" s="134"/>
      <c r="Q1436" s="246"/>
      <c r="R1436" s="232"/>
      <c r="S1436" s="233"/>
      <c r="T1436" s="233"/>
      <c r="U1436" s="230"/>
      <c r="V1436" s="230"/>
      <c r="W1436" s="230"/>
    </row>
    <row r="1437" spans="16:23" x14ac:dyDescent="0.35">
      <c r="P1437" s="134"/>
      <c r="Q1437" s="246"/>
      <c r="R1437" s="232"/>
      <c r="S1437" s="233"/>
      <c r="T1437" s="233"/>
      <c r="U1437" s="230"/>
      <c r="V1437" s="230"/>
      <c r="W1437" s="230"/>
    </row>
    <row r="1438" spans="16:23" x14ac:dyDescent="0.35">
      <c r="P1438" s="134"/>
      <c r="Q1438" s="246"/>
      <c r="R1438" s="232"/>
      <c r="S1438" s="233"/>
      <c r="T1438" s="233"/>
      <c r="U1438" s="230"/>
      <c r="V1438" s="230"/>
      <c r="W1438" s="230"/>
    </row>
    <row r="1439" spans="16:23" x14ac:dyDescent="0.35">
      <c r="P1439" s="134"/>
      <c r="Q1439" s="246"/>
      <c r="R1439" s="232"/>
      <c r="S1439" s="233"/>
      <c r="T1439" s="233"/>
      <c r="U1439" s="230"/>
      <c r="V1439" s="230"/>
      <c r="W1439" s="230"/>
    </row>
    <row r="1440" spans="16:23" x14ac:dyDescent="0.35">
      <c r="P1440" s="134"/>
      <c r="Q1440" s="246"/>
      <c r="R1440" s="232"/>
      <c r="S1440" s="233"/>
      <c r="T1440" s="233"/>
      <c r="U1440" s="230"/>
      <c r="V1440" s="230"/>
      <c r="W1440" s="230"/>
    </row>
    <row r="1441" spans="16:23" x14ac:dyDescent="0.35">
      <c r="P1441" s="134"/>
      <c r="Q1441" s="246"/>
      <c r="R1441" s="232"/>
      <c r="S1441" s="233"/>
      <c r="T1441" s="233"/>
      <c r="U1441" s="230"/>
      <c r="V1441" s="230"/>
      <c r="W1441" s="230"/>
    </row>
    <row r="1442" spans="16:23" x14ac:dyDescent="0.35">
      <c r="P1442" s="134"/>
      <c r="Q1442" s="246"/>
      <c r="R1442" s="232"/>
      <c r="S1442" s="233"/>
      <c r="T1442" s="233"/>
      <c r="U1442" s="230"/>
      <c r="V1442" s="230"/>
      <c r="W1442" s="230"/>
    </row>
    <row r="1443" spans="16:23" x14ac:dyDescent="0.35">
      <c r="P1443" s="134"/>
      <c r="Q1443" s="246"/>
      <c r="R1443" s="232"/>
      <c r="S1443" s="233"/>
      <c r="T1443" s="233"/>
      <c r="U1443" s="230"/>
      <c r="V1443" s="230"/>
      <c r="W1443" s="230"/>
    </row>
    <row r="1444" spans="16:23" x14ac:dyDescent="0.35">
      <c r="P1444" s="134"/>
      <c r="Q1444" s="246"/>
      <c r="R1444" s="232"/>
      <c r="S1444" s="233"/>
      <c r="T1444" s="233"/>
      <c r="U1444" s="230"/>
      <c r="V1444" s="230"/>
      <c r="W1444" s="230"/>
    </row>
    <row r="1445" spans="16:23" x14ac:dyDescent="0.35">
      <c r="P1445" s="134"/>
      <c r="Q1445" s="246"/>
      <c r="R1445" s="232"/>
      <c r="S1445" s="233"/>
      <c r="T1445" s="233"/>
      <c r="U1445" s="230"/>
      <c r="V1445" s="230"/>
      <c r="W1445" s="230"/>
    </row>
    <row r="1446" spans="16:23" x14ac:dyDescent="0.35">
      <c r="P1446" s="134"/>
      <c r="Q1446" s="246"/>
      <c r="R1446" s="232"/>
      <c r="S1446" s="233"/>
      <c r="T1446" s="233"/>
      <c r="U1446" s="230"/>
      <c r="V1446" s="230"/>
      <c r="W1446" s="230"/>
    </row>
    <row r="1447" spans="16:23" x14ac:dyDescent="0.35">
      <c r="P1447" s="134"/>
      <c r="Q1447" s="246"/>
      <c r="R1447" s="232"/>
      <c r="S1447" s="233"/>
      <c r="T1447" s="233"/>
      <c r="U1447" s="230"/>
      <c r="V1447" s="230"/>
      <c r="W1447" s="230"/>
    </row>
    <row r="1448" spans="16:23" x14ac:dyDescent="0.35">
      <c r="P1448" s="134"/>
      <c r="Q1448" s="246"/>
      <c r="R1448" s="232"/>
      <c r="S1448" s="233"/>
      <c r="T1448" s="233"/>
      <c r="U1448" s="230"/>
      <c r="V1448" s="230"/>
      <c r="W1448" s="230"/>
    </row>
    <row r="1449" spans="16:23" x14ac:dyDescent="0.35">
      <c r="P1449" s="134"/>
      <c r="Q1449" s="246"/>
      <c r="R1449" s="232"/>
      <c r="S1449" s="233"/>
      <c r="T1449" s="233"/>
      <c r="U1449" s="230"/>
      <c r="V1449" s="230"/>
      <c r="W1449" s="230"/>
    </row>
    <row r="1450" spans="16:23" x14ac:dyDescent="0.35">
      <c r="P1450" s="134"/>
      <c r="Q1450" s="246"/>
      <c r="R1450" s="232"/>
      <c r="S1450" s="233"/>
      <c r="T1450" s="233"/>
      <c r="U1450" s="230"/>
      <c r="V1450" s="230"/>
      <c r="W1450" s="230"/>
    </row>
    <row r="1451" spans="16:23" x14ac:dyDescent="0.35">
      <c r="P1451" s="134"/>
      <c r="Q1451" s="246"/>
      <c r="R1451" s="232"/>
      <c r="S1451" s="233"/>
      <c r="T1451" s="233"/>
      <c r="U1451" s="230"/>
      <c r="V1451" s="230"/>
      <c r="W1451" s="230"/>
    </row>
    <row r="1452" spans="16:23" x14ac:dyDescent="0.35">
      <c r="P1452" s="134"/>
      <c r="Q1452" s="246"/>
      <c r="R1452" s="232"/>
      <c r="S1452" s="233"/>
      <c r="T1452" s="233"/>
      <c r="U1452" s="230"/>
      <c r="V1452" s="230"/>
      <c r="W1452" s="230"/>
    </row>
    <row r="1453" spans="16:23" x14ac:dyDescent="0.35">
      <c r="P1453" s="134"/>
      <c r="Q1453" s="246"/>
      <c r="R1453" s="232"/>
      <c r="S1453" s="233"/>
      <c r="T1453" s="233"/>
      <c r="U1453" s="230"/>
      <c r="V1453" s="230"/>
      <c r="W1453" s="230"/>
    </row>
    <row r="1454" spans="16:23" x14ac:dyDescent="0.35">
      <c r="P1454" s="134"/>
      <c r="Q1454" s="246"/>
      <c r="R1454" s="232"/>
      <c r="S1454" s="233"/>
      <c r="T1454" s="233"/>
      <c r="U1454" s="230"/>
      <c r="V1454" s="230"/>
      <c r="W1454" s="230"/>
    </row>
    <row r="1455" spans="16:23" x14ac:dyDescent="0.35">
      <c r="P1455" s="134"/>
      <c r="Q1455" s="246"/>
      <c r="R1455" s="232"/>
      <c r="S1455" s="233"/>
      <c r="T1455" s="233"/>
      <c r="U1455" s="230"/>
      <c r="V1455" s="230"/>
      <c r="W1455" s="230"/>
    </row>
    <row r="1456" spans="16:23" x14ac:dyDescent="0.35">
      <c r="P1456" s="134"/>
      <c r="Q1456" s="246"/>
      <c r="R1456" s="232"/>
      <c r="S1456" s="233"/>
      <c r="T1456" s="233"/>
      <c r="U1456" s="230"/>
      <c r="V1456" s="230"/>
      <c r="W1456" s="230"/>
    </row>
    <row r="1457" spans="16:23" x14ac:dyDescent="0.35">
      <c r="P1457" s="134"/>
      <c r="Q1457" s="246"/>
      <c r="R1457" s="232"/>
      <c r="S1457" s="233"/>
      <c r="T1457" s="233"/>
      <c r="U1457" s="230"/>
      <c r="V1457" s="230"/>
      <c r="W1457" s="230"/>
    </row>
    <row r="1458" spans="16:23" x14ac:dyDescent="0.35">
      <c r="P1458" s="134"/>
      <c r="Q1458" s="246"/>
      <c r="R1458" s="232"/>
      <c r="S1458" s="233"/>
      <c r="T1458" s="233"/>
      <c r="U1458" s="230"/>
      <c r="V1458" s="230"/>
      <c r="W1458" s="230"/>
    </row>
    <row r="1459" spans="16:23" x14ac:dyDescent="0.35">
      <c r="P1459" s="134"/>
      <c r="Q1459" s="246"/>
      <c r="R1459" s="232"/>
      <c r="S1459" s="233"/>
      <c r="T1459" s="233"/>
      <c r="U1459" s="230"/>
      <c r="V1459" s="230"/>
      <c r="W1459" s="230"/>
    </row>
    <row r="1460" spans="16:23" x14ac:dyDescent="0.35">
      <c r="P1460" s="134"/>
      <c r="Q1460" s="246"/>
      <c r="R1460" s="232"/>
      <c r="S1460" s="233"/>
      <c r="T1460" s="233"/>
      <c r="U1460" s="230"/>
      <c r="V1460" s="230"/>
      <c r="W1460" s="230"/>
    </row>
    <row r="1461" spans="16:23" x14ac:dyDescent="0.35">
      <c r="P1461" s="134"/>
      <c r="Q1461" s="246"/>
      <c r="R1461" s="232"/>
      <c r="S1461" s="233"/>
      <c r="T1461" s="233"/>
      <c r="U1461" s="230"/>
      <c r="V1461" s="230"/>
      <c r="W1461" s="230"/>
    </row>
    <row r="1462" spans="16:23" x14ac:dyDescent="0.35">
      <c r="P1462" s="134"/>
      <c r="Q1462" s="246"/>
      <c r="R1462" s="232"/>
      <c r="S1462" s="233"/>
      <c r="T1462" s="233"/>
      <c r="U1462" s="230"/>
      <c r="V1462" s="230"/>
      <c r="W1462" s="230"/>
    </row>
    <row r="1463" spans="16:23" x14ac:dyDescent="0.35">
      <c r="P1463" s="134"/>
      <c r="Q1463" s="246"/>
      <c r="R1463" s="232"/>
      <c r="S1463" s="233"/>
      <c r="T1463" s="233"/>
      <c r="U1463" s="230"/>
      <c r="V1463" s="230"/>
      <c r="W1463" s="230"/>
    </row>
    <row r="1464" spans="16:23" x14ac:dyDescent="0.35">
      <c r="P1464" s="134"/>
      <c r="Q1464" s="246"/>
      <c r="R1464" s="232"/>
      <c r="S1464" s="233"/>
      <c r="T1464" s="233"/>
      <c r="U1464" s="230"/>
      <c r="V1464" s="230"/>
      <c r="W1464" s="230"/>
    </row>
    <row r="1465" spans="16:23" x14ac:dyDescent="0.35">
      <c r="P1465" s="134"/>
      <c r="Q1465" s="246"/>
      <c r="R1465" s="232"/>
      <c r="S1465" s="233"/>
      <c r="T1465" s="233"/>
      <c r="U1465" s="230"/>
      <c r="V1465" s="230"/>
      <c r="W1465" s="230"/>
    </row>
    <row r="1466" spans="16:23" x14ac:dyDescent="0.35">
      <c r="P1466" s="134"/>
      <c r="Q1466" s="246"/>
      <c r="R1466" s="232"/>
      <c r="S1466" s="233"/>
      <c r="T1466" s="233"/>
      <c r="U1466" s="230"/>
      <c r="V1466" s="230"/>
      <c r="W1466" s="230"/>
    </row>
    <row r="1467" spans="16:23" x14ac:dyDescent="0.35">
      <c r="P1467" s="134"/>
      <c r="Q1467" s="246"/>
      <c r="R1467" s="232"/>
      <c r="S1467" s="233"/>
      <c r="T1467" s="233"/>
      <c r="U1467" s="230"/>
      <c r="V1467" s="230"/>
      <c r="W1467" s="230"/>
    </row>
    <row r="1468" spans="16:23" x14ac:dyDescent="0.35">
      <c r="P1468" s="134"/>
      <c r="Q1468" s="246"/>
      <c r="R1468" s="232"/>
      <c r="S1468" s="233"/>
      <c r="T1468" s="233"/>
      <c r="U1468" s="230"/>
      <c r="V1468" s="230"/>
      <c r="W1468" s="230"/>
    </row>
    <row r="1469" spans="16:23" x14ac:dyDescent="0.35">
      <c r="P1469" s="134"/>
      <c r="Q1469" s="246"/>
      <c r="R1469" s="232"/>
      <c r="S1469" s="233"/>
      <c r="T1469" s="233"/>
      <c r="U1469" s="230"/>
      <c r="V1469" s="230"/>
      <c r="W1469" s="230"/>
    </row>
    <row r="1470" spans="16:23" x14ac:dyDescent="0.35">
      <c r="P1470" s="134"/>
      <c r="Q1470" s="246"/>
      <c r="R1470" s="232"/>
      <c r="S1470" s="233"/>
      <c r="T1470" s="233"/>
      <c r="U1470" s="230"/>
      <c r="V1470" s="230"/>
      <c r="W1470" s="230"/>
    </row>
    <row r="1471" spans="16:23" x14ac:dyDescent="0.35">
      <c r="P1471" s="134"/>
      <c r="Q1471" s="246"/>
      <c r="R1471" s="232"/>
      <c r="S1471" s="233"/>
      <c r="T1471" s="233"/>
      <c r="U1471" s="230"/>
      <c r="V1471" s="230"/>
      <c r="W1471" s="230"/>
    </row>
    <row r="1472" spans="16:23" x14ac:dyDescent="0.35">
      <c r="P1472" s="134"/>
      <c r="Q1472" s="246"/>
      <c r="R1472" s="232"/>
      <c r="S1472" s="233"/>
      <c r="T1472" s="233"/>
      <c r="U1472" s="230"/>
      <c r="V1472" s="230"/>
      <c r="W1472" s="230"/>
    </row>
    <row r="1473" spans="16:23" x14ac:dyDescent="0.35">
      <c r="P1473" s="134"/>
      <c r="Q1473" s="246"/>
      <c r="R1473" s="232"/>
      <c r="S1473" s="233"/>
      <c r="T1473" s="233"/>
      <c r="U1473" s="230"/>
      <c r="V1473" s="230"/>
      <c r="W1473" s="230"/>
    </row>
    <row r="1474" spans="16:23" x14ac:dyDescent="0.35">
      <c r="P1474" s="134"/>
      <c r="Q1474" s="246"/>
      <c r="R1474" s="232"/>
      <c r="S1474" s="233"/>
      <c r="T1474" s="233"/>
      <c r="U1474" s="230"/>
      <c r="V1474" s="230"/>
      <c r="W1474" s="230"/>
    </row>
    <row r="1475" spans="16:23" x14ac:dyDescent="0.35">
      <c r="P1475" s="134"/>
      <c r="Q1475" s="246"/>
      <c r="R1475" s="232"/>
      <c r="S1475" s="233"/>
      <c r="T1475" s="233"/>
      <c r="U1475" s="230"/>
      <c r="V1475" s="230"/>
      <c r="W1475" s="230"/>
    </row>
    <row r="1476" spans="16:23" x14ac:dyDescent="0.35">
      <c r="P1476" s="134"/>
      <c r="Q1476" s="246"/>
      <c r="R1476" s="232"/>
      <c r="S1476" s="233"/>
      <c r="T1476" s="233"/>
      <c r="U1476" s="230"/>
      <c r="V1476" s="230"/>
      <c r="W1476" s="230"/>
    </row>
    <row r="1477" spans="16:23" x14ac:dyDescent="0.35">
      <c r="P1477" s="134"/>
      <c r="Q1477" s="246"/>
      <c r="R1477" s="232"/>
      <c r="S1477" s="233"/>
      <c r="T1477" s="233"/>
      <c r="U1477" s="230"/>
      <c r="V1477" s="230"/>
      <c r="W1477" s="230"/>
    </row>
    <row r="1478" spans="16:23" x14ac:dyDescent="0.35">
      <c r="P1478" s="134"/>
      <c r="Q1478" s="246"/>
      <c r="R1478" s="232"/>
      <c r="S1478" s="233"/>
      <c r="T1478" s="233"/>
      <c r="U1478" s="230"/>
      <c r="V1478" s="230"/>
      <c r="W1478" s="230"/>
    </row>
    <row r="1479" spans="16:23" x14ac:dyDescent="0.35">
      <c r="P1479" s="134"/>
      <c r="Q1479" s="246"/>
      <c r="R1479" s="232"/>
      <c r="S1479" s="233"/>
      <c r="T1479" s="233"/>
      <c r="U1479" s="230"/>
      <c r="V1479" s="230"/>
      <c r="W1479" s="230"/>
    </row>
    <row r="1480" spans="16:23" x14ac:dyDescent="0.35">
      <c r="P1480" s="134"/>
      <c r="Q1480" s="246"/>
      <c r="R1480" s="232"/>
      <c r="S1480" s="233"/>
      <c r="T1480" s="233"/>
      <c r="U1480" s="230"/>
      <c r="V1480" s="230"/>
      <c r="W1480" s="230"/>
    </row>
    <row r="1481" spans="16:23" x14ac:dyDescent="0.35">
      <c r="P1481" s="134"/>
      <c r="Q1481" s="246"/>
      <c r="R1481" s="232"/>
      <c r="S1481" s="233"/>
      <c r="T1481" s="233"/>
      <c r="U1481" s="230"/>
      <c r="V1481" s="230"/>
      <c r="W1481" s="230"/>
    </row>
    <row r="1482" spans="16:23" x14ac:dyDescent="0.35">
      <c r="P1482" s="134"/>
      <c r="Q1482" s="246"/>
      <c r="R1482" s="232"/>
      <c r="S1482" s="233"/>
      <c r="T1482" s="233"/>
      <c r="U1482" s="230"/>
      <c r="V1482" s="230"/>
      <c r="W1482" s="230"/>
    </row>
    <row r="1483" spans="16:23" x14ac:dyDescent="0.35">
      <c r="P1483" s="134"/>
      <c r="Q1483" s="246"/>
      <c r="R1483" s="232"/>
      <c r="S1483" s="233"/>
      <c r="T1483" s="233"/>
      <c r="U1483" s="230"/>
      <c r="V1483" s="230"/>
      <c r="W1483" s="230"/>
    </row>
    <row r="1484" spans="16:23" x14ac:dyDescent="0.35">
      <c r="P1484" s="134"/>
      <c r="Q1484" s="246"/>
      <c r="R1484" s="232"/>
      <c r="S1484" s="233"/>
      <c r="T1484" s="233"/>
      <c r="U1484" s="230"/>
      <c r="V1484" s="230"/>
      <c r="W1484" s="230"/>
    </row>
    <row r="1485" spans="16:23" x14ac:dyDescent="0.35">
      <c r="P1485" s="134"/>
      <c r="Q1485" s="246"/>
      <c r="R1485" s="232"/>
      <c r="S1485" s="233"/>
      <c r="T1485" s="233"/>
      <c r="U1485" s="230"/>
      <c r="V1485" s="230"/>
      <c r="W1485" s="230"/>
    </row>
    <row r="1486" spans="16:23" x14ac:dyDescent="0.35">
      <c r="P1486" s="134"/>
      <c r="Q1486" s="246"/>
      <c r="R1486" s="232"/>
      <c r="S1486" s="233"/>
      <c r="T1486" s="233"/>
      <c r="U1486" s="230"/>
      <c r="V1486" s="230"/>
      <c r="W1486" s="230"/>
    </row>
    <row r="1487" spans="16:23" x14ac:dyDescent="0.35">
      <c r="P1487" s="134"/>
      <c r="Q1487" s="246"/>
      <c r="R1487" s="232"/>
      <c r="S1487" s="233"/>
      <c r="T1487" s="233"/>
      <c r="U1487" s="230"/>
      <c r="V1487" s="230"/>
      <c r="W1487" s="230"/>
    </row>
    <row r="1488" spans="16:23" x14ac:dyDescent="0.35">
      <c r="P1488" s="134"/>
      <c r="Q1488" s="246"/>
      <c r="R1488" s="232"/>
      <c r="S1488" s="233"/>
      <c r="T1488" s="233"/>
      <c r="U1488" s="230"/>
      <c r="V1488" s="230"/>
      <c r="W1488" s="230"/>
    </row>
    <row r="1489" spans="16:23" x14ac:dyDescent="0.35">
      <c r="P1489" s="134"/>
      <c r="Q1489" s="246"/>
      <c r="R1489" s="232"/>
      <c r="S1489" s="233"/>
      <c r="T1489" s="233"/>
      <c r="U1489" s="230"/>
      <c r="V1489" s="230"/>
      <c r="W1489" s="230"/>
    </row>
    <row r="1490" spans="16:23" x14ac:dyDescent="0.35">
      <c r="P1490" s="134"/>
      <c r="Q1490" s="246"/>
      <c r="R1490" s="232"/>
      <c r="S1490" s="233"/>
      <c r="T1490" s="233"/>
      <c r="U1490" s="230"/>
      <c r="V1490" s="230"/>
      <c r="W1490" s="230"/>
    </row>
    <row r="1491" spans="16:23" x14ac:dyDescent="0.35">
      <c r="P1491" s="134"/>
      <c r="Q1491" s="246"/>
      <c r="R1491" s="232"/>
      <c r="S1491" s="233"/>
      <c r="T1491" s="233"/>
      <c r="U1491" s="230"/>
      <c r="V1491" s="230"/>
      <c r="W1491" s="230"/>
    </row>
    <row r="1492" spans="16:23" x14ac:dyDescent="0.35">
      <c r="P1492" s="134"/>
      <c r="Q1492" s="246"/>
      <c r="R1492" s="232"/>
      <c r="S1492" s="233"/>
      <c r="T1492" s="233"/>
      <c r="U1492" s="230"/>
      <c r="V1492" s="230"/>
      <c r="W1492" s="230"/>
    </row>
    <row r="1493" spans="16:23" x14ac:dyDescent="0.35">
      <c r="P1493" s="134"/>
      <c r="Q1493" s="246"/>
      <c r="R1493" s="232"/>
      <c r="S1493" s="233"/>
      <c r="T1493" s="233"/>
      <c r="U1493" s="230"/>
      <c r="V1493" s="230"/>
      <c r="W1493" s="230"/>
    </row>
    <row r="1494" spans="16:23" x14ac:dyDescent="0.35">
      <c r="P1494" s="134"/>
      <c r="Q1494" s="246"/>
      <c r="R1494" s="232"/>
      <c r="S1494" s="233"/>
      <c r="T1494" s="233"/>
      <c r="U1494" s="230"/>
      <c r="V1494" s="230"/>
      <c r="W1494" s="230"/>
    </row>
    <row r="1495" spans="16:23" x14ac:dyDescent="0.35">
      <c r="P1495" s="134"/>
      <c r="Q1495" s="246"/>
      <c r="R1495" s="232"/>
      <c r="S1495" s="233"/>
      <c r="T1495" s="233"/>
      <c r="U1495" s="230"/>
      <c r="V1495" s="230"/>
      <c r="W1495" s="230"/>
    </row>
    <row r="1496" spans="16:23" x14ac:dyDescent="0.35">
      <c r="P1496" s="134"/>
      <c r="Q1496" s="246"/>
      <c r="R1496" s="232"/>
      <c r="S1496" s="233"/>
      <c r="T1496" s="233"/>
      <c r="U1496" s="230"/>
      <c r="V1496" s="230"/>
      <c r="W1496" s="230"/>
    </row>
    <row r="1497" spans="16:23" x14ac:dyDescent="0.35">
      <c r="P1497" s="134"/>
      <c r="Q1497" s="246"/>
      <c r="R1497" s="232"/>
      <c r="S1497" s="233"/>
      <c r="T1497" s="233"/>
      <c r="U1497" s="230"/>
      <c r="V1497" s="230"/>
      <c r="W1497" s="230"/>
    </row>
    <row r="1498" spans="16:23" x14ac:dyDescent="0.35">
      <c r="P1498" s="134"/>
      <c r="Q1498" s="246"/>
      <c r="R1498" s="232"/>
      <c r="S1498" s="233"/>
      <c r="T1498" s="233"/>
      <c r="U1498" s="230"/>
      <c r="V1498" s="230"/>
      <c r="W1498" s="230"/>
    </row>
    <row r="1499" spans="16:23" x14ac:dyDescent="0.35">
      <c r="P1499" s="134"/>
      <c r="Q1499" s="246"/>
      <c r="R1499" s="232"/>
      <c r="S1499" s="233"/>
      <c r="T1499" s="233"/>
      <c r="U1499" s="230"/>
      <c r="V1499" s="230"/>
      <c r="W1499" s="230"/>
    </row>
    <row r="1500" spans="16:23" x14ac:dyDescent="0.35">
      <c r="P1500" s="134"/>
      <c r="Q1500" s="246"/>
      <c r="R1500" s="232"/>
      <c r="S1500" s="233"/>
      <c r="T1500" s="233"/>
      <c r="U1500" s="230"/>
      <c r="V1500" s="230"/>
      <c r="W1500" s="230"/>
    </row>
    <row r="1501" spans="16:23" x14ac:dyDescent="0.35">
      <c r="P1501" s="134"/>
      <c r="Q1501" s="246"/>
      <c r="R1501" s="232"/>
      <c r="S1501" s="233"/>
      <c r="T1501" s="233"/>
      <c r="U1501" s="230"/>
      <c r="V1501" s="230"/>
      <c r="W1501" s="230"/>
    </row>
    <row r="1502" spans="16:23" x14ac:dyDescent="0.35">
      <c r="P1502" s="134"/>
      <c r="Q1502" s="246"/>
      <c r="R1502" s="232"/>
      <c r="S1502" s="233"/>
      <c r="T1502" s="233"/>
      <c r="U1502" s="230"/>
      <c r="V1502" s="230"/>
      <c r="W1502" s="230"/>
    </row>
    <row r="1503" spans="16:23" x14ac:dyDescent="0.35">
      <c r="P1503" s="134"/>
      <c r="Q1503" s="246"/>
      <c r="R1503" s="232"/>
      <c r="S1503" s="233"/>
      <c r="T1503" s="233"/>
      <c r="U1503" s="230"/>
      <c r="V1503" s="230"/>
      <c r="W1503" s="230"/>
    </row>
    <row r="1504" spans="16:23" x14ac:dyDescent="0.35">
      <c r="P1504" s="134"/>
      <c r="Q1504" s="246"/>
      <c r="R1504" s="232"/>
      <c r="S1504" s="233"/>
      <c r="T1504" s="233"/>
      <c r="U1504" s="230"/>
      <c r="V1504" s="230"/>
      <c r="W1504" s="230"/>
    </row>
    <row r="1505" spans="16:23" x14ac:dyDescent="0.35">
      <c r="P1505" s="134"/>
      <c r="Q1505" s="246"/>
      <c r="R1505" s="232"/>
      <c r="S1505" s="233"/>
      <c r="T1505" s="233"/>
      <c r="U1505" s="230"/>
      <c r="V1505" s="230"/>
      <c r="W1505" s="230"/>
    </row>
    <row r="1506" spans="16:23" x14ac:dyDescent="0.35">
      <c r="P1506" s="134"/>
      <c r="Q1506" s="246"/>
      <c r="R1506" s="232"/>
      <c r="S1506" s="233"/>
      <c r="T1506" s="233"/>
      <c r="U1506" s="230"/>
      <c r="V1506" s="230"/>
      <c r="W1506" s="230"/>
    </row>
    <row r="1507" spans="16:23" x14ac:dyDescent="0.35">
      <c r="P1507" s="134"/>
      <c r="Q1507" s="246"/>
      <c r="R1507" s="232"/>
      <c r="S1507" s="233"/>
      <c r="T1507" s="233"/>
      <c r="U1507" s="230"/>
      <c r="V1507" s="230"/>
      <c r="W1507" s="230"/>
    </row>
    <row r="1508" spans="16:23" x14ac:dyDescent="0.35">
      <c r="P1508" s="134"/>
      <c r="Q1508" s="246"/>
      <c r="R1508" s="232"/>
      <c r="S1508" s="233"/>
      <c r="T1508" s="233"/>
      <c r="U1508" s="230"/>
      <c r="V1508" s="230"/>
      <c r="W1508" s="230"/>
    </row>
    <row r="1509" spans="16:23" x14ac:dyDescent="0.35">
      <c r="P1509" s="134"/>
      <c r="Q1509" s="246"/>
      <c r="R1509" s="232"/>
      <c r="S1509" s="233"/>
      <c r="T1509" s="233"/>
      <c r="U1509" s="230"/>
      <c r="V1509" s="230"/>
      <c r="W1509" s="230"/>
    </row>
    <row r="1510" spans="16:23" x14ac:dyDescent="0.35">
      <c r="P1510" s="134"/>
      <c r="Q1510" s="246"/>
      <c r="R1510" s="232"/>
      <c r="S1510" s="233"/>
      <c r="T1510" s="233"/>
      <c r="U1510" s="230"/>
      <c r="V1510" s="230"/>
      <c r="W1510" s="230"/>
    </row>
    <row r="1511" spans="16:23" x14ac:dyDescent="0.35">
      <c r="P1511" s="134"/>
      <c r="Q1511" s="246"/>
      <c r="R1511" s="232"/>
      <c r="S1511" s="233"/>
      <c r="T1511" s="233"/>
      <c r="U1511" s="230"/>
      <c r="V1511" s="230"/>
      <c r="W1511" s="230"/>
    </row>
    <row r="1512" spans="16:23" x14ac:dyDescent="0.35">
      <c r="P1512" s="134"/>
      <c r="Q1512" s="246"/>
      <c r="R1512" s="232"/>
      <c r="S1512" s="233"/>
      <c r="T1512" s="233"/>
      <c r="U1512" s="230"/>
      <c r="V1512" s="230"/>
      <c r="W1512" s="230"/>
    </row>
    <row r="1513" spans="16:23" x14ac:dyDescent="0.35">
      <c r="P1513" s="134"/>
      <c r="Q1513" s="246"/>
      <c r="R1513" s="232"/>
      <c r="S1513" s="233"/>
      <c r="T1513" s="233"/>
      <c r="U1513" s="230"/>
      <c r="V1513" s="230"/>
      <c r="W1513" s="230"/>
    </row>
    <row r="1514" spans="16:23" x14ac:dyDescent="0.35">
      <c r="P1514" s="134"/>
      <c r="Q1514" s="246"/>
      <c r="R1514" s="232"/>
      <c r="S1514" s="233"/>
      <c r="T1514" s="233"/>
      <c r="U1514" s="230"/>
      <c r="V1514" s="230"/>
      <c r="W1514" s="230"/>
    </row>
    <row r="1515" spans="16:23" x14ac:dyDescent="0.35">
      <c r="P1515" s="134"/>
      <c r="Q1515" s="246"/>
      <c r="R1515" s="232"/>
      <c r="S1515" s="233"/>
      <c r="T1515" s="233"/>
      <c r="U1515" s="230"/>
      <c r="V1515" s="230"/>
      <c r="W1515" s="230"/>
    </row>
    <row r="1516" spans="16:23" x14ac:dyDescent="0.35">
      <c r="P1516" s="134"/>
      <c r="Q1516" s="246"/>
      <c r="R1516" s="232"/>
      <c r="S1516" s="233"/>
      <c r="T1516" s="233"/>
      <c r="U1516" s="230"/>
      <c r="V1516" s="230"/>
      <c r="W1516" s="230"/>
    </row>
    <row r="1517" spans="16:23" x14ac:dyDescent="0.35">
      <c r="P1517" s="134"/>
      <c r="Q1517" s="246"/>
      <c r="R1517" s="232"/>
      <c r="S1517" s="233"/>
      <c r="T1517" s="233"/>
      <c r="U1517" s="230"/>
      <c r="V1517" s="230"/>
      <c r="W1517" s="230"/>
    </row>
    <row r="1518" spans="16:23" x14ac:dyDescent="0.35">
      <c r="P1518" s="134"/>
      <c r="Q1518" s="246"/>
      <c r="R1518" s="232"/>
      <c r="S1518" s="233"/>
      <c r="T1518" s="233"/>
      <c r="U1518" s="230"/>
      <c r="V1518" s="230"/>
      <c r="W1518" s="230"/>
    </row>
    <row r="1519" spans="16:23" x14ac:dyDescent="0.35">
      <c r="P1519" s="134"/>
      <c r="Q1519" s="246"/>
      <c r="R1519" s="232"/>
      <c r="S1519" s="233"/>
      <c r="T1519" s="233"/>
      <c r="U1519" s="230"/>
      <c r="V1519" s="230"/>
      <c r="W1519" s="230"/>
    </row>
    <row r="1520" spans="16:23" x14ac:dyDescent="0.35">
      <c r="P1520" s="134"/>
      <c r="Q1520" s="246"/>
      <c r="R1520" s="232"/>
      <c r="S1520" s="233"/>
      <c r="T1520" s="233"/>
      <c r="U1520" s="230"/>
      <c r="V1520" s="230"/>
      <c r="W1520" s="230"/>
    </row>
    <row r="1521" spans="16:23" x14ac:dyDescent="0.35">
      <c r="P1521" s="134"/>
      <c r="Q1521" s="246"/>
      <c r="R1521" s="232"/>
      <c r="S1521" s="233"/>
      <c r="T1521" s="233"/>
      <c r="U1521" s="230"/>
      <c r="V1521" s="230"/>
      <c r="W1521" s="230"/>
    </row>
    <row r="1522" spans="16:23" x14ac:dyDescent="0.35">
      <c r="P1522" s="134"/>
      <c r="Q1522" s="246"/>
      <c r="R1522" s="232"/>
      <c r="S1522" s="233"/>
      <c r="T1522" s="233"/>
      <c r="U1522" s="230"/>
      <c r="V1522" s="230"/>
      <c r="W1522" s="230"/>
    </row>
    <row r="1523" spans="16:23" x14ac:dyDescent="0.35">
      <c r="P1523" s="134"/>
      <c r="Q1523" s="246"/>
      <c r="R1523" s="232"/>
      <c r="S1523" s="233"/>
      <c r="T1523" s="233"/>
      <c r="U1523" s="230"/>
      <c r="V1523" s="230"/>
      <c r="W1523" s="230"/>
    </row>
    <row r="1524" spans="16:23" x14ac:dyDescent="0.35">
      <c r="P1524" s="134"/>
      <c r="Q1524" s="246"/>
      <c r="R1524" s="232"/>
      <c r="S1524" s="233"/>
      <c r="T1524" s="233"/>
      <c r="U1524" s="230"/>
      <c r="V1524" s="230"/>
      <c r="W1524" s="230"/>
    </row>
    <row r="1525" spans="16:23" x14ac:dyDescent="0.35">
      <c r="P1525" s="134"/>
      <c r="Q1525" s="246"/>
      <c r="R1525" s="232"/>
      <c r="S1525" s="233"/>
      <c r="T1525" s="233"/>
      <c r="U1525" s="230"/>
      <c r="V1525" s="230"/>
      <c r="W1525" s="230"/>
    </row>
    <row r="1526" spans="16:23" x14ac:dyDescent="0.35">
      <c r="P1526" s="134"/>
      <c r="Q1526" s="246"/>
      <c r="R1526" s="232"/>
      <c r="S1526" s="233"/>
      <c r="T1526" s="233"/>
      <c r="U1526" s="230"/>
      <c r="V1526" s="230"/>
      <c r="W1526" s="230"/>
    </row>
    <row r="1527" spans="16:23" x14ac:dyDescent="0.35">
      <c r="P1527" s="134"/>
      <c r="Q1527" s="246"/>
      <c r="R1527" s="232"/>
      <c r="S1527" s="233"/>
      <c r="T1527" s="233"/>
      <c r="U1527" s="230"/>
      <c r="V1527" s="230"/>
      <c r="W1527" s="230"/>
    </row>
    <row r="1528" spans="16:23" x14ac:dyDescent="0.35">
      <c r="P1528" s="134"/>
      <c r="Q1528" s="246"/>
      <c r="R1528" s="232"/>
      <c r="S1528" s="233"/>
      <c r="T1528" s="233"/>
      <c r="U1528" s="230"/>
      <c r="V1528" s="230"/>
      <c r="W1528" s="230"/>
    </row>
    <row r="1529" spans="16:23" x14ac:dyDescent="0.35">
      <c r="P1529" s="134"/>
      <c r="Q1529" s="246"/>
      <c r="R1529" s="232"/>
      <c r="S1529" s="233"/>
      <c r="T1529" s="233"/>
      <c r="U1529" s="230"/>
      <c r="V1529" s="230"/>
      <c r="W1529" s="230"/>
    </row>
    <row r="1530" spans="16:23" x14ac:dyDescent="0.35">
      <c r="P1530" s="134"/>
      <c r="Q1530" s="246"/>
      <c r="R1530" s="232"/>
      <c r="S1530" s="233"/>
      <c r="T1530" s="233"/>
      <c r="U1530" s="230"/>
      <c r="V1530" s="230"/>
      <c r="W1530" s="230"/>
    </row>
    <row r="1531" spans="16:23" x14ac:dyDescent="0.35">
      <c r="P1531" s="134"/>
      <c r="Q1531" s="246"/>
      <c r="R1531" s="232"/>
      <c r="S1531" s="233"/>
      <c r="T1531" s="233"/>
      <c r="U1531" s="230"/>
      <c r="V1531" s="230"/>
      <c r="W1531" s="230"/>
    </row>
    <row r="1532" spans="16:23" x14ac:dyDescent="0.35">
      <c r="P1532" s="134"/>
      <c r="Q1532" s="246"/>
      <c r="R1532" s="232"/>
      <c r="S1532" s="233"/>
      <c r="T1532" s="233"/>
      <c r="U1532" s="230"/>
      <c r="V1532" s="230"/>
      <c r="W1532" s="230"/>
    </row>
    <row r="1533" spans="16:23" x14ac:dyDescent="0.35">
      <c r="P1533" s="134"/>
      <c r="Q1533" s="246"/>
      <c r="R1533" s="232"/>
      <c r="S1533" s="233"/>
      <c r="T1533" s="233"/>
      <c r="U1533" s="230"/>
      <c r="V1533" s="230"/>
      <c r="W1533" s="230"/>
    </row>
    <row r="1534" spans="16:23" x14ac:dyDescent="0.35">
      <c r="P1534" s="134"/>
      <c r="Q1534" s="246"/>
      <c r="R1534" s="232"/>
      <c r="S1534" s="233"/>
      <c r="T1534" s="233"/>
      <c r="U1534" s="230"/>
      <c r="V1534" s="230"/>
      <c r="W1534" s="230"/>
    </row>
    <row r="1535" spans="16:23" x14ac:dyDescent="0.35">
      <c r="P1535" s="134"/>
      <c r="Q1535" s="246"/>
      <c r="R1535" s="232"/>
      <c r="S1535" s="233"/>
      <c r="T1535" s="233"/>
      <c r="U1535" s="230"/>
      <c r="V1535" s="230"/>
      <c r="W1535" s="230"/>
    </row>
    <row r="1536" spans="16:23" x14ac:dyDescent="0.35">
      <c r="P1536" s="134"/>
      <c r="Q1536" s="246"/>
      <c r="R1536" s="232"/>
      <c r="S1536" s="233"/>
      <c r="T1536" s="233"/>
      <c r="U1536" s="230"/>
      <c r="V1536" s="230"/>
      <c r="W1536" s="230"/>
    </row>
    <row r="1537" spans="16:23" x14ac:dyDescent="0.35">
      <c r="P1537" s="134"/>
      <c r="Q1537" s="246"/>
      <c r="R1537" s="232"/>
      <c r="S1537" s="233"/>
      <c r="T1537" s="233"/>
      <c r="U1537" s="230"/>
      <c r="V1537" s="230"/>
      <c r="W1537" s="230"/>
    </row>
    <row r="1538" spans="16:23" x14ac:dyDescent="0.35">
      <c r="P1538" s="134"/>
      <c r="Q1538" s="246"/>
      <c r="R1538" s="232"/>
      <c r="S1538" s="233"/>
      <c r="T1538" s="233"/>
      <c r="U1538" s="230"/>
      <c r="V1538" s="230"/>
      <c r="W1538" s="230"/>
    </row>
    <row r="1539" spans="16:23" x14ac:dyDescent="0.35">
      <c r="P1539" s="134"/>
      <c r="Q1539" s="246"/>
      <c r="R1539" s="232"/>
      <c r="S1539" s="233"/>
      <c r="T1539" s="233"/>
      <c r="U1539" s="230"/>
      <c r="V1539" s="230"/>
      <c r="W1539" s="230"/>
    </row>
    <row r="1540" spans="16:23" x14ac:dyDescent="0.35">
      <c r="P1540" s="134"/>
      <c r="Q1540" s="246"/>
      <c r="R1540" s="232"/>
      <c r="S1540" s="233"/>
      <c r="T1540" s="233"/>
      <c r="U1540" s="230"/>
      <c r="V1540" s="230"/>
      <c r="W1540" s="230"/>
    </row>
    <row r="1541" spans="16:23" x14ac:dyDescent="0.35">
      <c r="P1541" s="134"/>
      <c r="Q1541" s="246"/>
      <c r="R1541" s="232"/>
      <c r="S1541" s="233"/>
      <c r="T1541" s="233"/>
      <c r="U1541" s="230"/>
      <c r="V1541" s="230"/>
      <c r="W1541" s="230"/>
    </row>
    <row r="1542" spans="16:23" x14ac:dyDescent="0.35">
      <c r="P1542" s="134"/>
      <c r="Q1542" s="246"/>
      <c r="R1542" s="232"/>
      <c r="S1542" s="233"/>
      <c r="T1542" s="233"/>
      <c r="U1542" s="230"/>
      <c r="V1542" s="230"/>
      <c r="W1542" s="230"/>
    </row>
    <row r="1543" spans="16:23" x14ac:dyDescent="0.35">
      <c r="P1543" s="134"/>
      <c r="Q1543" s="246"/>
      <c r="R1543" s="232"/>
      <c r="S1543" s="233"/>
      <c r="T1543" s="233"/>
      <c r="U1543" s="230"/>
      <c r="V1543" s="230"/>
      <c r="W1543" s="230"/>
    </row>
    <row r="1544" spans="16:23" x14ac:dyDescent="0.35">
      <c r="P1544" s="134"/>
      <c r="Q1544" s="246"/>
      <c r="R1544" s="232"/>
      <c r="S1544" s="233"/>
      <c r="T1544" s="233"/>
      <c r="U1544" s="230"/>
      <c r="V1544" s="230"/>
      <c r="W1544" s="230"/>
    </row>
    <row r="1545" spans="16:23" x14ac:dyDescent="0.35">
      <c r="P1545" s="134"/>
      <c r="Q1545" s="246"/>
      <c r="R1545" s="232"/>
      <c r="S1545" s="233"/>
      <c r="T1545" s="233"/>
      <c r="U1545" s="230"/>
      <c r="V1545" s="230"/>
      <c r="W1545" s="230"/>
    </row>
    <row r="1546" spans="16:23" x14ac:dyDescent="0.35">
      <c r="P1546" s="134"/>
      <c r="Q1546" s="246"/>
      <c r="R1546" s="232"/>
      <c r="S1546" s="233"/>
      <c r="T1546" s="233"/>
      <c r="U1546" s="230"/>
      <c r="V1546" s="230"/>
      <c r="W1546" s="230"/>
    </row>
    <row r="1547" spans="16:23" x14ac:dyDescent="0.35">
      <c r="P1547" s="134"/>
      <c r="Q1547" s="246"/>
      <c r="R1547" s="232"/>
      <c r="S1547" s="233"/>
      <c r="T1547" s="233"/>
      <c r="U1547" s="230"/>
      <c r="V1547" s="230"/>
      <c r="W1547" s="230"/>
    </row>
    <row r="1548" spans="16:23" x14ac:dyDescent="0.35">
      <c r="P1548" s="134"/>
      <c r="Q1548" s="246"/>
      <c r="R1548" s="232"/>
      <c r="S1548" s="233"/>
      <c r="T1548" s="233"/>
      <c r="U1548" s="230"/>
      <c r="V1548" s="230"/>
      <c r="W1548" s="230"/>
    </row>
    <row r="1549" spans="16:23" x14ac:dyDescent="0.35">
      <c r="P1549" s="134"/>
      <c r="Q1549" s="246"/>
      <c r="R1549" s="232"/>
      <c r="S1549" s="233"/>
      <c r="T1549" s="233"/>
      <c r="U1549" s="230"/>
      <c r="V1549" s="230"/>
      <c r="W1549" s="230"/>
    </row>
    <row r="1550" spans="16:23" x14ac:dyDescent="0.35">
      <c r="P1550" s="134"/>
      <c r="Q1550" s="246"/>
      <c r="R1550" s="232"/>
      <c r="S1550" s="233"/>
      <c r="T1550" s="233"/>
      <c r="U1550" s="230"/>
      <c r="V1550" s="230"/>
      <c r="W1550" s="230"/>
    </row>
    <row r="1551" spans="16:23" x14ac:dyDescent="0.35">
      <c r="P1551" s="134"/>
      <c r="Q1551" s="246"/>
      <c r="R1551" s="232"/>
      <c r="S1551" s="233"/>
      <c r="T1551" s="233"/>
      <c r="U1551" s="230"/>
      <c r="V1551" s="230"/>
      <c r="W1551" s="230"/>
    </row>
    <row r="1552" spans="16:23" x14ac:dyDescent="0.35">
      <c r="P1552" s="134"/>
      <c r="Q1552" s="246"/>
      <c r="R1552" s="232"/>
      <c r="S1552" s="233"/>
      <c r="T1552" s="233"/>
      <c r="U1552" s="230"/>
      <c r="V1552" s="230"/>
      <c r="W1552" s="230"/>
    </row>
    <row r="1553" spans="16:23" x14ac:dyDescent="0.35">
      <c r="P1553" s="134"/>
      <c r="Q1553" s="246"/>
      <c r="R1553" s="232"/>
      <c r="S1553" s="233"/>
      <c r="T1553" s="233"/>
      <c r="U1553" s="230"/>
      <c r="V1553" s="230"/>
      <c r="W1553" s="230"/>
    </row>
    <row r="1554" spans="16:23" x14ac:dyDescent="0.35">
      <c r="P1554" s="134"/>
      <c r="Q1554" s="246"/>
      <c r="R1554" s="232"/>
      <c r="S1554" s="233"/>
      <c r="T1554" s="233"/>
      <c r="U1554" s="230"/>
      <c r="V1554" s="230"/>
      <c r="W1554" s="230"/>
    </row>
    <row r="1555" spans="16:23" x14ac:dyDescent="0.35">
      <c r="P1555" s="134"/>
      <c r="Q1555" s="246"/>
      <c r="R1555" s="232"/>
      <c r="S1555" s="233"/>
      <c r="T1555" s="233"/>
      <c r="U1555" s="230"/>
      <c r="V1555" s="230"/>
      <c r="W1555" s="230"/>
    </row>
    <row r="1556" spans="16:23" x14ac:dyDescent="0.35">
      <c r="P1556" s="134"/>
      <c r="Q1556" s="246"/>
      <c r="R1556" s="232"/>
      <c r="S1556" s="233"/>
      <c r="T1556" s="233"/>
      <c r="U1556" s="230"/>
      <c r="V1556" s="230"/>
      <c r="W1556" s="230"/>
    </row>
    <row r="1557" spans="16:23" x14ac:dyDescent="0.35">
      <c r="P1557" s="134"/>
      <c r="Q1557" s="246"/>
      <c r="R1557" s="232"/>
      <c r="S1557" s="233"/>
      <c r="T1557" s="233"/>
      <c r="U1557" s="230"/>
      <c r="V1557" s="230"/>
      <c r="W1557" s="230"/>
    </row>
    <row r="1558" spans="16:23" x14ac:dyDescent="0.35">
      <c r="P1558" s="134"/>
      <c r="Q1558" s="246"/>
      <c r="R1558" s="232"/>
      <c r="S1558" s="233"/>
      <c r="T1558" s="233"/>
      <c r="U1558" s="230"/>
      <c r="V1558" s="230"/>
      <c r="W1558" s="230"/>
    </row>
    <row r="1559" spans="16:23" x14ac:dyDescent="0.35">
      <c r="P1559" s="134"/>
      <c r="Q1559" s="246"/>
      <c r="R1559" s="232"/>
      <c r="S1559" s="233"/>
      <c r="T1559" s="233"/>
      <c r="U1559" s="230"/>
      <c r="V1559" s="230"/>
      <c r="W1559" s="230"/>
    </row>
    <row r="1560" spans="16:23" x14ac:dyDescent="0.35">
      <c r="P1560" s="134"/>
      <c r="Q1560" s="246"/>
      <c r="R1560" s="232"/>
      <c r="S1560" s="233"/>
      <c r="T1560" s="233"/>
      <c r="U1560" s="230"/>
      <c r="V1560" s="230"/>
      <c r="W1560" s="230"/>
    </row>
    <row r="1561" spans="16:23" x14ac:dyDescent="0.35">
      <c r="P1561" s="134"/>
      <c r="Q1561" s="246"/>
      <c r="R1561" s="232"/>
      <c r="S1561" s="233"/>
      <c r="T1561" s="233"/>
      <c r="U1561" s="230"/>
      <c r="V1561" s="230"/>
      <c r="W1561" s="230"/>
    </row>
    <row r="1562" spans="16:23" x14ac:dyDescent="0.35">
      <c r="P1562" s="134"/>
      <c r="Q1562" s="246"/>
      <c r="R1562" s="232"/>
      <c r="S1562" s="233"/>
      <c r="T1562" s="233"/>
      <c r="U1562" s="230"/>
      <c r="V1562" s="230"/>
      <c r="W1562" s="230"/>
    </row>
    <row r="1563" spans="16:23" x14ac:dyDescent="0.35">
      <c r="P1563" s="134"/>
      <c r="Q1563" s="246"/>
      <c r="R1563" s="232"/>
      <c r="S1563" s="233"/>
      <c r="T1563" s="233"/>
      <c r="U1563" s="230"/>
      <c r="V1563" s="230"/>
      <c r="W1563" s="230"/>
    </row>
    <row r="1564" spans="16:23" x14ac:dyDescent="0.35">
      <c r="P1564" s="134"/>
      <c r="Q1564" s="246"/>
      <c r="R1564" s="232"/>
      <c r="S1564" s="233"/>
      <c r="T1564" s="233"/>
      <c r="U1564" s="230"/>
      <c r="V1564" s="230"/>
      <c r="W1564" s="230"/>
    </row>
    <row r="1565" spans="16:23" x14ac:dyDescent="0.35">
      <c r="P1565" s="134"/>
      <c r="Q1565" s="246"/>
      <c r="R1565" s="232"/>
      <c r="S1565" s="233"/>
      <c r="T1565" s="233"/>
      <c r="U1565" s="230"/>
      <c r="V1565" s="230"/>
      <c r="W1565" s="230"/>
    </row>
    <row r="1566" spans="16:23" x14ac:dyDescent="0.35">
      <c r="P1566" s="134"/>
      <c r="Q1566" s="246"/>
      <c r="R1566" s="232"/>
      <c r="S1566" s="233"/>
      <c r="T1566" s="233"/>
      <c r="U1566" s="230"/>
      <c r="V1566" s="230"/>
      <c r="W1566" s="230"/>
    </row>
    <row r="1567" spans="16:23" x14ac:dyDescent="0.35">
      <c r="P1567" s="134"/>
      <c r="Q1567" s="246"/>
      <c r="R1567" s="232"/>
      <c r="S1567" s="233"/>
      <c r="T1567" s="233"/>
      <c r="U1567" s="230"/>
      <c r="V1567" s="230"/>
      <c r="W1567" s="230"/>
    </row>
    <row r="1568" spans="16:23" x14ac:dyDescent="0.35">
      <c r="P1568" s="134"/>
      <c r="Q1568" s="246"/>
      <c r="R1568" s="232"/>
      <c r="S1568" s="233"/>
      <c r="T1568" s="233"/>
      <c r="U1568" s="230"/>
      <c r="V1568" s="230"/>
      <c r="W1568" s="230"/>
    </row>
    <row r="1569" spans="16:23" x14ac:dyDescent="0.35">
      <c r="P1569" s="134"/>
      <c r="Q1569" s="246"/>
      <c r="R1569" s="232"/>
      <c r="S1569" s="233"/>
      <c r="T1569" s="233"/>
      <c r="U1569" s="230"/>
      <c r="V1569" s="230"/>
      <c r="W1569" s="230"/>
    </row>
    <row r="1570" spans="16:23" x14ac:dyDescent="0.35">
      <c r="P1570" s="134"/>
      <c r="Q1570" s="246"/>
      <c r="R1570" s="232"/>
      <c r="S1570" s="233"/>
      <c r="T1570" s="233"/>
      <c r="U1570" s="230"/>
      <c r="V1570" s="230"/>
      <c r="W1570" s="230"/>
    </row>
    <row r="1571" spans="16:23" x14ac:dyDescent="0.35">
      <c r="P1571" s="134"/>
      <c r="Q1571" s="246"/>
      <c r="R1571" s="232"/>
      <c r="S1571" s="233"/>
      <c r="T1571" s="233"/>
      <c r="U1571" s="230"/>
      <c r="V1571" s="230"/>
      <c r="W1571" s="230"/>
    </row>
    <row r="1572" spans="16:23" x14ac:dyDescent="0.35">
      <c r="P1572" s="134"/>
      <c r="Q1572" s="246"/>
      <c r="R1572" s="232"/>
      <c r="S1572" s="233"/>
      <c r="T1572" s="233"/>
      <c r="U1572" s="230"/>
      <c r="V1572" s="230"/>
      <c r="W1572" s="230"/>
    </row>
    <row r="1573" spans="16:23" x14ac:dyDescent="0.35">
      <c r="P1573" s="134"/>
      <c r="Q1573" s="246"/>
      <c r="R1573" s="232"/>
      <c r="S1573" s="233"/>
      <c r="T1573" s="233"/>
      <c r="U1573" s="230"/>
      <c r="V1573" s="230"/>
      <c r="W1573" s="230"/>
    </row>
    <row r="1574" spans="16:23" x14ac:dyDescent="0.35">
      <c r="P1574" s="134"/>
      <c r="Q1574" s="246"/>
      <c r="R1574" s="232"/>
      <c r="S1574" s="233"/>
      <c r="T1574" s="233"/>
      <c r="U1574" s="230"/>
      <c r="V1574" s="230"/>
      <c r="W1574" s="230"/>
    </row>
    <row r="1575" spans="16:23" x14ac:dyDescent="0.35">
      <c r="P1575" s="134"/>
      <c r="Q1575" s="246"/>
      <c r="R1575" s="232"/>
      <c r="S1575" s="233"/>
      <c r="T1575" s="233"/>
      <c r="U1575" s="230"/>
      <c r="V1575" s="230"/>
      <c r="W1575" s="230"/>
    </row>
    <row r="1576" spans="16:23" x14ac:dyDescent="0.35">
      <c r="P1576" s="134"/>
      <c r="Q1576" s="246"/>
      <c r="R1576" s="232"/>
      <c r="S1576" s="233"/>
      <c r="T1576" s="233"/>
      <c r="U1576" s="230"/>
      <c r="V1576" s="230"/>
      <c r="W1576" s="230"/>
    </row>
    <row r="1577" spans="16:23" x14ac:dyDescent="0.35">
      <c r="P1577" s="134"/>
      <c r="Q1577" s="246"/>
      <c r="R1577" s="232"/>
      <c r="S1577" s="233"/>
      <c r="T1577" s="233"/>
      <c r="U1577" s="230"/>
      <c r="V1577" s="230"/>
      <c r="W1577" s="230"/>
    </row>
    <row r="1578" spans="16:23" x14ac:dyDescent="0.35">
      <c r="P1578" s="134"/>
      <c r="Q1578" s="246"/>
      <c r="R1578" s="232"/>
      <c r="S1578" s="233"/>
      <c r="T1578" s="233"/>
      <c r="U1578" s="230"/>
      <c r="V1578" s="230"/>
      <c r="W1578" s="230"/>
    </row>
    <row r="1579" spans="16:23" x14ac:dyDescent="0.35">
      <c r="P1579" s="134"/>
      <c r="Q1579" s="246"/>
      <c r="R1579" s="232"/>
      <c r="S1579" s="233"/>
      <c r="T1579" s="233"/>
      <c r="U1579" s="230"/>
      <c r="V1579" s="230"/>
      <c r="W1579" s="230"/>
    </row>
    <row r="1580" spans="16:23" x14ac:dyDescent="0.35">
      <c r="P1580" s="134"/>
      <c r="Q1580" s="246"/>
      <c r="R1580" s="232"/>
      <c r="S1580" s="233"/>
      <c r="T1580" s="233"/>
      <c r="U1580" s="230"/>
      <c r="V1580" s="230"/>
      <c r="W1580" s="230"/>
    </row>
    <row r="1581" spans="16:23" x14ac:dyDescent="0.35">
      <c r="P1581" s="134"/>
      <c r="Q1581" s="246"/>
      <c r="R1581" s="232"/>
      <c r="S1581" s="233"/>
      <c r="T1581" s="233"/>
      <c r="U1581" s="230"/>
      <c r="V1581" s="230"/>
      <c r="W1581" s="230"/>
    </row>
    <row r="1582" spans="16:23" x14ac:dyDescent="0.35">
      <c r="P1582" s="134"/>
      <c r="Q1582" s="246"/>
      <c r="R1582" s="232"/>
      <c r="S1582" s="233"/>
      <c r="T1582" s="233"/>
      <c r="U1582" s="230"/>
      <c r="V1582" s="230"/>
      <c r="W1582" s="230"/>
    </row>
    <row r="1583" spans="16:23" x14ac:dyDescent="0.35">
      <c r="P1583" s="134"/>
      <c r="Q1583" s="246"/>
      <c r="R1583" s="232"/>
      <c r="S1583" s="233"/>
      <c r="T1583" s="233"/>
      <c r="U1583" s="230"/>
      <c r="V1583" s="230"/>
      <c r="W1583" s="230"/>
    </row>
    <row r="1584" spans="16:23" x14ac:dyDescent="0.35">
      <c r="P1584" s="134"/>
      <c r="Q1584" s="246"/>
      <c r="R1584" s="232"/>
      <c r="S1584" s="233"/>
      <c r="T1584" s="233"/>
      <c r="U1584" s="230"/>
      <c r="V1584" s="230"/>
      <c r="W1584" s="230"/>
    </row>
    <row r="1585" spans="16:23" x14ac:dyDescent="0.35">
      <c r="P1585" s="134"/>
      <c r="Q1585" s="246"/>
      <c r="R1585" s="232"/>
      <c r="S1585" s="233"/>
      <c r="T1585" s="233"/>
      <c r="U1585" s="230"/>
      <c r="V1585" s="230"/>
      <c r="W1585" s="230"/>
    </row>
    <row r="1586" spans="16:23" x14ac:dyDescent="0.35">
      <c r="P1586" s="134"/>
      <c r="Q1586" s="246"/>
      <c r="R1586" s="232"/>
      <c r="S1586" s="233"/>
      <c r="T1586" s="233"/>
      <c r="U1586" s="230"/>
      <c r="V1586" s="230"/>
      <c r="W1586" s="230"/>
    </row>
    <row r="1587" spans="16:23" x14ac:dyDescent="0.35">
      <c r="P1587" s="134"/>
      <c r="Q1587" s="246"/>
      <c r="R1587" s="232"/>
      <c r="S1587" s="233"/>
      <c r="T1587" s="233"/>
      <c r="U1587" s="230"/>
      <c r="V1587" s="230"/>
      <c r="W1587" s="230"/>
    </row>
    <row r="1588" spans="16:23" x14ac:dyDescent="0.35">
      <c r="P1588" s="134"/>
      <c r="Q1588" s="246"/>
      <c r="R1588" s="232"/>
      <c r="S1588" s="233"/>
      <c r="T1588" s="233"/>
      <c r="U1588" s="230"/>
      <c r="V1588" s="230"/>
      <c r="W1588" s="230"/>
    </row>
    <row r="1589" spans="16:23" x14ac:dyDescent="0.35">
      <c r="P1589" s="134"/>
      <c r="Q1589" s="246"/>
      <c r="R1589" s="232"/>
      <c r="S1589" s="233"/>
      <c r="T1589" s="233"/>
      <c r="U1589" s="230"/>
      <c r="V1589" s="230"/>
      <c r="W1589" s="230"/>
    </row>
    <row r="1590" spans="16:23" x14ac:dyDescent="0.35">
      <c r="P1590" s="134"/>
      <c r="Q1590" s="246"/>
      <c r="R1590" s="232"/>
      <c r="S1590" s="233"/>
      <c r="T1590" s="233"/>
      <c r="U1590" s="230"/>
      <c r="V1590" s="230"/>
      <c r="W1590" s="230"/>
    </row>
    <row r="1591" spans="16:23" x14ac:dyDescent="0.35">
      <c r="P1591" s="134"/>
      <c r="Q1591" s="246"/>
      <c r="R1591" s="232"/>
      <c r="S1591" s="233"/>
      <c r="T1591" s="233"/>
      <c r="U1591" s="230"/>
      <c r="V1591" s="230"/>
      <c r="W1591" s="230"/>
    </row>
    <row r="1592" spans="16:23" x14ac:dyDescent="0.35">
      <c r="P1592" s="134"/>
      <c r="Q1592" s="246"/>
      <c r="R1592" s="232"/>
      <c r="S1592" s="233"/>
      <c r="T1592" s="233"/>
      <c r="U1592" s="230"/>
      <c r="V1592" s="230"/>
      <c r="W1592" s="230"/>
    </row>
    <row r="1593" spans="16:23" x14ac:dyDescent="0.35">
      <c r="P1593" s="134"/>
      <c r="Q1593" s="246"/>
      <c r="R1593" s="232"/>
      <c r="S1593" s="233"/>
      <c r="T1593" s="233"/>
      <c r="U1593" s="230"/>
      <c r="V1593" s="230"/>
      <c r="W1593" s="230"/>
    </row>
    <row r="1594" spans="16:23" x14ac:dyDescent="0.35">
      <c r="P1594" s="134"/>
      <c r="Q1594" s="246"/>
      <c r="R1594" s="232"/>
      <c r="S1594" s="233"/>
      <c r="T1594" s="233"/>
      <c r="U1594" s="230"/>
      <c r="V1594" s="230"/>
      <c r="W1594" s="230"/>
    </row>
    <row r="1595" spans="16:23" x14ac:dyDescent="0.35">
      <c r="P1595" s="134"/>
      <c r="Q1595" s="246"/>
      <c r="R1595" s="232"/>
      <c r="S1595" s="233"/>
      <c r="T1595" s="233"/>
      <c r="U1595" s="230"/>
      <c r="V1595" s="230"/>
      <c r="W1595" s="230"/>
    </row>
    <row r="1596" spans="16:23" x14ac:dyDescent="0.35">
      <c r="P1596" s="134"/>
      <c r="Q1596" s="246"/>
      <c r="R1596" s="232"/>
      <c r="S1596" s="233"/>
      <c r="T1596" s="233"/>
      <c r="U1596" s="230"/>
      <c r="V1596" s="230"/>
      <c r="W1596" s="230"/>
    </row>
    <row r="1597" spans="16:23" x14ac:dyDescent="0.35">
      <c r="P1597" s="134"/>
      <c r="Q1597" s="246"/>
      <c r="R1597" s="232"/>
      <c r="S1597" s="233"/>
      <c r="T1597" s="233"/>
      <c r="U1597" s="230"/>
      <c r="V1597" s="230"/>
      <c r="W1597" s="230"/>
    </row>
    <row r="1598" spans="16:23" x14ac:dyDescent="0.35">
      <c r="P1598" s="134"/>
      <c r="Q1598" s="246"/>
      <c r="R1598" s="232"/>
      <c r="S1598" s="233"/>
      <c r="T1598" s="233"/>
      <c r="U1598" s="230"/>
      <c r="V1598" s="230"/>
      <c r="W1598" s="230"/>
    </row>
    <row r="1599" spans="16:23" x14ac:dyDescent="0.35">
      <c r="P1599" s="134"/>
      <c r="Q1599" s="246"/>
      <c r="R1599" s="232"/>
      <c r="S1599" s="233"/>
      <c r="T1599" s="233"/>
      <c r="U1599" s="230"/>
      <c r="V1599" s="230"/>
      <c r="W1599" s="230"/>
    </row>
    <row r="1600" spans="16:23" x14ac:dyDescent="0.35">
      <c r="P1600" s="134"/>
      <c r="Q1600" s="246"/>
      <c r="R1600" s="232"/>
      <c r="S1600" s="233"/>
      <c r="T1600" s="233"/>
      <c r="U1600" s="230"/>
      <c r="V1600" s="230"/>
      <c r="W1600" s="230"/>
    </row>
    <row r="1601" spans="16:23" x14ac:dyDescent="0.35">
      <c r="P1601" s="134"/>
      <c r="Q1601" s="246"/>
      <c r="R1601" s="232"/>
      <c r="S1601" s="233"/>
      <c r="T1601" s="233"/>
      <c r="U1601" s="230"/>
      <c r="V1601" s="230"/>
      <c r="W1601" s="230"/>
    </row>
    <row r="1602" spans="16:23" x14ac:dyDescent="0.35">
      <c r="P1602" s="134"/>
      <c r="Q1602" s="246"/>
      <c r="R1602" s="232"/>
      <c r="S1602" s="233"/>
      <c r="T1602" s="233"/>
      <c r="U1602" s="230"/>
      <c r="V1602" s="230"/>
      <c r="W1602" s="230"/>
    </row>
    <row r="1603" spans="16:23" x14ac:dyDescent="0.35">
      <c r="P1603" s="134"/>
      <c r="Q1603" s="246"/>
      <c r="R1603" s="232"/>
      <c r="S1603" s="233"/>
      <c r="T1603" s="233"/>
      <c r="U1603" s="230"/>
      <c r="V1603" s="230"/>
      <c r="W1603" s="230"/>
    </row>
    <row r="1604" spans="16:23" x14ac:dyDescent="0.35">
      <c r="P1604" s="134"/>
      <c r="Q1604" s="246"/>
      <c r="R1604" s="232"/>
      <c r="S1604" s="233"/>
      <c r="T1604" s="233"/>
      <c r="U1604" s="230"/>
      <c r="V1604" s="230"/>
      <c r="W1604" s="230"/>
    </row>
    <row r="1605" spans="16:23" x14ac:dyDescent="0.35">
      <c r="P1605" s="134"/>
      <c r="Q1605" s="246"/>
      <c r="R1605" s="232"/>
      <c r="S1605" s="233"/>
      <c r="T1605" s="233"/>
      <c r="U1605" s="230"/>
      <c r="V1605" s="230"/>
      <c r="W1605" s="230"/>
    </row>
    <row r="1606" spans="16:23" x14ac:dyDescent="0.35">
      <c r="P1606" s="134"/>
      <c r="Q1606" s="246"/>
      <c r="R1606" s="232"/>
      <c r="S1606" s="233"/>
      <c r="T1606" s="233"/>
      <c r="U1606" s="230"/>
      <c r="V1606" s="230"/>
      <c r="W1606" s="230"/>
    </row>
    <row r="1607" spans="16:23" x14ac:dyDescent="0.35">
      <c r="P1607" s="134"/>
      <c r="Q1607" s="246"/>
      <c r="R1607" s="232"/>
      <c r="S1607" s="233"/>
      <c r="T1607" s="233"/>
      <c r="U1607" s="230"/>
      <c r="V1607" s="230"/>
      <c r="W1607" s="230"/>
    </row>
    <row r="1608" spans="16:23" x14ac:dyDescent="0.35">
      <c r="P1608" s="134"/>
      <c r="Q1608" s="246"/>
      <c r="R1608" s="232"/>
      <c r="S1608" s="233"/>
      <c r="T1608" s="233"/>
      <c r="U1608" s="230"/>
      <c r="V1608" s="230"/>
      <c r="W1608" s="230"/>
    </row>
    <row r="1609" spans="16:23" x14ac:dyDescent="0.35">
      <c r="P1609" s="134"/>
      <c r="Q1609" s="246"/>
      <c r="R1609" s="232"/>
      <c r="S1609" s="233"/>
      <c r="T1609" s="233"/>
      <c r="U1609" s="230"/>
      <c r="V1609" s="230"/>
      <c r="W1609" s="230"/>
    </row>
    <row r="1610" spans="16:23" x14ac:dyDescent="0.35">
      <c r="P1610" s="134"/>
      <c r="Q1610" s="246"/>
      <c r="R1610" s="232"/>
      <c r="S1610" s="233"/>
      <c r="T1610" s="233"/>
      <c r="U1610" s="230"/>
      <c r="V1610" s="230"/>
      <c r="W1610" s="230"/>
    </row>
    <row r="1611" spans="16:23" x14ac:dyDescent="0.35">
      <c r="P1611" s="134"/>
      <c r="Q1611" s="246"/>
      <c r="R1611" s="232"/>
      <c r="S1611" s="233"/>
      <c r="T1611" s="233"/>
      <c r="U1611" s="230"/>
      <c r="V1611" s="230"/>
      <c r="W1611" s="230"/>
    </row>
    <row r="1612" spans="16:23" x14ac:dyDescent="0.35">
      <c r="P1612" s="134"/>
      <c r="Q1612" s="246"/>
      <c r="R1612" s="232"/>
      <c r="S1612" s="233"/>
      <c r="T1612" s="233"/>
      <c r="U1612" s="230"/>
      <c r="V1612" s="230"/>
      <c r="W1612" s="230"/>
    </row>
    <row r="1613" spans="16:23" x14ac:dyDescent="0.35">
      <c r="P1613" s="134"/>
      <c r="Q1613" s="246"/>
      <c r="R1613" s="232"/>
      <c r="S1613" s="233"/>
      <c r="T1613" s="233"/>
      <c r="U1613" s="230"/>
      <c r="V1613" s="230"/>
      <c r="W1613" s="230"/>
    </row>
    <row r="1614" spans="16:23" x14ac:dyDescent="0.35">
      <c r="P1614" s="134"/>
      <c r="Q1614" s="246"/>
      <c r="R1614" s="232"/>
      <c r="S1614" s="233"/>
      <c r="T1614" s="233"/>
      <c r="U1614" s="230"/>
      <c r="V1614" s="230"/>
      <c r="W1614" s="230"/>
    </row>
    <row r="1615" spans="16:23" x14ac:dyDescent="0.35">
      <c r="P1615" s="134"/>
      <c r="Q1615" s="246"/>
      <c r="R1615" s="232"/>
      <c r="S1615" s="233"/>
      <c r="T1615" s="233"/>
      <c r="U1615" s="230"/>
      <c r="V1615" s="230"/>
      <c r="W1615" s="230"/>
    </row>
    <row r="1616" spans="16:23" x14ac:dyDescent="0.35">
      <c r="P1616" s="134"/>
      <c r="Q1616" s="246"/>
      <c r="R1616" s="232"/>
      <c r="S1616" s="233"/>
      <c r="T1616" s="233"/>
      <c r="U1616" s="230"/>
      <c r="V1616" s="230"/>
      <c r="W1616" s="230"/>
    </row>
    <row r="1617" spans="16:23" x14ac:dyDescent="0.35">
      <c r="P1617" s="134"/>
      <c r="Q1617" s="246"/>
      <c r="R1617" s="232"/>
      <c r="S1617" s="233"/>
      <c r="T1617" s="233"/>
      <c r="U1617" s="230"/>
      <c r="V1617" s="230"/>
      <c r="W1617" s="230"/>
    </row>
    <row r="1618" spans="16:23" x14ac:dyDescent="0.35">
      <c r="P1618" s="134"/>
      <c r="Q1618" s="246"/>
      <c r="R1618" s="232"/>
      <c r="S1618" s="233"/>
      <c r="T1618" s="233"/>
      <c r="U1618" s="230"/>
      <c r="V1618" s="230"/>
      <c r="W1618" s="230"/>
    </row>
    <row r="1619" spans="16:23" x14ac:dyDescent="0.35">
      <c r="P1619" s="134"/>
      <c r="Q1619" s="246"/>
      <c r="R1619" s="232"/>
      <c r="S1619" s="233"/>
      <c r="T1619" s="233"/>
      <c r="U1619" s="230"/>
      <c r="V1619" s="230"/>
      <c r="W1619" s="230"/>
    </row>
    <row r="1620" spans="16:23" x14ac:dyDescent="0.35">
      <c r="P1620" s="134"/>
      <c r="Q1620" s="246"/>
      <c r="R1620" s="232"/>
      <c r="S1620" s="233"/>
      <c r="T1620" s="233"/>
      <c r="U1620" s="230"/>
      <c r="V1620" s="230"/>
      <c r="W1620" s="230"/>
    </row>
    <row r="1621" spans="16:23" x14ac:dyDescent="0.35">
      <c r="P1621" s="134"/>
      <c r="Q1621" s="246"/>
      <c r="R1621" s="232"/>
      <c r="S1621" s="233"/>
      <c r="T1621" s="233"/>
      <c r="U1621" s="230"/>
      <c r="V1621" s="230"/>
      <c r="W1621" s="230"/>
    </row>
    <row r="1622" spans="16:23" x14ac:dyDescent="0.35">
      <c r="P1622" s="134"/>
      <c r="Q1622" s="246"/>
      <c r="R1622" s="232"/>
      <c r="S1622" s="233"/>
      <c r="T1622" s="233"/>
      <c r="U1622" s="230"/>
      <c r="V1622" s="230"/>
      <c r="W1622" s="230"/>
    </row>
    <row r="1623" spans="16:23" x14ac:dyDescent="0.35">
      <c r="P1623" s="134"/>
      <c r="Q1623" s="246"/>
      <c r="R1623" s="232"/>
      <c r="S1623" s="233"/>
      <c r="T1623" s="233"/>
      <c r="U1623" s="230"/>
      <c r="V1623" s="230"/>
      <c r="W1623" s="230"/>
    </row>
    <row r="1624" spans="16:23" x14ac:dyDescent="0.35">
      <c r="P1624" s="134"/>
      <c r="Q1624" s="246"/>
      <c r="R1624" s="232"/>
      <c r="S1624" s="233"/>
      <c r="T1624" s="233"/>
      <c r="U1624" s="230"/>
      <c r="V1624" s="230"/>
      <c r="W1624" s="230"/>
    </row>
    <row r="1625" spans="16:23" x14ac:dyDescent="0.35">
      <c r="P1625" s="134"/>
      <c r="Q1625" s="246"/>
      <c r="R1625" s="232"/>
      <c r="S1625" s="233"/>
      <c r="T1625" s="233"/>
      <c r="U1625" s="230"/>
      <c r="V1625" s="230"/>
      <c r="W1625" s="230"/>
    </row>
    <row r="1626" spans="16:23" x14ac:dyDescent="0.35">
      <c r="P1626" s="134"/>
      <c r="Q1626" s="246"/>
      <c r="R1626" s="232"/>
      <c r="S1626" s="233"/>
      <c r="T1626" s="233"/>
      <c r="U1626" s="230"/>
      <c r="V1626" s="230"/>
      <c r="W1626" s="230"/>
    </row>
    <row r="1627" spans="16:23" x14ac:dyDescent="0.35">
      <c r="P1627" s="134"/>
      <c r="Q1627" s="246"/>
      <c r="R1627" s="232"/>
      <c r="S1627" s="233"/>
      <c r="T1627" s="233"/>
      <c r="U1627" s="230"/>
      <c r="V1627" s="230"/>
      <c r="W1627" s="230"/>
    </row>
    <row r="1628" spans="16:23" x14ac:dyDescent="0.35">
      <c r="P1628" s="134"/>
      <c r="Q1628" s="246"/>
      <c r="R1628" s="232"/>
      <c r="S1628" s="233"/>
      <c r="T1628" s="233"/>
      <c r="U1628" s="230"/>
      <c r="V1628" s="230"/>
      <c r="W1628" s="230"/>
    </row>
    <row r="1629" spans="16:23" x14ac:dyDescent="0.35">
      <c r="P1629" s="134"/>
      <c r="Q1629" s="246"/>
      <c r="R1629" s="232"/>
      <c r="S1629" s="233"/>
      <c r="T1629" s="233"/>
      <c r="U1629" s="230"/>
      <c r="V1629" s="230"/>
      <c r="W1629" s="230"/>
    </row>
    <row r="1630" spans="16:23" x14ac:dyDescent="0.35">
      <c r="P1630" s="134"/>
      <c r="Q1630" s="246"/>
      <c r="R1630" s="232"/>
      <c r="S1630" s="233"/>
      <c r="T1630" s="233"/>
      <c r="U1630" s="230"/>
      <c r="V1630" s="230"/>
      <c r="W1630" s="230"/>
    </row>
    <row r="1631" spans="16:23" x14ac:dyDescent="0.35">
      <c r="P1631" s="134"/>
      <c r="Q1631" s="246"/>
      <c r="R1631" s="232"/>
      <c r="S1631" s="233"/>
      <c r="T1631" s="233"/>
      <c r="U1631" s="230"/>
      <c r="V1631" s="230"/>
      <c r="W1631" s="230"/>
    </row>
    <row r="1632" spans="16:23" x14ac:dyDescent="0.35">
      <c r="P1632" s="134"/>
      <c r="Q1632" s="246"/>
      <c r="R1632" s="232"/>
      <c r="S1632" s="233"/>
      <c r="T1632" s="233"/>
      <c r="U1632" s="230"/>
      <c r="V1632" s="230"/>
      <c r="W1632" s="230"/>
    </row>
    <row r="1633" spans="16:23" x14ac:dyDescent="0.35">
      <c r="P1633" s="134"/>
      <c r="Q1633" s="246"/>
      <c r="R1633" s="232"/>
      <c r="S1633" s="233"/>
      <c r="T1633" s="233"/>
      <c r="U1633" s="230"/>
      <c r="V1633" s="230"/>
      <c r="W1633" s="230"/>
    </row>
    <row r="1634" spans="16:23" x14ac:dyDescent="0.35">
      <c r="P1634" s="134"/>
      <c r="Q1634" s="246"/>
      <c r="R1634" s="232"/>
      <c r="S1634" s="233"/>
      <c r="T1634" s="233"/>
      <c r="U1634" s="230"/>
      <c r="V1634" s="230"/>
      <c r="W1634" s="230"/>
    </row>
    <row r="1635" spans="16:23" x14ac:dyDescent="0.35">
      <c r="P1635" s="134"/>
      <c r="Q1635" s="246"/>
      <c r="R1635" s="232"/>
      <c r="S1635" s="233"/>
      <c r="T1635" s="233"/>
      <c r="U1635" s="230"/>
      <c r="V1635" s="230"/>
      <c r="W1635" s="230"/>
    </row>
    <row r="1636" spans="16:23" x14ac:dyDescent="0.35">
      <c r="P1636" s="134"/>
      <c r="Q1636" s="246"/>
      <c r="R1636" s="232"/>
      <c r="S1636" s="233"/>
      <c r="T1636" s="233"/>
      <c r="U1636" s="230"/>
      <c r="V1636" s="230"/>
      <c r="W1636" s="230"/>
    </row>
    <row r="1637" spans="16:23" x14ac:dyDescent="0.35">
      <c r="P1637" s="134"/>
      <c r="Q1637" s="246"/>
      <c r="R1637" s="232"/>
      <c r="S1637" s="233"/>
      <c r="T1637" s="233"/>
      <c r="U1637" s="230"/>
      <c r="V1637" s="230"/>
      <c r="W1637" s="230"/>
    </row>
    <row r="1638" spans="16:23" x14ac:dyDescent="0.35">
      <c r="P1638" s="134"/>
      <c r="Q1638" s="246"/>
      <c r="R1638" s="232"/>
      <c r="S1638" s="233"/>
      <c r="T1638" s="233"/>
      <c r="U1638" s="230"/>
      <c r="V1638" s="230"/>
      <c r="W1638" s="230"/>
    </row>
    <row r="1639" spans="16:23" x14ac:dyDescent="0.35">
      <c r="P1639" s="134"/>
      <c r="Q1639" s="246"/>
      <c r="R1639" s="232"/>
      <c r="S1639" s="233"/>
      <c r="T1639" s="233"/>
      <c r="U1639" s="230"/>
      <c r="V1639" s="230"/>
      <c r="W1639" s="230"/>
    </row>
    <row r="1640" spans="16:23" x14ac:dyDescent="0.35">
      <c r="P1640" s="134"/>
      <c r="Q1640" s="246"/>
      <c r="R1640" s="232"/>
      <c r="S1640" s="233"/>
      <c r="T1640" s="233"/>
      <c r="U1640" s="230"/>
      <c r="V1640" s="230"/>
      <c r="W1640" s="230"/>
    </row>
    <row r="1641" spans="16:23" x14ac:dyDescent="0.35">
      <c r="P1641" s="134"/>
      <c r="Q1641" s="246"/>
      <c r="R1641" s="232"/>
      <c r="S1641" s="233"/>
      <c r="T1641" s="233"/>
      <c r="U1641" s="230"/>
      <c r="V1641" s="230"/>
      <c r="W1641" s="230"/>
    </row>
    <row r="1642" spans="16:23" x14ac:dyDescent="0.35">
      <c r="P1642" s="134"/>
      <c r="Q1642" s="246"/>
      <c r="R1642" s="232"/>
      <c r="S1642" s="233"/>
      <c r="T1642" s="233"/>
      <c r="U1642" s="230"/>
      <c r="V1642" s="230"/>
      <c r="W1642" s="230"/>
    </row>
    <row r="1643" spans="16:23" x14ac:dyDescent="0.35">
      <c r="P1643" s="134"/>
      <c r="Q1643" s="246"/>
      <c r="R1643" s="232"/>
      <c r="S1643" s="233"/>
      <c r="T1643" s="233"/>
      <c r="U1643" s="230"/>
      <c r="V1643" s="230"/>
      <c r="W1643" s="230"/>
    </row>
    <row r="1644" spans="16:23" x14ac:dyDescent="0.35">
      <c r="P1644" s="134"/>
      <c r="Q1644" s="246"/>
      <c r="R1644" s="232"/>
      <c r="S1644" s="233"/>
      <c r="T1644" s="233"/>
      <c r="U1644" s="230"/>
      <c r="V1644" s="230"/>
      <c r="W1644" s="230"/>
    </row>
    <row r="1645" spans="16:23" x14ac:dyDescent="0.35">
      <c r="P1645" s="134"/>
      <c r="Q1645" s="246"/>
      <c r="R1645" s="232"/>
      <c r="S1645" s="233"/>
      <c r="T1645" s="233"/>
      <c r="U1645" s="230"/>
      <c r="V1645" s="230"/>
      <c r="W1645" s="230"/>
    </row>
    <row r="1646" spans="16:23" x14ac:dyDescent="0.35">
      <c r="P1646" s="134"/>
      <c r="Q1646" s="246"/>
      <c r="R1646" s="232"/>
      <c r="S1646" s="233"/>
      <c r="T1646" s="233"/>
      <c r="U1646" s="230"/>
      <c r="V1646" s="230"/>
      <c r="W1646" s="230"/>
    </row>
    <row r="1647" spans="16:23" x14ac:dyDescent="0.35">
      <c r="P1647" s="134"/>
      <c r="Q1647" s="246"/>
      <c r="R1647" s="232"/>
      <c r="S1647" s="233"/>
      <c r="T1647" s="233"/>
      <c r="U1647" s="230"/>
      <c r="V1647" s="230"/>
      <c r="W1647" s="230"/>
    </row>
    <row r="1648" spans="16:23" x14ac:dyDescent="0.35">
      <c r="P1648" s="134"/>
      <c r="Q1648" s="246"/>
      <c r="R1648" s="232"/>
      <c r="S1648" s="233"/>
      <c r="T1648" s="233"/>
      <c r="U1648" s="230"/>
      <c r="V1648" s="230"/>
      <c r="W1648" s="230"/>
    </row>
    <row r="1649" spans="16:23" x14ac:dyDescent="0.35">
      <c r="P1649" s="134"/>
      <c r="Q1649" s="246"/>
      <c r="R1649" s="232"/>
      <c r="S1649" s="233"/>
      <c r="T1649" s="233"/>
      <c r="U1649" s="230"/>
      <c r="V1649" s="230"/>
      <c r="W1649" s="230"/>
    </row>
    <row r="1650" spans="16:23" x14ac:dyDescent="0.35">
      <c r="P1650" s="134"/>
      <c r="Q1650" s="246"/>
      <c r="R1650" s="232"/>
      <c r="S1650" s="233"/>
      <c r="T1650" s="233"/>
      <c r="U1650" s="230"/>
      <c r="V1650" s="230"/>
      <c r="W1650" s="230"/>
    </row>
    <row r="1651" spans="16:23" x14ac:dyDescent="0.35">
      <c r="P1651" s="134"/>
      <c r="Q1651" s="246"/>
      <c r="R1651" s="232"/>
      <c r="S1651" s="233"/>
      <c r="T1651" s="233"/>
      <c r="U1651" s="230"/>
      <c r="V1651" s="230"/>
      <c r="W1651" s="230"/>
    </row>
    <row r="1652" spans="16:23" x14ac:dyDescent="0.35">
      <c r="P1652" s="134"/>
      <c r="Q1652" s="246"/>
      <c r="R1652" s="232"/>
      <c r="S1652" s="233"/>
      <c r="T1652" s="233"/>
      <c r="U1652" s="230"/>
      <c r="V1652" s="230"/>
      <c r="W1652" s="230"/>
    </row>
    <row r="1653" spans="16:23" x14ac:dyDescent="0.35">
      <c r="P1653" s="134"/>
      <c r="Q1653" s="246"/>
      <c r="R1653" s="232"/>
      <c r="S1653" s="233"/>
      <c r="T1653" s="233"/>
      <c r="U1653" s="230"/>
      <c r="V1653" s="230"/>
      <c r="W1653" s="230"/>
    </row>
    <row r="1654" spans="16:23" x14ac:dyDescent="0.35">
      <c r="P1654" s="134"/>
      <c r="Q1654" s="246"/>
      <c r="R1654" s="232"/>
      <c r="S1654" s="233"/>
      <c r="T1654" s="233"/>
      <c r="U1654" s="230"/>
      <c r="V1654" s="230"/>
      <c r="W1654" s="230"/>
    </row>
    <row r="1655" spans="16:23" x14ac:dyDescent="0.35">
      <c r="P1655" s="134"/>
      <c r="Q1655" s="246"/>
      <c r="R1655" s="232"/>
      <c r="S1655" s="233"/>
      <c r="T1655" s="233"/>
      <c r="U1655" s="230"/>
      <c r="V1655" s="230"/>
      <c r="W1655" s="230"/>
    </row>
    <row r="1656" spans="16:23" x14ac:dyDescent="0.35">
      <c r="P1656" s="134"/>
      <c r="Q1656" s="246"/>
      <c r="R1656" s="232"/>
      <c r="S1656" s="233"/>
      <c r="T1656" s="233"/>
      <c r="U1656" s="230"/>
      <c r="V1656" s="230"/>
      <c r="W1656" s="230"/>
    </row>
    <row r="1657" spans="16:23" x14ac:dyDescent="0.35">
      <c r="P1657" s="134"/>
      <c r="Q1657" s="246"/>
      <c r="R1657" s="232"/>
      <c r="S1657" s="233"/>
      <c r="T1657" s="233"/>
      <c r="U1657" s="230"/>
      <c r="V1657" s="230"/>
      <c r="W1657" s="230"/>
    </row>
    <row r="1658" spans="16:23" x14ac:dyDescent="0.35">
      <c r="P1658" s="134"/>
      <c r="Q1658" s="246"/>
      <c r="R1658" s="232"/>
      <c r="S1658" s="233"/>
      <c r="T1658" s="233"/>
      <c r="U1658" s="230"/>
      <c r="V1658" s="230"/>
      <c r="W1658" s="230"/>
    </row>
    <row r="1659" spans="16:23" x14ac:dyDescent="0.35">
      <c r="P1659" s="134"/>
      <c r="Q1659" s="246"/>
      <c r="R1659" s="232"/>
      <c r="S1659" s="233"/>
      <c r="T1659" s="233"/>
      <c r="U1659" s="230"/>
      <c r="V1659" s="230"/>
      <c r="W1659" s="230"/>
    </row>
    <row r="1660" spans="16:23" x14ac:dyDescent="0.35">
      <c r="P1660" s="134"/>
      <c r="Q1660" s="246"/>
      <c r="R1660" s="232"/>
      <c r="S1660" s="233"/>
      <c r="T1660" s="233"/>
      <c r="U1660" s="230"/>
      <c r="V1660" s="230"/>
      <c r="W1660" s="230"/>
    </row>
    <row r="1661" spans="16:23" x14ac:dyDescent="0.35">
      <c r="P1661" s="134"/>
      <c r="Q1661" s="246"/>
      <c r="R1661" s="232"/>
      <c r="S1661" s="233"/>
      <c r="T1661" s="233"/>
      <c r="U1661" s="230"/>
      <c r="V1661" s="230"/>
      <c r="W1661" s="230"/>
    </row>
    <row r="1662" spans="16:23" x14ac:dyDescent="0.35">
      <c r="P1662" s="134"/>
      <c r="Q1662" s="246"/>
      <c r="R1662" s="232"/>
      <c r="S1662" s="233"/>
      <c r="T1662" s="233"/>
      <c r="U1662" s="230"/>
      <c r="V1662" s="230"/>
      <c r="W1662" s="230"/>
    </row>
    <row r="1663" spans="16:23" x14ac:dyDescent="0.35">
      <c r="P1663" s="134"/>
      <c r="Q1663" s="246"/>
      <c r="R1663" s="232"/>
      <c r="S1663" s="233"/>
      <c r="T1663" s="233"/>
      <c r="U1663" s="230"/>
      <c r="V1663" s="230"/>
      <c r="W1663" s="230"/>
    </row>
    <row r="1664" spans="16:23" x14ac:dyDescent="0.35">
      <c r="P1664" s="134"/>
      <c r="Q1664" s="246"/>
      <c r="R1664" s="232"/>
      <c r="S1664" s="233"/>
      <c r="T1664" s="233"/>
      <c r="U1664" s="230"/>
      <c r="V1664" s="230"/>
      <c r="W1664" s="230"/>
    </row>
    <row r="1665" spans="16:23" x14ac:dyDescent="0.35">
      <c r="P1665" s="134"/>
      <c r="Q1665" s="246"/>
      <c r="R1665" s="232"/>
      <c r="S1665" s="233"/>
      <c r="T1665" s="233"/>
      <c r="U1665" s="230"/>
      <c r="V1665" s="230"/>
      <c r="W1665" s="230"/>
    </row>
    <row r="1666" spans="16:23" x14ac:dyDescent="0.35">
      <c r="P1666" s="134"/>
      <c r="Q1666" s="246"/>
      <c r="R1666" s="232"/>
      <c r="S1666" s="233"/>
      <c r="T1666" s="233"/>
      <c r="U1666" s="230"/>
      <c r="V1666" s="230"/>
      <c r="W1666" s="230"/>
    </row>
    <row r="1667" spans="16:23" x14ac:dyDescent="0.35">
      <c r="P1667" s="134"/>
      <c r="Q1667" s="246"/>
      <c r="R1667" s="232"/>
      <c r="S1667" s="233"/>
      <c r="T1667" s="233"/>
      <c r="U1667" s="230"/>
      <c r="V1667" s="230"/>
      <c r="W1667" s="230"/>
    </row>
    <row r="1668" spans="16:23" x14ac:dyDescent="0.35">
      <c r="P1668" s="134"/>
      <c r="Q1668" s="246"/>
      <c r="R1668" s="232"/>
      <c r="S1668" s="233"/>
      <c r="T1668" s="233"/>
      <c r="U1668" s="230"/>
      <c r="V1668" s="230"/>
      <c r="W1668" s="230"/>
    </row>
    <row r="1669" spans="16:23" x14ac:dyDescent="0.35">
      <c r="P1669" s="134"/>
      <c r="Q1669" s="246"/>
      <c r="R1669" s="232"/>
      <c r="S1669" s="233"/>
      <c r="T1669" s="233"/>
      <c r="U1669" s="230"/>
      <c r="V1669" s="230"/>
      <c r="W1669" s="230"/>
    </row>
    <row r="1670" spans="16:23" x14ac:dyDescent="0.35">
      <c r="P1670" s="134"/>
      <c r="Q1670" s="246"/>
      <c r="R1670" s="232"/>
      <c r="S1670" s="233"/>
      <c r="T1670" s="233"/>
      <c r="U1670" s="230"/>
      <c r="V1670" s="230"/>
      <c r="W1670" s="230"/>
    </row>
    <row r="1671" spans="16:23" x14ac:dyDescent="0.35">
      <c r="P1671" s="134"/>
      <c r="Q1671" s="246"/>
      <c r="R1671" s="232"/>
      <c r="S1671" s="233"/>
      <c r="T1671" s="233"/>
      <c r="U1671" s="230"/>
      <c r="V1671" s="230"/>
      <c r="W1671" s="230"/>
    </row>
    <row r="1672" spans="16:23" x14ac:dyDescent="0.35">
      <c r="P1672" s="134"/>
      <c r="Q1672" s="246"/>
      <c r="R1672" s="232"/>
      <c r="S1672" s="233"/>
      <c r="T1672" s="233"/>
      <c r="U1672" s="230"/>
      <c r="V1672" s="230"/>
      <c r="W1672" s="230"/>
    </row>
    <row r="1673" spans="16:23" x14ac:dyDescent="0.35">
      <c r="P1673" s="134"/>
      <c r="Q1673" s="246"/>
      <c r="R1673" s="232"/>
      <c r="S1673" s="233"/>
      <c r="T1673" s="233"/>
      <c r="U1673" s="230"/>
      <c r="V1673" s="230"/>
      <c r="W1673" s="230"/>
    </row>
    <row r="1674" spans="16:23" x14ac:dyDescent="0.35">
      <c r="P1674" s="134"/>
      <c r="Q1674" s="246"/>
      <c r="R1674" s="232"/>
      <c r="S1674" s="233"/>
      <c r="T1674" s="233"/>
      <c r="U1674" s="230"/>
      <c r="V1674" s="230"/>
      <c r="W1674" s="230"/>
    </row>
    <row r="1675" spans="16:23" x14ac:dyDescent="0.35">
      <c r="P1675" s="134"/>
      <c r="Q1675" s="246"/>
      <c r="R1675" s="232"/>
      <c r="S1675" s="233"/>
      <c r="T1675" s="233"/>
      <c r="U1675" s="230"/>
      <c r="V1675" s="230"/>
      <c r="W1675" s="230"/>
    </row>
    <row r="1676" spans="16:23" x14ac:dyDescent="0.35">
      <c r="P1676" s="134"/>
      <c r="Q1676" s="246"/>
      <c r="R1676" s="232"/>
      <c r="S1676" s="233"/>
      <c r="T1676" s="233"/>
      <c r="U1676" s="230"/>
      <c r="V1676" s="230"/>
      <c r="W1676" s="230"/>
    </row>
    <row r="1677" spans="16:23" x14ac:dyDescent="0.35">
      <c r="P1677" s="134"/>
      <c r="Q1677" s="246"/>
      <c r="R1677" s="232"/>
      <c r="S1677" s="233"/>
      <c r="T1677" s="233"/>
      <c r="U1677" s="230"/>
      <c r="V1677" s="230"/>
      <c r="W1677" s="230"/>
    </row>
    <row r="1678" spans="16:23" x14ac:dyDescent="0.35">
      <c r="P1678" s="134"/>
      <c r="Q1678" s="246"/>
      <c r="R1678" s="232"/>
      <c r="S1678" s="233"/>
      <c r="T1678" s="233"/>
      <c r="U1678" s="230"/>
      <c r="V1678" s="230"/>
      <c r="W1678" s="230"/>
    </row>
    <row r="1679" spans="16:23" x14ac:dyDescent="0.35">
      <c r="P1679" s="134"/>
      <c r="Q1679" s="246"/>
      <c r="R1679" s="232"/>
      <c r="S1679" s="233"/>
      <c r="T1679" s="233"/>
      <c r="U1679" s="230"/>
      <c r="V1679" s="230"/>
      <c r="W1679" s="230"/>
    </row>
    <row r="1680" spans="16:23" x14ac:dyDescent="0.35">
      <c r="P1680" s="134"/>
      <c r="Q1680" s="246"/>
      <c r="R1680" s="232"/>
      <c r="S1680" s="233"/>
      <c r="T1680" s="233"/>
      <c r="U1680" s="230"/>
      <c r="V1680" s="230"/>
      <c r="W1680" s="230"/>
    </row>
    <row r="1681" spans="16:23" x14ac:dyDescent="0.35">
      <c r="P1681" s="134"/>
      <c r="Q1681" s="246"/>
      <c r="R1681" s="232"/>
      <c r="S1681" s="233"/>
      <c r="T1681" s="233"/>
      <c r="U1681" s="230"/>
      <c r="V1681" s="230"/>
      <c r="W1681" s="230"/>
    </row>
    <row r="1682" spans="16:23" x14ac:dyDescent="0.35">
      <c r="P1682" s="134"/>
      <c r="Q1682" s="246"/>
      <c r="R1682" s="232"/>
      <c r="S1682" s="233"/>
      <c r="T1682" s="233"/>
      <c r="U1682" s="230"/>
      <c r="V1682" s="230"/>
      <c r="W1682" s="230"/>
    </row>
    <row r="1683" spans="16:23" x14ac:dyDescent="0.35">
      <c r="P1683" s="134"/>
      <c r="Q1683" s="246"/>
      <c r="R1683" s="232"/>
      <c r="S1683" s="233"/>
      <c r="T1683" s="233"/>
      <c r="U1683" s="230"/>
      <c r="V1683" s="230"/>
      <c r="W1683" s="230"/>
    </row>
    <row r="1684" spans="16:23" x14ac:dyDescent="0.35">
      <c r="P1684" s="134"/>
      <c r="Q1684" s="246"/>
      <c r="R1684" s="232"/>
      <c r="S1684" s="233"/>
      <c r="T1684" s="233"/>
      <c r="U1684" s="230"/>
      <c r="V1684" s="230"/>
      <c r="W1684" s="230"/>
    </row>
    <row r="1685" spans="16:23" x14ac:dyDescent="0.35">
      <c r="P1685" s="134"/>
      <c r="Q1685" s="246"/>
      <c r="R1685" s="232"/>
      <c r="S1685" s="233"/>
      <c r="T1685" s="233"/>
      <c r="U1685" s="230"/>
      <c r="V1685" s="230"/>
      <c r="W1685" s="230"/>
    </row>
    <row r="1686" spans="16:23" x14ac:dyDescent="0.35">
      <c r="P1686" s="134"/>
      <c r="Q1686" s="246"/>
      <c r="R1686" s="232"/>
      <c r="S1686" s="233"/>
      <c r="T1686" s="233"/>
      <c r="U1686" s="230"/>
      <c r="V1686" s="230"/>
      <c r="W1686" s="230"/>
    </row>
    <row r="1687" spans="16:23" x14ac:dyDescent="0.35">
      <c r="P1687" s="134"/>
      <c r="Q1687" s="246"/>
      <c r="R1687" s="232"/>
      <c r="S1687" s="233"/>
      <c r="T1687" s="233"/>
      <c r="U1687" s="230"/>
      <c r="V1687" s="230"/>
      <c r="W1687" s="230"/>
    </row>
    <row r="1688" spans="16:23" x14ac:dyDescent="0.35">
      <c r="P1688" s="134"/>
      <c r="Q1688" s="246"/>
      <c r="R1688" s="232"/>
      <c r="S1688" s="233"/>
      <c r="T1688" s="233"/>
      <c r="U1688" s="230"/>
      <c r="V1688" s="230"/>
      <c r="W1688" s="230"/>
    </row>
    <row r="1689" spans="16:23" x14ac:dyDescent="0.35">
      <c r="P1689" s="134"/>
      <c r="Q1689" s="246"/>
      <c r="R1689" s="232"/>
      <c r="S1689" s="233"/>
      <c r="T1689" s="233"/>
      <c r="U1689" s="230"/>
      <c r="V1689" s="230"/>
      <c r="W1689" s="230"/>
    </row>
    <row r="1690" spans="16:23" x14ac:dyDescent="0.35">
      <c r="P1690" s="134"/>
      <c r="Q1690" s="246"/>
      <c r="R1690" s="232"/>
      <c r="S1690" s="233"/>
      <c r="T1690" s="233"/>
      <c r="U1690" s="230"/>
      <c r="V1690" s="230"/>
      <c r="W1690" s="230"/>
    </row>
    <row r="1691" spans="16:23" x14ac:dyDescent="0.35">
      <c r="P1691" s="134"/>
      <c r="Q1691" s="246"/>
      <c r="R1691" s="232"/>
      <c r="S1691" s="233"/>
      <c r="T1691" s="233"/>
      <c r="U1691" s="230"/>
      <c r="V1691" s="230"/>
      <c r="W1691" s="230"/>
    </row>
    <row r="1692" spans="16:23" x14ac:dyDescent="0.35">
      <c r="P1692" s="134"/>
      <c r="Q1692" s="246"/>
      <c r="R1692" s="232"/>
      <c r="S1692" s="233"/>
      <c r="T1692" s="233"/>
      <c r="U1692" s="230"/>
      <c r="V1692" s="230"/>
      <c r="W1692" s="230"/>
    </row>
    <row r="1693" spans="16:23" x14ac:dyDescent="0.35">
      <c r="P1693" s="134"/>
      <c r="Q1693" s="246"/>
      <c r="R1693" s="232"/>
      <c r="S1693" s="233"/>
      <c r="T1693" s="233"/>
      <c r="U1693" s="230"/>
      <c r="V1693" s="230"/>
      <c r="W1693" s="230"/>
    </row>
    <row r="1694" spans="16:23" x14ac:dyDescent="0.35">
      <c r="P1694" s="134"/>
      <c r="Q1694" s="246"/>
      <c r="R1694" s="232"/>
      <c r="S1694" s="233"/>
      <c r="T1694" s="233"/>
      <c r="U1694" s="230"/>
      <c r="V1694" s="230"/>
      <c r="W1694" s="230"/>
    </row>
    <row r="1695" spans="16:23" x14ac:dyDescent="0.35">
      <c r="P1695" s="134"/>
      <c r="Q1695" s="246"/>
      <c r="R1695" s="232"/>
      <c r="S1695" s="233"/>
      <c r="T1695" s="233"/>
      <c r="U1695" s="230"/>
      <c r="V1695" s="230"/>
      <c r="W1695" s="230"/>
    </row>
    <row r="1696" spans="16:23" x14ac:dyDescent="0.35">
      <c r="P1696" s="134"/>
      <c r="Q1696" s="246"/>
      <c r="R1696" s="232"/>
      <c r="S1696" s="233"/>
      <c r="T1696" s="233"/>
      <c r="U1696" s="230"/>
      <c r="V1696" s="230"/>
      <c r="W1696" s="230"/>
    </row>
    <row r="1697" spans="16:23" x14ac:dyDescent="0.35">
      <c r="P1697" s="134"/>
      <c r="Q1697" s="246"/>
      <c r="R1697" s="232"/>
      <c r="S1697" s="233"/>
      <c r="T1697" s="233"/>
      <c r="U1697" s="230"/>
      <c r="V1697" s="230"/>
      <c r="W1697" s="230"/>
    </row>
    <row r="1698" spans="16:23" x14ac:dyDescent="0.35">
      <c r="P1698" s="134"/>
      <c r="Q1698" s="246"/>
      <c r="R1698" s="232"/>
      <c r="S1698" s="233"/>
      <c r="T1698" s="233"/>
      <c r="U1698" s="230"/>
      <c r="V1698" s="230"/>
      <c r="W1698" s="230"/>
    </row>
    <row r="1699" spans="16:23" x14ac:dyDescent="0.35">
      <c r="P1699" s="134"/>
      <c r="Q1699" s="246"/>
      <c r="R1699" s="232"/>
      <c r="S1699" s="233"/>
      <c r="T1699" s="233"/>
      <c r="U1699" s="230"/>
      <c r="V1699" s="230"/>
      <c r="W1699" s="230"/>
    </row>
    <row r="1700" spans="16:23" x14ac:dyDescent="0.35">
      <c r="P1700" s="134"/>
      <c r="Q1700" s="246"/>
      <c r="R1700" s="232"/>
      <c r="S1700" s="233"/>
      <c r="T1700" s="233"/>
      <c r="U1700" s="230"/>
      <c r="V1700" s="230"/>
      <c r="W1700" s="230"/>
    </row>
    <row r="1701" spans="16:23" x14ac:dyDescent="0.35">
      <c r="P1701" s="134"/>
      <c r="Q1701" s="246"/>
      <c r="R1701" s="232"/>
      <c r="S1701" s="233"/>
      <c r="T1701" s="233"/>
      <c r="U1701" s="230"/>
      <c r="V1701" s="230"/>
      <c r="W1701" s="230"/>
    </row>
    <row r="1702" spans="16:23" x14ac:dyDescent="0.35">
      <c r="P1702" s="134"/>
      <c r="Q1702" s="246"/>
      <c r="R1702" s="232"/>
      <c r="S1702" s="233"/>
      <c r="T1702" s="233"/>
      <c r="U1702" s="230"/>
      <c r="V1702" s="230"/>
      <c r="W1702" s="230"/>
    </row>
    <row r="1703" spans="16:23" x14ac:dyDescent="0.35">
      <c r="P1703" s="134"/>
      <c r="Q1703" s="246"/>
      <c r="R1703" s="232"/>
      <c r="S1703" s="233"/>
      <c r="T1703" s="233"/>
      <c r="U1703" s="230"/>
      <c r="V1703" s="230"/>
      <c r="W1703" s="230"/>
    </row>
    <row r="1704" spans="16:23" x14ac:dyDescent="0.35">
      <c r="P1704" s="134"/>
      <c r="Q1704" s="246"/>
      <c r="R1704" s="232"/>
      <c r="S1704" s="233"/>
      <c r="T1704" s="233"/>
      <c r="U1704" s="230"/>
      <c r="V1704" s="230"/>
      <c r="W1704" s="230"/>
    </row>
    <row r="1705" spans="16:23" x14ac:dyDescent="0.35">
      <c r="P1705" s="134"/>
      <c r="Q1705" s="246"/>
      <c r="R1705" s="232"/>
      <c r="S1705" s="233"/>
      <c r="T1705" s="233"/>
      <c r="U1705" s="230"/>
      <c r="V1705" s="230"/>
      <c r="W1705" s="230"/>
    </row>
    <row r="1706" spans="16:23" x14ac:dyDescent="0.35">
      <c r="P1706" s="134"/>
      <c r="Q1706" s="246"/>
      <c r="R1706" s="232"/>
      <c r="S1706" s="233"/>
      <c r="T1706" s="233"/>
      <c r="U1706" s="230"/>
      <c r="V1706" s="230"/>
      <c r="W1706" s="230"/>
    </row>
    <row r="1707" spans="16:23" x14ac:dyDescent="0.35">
      <c r="P1707" s="134"/>
      <c r="Q1707" s="246"/>
      <c r="R1707" s="232"/>
      <c r="S1707" s="233"/>
      <c r="T1707" s="233"/>
      <c r="U1707" s="230"/>
      <c r="V1707" s="230"/>
      <c r="W1707" s="230"/>
    </row>
    <row r="1708" spans="16:23" x14ac:dyDescent="0.35">
      <c r="P1708" s="134"/>
      <c r="Q1708" s="246"/>
      <c r="R1708" s="232"/>
      <c r="S1708" s="233"/>
      <c r="T1708" s="233"/>
      <c r="U1708" s="230"/>
      <c r="V1708" s="230"/>
      <c r="W1708" s="230"/>
    </row>
    <row r="1709" spans="16:23" x14ac:dyDescent="0.35">
      <c r="P1709" s="134"/>
      <c r="Q1709" s="246"/>
      <c r="R1709" s="232"/>
      <c r="S1709" s="233"/>
      <c r="T1709" s="233"/>
      <c r="U1709" s="230"/>
      <c r="V1709" s="230"/>
      <c r="W1709" s="230"/>
    </row>
    <row r="1710" spans="16:23" x14ac:dyDescent="0.35">
      <c r="P1710" s="134"/>
      <c r="Q1710" s="246"/>
      <c r="R1710" s="232"/>
      <c r="S1710" s="233"/>
      <c r="T1710" s="233"/>
      <c r="U1710" s="230"/>
      <c r="V1710" s="230"/>
      <c r="W1710" s="230"/>
    </row>
    <row r="1711" spans="16:23" x14ac:dyDescent="0.35">
      <c r="P1711" s="134"/>
      <c r="Q1711" s="246"/>
      <c r="R1711" s="232"/>
      <c r="S1711" s="233"/>
      <c r="T1711" s="233"/>
      <c r="U1711" s="230"/>
      <c r="V1711" s="230"/>
      <c r="W1711" s="230"/>
    </row>
    <row r="1712" spans="16:23" x14ac:dyDescent="0.35">
      <c r="P1712" s="134"/>
      <c r="Q1712" s="246"/>
      <c r="R1712" s="232"/>
      <c r="S1712" s="233"/>
      <c r="T1712" s="233"/>
      <c r="U1712" s="230"/>
      <c r="V1712" s="230"/>
      <c r="W1712" s="230"/>
    </row>
    <row r="1713" spans="16:23" x14ac:dyDescent="0.35">
      <c r="P1713" s="134"/>
      <c r="Q1713" s="246"/>
      <c r="R1713" s="232"/>
      <c r="S1713" s="233"/>
      <c r="T1713" s="233"/>
      <c r="U1713" s="230"/>
      <c r="V1713" s="230"/>
      <c r="W1713" s="230"/>
    </row>
    <row r="1714" spans="16:23" x14ac:dyDescent="0.35">
      <c r="P1714" s="134"/>
      <c r="Q1714" s="246"/>
      <c r="R1714" s="232"/>
      <c r="S1714" s="233"/>
      <c r="T1714" s="233"/>
      <c r="U1714" s="230"/>
      <c r="V1714" s="230"/>
      <c r="W1714" s="230"/>
    </row>
    <row r="1715" spans="16:23" x14ac:dyDescent="0.35">
      <c r="P1715" s="134"/>
      <c r="Q1715" s="246"/>
      <c r="R1715" s="232"/>
      <c r="S1715" s="233"/>
      <c r="T1715" s="233"/>
      <c r="U1715" s="230"/>
      <c r="V1715" s="230"/>
      <c r="W1715" s="230"/>
    </row>
    <row r="1716" spans="16:23" x14ac:dyDescent="0.35">
      <c r="P1716" s="134"/>
      <c r="Q1716" s="246"/>
      <c r="R1716" s="232"/>
      <c r="S1716" s="233"/>
      <c r="T1716" s="233"/>
      <c r="U1716" s="230"/>
      <c r="V1716" s="230"/>
      <c r="W1716" s="230"/>
    </row>
    <row r="1717" spans="16:23" x14ac:dyDescent="0.35">
      <c r="P1717" s="134"/>
      <c r="Q1717" s="246"/>
      <c r="R1717" s="232"/>
      <c r="S1717" s="233"/>
      <c r="T1717" s="233"/>
      <c r="U1717" s="230"/>
      <c r="V1717" s="230"/>
      <c r="W1717" s="230"/>
    </row>
    <row r="1718" spans="16:23" x14ac:dyDescent="0.35">
      <c r="P1718" s="134"/>
      <c r="Q1718" s="246"/>
      <c r="R1718" s="232"/>
      <c r="S1718" s="233"/>
      <c r="T1718" s="233"/>
      <c r="U1718" s="230"/>
      <c r="V1718" s="230"/>
      <c r="W1718" s="230"/>
    </row>
    <row r="1719" spans="16:23" x14ac:dyDescent="0.35">
      <c r="P1719" s="134"/>
      <c r="Q1719" s="246"/>
      <c r="R1719" s="232"/>
      <c r="S1719" s="233"/>
      <c r="T1719" s="233"/>
      <c r="U1719" s="230"/>
      <c r="V1719" s="230"/>
      <c r="W1719" s="230"/>
    </row>
    <row r="1720" spans="16:23" x14ac:dyDescent="0.35">
      <c r="P1720" s="134"/>
      <c r="Q1720" s="246"/>
      <c r="R1720" s="232"/>
      <c r="S1720" s="233"/>
      <c r="T1720" s="233"/>
      <c r="U1720" s="230"/>
      <c r="V1720" s="230"/>
      <c r="W1720" s="230"/>
    </row>
    <row r="1721" spans="16:23" x14ac:dyDescent="0.35">
      <c r="P1721" s="134"/>
      <c r="Q1721" s="246"/>
      <c r="R1721" s="232"/>
      <c r="S1721" s="233"/>
      <c r="T1721" s="233"/>
      <c r="U1721" s="230"/>
      <c r="V1721" s="230"/>
      <c r="W1721" s="230"/>
    </row>
    <row r="1722" spans="16:23" x14ac:dyDescent="0.35">
      <c r="P1722" s="134"/>
      <c r="Q1722" s="246"/>
      <c r="R1722" s="232"/>
      <c r="S1722" s="233"/>
      <c r="T1722" s="233"/>
      <c r="U1722" s="230"/>
      <c r="V1722" s="230"/>
      <c r="W1722" s="230"/>
    </row>
    <row r="1723" spans="16:23" x14ac:dyDescent="0.35">
      <c r="P1723" s="134"/>
      <c r="Q1723" s="246"/>
      <c r="R1723" s="232"/>
      <c r="S1723" s="233"/>
      <c r="T1723" s="233"/>
      <c r="U1723" s="230"/>
      <c r="V1723" s="230"/>
      <c r="W1723" s="230"/>
    </row>
    <row r="1724" spans="16:23" x14ac:dyDescent="0.35">
      <c r="P1724" s="134"/>
      <c r="Q1724" s="246"/>
      <c r="R1724" s="232"/>
      <c r="S1724" s="233"/>
      <c r="T1724" s="233"/>
      <c r="U1724" s="230"/>
      <c r="V1724" s="230"/>
      <c r="W1724" s="230"/>
    </row>
    <row r="1725" spans="16:23" x14ac:dyDescent="0.35">
      <c r="P1725" s="134"/>
      <c r="Q1725" s="246"/>
      <c r="R1725" s="232"/>
      <c r="S1725" s="233"/>
      <c r="T1725" s="234"/>
      <c r="U1725" s="135"/>
    </row>
    <row r="1726" spans="16:23" x14ac:dyDescent="0.35">
      <c r="P1726" s="134"/>
      <c r="Q1726" s="246"/>
      <c r="R1726" s="232"/>
      <c r="S1726" s="233"/>
      <c r="T1726" s="234"/>
      <c r="U1726" s="135"/>
    </row>
    <row r="1727" spans="16:23" x14ac:dyDescent="0.35">
      <c r="P1727" s="134"/>
      <c r="Q1727" s="246"/>
      <c r="R1727" s="232"/>
      <c r="S1727" s="233"/>
      <c r="T1727" s="234"/>
      <c r="U1727" s="135"/>
    </row>
    <row r="1728" spans="16:23" x14ac:dyDescent="0.35">
      <c r="P1728" s="134"/>
      <c r="Q1728" s="246"/>
      <c r="R1728" s="232"/>
      <c r="S1728" s="233"/>
      <c r="T1728" s="234"/>
      <c r="U1728" s="135"/>
    </row>
    <row r="1729" spans="16:21" x14ac:dyDescent="0.35">
      <c r="P1729" s="134"/>
      <c r="Q1729" s="246"/>
      <c r="R1729" s="232"/>
      <c r="S1729" s="233"/>
      <c r="T1729" s="234"/>
      <c r="U1729" s="135"/>
    </row>
    <row r="1730" spans="16:21" x14ac:dyDescent="0.35">
      <c r="P1730" s="134"/>
      <c r="Q1730" s="246"/>
      <c r="R1730" s="232"/>
      <c r="S1730" s="233"/>
      <c r="T1730" s="234"/>
      <c r="U1730" s="135"/>
    </row>
    <row r="1731" spans="16:21" x14ac:dyDescent="0.35">
      <c r="P1731" s="134"/>
      <c r="Q1731" s="246"/>
      <c r="R1731" s="232"/>
      <c r="S1731" s="233"/>
      <c r="T1731" s="234"/>
      <c r="U1731" s="135"/>
    </row>
    <row r="1732" spans="16:21" x14ac:dyDescent="0.35">
      <c r="P1732" s="134"/>
      <c r="Q1732" s="246"/>
      <c r="R1732" s="232"/>
      <c r="S1732" s="233"/>
      <c r="T1732" s="234"/>
      <c r="U1732" s="135"/>
    </row>
    <row r="1733" spans="16:21" x14ac:dyDescent="0.35">
      <c r="P1733" s="134"/>
      <c r="Q1733" s="246"/>
      <c r="R1733" s="232"/>
      <c r="S1733" s="233"/>
      <c r="T1733" s="234"/>
      <c r="U1733" s="135"/>
    </row>
    <row r="1734" spans="16:21" x14ac:dyDescent="0.35">
      <c r="P1734" s="134"/>
      <c r="Q1734" s="246"/>
      <c r="R1734" s="232"/>
      <c r="S1734" s="233"/>
      <c r="T1734" s="234"/>
      <c r="U1734" s="135"/>
    </row>
    <row r="1735" spans="16:21" x14ac:dyDescent="0.35">
      <c r="P1735" s="134"/>
      <c r="Q1735" s="246"/>
      <c r="R1735" s="232"/>
      <c r="S1735" s="233"/>
      <c r="T1735" s="234"/>
      <c r="U1735" s="135"/>
    </row>
    <row r="1736" spans="16:21" x14ac:dyDescent="0.35">
      <c r="P1736" s="134"/>
      <c r="Q1736" s="246"/>
      <c r="R1736" s="232"/>
      <c r="S1736" s="233"/>
      <c r="T1736" s="234"/>
      <c r="U1736" s="135"/>
    </row>
    <row r="1737" spans="16:21" x14ac:dyDescent="0.35">
      <c r="P1737" s="134"/>
      <c r="Q1737" s="246"/>
      <c r="R1737" s="232"/>
      <c r="S1737" s="233"/>
      <c r="T1737" s="234"/>
      <c r="U1737" s="135"/>
    </row>
    <row r="1738" spans="16:21" x14ac:dyDescent="0.35">
      <c r="P1738" s="134"/>
      <c r="Q1738" s="246"/>
      <c r="R1738" s="232"/>
      <c r="S1738" s="233"/>
      <c r="T1738" s="234"/>
      <c r="U1738" s="135"/>
    </row>
    <row r="1739" spans="16:21" x14ac:dyDescent="0.35">
      <c r="P1739" s="134"/>
      <c r="Q1739" s="246"/>
      <c r="R1739" s="232"/>
      <c r="S1739" s="233"/>
      <c r="T1739" s="234"/>
      <c r="U1739" s="135"/>
    </row>
    <row r="1740" spans="16:21" x14ac:dyDescent="0.35">
      <c r="P1740" s="134"/>
      <c r="Q1740" s="246"/>
      <c r="R1740" s="232"/>
      <c r="S1740" s="233"/>
      <c r="T1740" s="234"/>
      <c r="U1740" s="135"/>
    </row>
    <row r="1741" spans="16:21" x14ac:dyDescent="0.35">
      <c r="P1741" s="134"/>
      <c r="Q1741" s="246"/>
      <c r="R1741" s="232"/>
      <c r="S1741" s="233"/>
      <c r="T1741" s="234"/>
      <c r="U1741" s="135"/>
    </row>
    <row r="1742" spans="16:21" x14ac:dyDescent="0.35">
      <c r="P1742" s="134"/>
      <c r="Q1742" s="246"/>
      <c r="R1742" s="232"/>
      <c r="S1742" s="233"/>
      <c r="T1742" s="234"/>
      <c r="U1742" s="135"/>
    </row>
    <row r="1743" spans="16:21" x14ac:dyDescent="0.35">
      <c r="P1743" s="134"/>
      <c r="Q1743" s="246"/>
      <c r="R1743" s="232"/>
      <c r="S1743" s="233"/>
      <c r="T1743" s="234"/>
      <c r="U1743" s="135"/>
    </row>
    <row r="1744" spans="16:21" x14ac:dyDescent="0.35">
      <c r="P1744" s="134"/>
      <c r="Q1744" s="246"/>
      <c r="R1744" s="232"/>
      <c r="S1744" s="233"/>
      <c r="T1744" s="234"/>
      <c r="U1744" s="135"/>
    </row>
    <row r="1745" spans="16:21" x14ac:dyDescent="0.35">
      <c r="P1745" s="134"/>
      <c r="Q1745" s="246"/>
      <c r="R1745" s="232"/>
      <c r="S1745" s="233"/>
      <c r="T1745" s="234"/>
      <c r="U1745" s="135"/>
    </row>
    <row r="1746" spans="16:21" x14ac:dyDescent="0.35">
      <c r="P1746" s="134"/>
      <c r="Q1746" s="246"/>
      <c r="R1746" s="232"/>
      <c r="S1746" s="233"/>
      <c r="T1746" s="234"/>
      <c r="U1746" s="135"/>
    </row>
    <row r="1747" spans="16:21" x14ac:dyDescent="0.35">
      <c r="P1747" s="134"/>
      <c r="Q1747" s="246"/>
      <c r="R1747" s="232"/>
      <c r="S1747" s="233"/>
      <c r="T1747" s="234"/>
      <c r="U1747" s="135"/>
    </row>
    <row r="1748" spans="16:21" x14ac:dyDescent="0.35">
      <c r="P1748" s="134"/>
      <c r="Q1748" s="246"/>
      <c r="R1748" s="232"/>
      <c r="S1748" s="233"/>
      <c r="T1748" s="234"/>
      <c r="U1748" s="135"/>
    </row>
    <row r="1749" spans="16:21" x14ac:dyDescent="0.35">
      <c r="P1749" s="134"/>
      <c r="Q1749" s="246"/>
      <c r="R1749" s="232"/>
      <c r="S1749" s="233"/>
      <c r="T1749" s="234"/>
      <c r="U1749" s="135"/>
    </row>
    <row r="1750" spans="16:21" x14ac:dyDescent="0.35">
      <c r="P1750" s="134"/>
      <c r="Q1750" s="246"/>
      <c r="R1750" s="232"/>
      <c r="S1750" s="233"/>
      <c r="T1750" s="234"/>
      <c r="U1750" s="135"/>
    </row>
    <row r="1751" spans="16:21" x14ac:dyDescent="0.35">
      <c r="P1751" s="134"/>
      <c r="Q1751" s="246"/>
      <c r="R1751" s="232"/>
      <c r="S1751" s="233"/>
      <c r="T1751" s="234"/>
      <c r="U1751" s="135"/>
    </row>
    <row r="1752" spans="16:21" x14ac:dyDescent="0.35">
      <c r="P1752" s="134"/>
      <c r="Q1752" s="246"/>
      <c r="R1752" s="232"/>
      <c r="S1752" s="233"/>
      <c r="T1752" s="234"/>
      <c r="U1752" s="135"/>
    </row>
    <row r="1753" spans="16:21" x14ac:dyDescent="0.35">
      <c r="P1753" s="134"/>
      <c r="Q1753" s="246"/>
      <c r="R1753" s="232"/>
      <c r="S1753" s="233"/>
      <c r="T1753" s="234"/>
      <c r="U1753" s="135"/>
    </row>
    <row r="1754" spans="16:21" x14ac:dyDescent="0.35">
      <c r="P1754" s="134"/>
      <c r="Q1754" s="246"/>
      <c r="R1754" s="232"/>
      <c r="S1754" s="233"/>
      <c r="T1754" s="234"/>
      <c r="U1754" s="135"/>
    </row>
    <row r="1755" spans="16:21" x14ac:dyDescent="0.35">
      <c r="P1755" s="134"/>
      <c r="Q1755" s="246"/>
      <c r="R1755" s="232"/>
      <c r="S1755" s="233"/>
      <c r="T1755" s="234"/>
      <c r="U1755" s="135"/>
    </row>
    <row r="1756" spans="16:21" x14ac:dyDescent="0.35">
      <c r="P1756" s="134"/>
      <c r="Q1756" s="246"/>
      <c r="R1756" s="232"/>
      <c r="S1756" s="233"/>
      <c r="T1756" s="234"/>
      <c r="U1756" s="135"/>
    </row>
    <row r="1757" spans="16:21" x14ac:dyDescent="0.35">
      <c r="P1757" s="134"/>
      <c r="Q1757" s="246"/>
      <c r="R1757" s="232"/>
      <c r="S1757" s="233"/>
      <c r="T1757" s="234"/>
      <c r="U1757" s="135"/>
    </row>
    <row r="1758" spans="16:21" x14ac:dyDescent="0.35">
      <c r="P1758" s="134"/>
      <c r="Q1758" s="246"/>
      <c r="R1758" s="232"/>
      <c r="S1758" s="233"/>
      <c r="T1758" s="234"/>
      <c r="U1758" s="135"/>
    </row>
    <row r="1759" spans="16:21" x14ac:dyDescent="0.35">
      <c r="P1759" s="134"/>
      <c r="Q1759" s="246"/>
      <c r="R1759" s="232"/>
      <c r="S1759" s="233"/>
      <c r="T1759" s="234"/>
      <c r="U1759" s="135"/>
    </row>
    <row r="1760" spans="16:21" x14ac:dyDescent="0.35">
      <c r="P1760" s="134"/>
      <c r="Q1760" s="246"/>
      <c r="R1760" s="232"/>
      <c r="S1760" s="233"/>
      <c r="T1760" s="234"/>
      <c r="U1760" s="135"/>
    </row>
    <row r="1761" spans="16:21" x14ac:dyDescent="0.35">
      <c r="P1761" s="134"/>
      <c r="Q1761" s="246"/>
      <c r="R1761" s="232"/>
      <c r="S1761" s="233"/>
      <c r="T1761" s="234"/>
      <c r="U1761" s="135"/>
    </row>
    <row r="1762" spans="16:21" x14ac:dyDescent="0.35">
      <c r="P1762" s="134"/>
      <c r="Q1762" s="246"/>
      <c r="R1762" s="232"/>
      <c r="S1762" s="233"/>
      <c r="T1762" s="234"/>
      <c r="U1762" s="135"/>
    </row>
    <row r="1763" spans="16:21" x14ac:dyDescent="0.35">
      <c r="P1763" s="134"/>
      <c r="Q1763" s="246"/>
      <c r="R1763" s="232"/>
      <c r="S1763" s="233"/>
      <c r="T1763" s="234"/>
      <c r="U1763" s="135"/>
    </row>
    <row r="1764" spans="16:21" x14ac:dyDescent="0.35">
      <c r="P1764" s="134"/>
      <c r="Q1764" s="246"/>
      <c r="R1764" s="232"/>
      <c r="S1764" s="233"/>
      <c r="T1764" s="234"/>
      <c r="U1764" s="135"/>
    </row>
    <row r="1765" spans="16:21" x14ac:dyDescent="0.35">
      <c r="P1765" s="134"/>
      <c r="Q1765" s="246"/>
      <c r="R1765" s="232"/>
      <c r="S1765" s="233"/>
      <c r="T1765" s="234"/>
      <c r="U1765" s="135"/>
    </row>
    <row r="1766" spans="16:21" x14ac:dyDescent="0.35">
      <c r="P1766" s="134"/>
      <c r="Q1766" s="246"/>
      <c r="R1766" s="232"/>
      <c r="S1766" s="233"/>
      <c r="T1766" s="234"/>
      <c r="U1766" s="135"/>
    </row>
    <row r="1767" spans="16:21" x14ac:dyDescent="0.35">
      <c r="P1767" s="134"/>
      <c r="Q1767" s="246"/>
      <c r="R1767" s="232"/>
      <c r="S1767" s="233"/>
      <c r="T1767" s="234"/>
      <c r="U1767" s="135"/>
    </row>
    <row r="1768" spans="16:21" x14ac:dyDescent="0.35">
      <c r="P1768" s="134"/>
      <c r="Q1768" s="246"/>
      <c r="R1768" s="232"/>
      <c r="S1768" s="233"/>
      <c r="T1768" s="234"/>
      <c r="U1768" s="135"/>
    </row>
    <row r="1769" spans="16:21" x14ac:dyDescent="0.35">
      <c r="P1769" s="134"/>
      <c r="Q1769" s="246"/>
      <c r="R1769" s="232"/>
      <c r="S1769" s="233"/>
      <c r="T1769" s="234"/>
      <c r="U1769" s="135"/>
    </row>
    <row r="1770" spans="16:21" x14ac:dyDescent="0.35">
      <c r="P1770" s="134"/>
      <c r="Q1770" s="246"/>
      <c r="R1770" s="232"/>
      <c r="S1770" s="233"/>
      <c r="T1770" s="234"/>
      <c r="U1770" s="135"/>
    </row>
    <row r="1771" spans="16:21" x14ac:dyDescent="0.35">
      <c r="P1771" s="134"/>
      <c r="Q1771" s="246"/>
      <c r="R1771" s="232"/>
      <c r="S1771" s="233"/>
      <c r="T1771" s="234"/>
      <c r="U1771" s="135"/>
    </row>
    <row r="1772" spans="16:21" x14ac:dyDescent="0.35">
      <c r="P1772" s="134"/>
      <c r="Q1772" s="246"/>
      <c r="R1772" s="232"/>
      <c r="S1772" s="233"/>
      <c r="T1772" s="234"/>
      <c r="U1772" s="135"/>
    </row>
    <row r="1773" spans="16:21" x14ac:dyDescent="0.35">
      <c r="P1773" s="134"/>
      <c r="Q1773" s="246"/>
      <c r="R1773" s="232"/>
      <c r="S1773" s="233"/>
      <c r="T1773" s="234"/>
      <c r="U1773" s="135"/>
    </row>
    <row r="1774" spans="16:21" x14ac:dyDescent="0.35">
      <c r="P1774" s="134"/>
      <c r="Q1774" s="246"/>
      <c r="R1774" s="232"/>
      <c r="S1774" s="233"/>
      <c r="T1774" s="234"/>
      <c r="U1774" s="135"/>
    </row>
    <row r="1775" spans="16:21" x14ac:dyDescent="0.35">
      <c r="P1775" s="134"/>
      <c r="Q1775" s="246"/>
      <c r="R1775" s="232"/>
      <c r="S1775" s="233"/>
      <c r="T1775" s="234"/>
      <c r="U1775" s="135"/>
    </row>
    <row r="1776" spans="16:21" x14ac:dyDescent="0.35">
      <c r="P1776" s="134"/>
      <c r="Q1776" s="246"/>
      <c r="R1776" s="232"/>
      <c r="S1776" s="233"/>
      <c r="T1776" s="234"/>
      <c r="U1776" s="135"/>
    </row>
    <row r="1777" spans="16:21" x14ac:dyDescent="0.35">
      <c r="P1777" s="134"/>
      <c r="Q1777" s="246"/>
      <c r="R1777" s="232"/>
      <c r="S1777" s="233"/>
      <c r="T1777" s="234"/>
      <c r="U1777" s="135"/>
    </row>
    <row r="1778" spans="16:21" x14ac:dyDescent="0.35">
      <c r="P1778" s="134"/>
      <c r="Q1778" s="246"/>
      <c r="R1778" s="232"/>
      <c r="S1778" s="233"/>
      <c r="T1778" s="234"/>
      <c r="U1778" s="135"/>
    </row>
    <row r="1779" spans="16:21" x14ac:dyDescent="0.35">
      <c r="P1779" s="134"/>
      <c r="Q1779" s="246"/>
      <c r="R1779" s="232"/>
      <c r="S1779" s="233"/>
      <c r="T1779" s="234"/>
      <c r="U1779" s="135"/>
    </row>
    <row r="1780" spans="16:21" x14ac:dyDescent="0.35">
      <c r="P1780" s="134"/>
      <c r="Q1780" s="246"/>
      <c r="R1780" s="232"/>
      <c r="S1780" s="233"/>
      <c r="T1780" s="234"/>
      <c r="U1780" s="135"/>
    </row>
    <row r="1781" spans="16:21" x14ac:dyDescent="0.35">
      <c r="P1781" s="134"/>
      <c r="Q1781" s="246"/>
      <c r="R1781" s="232"/>
      <c r="S1781" s="233"/>
      <c r="T1781" s="234"/>
      <c r="U1781" s="135"/>
    </row>
    <row r="1782" spans="16:21" x14ac:dyDescent="0.35">
      <c r="P1782" s="134"/>
      <c r="Q1782" s="246"/>
      <c r="R1782" s="232"/>
      <c r="S1782" s="233"/>
      <c r="T1782" s="234"/>
      <c r="U1782" s="135"/>
    </row>
    <row r="1783" spans="16:21" x14ac:dyDescent="0.35">
      <c r="P1783" s="134"/>
      <c r="Q1783" s="246"/>
      <c r="R1783" s="232"/>
      <c r="S1783" s="233"/>
      <c r="T1783" s="234"/>
      <c r="U1783" s="135"/>
    </row>
    <row r="1784" spans="16:21" x14ac:dyDescent="0.35">
      <c r="P1784" s="134"/>
      <c r="Q1784" s="246"/>
      <c r="R1784" s="232"/>
      <c r="S1784" s="233"/>
      <c r="T1784" s="234"/>
      <c r="U1784" s="135"/>
    </row>
    <row r="1785" spans="16:21" x14ac:dyDescent="0.35">
      <c r="P1785" s="134"/>
      <c r="Q1785" s="246"/>
      <c r="R1785" s="232"/>
      <c r="S1785" s="233"/>
      <c r="T1785" s="234"/>
      <c r="U1785" s="135"/>
    </row>
    <row r="1786" spans="16:21" x14ac:dyDescent="0.35">
      <c r="P1786" s="134"/>
      <c r="Q1786" s="246"/>
      <c r="R1786" s="232"/>
      <c r="S1786" s="233"/>
      <c r="T1786" s="234"/>
      <c r="U1786" s="135"/>
    </row>
    <row r="1787" spans="16:21" x14ac:dyDescent="0.35">
      <c r="P1787" s="134"/>
      <c r="Q1787" s="246"/>
      <c r="R1787" s="232"/>
      <c r="S1787" s="233"/>
      <c r="T1787" s="234"/>
      <c r="U1787" s="135"/>
    </row>
    <row r="1788" spans="16:21" x14ac:dyDescent="0.35">
      <c r="P1788" s="134"/>
      <c r="Q1788" s="246"/>
      <c r="R1788" s="232"/>
      <c r="S1788" s="233"/>
      <c r="T1788" s="234"/>
      <c r="U1788" s="135"/>
    </row>
    <row r="1789" spans="16:21" x14ac:dyDescent="0.35">
      <c r="P1789" s="134"/>
      <c r="Q1789" s="246"/>
      <c r="R1789" s="232"/>
      <c r="S1789" s="233"/>
      <c r="T1789" s="234"/>
      <c r="U1789" s="135"/>
    </row>
    <row r="1790" spans="16:21" x14ac:dyDescent="0.35">
      <c r="P1790" s="134"/>
      <c r="Q1790" s="246"/>
      <c r="R1790" s="232"/>
      <c r="S1790" s="233"/>
      <c r="T1790" s="234"/>
      <c r="U1790" s="135"/>
    </row>
    <row r="1791" spans="16:21" x14ac:dyDescent="0.35">
      <c r="P1791" s="134"/>
      <c r="Q1791" s="246"/>
      <c r="R1791" s="232"/>
      <c r="S1791" s="233"/>
      <c r="T1791" s="234"/>
      <c r="U1791" s="135"/>
    </row>
    <row r="1792" spans="16:21" x14ac:dyDescent="0.35">
      <c r="P1792" s="134"/>
      <c r="Q1792" s="246"/>
      <c r="R1792" s="232"/>
      <c r="S1792" s="233"/>
      <c r="T1792" s="234"/>
      <c r="U1792" s="135"/>
    </row>
    <row r="1793" spans="16:21" x14ac:dyDescent="0.35">
      <c r="P1793" s="134"/>
      <c r="Q1793" s="246"/>
      <c r="R1793" s="232"/>
      <c r="S1793" s="233"/>
      <c r="T1793" s="234"/>
      <c r="U1793" s="135"/>
    </row>
    <row r="1794" spans="16:21" x14ac:dyDescent="0.35">
      <c r="P1794" s="134"/>
      <c r="Q1794" s="246"/>
      <c r="R1794" s="232"/>
      <c r="S1794" s="233"/>
      <c r="T1794" s="234"/>
      <c r="U1794" s="135"/>
    </row>
    <row r="1795" spans="16:21" x14ac:dyDescent="0.35">
      <c r="P1795" s="134"/>
      <c r="Q1795" s="246"/>
      <c r="R1795" s="232"/>
      <c r="S1795" s="233"/>
      <c r="T1795" s="234"/>
      <c r="U1795" s="135"/>
    </row>
    <row r="1796" spans="16:21" x14ac:dyDescent="0.35">
      <c r="P1796" s="134"/>
      <c r="Q1796" s="246"/>
      <c r="R1796" s="232"/>
      <c r="S1796" s="233"/>
      <c r="T1796" s="234"/>
      <c r="U1796" s="135"/>
    </row>
    <row r="1797" spans="16:21" x14ac:dyDescent="0.35">
      <c r="P1797" s="134"/>
      <c r="Q1797" s="246"/>
      <c r="R1797" s="232"/>
      <c r="S1797" s="233"/>
      <c r="T1797" s="234"/>
      <c r="U1797" s="135"/>
    </row>
    <row r="1798" spans="16:21" x14ac:dyDescent="0.35">
      <c r="P1798" s="134"/>
      <c r="Q1798" s="246"/>
      <c r="R1798" s="232"/>
      <c r="S1798" s="233"/>
      <c r="T1798" s="234"/>
      <c r="U1798" s="135"/>
    </row>
    <row r="1799" spans="16:21" x14ac:dyDescent="0.35">
      <c r="P1799" s="134"/>
      <c r="Q1799" s="246"/>
      <c r="R1799" s="232"/>
      <c r="S1799" s="233"/>
      <c r="T1799" s="234"/>
      <c r="U1799" s="135"/>
    </row>
    <row r="1800" spans="16:21" x14ac:dyDescent="0.35">
      <c r="P1800" s="134"/>
      <c r="Q1800" s="246"/>
      <c r="R1800" s="232"/>
      <c r="S1800" s="233"/>
      <c r="T1800" s="234"/>
      <c r="U1800" s="135"/>
    </row>
    <row r="1801" spans="16:21" x14ac:dyDescent="0.35">
      <c r="P1801" s="134"/>
      <c r="Q1801" s="246"/>
      <c r="R1801" s="232"/>
      <c r="S1801" s="233"/>
      <c r="T1801" s="234"/>
      <c r="U1801" s="135"/>
    </row>
    <row r="1802" spans="16:21" x14ac:dyDescent="0.35">
      <c r="P1802" s="134"/>
      <c r="Q1802" s="246"/>
      <c r="R1802" s="232"/>
      <c r="S1802" s="233"/>
      <c r="T1802" s="234"/>
      <c r="U1802" s="135"/>
    </row>
    <row r="1803" spans="16:21" x14ac:dyDescent="0.35">
      <c r="P1803" s="134"/>
      <c r="Q1803" s="246"/>
      <c r="R1803" s="232"/>
      <c r="S1803" s="233"/>
      <c r="T1803" s="234"/>
      <c r="U1803" s="135"/>
    </row>
    <row r="1804" spans="16:21" x14ac:dyDescent="0.35">
      <c r="P1804" s="134"/>
      <c r="Q1804" s="246"/>
      <c r="R1804" s="232"/>
      <c r="S1804" s="233"/>
      <c r="T1804" s="234"/>
      <c r="U1804" s="135"/>
    </row>
    <row r="1805" spans="16:21" x14ac:dyDescent="0.35">
      <c r="P1805" s="134"/>
      <c r="Q1805" s="246"/>
      <c r="R1805" s="232"/>
      <c r="S1805" s="233"/>
      <c r="T1805" s="234"/>
      <c r="U1805" s="135"/>
    </row>
    <row r="1806" spans="16:21" x14ac:dyDescent="0.35">
      <c r="P1806" s="134"/>
      <c r="Q1806" s="246"/>
      <c r="R1806" s="232"/>
      <c r="S1806" s="233"/>
      <c r="T1806" s="234"/>
      <c r="U1806" s="135"/>
    </row>
    <row r="1807" spans="16:21" x14ac:dyDescent="0.35">
      <c r="P1807" s="134"/>
      <c r="Q1807" s="246"/>
      <c r="R1807" s="232"/>
      <c r="S1807" s="233"/>
      <c r="T1807" s="234"/>
      <c r="U1807" s="135"/>
    </row>
    <row r="1808" spans="16:21" x14ac:dyDescent="0.35">
      <c r="P1808" s="134"/>
      <c r="Q1808" s="246"/>
      <c r="R1808" s="232"/>
      <c r="S1808" s="233"/>
      <c r="T1808" s="234"/>
      <c r="U1808" s="135"/>
    </row>
    <row r="1809" spans="16:21" x14ac:dyDescent="0.35">
      <c r="P1809" s="134"/>
      <c r="Q1809" s="246"/>
      <c r="R1809" s="232"/>
      <c r="S1809" s="233"/>
      <c r="T1809" s="234"/>
      <c r="U1809" s="135"/>
    </row>
    <row r="1810" spans="16:21" x14ac:dyDescent="0.35">
      <c r="P1810" s="134"/>
      <c r="Q1810" s="246"/>
      <c r="R1810" s="232"/>
      <c r="S1810" s="233"/>
      <c r="T1810" s="234"/>
      <c r="U1810" s="135"/>
    </row>
    <row r="1811" spans="16:21" x14ac:dyDescent="0.35">
      <c r="P1811" s="134"/>
      <c r="Q1811" s="246"/>
      <c r="R1811" s="232"/>
      <c r="S1811" s="233"/>
      <c r="T1811" s="234"/>
      <c r="U1811" s="135"/>
    </row>
    <row r="1812" spans="16:21" x14ac:dyDescent="0.35">
      <c r="P1812" s="134"/>
      <c r="Q1812" s="246"/>
      <c r="R1812" s="232"/>
      <c r="S1812" s="233"/>
      <c r="T1812" s="234"/>
      <c r="U1812" s="135"/>
    </row>
    <row r="1813" spans="16:21" x14ac:dyDescent="0.35">
      <c r="P1813" s="134"/>
      <c r="Q1813" s="246"/>
      <c r="R1813" s="232"/>
      <c r="S1813" s="233"/>
      <c r="T1813" s="234"/>
      <c r="U1813" s="135"/>
    </row>
    <row r="1814" spans="16:21" x14ac:dyDescent="0.35">
      <c r="P1814" s="134"/>
      <c r="Q1814" s="246"/>
      <c r="R1814" s="232"/>
      <c r="S1814" s="233"/>
      <c r="T1814" s="234"/>
      <c r="U1814" s="135"/>
    </row>
    <row r="1815" spans="16:21" x14ac:dyDescent="0.35">
      <c r="P1815" s="134"/>
      <c r="Q1815" s="246"/>
      <c r="R1815" s="232"/>
      <c r="S1815" s="233"/>
      <c r="T1815" s="234"/>
      <c r="U1815" s="135"/>
    </row>
    <row r="1816" spans="16:21" x14ac:dyDescent="0.35">
      <c r="P1816" s="134"/>
      <c r="Q1816" s="246"/>
      <c r="R1816" s="232"/>
      <c r="S1816" s="233"/>
      <c r="T1816" s="234"/>
      <c r="U1816" s="135"/>
    </row>
    <row r="1817" spans="16:21" x14ac:dyDescent="0.35">
      <c r="P1817" s="134"/>
      <c r="Q1817" s="246"/>
      <c r="R1817" s="232"/>
      <c r="S1817" s="233"/>
      <c r="T1817" s="234"/>
      <c r="U1817" s="135"/>
    </row>
    <row r="1818" spans="16:21" x14ac:dyDescent="0.35">
      <c r="P1818" s="134"/>
      <c r="Q1818" s="246"/>
      <c r="R1818" s="232"/>
      <c r="S1818" s="233"/>
      <c r="T1818" s="234"/>
      <c r="U1818" s="135"/>
    </row>
    <row r="1819" spans="16:21" x14ac:dyDescent="0.35">
      <c r="P1819" s="134"/>
      <c r="Q1819" s="246"/>
      <c r="R1819" s="232"/>
      <c r="S1819" s="233"/>
      <c r="T1819" s="234"/>
      <c r="U1819" s="135"/>
    </row>
    <row r="1820" spans="16:21" x14ac:dyDescent="0.35">
      <c r="P1820" s="134"/>
      <c r="Q1820" s="246"/>
      <c r="R1820" s="232"/>
      <c r="S1820" s="233"/>
      <c r="T1820" s="234"/>
      <c r="U1820" s="135"/>
    </row>
    <row r="1821" spans="16:21" x14ac:dyDescent="0.35">
      <c r="P1821" s="134"/>
      <c r="Q1821" s="246"/>
      <c r="R1821" s="232"/>
      <c r="S1821" s="233"/>
      <c r="T1821" s="234"/>
      <c r="U1821" s="135"/>
    </row>
    <row r="1822" spans="16:21" x14ac:dyDescent="0.35">
      <c r="P1822" s="134"/>
      <c r="Q1822" s="246"/>
      <c r="R1822" s="232"/>
      <c r="S1822" s="233"/>
      <c r="T1822" s="234"/>
      <c r="U1822" s="135"/>
    </row>
    <row r="1823" spans="16:21" x14ac:dyDescent="0.35">
      <c r="P1823" s="134"/>
      <c r="Q1823" s="246"/>
      <c r="R1823" s="232"/>
      <c r="S1823" s="233"/>
      <c r="T1823" s="234"/>
      <c r="U1823" s="135"/>
    </row>
    <row r="1824" spans="16:21" x14ac:dyDescent="0.35">
      <c r="P1824" s="134"/>
      <c r="Q1824" s="246"/>
      <c r="R1824" s="232"/>
      <c r="S1824" s="233"/>
      <c r="T1824" s="234"/>
      <c r="U1824" s="135"/>
    </row>
    <row r="1825" spans="16:21" x14ac:dyDescent="0.35">
      <c r="P1825" s="134"/>
      <c r="Q1825" s="246"/>
      <c r="R1825" s="232"/>
      <c r="S1825" s="233"/>
      <c r="T1825" s="234"/>
      <c r="U1825" s="135"/>
    </row>
    <row r="1826" spans="16:21" x14ac:dyDescent="0.35">
      <c r="P1826" s="134"/>
      <c r="Q1826" s="246"/>
      <c r="R1826" s="232"/>
      <c r="S1826" s="233"/>
      <c r="T1826" s="234"/>
      <c r="U1826" s="135"/>
    </row>
    <row r="1827" spans="16:21" x14ac:dyDescent="0.35">
      <c r="P1827" s="134"/>
      <c r="Q1827" s="246"/>
      <c r="R1827" s="232"/>
      <c r="S1827" s="233"/>
      <c r="T1827" s="234"/>
      <c r="U1827" s="135"/>
    </row>
    <row r="1828" spans="16:21" x14ac:dyDescent="0.35">
      <c r="P1828" s="134"/>
      <c r="Q1828" s="246"/>
      <c r="R1828" s="232"/>
      <c r="S1828" s="233"/>
      <c r="T1828" s="234"/>
      <c r="U1828" s="135"/>
    </row>
    <row r="1829" spans="16:21" x14ac:dyDescent="0.35">
      <c r="P1829" s="134"/>
      <c r="Q1829" s="246"/>
      <c r="R1829" s="232"/>
      <c r="S1829" s="233"/>
      <c r="T1829" s="234"/>
      <c r="U1829" s="135"/>
    </row>
    <row r="1830" spans="16:21" x14ac:dyDescent="0.35">
      <c r="P1830" s="134"/>
      <c r="Q1830" s="246"/>
      <c r="R1830" s="232"/>
      <c r="S1830" s="233"/>
      <c r="T1830" s="234"/>
      <c r="U1830" s="135"/>
    </row>
    <row r="1831" spans="16:21" x14ac:dyDescent="0.35">
      <c r="P1831" s="134"/>
      <c r="Q1831" s="246"/>
      <c r="R1831" s="232"/>
      <c r="S1831" s="233"/>
      <c r="T1831" s="234"/>
      <c r="U1831" s="135"/>
    </row>
    <row r="1832" spans="16:21" x14ac:dyDescent="0.35">
      <c r="P1832" s="134"/>
      <c r="Q1832" s="246"/>
      <c r="R1832" s="232"/>
      <c r="S1832" s="233"/>
      <c r="T1832" s="234"/>
      <c r="U1832" s="135"/>
    </row>
    <row r="1833" spans="16:21" x14ac:dyDescent="0.35">
      <c r="P1833" s="134"/>
      <c r="Q1833" s="246"/>
      <c r="R1833" s="232"/>
      <c r="S1833" s="233"/>
      <c r="T1833" s="234"/>
      <c r="U1833" s="135"/>
    </row>
    <row r="1834" spans="16:21" x14ac:dyDescent="0.35">
      <c r="P1834" s="134"/>
      <c r="Q1834" s="246"/>
      <c r="R1834" s="232"/>
      <c r="S1834" s="233"/>
      <c r="T1834" s="234"/>
      <c r="U1834" s="135"/>
    </row>
    <row r="1835" spans="16:21" x14ac:dyDescent="0.35">
      <c r="P1835" s="134"/>
      <c r="Q1835" s="246"/>
      <c r="R1835" s="232"/>
      <c r="S1835" s="233"/>
      <c r="T1835" s="234"/>
      <c r="U1835" s="135"/>
    </row>
    <row r="1836" spans="16:21" x14ac:dyDescent="0.35">
      <c r="P1836" s="134"/>
      <c r="Q1836" s="246"/>
      <c r="R1836" s="232"/>
      <c r="S1836" s="233"/>
      <c r="T1836" s="234"/>
      <c r="U1836" s="135"/>
    </row>
    <row r="1837" spans="16:21" x14ac:dyDescent="0.35">
      <c r="P1837" s="134"/>
      <c r="Q1837" s="246"/>
      <c r="R1837" s="232"/>
      <c r="S1837" s="233"/>
      <c r="T1837" s="234"/>
      <c r="U1837" s="135"/>
    </row>
    <row r="1838" spans="16:21" x14ac:dyDescent="0.35">
      <c r="P1838" s="134"/>
      <c r="Q1838" s="246"/>
      <c r="R1838" s="232"/>
      <c r="S1838" s="233"/>
      <c r="T1838" s="234"/>
      <c r="U1838" s="135"/>
    </row>
    <row r="1839" spans="16:21" x14ac:dyDescent="0.35">
      <c r="P1839" s="134"/>
      <c r="Q1839" s="246"/>
      <c r="R1839" s="232"/>
      <c r="S1839" s="233"/>
      <c r="T1839" s="234"/>
      <c r="U1839" s="135"/>
    </row>
    <row r="1840" spans="16:21" x14ac:dyDescent="0.35">
      <c r="P1840" s="134"/>
      <c r="Q1840" s="246"/>
      <c r="R1840" s="232"/>
      <c r="S1840" s="233"/>
      <c r="T1840" s="234"/>
      <c r="U1840" s="135"/>
    </row>
    <row r="1841" spans="16:21" x14ac:dyDescent="0.35">
      <c r="P1841" s="134"/>
      <c r="Q1841" s="246"/>
      <c r="R1841" s="232"/>
      <c r="S1841" s="233"/>
      <c r="T1841" s="234"/>
      <c r="U1841" s="135"/>
    </row>
    <row r="1842" spans="16:21" x14ac:dyDescent="0.35">
      <c r="P1842" s="134"/>
      <c r="Q1842" s="246"/>
      <c r="R1842" s="232"/>
      <c r="S1842" s="233"/>
      <c r="T1842" s="234"/>
      <c r="U1842" s="135"/>
    </row>
    <row r="1843" spans="16:21" x14ac:dyDescent="0.35">
      <c r="P1843" s="134"/>
      <c r="Q1843" s="246"/>
      <c r="R1843" s="232"/>
      <c r="S1843" s="233"/>
      <c r="T1843" s="234"/>
      <c r="U1843" s="135"/>
    </row>
    <row r="1844" spans="16:21" x14ac:dyDescent="0.35">
      <c r="P1844" s="134"/>
      <c r="Q1844" s="246"/>
      <c r="R1844" s="232"/>
      <c r="S1844" s="233"/>
      <c r="T1844" s="234"/>
      <c r="U1844" s="135"/>
    </row>
    <row r="1845" spans="16:21" x14ac:dyDescent="0.35">
      <c r="P1845" s="134"/>
      <c r="Q1845" s="246"/>
      <c r="R1845" s="232"/>
      <c r="S1845" s="233"/>
      <c r="T1845" s="234"/>
      <c r="U1845" s="135"/>
    </row>
    <row r="1846" spans="16:21" x14ac:dyDescent="0.35">
      <c r="P1846" s="134"/>
      <c r="Q1846" s="246"/>
      <c r="R1846" s="232"/>
      <c r="S1846" s="233"/>
      <c r="T1846" s="234"/>
      <c r="U1846" s="135"/>
    </row>
    <row r="1847" spans="16:21" x14ac:dyDescent="0.35">
      <c r="P1847" s="134"/>
      <c r="Q1847" s="246"/>
      <c r="R1847" s="232"/>
      <c r="S1847" s="233"/>
      <c r="T1847" s="234"/>
      <c r="U1847" s="135"/>
    </row>
    <row r="1848" spans="16:21" x14ac:dyDescent="0.35">
      <c r="P1848" s="134"/>
      <c r="Q1848" s="246"/>
      <c r="R1848" s="232"/>
      <c r="S1848" s="233"/>
      <c r="T1848" s="234"/>
      <c r="U1848" s="135"/>
    </row>
    <row r="1849" spans="16:21" x14ac:dyDescent="0.35">
      <c r="P1849" s="134"/>
      <c r="Q1849" s="246"/>
      <c r="R1849" s="232"/>
      <c r="S1849" s="233"/>
      <c r="T1849" s="234"/>
      <c r="U1849" s="135"/>
    </row>
    <row r="1850" spans="16:21" x14ac:dyDescent="0.35">
      <c r="P1850" s="134"/>
      <c r="Q1850" s="246"/>
      <c r="R1850" s="232"/>
      <c r="S1850" s="233"/>
      <c r="T1850" s="234"/>
      <c r="U1850" s="135"/>
    </row>
    <row r="1851" spans="16:21" x14ac:dyDescent="0.35">
      <c r="P1851" s="134"/>
      <c r="Q1851" s="246"/>
      <c r="R1851" s="232"/>
      <c r="S1851" s="233"/>
      <c r="T1851" s="234"/>
      <c r="U1851" s="135"/>
    </row>
    <row r="1852" spans="16:21" x14ac:dyDescent="0.35">
      <c r="P1852" s="134"/>
      <c r="Q1852" s="246"/>
      <c r="R1852" s="232"/>
      <c r="S1852" s="233"/>
      <c r="T1852" s="234"/>
      <c r="U1852" s="135"/>
    </row>
    <row r="1853" spans="16:21" x14ac:dyDescent="0.35">
      <c r="P1853" s="134"/>
      <c r="Q1853" s="246"/>
      <c r="R1853" s="232"/>
      <c r="S1853" s="233"/>
      <c r="T1853" s="234"/>
      <c r="U1853" s="135"/>
    </row>
    <row r="1854" spans="16:21" x14ac:dyDescent="0.35">
      <c r="P1854" s="134"/>
      <c r="Q1854" s="246"/>
      <c r="R1854" s="232"/>
      <c r="S1854" s="233"/>
      <c r="T1854" s="234"/>
      <c r="U1854" s="135"/>
    </row>
    <row r="1855" spans="16:21" x14ac:dyDescent="0.35">
      <c r="P1855" s="134"/>
      <c r="Q1855" s="246"/>
      <c r="R1855" s="232"/>
      <c r="S1855" s="233"/>
      <c r="T1855" s="234"/>
      <c r="U1855" s="135"/>
    </row>
    <row r="1856" spans="16:21" x14ac:dyDescent="0.35">
      <c r="P1856" s="134"/>
      <c r="Q1856" s="246"/>
      <c r="R1856" s="232"/>
      <c r="S1856" s="233"/>
      <c r="T1856" s="234"/>
      <c r="U1856" s="135"/>
    </row>
    <row r="1857" spans="16:21" x14ac:dyDescent="0.35">
      <c r="P1857" s="134"/>
      <c r="Q1857" s="246"/>
      <c r="R1857" s="232"/>
      <c r="S1857" s="233"/>
      <c r="T1857" s="234"/>
      <c r="U1857" s="135"/>
    </row>
    <row r="1858" spans="16:21" x14ac:dyDescent="0.35">
      <c r="P1858" s="134"/>
      <c r="Q1858" s="246"/>
      <c r="R1858" s="232"/>
      <c r="S1858" s="233"/>
      <c r="T1858" s="234"/>
      <c r="U1858" s="135"/>
    </row>
    <row r="1859" spans="16:21" x14ac:dyDescent="0.35">
      <c r="P1859" s="134"/>
      <c r="Q1859" s="246"/>
      <c r="R1859" s="232"/>
      <c r="S1859" s="233"/>
      <c r="T1859" s="234"/>
      <c r="U1859" s="135"/>
    </row>
    <row r="1860" spans="16:21" x14ac:dyDescent="0.35">
      <c r="P1860" s="134"/>
      <c r="Q1860" s="246"/>
      <c r="R1860" s="232"/>
      <c r="S1860" s="233"/>
      <c r="T1860" s="234"/>
      <c r="U1860" s="135"/>
    </row>
    <row r="1861" spans="16:21" x14ac:dyDescent="0.35">
      <c r="P1861" s="134"/>
      <c r="Q1861" s="246"/>
      <c r="R1861" s="232"/>
      <c r="S1861" s="233"/>
      <c r="T1861" s="234"/>
      <c r="U1861" s="135"/>
    </row>
    <row r="1862" spans="16:21" x14ac:dyDescent="0.35">
      <c r="P1862" s="134"/>
      <c r="Q1862" s="246"/>
      <c r="R1862" s="232"/>
      <c r="S1862" s="233"/>
      <c r="T1862" s="234"/>
      <c r="U1862" s="135"/>
    </row>
    <row r="1863" spans="16:21" x14ac:dyDescent="0.35">
      <c r="P1863" s="134"/>
      <c r="Q1863" s="246"/>
      <c r="R1863" s="232"/>
      <c r="S1863" s="233"/>
      <c r="T1863" s="234"/>
      <c r="U1863" s="135"/>
    </row>
    <row r="1864" spans="16:21" x14ac:dyDescent="0.35">
      <c r="P1864" s="134"/>
      <c r="Q1864" s="246"/>
      <c r="R1864" s="232"/>
      <c r="S1864" s="233"/>
      <c r="T1864" s="234"/>
      <c r="U1864" s="135"/>
    </row>
    <row r="1865" spans="16:21" x14ac:dyDescent="0.35">
      <c r="P1865" s="134"/>
      <c r="Q1865" s="246"/>
      <c r="R1865" s="232"/>
      <c r="S1865" s="233"/>
      <c r="T1865" s="234"/>
      <c r="U1865" s="135"/>
    </row>
    <row r="1866" spans="16:21" x14ac:dyDescent="0.35">
      <c r="P1866" s="134"/>
      <c r="Q1866" s="246"/>
      <c r="R1866" s="232"/>
      <c r="S1866" s="233"/>
      <c r="T1866" s="234"/>
      <c r="U1866" s="135"/>
    </row>
    <row r="1867" spans="16:21" x14ac:dyDescent="0.35">
      <c r="P1867" s="134"/>
      <c r="Q1867" s="246"/>
      <c r="R1867" s="232"/>
      <c r="S1867" s="233"/>
      <c r="T1867" s="234"/>
      <c r="U1867" s="135"/>
    </row>
    <row r="1868" spans="16:21" x14ac:dyDescent="0.35">
      <c r="P1868" s="134"/>
      <c r="Q1868" s="246"/>
      <c r="R1868" s="232"/>
      <c r="S1868" s="233"/>
      <c r="T1868" s="234"/>
      <c r="U1868" s="135"/>
    </row>
    <row r="1869" spans="16:21" x14ac:dyDescent="0.35">
      <c r="P1869" s="134"/>
      <c r="Q1869" s="246"/>
      <c r="R1869" s="232"/>
      <c r="S1869" s="233"/>
      <c r="T1869" s="234"/>
      <c r="U1869" s="135"/>
    </row>
    <row r="1870" spans="16:21" x14ac:dyDescent="0.35">
      <c r="P1870" s="134"/>
      <c r="Q1870" s="246"/>
      <c r="R1870" s="232"/>
      <c r="S1870" s="233"/>
      <c r="T1870" s="234"/>
      <c r="U1870" s="135"/>
    </row>
    <row r="1871" spans="16:21" x14ac:dyDescent="0.35">
      <c r="P1871" s="134"/>
      <c r="Q1871" s="246"/>
      <c r="R1871" s="232"/>
      <c r="S1871" s="233"/>
      <c r="T1871" s="234"/>
      <c r="U1871" s="135"/>
    </row>
    <row r="1872" spans="16:21" x14ac:dyDescent="0.35">
      <c r="P1872" s="134"/>
      <c r="Q1872" s="246"/>
      <c r="R1872" s="232"/>
      <c r="S1872" s="233"/>
      <c r="T1872" s="234"/>
      <c r="U1872" s="135"/>
    </row>
    <row r="1873" spans="16:21" x14ac:dyDescent="0.35">
      <c r="P1873" s="134"/>
      <c r="Q1873" s="246"/>
      <c r="R1873" s="232"/>
      <c r="S1873" s="233"/>
      <c r="T1873" s="234"/>
      <c r="U1873" s="135"/>
    </row>
    <row r="1874" spans="16:21" x14ac:dyDescent="0.35">
      <c r="P1874" s="134"/>
      <c r="Q1874" s="246"/>
      <c r="R1874" s="232"/>
      <c r="S1874" s="233"/>
      <c r="T1874" s="234"/>
      <c r="U1874" s="135"/>
    </row>
    <row r="1875" spans="16:21" x14ac:dyDescent="0.35">
      <c r="P1875" s="134"/>
      <c r="Q1875" s="246"/>
      <c r="R1875" s="232"/>
      <c r="S1875" s="233"/>
      <c r="T1875" s="234"/>
      <c r="U1875" s="135"/>
    </row>
    <row r="1876" spans="16:21" x14ac:dyDescent="0.35">
      <c r="P1876" s="134"/>
      <c r="Q1876" s="246"/>
      <c r="R1876" s="232"/>
      <c r="S1876" s="233"/>
      <c r="T1876" s="234"/>
      <c r="U1876" s="135"/>
    </row>
    <row r="1877" spans="16:21" x14ac:dyDescent="0.35">
      <c r="P1877" s="134"/>
      <c r="Q1877" s="246"/>
      <c r="R1877" s="232"/>
      <c r="S1877" s="233"/>
      <c r="T1877" s="234"/>
      <c r="U1877" s="135"/>
    </row>
    <row r="1878" spans="16:21" x14ac:dyDescent="0.35">
      <c r="P1878" s="134"/>
      <c r="Q1878" s="246"/>
      <c r="R1878" s="232"/>
      <c r="S1878" s="233"/>
      <c r="T1878" s="234"/>
      <c r="U1878" s="135"/>
    </row>
    <row r="1879" spans="16:21" x14ac:dyDescent="0.35">
      <c r="P1879" s="134"/>
      <c r="Q1879" s="246"/>
      <c r="R1879" s="232"/>
      <c r="S1879" s="233"/>
      <c r="T1879" s="234"/>
      <c r="U1879" s="135"/>
    </row>
    <row r="1880" spans="16:21" x14ac:dyDescent="0.35">
      <c r="P1880" s="134"/>
      <c r="Q1880" s="246"/>
      <c r="R1880" s="232"/>
      <c r="S1880" s="233"/>
      <c r="T1880" s="234"/>
      <c r="U1880" s="135"/>
    </row>
    <row r="1881" spans="16:21" x14ac:dyDescent="0.35">
      <c r="P1881" s="134"/>
      <c r="Q1881" s="246"/>
      <c r="R1881" s="232"/>
      <c r="S1881" s="233"/>
      <c r="T1881" s="234"/>
      <c r="U1881" s="135"/>
    </row>
    <row r="1882" spans="16:21" x14ac:dyDescent="0.35">
      <c r="P1882" s="134"/>
      <c r="Q1882" s="246"/>
      <c r="R1882" s="232"/>
      <c r="S1882" s="233"/>
      <c r="T1882" s="234"/>
      <c r="U1882" s="135"/>
    </row>
    <row r="1883" spans="16:21" x14ac:dyDescent="0.35">
      <c r="P1883" s="134"/>
      <c r="Q1883" s="246"/>
      <c r="R1883" s="232"/>
      <c r="S1883" s="233"/>
      <c r="T1883" s="234"/>
      <c r="U1883" s="135"/>
    </row>
    <row r="1884" spans="16:21" x14ac:dyDescent="0.35">
      <c r="P1884" s="134"/>
      <c r="Q1884" s="246"/>
      <c r="R1884" s="232"/>
      <c r="S1884" s="233"/>
      <c r="T1884" s="234"/>
      <c r="U1884" s="135"/>
    </row>
    <row r="1885" spans="16:21" x14ac:dyDescent="0.35">
      <c r="P1885" s="134"/>
      <c r="Q1885" s="246"/>
      <c r="R1885" s="232"/>
      <c r="S1885" s="233"/>
      <c r="T1885" s="234"/>
      <c r="U1885" s="135"/>
    </row>
    <row r="1886" spans="16:21" x14ac:dyDescent="0.35">
      <c r="P1886" s="134"/>
      <c r="Q1886" s="246"/>
      <c r="R1886" s="232"/>
      <c r="S1886" s="233"/>
      <c r="T1886" s="234"/>
      <c r="U1886" s="135"/>
    </row>
    <row r="1887" spans="16:21" x14ac:dyDescent="0.35">
      <c r="P1887" s="134"/>
      <c r="Q1887" s="246"/>
      <c r="R1887" s="232"/>
      <c r="S1887" s="233"/>
      <c r="T1887" s="234"/>
      <c r="U1887" s="135"/>
    </row>
    <row r="1888" spans="16:21" x14ac:dyDescent="0.35">
      <c r="P1888" s="134"/>
      <c r="Q1888" s="246"/>
      <c r="R1888" s="232"/>
      <c r="S1888" s="233"/>
      <c r="T1888" s="234"/>
      <c r="U1888" s="135"/>
    </row>
    <row r="1889" spans="16:21" x14ac:dyDescent="0.35">
      <c r="P1889" s="134"/>
      <c r="Q1889" s="246"/>
      <c r="R1889" s="232"/>
      <c r="S1889" s="233"/>
      <c r="T1889" s="234"/>
      <c r="U1889" s="135"/>
    </row>
    <row r="1890" spans="16:21" x14ac:dyDescent="0.35">
      <c r="P1890" s="134"/>
      <c r="Q1890" s="246"/>
      <c r="R1890" s="232"/>
      <c r="S1890" s="233"/>
      <c r="T1890" s="234"/>
      <c r="U1890" s="135"/>
    </row>
    <row r="1891" spans="16:21" x14ac:dyDescent="0.35">
      <c r="P1891" s="134"/>
      <c r="Q1891" s="246"/>
      <c r="R1891" s="232"/>
      <c r="S1891" s="233"/>
      <c r="T1891" s="234"/>
      <c r="U1891" s="135"/>
    </row>
    <row r="1892" spans="16:21" x14ac:dyDescent="0.35">
      <c r="P1892" s="134"/>
      <c r="Q1892" s="246"/>
      <c r="R1892" s="232"/>
      <c r="S1892" s="233"/>
      <c r="T1892" s="234"/>
      <c r="U1892" s="135"/>
    </row>
    <row r="1893" spans="16:21" x14ac:dyDescent="0.35">
      <c r="P1893" s="134"/>
      <c r="Q1893" s="246"/>
      <c r="R1893" s="232"/>
      <c r="S1893" s="233"/>
      <c r="T1893" s="234"/>
      <c r="U1893" s="135"/>
    </row>
    <row r="1894" spans="16:21" x14ac:dyDescent="0.35">
      <c r="P1894" s="134"/>
      <c r="Q1894" s="246"/>
      <c r="R1894" s="232"/>
      <c r="S1894" s="233"/>
      <c r="T1894" s="234"/>
      <c r="U1894" s="135"/>
    </row>
    <row r="1895" spans="16:21" x14ac:dyDescent="0.35">
      <c r="P1895" s="134"/>
      <c r="Q1895" s="246"/>
      <c r="R1895" s="232"/>
      <c r="S1895" s="233"/>
      <c r="T1895" s="234"/>
      <c r="U1895" s="135"/>
    </row>
    <row r="1896" spans="16:21" x14ac:dyDescent="0.35">
      <c r="P1896" s="134"/>
      <c r="Q1896" s="246"/>
      <c r="R1896" s="232"/>
      <c r="S1896" s="233"/>
      <c r="T1896" s="234"/>
      <c r="U1896" s="135"/>
    </row>
    <row r="1897" spans="16:21" x14ac:dyDescent="0.35">
      <c r="P1897" s="134"/>
      <c r="Q1897" s="246"/>
      <c r="R1897" s="232"/>
      <c r="S1897" s="233"/>
      <c r="T1897" s="234"/>
      <c r="U1897" s="135"/>
    </row>
    <row r="1898" spans="16:21" x14ac:dyDescent="0.35">
      <c r="P1898" s="134"/>
      <c r="Q1898" s="246"/>
      <c r="R1898" s="232"/>
      <c r="S1898" s="233"/>
      <c r="T1898" s="234"/>
      <c r="U1898" s="135"/>
    </row>
    <row r="1899" spans="16:21" x14ac:dyDescent="0.35">
      <c r="P1899" s="134"/>
      <c r="Q1899" s="246"/>
      <c r="R1899" s="232"/>
      <c r="S1899" s="233"/>
      <c r="T1899" s="234"/>
      <c r="U1899" s="135"/>
    </row>
    <row r="1900" spans="16:21" x14ac:dyDescent="0.35">
      <c r="P1900" s="134"/>
      <c r="Q1900" s="246"/>
      <c r="R1900" s="232"/>
      <c r="S1900" s="233"/>
      <c r="T1900" s="234"/>
      <c r="U1900" s="135"/>
    </row>
    <row r="1901" spans="16:21" x14ac:dyDescent="0.35">
      <c r="P1901" s="134"/>
      <c r="Q1901" s="246"/>
      <c r="R1901" s="232"/>
      <c r="S1901" s="233"/>
      <c r="T1901" s="234"/>
      <c r="U1901" s="135"/>
    </row>
    <row r="1902" spans="16:21" x14ac:dyDescent="0.35">
      <c r="P1902" s="134"/>
      <c r="Q1902" s="246"/>
      <c r="R1902" s="232"/>
      <c r="S1902" s="233"/>
      <c r="T1902" s="234"/>
      <c r="U1902" s="135"/>
    </row>
    <row r="1903" spans="16:21" x14ac:dyDescent="0.35">
      <c r="P1903" s="134"/>
      <c r="Q1903" s="246"/>
      <c r="R1903" s="232"/>
      <c r="S1903" s="233"/>
      <c r="T1903" s="234"/>
      <c r="U1903" s="135"/>
    </row>
    <row r="1904" spans="16:21" x14ac:dyDescent="0.35">
      <c r="P1904" s="134"/>
      <c r="Q1904" s="246"/>
      <c r="R1904" s="232"/>
      <c r="S1904" s="233"/>
      <c r="T1904" s="234"/>
      <c r="U1904" s="135"/>
    </row>
    <row r="1905" spans="16:21" x14ac:dyDescent="0.35">
      <c r="P1905" s="134"/>
      <c r="Q1905" s="246"/>
      <c r="R1905" s="232"/>
      <c r="S1905" s="233"/>
      <c r="T1905" s="234"/>
      <c r="U1905" s="135"/>
    </row>
    <row r="1906" spans="16:21" x14ac:dyDescent="0.35">
      <c r="P1906" s="134"/>
      <c r="Q1906" s="246"/>
      <c r="R1906" s="232"/>
      <c r="S1906" s="233"/>
      <c r="T1906" s="234"/>
      <c r="U1906" s="135"/>
    </row>
    <row r="1907" spans="16:21" x14ac:dyDescent="0.35">
      <c r="P1907" s="134"/>
      <c r="Q1907" s="246"/>
      <c r="R1907" s="232"/>
      <c r="S1907" s="233"/>
      <c r="T1907" s="234"/>
      <c r="U1907" s="135"/>
    </row>
    <row r="1908" spans="16:21" x14ac:dyDescent="0.35">
      <c r="P1908" s="134"/>
      <c r="Q1908" s="246"/>
      <c r="R1908" s="232"/>
      <c r="S1908" s="233"/>
      <c r="T1908" s="234"/>
      <c r="U1908" s="135"/>
    </row>
    <row r="1909" spans="16:21" x14ac:dyDescent="0.35">
      <c r="P1909" s="134"/>
      <c r="Q1909" s="246"/>
      <c r="R1909" s="232"/>
      <c r="S1909" s="233"/>
      <c r="T1909" s="234"/>
      <c r="U1909" s="135"/>
    </row>
    <row r="1910" spans="16:21" x14ac:dyDescent="0.35">
      <c r="P1910" s="134"/>
      <c r="Q1910" s="246"/>
      <c r="R1910" s="232"/>
      <c r="S1910" s="233"/>
      <c r="T1910" s="234"/>
      <c r="U1910" s="135"/>
    </row>
    <row r="1911" spans="16:21" x14ac:dyDescent="0.35">
      <c r="P1911" s="134"/>
      <c r="Q1911" s="246"/>
      <c r="R1911" s="232"/>
      <c r="S1911" s="233"/>
      <c r="T1911" s="234"/>
      <c r="U1911" s="135"/>
    </row>
    <row r="1912" spans="16:21" x14ac:dyDescent="0.35">
      <c r="P1912" s="134"/>
      <c r="Q1912" s="246"/>
      <c r="R1912" s="232"/>
      <c r="S1912" s="233"/>
      <c r="T1912" s="234"/>
      <c r="U1912" s="135"/>
    </row>
    <row r="1913" spans="16:21" x14ac:dyDescent="0.35">
      <c r="P1913" s="134"/>
      <c r="Q1913" s="246"/>
      <c r="R1913" s="232"/>
      <c r="S1913" s="233"/>
      <c r="T1913" s="234"/>
      <c r="U1913" s="135"/>
    </row>
    <row r="1914" spans="16:21" x14ac:dyDescent="0.35">
      <c r="P1914" s="134"/>
      <c r="Q1914" s="246"/>
      <c r="R1914" s="232"/>
      <c r="S1914" s="233"/>
      <c r="T1914" s="234"/>
      <c r="U1914" s="135"/>
    </row>
    <row r="1915" spans="16:21" x14ac:dyDescent="0.35">
      <c r="P1915" s="134"/>
      <c r="Q1915" s="246"/>
      <c r="R1915" s="232"/>
      <c r="S1915" s="233"/>
      <c r="T1915" s="234"/>
      <c r="U1915" s="135"/>
    </row>
    <row r="1916" spans="16:21" x14ac:dyDescent="0.35">
      <c r="P1916" s="134"/>
      <c r="Q1916" s="246"/>
      <c r="R1916" s="232"/>
      <c r="S1916" s="233"/>
      <c r="T1916" s="234"/>
      <c r="U1916" s="135"/>
    </row>
    <row r="1917" spans="16:21" x14ac:dyDescent="0.35">
      <c r="P1917" s="134"/>
      <c r="Q1917" s="246"/>
      <c r="R1917" s="232"/>
      <c r="S1917" s="233"/>
      <c r="T1917" s="234"/>
      <c r="U1917" s="135"/>
    </row>
    <row r="1918" spans="16:21" x14ac:dyDescent="0.35">
      <c r="P1918" s="134"/>
      <c r="Q1918" s="246"/>
      <c r="R1918" s="232"/>
      <c r="S1918" s="233"/>
      <c r="T1918" s="234"/>
      <c r="U1918" s="135"/>
    </row>
    <row r="1919" spans="16:21" x14ac:dyDescent="0.35">
      <c r="P1919" s="134"/>
      <c r="Q1919" s="246"/>
      <c r="R1919" s="232"/>
      <c r="S1919" s="233"/>
      <c r="T1919" s="234"/>
      <c r="U1919" s="135"/>
    </row>
    <row r="1920" spans="16:21" x14ac:dyDescent="0.35">
      <c r="P1920" s="134"/>
      <c r="Q1920" s="246"/>
      <c r="R1920" s="232"/>
      <c r="S1920" s="233"/>
      <c r="T1920" s="234"/>
      <c r="U1920" s="135"/>
    </row>
    <row r="1921" spans="16:21" x14ac:dyDescent="0.35">
      <c r="P1921" s="134"/>
      <c r="Q1921" s="246"/>
      <c r="R1921" s="232"/>
      <c r="S1921" s="233"/>
      <c r="T1921" s="234"/>
      <c r="U1921" s="135"/>
    </row>
    <row r="1922" spans="16:21" x14ac:dyDescent="0.35">
      <c r="P1922" s="134"/>
      <c r="Q1922" s="246"/>
      <c r="R1922" s="232"/>
      <c r="S1922" s="233"/>
      <c r="T1922" s="234"/>
      <c r="U1922" s="135"/>
    </row>
    <row r="1923" spans="16:21" x14ac:dyDescent="0.35">
      <c r="P1923" s="134"/>
      <c r="Q1923" s="246"/>
      <c r="R1923" s="232"/>
      <c r="S1923" s="233"/>
      <c r="T1923" s="234"/>
      <c r="U1923" s="135"/>
    </row>
    <row r="1924" spans="16:21" x14ac:dyDescent="0.35">
      <c r="P1924" s="134"/>
      <c r="Q1924" s="246"/>
      <c r="R1924" s="232"/>
      <c r="S1924" s="233"/>
      <c r="T1924" s="234"/>
      <c r="U1924" s="135"/>
    </row>
    <row r="1925" spans="16:21" x14ac:dyDescent="0.35">
      <c r="P1925" s="134"/>
      <c r="Q1925" s="246"/>
      <c r="R1925" s="232"/>
      <c r="S1925" s="233"/>
      <c r="T1925" s="234"/>
      <c r="U1925" s="135"/>
    </row>
    <row r="1926" spans="16:21" x14ac:dyDescent="0.35">
      <c r="P1926" s="134"/>
      <c r="Q1926" s="246"/>
      <c r="R1926" s="232"/>
      <c r="S1926" s="233"/>
      <c r="T1926" s="234"/>
      <c r="U1926" s="135"/>
    </row>
    <row r="1927" spans="16:21" x14ac:dyDescent="0.35">
      <c r="P1927" s="134"/>
      <c r="Q1927" s="246"/>
      <c r="R1927" s="232"/>
      <c r="S1927" s="233"/>
      <c r="T1927" s="234"/>
      <c r="U1927" s="135"/>
    </row>
    <row r="1928" spans="16:21" x14ac:dyDescent="0.35">
      <c r="P1928" s="134"/>
      <c r="Q1928" s="246"/>
      <c r="R1928" s="232"/>
      <c r="S1928" s="233"/>
      <c r="T1928" s="234"/>
      <c r="U1928" s="135"/>
    </row>
    <row r="1929" spans="16:21" x14ac:dyDescent="0.35">
      <c r="P1929" s="134"/>
      <c r="Q1929" s="246"/>
      <c r="R1929" s="232"/>
      <c r="S1929" s="233"/>
      <c r="T1929" s="234"/>
      <c r="U1929" s="135"/>
    </row>
    <row r="1930" spans="16:21" x14ac:dyDescent="0.35">
      <c r="P1930" s="134"/>
      <c r="Q1930" s="246"/>
      <c r="R1930" s="232"/>
      <c r="S1930" s="233"/>
      <c r="T1930" s="234"/>
      <c r="U1930" s="135"/>
    </row>
    <row r="1931" spans="16:21" x14ac:dyDescent="0.35">
      <c r="P1931" s="134"/>
      <c r="Q1931" s="246"/>
      <c r="R1931" s="232"/>
      <c r="S1931" s="233"/>
      <c r="T1931" s="234"/>
      <c r="U1931" s="135"/>
    </row>
    <row r="1932" spans="16:21" x14ac:dyDescent="0.35">
      <c r="P1932" s="134"/>
      <c r="Q1932" s="246"/>
      <c r="R1932" s="232"/>
      <c r="S1932" s="233"/>
      <c r="T1932" s="234"/>
      <c r="U1932" s="135"/>
    </row>
    <row r="1933" spans="16:21" x14ac:dyDescent="0.35">
      <c r="P1933" s="134"/>
      <c r="Q1933" s="246"/>
      <c r="R1933" s="232"/>
      <c r="S1933" s="233"/>
      <c r="T1933" s="234"/>
      <c r="U1933" s="135"/>
    </row>
    <row r="1934" spans="16:21" x14ac:dyDescent="0.35">
      <c r="P1934" s="134"/>
      <c r="Q1934" s="246"/>
      <c r="R1934" s="232"/>
      <c r="S1934" s="233"/>
      <c r="T1934" s="234"/>
      <c r="U1934" s="135"/>
    </row>
    <row r="1935" spans="16:21" x14ac:dyDescent="0.35">
      <c r="P1935" s="134"/>
      <c r="Q1935" s="246"/>
      <c r="R1935" s="232"/>
      <c r="S1935" s="233"/>
      <c r="T1935" s="234"/>
      <c r="U1935" s="135"/>
    </row>
    <row r="1936" spans="16:21" x14ac:dyDescent="0.35">
      <c r="P1936" s="134"/>
      <c r="Q1936" s="246"/>
      <c r="R1936" s="232"/>
      <c r="S1936" s="233"/>
      <c r="T1936" s="234"/>
      <c r="U1936" s="135"/>
    </row>
    <row r="1937" spans="16:21" x14ac:dyDescent="0.35">
      <c r="P1937" s="134"/>
      <c r="Q1937" s="246"/>
      <c r="R1937" s="232"/>
      <c r="S1937" s="233"/>
      <c r="T1937" s="234"/>
      <c r="U1937" s="135"/>
    </row>
    <row r="1938" spans="16:21" x14ac:dyDescent="0.35">
      <c r="P1938" s="134"/>
      <c r="Q1938" s="246"/>
      <c r="R1938" s="232"/>
      <c r="S1938" s="233"/>
      <c r="T1938" s="234"/>
      <c r="U1938" s="135"/>
    </row>
    <row r="1939" spans="16:21" x14ac:dyDescent="0.35">
      <c r="P1939" s="134"/>
      <c r="Q1939" s="246"/>
      <c r="R1939" s="232"/>
      <c r="S1939" s="233"/>
      <c r="T1939" s="234"/>
      <c r="U1939" s="135"/>
    </row>
    <row r="1940" spans="16:21" x14ac:dyDescent="0.35">
      <c r="P1940" s="134"/>
      <c r="Q1940" s="246"/>
      <c r="R1940" s="232"/>
      <c r="S1940" s="233"/>
      <c r="T1940" s="234"/>
      <c r="U1940" s="135"/>
    </row>
    <row r="1941" spans="16:21" x14ac:dyDescent="0.35">
      <c r="P1941" s="134"/>
      <c r="Q1941" s="246"/>
      <c r="R1941" s="232"/>
      <c r="S1941" s="233"/>
      <c r="T1941" s="234"/>
      <c r="U1941" s="135"/>
    </row>
    <row r="1942" spans="16:21" x14ac:dyDescent="0.35">
      <c r="P1942" s="134"/>
      <c r="Q1942" s="246"/>
      <c r="R1942" s="232"/>
      <c r="S1942" s="233"/>
      <c r="T1942" s="234"/>
      <c r="U1942" s="135"/>
    </row>
    <row r="1943" spans="16:21" x14ac:dyDescent="0.35">
      <c r="P1943" s="134"/>
      <c r="Q1943" s="246"/>
      <c r="R1943" s="232"/>
      <c r="S1943" s="233"/>
      <c r="T1943" s="234"/>
      <c r="U1943" s="135"/>
    </row>
    <row r="1944" spans="16:21" x14ac:dyDescent="0.35">
      <c r="P1944" s="134"/>
      <c r="Q1944" s="246"/>
      <c r="R1944" s="232"/>
      <c r="S1944" s="233"/>
      <c r="T1944" s="234"/>
      <c r="U1944" s="135"/>
    </row>
    <row r="1945" spans="16:21" x14ac:dyDescent="0.35">
      <c r="P1945" s="134"/>
      <c r="Q1945" s="246"/>
      <c r="R1945" s="232"/>
      <c r="S1945" s="233"/>
      <c r="T1945" s="234"/>
      <c r="U1945" s="135"/>
    </row>
    <row r="1946" spans="16:21" x14ac:dyDescent="0.35">
      <c r="P1946" s="134"/>
      <c r="Q1946" s="246"/>
      <c r="R1946" s="232"/>
      <c r="S1946" s="233"/>
      <c r="T1946" s="234"/>
      <c r="U1946" s="135"/>
    </row>
    <row r="1947" spans="16:21" x14ac:dyDescent="0.35">
      <c r="P1947" s="134"/>
      <c r="Q1947" s="246"/>
      <c r="R1947" s="232"/>
      <c r="S1947" s="233"/>
      <c r="T1947" s="234"/>
      <c r="U1947" s="135"/>
    </row>
    <row r="1948" spans="16:21" x14ac:dyDescent="0.35">
      <c r="P1948" s="134"/>
      <c r="Q1948" s="246"/>
      <c r="R1948" s="232"/>
      <c r="S1948" s="233"/>
      <c r="T1948" s="234"/>
      <c r="U1948" s="135"/>
    </row>
    <row r="1949" spans="16:21" x14ac:dyDescent="0.35">
      <c r="P1949" s="134"/>
      <c r="Q1949" s="246"/>
      <c r="R1949" s="232"/>
      <c r="S1949" s="233"/>
      <c r="T1949" s="234"/>
      <c r="U1949" s="135"/>
    </row>
    <row r="1950" spans="16:21" x14ac:dyDescent="0.35">
      <c r="P1950" s="134"/>
      <c r="Q1950" s="246"/>
      <c r="R1950" s="232"/>
      <c r="S1950" s="233"/>
      <c r="T1950" s="234"/>
      <c r="U1950" s="135"/>
    </row>
    <row r="1951" spans="16:21" x14ac:dyDescent="0.35">
      <c r="P1951" s="134"/>
      <c r="Q1951" s="246"/>
      <c r="R1951" s="232"/>
      <c r="S1951" s="233"/>
      <c r="T1951" s="234"/>
      <c r="U1951" s="135"/>
    </row>
    <row r="1952" spans="16:21" x14ac:dyDescent="0.35">
      <c r="P1952" s="134"/>
      <c r="Q1952" s="246"/>
      <c r="R1952" s="232"/>
      <c r="S1952" s="233"/>
      <c r="T1952" s="234"/>
      <c r="U1952" s="135"/>
    </row>
    <row r="1953" spans="16:21" x14ac:dyDescent="0.35">
      <c r="P1953" s="134"/>
      <c r="Q1953" s="246"/>
      <c r="R1953" s="232"/>
      <c r="S1953" s="233"/>
      <c r="T1953" s="234"/>
      <c r="U1953" s="135"/>
    </row>
    <row r="1954" spans="16:21" x14ac:dyDescent="0.35">
      <c r="P1954" s="134"/>
      <c r="Q1954" s="246"/>
      <c r="R1954" s="232"/>
      <c r="S1954" s="233"/>
      <c r="T1954" s="234"/>
      <c r="U1954" s="135"/>
    </row>
    <row r="1955" spans="16:21" x14ac:dyDescent="0.35">
      <c r="P1955" s="134"/>
      <c r="Q1955" s="246"/>
      <c r="R1955" s="232"/>
      <c r="S1955" s="233"/>
      <c r="T1955" s="234"/>
      <c r="U1955" s="135"/>
    </row>
    <row r="1956" spans="16:21" x14ac:dyDescent="0.35">
      <c r="P1956" s="134"/>
      <c r="Q1956" s="246"/>
      <c r="R1956" s="232"/>
      <c r="S1956" s="233"/>
      <c r="T1956" s="234"/>
      <c r="U1956" s="135"/>
    </row>
    <row r="1957" spans="16:21" x14ac:dyDescent="0.35">
      <c r="P1957" s="134"/>
      <c r="Q1957" s="246"/>
      <c r="R1957" s="232"/>
      <c r="S1957" s="233"/>
      <c r="T1957" s="234"/>
      <c r="U1957" s="135"/>
    </row>
    <row r="1958" spans="16:21" x14ac:dyDescent="0.35">
      <c r="P1958" s="134"/>
      <c r="Q1958" s="246"/>
      <c r="R1958" s="232"/>
      <c r="S1958" s="233"/>
      <c r="T1958" s="234"/>
      <c r="U1958" s="135"/>
    </row>
    <row r="1959" spans="16:21" x14ac:dyDescent="0.35">
      <c r="P1959" s="134"/>
      <c r="Q1959" s="246"/>
      <c r="R1959" s="232"/>
      <c r="S1959" s="233"/>
      <c r="T1959" s="234"/>
      <c r="U1959" s="135"/>
    </row>
    <row r="1960" spans="16:21" x14ac:dyDescent="0.35">
      <c r="P1960" s="134"/>
      <c r="Q1960" s="246"/>
      <c r="R1960" s="232"/>
      <c r="S1960" s="233"/>
      <c r="T1960" s="234"/>
      <c r="U1960" s="135"/>
    </row>
    <row r="1961" spans="16:21" x14ac:dyDescent="0.35">
      <c r="P1961" s="134"/>
      <c r="Q1961" s="246"/>
      <c r="R1961" s="232"/>
      <c r="S1961" s="233"/>
      <c r="T1961" s="234"/>
      <c r="U1961" s="135"/>
    </row>
    <row r="1962" spans="16:21" x14ac:dyDescent="0.35">
      <c r="P1962" s="134"/>
      <c r="Q1962" s="246"/>
      <c r="R1962" s="232"/>
      <c r="S1962" s="233"/>
      <c r="T1962" s="234"/>
      <c r="U1962" s="135"/>
    </row>
    <row r="1963" spans="16:21" x14ac:dyDescent="0.35">
      <c r="P1963" s="134"/>
      <c r="Q1963" s="246"/>
      <c r="R1963" s="232"/>
      <c r="S1963" s="233"/>
      <c r="T1963" s="234"/>
      <c r="U1963" s="135"/>
    </row>
    <row r="1964" spans="16:21" x14ac:dyDescent="0.35">
      <c r="P1964" s="134"/>
      <c r="Q1964" s="246"/>
      <c r="R1964" s="232"/>
      <c r="S1964" s="233"/>
      <c r="T1964" s="234"/>
      <c r="U1964" s="135"/>
    </row>
    <row r="1965" spans="16:21" x14ac:dyDescent="0.35">
      <c r="P1965" s="134"/>
      <c r="Q1965" s="246"/>
      <c r="R1965" s="232"/>
      <c r="S1965" s="233"/>
      <c r="T1965" s="234"/>
      <c r="U1965" s="135"/>
    </row>
    <row r="1966" spans="16:21" x14ac:dyDescent="0.35">
      <c r="P1966" s="134"/>
      <c r="Q1966" s="246"/>
      <c r="R1966" s="232"/>
      <c r="S1966" s="233"/>
      <c r="T1966" s="234"/>
      <c r="U1966" s="135"/>
    </row>
    <row r="1967" spans="16:21" x14ac:dyDescent="0.35">
      <c r="P1967" s="134"/>
      <c r="Q1967" s="246"/>
      <c r="R1967" s="232"/>
      <c r="S1967" s="233"/>
      <c r="T1967" s="234"/>
      <c r="U1967" s="135"/>
    </row>
    <row r="1968" spans="16:21" x14ac:dyDescent="0.35">
      <c r="P1968" s="134"/>
      <c r="Q1968" s="246"/>
      <c r="R1968" s="232"/>
      <c r="S1968" s="233"/>
      <c r="T1968" s="234"/>
      <c r="U1968" s="135"/>
    </row>
    <row r="1969" spans="16:21" x14ac:dyDescent="0.35">
      <c r="P1969" s="134"/>
      <c r="Q1969" s="246"/>
      <c r="R1969" s="232"/>
      <c r="S1969" s="233"/>
      <c r="T1969" s="234"/>
      <c r="U1969" s="135"/>
    </row>
    <row r="1970" spans="16:21" x14ac:dyDescent="0.35">
      <c r="P1970" s="134"/>
      <c r="Q1970" s="246"/>
      <c r="R1970" s="232"/>
      <c r="S1970" s="233"/>
      <c r="T1970" s="234"/>
      <c r="U1970" s="135"/>
    </row>
    <row r="1971" spans="16:21" x14ac:dyDescent="0.35">
      <c r="P1971" s="134"/>
      <c r="Q1971" s="246"/>
      <c r="R1971" s="232"/>
      <c r="S1971" s="233"/>
      <c r="T1971" s="234"/>
      <c r="U1971" s="135"/>
    </row>
    <row r="1972" spans="16:21" x14ac:dyDescent="0.35">
      <c r="P1972" s="134"/>
      <c r="Q1972" s="246"/>
      <c r="R1972" s="232"/>
      <c r="S1972" s="233"/>
      <c r="T1972" s="234"/>
      <c r="U1972" s="135"/>
    </row>
    <row r="1973" spans="16:21" x14ac:dyDescent="0.35">
      <c r="P1973" s="134"/>
      <c r="Q1973" s="246"/>
      <c r="R1973" s="232"/>
      <c r="S1973" s="233"/>
      <c r="T1973" s="234"/>
      <c r="U1973" s="135"/>
    </row>
    <row r="1974" spans="16:21" x14ac:dyDescent="0.35">
      <c r="P1974" s="134"/>
      <c r="Q1974" s="246"/>
      <c r="R1974" s="232"/>
      <c r="S1974" s="233"/>
      <c r="T1974" s="234"/>
      <c r="U1974" s="135"/>
    </row>
    <row r="1975" spans="16:21" x14ac:dyDescent="0.35">
      <c r="P1975" s="134"/>
      <c r="Q1975" s="246"/>
      <c r="R1975" s="232"/>
      <c r="S1975" s="233"/>
      <c r="T1975" s="234"/>
      <c r="U1975" s="135"/>
    </row>
    <row r="1976" spans="16:21" x14ac:dyDescent="0.35">
      <c r="P1976" s="134"/>
      <c r="Q1976" s="246"/>
      <c r="R1976" s="232"/>
      <c r="S1976" s="233"/>
      <c r="T1976" s="234"/>
      <c r="U1976" s="135"/>
    </row>
    <row r="1977" spans="16:21" x14ac:dyDescent="0.35">
      <c r="P1977" s="134"/>
      <c r="Q1977" s="246"/>
      <c r="R1977" s="232"/>
      <c r="S1977" s="233"/>
      <c r="T1977" s="234"/>
      <c r="U1977" s="135"/>
    </row>
    <row r="1978" spans="16:21" x14ac:dyDescent="0.35">
      <c r="P1978" s="134"/>
      <c r="Q1978" s="246"/>
      <c r="R1978" s="232"/>
      <c r="S1978" s="233"/>
      <c r="T1978" s="234"/>
      <c r="U1978" s="135"/>
    </row>
    <row r="1979" spans="16:21" x14ac:dyDescent="0.35">
      <c r="P1979" s="134"/>
      <c r="Q1979" s="246"/>
      <c r="R1979" s="232"/>
      <c r="S1979" s="233"/>
      <c r="T1979" s="234"/>
      <c r="U1979" s="135"/>
    </row>
    <row r="1980" spans="16:21" x14ac:dyDescent="0.35">
      <c r="P1980" s="134"/>
      <c r="Q1980" s="246"/>
      <c r="R1980" s="232"/>
      <c r="S1980" s="233"/>
      <c r="T1980" s="234"/>
      <c r="U1980" s="135"/>
    </row>
    <row r="1981" spans="16:21" x14ac:dyDescent="0.35">
      <c r="P1981" s="134"/>
      <c r="Q1981" s="246"/>
      <c r="R1981" s="232"/>
      <c r="S1981" s="233"/>
      <c r="T1981" s="234"/>
      <c r="U1981" s="135"/>
    </row>
    <row r="1982" spans="16:21" x14ac:dyDescent="0.35">
      <c r="P1982" s="134"/>
      <c r="Q1982" s="246"/>
      <c r="R1982" s="232"/>
      <c r="S1982" s="233"/>
      <c r="T1982" s="234"/>
      <c r="U1982" s="135"/>
    </row>
    <row r="1983" spans="16:21" x14ac:dyDescent="0.35">
      <c r="P1983" s="134"/>
      <c r="Q1983" s="246"/>
      <c r="R1983" s="232"/>
      <c r="S1983" s="233"/>
      <c r="T1983" s="234"/>
      <c r="U1983" s="135"/>
    </row>
    <row r="1984" spans="16:21" x14ac:dyDescent="0.35">
      <c r="P1984" s="134"/>
      <c r="Q1984" s="246"/>
      <c r="R1984" s="232"/>
      <c r="S1984" s="233"/>
      <c r="T1984" s="234"/>
      <c r="U1984" s="135"/>
    </row>
    <row r="1985" spans="16:21" x14ac:dyDescent="0.35">
      <c r="P1985" s="134"/>
      <c r="Q1985" s="246"/>
      <c r="R1985" s="232"/>
      <c r="S1985" s="233"/>
      <c r="T1985" s="234"/>
      <c r="U1985" s="135"/>
    </row>
    <row r="1986" spans="16:21" x14ac:dyDescent="0.35">
      <c r="P1986" s="134"/>
      <c r="Q1986" s="246"/>
      <c r="R1986" s="232"/>
      <c r="S1986" s="233"/>
      <c r="T1986" s="234"/>
      <c r="U1986" s="135"/>
    </row>
    <row r="1987" spans="16:21" x14ac:dyDescent="0.35">
      <c r="P1987" s="134"/>
      <c r="Q1987" s="246"/>
      <c r="R1987" s="232"/>
      <c r="S1987" s="233"/>
      <c r="T1987" s="234"/>
      <c r="U1987" s="135"/>
    </row>
    <row r="1988" spans="16:21" x14ac:dyDescent="0.35">
      <c r="P1988" s="134"/>
      <c r="Q1988" s="246"/>
      <c r="R1988" s="232"/>
      <c r="S1988" s="233"/>
      <c r="T1988" s="234"/>
      <c r="U1988" s="135"/>
    </row>
    <row r="1989" spans="16:21" x14ac:dyDescent="0.35">
      <c r="P1989" s="134"/>
      <c r="Q1989" s="246"/>
      <c r="R1989" s="232"/>
      <c r="S1989" s="233"/>
      <c r="T1989" s="234"/>
      <c r="U1989" s="135"/>
    </row>
    <row r="1990" spans="16:21" x14ac:dyDescent="0.35">
      <c r="P1990" s="134"/>
      <c r="Q1990" s="246"/>
      <c r="R1990" s="232"/>
      <c r="S1990" s="233"/>
      <c r="T1990" s="234"/>
      <c r="U1990" s="135"/>
    </row>
    <row r="1991" spans="16:21" x14ac:dyDescent="0.35">
      <c r="P1991" s="134"/>
      <c r="Q1991" s="246"/>
      <c r="R1991" s="232"/>
      <c r="S1991" s="233"/>
      <c r="T1991" s="234"/>
      <c r="U1991" s="135"/>
    </row>
    <row r="1992" spans="16:21" x14ac:dyDescent="0.35">
      <c r="P1992" s="134"/>
      <c r="Q1992" s="246"/>
      <c r="R1992" s="232"/>
      <c r="S1992" s="233"/>
      <c r="T1992" s="234"/>
      <c r="U1992" s="135"/>
    </row>
    <row r="1993" spans="16:21" x14ac:dyDescent="0.35">
      <c r="P1993" s="134"/>
      <c r="Q1993" s="246"/>
      <c r="R1993" s="232"/>
      <c r="S1993" s="233"/>
      <c r="T1993" s="234"/>
      <c r="U1993" s="135"/>
    </row>
    <row r="1994" spans="16:21" x14ac:dyDescent="0.35">
      <c r="P1994" s="134"/>
      <c r="Q1994" s="246"/>
      <c r="R1994" s="232"/>
      <c r="S1994" s="233"/>
      <c r="T1994" s="234"/>
      <c r="U1994" s="135"/>
    </row>
    <row r="1995" spans="16:21" x14ac:dyDescent="0.35">
      <c r="P1995" s="134"/>
      <c r="Q1995" s="246"/>
      <c r="R1995" s="232"/>
      <c r="S1995" s="233"/>
      <c r="T1995" s="234"/>
      <c r="U1995" s="135"/>
    </row>
    <row r="1996" spans="16:21" x14ac:dyDescent="0.35">
      <c r="P1996" s="134"/>
      <c r="Q1996" s="246"/>
      <c r="R1996" s="232"/>
      <c r="S1996" s="233"/>
      <c r="T1996" s="234"/>
      <c r="U1996" s="135"/>
    </row>
    <row r="1997" spans="16:21" x14ac:dyDescent="0.35">
      <c r="P1997" s="134"/>
      <c r="Q1997" s="246"/>
      <c r="R1997" s="232"/>
      <c r="S1997" s="233"/>
      <c r="T1997" s="234"/>
      <c r="U1997" s="135"/>
    </row>
    <row r="1998" spans="16:21" x14ac:dyDescent="0.35">
      <c r="P1998" s="134"/>
      <c r="Q1998" s="246"/>
      <c r="R1998" s="232"/>
      <c r="S1998" s="233"/>
      <c r="T1998" s="234"/>
      <c r="U1998" s="135"/>
    </row>
    <row r="1999" spans="16:21" x14ac:dyDescent="0.35">
      <c r="P1999" s="134"/>
      <c r="Q1999" s="246"/>
      <c r="R1999" s="232"/>
      <c r="S1999" s="233"/>
      <c r="T1999" s="234"/>
      <c r="U1999" s="135"/>
    </row>
    <row r="2000" spans="16:21" x14ac:dyDescent="0.35">
      <c r="P2000" s="134"/>
      <c r="Q2000" s="246"/>
      <c r="R2000" s="232"/>
      <c r="S2000" s="233"/>
      <c r="T2000" s="234"/>
      <c r="U2000" s="135"/>
    </row>
    <row r="2001" spans="16:21" x14ac:dyDescent="0.35">
      <c r="P2001" s="134"/>
      <c r="Q2001" s="246"/>
      <c r="R2001" s="232"/>
      <c r="S2001" s="233"/>
      <c r="T2001" s="234"/>
      <c r="U2001" s="135"/>
    </row>
    <row r="2002" spans="16:21" x14ac:dyDescent="0.35">
      <c r="P2002" s="134"/>
      <c r="Q2002" s="246"/>
      <c r="R2002" s="232"/>
      <c r="S2002" s="233"/>
      <c r="T2002" s="234"/>
      <c r="U2002" s="135"/>
    </row>
    <row r="2003" spans="16:21" x14ac:dyDescent="0.35">
      <c r="P2003" s="134"/>
      <c r="Q2003" s="246"/>
      <c r="R2003" s="232"/>
      <c r="S2003" s="233"/>
      <c r="T2003" s="234"/>
      <c r="U2003" s="135"/>
    </row>
    <row r="2004" spans="16:21" x14ac:dyDescent="0.35">
      <c r="P2004" s="134"/>
      <c r="Q2004" s="246"/>
      <c r="R2004" s="232"/>
      <c r="S2004" s="233"/>
      <c r="T2004" s="234"/>
      <c r="U2004" s="135"/>
    </row>
    <row r="2005" spans="16:21" x14ac:dyDescent="0.35">
      <c r="P2005" s="134"/>
      <c r="Q2005" s="246"/>
      <c r="R2005" s="232"/>
      <c r="S2005" s="233"/>
      <c r="T2005" s="234"/>
      <c r="U2005" s="135"/>
    </row>
    <row r="2006" spans="16:21" x14ac:dyDescent="0.35">
      <c r="P2006" s="134"/>
      <c r="Q2006" s="246"/>
      <c r="R2006" s="232"/>
      <c r="S2006" s="233"/>
      <c r="T2006" s="234"/>
      <c r="U2006" s="135"/>
    </row>
    <row r="2007" spans="16:21" x14ac:dyDescent="0.35">
      <c r="P2007" s="134"/>
      <c r="Q2007" s="246"/>
      <c r="R2007" s="232"/>
      <c r="S2007" s="233"/>
      <c r="T2007" s="234"/>
      <c r="U2007" s="135"/>
    </row>
    <row r="2008" spans="16:21" x14ac:dyDescent="0.35">
      <c r="P2008" s="134"/>
      <c r="Q2008" s="246"/>
      <c r="R2008" s="232"/>
      <c r="S2008" s="233"/>
      <c r="T2008" s="234"/>
      <c r="U2008" s="135"/>
    </row>
    <row r="2009" spans="16:21" x14ac:dyDescent="0.35">
      <c r="P2009" s="134"/>
      <c r="Q2009" s="246"/>
      <c r="R2009" s="232"/>
      <c r="S2009" s="233"/>
      <c r="T2009" s="234"/>
      <c r="U2009" s="135"/>
    </row>
    <row r="2010" spans="16:21" x14ac:dyDescent="0.35">
      <c r="P2010" s="134"/>
      <c r="Q2010" s="246"/>
      <c r="R2010" s="232"/>
      <c r="S2010" s="233"/>
      <c r="T2010" s="234"/>
      <c r="U2010" s="135"/>
    </row>
    <row r="2011" spans="16:21" x14ac:dyDescent="0.35">
      <c r="P2011" s="134"/>
      <c r="Q2011" s="246"/>
      <c r="R2011" s="232"/>
      <c r="S2011" s="233"/>
      <c r="T2011" s="234"/>
      <c r="U2011" s="135"/>
    </row>
    <row r="2012" spans="16:21" x14ac:dyDescent="0.35">
      <c r="P2012" s="134"/>
      <c r="Q2012" s="246"/>
      <c r="R2012" s="232"/>
      <c r="S2012" s="233"/>
      <c r="T2012" s="234"/>
      <c r="U2012" s="135"/>
    </row>
    <row r="2013" spans="16:21" x14ac:dyDescent="0.35">
      <c r="P2013" s="134"/>
      <c r="Q2013" s="246"/>
      <c r="R2013" s="232"/>
      <c r="S2013" s="233"/>
      <c r="T2013" s="234"/>
      <c r="U2013" s="135"/>
    </row>
    <row r="2014" spans="16:21" x14ac:dyDescent="0.35">
      <c r="P2014" s="134"/>
      <c r="Q2014" s="246"/>
      <c r="R2014" s="232"/>
      <c r="S2014" s="233"/>
      <c r="T2014" s="234"/>
      <c r="U2014" s="135"/>
    </row>
    <row r="2015" spans="16:21" x14ac:dyDescent="0.35">
      <c r="P2015" s="134"/>
      <c r="Q2015" s="246"/>
      <c r="R2015" s="232"/>
      <c r="S2015" s="233"/>
      <c r="T2015" s="234"/>
      <c r="U2015" s="135"/>
    </row>
    <row r="2016" spans="16:21" x14ac:dyDescent="0.35">
      <c r="P2016" s="134"/>
      <c r="Q2016" s="246"/>
      <c r="R2016" s="232"/>
      <c r="S2016" s="233"/>
      <c r="T2016" s="234"/>
      <c r="U2016" s="135"/>
    </row>
    <row r="2017" spans="16:21" x14ac:dyDescent="0.35">
      <c r="P2017" s="134"/>
      <c r="Q2017" s="246"/>
      <c r="R2017" s="232"/>
      <c r="S2017" s="233"/>
      <c r="T2017" s="234"/>
      <c r="U2017" s="135"/>
    </row>
    <row r="2018" spans="16:21" x14ac:dyDescent="0.35">
      <c r="P2018" s="134"/>
      <c r="Q2018" s="246"/>
      <c r="R2018" s="232"/>
      <c r="S2018" s="233"/>
      <c r="T2018" s="234"/>
      <c r="U2018" s="135"/>
    </row>
    <row r="2019" spans="16:21" x14ac:dyDescent="0.35">
      <c r="P2019" s="134"/>
      <c r="Q2019" s="246"/>
      <c r="R2019" s="232"/>
      <c r="S2019" s="233"/>
      <c r="T2019" s="234"/>
      <c r="U2019" s="135"/>
    </row>
    <row r="2020" spans="16:21" x14ac:dyDescent="0.35">
      <c r="P2020" s="134"/>
      <c r="Q2020" s="246"/>
      <c r="R2020" s="232"/>
      <c r="S2020" s="233"/>
      <c r="T2020" s="234"/>
      <c r="U2020" s="135"/>
    </row>
    <row r="2021" spans="16:21" x14ac:dyDescent="0.35">
      <c r="P2021" s="134"/>
      <c r="Q2021" s="246"/>
      <c r="R2021" s="232"/>
      <c r="S2021" s="233"/>
      <c r="T2021" s="234"/>
      <c r="U2021" s="135"/>
    </row>
    <row r="2022" spans="16:21" x14ac:dyDescent="0.35">
      <c r="P2022" s="134"/>
      <c r="Q2022" s="246"/>
      <c r="R2022" s="232"/>
      <c r="S2022" s="233"/>
      <c r="T2022" s="234"/>
      <c r="U2022" s="135"/>
    </row>
    <row r="2023" spans="16:21" x14ac:dyDescent="0.35">
      <c r="P2023" s="134"/>
      <c r="Q2023" s="246"/>
      <c r="R2023" s="232"/>
      <c r="S2023" s="233"/>
      <c r="T2023" s="234"/>
      <c r="U2023" s="135"/>
    </row>
    <row r="2024" spans="16:21" x14ac:dyDescent="0.35">
      <c r="P2024" s="134"/>
      <c r="Q2024" s="246"/>
      <c r="R2024" s="232"/>
      <c r="S2024" s="233"/>
      <c r="T2024" s="234"/>
      <c r="U2024" s="135"/>
    </row>
    <row r="2025" spans="16:21" x14ac:dyDescent="0.35">
      <c r="P2025" s="134"/>
      <c r="Q2025" s="246"/>
      <c r="R2025" s="232"/>
      <c r="S2025" s="233"/>
      <c r="T2025" s="234"/>
      <c r="U2025" s="135"/>
    </row>
    <row r="2026" spans="16:21" x14ac:dyDescent="0.35">
      <c r="P2026" s="134"/>
      <c r="Q2026" s="246"/>
      <c r="R2026" s="232"/>
      <c r="S2026" s="233"/>
      <c r="T2026" s="234"/>
      <c r="U2026" s="135"/>
    </row>
    <row r="2027" spans="16:21" x14ac:dyDescent="0.35">
      <c r="P2027" s="134"/>
      <c r="Q2027" s="246"/>
      <c r="R2027" s="232"/>
      <c r="S2027" s="233"/>
      <c r="T2027" s="234"/>
      <c r="U2027" s="135"/>
    </row>
    <row r="2028" spans="16:21" x14ac:dyDescent="0.35">
      <c r="P2028" s="134"/>
      <c r="Q2028" s="246"/>
      <c r="R2028" s="232"/>
      <c r="S2028" s="233"/>
      <c r="T2028" s="234"/>
      <c r="U2028" s="135"/>
    </row>
    <row r="2029" spans="16:21" x14ac:dyDescent="0.35">
      <c r="P2029" s="134"/>
      <c r="Q2029" s="246"/>
      <c r="R2029" s="232"/>
      <c r="S2029" s="233"/>
      <c r="T2029" s="234"/>
      <c r="U2029" s="135"/>
    </row>
    <row r="2030" spans="16:21" x14ac:dyDescent="0.35">
      <c r="P2030" s="134"/>
      <c r="Q2030" s="246"/>
      <c r="R2030" s="232"/>
      <c r="S2030" s="233"/>
      <c r="T2030" s="234"/>
      <c r="U2030" s="135"/>
    </row>
    <row r="2031" spans="16:21" x14ac:dyDescent="0.35">
      <c r="P2031" s="134"/>
      <c r="Q2031" s="246"/>
      <c r="R2031" s="232"/>
      <c r="S2031" s="233"/>
      <c r="T2031" s="234"/>
      <c r="U2031" s="135"/>
    </row>
    <row r="2032" spans="16:21" x14ac:dyDescent="0.35">
      <c r="P2032" s="134"/>
      <c r="Q2032" s="246"/>
      <c r="R2032" s="232"/>
      <c r="S2032" s="233"/>
      <c r="T2032" s="234"/>
      <c r="U2032" s="135"/>
    </row>
    <row r="2033" spans="16:21" x14ac:dyDescent="0.35">
      <c r="P2033" s="134"/>
      <c r="Q2033" s="246"/>
      <c r="R2033" s="232"/>
      <c r="S2033" s="233"/>
      <c r="T2033" s="234"/>
      <c r="U2033" s="135"/>
    </row>
    <row r="2034" spans="16:21" x14ac:dyDescent="0.35">
      <c r="P2034" s="134"/>
      <c r="Q2034" s="246"/>
      <c r="R2034" s="232"/>
      <c r="S2034" s="233"/>
      <c r="T2034" s="234"/>
      <c r="U2034" s="135"/>
    </row>
    <row r="2035" spans="16:21" x14ac:dyDescent="0.35">
      <c r="P2035" s="134"/>
      <c r="Q2035" s="246"/>
      <c r="R2035" s="232"/>
      <c r="S2035" s="233"/>
      <c r="T2035" s="234"/>
      <c r="U2035" s="135"/>
    </row>
    <row r="2036" spans="16:21" x14ac:dyDescent="0.35">
      <c r="P2036" s="134"/>
      <c r="Q2036" s="246"/>
      <c r="R2036" s="232"/>
      <c r="S2036" s="233"/>
      <c r="T2036" s="234"/>
      <c r="U2036" s="135"/>
    </row>
    <row r="2037" spans="16:21" x14ac:dyDescent="0.35">
      <c r="P2037" s="134"/>
      <c r="Q2037" s="246"/>
      <c r="R2037" s="232"/>
      <c r="S2037" s="233"/>
      <c r="T2037" s="234"/>
      <c r="U2037" s="135"/>
    </row>
    <row r="2038" spans="16:21" x14ac:dyDescent="0.35">
      <c r="P2038" s="134"/>
      <c r="Q2038" s="246"/>
      <c r="R2038" s="232"/>
      <c r="S2038" s="233"/>
      <c r="T2038" s="234"/>
      <c r="U2038" s="135"/>
    </row>
    <row r="2039" spans="16:21" x14ac:dyDescent="0.35">
      <c r="P2039" s="134"/>
      <c r="Q2039" s="246"/>
      <c r="R2039" s="232"/>
      <c r="S2039" s="233"/>
      <c r="T2039" s="234"/>
      <c r="U2039" s="135"/>
    </row>
    <row r="2040" spans="16:21" x14ac:dyDescent="0.35">
      <c r="P2040" s="134"/>
      <c r="Q2040" s="246"/>
      <c r="R2040" s="232"/>
      <c r="S2040" s="233"/>
      <c r="T2040" s="234"/>
      <c r="U2040" s="135"/>
    </row>
    <row r="2041" spans="16:21" x14ac:dyDescent="0.35">
      <c r="P2041" s="134"/>
      <c r="Q2041" s="246"/>
      <c r="R2041" s="232"/>
      <c r="S2041" s="233"/>
      <c r="T2041" s="234"/>
      <c r="U2041" s="135"/>
    </row>
    <row r="2042" spans="16:21" x14ac:dyDescent="0.35">
      <c r="P2042" s="134"/>
      <c r="Q2042" s="246"/>
      <c r="R2042" s="232"/>
      <c r="S2042" s="233"/>
      <c r="T2042" s="234"/>
      <c r="U2042" s="135"/>
    </row>
    <row r="2043" spans="16:21" x14ac:dyDescent="0.35">
      <c r="P2043" s="134"/>
      <c r="Q2043" s="246"/>
      <c r="R2043" s="232"/>
      <c r="S2043" s="233"/>
      <c r="T2043" s="234"/>
      <c r="U2043" s="135"/>
    </row>
    <row r="2044" spans="16:21" x14ac:dyDescent="0.35">
      <c r="P2044" s="134"/>
      <c r="Q2044" s="246"/>
      <c r="R2044" s="232"/>
      <c r="S2044" s="233"/>
      <c r="T2044" s="234"/>
      <c r="U2044" s="135"/>
    </row>
    <row r="2045" spans="16:21" x14ac:dyDescent="0.35">
      <c r="P2045" s="134"/>
      <c r="Q2045" s="246"/>
      <c r="R2045" s="232"/>
      <c r="S2045" s="233"/>
      <c r="T2045" s="234"/>
      <c r="U2045" s="135"/>
    </row>
    <row r="2046" spans="16:21" x14ac:dyDescent="0.35">
      <c r="P2046" s="134"/>
      <c r="Q2046" s="246"/>
      <c r="R2046" s="232"/>
      <c r="S2046" s="233"/>
      <c r="T2046" s="234"/>
      <c r="U2046" s="135"/>
    </row>
    <row r="2047" spans="16:21" x14ac:dyDescent="0.35">
      <c r="P2047" s="134"/>
      <c r="Q2047" s="246"/>
      <c r="R2047" s="232"/>
      <c r="S2047" s="233"/>
      <c r="T2047" s="234"/>
      <c r="U2047" s="135"/>
    </row>
    <row r="2048" spans="16:21" x14ac:dyDescent="0.35">
      <c r="P2048" s="134"/>
      <c r="Q2048" s="246"/>
      <c r="R2048" s="232"/>
      <c r="S2048" s="233"/>
      <c r="T2048" s="234"/>
      <c r="U2048" s="135"/>
    </row>
    <row r="2049" spans="16:21" x14ac:dyDescent="0.35">
      <c r="P2049" s="134"/>
      <c r="Q2049" s="246"/>
      <c r="R2049" s="232"/>
      <c r="S2049" s="233"/>
      <c r="T2049" s="234"/>
      <c r="U2049" s="135"/>
    </row>
    <row r="2050" spans="16:21" x14ac:dyDescent="0.35">
      <c r="P2050" s="134"/>
      <c r="Q2050" s="246"/>
      <c r="R2050" s="232"/>
      <c r="S2050" s="233"/>
      <c r="T2050" s="234"/>
      <c r="U2050" s="135"/>
    </row>
    <row r="2051" spans="16:21" x14ac:dyDescent="0.35">
      <c r="P2051" s="134"/>
      <c r="Q2051" s="246"/>
      <c r="R2051" s="232"/>
      <c r="S2051" s="233"/>
      <c r="T2051" s="234"/>
      <c r="U2051" s="135"/>
    </row>
    <row r="2052" spans="16:21" x14ac:dyDescent="0.35">
      <c r="P2052" s="134"/>
      <c r="Q2052" s="246"/>
      <c r="R2052" s="232"/>
      <c r="S2052" s="233"/>
      <c r="T2052" s="234"/>
      <c r="U2052" s="135"/>
    </row>
    <row r="2053" spans="16:21" x14ac:dyDescent="0.35">
      <c r="P2053" s="134"/>
      <c r="Q2053" s="246"/>
      <c r="R2053" s="232"/>
      <c r="S2053" s="233"/>
      <c r="T2053" s="234"/>
      <c r="U2053" s="135"/>
    </row>
    <row r="2054" spans="16:21" x14ac:dyDescent="0.35">
      <c r="P2054" s="134"/>
      <c r="Q2054" s="246"/>
      <c r="R2054" s="232"/>
      <c r="S2054" s="233"/>
      <c r="T2054" s="234"/>
      <c r="U2054" s="135"/>
    </row>
    <row r="2055" spans="16:21" x14ac:dyDescent="0.35">
      <c r="P2055" s="134"/>
      <c r="Q2055" s="246"/>
      <c r="R2055" s="232"/>
      <c r="S2055" s="233"/>
      <c r="T2055" s="234"/>
      <c r="U2055" s="135"/>
    </row>
    <row r="2056" spans="16:21" x14ac:dyDescent="0.35">
      <c r="P2056" s="134"/>
      <c r="Q2056" s="246"/>
      <c r="R2056" s="232"/>
      <c r="S2056" s="233"/>
      <c r="T2056" s="234"/>
      <c r="U2056" s="135"/>
    </row>
    <row r="2057" spans="16:21" x14ac:dyDescent="0.35">
      <c r="P2057" s="134"/>
      <c r="Q2057" s="246"/>
      <c r="R2057" s="232"/>
      <c r="S2057" s="233"/>
      <c r="T2057" s="234"/>
      <c r="U2057" s="135"/>
    </row>
    <row r="2058" spans="16:21" x14ac:dyDescent="0.35">
      <c r="P2058" s="134"/>
      <c r="Q2058" s="246"/>
      <c r="R2058" s="232"/>
      <c r="S2058" s="233"/>
      <c r="T2058" s="234"/>
      <c r="U2058" s="135"/>
    </row>
    <row r="2059" spans="16:21" x14ac:dyDescent="0.35">
      <c r="P2059" s="134"/>
      <c r="Q2059" s="246"/>
      <c r="R2059" s="232"/>
      <c r="S2059" s="233"/>
      <c r="T2059" s="234"/>
      <c r="U2059" s="135"/>
    </row>
    <row r="2060" spans="16:21" x14ac:dyDescent="0.35">
      <c r="P2060" s="134"/>
      <c r="Q2060" s="246"/>
      <c r="R2060" s="232"/>
      <c r="S2060" s="233"/>
      <c r="T2060" s="234"/>
      <c r="U2060" s="135"/>
    </row>
    <row r="2061" spans="16:21" x14ac:dyDescent="0.35">
      <c r="P2061" s="134"/>
      <c r="Q2061" s="246"/>
      <c r="R2061" s="232"/>
      <c r="S2061" s="233"/>
      <c r="T2061" s="234"/>
      <c r="U2061" s="135"/>
    </row>
    <row r="2062" spans="16:21" x14ac:dyDescent="0.35">
      <c r="P2062" s="134"/>
      <c r="Q2062" s="246"/>
      <c r="R2062" s="232"/>
      <c r="S2062" s="233"/>
      <c r="T2062" s="234"/>
      <c r="U2062" s="135"/>
    </row>
    <row r="2063" spans="16:21" x14ac:dyDescent="0.35">
      <c r="P2063" s="134"/>
      <c r="Q2063" s="246"/>
      <c r="R2063" s="232"/>
      <c r="S2063" s="233"/>
      <c r="T2063" s="234"/>
      <c r="U2063" s="135"/>
    </row>
    <row r="2064" spans="16:21" x14ac:dyDescent="0.35">
      <c r="P2064" s="134"/>
      <c r="Q2064" s="246"/>
      <c r="R2064" s="232"/>
      <c r="S2064" s="233"/>
      <c r="T2064" s="234"/>
      <c r="U2064" s="135"/>
    </row>
    <row r="2065" spans="16:21" x14ac:dyDescent="0.35">
      <c r="P2065" s="134"/>
      <c r="Q2065" s="246"/>
      <c r="R2065" s="232"/>
      <c r="S2065" s="233"/>
      <c r="T2065" s="234"/>
      <c r="U2065" s="135"/>
    </row>
    <row r="2066" spans="16:21" x14ac:dyDescent="0.35">
      <c r="P2066" s="134"/>
      <c r="Q2066" s="246"/>
      <c r="R2066" s="232"/>
      <c r="S2066" s="233"/>
      <c r="T2066" s="234"/>
      <c r="U2066" s="135"/>
    </row>
    <row r="2067" spans="16:21" x14ac:dyDescent="0.35">
      <c r="P2067" s="134"/>
      <c r="Q2067" s="246"/>
      <c r="R2067" s="232"/>
      <c r="S2067" s="233"/>
      <c r="T2067" s="234"/>
      <c r="U2067" s="135"/>
    </row>
    <row r="2068" spans="16:21" x14ac:dyDescent="0.35">
      <c r="P2068" s="134"/>
      <c r="Q2068" s="246"/>
      <c r="R2068" s="232"/>
      <c r="S2068" s="233"/>
      <c r="T2068" s="234"/>
      <c r="U2068" s="135"/>
    </row>
    <row r="2069" spans="16:21" x14ac:dyDescent="0.35">
      <c r="P2069" s="134"/>
      <c r="Q2069" s="246"/>
      <c r="R2069" s="232"/>
      <c r="S2069" s="233"/>
      <c r="T2069" s="234"/>
      <c r="U2069" s="135"/>
    </row>
    <row r="2070" spans="16:21" x14ac:dyDescent="0.35">
      <c r="P2070" s="134"/>
      <c r="Q2070" s="246"/>
      <c r="R2070" s="232"/>
      <c r="S2070" s="233"/>
      <c r="T2070" s="234"/>
      <c r="U2070" s="135"/>
    </row>
    <row r="2071" spans="16:21" x14ac:dyDescent="0.35">
      <c r="P2071" s="134"/>
      <c r="Q2071" s="246"/>
      <c r="R2071" s="232"/>
      <c r="S2071" s="233"/>
      <c r="T2071" s="234"/>
      <c r="U2071" s="135"/>
    </row>
    <row r="2072" spans="16:21" x14ac:dyDescent="0.35">
      <c r="P2072" s="134"/>
      <c r="Q2072" s="246"/>
      <c r="R2072" s="232"/>
      <c r="S2072" s="233"/>
      <c r="T2072" s="234"/>
      <c r="U2072" s="135"/>
    </row>
    <row r="2073" spans="16:21" x14ac:dyDescent="0.35">
      <c r="P2073" s="134"/>
      <c r="Q2073" s="246"/>
      <c r="R2073" s="232"/>
      <c r="S2073" s="233"/>
      <c r="T2073" s="234"/>
      <c r="U2073" s="135"/>
    </row>
    <row r="2074" spans="16:21" x14ac:dyDescent="0.35">
      <c r="P2074" s="134"/>
      <c r="Q2074" s="246"/>
      <c r="R2074" s="232"/>
      <c r="S2074" s="233"/>
      <c r="T2074" s="234"/>
      <c r="U2074" s="135"/>
    </row>
    <row r="2075" spans="16:21" x14ac:dyDescent="0.35">
      <c r="P2075" s="134"/>
      <c r="Q2075" s="246"/>
      <c r="R2075" s="232"/>
      <c r="S2075" s="233"/>
      <c r="T2075" s="234"/>
      <c r="U2075" s="135"/>
    </row>
    <row r="2076" spans="16:21" x14ac:dyDescent="0.35">
      <c r="P2076" s="134"/>
      <c r="Q2076" s="246"/>
      <c r="R2076" s="232"/>
      <c r="S2076" s="233"/>
      <c r="T2076" s="234"/>
      <c r="U2076" s="135"/>
    </row>
    <row r="2077" spans="16:21" x14ac:dyDescent="0.35">
      <c r="P2077" s="134"/>
      <c r="Q2077" s="246"/>
      <c r="R2077" s="232"/>
      <c r="S2077" s="233"/>
      <c r="T2077" s="234"/>
      <c r="U2077" s="135"/>
    </row>
    <row r="2078" spans="16:21" x14ac:dyDescent="0.35">
      <c r="P2078" s="134"/>
      <c r="Q2078" s="246"/>
      <c r="R2078" s="232"/>
      <c r="S2078" s="233"/>
      <c r="T2078" s="234"/>
      <c r="U2078" s="135"/>
    </row>
    <row r="2079" spans="16:21" x14ac:dyDescent="0.35">
      <c r="P2079" s="134"/>
      <c r="Q2079" s="246"/>
      <c r="R2079" s="232"/>
      <c r="S2079" s="233"/>
      <c r="T2079" s="234"/>
      <c r="U2079" s="135"/>
    </row>
    <row r="2080" spans="16:21" x14ac:dyDescent="0.35">
      <c r="P2080" s="134"/>
      <c r="Q2080" s="246">
        <v>203101019</v>
      </c>
      <c r="R2080" s="232" t="s">
        <v>9054</v>
      </c>
      <c r="S2080" s="233">
        <v>0.1</v>
      </c>
      <c r="T2080" s="234">
        <v>0.1</v>
      </c>
      <c r="U2080" s="135"/>
    </row>
    <row r="2081" spans="16:21" x14ac:dyDescent="0.35">
      <c r="P2081" s="134"/>
      <c r="Q2081" s="246">
        <v>203101020</v>
      </c>
      <c r="R2081" s="232" t="s">
        <v>9055</v>
      </c>
      <c r="S2081" s="233">
        <v>0.1</v>
      </c>
      <c r="T2081" s="234">
        <v>0.1</v>
      </c>
      <c r="U2081" s="135"/>
    </row>
    <row r="2082" spans="16:21" x14ac:dyDescent="0.35">
      <c r="P2082" s="134"/>
      <c r="Q2082" s="246">
        <v>203101025</v>
      </c>
      <c r="R2082" s="232" t="s">
        <v>9056</v>
      </c>
      <c r="S2082" s="233">
        <v>0.1</v>
      </c>
      <c r="T2082" s="234">
        <v>0.1</v>
      </c>
      <c r="U2082" s="135"/>
    </row>
    <row r="2083" spans="16:21" x14ac:dyDescent="0.35">
      <c r="P2083" s="134"/>
      <c r="Q2083" s="246">
        <v>308101001</v>
      </c>
      <c r="R2083" s="232" t="s">
        <v>9057</v>
      </c>
      <c r="S2083" s="233">
        <v>0.1</v>
      </c>
      <c r="T2083" s="234">
        <v>0.1</v>
      </c>
      <c r="U2083" s="135"/>
    </row>
    <row r="2084" spans="16:21" x14ac:dyDescent="0.35">
      <c r="P2084" s="134"/>
      <c r="Q2084" s="246">
        <v>308101008</v>
      </c>
      <c r="R2084" s="232" t="s">
        <v>9058</v>
      </c>
      <c r="S2084" s="233">
        <v>0.1</v>
      </c>
      <c r="T2084" s="234">
        <v>0.1</v>
      </c>
      <c r="U2084" s="135"/>
    </row>
    <row r="2085" spans="16:21" x14ac:dyDescent="0.35">
      <c r="P2085" s="134"/>
      <c r="Q2085" s="246">
        <v>308101010</v>
      </c>
      <c r="R2085" s="232" t="s">
        <v>9059</v>
      </c>
      <c r="S2085" s="233">
        <v>0.1</v>
      </c>
      <c r="T2085" s="234">
        <v>0.1</v>
      </c>
      <c r="U2085" s="135"/>
    </row>
    <row r="2086" spans="16:21" x14ac:dyDescent="0.35">
      <c r="P2086" s="134"/>
      <c r="Q2086" s="246">
        <v>308101011</v>
      </c>
      <c r="R2086" s="232" t="s">
        <v>9060</v>
      </c>
      <c r="S2086" s="233">
        <v>0.1</v>
      </c>
      <c r="T2086" s="234">
        <v>0.1</v>
      </c>
      <c r="U2086" s="135"/>
    </row>
    <row r="2087" spans="16:21" x14ac:dyDescent="0.35">
      <c r="P2087" s="134"/>
      <c r="Q2087" s="246">
        <v>308101013</v>
      </c>
      <c r="R2087" s="232" t="s">
        <v>9061</v>
      </c>
      <c r="S2087" s="233">
        <v>0.1</v>
      </c>
      <c r="T2087" s="234">
        <v>0.1</v>
      </c>
      <c r="U2087" s="135"/>
    </row>
    <row r="2088" spans="16:21" x14ac:dyDescent="0.35">
      <c r="P2088" s="134"/>
      <c r="Q2088" s="246">
        <v>308101014</v>
      </c>
      <c r="R2088" s="232" t="s">
        <v>9062</v>
      </c>
      <c r="S2088" s="233">
        <v>0.1</v>
      </c>
      <c r="T2088" s="234">
        <v>0.1</v>
      </c>
      <c r="U2088" s="135"/>
    </row>
    <row r="2089" spans="16:21" x14ac:dyDescent="0.35">
      <c r="P2089" s="134"/>
      <c r="Q2089" s="246">
        <v>308101018</v>
      </c>
      <c r="R2089" s="232" t="s">
        <v>9063</v>
      </c>
      <c r="S2089" s="233">
        <v>0.1</v>
      </c>
      <c r="T2089" s="234">
        <v>0.1</v>
      </c>
      <c r="U2089" s="135"/>
    </row>
    <row r="2090" spans="16:21" x14ac:dyDescent="0.35">
      <c r="P2090" s="134"/>
      <c r="Q2090" s="246">
        <v>308101019</v>
      </c>
      <c r="R2090" s="232" t="s">
        <v>9064</v>
      </c>
      <c r="S2090" s="233">
        <v>0.1</v>
      </c>
      <c r="T2090" s="234">
        <v>0.1</v>
      </c>
      <c r="U2090" s="135"/>
    </row>
    <row r="2091" spans="16:21" x14ac:dyDescent="0.35">
      <c r="P2091" s="134"/>
      <c r="Q2091" s="246">
        <v>308101021</v>
      </c>
      <c r="R2091" s="232" t="s">
        <v>9043</v>
      </c>
      <c r="S2091" s="233">
        <v>0.1</v>
      </c>
      <c r="T2091" s="234">
        <v>0.1</v>
      </c>
      <c r="U2091" s="135"/>
    </row>
    <row r="2092" spans="16:21" x14ac:dyDescent="0.35">
      <c r="P2092" s="134"/>
      <c r="Q2092" s="246">
        <v>308101022</v>
      </c>
      <c r="R2092" s="232" t="s">
        <v>9065</v>
      </c>
      <c r="S2092" s="233">
        <v>0.1</v>
      </c>
      <c r="T2092" s="234">
        <v>0.1</v>
      </c>
      <c r="U2092" s="135"/>
    </row>
    <row r="2093" spans="16:21" x14ac:dyDescent="0.35">
      <c r="P2093" s="134"/>
      <c r="Q2093" s="246">
        <v>308101025</v>
      </c>
      <c r="R2093" s="232" t="s">
        <v>9066</v>
      </c>
      <c r="S2093" s="233">
        <v>0.1</v>
      </c>
      <c r="T2093" s="234">
        <v>0.1</v>
      </c>
      <c r="U2093" s="135"/>
    </row>
    <row r="2094" spans="16:21" x14ac:dyDescent="0.35">
      <c r="P2094" s="134"/>
      <c r="Q2094" s="246">
        <v>308101026</v>
      </c>
      <c r="R2094" s="232" t="s">
        <v>9067</v>
      </c>
      <c r="S2094" s="233">
        <v>0.1</v>
      </c>
      <c r="T2094" s="234">
        <v>0.1</v>
      </c>
      <c r="U2094" s="135"/>
    </row>
    <row r="2095" spans="16:21" x14ac:dyDescent="0.35">
      <c r="P2095" s="134"/>
      <c r="Q2095" s="246">
        <v>308101027</v>
      </c>
      <c r="R2095" s="232" t="s">
        <v>9068</v>
      </c>
      <c r="S2095" s="233">
        <v>0.1</v>
      </c>
      <c r="T2095" s="234">
        <v>0.1</v>
      </c>
      <c r="U2095" s="135"/>
    </row>
    <row r="2096" spans="16:21" x14ac:dyDescent="0.35">
      <c r="P2096" s="134"/>
      <c r="Q2096" s="246">
        <v>308101028</v>
      </c>
      <c r="R2096" s="232" t="s">
        <v>9069</v>
      </c>
      <c r="S2096" s="233">
        <v>0.1</v>
      </c>
      <c r="T2096" s="234">
        <v>0.1</v>
      </c>
      <c r="U2096" s="135"/>
    </row>
    <row r="2097" spans="16:21" x14ac:dyDescent="0.35">
      <c r="P2097" s="134"/>
      <c r="Q2097" s="246">
        <v>308101029</v>
      </c>
      <c r="R2097" s="232" t="s">
        <v>9070</v>
      </c>
      <c r="S2097" s="233">
        <v>0.1</v>
      </c>
      <c r="T2097" s="234">
        <v>0.1</v>
      </c>
      <c r="U2097" s="135"/>
    </row>
    <row r="2098" spans="16:21" x14ac:dyDescent="0.35">
      <c r="P2098" s="134"/>
      <c r="Q2098" s="246">
        <v>308101033</v>
      </c>
      <c r="R2098" s="232" t="s">
        <v>9071</v>
      </c>
      <c r="S2098" s="233">
        <v>0.1</v>
      </c>
      <c r="T2098" s="234">
        <v>0.1</v>
      </c>
      <c r="U2098" s="135"/>
    </row>
    <row r="2099" spans="16:21" x14ac:dyDescent="0.35">
      <c r="P2099" s="134"/>
      <c r="Q2099" s="246">
        <v>308101034</v>
      </c>
      <c r="R2099" s="232" t="s">
        <v>9072</v>
      </c>
      <c r="S2099" s="233">
        <v>0.1</v>
      </c>
      <c r="T2099" s="234">
        <v>0.1</v>
      </c>
      <c r="U2099" s="135"/>
    </row>
    <row r="2100" spans="16:21" x14ac:dyDescent="0.35">
      <c r="P2100" s="134"/>
      <c r="Q2100" s="246">
        <v>308101035</v>
      </c>
      <c r="R2100" s="232" t="s">
        <v>9073</v>
      </c>
      <c r="S2100" s="233">
        <v>0.1</v>
      </c>
      <c r="T2100" s="234">
        <v>0.1</v>
      </c>
      <c r="U2100" s="135"/>
    </row>
    <row r="2101" spans="16:21" x14ac:dyDescent="0.35">
      <c r="P2101" s="134"/>
      <c r="Q2101" s="246">
        <v>308101036</v>
      </c>
      <c r="R2101" s="232" t="s">
        <v>9074</v>
      </c>
      <c r="S2101" s="233">
        <v>0.1</v>
      </c>
      <c r="T2101" s="234">
        <v>0.1</v>
      </c>
      <c r="U2101" s="135"/>
    </row>
    <row r="2102" spans="16:21" x14ac:dyDescent="0.35">
      <c r="P2102" s="134"/>
      <c r="Q2102" s="246">
        <v>308101037</v>
      </c>
      <c r="R2102" s="232" t="s">
        <v>9075</v>
      </c>
      <c r="S2102" s="233">
        <v>0.1</v>
      </c>
      <c r="T2102" s="234">
        <v>0.1</v>
      </c>
      <c r="U2102" s="135"/>
    </row>
    <row r="2103" spans="16:21" x14ac:dyDescent="0.35">
      <c r="P2103" s="134"/>
      <c r="Q2103" s="246">
        <v>308101041</v>
      </c>
      <c r="R2103" s="232" t="s">
        <v>9076</v>
      </c>
      <c r="S2103" s="233">
        <v>0.1</v>
      </c>
      <c r="T2103" s="234">
        <v>0.1</v>
      </c>
      <c r="U2103" s="135"/>
    </row>
    <row r="2104" spans="16:21" x14ac:dyDescent="0.35">
      <c r="P2104" s="134"/>
      <c r="Q2104" s="246">
        <v>308101042</v>
      </c>
      <c r="R2104" s="232" t="s">
        <v>9077</v>
      </c>
      <c r="S2104" s="233">
        <v>0.1</v>
      </c>
      <c r="T2104" s="234">
        <v>0.1</v>
      </c>
      <c r="U2104" s="135"/>
    </row>
    <row r="2105" spans="16:21" x14ac:dyDescent="0.35">
      <c r="P2105" s="134"/>
      <c r="Q2105" s="246">
        <v>308101044</v>
      </c>
      <c r="R2105" s="232" t="s">
        <v>9078</v>
      </c>
      <c r="S2105" s="233">
        <v>0.1</v>
      </c>
      <c r="T2105" s="234">
        <v>0.1</v>
      </c>
      <c r="U2105" s="135"/>
    </row>
    <row r="2106" spans="16:21" x14ac:dyDescent="0.35">
      <c r="P2106" s="134"/>
      <c r="Q2106" s="246">
        <v>308101046</v>
      </c>
      <c r="R2106" s="232" t="s">
        <v>9079</v>
      </c>
      <c r="S2106" s="233">
        <v>0.1</v>
      </c>
      <c r="T2106" s="234">
        <v>0.1</v>
      </c>
      <c r="U2106" s="135"/>
    </row>
    <row r="2107" spans="16:21" x14ac:dyDescent="0.35">
      <c r="P2107" s="134"/>
      <c r="Q2107" s="246">
        <v>312102013</v>
      </c>
      <c r="R2107" s="232" t="s">
        <v>9053</v>
      </c>
      <c r="S2107" s="233">
        <v>0.1</v>
      </c>
      <c r="T2107" s="234">
        <v>0.1</v>
      </c>
      <c r="U2107" s="135"/>
    </row>
    <row r="2108" spans="16:21" x14ac:dyDescent="0.35">
      <c r="P2108" s="134"/>
      <c r="Q2108" s="246">
        <v>312102053</v>
      </c>
      <c r="R2108" s="232" t="s">
        <v>9080</v>
      </c>
      <c r="S2108" s="233">
        <v>0.1</v>
      </c>
      <c r="T2108" s="234">
        <v>0.1</v>
      </c>
      <c r="U2108" s="135"/>
    </row>
    <row r="2109" spans="16:21" x14ac:dyDescent="0.35">
      <c r="P2109" s="134"/>
      <c r="Q2109" s="246">
        <v>603101013</v>
      </c>
      <c r="R2109" s="232" t="s">
        <v>9081</v>
      </c>
      <c r="S2109" s="233">
        <v>0.1</v>
      </c>
      <c r="T2109" s="234">
        <v>0.1</v>
      </c>
      <c r="U2109" s="135"/>
    </row>
    <row r="2110" spans="16:21" x14ac:dyDescent="0.35">
      <c r="P2110" s="134"/>
      <c r="Q2110" s="246">
        <v>603101046</v>
      </c>
      <c r="R2110" s="232" t="s">
        <v>9082</v>
      </c>
      <c r="S2110" s="233">
        <v>0.1</v>
      </c>
      <c r="T2110" s="234">
        <v>0.1</v>
      </c>
      <c r="U2110" s="135"/>
    </row>
    <row r="2111" spans="16:21" x14ac:dyDescent="0.35">
      <c r="P2111" s="134"/>
      <c r="Q2111" s="246">
        <v>603201044</v>
      </c>
      <c r="R2111" s="232" t="s">
        <v>9083</v>
      </c>
      <c r="S2111" s="233">
        <v>0.1</v>
      </c>
      <c r="T2111" s="234">
        <v>0.1</v>
      </c>
      <c r="U2111" s="135"/>
    </row>
    <row r="2112" spans="16:21" x14ac:dyDescent="0.35">
      <c r="P2112" s="134"/>
      <c r="Q2112" s="246">
        <v>603201047</v>
      </c>
      <c r="R2112" s="232" t="s">
        <v>9084</v>
      </c>
      <c r="S2112" s="233">
        <v>0.1</v>
      </c>
      <c r="T2112" s="234">
        <v>0.1</v>
      </c>
      <c r="U2112" s="135"/>
    </row>
    <row r="2113" spans="16:21" x14ac:dyDescent="0.35">
      <c r="P2113" s="134"/>
      <c r="Q2113" s="246">
        <v>603201058</v>
      </c>
      <c r="R2113" s="232" t="s">
        <v>9085</v>
      </c>
      <c r="S2113" s="233">
        <v>0.1</v>
      </c>
      <c r="T2113" s="234">
        <v>0.1</v>
      </c>
      <c r="U2113" s="135"/>
    </row>
    <row r="2114" spans="16:21" x14ac:dyDescent="0.35">
      <c r="P2114" s="134"/>
      <c r="Q2114" s="246">
        <v>603201061</v>
      </c>
      <c r="R2114" s="232" t="s">
        <v>9086</v>
      </c>
      <c r="S2114" s="233">
        <v>0.1</v>
      </c>
      <c r="T2114" s="234">
        <v>0.1</v>
      </c>
      <c r="U2114" s="135"/>
    </row>
    <row r="2115" spans="16:21" x14ac:dyDescent="0.35">
      <c r="P2115" s="134"/>
      <c r="Q2115" s="246">
        <v>603401013</v>
      </c>
      <c r="R2115" s="232" t="s">
        <v>9087</v>
      </c>
      <c r="S2115" s="233">
        <v>0.1</v>
      </c>
      <c r="T2115" s="234">
        <v>0.1</v>
      </c>
      <c r="U2115" s="135"/>
    </row>
    <row r="2116" spans="16:21" x14ac:dyDescent="0.35">
      <c r="P2116" s="134"/>
      <c r="Q2116" s="246">
        <v>603401034</v>
      </c>
      <c r="R2116" s="232" t="s">
        <v>9088</v>
      </c>
      <c r="S2116" s="233">
        <v>0.1</v>
      </c>
      <c r="T2116" s="234">
        <v>0.1</v>
      </c>
      <c r="U2116" s="135"/>
    </row>
    <row r="2117" spans="16:21" x14ac:dyDescent="0.35">
      <c r="P2117" s="134"/>
      <c r="Q2117" s="246">
        <v>606402075</v>
      </c>
      <c r="R2117" s="232" t="s">
        <v>9089</v>
      </c>
      <c r="S2117" s="233">
        <v>0.1</v>
      </c>
      <c r="T2117" s="234">
        <v>0.1</v>
      </c>
      <c r="U2117" s="135"/>
    </row>
    <row r="2118" spans="16:21" x14ac:dyDescent="0.35">
      <c r="P2118" s="134"/>
      <c r="Q2118" s="246">
        <v>702201006</v>
      </c>
      <c r="R2118" s="232" t="s">
        <v>9090</v>
      </c>
      <c r="S2118" s="233">
        <v>0.1</v>
      </c>
      <c r="T2118" s="234">
        <v>0.1</v>
      </c>
      <c r="U2118" s="135"/>
    </row>
    <row r="2119" spans="16:21" x14ac:dyDescent="0.35">
      <c r="P2119" s="134"/>
      <c r="Q2119" s="246">
        <v>702201009</v>
      </c>
      <c r="R2119" s="232" t="s">
        <v>9091</v>
      </c>
      <c r="S2119" s="233">
        <v>0.1</v>
      </c>
      <c r="T2119" s="234">
        <v>0.1</v>
      </c>
      <c r="U2119" s="135"/>
    </row>
    <row r="2120" spans="16:21" x14ac:dyDescent="0.35">
      <c r="P2120" s="134"/>
      <c r="Q2120" s="246">
        <v>702201011</v>
      </c>
      <c r="R2120" s="232" t="s">
        <v>9092</v>
      </c>
      <c r="S2120" s="233">
        <v>0.1</v>
      </c>
      <c r="T2120" s="234">
        <v>0.1</v>
      </c>
      <c r="U2120" s="135"/>
    </row>
    <row r="2121" spans="16:21" x14ac:dyDescent="0.35">
      <c r="P2121" s="134"/>
      <c r="Q2121" s="246">
        <v>702201015</v>
      </c>
      <c r="R2121" s="232" t="s">
        <v>9093</v>
      </c>
      <c r="S2121" s="233">
        <v>0.1</v>
      </c>
      <c r="T2121" s="234">
        <v>0.1</v>
      </c>
      <c r="U2121" s="135"/>
    </row>
    <row r="2122" spans="16:21" x14ac:dyDescent="0.35">
      <c r="P2122" s="134"/>
      <c r="Q2122" s="246">
        <v>205101001</v>
      </c>
      <c r="R2122" s="232" t="s">
        <v>9094</v>
      </c>
      <c r="S2122" s="233">
        <v>0.1</v>
      </c>
      <c r="T2122" s="234">
        <v>0.1</v>
      </c>
      <c r="U2122" s="135"/>
    </row>
    <row r="2123" spans="16:21" x14ac:dyDescent="0.35">
      <c r="P2123" s="134"/>
      <c r="Q2123" s="246">
        <v>205101002</v>
      </c>
      <c r="R2123" s="232" t="s">
        <v>9095</v>
      </c>
      <c r="S2123" s="233">
        <v>0.1</v>
      </c>
      <c r="T2123" s="234">
        <v>0.1</v>
      </c>
      <c r="U2123" s="135"/>
    </row>
    <row r="2124" spans="16:21" x14ac:dyDescent="0.35">
      <c r="P2124" s="134"/>
      <c r="Q2124" s="246">
        <v>205101003</v>
      </c>
      <c r="R2124" s="232" t="s">
        <v>9096</v>
      </c>
      <c r="S2124" s="233">
        <v>0.1</v>
      </c>
      <c r="T2124" s="234">
        <v>0.1</v>
      </c>
      <c r="U2124" s="135"/>
    </row>
    <row r="2125" spans="16:21" x14ac:dyDescent="0.35">
      <c r="P2125" s="134"/>
      <c r="Q2125" s="246">
        <v>205101005</v>
      </c>
      <c r="R2125" s="232" t="s">
        <v>9097</v>
      </c>
      <c r="S2125" s="233">
        <v>0.1</v>
      </c>
      <c r="T2125" s="234">
        <v>0.1</v>
      </c>
      <c r="U2125" s="135"/>
    </row>
    <row r="2126" spans="16:21" x14ac:dyDescent="0.35">
      <c r="P2126" s="134"/>
      <c r="Q2126" s="246">
        <v>205101006</v>
      </c>
      <c r="R2126" s="232" t="s">
        <v>9098</v>
      </c>
      <c r="S2126" s="233">
        <v>0.1</v>
      </c>
      <c r="T2126" s="234">
        <v>0.1</v>
      </c>
      <c r="U2126" s="135"/>
    </row>
    <row r="2127" spans="16:21" x14ac:dyDescent="0.35">
      <c r="P2127" s="134"/>
      <c r="Q2127" s="246">
        <v>205101008</v>
      </c>
      <c r="R2127" s="232" t="s">
        <v>9099</v>
      </c>
      <c r="S2127" s="233">
        <v>0.1</v>
      </c>
      <c r="T2127" s="234">
        <v>0.1</v>
      </c>
      <c r="U2127" s="135"/>
    </row>
    <row r="2128" spans="16:21" x14ac:dyDescent="0.35">
      <c r="P2128" s="134"/>
      <c r="Q2128" s="246">
        <v>205101009</v>
      </c>
      <c r="R2128" s="232" t="s">
        <v>9100</v>
      </c>
      <c r="S2128" s="233">
        <v>0.1</v>
      </c>
      <c r="T2128" s="234">
        <v>0.1</v>
      </c>
      <c r="U2128" s="135"/>
    </row>
    <row r="2129" spans="16:21" x14ac:dyDescent="0.35">
      <c r="P2129" s="134"/>
      <c r="Q2129" s="246">
        <v>205101010</v>
      </c>
      <c r="R2129" s="232" t="s">
        <v>9101</v>
      </c>
      <c r="S2129" s="233">
        <v>0.1</v>
      </c>
      <c r="T2129" s="234">
        <v>0.1</v>
      </c>
      <c r="U2129" s="135"/>
    </row>
    <row r="2130" spans="16:21" x14ac:dyDescent="0.35">
      <c r="P2130" s="134"/>
      <c r="Q2130" s="246">
        <v>205101011</v>
      </c>
      <c r="R2130" s="232" t="s">
        <v>9102</v>
      </c>
      <c r="S2130" s="233">
        <v>0.1</v>
      </c>
      <c r="T2130" s="234">
        <v>0.1</v>
      </c>
      <c r="U2130" s="135"/>
    </row>
    <row r="2131" spans="16:21" x14ac:dyDescent="0.35">
      <c r="P2131" s="134"/>
      <c r="Q2131" s="246">
        <v>205101012</v>
      </c>
      <c r="R2131" s="232" t="s">
        <v>9103</v>
      </c>
      <c r="S2131" s="233">
        <v>0.1</v>
      </c>
      <c r="T2131" s="234">
        <v>0.1</v>
      </c>
      <c r="U2131" s="135"/>
    </row>
    <row r="2132" spans="16:21" x14ac:dyDescent="0.35">
      <c r="P2132" s="134"/>
      <c r="Q2132" s="246">
        <v>205101014</v>
      </c>
      <c r="R2132" s="232" t="s">
        <v>9104</v>
      </c>
      <c r="S2132" s="233">
        <v>0.1</v>
      </c>
      <c r="T2132" s="234">
        <v>0.1</v>
      </c>
      <c r="U2132" s="135"/>
    </row>
    <row r="2133" spans="16:21" x14ac:dyDescent="0.35">
      <c r="P2133" s="134"/>
      <c r="Q2133" s="246">
        <v>205101015</v>
      </c>
      <c r="R2133" s="232" t="s">
        <v>9105</v>
      </c>
      <c r="S2133" s="233">
        <v>0.1</v>
      </c>
      <c r="T2133" s="234">
        <v>0.1</v>
      </c>
      <c r="U2133" s="135"/>
    </row>
    <row r="2134" spans="16:21" x14ac:dyDescent="0.35">
      <c r="P2134" s="134"/>
      <c r="Q2134" s="246">
        <v>205101016</v>
      </c>
      <c r="R2134" s="232" t="s">
        <v>9106</v>
      </c>
      <c r="S2134" s="233">
        <v>0.1</v>
      </c>
      <c r="T2134" s="234">
        <v>0.1</v>
      </c>
      <c r="U2134" s="135"/>
    </row>
    <row r="2135" spans="16:21" x14ac:dyDescent="0.35">
      <c r="P2135" s="134"/>
      <c r="Q2135" s="246">
        <v>205101017</v>
      </c>
      <c r="R2135" s="232" t="s">
        <v>9107</v>
      </c>
      <c r="S2135" s="233">
        <v>0.1</v>
      </c>
      <c r="T2135" s="234">
        <v>0.1</v>
      </c>
      <c r="U2135" s="135"/>
    </row>
    <row r="2136" spans="16:21" x14ac:dyDescent="0.35">
      <c r="P2136" s="134"/>
      <c r="Q2136" s="246">
        <v>205102001</v>
      </c>
      <c r="R2136" s="232" t="s">
        <v>9094</v>
      </c>
      <c r="S2136" s="233">
        <v>0.1</v>
      </c>
      <c r="T2136" s="234">
        <v>0.1</v>
      </c>
      <c r="U2136" s="135"/>
    </row>
    <row r="2137" spans="16:21" x14ac:dyDescent="0.35">
      <c r="P2137" s="134"/>
      <c r="Q2137" s="246">
        <v>205102002</v>
      </c>
      <c r="R2137" s="232" t="s">
        <v>9095</v>
      </c>
      <c r="S2137" s="233">
        <v>0.1</v>
      </c>
      <c r="T2137" s="234">
        <v>0.1</v>
      </c>
      <c r="U2137" s="135"/>
    </row>
    <row r="2138" spans="16:21" x14ac:dyDescent="0.35">
      <c r="P2138" s="134"/>
      <c r="Q2138" s="246">
        <v>205102003</v>
      </c>
      <c r="R2138" s="232" t="s">
        <v>9096</v>
      </c>
      <c r="S2138" s="233">
        <v>0.1</v>
      </c>
      <c r="T2138" s="234">
        <v>0.1</v>
      </c>
      <c r="U2138" s="135"/>
    </row>
    <row r="2139" spans="16:21" x14ac:dyDescent="0.35">
      <c r="P2139" s="134"/>
      <c r="Q2139" s="246">
        <v>205102004</v>
      </c>
      <c r="R2139" s="232" t="s">
        <v>9108</v>
      </c>
      <c r="S2139" s="233">
        <v>0.1</v>
      </c>
      <c r="T2139" s="234">
        <v>0.1</v>
      </c>
      <c r="U2139" s="135"/>
    </row>
    <row r="2140" spans="16:21" x14ac:dyDescent="0.35">
      <c r="P2140" s="134"/>
      <c r="Q2140" s="246">
        <v>205102005</v>
      </c>
      <c r="R2140" s="232" t="s">
        <v>9097</v>
      </c>
      <c r="S2140" s="233">
        <v>0.1</v>
      </c>
      <c r="T2140" s="234">
        <v>0.1</v>
      </c>
      <c r="U2140" s="135"/>
    </row>
    <row r="2141" spans="16:21" x14ac:dyDescent="0.35">
      <c r="P2141" s="134"/>
      <c r="Q2141" s="246">
        <v>205102006</v>
      </c>
      <c r="R2141" s="232" t="s">
        <v>9098</v>
      </c>
      <c r="S2141" s="233">
        <v>0.1</v>
      </c>
      <c r="T2141" s="234">
        <v>0.1</v>
      </c>
      <c r="U2141" s="135"/>
    </row>
    <row r="2142" spans="16:21" x14ac:dyDescent="0.35">
      <c r="P2142" s="134"/>
      <c r="Q2142" s="246">
        <v>205102008</v>
      </c>
      <c r="R2142" s="232" t="s">
        <v>9099</v>
      </c>
      <c r="S2142" s="233">
        <v>0.1</v>
      </c>
      <c r="T2142" s="234">
        <v>0.1</v>
      </c>
      <c r="U2142" s="135"/>
    </row>
    <row r="2143" spans="16:21" x14ac:dyDescent="0.35">
      <c r="P2143" s="134"/>
      <c r="Q2143" s="246">
        <v>205102009</v>
      </c>
      <c r="R2143" s="232" t="s">
        <v>9100</v>
      </c>
      <c r="S2143" s="233">
        <v>0.1</v>
      </c>
      <c r="T2143" s="234">
        <v>0.1</v>
      </c>
      <c r="U2143" s="135"/>
    </row>
    <row r="2144" spans="16:21" x14ac:dyDescent="0.35">
      <c r="P2144" s="134"/>
      <c r="Q2144" s="246">
        <v>205102011</v>
      </c>
      <c r="R2144" s="232" t="s">
        <v>9102</v>
      </c>
      <c r="S2144" s="233">
        <v>0.1</v>
      </c>
      <c r="T2144" s="234">
        <v>0.1</v>
      </c>
      <c r="U2144" s="135"/>
    </row>
    <row r="2145" spans="16:21" x14ac:dyDescent="0.35">
      <c r="P2145" s="134"/>
      <c r="Q2145" s="246">
        <v>205102012</v>
      </c>
      <c r="R2145" s="232" t="s">
        <v>9103</v>
      </c>
      <c r="S2145" s="233">
        <v>0.1</v>
      </c>
      <c r="T2145" s="234">
        <v>0.1</v>
      </c>
      <c r="U2145" s="135"/>
    </row>
    <row r="2146" spans="16:21" x14ac:dyDescent="0.35">
      <c r="P2146" s="134"/>
      <c r="Q2146" s="246">
        <v>205102013</v>
      </c>
      <c r="R2146" s="232" t="s">
        <v>9109</v>
      </c>
      <c r="S2146" s="233">
        <v>0.1</v>
      </c>
      <c r="T2146" s="234">
        <v>0.1</v>
      </c>
      <c r="U2146" s="135"/>
    </row>
    <row r="2147" spans="16:21" x14ac:dyDescent="0.35">
      <c r="P2147" s="134"/>
      <c r="Q2147" s="246">
        <v>205102014</v>
      </c>
      <c r="R2147" s="232" t="s">
        <v>9104</v>
      </c>
      <c r="S2147" s="233">
        <v>0.1</v>
      </c>
      <c r="T2147" s="234">
        <v>0.1</v>
      </c>
      <c r="U2147" s="135"/>
    </row>
    <row r="2148" spans="16:21" x14ac:dyDescent="0.35">
      <c r="P2148" s="134"/>
      <c r="Q2148" s="246">
        <v>205102015</v>
      </c>
      <c r="R2148" s="232" t="s">
        <v>9105</v>
      </c>
      <c r="S2148" s="233">
        <v>0.1</v>
      </c>
      <c r="T2148" s="234">
        <v>0.1</v>
      </c>
      <c r="U2148" s="135"/>
    </row>
    <row r="2149" spans="16:21" x14ac:dyDescent="0.35">
      <c r="P2149" s="134"/>
      <c r="Q2149" s="246">
        <v>205103001</v>
      </c>
      <c r="R2149" s="232" t="s">
        <v>9110</v>
      </c>
      <c r="S2149" s="233">
        <v>0.1</v>
      </c>
      <c r="T2149" s="234">
        <v>0.1</v>
      </c>
      <c r="U2149" s="135"/>
    </row>
    <row r="2150" spans="16:21" x14ac:dyDescent="0.35">
      <c r="P2150" s="134"/>
      <c r="Q2150" s="246">
        <v>205103002</v>
      </c>
      <c r="R2150" s="232" t="s">
        <v>9111</v>
      </c>
      <c r="S2150" s="233">
        <v>0.1</v>
      </c>
      <c r="T2150" s="234">
        <v>0.1</v>
      </c>
      <c r="U2150" s="135"/>
    </row>
    <row r="2151" spans="16:21" x14ac:dyDescent="0.35">
      <c r="P2151" s="134"/>
      <c r="Q2151" s="246">
        <v>205103003</v>
      </c>
      <c r="R2151" s="232" t="s">
        <v>9112</v>
      </c>
      <c r="S2151" s="233">
        <v>0.1</v>
      </c>
      <c r="T2151" s="234">
        <v>0.1</v>
      </c>
      <c r="U2151" s="135"/>
    </row>
    <row r="2152" spans="16:21" x14ac:dyDescent="0.35">
      <c r="P2152" s="134"/>
      <c r="Q2152" s="246">
        <v>205103004</v>
      </c>
      <c r="R2152" s="232" t="s">
        <v>9113</v>
      </c>
      <c r="S2152" s="233">
        <v>0.1</v>
      </c>
      <c r="T2152" s="234">
        <v>0.1</v>
      </c>
      <c r="U2152" s="135"/>
    </row>
    <row r="2153" spans="16:21" x14ac:dyDescent="0.35">
      <c r="P2153" s="134"/>
      <c r="Q2153" s="246">
        <v>205103005</v>
      </c>
      <c r="R2153" s="232" t="s">
        <v>9096</v>
      </c>
      <c r="S2153" s="233">
        <v>0.1</v>
      </c>
      <c r="T2153" s="234">
        <v>0.1</v>
      </c>
      <c r="U2153" s="135"/>
    </row>
    <row r="2154" spans="16:21" x14ac:dyDescent="0.35">
      <c r="P2154" s="134"/>
      <c r="Q2154" s="246">
        <v>205103007</v>
      </c>
      <c r="R2154" s="232" t="s">
        <v>9097</v>
      </c>
      <c r="S2154" s="233">
        <v>0.1</v>
      </c>
      <c r="T2154" s="234">
        <v>0.1</v>
      </c>
      <c r="U2154" s="135"/>
    </row>
    <row r="2155" spans="16:21" x14ac:dyDescent="0.35">
      <c r="P2155" s="134"/>
      <c r="Q2155" s="246">
        <v>205103008</v>
      </c>
      <c r="R2155" s="232" t="s">
        <v>9098</v>
      </c>
      <c r="S2155" s="233">
        <v>0.1</v>
      </c>
      <c r="T2155" s="234">
        <v>0.1</v>
      </c>
      <c r="U2155" s="135"/>
    </row>
    <row r="2156" spans="16:21" x14ac:dyDescent="0.35">
      <c r="P2156" s="134"/>
      <c r="Q2156" s="246">
        <v>205103009</v>
      </c>
      <c r="R2156" s="232" t="s">
        <v>9114</v>
      </c>
      <c r="S2156" s="233">
        <v>0.1</v>
      </c>
      <c r="T2156" s="234">
        <v>0.1</v>
      </c>
      <c r="U2156" s="135"/>
    </row>
    <row r="2157" spans="16:21" x14ac:dyDescent="0.35">
      <c r="P2157" s="134"/>
      <c r="Q2157" s="246">
        <v>205103010</v>
      </c>
      <c r="R2157" s="232" t="s">
        <v>9099</v>
      </c>
      <c r="S2157" s="233">
        <v>0.1</v>
      </c>
      <c r="T2157" s="234">
        <v>0.1</v>
      </c>
      <c r="U2157" s="135"/>
    </row>
    <row r="2158" spans="16:21" x14ac:dyDescent="0.35">
      <c r="P2158" s="134"/>
      <c r="Q2158" s="246">
        <v>205103011</v>
      </c>
      <c r="R2158" s="232" t="s">
        <v>9100</v>
      </c>
      <c r="S2158" s="233">
        <v>0.1</v>
      </c>
      <c r="T2158" s="234">
        <v>0.1</v>
      </c>
      <c r="U2158" s="135"/>
    </row>
    <row r="2159" spans="16:21" x14ac:dyDescent="0.35">
      <c r="P2159" s="134"/>
      <c r="Q2159" s="246">
        <v>205103012</v>
      </c>
      <c r="R2159" s="232" t="s">
        <v>9101</v>
      </c>
      <c r="S2159" s="233">
        <v>0.1</v>
      </c>
      <c r="T2159" s="234">
        <v>0.1</v>
      </c>
      <c r="U2159" s="135"/>
    </row>
    <row r="2160" spans="16:21" x14ac:dyDescent="0.35">
      <c r="P2160" s="134"/>
      <c r="Q2160" s="246">
        <v>205103013</v>
      </c>
      <c r="R2160" s="232" t="s">
        <v>9102</v>
      </c>
      <c r="S2160" s="233">
        <v>0.1</v>
      </c>
      <c r="T2160" s="234">
        <v>0.1</v>
      </c>
      <c r="U2160" s="135"/>
    </row>
    <row r="2161" spans="16:21" x14ac:dyDescent="0.35">
      <c r="P2161" s="134"/>
      <c r="Q2161" s="246">
        <v>205103014</v>
      </c>
      <c r="R2161" s="232" t="s">
        <v>9115</v>
      </c>
      <c r="S2161" s="233">
        <v>0.1</v>
      </c>
      <c r="T2161" s="234">
        <v>0.1</v>
      </c>
      <c r="U2161" s="135"/>
    </row>
    <row r="2162" spans="16:21" x14ac:dyDescent="0.35">
      <c r="P2162" s="134"/>
      <c r="Q2162" s="246">
        <v>205103015</v>
      </c>
      <c r="R2162" s="232" t="s">
        <v>9106</v>
      </c>
      <c r="S2162" s="233">
        <v>0.1</v>
      </c>
      <c r="T2162" s="234">
        <v>0.1</v>
      </c>
      <c r="U2162" s="135"/>
    </row>
    <row r="2163" spans="16:21" x14ac:dyDescent="0.35">
      <c r="P2163" s="134"/>
      <c r="Q2163" s="246">
        <v>205103016</v>
      </c>
      <c r="R2163" s="232" t="s">
        <v>9116</v>
      </c>
      <c r="S2163" s="233">
        <v>0.1</v>
      </c>
      <c r="T2163" s="234">
        <v>0.1</v>
      </c>
      <c r="U2163" s="135"/>
    </row>
    <row r="2164" spans="16:21" x14ac:dyDescent="0.35">
      <c r="P2164" s="134"/>
      <c r="Q2164" s="246">
        <v>205103017</v>
      </c>
      <c r="R2164" s="232" t="s">
        <v>9117</v>
      </c>
      <c r="S2164" s="233">
        <v>0.1</v>
      </c>
      <c r="T2164" s="234">
        <v>0.1</v>
      </c>
      <c r="U2164" s="135"/>
    </row>
    <row r="2165" spans="16:21" x14ac:dyDescent="0.35">
      <c r="P2165" s="134"/>
      <c r="Q2165" s="246">
        <v>205103018</v>
      </c>
      <c r="R2165" s="232" t="s">
        <v>9118</v>
      </c>
      <c r="S2165" s="233">
        <v>0.1</v>
      </c>
      <c r="T2165" s="234">
        <v>0.1</v>
      </c>
      <c r="U2165" s="135"/>
    </row>
    <row r="2166" spans="16:21" x14ac:dyDescent="0.35">
      <c r="P2166" s="134"/>
      <c r="Q2166" s="246">
        <v>205103019</v>
      </c>
      <c r="R2166" s="232" t="s">
        <v>9119</v>
      </c>
      <c r="S2166" s="233">
        <v>0.1</v>
      </c>
      <c r="T2166" s="234">
        <v>0.1</v>
      </c>
      <c r="U2166" s="135"/>
    </row>
    <row r="2167" spans="16:21" x14ac:dyDescent="0.35">
      <c r="P2167" s="134"/>
      <c r="Q2167" s="246">
        <v>205103020</v>
      </c>
      <c r="R2167" s="232" t="s">
        <v>9120</v>
      </c>
      <c r="S2167" s="233">
        <v>0.1</v>
      </c>
      <c r="T2167" s="234">
        <v>0.1</v>
      </c>
      <c r="U2167" s="135"/>
    </row>
    <row r="2168" spans="16:21" x14ac:dyDescent="0.35">
      <c r="P2168" s="134"/>
      <c r="Q2168" s="246">
        <v>205103021</v>
      </c>
      <c r="R2168" s="232" t="s">
        <v>9104</v>
      </c>
      <c r="S2168" s="233">
        <v>0.1</v>
      </c>
      <c r="T2168" s="234">
        <v>0.1</v>
      </c>
      <c r="U2168" s="135"/>
    </row>
    <row r="2169" spans="16:21" x14ac:dyDescent="0.35">
      <c r="P2169" s="134"/>
      <c r="Q2169" s="246">
        <v>205103022</v>
      </c>
      <c r="R2169" s="232" t="s">
        <v>9105</v>
      </c>
      <c r="S2169" s="233">
        <v>0.1</v>
      </c>
      <c r="T2169" s="234">
        <v>0.1</v>
      </c>
      <c r="U2169" s="135"/>
    </row>
    <row r="2170" spans="16:21" x14ac:dyDescent="0.35">
      <c r="P2170" s="134"/>
      <c r="Q2170" s="246">
        <v>205104010</v>
      </c>
      <c r="R2170" s="232" t="s">
        <v>9099</v>
      </c>
      <c r="S2170" s="233">
        <v>0.1</v>
      </c>
      <c r="T2170" s="234">
        <v>0.1</v>
      </c>
      <c r="U2170" s="135"/>
    </row>
    <row r="2171" spans="16:21" x14ac:dyDescent="0.35">
      <c r="P2171" s="134"/>
      <c r="Q2171" s="246">
        <v>205104013</v>
      </c>
      <c r="R2171" s="232" t="s">
        <v>9102</v>
      </c>
      <c r="S2171" s="233">
        <v>0.1</v>
      </c>
      <c r="T2171" s="234">
        <v>0.1</v>
      </c>
      <c r="U2171" s="135"/>
    </row>
    <row r="2172" spans="16:21" x14ac:dyDescent="0.35">
      <c r="P2172" s="134"/>
      <c r="Q2172" s="246">
        <v>205104014</v>
      </c>
      <c r="R2172" s="232" t="s">
        <v>9115</v>
      </c>
      <c r="S2172" s="233">
        <v>0.1</v>
      </c>
      <c r="T2172" s="234">
        <v>0.1</v>
      </c>
      <c r="U2172" s="135"/>
    </row>
    <row r="2173" spans="16:21" x14ac:dyDescent="0.35">
      <c r="P2173" s="134"/>
      <c r="Q2173" s="246">
        <v>205104017</v>
      </c>
      <c r="R2173" s="232" t="s">
        <v>9117</v>
      </c>
      <c r="S2173" s="233">
        <v>0.1</v>
      </c>
      <c r="T2173" s="234">
        <v>0.1</v>
      </c>
      <c r="U2173" s="135"/>
    </row>
    <row r="2174" spans="16:21" x14ac:dyDescent="0.35">
      <c r="P2174" s="134"/>
      <c r="Q2174" s="246">
        <v>205104020</v>
      </c>
      <c r="R2174" s="232" t="s">
        <v>9120</v>
      </c>
      <c r="S2174" s="233">
        <v>0.1</v>
      </c>
      <c r="T2174" s="234">
        <v>0.1</v>
      </c>
      <c r="U2174" s="135"/>
    </row>
    <row r="2175" spans="16:21" x14ac:dyDescent="0.35">
      <c r="P2175" s="134"/>
      <c r="Q2175" s="246">
        <v>205105003</v>
      </c>
      <c r="R2175" s="232" t="s">
        <v>9121</v>
      </c>
      <c r="S2175" s="233">
        <v>0.1</v>
      </c>
      <c r="T2175" s="234">
        <v>0.1</v>
      </c>
      <c r="U2175" s="135"/>
    </row>
    <row r="2176" spans="16:21" x14ac:dyDescent="0.35">
      <c r="P2176" s="134"/>
      <c r="Q2176" s="246">
        <v>205105006</v>
      </c>
      <c r="R2176" s="232" t="s">
        <v>9122</v>
      </c>
      <c r="S2176" s="233">
        <v>0.1</v>
      </c>
      <c r="T2176" s="234">
        <v>0.1</v>
      </c>
      <c r="U2176" s="135"/>
    </row>
    <row r="2177" spans="16:21" x14ac:dyDescent="0.35">
      <c r="P2177" s="134"/>
      <c r="Q2177" s="246">
        <v>205105009</v>
      </c>
      <c r="R2177" s="232" t="s">
        <v>9123</v>
      </c>
      <c r="S2177" s="233">
        <v>0.1</v>
      </c>
      <c r="T2177" s="234">
        <v>0.1</v>
      </c>
      <c r="U2177" s="135"/>
    </row>
    <row r="2178" spans="16:21" x14ac:dyDescent="0.35">
      <c r="P2178" s="134"/>
      <c r="Q2178" s="246">
        <v>205201001</v>
      </c>
      <c r="R2178" s="232" t="s">
        <v>9124</v>
      </c>
      <c r="S2178" s="233">
        <v>0.1</v>
      </c>
      <c r="T2178" s="234">
        <v>0.1</v>
      </c>
      <c r="U2178" s="135"/>
    </row>
    <row r="2179" spans="16:21" x14ac:dyDescent="0.35">
      <c r="P2179" s="134"/>
      <c r="Q2179" s="246">
        <v>205201002</v>
      </c>
      <c r="R2179" s="232" t="s">
        <v>9125</v>
      </c>
      <c r="S2179" s="233">
        <v>0.1</v>
      </c>
      <c r="T2179" s="234">
        <v>0.1</v>
      </c>
      <c r="U2179" s="135"/>
    </row>
    <row r="2180" spans="16:21" x14ac:dyDescent="0.35">
      <c r="P2180" s="134"/>
      <c r="Q2180" s="246">
        <v>205201010</v>
      </c>
      <c r="R2180" s="232" t="s">
        <v>9126</v>
      </c>
      <c r="S2180" s="233">
        <v>0.1</v>
      </c>
      <c r="T2180" s="234">
        <v>0.1</v>
      </c>
      <c r="U2180" s="135"/>
    </row>
    <row r="2181" spans="16:21" x14ac:dyDescent="0.35">
      <c r="P2181" s="134"/>
      <c r="Q2181" s="246">
        <v>603101033</v>
      </c>
      <c r="R2181" s="232" t="s">
        <v>9127</v>
      </c>
      <c r="S2181" s="233">
        <v>0.1</v>
      </c>
      <c r="T2181" s="234">
        <v>0.1</v>
      </c>
      <c r="U2181" s="135"/>
    </row>
    <row r="2182" spans="16:21" x14ac:dyDescent="0.35">
      <c r="P2182" s="134"/>
      <c r="Q2182" s="246">
        <v>603201066</v>
      </c>
      <c r="R2182" s="232" t="s">
        <v>9128</v>
      </c>
      <c r="S2182" s="233">
        <v>0.1</v>
      </c>
      <c r="T2182" s="234">
        <v>0.1</v>
      </c>
      <c r="U2182" s="135"/>
    </row>
    <row r="2183" spans="16:21" x14ac:dyDescent="0.35">
      <c r="P2183" s="134"/>
      <c r="Q2183" s="246">
        <v>702201007</v>
      </c>
      <c r="R2183" s="232" t="s">
        <v>9129</v>
      </c>
      <c r="S2183" s="233">
        <v>0.1</v>
      </c>
      <c r="T2183" s="234">
        <v>0.1</v>
      </c>
      <c r="U2183" s="135"/>
    </row>
    <row r="2184" spans="16:21" x14ac:dyDescent="0.35">
      <c r="P2184" s="134"/>
      <c r="Q2184" s="246">
        <v>310104004</v>
      </c>
      <c r="R2184" s="232" t="s">
        <v>9130</v>
      </c>
      <c r="S2184" s="233">
        <v>0.1</v>
      </c>
      <c r="T2184" s="234">
        <v>0.1</v>
      </c>
      <c r="U2184" s="135"/>
    </row>
    <row r="2185" spans="16:21" x14ac:dyDescent="0.35">
      <c r="P2185" s="134"/>
      <c r="Q2185" s="246">
        <v>310104005</v>
      </c>
      <c r="R2185" s="232" t="s">
        <v>9131</v>
      </c>
      <c r="S2185" s="233">
        <v>0.1</v>
      </c>
      <c r="T2185" s="234">
        <v>0.1</v>
      </c>
      <c r="U2185" s="135"/>
    </row>
    <row r="2186" spans="16:21" x14ac:dyDescent="0.35">
      <c r="P2186" s="134"/>
      <c r="Q2186" s="246">
        <v>310104018</v>
      </c>
      <c r="R2186" s="232" t="s">
        <v>9132</v>
      </c>
      <c r="S2186" s="233">
        <v>0.1</v>
      </c>
      <c r="T2186" s="234">
        <v>0.1</v>
      </c>
      <c r="U2186" s="135"/>
    </row>
    <row r="2187" spans="16:21" x14ac:dyDescent="0.35">
      <c r="P2187" s="134"/>
      <c r="Q2187" s="246">
        <v>310104034</v>
      </c>
      <c r="R2187" s="232" t="s">
        <v>9133</v>
      </c>
      <c r="S2187" s="233">
        <v>0.1</v>
      </c>
      <c r="T2187" s="234">
        <v>0.1</v>
      </c>
      <c r="U2187" s="135"/>
    </row>
    <row r="2188" spans="16:21" x14ac:dyDescent="0.35">
      <c r="P2188" s="134"/>
      <c r="Q2188" s="246">
        <v>310104047</v>
      </c>
      <c r="R2188" s="232" t="s">
        <v>9134</v>
      </c>
      <c r="S2188" s="233">
        <v>0.1</v>
      </c>
      <c r="T2188" s="234">
        <v>0.1</v>
      </c>
      <c r="U2188" s="135"/>
    </row>
    <row r="2189" spans="16:21" x14ac:dyDescent="0.35">
      <c r="P2189" s="134"/>
      <c r="Q2189" s="246">
        <v>311201039</v>
      </c>
      <c r="R2189" s="232" t="s">
        <v>9135</v>
      </c>
      <c r="S2189" s="233">
        <v>0.1</v>
      </c>
      <c r="T2189" s="234">
        <v>0.1</v>
      </c>
      <c r="U2189" s="135"/>
    </row>
    <row r="2190" spans="16:21" x14ac:dyDescent="0.35">
      <c r="P2190" s="134"/>
      <c r="Q2190" s="246">
        <v>312102001</v>
      </c>
      <c r="R2190" s="232" t="s">
        <v>9136</v>
      </c>
      <c r="S2190" s="233">
        <v>0.1</v>
      </c>
      <c r="T2190" s="234">
        <v>0.1</v>
      </c>
      <c r="U2190" s="135"/>
    </row>
    <row r="2191" spans="16:21" x14ac:dyDescent="0.35">
      <c r="P2191" s="134"/>
      <c r="Q2191" s="246">
        <v>312102003</v>
      </c>
      <c r="R2191" s="232" t="s">
        <v>9137</v>
      </c>
      <c r="S2191" s="233">
        <v>0.1</v>
      </c>
      <c r="T2191" s="234">
        <v>0.1</v>
      </c>
      <c r="U2191" s="135"/>
    </row>
    <row r="2192" spans="16:21" x14ac:dyDescent="0.35">
      <c r="P2192" s="134"/>
      <c r="Q2192" s="246">
        <v>312102004</v>
      </c>
      <c r="R2192" s="232" t="s">
        <v>9138</v>
      </c>
      <c r="S2192" s="233">
        <v>0.1</v>
      </c>
      <c r="T2192" s="234">
        <v>0.1</v>
      </c>
      <c r="U2192" s="135"/>
    </row>
    <row r="2193" spans="16:21" x14ac:dyDescent="0.35">
      <c r="P2193" s="134"/>
      <c r="Q2193" s="246">
        <v>312102009</v>
      </c>
      <c r="R2193" s="232" t="s">
        <v>9139</v>
      </c>
      <c r="S2193" s="233">
        <v>0.1</v>
      </c>
      <c r="T2193" s="234">
        <v>0.1</v>
      </c>
      <c r="U2193" s="135"/>
    </row>
    <row r="2194" spans="16:21" x14ac:dyDescent="0.35">
      <c r="P2194" s="134"/>
      <c r="Q2194" s="246">
        <v>603401014</v>
      </c>
      <c r="R2194" s="232" t="s">
        <v>9140</v>
      </c>
      <c r="S2194" s="233">
        <v>0.1</v>
      </c>
      <c r="T2194" s="234">
        <v>0.1</v>
      </c>
      <c r="U2194" s="135"/>
    </row>
    <row r="2195" spans="16:21" x14ac:dyDescent="0.35">
      <c r="P2195" s="134"/>
      <c r="Q2195" s="246">
        <v>702205001</v>
      </c>
      <c r="R2195" s="232" t="s">
        <v>9141</v>
      </c>
      <c r="S2195" s="233">
        <v>0.1</v>
      </c>
      <c r="T2195" s="234">
        <v>0.1</v>
      </c>
      <c r="U2195" s="135"/>
    </row>
    <row r="2196" spans="16:21" x14ac:dyDescent="0.35">
      <c r="P2196" s="134"/>
      <c r="Q2196" s="246">
        <v>310102017</v>
      </c>
      <c r="R2196" s="232" t="s">
        <v>9142</v>
      </c>
      <c r="S2196" s="233">
        <v>0.1</v>
      </c>
      <c r="T2196" s="234">
        <v>0.1</v>
      </c>
      <c r="U2196" s="135"/>
    </row>
    <row r="2197" spans="16:21" x14ac:dyDescent="0.35">
      <c r="P2197" s="134"/>
      <c r="Q2197" s="246">
        <v>312102015</v>
      </c>
      <c r="R2197" s="232" t="s">
        <v>9143</v>
      </c>
      <c r="S2197" s="233">
        <v>0.1</v>
      </c>
      <c r="T2197" s="234">
        <v>0.1</v>
      </c>
      <c r="U2197" s="135"/>
    </row>
    <row r="2198" spans="16:21" x14ac:dyDescent="0.35">
      <c r="P2198" s="134"/>
      <c r="Q2198" s="246">
        <v>312102017</v>
      </c>
      <c r="R2198" s="232" t="s">
        <v>9144</v>
      </c>
      <c r="S2198" s="233">
        <v>0.1</v>
      </c>
      <c r="T2198" s="234">
        <v>0.1</v>
      </c>
      <c r="U2198" s="135"/>
    </row>
    <row r="2199" spans="16:21" x14ac:dyDescent="0.35">
      <c r="P2199" s="134"/>
      <c r="Q2199" s="246">
        <v>312102023</v>
      </c>
      <c r="R2199" s="232" t="s">
        <v>9145</v>
      </c>
      <c r="S2199" s="233">
        <v>0.1</v>
      </c>
      <c r="T2199" s="234">
        <v>0.1</v>
      </c>
      <c r="U2199" s="135"/>
    </row>
    <row r="2200" spans="16:21" x14ac:dyDescent="0.35">
      <c r="P2200" s="134"/>
      <c r="Q2200" s="246">
        <v>312102024</v>
      </c>
      <c r="R2200" s="232" t="s">
        <v>9146</v>
      </c>
      <c r="S2200" s="233">
        <v>0.1</v>
      </c>
      <c r="T2200" s="234">
        <v>0.1</v>
      </c>
      <c r="U2200" s="135"/>
    </row>
    <row r="2201" spans="16:21" x14ac:dyDescent="0.35">
      <c r="P2201" s="134"/>
      <c r="Q2201" s="246">
        <v>312102043</v>
      </c>
      <c r="R2201" s="232" t="s">
        <v>9147</v>
      </c>
      <c r="S2201" s="233">
        <v>0.1</v>
      </c>
      <c r="T2201" s="234">
        <v>0.1</v>
      </c>
      <c r="U2201" s="135"/>
    </row>
    <row r="2202" spans="16:21" x14ac:dyDescent="0.35">
      <c r="P2202" s="134"/>
      <c r="Q2202" s="246">
        <v>312102044</v>
      </c>
      <c r="R2202" s="232" t="s">
        <v>9148</v>
      </c>
      <c r="S2202" s="233">
        <v>0.1</v>
      </c>
      <c r="T2202" s="234">
        <v>0.1</v>
      </c>
      <c r="U2202" s="135"/>
    </row>
    <row r="2203" spans="16:21" x14ac:dyDescent="0.35">
      <c r="P2203" s="134"/>
      <c r="Q2203" s="246">
        <v>312102049</v>
      </c>
      <c r="R2203" s="232" t="s">
        <v>9149</v>
      </c>
      <c r="S2203" s="233">
        <v>0.1</v>
      </c>
      <c r="T2203" s="234">
        <v>0.1</v>
      </c>
      <c r="U2203" s="135"/>
    </row>
    <row r="2204" spans="16:21" x14ac:dyDescent="0.35">
      <c r="P2204" s="134"/>
      <c r="Q2204" s="246">
        <v>603101035</v>
      </c>
      <c r="R2204" s="232" t="s">
        <v>9150</v>
      </c>
      <c r="S2204" s="233">
        <v>0.1</v>
      </c>
      <c r="T2204" s="234">
        <v>0.1</v>
      </c>
      <c r="U2204" s="135"/>
    </row>
    <row r="2205" spans="16:21" x14ac:dyDescent="0.35">
      <c r="P2205" s="134"/>
      <c r="Q2205" s="246">
        <v>606402036</v>
      </c>
      <c r="R2205" s="232" t="s">
        <v>9151</v>
      </c>
      <c r="S2205" s="233">
        <v>0.1</v>
      </c>
      <c r="T2205" s="234">
        <v>0.1</v>
      </c>
      <c r="U2205" s="135"/>
    </row>
    <row r="2206" spans="16:21" x14ac:dyDescent="0.35">
      <c r="P2206" s="134"/>
      <c r="Q2206" s="246">
        <v>606402081</v>
      </c>
      <c r="R2206" s="232" t="s">
        <v>9152</v>
      </c>
      <c r="S2206" s="233">
        <v>0.1</v>
      </c>
      <c r="T2206" s="234">
        <v>0.1</v>
      </c>
      <c r="U2206" s="135"/>
    </row>
    <row r="2207" spans="16:21" x14ac:dyDescent="0.35">
      <c r="P2207" s="134"/>
      <c r="Q2207" s="246">
        <v>701301009</v>
      </c>
      <c r="R2207" s="232" t="s">
        <v>9153</v>
      </c>
      <c r="S2207" s="233">
        <v>0.1</v>
      </c>
      <c r="T2207" s="234">
        <v>0.1</v>
      </c>
      <c r="U2207" s="135"/>
    </row>
    <row r="2208" spans="16:21" x14ac:dyDescent="0.35">
      <c r="P2208" s="134"/>
      <c r="Q2208" s="246">
        <v>701304001</v>
      </c>
      <c r="R2208" s="232" t="s">
        <v>9154</v>
      </c>
      <c r="S2208" s="233">
        <v>0.1</v>
      </c>
      <c r="T2208" s="234">
        <v>0.1</v>
      </c>
      <c r="U2208" s="135"/>
    </row>
    <row r="2209" spans="16:21" x14ac:dyDescent="0.35">
      <c r="P2209" s="134"/>
      <c r="Q2209" s="246">
        <v>701304002</v>
      </c>
      <c r="R2209" s="232" t="s">
        <v>9155</v>
      </c>
      <c r="S2209" s="233">
        <v>0.1</v>
      </c>
      <c r="T2209" s="234">
        <v>0.1</v>
      </c>
      <c r="U2209" s="135"/>
    </row>
    <row r="2210" spans="16:21" x14ac:dyDescent="0.35">
      <c r="P2210" s="134"/>
      <c r="Q2210" s="246">
        <v>701304003</v>
      </c>
      <c r="R2210" s="232" t="s">
        <v>9156</v>
      </c>
      <c r="S2210" s="233">
        <v>0.1</v>
      </c>
      <c r="T2210" s="234">
        <v>0.1</v>
      </c>
      <c r="U2210" s="135"/>
    </row>
    <row r="2211" spans="16:21" x14ac:dyDescent="0.35">
      <c r="P2211" s="134"/>
      <c r="Q2211" s="246">
        <v>401107002</v>
      </c>
      <c r="R2211" s="232" t="s">
        <v>8923</v>
      </c>
      <c r="S2211" s="233">
        <v>0.1</v>
      </c>
      <c r="T2211" s="234">
        <v>0.1</v>
      </c>
      <c r="U2211" s="135"/>
    </row>
    <row r="2212" spans="16:21" x14ac:dyDescent="0.35">
      <c r="P2212" s="134"/>
      <c r="Q2212" s="246">
        <v>502202004</v>
      </c>
      <c r="R2212" s="232" t="s">
        <v>9157</v>
      </c>
      <c r="S2212" s="233">
        <v>0.1</v>
      </c>
      <c r="T2212" s="234">
        <v>0.1</v>
      </c>
      <c r="U2212" s="135"/>
    </row>
    <row r="2213" spans="16:21" x14ac:dyDescent="0.35">
      <c r="P2213" s="134"/>
      <c r="Q2213" s="246">
        <v>502202005</v>
      </c>
      <c r="R2213" s="232" t="s">
        <v>9158</v>
      </c>
      <c r="S2213" s="233">
        <v>0.1</v>
      </c>
      <c r="T2213" s="234">
        <v>0.1</v>
      </c>
      <c r="U2213" s="135"/>
    </row>
    <row r="2214" spans="16:21" x14ac:dyDescent="0.35">
      <c r="P2214" s="134"/>
      <c r="Q2214" s="246">
        <v>502202006</v>
      </c>
      <c r="R2214" s="232" t="s">
        <v>9159</v>
      </c>
      <c r="S2214" s="233">
        <v>0.1</v>
      </c>
      <c r="T2214" s="234">
        <v>0.1</v>
      </c>
      <c r="U2214" s="135"/>
    </row>
    <row r="2215" spans="16:21" x14ac:dyDescent="0.35">
      <c r="P2215" s="134"/>
      <c r="Q2215" s="246">
        <v>502202009</v>
      </c>
      <c r="R2215" s="232" t="s">
        <v>9160</v>
      </c>
      <c r="S2215" s="233">
        <v>0.1</v>
      </c>
      <c r="T2215" s="234">
        <v>0.1</v>
      </c>
      <c r="U2215" s="135"/>
    </row>
    <row r="2216" spans="16:21" x14ac:dyDescent="0.35">
      <c r="P2216" s="134"/>
      <c r="Q2216" s="246">
        <v>205201005</v>
      </c>
      <c r="R2216" s="232" t="s">
        <v>9161</v>
      </c>
      <c r="S2216" s="233">
        <v>0.1</v>
      </c>
      <c r="T2216" s="234">
        <v>0.1</v>
      </c>
      <c r="U2216" s="135"/>
    </row>
    <row r="2217" spans="16:21" x14ac:dyDescent="0.35">
      <c r="P2217" s="134"/>
      <c r="Q2217" s="246">
        <v>304104003</v>
      </c>
      <c r="R2217" s="232" t="s">
        <v>9162</v>
      </c>
      <c r="S2217" s="233">
        <v>0.1</v>
      </c>
      <c r="T2217" s="234">
        <v>0.1</v>
      </c>
      <c r="U2217" s="135"/>
    </row>
    <row r="2218" spans="16:21" x14ac:dyDescent="0.35">
      <c r="P2218" s="134"/>
      <c r="Q2218" s="246">
        <v>304104004</v>
      </c>
      <c r="R2218" s="232" t="s">
        <v>9163</v>
      </c>
      <c r="S2218" s="233">
        <v>0.1</v>
      </c>
      <c r="T2218" s="234">
        <v>0.1</v>
      </c>
      <c r="U2218" s="135"/>
    </row>
    <row r="2219" spans="16:21" x14ac:dyDescent="0.35">
      <c r="P2219" s="134"/>
      <c r="Q2219" s="246">
        <v>304104005</v>
      </c>
      <c r="R2219" s="232" t="s">
        <v>9164</v>
      </c>
      <c r="S2219" s="233">
        <v>0.1</v>
      </c>
      <c r="T2219" s="234">
        <v>0.1</v>
      </c>
      <c r="U2219" s="135"/>
    </row>
    <row r="2220" spans="16:21" x14ac:dyDescent="0.35">
      <c r="P2220" s="134"/>
      <c r="Q2220" s="246">
        <v>304104006</v>
      </c>
      <c r="R2220" s="232" t="s">
        <v>9165</v>
      </c>
      <c r="S2220" s="233">
        <v>0.1</v>
      </c>
      <c r="T2220" s="234">
        <v>0.1</v>
      </c>
      <c r="U2220" s="135"/>
    </row>
    <row r="2221" spans="16:21" x14ac:dyDescent="0.35">
      <c r="P2221" s="134"/>
      <c r="Q2221" s="246">
        <v>304104012</v>
      </c>
      <c r="R2221" s="232" t="s">
        <v>9166</v>
      </c>
      <c r="S2221" s="233">
        <v>0.1</v>
      </c>
      <c r="T2221" s="234">
        <v>0.1</v>
      </c>
      <c r="U2221" s="135"/>
    </row>
    <row r="2222" spans="16:21" x14ac:dyDescent="0.35">
      <c r="P2222" s="134"/>
      <c r="Q2222" s="246">
        <v>312101001</v>
      </c>
      <c r="R2222" s="232" t="s">
        <v>9167</v>
      </c>
      <c r="S2222" s="233">
        <v>0.1</v>
      </c>
      <c r="T2222" s="234">
        <v>0.1</v>
      </c>
      <c r="U2222" s="135"/>
    </row>
    <row r="2223" spans="16:21" x14ac:dyDescent="0.35">
      <c r="P2223" s="134"/>
      <c r="Q2223" s="246">
        <v>312101002</v>
      </c>
      <c r="R2223" s="232" t="s">
        <v>9168</v>
      </c>
      <c r="S2223" s="233">
        <v>0.1</v>
      </c>
      <c r="T2223" s="234">
        <v>0.1</v>
      </c>
      <c r="U2223" s="135"/>
    </row>
    <row r="2224" spans="16:21" x14ac:dyDescent="0.35">
      <c r="P2224" s="134"/>
      <c r="Q2224" s="246">
        <v>312101003</v>
      </c>
      <c r="R2224" s="232" t="s">
        <v>9169</v>
      </c>
      <c r="S2224" s="233">
        <v>0.1</v>
      </c>
      <c r="T2224" s="234">
        <v>0.1</v>
      </c>
      <c r="U2224" s="135"/>
    </row>
    <row r="2225" spans="16:21" x14ac:dyDescent="0.35">
      <c r="P2225" s="134"/>
      <c r="Q2225" s="246">
        <v>312101004</v>
      </c>
      <c r="R2225" s="232" t="s">
        <v>9170</v>
      </c>
      <c r="S2225" s="233">
        <v>0.1</v>
      </c>
      <c r="T2225" s="234">
        <v>0.1</v>
      </c>
      <c r="U2225" s="135"/>
    </row>
    <row r="2226" spans="16:21" x14ac:dyDescent="0.35">
      <c r="P2226" s="134"/>
      <c r="Q2226" s="246">
        <v>312101005</v>
      </c>
      <c r="R2226" s="232" t="s">
        <v>9171</v>
      </c>
      <c r="S2226" s="233">
        <v>0.1</v>
      </c>
      <c r="T2226" s="234">
        <v>0.1</v>
      </c>
      <c r="U2226" s="135"/>
    </row>
    <row r="2227" spans="16:21" x14ac:dyDescent="0.35">
      <c r="P2227" s="134"/>
      <c r="Q2227" s="246">
        <v>312101006</v>
      </c>
      <c r="R2227" s="232" t="s">
        <v>9172</v>
      </c>
      <c r="S2227" s="233">
        <v>0.1</v>
      </c>
      <c r="T2227" s="234">
        <v>0.1</v>
      </c>
      <c r="U2227" s="135"/>
    </row>
    <row r="2228" spans="16:21" x14ac:dyDescent="0.35">
      <c r="P2228" s="134"/>
      <c r="Q2228" s="246">
        <v>312101007</v>
      </c>
      <c r="R2228" s="232" t="s">
        <v>9173</v>
      </c>
      <c r="S2228" s="233">
        <v>0.1</v>
      </c>
      <c r="T2228" s="234">
        <v>0.1</v>
      </c>
      <c r="U2228" s="135"/>
    </row>
    <row r="2229" spans="16:21" x14ac:dyDescent="0.35">
      <c r="P2229" s="134"/>
      <c r="Q2229" s="246">
        <v>312101008</v>
      </c>
      <c r="R2229" s="232" t="s">
        <v>9174</v>
      </c>
      <c r="S2229" s="233">
        <v>0.1</v>
      </c>
      <c r="T2229" s="234">
        <v>0.1</v>
      </c>
      <c r="U2229" s="135"/>
    </row>
    <row r="2230" spans="16:21" x14ac:dyDescent="0.35">
      <c r="P2230" s="134"/>
      <c r="Q2230" s="246">
        <v>312101009</v>
      </c>
      <c r="R2230" s="232" t="s">
        <v>9175</v>
      </c>
      <c r="S2230" s="233">
        <v>0.1</v>
      </c>
      <c r="T2230" s="234">
        <v>0.1</v>
      </c>
      <c r="U2230" s="135"/>
    </row>
    <row r="2231" spans="16:21" x14ac:dyDescent="0.35">
      <c r="P2231" s="134"/>
      <c r="Q2231" s="246">
        <v>312101010</v>
      </c>
      <c r="R2231" s="232" t="s">
        <v>9176</v>
      </c>
      <c r="S2231" s="233">
        <v>0.1</v>
      </c>
      <c r="T2231" s="234">
        <v>0.1</v>
      </c>
      <c r="U2231" s="135"/>
    </row>
    <row r="2232" spans="16:21" x14ac:dyDescent="0.35">
      <c r="P2232" s="134"/>
      <c r="Q2232" s="246">
        <v>312101011</v>
      </c>
      <c r="R2232" s="232" t="s">
        <v>9177</v>
      </c>
      <c r="S2232" s="233">
        <v>0.1</v>
      </c>
      <c r="T2232" s="234">
        <v>0.1</v>
      </c>
      <c r="U2232" s="135"/>
    </row>
    <row r="2233" spans="16:21" x14ac:dyDescent="0.35">
      <c r="P2233" s="134"/>
      <c r="Q2233" s="246">
        <v>312101012</v>
      </c>
      <c r="R2233" s="232" t="s">
        <v>9178</v>
      </c>
      <c r="S2233" s="233">
        <v>0.1</v>
      </c>
      <c r="T2233" s="234">
        <v>0.1</v>
      </c>
      <c r="U2233" s="135"/>
    </row>
    <row r="2234" spans="16:21" x14ac:dyDescent="0.35">
      <c r="P2234" s="134"/>
      <c r="Q2234" s="246">
        <v>312101013</v>
      </c>
      <c r="R2234" s="232" t="s">
        <v>9179</v>
      </c>
      <c r="S2234" s="233">
        <v>0.1</v>
      </c>
      <c r="T2234" s="234">
        <v>0.1</v>
      </c>
      <c r="U2234" s="135"/>
    </row>
    <row r="2235" spans="16:21" x14ac:dyDescent="0.35">
      <c r="P2235" s="134"/>
      <c r="Q2235" s="246">
        <v>312101014</v>
      </c>
      <c r="R2235" s="232" t="s">
        <v>9180</v>
      </c>
      <c r="S2235" s="233">
        <v>0.1</v>
      </c>
      <c r="T2235" s="234">
        <v>0.1</v>
      </c>
      <c r="U2235" s="135"/>
    </row>
    <row r="2236" spans="16:21" x14ac:dyDescent="0.35">
      <c r="P2236" s="134"/>
      <c r="Q2236" s="246">
        <v>312101015</v>
      </c>
      <c r="R2236" s="232" t="s">
        <v>9181</v>
      </c>
      <c r="S2236" s="233">
        <v>0.1</v>
      </c>
      <c r="T2236" s="234">
        <v>0.1</v>
      </c>
      <c r="U2236" s="135"/>
    </row>
    <row r="2237" spans="16:21" x14ac:dyDescent="0.35">
      <c r="P2237" s="134"/>
      <c r="Q2237" s="246">
        <v>312101016</v>
      </c>
      <c r="R2237" s="232" t="s">
        <v>9182</v>
      </c>
      <c r="S2237" s="233">
        <v>0.1</v>
      </c>
      <c r="T2237" s="234">
        <v>0.1</v>
      </c>
      <c r="U2237" s="135"/>
    </row>
    <row r="2238" spans="16:21" x14ac:dyDescent="0.35">
      <c r="P2238" s="134"/>
      <c r="Q2238" s="246">
        <v>312101017</v>
      </c>
      <c r="R2238" s="232" t="s">
        <v>9183</v>
      </c>
      <c r="S2238" s="233">
        <v>0.1</v>
      </c>
      <c r="T2238" s="234">
        <v>0.1</v>
      </c>
      <c r="U2238" s="135"/>
    </row>
    <row r="2239" spans="16:21" x14ac:dyDescent="0.35">
      <c r="P2239" s="134"/>
      <c r="Q2239" s="246">
        <v>312101018</v>
      </c>
      <c r="R2239" s="232" t="s">
        <v>9184</v>
      </c>
      <c r="S2239" s="233">
        <v>0.1</v>
      </c>
      <c r="T2239" s="234">
        <v>0.1</v>
      </c>
      <c r="U2239" s="135"/>
    </row>
    <row r="2240" spans="16:21" x14ac:dyDescent="0.35">
      <c r="P2240" s="134"/>
      <c r="Q2240" s="246">
        <v>312101019</v>
      </c>
      <c r="R2240" s="232" t="s">
        <v>9185</v>
      </c>
      <c r="S2240" s="233">
        <v>0.1</v>
      </c>
      <c r="T2240" s="234">
        <v>0.1</v>
      </c>
      <c r="U2240" s="135"/>
    </row>
    <row r="2241" spans="16:21" x14ac:dyDescent="0.35">
      <c r="P2241" s="134"/>
      <c r="Q2241" s="246">
        <v>312101021</v>
      </c>
      <c r="R2241" s="232" t="s">
        <v>9044</v>
      </c>
      <c r="S2241" s="233">
        <v>0.1</v>
      </c>
      <c r="T2241" s="234">
        <v>0.1</v>
      </c>
      <c r="U2241" s="135"/>
    </row>
    <row r="2242" spans="16:21" x14ac:dyDescent="0.35">
      <c r="P2242" s="134"/>
      <c r="Q2242" s="246">
        <v>312101022</v>
      </c>
      <c r="R2242" s="232" t="s">
        <v>9186</v>
      </c>
      <c r="S2242" s="233">
        <v>0.1</v>
      </c>
      <c r="T2242" s="234">
        <v>0.1</v>
      </c>
      <c r="U2242" s="135"/>
    </row>
    <row r="2243" spans="16:21" x14ac:dyDescent="0.35">
      <c r="P2243" s="134"/>
      <c r="Q2243" s="246">
        <v>312101023</v>
      </c>
      <c r="R2243" s="232" t="s">
        <v>9187</v>
      </c>
      <c r="S2243" s="233">
        <v>0.1</v>
      </c>
      <c r="T2243" s="234">
        <v>0.1</v>
      </c>
      <c r="U2243" s="135"/>
    </row>
    <row r="2244" spans="16:21" x14ac:dyDescent="0.35">
      <c r="P2244" s="134"/>
      <c r="Q2244" s="246">
        <v>312101024</v>
      </c>
      <c r="R2244" s="232" t="s">
        <v>9188</v>
      </c>
      <c r="S2244" s="233">
        <v>0.1</v>
      </c>
      <c r="T2244" s="234">
        <v>0.1</v>
      </c>
      <c r="U2244" s="135"/>
    </row>
    <row r="2245" spans="16:21" x14ac:dyDescent="0.35">
      <c r="P2245" s="134"/>
      <c r="Q2245" s="246">
        <v>312101026</v>
      </c>
      <c r="R2245" s="232" t="s">
        <v>9189</v>
      </c>
      <c r="S2245" s="233">
        <v>0.1</v>
      </c>
      <c r="T2245" s="234">
        <v>0.1</v>
      </c>
      <c r="U2245" s="135"/>
    </row>
    <row r="2246" spans="16:21" x14ac:dyDescent="0.35">
      <c r="P2246" s="134"/>
      <c r="Q2246" s="246">
        <v>312101027</v>
      </c>
      <c r="R2246" s="232" t="s">
        <v>9190</v>
      </c>
      <c r="S2246" s="233">
        <v>0.1</v>
      </c>
      <c r="T2246" s="234">
        <v>0.1</v>
      </c>
      <c r="U2246" s="135"/>
    </row>
    <row r="2247" spans="16:21" x14ac:dyDescent="0.35">
      <c r="P2247" s="134"/>
      <c r="Q2247" s="246">
        <v>312101028</v>
      </c>
      <c r="R2247" s="232" t="s">
        <v>9191</v>
      </c>
      <c r="S2247" s="233">
        <v>0.1</v>
      </c>
      <c r="T2247" s="234">
        <v>0.1</v>
      </c>
      <c r="U2247" s="135"/>
    </row>
    <row r="2248" spans="16:21" x14ac:dyDescent="0.35">
      <c r="P2248" s="134"/>
      <c r="Q2248" s="246">
        <v>312101030</v>
      </c>
      <c r="R2248" s="232" t="s">
        <v>9192</v>
      </c>
      <c r="S2248" s="233">
        <v>0.1</v>
      </c>
      <c r="T2248" s="234">
        <v>0.1</v>
      </c>
      <c r="U2248" s="135"/>
    </row>
    <row r="2249" spans="16:21" x14ac:dyDescent="0.35">
      <c r="P2249" s="134"/>
      <c r="Q2249" s="246">
        <v>312101031</v>
      </c>
      <c r="R2249" s="232" t="s">
        <v>9193</v>
      </c>
      <c r="S2249" s="233">
        <v>0.1</v>
      </c>
      <c r="T2249" s="234">
        <v>0.1</v>
      </c>
      <c r="U2249" s="135"/>
    </row>
    <row r="2250" spans="16:21" x14ac:dyDescent="0.35">
      <c r="P2250" s="134"/>
      <c r="Q2250" s="246">
        <v>312101032</v>
      </c>
      <c r="R2250" s="232" t="s">
        <v>9194</v>
      </c>
      <c r="S2250" s="233">
        <v>0.1</v>
      </c>
      <c r="T2250" s="234">
        <v>0.1</v>
      </c>
      <c r="U2250" s="135"/>
    </row>
    <row r="2251" spans="16:21" x14ac:dyDescent="0.35">
      <c r="P2251" s="134"/>
      <c r="Q2251" s="246">
        <v>312101033</v>
      </c>
      <c r="R2251" s="232" t="s">
        <v>9195</v>
      </c>
      <c r="S2251" s="233">
        <v>0.1</v>
      </c>
      <c r="T2251" s="234">
        <v>0.1</v>
      </c>
      <c r="U2251" s="135"/>
    </row>
    <row r="2252" spans="16:21" x14ac:dyDescent="0.35">
      <c r="P2252" s="134"/>
      <c r="Q2252" s="246">
        <v>312101034</v>
      </c>
      <c r="R2252" s="232" t="s">
        <v>9196</v>
      </c>
      <c r="S2252" s="233">
        <v>0.1</v>
      </c>
      <c r="T2252" s="234">
        <v>0.1</v>
      </c>
      <c r="U2252" s="135"/>
    </row>
    <row r="2253" spans="16:21" x14ac:dyDescent="0.35">
      <c r="P2253" s="134"/>
      <c r="Q2253" s="246">
        <v>312101035</v>
      </c>
      <c r="R2253" s="232" t="s">
        <v>9197</v>
      </c>
      <c r="S2253" s="233">
        <v>0.1</v>
      </c>
      <c r="T2253" s="234">
        <v>0.1</v>
      </c>
      <c r="U2253" s="135"/>
    </row>
    <row r="2254" spans="16:21" x14ac:dyDescent="0.35">
      <c r="P2254" s="134"/>
      <c r="Q2254" s="246">
        <v>312101036</v>
      </c>
      <c r="R2254" s="232" t="s">
        <v>9198</v>
      </c>
      <c r="S2254" s="233">
        <v>0.1</v>
      </c>
      <c r="T2254" s="234">
        <v>0.1</v>
      </c>
      <c r="U2254" s="135"/>
    </row>
    <row r="2255" spans="16:21" x14ac:dyDescent="0.35">
      <c r="P2255" s="134"/>
      <c r="Q2255" s="246">
        <v>312101037</v>
      </c>
      <c r="R2255" s="232" t="s">
        <v>9199</v>
      </c>
      <c r="S2255" s="233">
        <v>0.1</v>
      </c>
      <c r="T2255" s="234">
        <v>0.1</v>
      </c>
      <c r="U2255" s="135"/>
    </row>
    <row r="2256" spans="16:21" x14ac:dyDescent="0.35">
      <c r="P2256" s="134"/>
      <c r="Q2256" s="246">
        <v>312101038</v>
      </c>
      <c r="R2256" s="232" t="s">
        <v>9200</v>
      </c>
      <c r="S2256" s="233">
        <v>0.1</v>
      </c>
      <c r="T2256" s="234">
        <v>0.1</v>
      </c>
      <c r="U2256" s="135"/>
    </row>
    <row r="2257" spans="16:21" x14ac:dyDescent="0.35">
      <c r="P2257" s="134"/>
      <c r="Q2257" s="246">
        <v>603401037</v>
      </c>
      <c r="R2257" s="232" t="s">
        <v>9201</v>
      </c>
      <c r="S2257" s="233">
        <v>0.1</v>
      </c>
      <c r="T2257" s="234">
        <v>0.1</v>
      </c>
      <c r="U2257" s="135"/>
    </row>
    <row r="2258" spans="16:21" x14ac:dyDescent="0.35">
      <c r="P2258" s="134"/>
      <c r="Q2258" s="246">
        <v>401201014</v>
      </c>
      <c r="R2258" s="232" t="s">
        <v>9202</v>
      </c>
      <c r="S2258" s="233">
        <v>0.1</v>
      </c>
      <c r="T2258" s="234">
        <v>0.1</v>
      </c>
      <c r="U2258" s="135"/>
    </row>
    <row r="2259" spans="16:21" x14ac:dyDescent="0.35">
      <c r="P2259" s="134"/>
      <c r="Q2259" s="246">
        <v>401301002</v>
      </c>
      <c r="R2259" s="232" t="s">
        <v>9203</v>
      </c>
      <c r="S2259" s="233">
        <v>0.1</v>
      </c>
      <c r="T2259" s="234">
        <v>0.1</v>
      </c>
      <c r="U2259" s="135"/>
    </row>
    <row r="2260" spans="16:21" x14ac:dyDescent="0.35">
      <c r="P2260" s="134"/>
      <c r="Q2260" s="246">
        <v>603401017</v>
      </c>
      <c r="R2260" s="232" t="s">
        <v>9204</v>
      </c>
      <c r="S2260" s="233">
        <v>0.1</v>
      </c>
      <c r="T2260" s="234">
        <v>0.1</v>
      </c>
      <c r="U2260" s="135"/>
    </row>
    <row r="2261" spans="16:21" x14ac:dyDescent="0.35">
      <c r="P2261" s="134"/>
      <c r="Q2261" s="246">
        <v>603401018</v>
      </c>
      <c r="R2261" s="232" t="s">
        <v>9205</v>
      </c>
      <c r="S2261" s="233">
        <v>0.1</v>
      </c>
      <c r="T2261" s="234">
        <v>0.1</v>
      </c>
      <c r="U2261" s="135"/>
    </row>
    <row r="2262" spans="16:21" x14ac:dyDescent="0.35">
      <c r="P2262" s="134"/>
      <c r="Q2262" s="246">
        <v>603401019</v>
      </c>
      <c r="R2262" s="232" t="s">
        <v>9206</v>
      </c>
      <c r="S2262" s="233">
        <v>0.1</v>
      </c>
      <c r="T2262" s="234">
        <v>0.1</v>
      </c>
      <c r="U2262" s="135"/>
    </row>
    <row r="2263" spans="16:21" x14ac:dyDescent="0.35">
      <c r="P2263" s="134"/>
      <c r="Q2263" s="246">
        <v>603401020</v>
      </c>
      <c r="R2263" s="232" t="s">
        <v>9207</v>
      </c>
      <c r="S2263" s="233">
        <v>0.1</v>
      </c>
      <c r="T2263" s="234">
        <v>0.1</v>
      </c>
      <c r="U2263" s="135"/>
    </row>
    <row r="2264" spans="16:21" x14ac:dyDescent="0.35">
      <c r="P2264" s="134"/>
      <c r="Q2264" s="246">
        <v>603401022</v>
      </c>
      <c r="R2264" s="232" t="s">
        <v>9208</v>
      </c>
      <c r="S2264" s="233">
        <v>0.1</v>
      </c>
      <c r="T2264" s="234">
        <v>0.1</v>
      </c>
      <c r="U2264" s="135"/>
    </row>
    <row r="2265" spans="16:21" x14ac:dyDescent="0.35">
      <c r="P2265" s="134"/>
      <c r="Q2265" s="246">
        <v>603401023</v>
      </c>
      <c r="R2265" s="232" t="s">
        <v>9209</v>
      </c>
      <c r="S2265" s="233">
        <v>0.1</v>
      </c>
      <c r="T2265" s="234">
        <v>0.1</v>
      </c>
      <c r="U2265" s="135"/>
    </row>
    <row r="2266" spans="16:21" x14ac:dyDescent="0.35">
      <c r="P2266" s="134"/>
      <c r="Q2266" s="246">
        <v>603401024</v>
      </c>
      <c r="R2266" s="232" t="s">
        <v>9210</v>
      </c>
      <c r="S2266" s="233">
        <v>0.1</v>
      </c>
      <c r="T2266" s="234">
        <v>0.1</v>
      </c>
      <c r="U2266" s="135"/>
    </row>
    <row r="2267" spans="16:21" x14ac:dyDescent="0.35">
      <c r="P2267" s="134"/>
      <c r="Q2267" s="246">
        <v>603401025</v>
      </c>
      <c r="R2267" s="232" t="s">
        <v>9211</v>
      </c>
      <c r="S2267" s="233">
        <v>0.1</v>
      </c>
      <c r="T2267" s="234">
        <v>0.1</v>
      </c>
      <c r="U2267" s="135"/>
    </row>
    <row r="2268" spans="16:21" x14ac:dyDescent="0.35">
      <c r="P2268" s="134"/>
      <c r="Q2268" s="246">
        <v>603401036</v>
      </c>
      <c r="R2268" s="232" t="s">
        <v>9212</v>
      </c>
      <c r="S2268" s="233">
        <v>0.1</v>
      </c>
      <c r="T2268" s="234">
        <v>0.1</v>
      </c>
      <c r="U2268" s="135"/>
    </row>
    <row r="2269" spans="16:21" x14ac:dyDescent="0.35">
      <c r="P2269" s="134"/>
      <c r="Q2269" s="246">
        <v>603402001</v>
      </c>
      <c r="R2269" s="232" t="s">
        <v>9213</v>
      </c>
      <c r="S2269" s="233">
        <v>0.1</v>
      </c>
      <c r="T2269" s="234">
        <v>0.1</v>
      </c>
      <c r="U2269" s="135"/>
    </row>
    <row r="2270" spans="16:21" x14ac:dyDescent="0.35">
      <c r="P2270" s="134"/>
      <c r="Q2270" s="246">
        <v>603402008</v>
      </c>
      <c r="R2270" s="232" t="s">
        <v>9214</v>
      </c>
      <c r="S2270" s="233">
        <v>0.1</v>
      </c>
      <c r="T2270" s="234">
        <v>0.1</v>
      </c>
      <c r="U2270" s="135"/>
    </row>
    <row r="2271" spans="16:21" x14ac:dyDescent="0.35">
      <c r="P2271" s="134"/>
      <c r="Q2271" s="246">
        <v>603402010</v>
      </c>
      <c r="R2271" s="232" t="s">
        <v>9215</v>
      </c>
      <c r="S2271" s="233">
        <v>0.1</v>
      </c>
      <c r="T2271" s="234">
        <v>0.1</v>
      </c>
      <c r="U2271" s="135"/>
    </row>
    <row r="2272" spans="16:21" x14ac:dyDescent="0.35">
      <c r="P2272" s="134"/>
      <c r="Q2272" s="246">
        <v>603402011</v>
      </c>
      <c r="R2272" s="232" t="s">
        <v>9216</v>
      </c>
      <c r="S2272" s="233">
        <v>0.1</v>
      </c>
      <c r="T2272" s="234">
        <v>0.1</v>
      </c>
      <c r="U2272" s="135"/>
    </row>
    <row r="2273" spans="16:21" x14ac:dyDescent="0.35">
      <c r="P2273" s="134"/>
      <c r="Q2273" s="246">
        <v>603402012</v>
      </c>
      <c r="R2273" s="232" t="s">
        <v>9217</v>
      </c>
      <c r="S2273" s="233">
        <v>0.1</v>
      </c>
      <c r="T2273" s="234">
        <v>0.1</v>
      </c>
      <c r="U2273" s="135"/>
    </row>
    <row r="2274" spans="16:21" x14ac:dyDescent="0.35">
      <c r="P2274" s="134"/>
      <c r="Q2274" s="246">
        <v>603402017</v>
      </c>
      <c r="R2274" s="232" t="s">
        <v>9218</v>
      </c>
      <c r="S2274" s="233">
        <v>0.1</v>
      </c>
      <c r="T2274" s="234">
        <v>0.1</v>
      </c>
      <c r="U2274" s="135"/>
    </row>
    <row r="2275" spans="16:21" x14ac:dyDescent="0.35">
      <c r="P2275" s="134"/>
      <c r="Q2275" s="246">
        <v>701301020</v>
      </c>
      <c r="R2275" s="232" t="s">
        <v>9219</v>
      </c>
      <c r="S2275" s="233">
        <v>0.1</v>
      </c>
      <c r="T2275" s="234">
        <v>0.1</v>
      </c>
      <c r="U2275" s="135"/>
    </row>
    <row r="2276" spans="16:21" x14ac:dyDescent="0.35">
      <c r="P2276" s="134"/>
      <c r="Q2276" s="246">
        <v>701301021</v>
      </c>
      <c r="R2276" s="232" t="s">
        <v>9045</v>
      </c>
      <c r="S2276" s="233">
        <v>0.1</v>
      </c>
      <c r="T2276" s="234">
        <v>0.1</v>
      </c>
      <c r="U2276" s="135"/>
    </row>
    <row r="2277" spans="16:21" x14ac:dyDescent="0.35">
      <c r="P2277" s="134"/>
      <c r="Q2277" s="246">
        <v>701301022</v>
      </c>
      <c r="R2277" s="232" t="s">
        <v>9220</v>
      </c>
      <c r="S2277" s="233">
        <v>0.1</v>
      </c>
      <c r="T2277" s="234">
        <v>0.1</v>
      </c>
      <c r="U2277" s="135"/>
    </row>
    <row r="2278" spans="16:21" x14ac:dyDescent="0.35">
      <c r="P2278" s="134"/>
      <c r="Q2278" s="246">
        <v>701301023</v>
      </c>
      <c r="R2278" s="232" t="s">
        <v>9221</v>
      </c>
      <c r="S2278" s="233">
        <v>0.1</v>
      </c>
      <c r="T2278" s="234">
        <v>0.1</v>
      </c>
      <c r="U2278" s="135"/>
    </row>
    <row r="2279" spans="16:21" x14ac:dyDescent="0.35">
      <c r="P2279" s="134"/>
      <c r="Q2279" s="246">
        <v>701301027</v>
      </c>
      <c r="R2279" s="232" t="s">
        <v>9222</v>
      </c>
      <c r="S2279" s="233">
        <v>0.1</v>
      </c>
      <c r="T2279" s="234">
        <v>0.1</v>
      </c>
      <c r="U2279" s="135"/>
    </row>
    <row r="2280" spans="16:21" x14ac:dyDescent="0.35">
      <c r="P2280" s="134"/>
      <c r="Q2280" s="246">
        <v>701301029</v>
      </c>
      <c r="R2280" s="232" t="s">
        <v>9223</v>
      </c>
      <c r="S2280" s="233">
        <v>0.1</v>
      </c>
      <c r="T2280" s="234">
        <v>0.1</v>
      </c>
      <c r="U2280" s="135"/>
    </row>
    <row r="2281" spans="16:21" x14ac:dyDescent="0.35">
      <c r="P2281" s="134"/>
      <c r="Q2281" s="246">
        <v>701302001</v>
      </c>
      <c r="R2281" s="232" t="s">
        <v>9224</v>
      </c>
      <c r="S2281" s="233">
        <v>0.1</v>
      </c>
      <c r="T2281" s="234">
        <v>0.1</v>
      </c>
      <c r="U2281" s="135"/>
    </row>
    <row r="2282" spans="16:21" x14ac:dyDescent="0.35">
      <c r="P2282" s="134"/>
      <c r="Q2282" s="246">
        <v>701302002</v>
      </c>
      <c r="R2282" s="232" t="s">
        <v>9225</v>
      </c>
      <c r="S2282" s="233">
        <v>0.1</v>
      </c>
      <c r="T2282" s="234">
        <v>0.1</v>
      </c>
      <c r="U2282" s="135"/>
    </row>
    <row r="2283" spans="16:21" x14ac:dyDescent="0.35">
      <c r="P2283" s="134"/>
      <c r="Q2283" s="246">
        <v>701302003</v>
      </c>
      <c r="R2283" s="232" t="s">
        <v>9226</v>
      </c>
      <c r="S2283" s="233">
        <v>0.1</v>
      </c>
      <c r="T2283" s="234">
        <v>0.1</v>
      </c>
      <c r="U2283" s="135"/>
    </row>
    <row r="2284" spans="16:21" x14ac:dyDescent="0.35">
      <c r="P2284" s="134"/>
      <c r="Q2284" s="246">
        <v>701302004</v>
      </c>
      <c r="R2284" s="232" t="s">
        <v>9227</v>
      </c>
      <c r="S2284" s="233">
        <v>0.1</v>
      </c>
      <c r="T2284" s="234">
        <v>0.1</v>
      </c>
      <c r="U2284" s="135"/>
    </row>
    <row r="2285" spans="16:21" x14ac:dyDescent="0.35">
      <c r="P2285" s="134"/>
      <c r="Q2285" s="246">
        <v>701302005</v>
      </c>
      <c r="R2285" s="232" t="s">
        <v>9228</v>
      </c>
      <c r="S2285" s="233">
        <v>0.1</v>
      </c>
      <c r="T2285" s="234">
        <v>0.1</v>
      </c>
      <c r="U2285" s="135"/>
    </row>
    <row r="2286" spans="16:21" x14ac:dyDescent="0.35">
      <c r="P2286" s="134"/>
      <c r="Q2286" s="246">
        <v>701302006</v>
      </c>
      <c r="R2286" s="232" t="s">
        <v>9229</v>
      </c>
      <c r="S2286" s="233">
        <v>0.1</v>
      </c>
      <c r="T2286" s="234">
        <v>0.1</v>
      </c>
      <c r="U2286" s="135"/>
    </row>
    <row r="2287" spans="16:21" x14ac:dyDescent="0.35">
      <c r="P2287" s="134"/>
      <c r="Q2287" s="246">
        <v>701302007</v>
      </c>
      <c r="R2287" s="232" t="s">
        <v>9230</v>
      </c>
      <c r="S2287" s="233">
        <v>0.1</v>
      </c>
      <c r="T2287" s="234">
        <v>0.1</v>
      </c>
      <c r="U2287" s="135"/>
    </row>
    <row r="2288" spans="16:21" x14ac:dyDescent="0.35">
      <c r="P2288" s="134"/>
      <c r="Q2288" s="246">
        <v>701302008</v>
      </c>
      <c r="R2288" s="232" t="s">
        <v>9231</v>
      </c>
      <c r="S2288" s="233">
        <v>0.1</v>
      </c>
      <c r="T2288" s="234">
        <v>0.1</v>
      </c>
      <c r="U2288" s="135"/>
    </row>
    <row r="2289" spans="16:21" x14ac:dyDescent="0.35">
      <c r="P2289" s="134"/>
      <c r="Q2289" s="246">
        <v>701302009</v>
      </c>
      <c r="R2289" s="232" t="s">
        <v>9232</v>
      </c>
      <c r="S2289" s="233">
        <v>0.1</v>
      </c>
      <c r="T2289" s="234">
        <v>0.1</v>
      </c>
      <c r="U2289" s="135"/>
    </row>
    <row r="2290" spans="16:21" x14ac:dyDescent="0.35">
      <c r="P2290" s="134"/>
      <c r="Q2290" s="246">
        <v>701302010</v>
      </c>
      <c r="R2290" s="232" t="s">
        <v>9233</v>
      </c>
      <c r="S2290" s="233">
        <v>0.1</v>
      </c>
      <c r="T2290" s="234">
        <v>0.1</v>
      </c>
      <c r="U2290" s="135"/>
    </row>
    <row r="2291" spans="16:21" x14ac:dyDescent="0.35">
      <c r="P2291" s="134"/>
      <c r="Q2291" s="246">
        <v>701302011</v>
      </c>
      <c r="R2291" s="232" t="s">
        <v>9170</v>
      </c>
      <c r="S2291" s="233">
        <v>0.1</v>
      </c>
      <c r="T2291" s="234">
        <v>0.1</v>
      </c>
      <c r="U2291" s="135"/>
    </row>
    <row r="2292" spans="16:21" x14ac:dyDescent="0.35">
      <c r="P2292" s="134"/>
      <c r="Q2292" s="246">
        <v>701302012</v>
      </c>
      <c r="R2292" s="232" t="s">
        <v>9234</v>
      </c>
      <c r="S2292" s="233">
        <v>0.1</v>
      </c>
      <c r="T2292" s="234">
        <v>0.1</v>
      </c>
      <c r="U2292" s="135"/>
    </row>
    <row r="2293" spans="16:21" x14ac:dyDescent="0.35">
      <c r="P2293" s="134"/>
      <c r="Q2293" s="246">
        <v>701302013</v>
      </c>
      <c r="R2293" s="232" t="s">
        <v>9235</v>
      </c>
      <c r="S2293" s="233">
        <v>0.1</v>
      </c>
      <c r="T2293" s="234">
        <v>0.1</v>
      </c>
      <c r="U2293" s="135"/>
    </row>
    <row r="2294" spans="16:21" x14ac:dyDescent="0.35">
      <c r="P2294" s="134"/>
      <c r="Q2294" s="246">
        <v>701302015</v>
      </c>
      <c r="R2294" s="232" t="s">
        <v>9236</v>
      </c>
      <c r="S2294" s="233">
        <v>0.1</v>
      </c>
      <c r="T2294" s="234">
        <v>0.1</v>
      </c>
      <c r="U2294" s="135"/>
    </row>
    <row r="2295" spans="16:21" x14ac:dyDescent="0.35">
      <c r="P2295" s="134"/>
      <c r="Q2295" s="246">
        <v>701302017</v>
      </c>
      <c r="R2295" s="232" t="s">
        <v>9237</v>
      </c>
      <c r="S2295" s="233">
        <v>0.1</v>
      </c>
      <c r="T2295" s="234">
        <v>0.1</v>
      </c>
      <c r="U2295" s="135"/>
    </row>
    <row r="2296" spans="16:21" x14ac:dyDescent="0.35">
      <c r="P2296" s="134"/>
      <c r="Q2296" s="246">
        <v>701302018</v>
      </c>
      <c r="R2296" s="232" t="s">
        <v>9238</v>
      </c>
      <c r="S2296" s="233">
        <v>0.1</v>
      </c>
      <c r="T2296" s="234">
        <v>0.1</v>
      </c>
      <c r="U2296" s="135"/>
    </row>
    <row r="2297" spans="16:21" x14ac:dyDescent="0.35">
      <c r="P2297" s="134"/>
      <c r="Q2297" s="246">
        <v>701302019</v>
      </c>
      <c r="R2297" s="232" t="s">
        <v>9239</v>
      </c>
      <c r="S2297" s="233">
        <v>0.1</v>
      </c>
      <c r="T2297" s="234">
        <v>0.1</v>
      </c>
      <c r="U2297" s="135"/>
    </row>
    <row r="2298" spans="16:21" x14ac:dyDescent="0.35">
      <c r="P2298" s="134"/>
      <c r="Q2298" s="246">
        <v>701302020</v>
      </c>
      <c r="R2298" s="232" t="s">
        <v>9240</v>
      </c>
      <c r="S2298" s="233">
        <v>0.1</v>
      </c>
      <c r="T2298" s="234">
        <v>0.1</v>
      </c>
      <c r="U2298" s="135"/>
    </row>
    <row r="2299" spans="16:21" x14ac:dyDescent="0.35">
      <c r="P2299" s="134"/>
      <c r="Q2299" s="246">
        <v>701302022</v>
      </c>
      <c r="R2299" s="232" t="s">
        <v>9241</v>
      </c>
      <c r="S2299" s="233">
        <v>0.1</v>
      </c>
      <c r="T2299" s="234">
        <v>0.1</v>
      </c>
      <c r="U2299" s="135"/>
    </row>
    <row r="2300" spans="16:21" x14ac:dyDescent="0.35">
      <c r="P2300" s="134"/>
      <c r="Q2300" s="246">
        <v>701303001</v>
      </c>
      <c r="R2300" s="232" t="s">
        <v>9242</v>
      </c>
      <c r="S2300" s="233">
        <v>0.1</v>
      </c>
      <c r="T2300" s="234">
        <v>0.1</v>
      </c>
      <c r="U2300" s="135"/>
    </row>
    <row r="2301" spans="16:21" x14ac:dyDescent="0.35">
      <c r="P2301" s="134"/>
      <c r="Q2301" s="246">
        <v>701303003</v>
      </c>
      <c r="R2301" s="232" t="s">
        <v>8930</v>
      </c>
      <c r="S2301" s="233">
        <v>0.1</v>
      </c>
      <c r="T2301" s="234">
        <v>0.1</v>
      </c>
      <c r="U2301" s="135"/>
    </row>
    <row r="2302" spans="16:21" x14ac:dyDescent="0.35">
      <c r="P2302" s="134"/>
      <c r="Q2302" s="246">
        <v>701303004</v>
      </c>
      <c r="R2302" s="232" t="s">
        <v>8931</v>
      </c>
      <c r="S2302" s="233">
        <v>0.1</v>
      </c>
      <c r="T2302" s="234">
        <v>0.1</v>
      </c>
      <c r="U2302" s="135"/>
    </row>
    <row r="2303" spans="16:21" x14ac:dyDescent="0.35">
      <c r="P2303" s="134"/>
      <c r="Q2303" s="246">
        <v>701303005</v>
      </c>
      <c r="R2303" s="232" t="s">
        <v>8932</v>
      </c>
      <c r="S2303" s="233">
        <v>0.1</v>
      </c>
      <c r="T2303" s="234">
        <v>0.1</v>
      </c>
      <c r="U2303" s="135"/>
    </row>
    <row r="2304" spans="16:21" x14ac:dyDescent="0.35">
      <c r="P2304" s="134"/>
      <c r="Q2304" s="246">
        <v>701303009</v>
      </c>
      <c r="R2304" s="232" t="s">
        <v>8933</v>
      </c>
      <c r="S2304" s="233">
        <v>0.1</v>
      </c>
      <c r="T2304" s="234">
        <v>0.1</v>
      </c>
      <c r="U2304" s="135"/>
    </row>
    <row r="2305" spans="16:21" x14ac:dyDescent="0.35">
      <c r="P2305" s="134"/>
      <c r="Q2305" s="246">
        <v>701303010</v>
      </c>
      <c r="R2305" s="232" t="s">
        <v>9243</v>
      </c>
      <c r="S2305" s="233">
        <v>0.1</v>
      </c>
      <c r="T2305" s="234">
        <v>0.1</v>
      </c>
      <c r="U2305" s="135"/>
    </row>
    <row r="2306" spans="16:21" x14ac:dyDescent="0.35">
      <c r="P2306" s="134"/>
      <c r="Q2306" s="246">
        <v>701303011</v>
      </c>
      <c r="R2306" s="232" t="s">
        <v>9244</v>
      </c>
      <c r="S2306" s="233">
        <v>0.1</v>
      </c>
      <c r="T2306" s="234">
        <v>0.1</v>
      </c>
      <c r="U2306" s="135"/>
    </row>
    <row r="2307" spans="16:21" x14ac:dyDescent="0.35">
      <c r="P2307" s="134"/>
      <c r="Q2307" s="246">
        <v>701303012</v>
      </c>
      <c r="R2307" s="232" t="s">
        <v>9245</v>
      </c>
      <c r="S2307" s="233">
        <v>0.1</v>
      </c>
      <c r="T2307" s="234">
        <v>0.1</v>
      </c>
      <c r="U2307" s="135"/>
    </row>
    <row r="2308" spans="16:21" x14ac:dyDescent="0.35">
      <c r="P2308" s="134"/>
      <c r="Q2308" s="246">
        <v>701303013</v>
      </c>
      <c r="R2308" s="232" t="s">
        <v>9246</v>
      </c>
      <c r="S2308" s="233">
        <v>0.1</v>
      </c>
      <c r="T2308" s="234">
        <v>0.1</v>
      </c>
      <c r="U2308" s="135"/>
    </row>
    <row r="2309" spans="16:21" x14ac:dyDescent="0.35">
      <c r="P2309" s="134"/>
      <c r="Q2309" s="246">
        <v>701303014</v>
      </c>
      <c r="R2309" s="232" t="s">
        <v>9247</v>
      </c>
      <c r="S2309" s="233">
        <v>0.1</v>
      </c>
      <c r="T2309" s="234">
        <v>0.1</v>
      </c>
      <c r="U2309" s="135"/>
    </row>
    <row r="2310" spans="16:21" x14ac:dyDescent="0.35">
      <c r="P2310" s="134"/>
      <c r="Q2310" s="246">
        <v>701303015</v>
      </c>
      <c r="R2310" s="232" t="s">
        <v>9248</v>
      </c>
      <c r="S2310" s="233">
        <v>0.1</v>
      </c>
      <c r="T2310" s="234">
        <v>0.1</v>
      </c>
      <c r="U2310" s="135"/>
    </row>
    <row r="2311" spans="16:21" x14ac:dyDescent="0.35">
      <c r="P2311" s="134"/>
      <c r="Q2311" s="246">
        <v>701303017</v>
      </c>
      <c r="R2311" s="232" t="s">
        <v>9249</v>
      </c>
      <c r="S2311" s="233">
        <v>0.1</v>
      </c>
      <c r="T2311" s="234">
        <v>0.1</v>
      </c>
      <c r="U2311" s="135"/>
    </row>
    <row r="2312" spans="16:21" x14ac:dyDescent="0.35">
      <c r="P2312" s="134"/>
      <c r="Q2312" s="246">
        <v>701303018</v>
      </c>
      <c r="R2312" s="232" t="s">
        <v>9250</v>
      </c>
      <c r="S2312" s="233">
        <v>0.1</v>
      </c>
      <c r="T2312" s="234">
        <v>0.1</v>
      </c>
      <c r="U2312" s="135"/>
    </row>
    <row r="2313" spans="16:21" x14ac:dyDescent="0.35">
      <c r="P2313" s="134"/>
      <c r="Q2313" s="246">
        <v>701303019</v>
      </c>
      <c r="R2313" s="232" t="s">
        <v>9251</v>
      </c>
      <c r="S2313" s="233">
        <v>0.1</v>
      </c>
      <c r="T2313" s="234">
        <v>0.1</v>
      </c>
      <c r="U2313" s="135"/>
    </row>
    <row r="2314" spans="16:21" x14ac:dyDescent="0.35">
      <c r="P2314" s="134"/>
      <c r="Q2314" s="246">
        <v>701303020</v>
      </c>
      <c r="R2314" s="232" t="s">
        <v>9252</v>
      </c>
      <c r="S2314" s="233">
        <v>0.1</v>
      </c>
      <c r="T2314" s="234">
        <v>0.1</v>
      </c>
      <c r="U2314" s="135"/>
    </row>
    <row r="2315" spans="16:21" x14ac:dyDescent="0.35">
      <c r="P2315" s="134"/>
      <c r="Q2315" s="246">
        <v>701303021</v>
      </c>
      <c r="R2315" s="232" t="s">
        <v>9253</v>
      </c>
      <c r="S2315" s="233">
        <v>0.1</v>
      </c>
      <c r="T2315" s="234">
        <v>0.1</v>
      </c>
      <c r="U2315" s="135"/>
    </row>
    <row r="2316" spans="16:21" x14ac:dyDescent="0.35">
      <c r="P2316" s="134"/>
      <c r="Q2316" s="246">
        <v>701303022</v>
      </c>
      <c r="R2316" s="232" t="s">
        <v>8934</v>
      </c>
      <c r="S2316" s="233">
        <v>0.1</v>
      </c>
      <c r="T2316" s="234">
        <v>0.1</v>
      </c>
      <c r="U2316" s="135"/>
    </row>
    <row r="2317" spans="16:21" x14ac:dyDescent="0.35">
      <c r="P2317" s="134"/>
      <c r="Q2317" s="246">
        <v>701303023</v>
      </c>
      <c r="R2317" s="232" t="s">
        <v>8935</v>
      </c>
      <c r="S2317" s="233">
        <v>0.1</v>
      </c>
      <c r="T2317" s="234">
        <v>0.1</v>
      </c>
      <c r="U2317" s="135"/>
    </row>
    <row r="2318" spans="16:21" x14ac:dyDescent="0.35">
      <c r="P2318" s="134"/>
      <c r="Q2318" s="246">
        <v>701303025</v>
      </c>
      <c r="R2318" s="232" t="s">
        <v>9254</v>
      </c>
      <c r="S2318" s="233">
        <v>0.1</v>
      </c>
      <c r="T2318" s="234">
        <v>0.1</v>
      </c>
      <c r="U2318" s="135"/>
    </row>
    <row r="2319" spans="16:21" x14ac:dyDescent="0.35">
      <c r="P2319" s="134"/>
      <c r="Q2319" s="246">
        <v>701303028</v>
      </c>
      <c r="R2319" s="232" t="s">
        <v>8936</v>
      </c>
      <c r="S2319" s="233">
        <v>0.1</v>
      </c>
      <c r="T2319" s="234">
        <v>0.1</v>
      </c>
      <c r="U2319" s="135"/>
    </row>
    <row r="2320" spans="16:21" x14ac:dyDescent="0.35">
      <c r="P2320" s="134"/>
      <c r="Q2320" s="246">
        <v>701303029</v>
      </c>
      <c r="R2320" s="232" t="s">
        <v>8937</v>
      </c>
      <c r="S2320" s="233">
        <v>0.1</v>
      </c>
      <c r="T2320" s="234">
        <v>0.1</v>
      </c>
      <c r="U2320" s="135"/>
    </row>
    <row r="2321" spans="16:21" x14ac:dyDescent="0.35">
      <c r="P2321" s="134"/>
      <c r="Q2321" s="246">
        <v>701303030</v>
      </c>
      <c r="R2321" s="232" t="s">
        <v>8938</v>
      </c>
      <c r="S2321" s="233">
        <v>0.1</v>
      </c>
      <c r="T2321" s="234">
        <v>0.1</v>
      </c>
      <c r="U2321" s="135"/>
    </row>
    <row r="2322" spans="16:21" x14ac:dyDescent="0.35">
      <c r="P2322" s="134"/>
      <c r="Q2322" s="246">
        <v>701303031</v>
      </c>
      <c r="R2322" s="232" t="s">
        <v>8939</v>
      </c>
      <c r="S2322" s="233">
        <v>0.1</v>
      </c>
      <c r="T2322" s="234">
        <v>0.1</v>
      </c>
      <c r="U2322" s="135"/>
    </row>
    <row r="2323" spans="16:21" x14ac:dyDescent="0.35">
      <c r="P2323" s="134"/>
      <c r="Q2323" s="246">
        <v>701303032</v>
      </c>
      <c r="R2323" s="232" t="s">
        <v>9255</v>
      </c>
      <c r="S2323" s="233">
        <v>0.1</v>
      </c>
      <c r="T2323" s="234">
        <v>0.1</v>
      </c>
      <c r="U2323" s="135"/>
    </row>
    <row r="2324" spans="16:21" x14ac:dyDescent="0.35">
      <c r="P2324" s="134"/>
      <c r="Q2324" s="246">
        <v>701303033</v>
      </c>
      <c r="R2324" s="232" t="s">
        <v>9256</v>
      </c>
      <c r="S2324" s="233">
        <v>0.1</v>
      </c>
      <c r="T2324" s="234">
        <v>0.1</v>
      </c>
      <c r="U2324" s="135"/>
    </row>
    <row r="2325" spans="16:21" x14ac:dyDescent="0.35">
      <c r="P2325" s="134"/>
      <c r="Q2325" s="246">
        <v>701303034</v>
      </c>
      <c r="R2325" s="232" t="s">
        <v>9257</v>
      </c>
      <c r="S2325" s="233">
        <v>0.1</v>
      </c>
      <c r="T2325" s="234">
        <v>0.1</v>
      </c>
      <c r="U2325" s="135"/>
    </row>
    <row r="2326" spans="16:21" x14ac:dyDescent="0.35">
      <c r="P2326" s="134"/>
      <c r="Q2326" s="246">
        <v>701303035</v>
      </c>
      <c r="R2326" s="232" t="s">
        <v>8940</v>
      </c>
      <c r="S2326" s="233">
        <v>0.1</v>
      </c>
      <c r="T2326" s="234">
        <v>0.1</v>
      </c>
      <c r="U2326" s="135"/>
    </row>
    <row r="2327" spans="16:21" x14ac:dyDescent="0.35">
      <c r="P2327" s="134"/>
      <c r="Q2327" s="246">
        <v>701303036</v>
      </c>
      <c r="R2327" s="232" t="s">
        <v>8941</v>
      </c>
      <c r="S2327" s="233">
        <v>0.1</v>
      </c>
      <c r="T2327" s="234">
        <v>0.1</v>
      </c>
      <c r="U2327" s="135"/>
    </row>
    <row r="2328" spans="16:21" x14ac:dyDescent="0.35">
      <c r="P2328" s="134"/>
      <c r="Q2328" s="246">
        <v>701303037</v>
      </c>
      <c r="R2328" s="232" t="s">
        <v>8942</v>
      </c>
      <c r="S2328" s="233">
        <v>0.1</v>
      </c>
      <c r="T2328" s="234">
        <v>0.1</v>
      </c>
      <c r="U2328" s="135"/>
    </row>
    <row r="2329" spans="16:21" x14ac:dyDescent="0.35">
      <c r="P2329" s="134"/>
      <c r="Q2329" s="246">
        <v>701303038</v>
      </c>
      <c r="R2329" s="232" t="s">
        <v>9258</v>
      </c>
      <c r="S2329" s="233">
        <v>0.1</v>
      </c>
      <c r="T2329" s="234">
        <v>0.1</v>
      </c>
      <c r="U2329" s="135"/>
    </row>
    <row r="2330" spans="16:21" x14ac:dyDescent="0.35">
      <c r="P2330" s="134"/>
      <c r="Q2330" s="246">
        <v>701303039</v>
      </c>
      <c r="R2330" s="232" t="s">
        <v>9259</v>
      </c>
      <c r="S2330" s="233">
        <v>0.1</v>
      </c>
      <c r="T2330" s="234">
        <v>0.1</v>
      </c>
      <c r="U2330" s="135"/>
    </row>
    <row r="2331" spans="16:21" x14ac:dyDescent="0.35">
      <c r="P2331" s="134"/>
      <c r="Q2331" s="246">
        <v>701303040</v>
      </c>
      <c r="R2331" s="232" t="s">
        <v>9260</v>
      </c>
      <c r="S2331" s="233">
        <v>0.1</v>
      </c>
      <c r="T2331" s="234">
        <v>0.1</v>
      </c>
      <c r="U2331" s="135"/>
    </row>
    <row r="2332" spans="16:21" x14ac:dyDescent="0.35">
      <c r="P2332" s="134"/>
      <c r="Q2332" s="246">
        <v>701303041</v>
      </c>
      <c r="R2332" s="232" t="s">
        <v>9261</v>
      </c>
      <c r="S2332" s="233">
        <v>0.1</v>
      </c>
      <c r="T2332" s="234">
        <v>0.1</v>
      </c>
      <c r="U2332" s="135"/>
    </row>
    <row r="2333" spans="16:21" x14ac:dyDescent="0.35">
      <c r="P2333" s="134"/>
      <c r="Q2333" s="246">
        <v>701303042</v>
      </c>
      <c r="R2333" s="232" t="s">
        <v>8943</v>
      </c>
      <c r="S2333" s="233">
        <v>0.1</v>
      </c>
      <c r="T2333" s="234">
        <v>0.1</v>
      </c>
      <c r="U2333" s="135"/>
    </row>
    <row r="2334" spans="16:21" x14ac:dyDescent="0.35">
      <c r="P2334" s="134"/>
      <c r="Q2334" s="246">
        <v>701303043</v>
      </c>
      <c r="R2334" s="232" t="s">
        <v>9262</v>
      </c>
      <c r="S2334" s="233">
        <v>0.1</v>
      </c>
      <c r="T2334" s="234">
        <v>0.1</v>
      </c>
      <c r="U2334" s="135"/>
    </row>
    <row r="2335" spans="16:21" x14ac:dyDescent="0.35">
      <c r="P2335" s="134"/>
      <c r="Q2335" s="246">
        <v>701303045</v>
      </c>
      <c r="R2335" s="232" t="s">
        <v>8944</v>
      </c>
      <c r="S2335" s="233">
        <v>0.1</v>
      </c>
      <c r="T2335" s="234">
        <v>0.1</v>
      </c>
      <c r="U2335" s="135"/>
    </row>
    <row r="2336" spans="16:21" x14ac:dyDescent="0.35">
      <c r="P2336" s="134"/>
      <c r="Q2336" s="246">
        <v>701303046</v>
      </c>
      <c r="R2336" s="232" t="s">
        <v>8945</v>
      </c>
      <c r="S2336" s="233">
        <v>0.1</v>
      </c>
      <c r="T2336" s="234">
        <v>0.1</v>
      </c>
      <c r="U2336" s="135"/>
    </row>
    <row r="2337" spans="16:21" x14ac:dyDescent="0.35">
      <c r="P2337" s="134"/>
      <c r="Q2337" s="246">
        <v>701303050</v>
      </c>
      <c r="R2337" s="232" t="s">
        <v>9263</v>
      </c>
      <c r="S2337" s="233">
        <v>0.1</v>
      </c>
      <c r="T2337" s="234">
        <v>0.1</v>
      </c>
      <c r="U2337" s="135"/>
    </row>
    <row r="2338" spans="16:21" x14ac:dyDescent="0.35">
      <c r="P2338" s="134"/>
      <c r="Q2338" s="246">
        <v>701303051</v>
      </c>
      <c r="R2338" s="232" t="s">
        <v>9264</v>
      </c>
      <c r="S2338" s="233">
        <v>0.1</v>
      </c>
      <c r="T2338" s="234">
        <v>0.1</v>
      </c>
      <c r="U2338" s="135"/>
    </row>
    <row r="2339" spans="16:21" x14ac:dyDescent="0.35">
      <c r="P2339" s="134"/>
      <c r="Q2339" s="246">
        <v>701303053</v>
      </c>
      <c r="R2339" s="232" t="s">
        <v>9265</v>
      </c>
      <c r="S2339" s="233">
        <v>0.1</v>
      </c>
      <c r="T2339" s="234">
        <v>0.1</v>
      </c>
      <c r="U2339" s="135"/>
    </row>
    <row r="2340" spans="16:21" x14ac:dyDescent="0.35">
      <c r="P2340" s="134"/>
      <c r="Q2340" s="246">
        <v>701303056</v>
      </c>
      <c r="R2340" s="232" t="s">
        <v>9266</v>
      </c>
      <c r="S2340" s="233">
        <v>0.1</v>
      </c>
      <c r="T2340" s="234">
        <v>0.1</v>
      </c>
      <c r="U2340" s="135"/>
    </row>
    <row r="2341" spans="16:21" x14ac:dyDescent="0.35">
      <c r="P2341" s="134"/>
      <c r="Q2341" s="246">
        <v>701303058</v>
      </c>
      <c r="R2341" s="232" t="s">
        <v>9267</v>
      </c>
      <c r="S2341" s="233">
        <v>0.1</v>
      </c>
      <c r="T2341" s="234">
        <v>0.1</v>
      </c>
      <c r="U2341" s="135"/>
    </row>
    <row r="2342" spans="16:21" x14ac:dyDescent="0.35">
      <c r="P2342" s="134"/>
      <c r="Q2342" s="246">
        <v>701303059</v>
      </c>
      <c r="R2342" s="232" t="s">
        <v>9268</v>
      </c>
      <c r="S2342" s="233">
        <v>0.1</v>
      </c>
      <c r="T2342" s="234">
        <v>0.1</v>
      </c>
      <c r="U2342" s="135"/>
    </row>
    <row r="2343" spans="16:21" x14ac:dyDescent="0.35">
      <c r="P2343" s="134"/>
      <c r="Q2343" s="246">
        <v>701303061</v>
      </c>
      <c r="R2343" s="232" t="s">
        <v>9269</v>
      </c>
      <c r="S2343" s="233">
        <v>0.1</v>
      </c>
      <c r="T2343" s="234">
        <v>0.1</v>
      </c>
      <c r="U2343" s="135"/>
    </row>
    <row r="2344" spans="16:21" x14ac:dyDescent="0.35">
      <c r="P2344" s="134"/>
      <c r="Q2344" s="246">
        <v>701303062</v>
      </c>
      <c r="R2344" s="232" t="s">
        <v>9270</v>
      </c>
      <c r="S2344" s="233">
        <v>0.1</v>
      </c>
      <c r="T2344" s="234">
        <v>0.1</v>
      </c>
      <c r="U2344" s="135"/>
    </row>
    <row r="2345" spans="16:21" x14ac:dyDescent="0.35">
      <c r="P2345" s="134"/>
      <c r="Q2345" s="246">
        <v>701303064</v>
      </c>
      <c r="R2345" s="232" t="s">
        <v>9271</v>
      </c>
      <c r="S2345" s="233">
        <v>0.1</v>
      </c>
      <c r="T2345" s="234">
        <v>0.1</v>
      </c>
      <c r="U2345" s="135"/>
    </row>
    <row r="2346" spans="16:21" x14ac:dyDescent="0.35">
      <c r="P2346" s="134"/>
      <c r="Q2346" s="246">
        <v>701303065</v>
      </c>
      <c r="R2346" s="232" t="s">
        <v>9272</v>
      </c>
      <c r="S2346" s="233">
        <v>0.1</v>
      </c>
      <c r="T2346" s="234">
        <v>0.1</v>
      </c>
      <c r="U2346" s="135"/>
    </row>
    <row r="2347" spans="16:21" x14ac:dyDescent="0.35">
      <c r="P2347" s="134"/>
      <c r="Q2347" s="246">
        <v>701303068</v>
      </c>
      <c r="R2347" s="232" t="s">
        <v>9273</v>
      </c>
      <c r="S2347" s="233">
        <v>0.1</v>
      </c>
      <c r="T2347" s="234">
        <v>0.1</v>
      </c>
      <c r="U2347" s="135"/>
    </row>
    <row r="2348" spans="16:21" x14ac:dyDescent="0.35">
      <c r="P2348" s="134"/>
      <c r="Q2348" s="246">
        <v>701303070</v>
      </c>
      <c r="R2348" s="232" t="s">
        <v>9274</v>
      </c>
      <c r="S2348" s="233">
        <v>0.1</v>
      </c>
      <c r="T2348" s="234">
        <v>0.1</v>
      </c>
      <c r="U2348" s="135"/>
    </row>
    <row r="2349" spans="16:21" x14ac:dyDescent="0.35">
      <c r="P2349" s="134"/>
      <c r="Q2349" s="246">
        <v>701303071</v>
      </c>
      <c r="R2349" s="232" t="s">
        <v>9275</v>
      </c>
      <c r="S2349" s="233">
        <v>0.1</v>
      </c>
      <c r="T2349" s="234">
        <v>0.1</v>
      </c>
      <c r="U2349" s="135"/>
    </row>
    <row r="2350" spans="16:21" x14ac:dyDescent="0.35">
      <c r="P2350" s="134"/>
      <c r="Q2350" s="246">
        <v>701303073</v>
      </c>
      <c r="R2350" s="232" t="s">
        <v>9276</v>
      </c>
      <c r="S2350" s="233">
        <v>0.1</v>
      </c>
      <c r="T2350" s="234">
        <v>0.1</v>
      </c>
      <c r="U2350" s="135"/>
    </row>
    <row r="2351" spans="16:21" x14ac:dyDescent="0.35">
      <c r="P2351" s="134"/>
      <c r="Q2351" s="246">
        <v>701303074</v>
      </c>
      <c r="R2351" s="232" t="s">
        <v>9277</v>
      </c>
      <c r="S2351" s="233">
        <v>0.1</v>
      </c>
      <c r="T2351" s="234">
        <v>0.1</v>
      </c>
      <c r="U2351" s="135"/>
    </row>
    <row r="2352" spans="16:21" x14ac:dyDescent="0.35">
      <c r="P2352" s="134"/>
      <c r="Q2352" s="246">
        <v>701303076</v>
      </c>
      <c r="R2352" s="232" t="s">
        <v>9278</v>
      </c>
      <c r="S2352" s="233">
        <v>0.1</v>
      </c>
      <c r="T2352" s="234">
        <v>0.1</v>
      </c>
      <c r="U2352" s="135"/>
    </row>
    <row r="2353" spans="16:21" x14ac:dyDescent="0.35">
      <c r="P2353" s="134"/>
      <c r="Q2353" s="246">
        <v>701303078</v>
      </c>
      <c r="R2353" s="232" t="s">
        <v>8946</v>
      </c>
      <c r="S2353" s="233">
        <v>0.1</v>
      </c>
      <c r="T2353" s="234">
        <v>0.1</v>
      </c>
      <c r="U2353" s="135"/>
    </row>
    <row r="2354" spans="16:21" x14ac:dyDescent="0.35">
      <c r="P2354" s="134"/>
      <c r="Q2354" s="246">
        <v>701304004</v>
      </c>
      <c r="R2354" s="232" t="s">
        <v>9279</v>
      </c>
      <c r="S2354" s="233">
        <v>0.1</v>
      </c>
      <c r="T2354" s="234">
        <v>0.1</v>
      </c>
      <c r="U2354" s="135"/>
    </row>
    <row r="2355" spans="16:21" x14ac:dyDescent="0.35">
      <c r="P2355" s="134"/>
      <c r="Q2355" s="246">
        <v>701304005</v>
      </c>
      <c r="R2355" s="232" t="s">
        <v>9280</v>
      </c>
      <c r="S2355" s="233">
        <v>0.1</v>
      </c>
      <c r="T2355" s="234">
        <v>0.1</v>
      </c>
      <c r="U2355" s="135"/>
    </row>
    <row r="2356" spans="16:21" x14ac:dyDescent="0.35">
      <c r="P2356" s="134"/>
      <c r="Q2356" s="246">
        <v>701304006</v>
      </c>
      <c r="R2356" s="232" t="s">
        <v>9281</v>
      </c>
      <c r="S2356" s="233">
        <v>0.1</v>
      </c>
      <c r="T2356" s="234">
        <v>0.1</v>
      </c>
      <c r="U2356" s="135"/>
    </row>
    <row r="2357" spans="16:21" x14ac:dyDescent="0.35">
      <c r="P2357" s="134"/>
      <c r="Q2357" s="246">
        <v>701304007</v>
      </c>
      <c r="R2357" s="232" t="s">
        <v>9282</v>
      </c>
      <c r="S2357" s="233">
        <v>0.1</v>
      </c>
      <c r="T2357" s="234">
        <v>0.1</v>
      </c>
      <c r="U2357" s="135"/>
    </row>
    <row r="2358" spans="16:21" x14ac:dyDescent="0.35">
      <c r="P2358" s="134"/>
      <c r="Q2358" s="246">
        <v>701304008</v>
      </c>
      <c r="R2358" s="232" t="s">
        <v>9283</v>
      </c>
      <c r="S2358" s="233">
        <v>0.1</v>
      </c>
      <c r="T2358" s="234">
        <v>0.1</v>
      </c>
      <c r="U2358" s="135"/>
    </row>
    <row r="2359" spans="16:21" x14ac:dyDescent="0.35">
      <c r="P2359" s="134"/>
      <c r="Q2359" s="246">
        <v>701304009</v>
      </c>
      <c r="R2359" s="232" t="s">
        <v>9284</v>
      </c>
      <c r="S2359" s="233">
        <v>0.1</v>
      </c>
      <c r="T2359" s="234">
        <v>0.1</v>
      </c>
      <c r="U2359" s="135"/>
    </row>
    <row r="2360" spans="16:21" x14ac:dyDescent="0.35">
      <c r="P2360" s="134"/>
      <c r="Q2360" s="246">
        <v>203101026</v>
      </c>
      <c r="R2360" s="232" t="s">
        <v>9285</v>
      </c>
      <c r="S2360" s="233">
        <v>0.1</v>
      </c>
      <c r="T2360" s="234">
        <v>0.1</v>
      </c>
      <c r="U2360" s="135"/>
    </row>
    <row r="2361" spans="16:21" x14ac:dyDescent="0.35">
      <c r="P2361" s="134"/>
      <c r="Q2361" s="246">
        <v>310101001</v>
      </c>
      <c r="R2361" s="232" t="s">
        <v>9286</v>
      </c>
      <c r="S2361" s="233">
        <v>0.1</v>
      </c>
      <c r="T2361" s="234">
        <v>0.1</v>
      </c>
      <c r="U2361" s="135"/>
    </row>
    <row r="2362" spans="16:21" x14ac:dyDescent="0.35">
      <c r="P2362" s="134"/>
      <c r="Q2362" s="246">
        <v>310101002</v>
      </c>
      <c r="R2362" s="232" t="s">
        <v>9287</v>
      </c>
      <c r="S2362" s="233">
        <v>0.1</v>
      </c>
      <c r="T2362" s="234">
        <v>0.1</v>
      </c>
      <c r="U2362" s="135"/>
    </row>
    <row r="2363" spans="16:21" x14ac:dyDescent="0.35">
      <c r="P2363" s="134"/>
      <c r="Q2363" s="246">
        <v>310101003</v>
      </c>
      <c r="R2363" s="232" t="s">
        <v>9288</v>
      </c>
      <c r="S2363" s="233">
        <v>0.1</v>
      </c>
      <c r="T2363" s="234">
        <v>0.1</v>
      </c>
      <c r="U2363" s="135"/>
    </row>
    <row r="2364" spans="16:21" x14ac:dyDescent="0.35">
      <c r="P2364" s="134"/>
      <c r="Q2364" s="246">
        <v>310101004</v>
      </c>
      <c r="R2364" s="232" t="s">
        <v>9289</v>
      </c>
      <c r="S2364" s="233">
        <v>0.1</v>
      </c>
      <c r="T2364" s="234">
        <v>0.1</v>
      </c>
      <c r="U2364" s="135"/>
    </row>
    <row r="2365" spans="16:21" x14ac:dyDescent="0.35">
      <c r="P2365" s="134"/>
      <c r="Q2365" s="246">
        <v>310101005</v>
      </c>
      <c r="R2365" s="232" t="s">
        <v>9290</v>
      </c>
      <c r="S2365" s="233">
        <v>0.1</v>
      </c>
      <c r="T2365" s="234">
        <v>0.1</v>
      </c>
      <c r="U2365" s="135"/>
    </row>
    <row r="2366" spans="16:21" x14ac:dyDescent="0.35">
      <c r="P2366" s="134"/>
      <c r="Q2366" s="246">
        <v>310101006</v>
      </c>
      <c r="R2366" s="232" t="s">
        <v>9291</v>
      </c>
      <c r="S2366" s="233">
        <v>0.1</v>
      </c>
      <c r="T2366" s="234">
        <v>0.1</v>
      </c>
      <c r="U2366" s="135"/>
    </row>
    <row r="2367" spans="16:21" x14ac:dyDescent="0.35">
      <c r="P2367" s="134"/>
      <c r="Q2367" s="246">
        <v>310101017</v>
      </c>
      <c r="R2367" s="232" t="s">
        <v>9292</v>
      </c>
      <c r="S2367" s="233">
        <v>0.1</v>
      </c>
      <c r="T2367" s="234">
        <v>0.1</v>
      </c>
      <c r="U2367" s="135"/>
    </row>
    <row r="2368" spans="16:21" x14ac:dyDescent="0.35">
      <c r="P2368" s="134"/>
      <c r="Q2368" s="246">
        <v>310101024</v>
      </c>
      <c r="R2368" s="232" t="s">
        <v>9293</v>
      </c>
      <c r="S2368" s="233">
        <v>0.1</v>
      </c>
      <c r="T2368" s="234">
        <v>0.1</v>
      </c>
      <c r="U2368" s="135"/>
    </row>
    <row r="2369" spans="16:21" x14ac:dyDescent="0.35">
      <c r="P2369" s="134"/>
      <c r="Q2369" s="246">
        <v>310101026</v>
      </c>
      <c r="R2369" s="232" t="s">
        <v>9294</v>
      </c>
      <c r="S2369" s="233">
        <v>0.1</v>
      </c>
      <c r="T2369" s="234">
        <v>0.1</v>
      </c>
      <c r="U2369" s="135"/>
    </row>
    <row r="2370" spans="16:21" x14ac:dyDescent="0.35">
      <c r="P2370" s="134"/>
      <c r="Q2370" s="246">
        <v>310102001</v>
      </c>
      <c r="R2370" s="232" t="s">
        <v>9286</v>
      </c>
      <c r="S2370" s="233">
        <v>0.1</v>
      </c>
      <c r="T2370" s="234">
        <v>0.1</v>
      </c>
      <c r="U2370" s="135"/>
    </row>
    <row r="2371" spans="16:21" x14ac:dyDescent="0.35">
      <c r="P2371" s="134"/>
      <c r="Q2371" s="246">
        <v>310102002</v>
      </c>
      <c r="R2371" s="232" t="s">
        <v>9287</v>
      </c>
      <c r="S2371" s="233">
        <v>0.1</v>
      </c>
      <c r="T2371" s="234">
        <v>0.1</v>
      </c>
      <c r="U2371" s="135"/>
    </row>
    <row r="2372" spans="16:21" x14ac:dyDescent="0.35">
      <c r="P2372" s="134"/>
      <c r="Q2372" s="246">
        <v>310102003</v>
      </c>
      <c r="R2372" s="232" t="s">
        <v>9288</v>
      </c>
      <c r="S2372" s="233">
        <v>0.1</v>
      </c>
      <c r="T2372" s="234">
        <v>0.1</v>
      </c>
      <c r="U2372" s="135"/>
    </row>
    <row r="2373" spans="16:21" x14ac:dyDescent="0.35">
      <c r="P2373" s="134"/>
      <c r="Q2373" s="246">
        <v>310102005</v>
      </c>
      <c r="R2373" s="232" t="s">
        <v>9291</v>
      </c>
      <c r="S2373" s="233">
        <v>0.1</v>
      </c>
      <c r="T2373" s="234">
        <v>0.1</v>
      </c>
      <c r="U2373" s="135"/>
    </row>
    <row r="2374" spans="16:21" x14ac:dyDescent="0.35">
      <c r="P2374" s="134"/>
      <c r="Q2374" s="246">
        <v>310102006</v>
      </c>
      <c r="R2374" s="232" t="s">
        <v>9295</v>
      </c>
      <c r="S2374" s="233">
        <v>0.1</v>
      </c>
      <c r="T2374" s="234">
        <v>0.1</v>
      </c>
      <c r="U2374" s="135"/>
    </row>
    <row r="2375" spans="16:21" x14ac:dyDescent="0.35">
      <c r="P2375" s="134"/>
      <c r="Q2375" s="246">
        <v>310102010</v>
      </c>
      <c r="R2375" s="232" t="s">
        <v>9296</v>
      </c>
      <c r="S2375" s="233">
        <v>0.1</v>
      </c>
      <c r="T2375" s="234">
        <v>0.1</v>
      </c>
      <c r="U2375" s="135"/>
    </row>
    <row r="2376" spans="16:21" x14ac:dyDescent="0.35">
      <c r="P2376" s="134"/>
      <c r="Q2376" s="246">
        <v>310102013</v>
      </c>
      <c r="R2376" s="232" t="s">
        <v>9297</v>
      </c>
      <c r="S2376" s="233">
        <v>0.1</v>
      </c>
      <c r="T2376" s="234">
        <v>0.1</v>
      </c>
      <c r="U2376" s="135"/>
    </row>
    <row r="2377" spans="16:21" x14ac:dyDescent="0.35">
      <c r="P2377" s="134"/>
      <c r="Q2377" s="246">
        <v>310102014</v>
      </c>
      <c r="R2377" s="232" t="s">
        <v>9292</v>
      </c>
      <c r="S2377" s="233">
        <v>0.1</v>
      </c>
      <c r="T2377" s="234">
        <v>0.1</v>
      </c>
      <c r="U2377" s="135"/>
    </row>
    <row r="2378" spans="16:21" x14ac:dyDescent="0.35">
      <c r="P2378" s="134"/>
      <c r="Q2378" s="246">
        <v>310102018</v>
      </c>
      <c r="R2378" s="232" t="s">
        <v>9298</v>
      </c>
      <c r="S2378" s="233">
        <v>0.1</v>
      </c>
      <c r="T2378" s="234">
        <v>0.1</v>
      </c>
      <c r="U2378" s="135"/>
    </row>
    <row r="2379" spans="16:21" x14ac:dyDescent="0.35">
      <c r="P2379" s="134"/>
      <c r="Q2379" s="246">
        <v>310102019</v>
      </c>
      <c r="R2379" s="232" t="s">
        <v>9299</v>
      </c>
      <c r="S2379" s="233">
        <v>0.1</v>
      </c>
      <c r="T2379" s="234">
        <v>0.1</v>
      </c>
      <c r="U2379" s="135"/>
    </row>
    <row r="2380" spans="16:21" x14ac:dyDescent="0.35">
      <c r="P2380" s="134"/>
      <c r="Q2380" s="246">
        <v>310102020</v>
      </c>
      <c r="R2380" s="232" t="s">
        <v>9300</v>
      </c>
      <c r="S2380" s="233">
        <v>0.1</v>
      </c>
      <c r="T2380" s="234">
        <v>0.1</v>
      </c>
      <c r="U2380" s="135"/>
    </row>
    <row r="2381" spans="16:21" x14ac:dyDescent="0.35">
      <c r="P2381" s="134"/>
      <c r="Q2381" s="246">
        <v>310102021</v>
      </c>
      <c r="R2381" s="232" t="s">
        <v>9301</v>
      </c>
      <c r="S2381" s="233">
        <v>0.1</v>
      </c>
      <c r="T2381" s="234">
        <v>0.1</v>
      </c>
      <c r="U2381" s="135"/>
    </row>
    <row r="2382" spans="16:21" x14ac:dyDescent="0.35">
      <c r="P2382" s="134"/>
      <c r="Q2382" s="246">
        <v>310102022</v>
      </c>
      <c r="R2382" s="232" t="s">
        <v>9302</v>
      </c>
      <c r="S2382" s="233">
        <v>0.1</v>
      </c>
      <c r="T2382" s="234">
        <v>0.1</v>
      </c>
      <c r="U2382" s="135"/>
    </row>
    <row r="2383" spans="16:21" x14ac:dyDescent="0.35">
      <c r="P2383" s="134"/>
      <c r="Q2383" s="246">
        <v>310102023</v>
      </c>
      <c r="R2383" s="232" t="s">
        <v>9303</v>
      </c>
      <c r="S2383" s="233">
        <v>0.1</v>
      </c>
      <c r="T2383" s="234">
        <v>0.1</v>
      </c>
      <c r="U2383" s="135"/>
    </row>
    <row r="2384" spans="16:21" x14ac:dyDescent="0.35">
      <c r="P2384" s="134"/>
      <c r="Q2384" s="246">
        <v>310102027</v>
      </c>
      <c r="R2384" s="232" t="s">
        <v>9304</v>
      </c>
      <c r="S2384" s="233">
        <v>0.1</v>
      </c>
      <c r="T2384" s="234">
        <v>0.1</v>
      </c>
      <c r="U2384" s="135"/>
    </row>
    <row r="2385" spans="16:21" x14ac:dyDescent="0.35">
      <c r="P2385" s="134"/>
      <c r="Q2385" s="246">
        <v>310102030</v>
      </c>
      <c r="R2385" s="232" t="s">
        <v>9305</v>
      </c>
      <c r="S2385" s="233">
        <v>0.1</v>
      </c>
      <c r="T2385" s="234">
        <v>0.1</v>
      </c>
      <c r="U2385" s="135"/>
    </row>
    <row r="2386" spans="16:21" x14ac:dyDescent="0.35">
      <c r="P2386" s="134"/>
      <c r="Q2386" s="246">
        <v>310104010</v>
      </c>
      <c r="R2386" s="232" t="s">
        <v>9306</v>
      </c>
      <c r="S2386" s="233">
        <v>0.1</v>
      </c>
      <c r="T2386" s="234">
        <v>0.1</v>
      </c>
      <c r="U2386" s="135"/>
    </row>
    <row r="2387" spans="16:21" x14ac:dyDescent="0.35">
      <c r="P2387" s="134"/>
      <c r="Q2387" s="246">
        <v>310104011</v>
      </c>
      <c r="R2387" s="232" t="s">
        <v>9307</v>
      </c>
      <c r="S2387" s="233">
        <v>0.1</v>
      </c>
      <c r="T2387" s="234">
        <v>0.1</v>
      </c>
      <c r="U2387" s="135"/>
    </row>
    <row r="2388" spans="16:21" x14ac:dyDescent="0.35">
      <c r="P2388" s="134"/>
      <c r="Q2388" s="246">
        <v>310104012</v>
      </c>
      <c r="R2388" s="232" t="s">
        <v>9308</v>
      </c>
      <c r="S2388" s="233">
        <v>0.1</v>
      </c>
      <c r="T2388" s="234">
        <v>0.1</v>
      </c>
      <c r="U2388" s="135"/>
    </row>
    <row r="2389" spans="16:21" x14ac:dyDescent="0.35">
      <c r="P2389" s="134"/>
      <c r="Q2389" s="246">
        <v>310104013</v>
      </c>
      <c r="R2389" s="232" t="s">
        <v>9309</v>
      </c>
      <c r="S2389" s="233">
        <v>0.1</v>
      </c>
      <c r="T2389" s="234">
        <v>0.1</v>
      </c>
      <c r="U2389" s="135"/>
    </row>
    <row r="2390" spans="16:21" x14ac:dyDescent="0.35">
      <c r="P2390" s="134"/>
      <c r="Q2390" s="246">
        <v>310104014</v>
      </c>
      <c r="R2390" s="232" t="s">
        <v>9310</v>
      </c>
      <c r="S2390" s="233">
        <v>0.1</v>
      </c>
      <c r="T2390" s="234">
        <v>0.1</v>
      </c>
      <c r="U2390" s="135"/>
    </row>
    <row r="2391" spans="16:21" x14ac:dyDescent="0.35">
      <c r="P2391" s="134"/>
      <c r="Q2391" s="246">
        <v>310104023</v>
      </c>
      <c r="R2391" s="232" t="s">
        <v>9311</v>
      </c>
      <c r="S2391" s="233">
        <v>0.1</v>
      </c>
      <c r="T2391" s="234">
        <v>0.1</v>
      </c>
      <c r="U2391" s="135"/>
    </row>
    <row r="2392" spans="16:21" x14ac:dyDescent="0.35">
      <c r="P2392" s="134"/>
      <c r="Q2392" s="246">
        <v>310104030</v>
      </c>
      <c r="R2392" s="232" t="s">
        <v>9312</v>
      </c>
      <c r="S2392" s="233">
        <v>0.1</v>
      </c>
      <c r="T2392" s="234">
        <v>0.1</v>
      </c>
      <c r="U2392" s="135"/>
    </row>
    <row r="2393" spans="16:21" x14ac:dyDescent="0.35">
      <c r="P2393" s="134"/>
      <c r="Q2393" s="246">
        <v>310104032</v>
      </c>
      <c r="R2393" s="232" t="s">
        <v>9313</v>
      </c>
      <c r="S2393" s="233">
        <v>0.1</v>
      </c>
      <c r="T2393" s="234">
        <v>0.1</v>
      </c>
      <c r="U2393" s="135"/>
    </row>
    <row r="2394" spans="16:21" x14ac:dyDescent="0.35">
      <c r="P2394" s="134"/>
      <c r="Q2394" s="246">
        <v>310104040</v>
      </c>
      <c r="R2394" s="232" t="s">
        <v>9314</v>
      </c>
      <c r="S2394" s="233">
        <v>0.1</v>
      </c>
      <c r="T2394" s="234">
        <v>0.1</v>
      </c>
      <c r="U2394" s="135"/>
    </row>
    <row r="2395" spans="16:21" x14ac:dyDescent="0.35">
      <c r="P2395" s="134"/>
      <c r="Q2395" s="246">
        <v>310104050</v>
      </c>
      <c r="R2395" s="232" t="s">
        <v>9315</v>
      </c>
      <c r="S2395" s="233">
        <v>0.1</v>
      </c>
      <c r="T2395" s="234">
        <v>0.1</v>
      </c>
      <c r="U2395" s="135"/>
    </row>
    <row r="2396" spans="16:21" x14ac:dyDescent="0.35">
      <c r="P2396" s="134"/>
      <c r="Q2396" s="246">
        <v>311201013</v>
      </c>
      <c r="R2396" s="232" t="s">
        <v>9316</v>
      </c>
      <c r="S2396" s="233">
        <v>0.1</v>
      </c>
      <c r="T2396" s="234">
        <v>0.1</v>
      </c>
      <c r="U2396" s="135"/>
    </row>
    <row r="2397" spans="16:21" x14ac:dyDescent="0.35">
      <c r="P2397" s="134"/>
      <c r="Q2397" s="246">
        <v>311201014</v>
      </c>
      <c r="R2397" s="232" t="s">
        <v>9317</v>
      </c>
      <c r="S2397" s="233">
        <v>0.1</v>
      </c>
      <c r="T2397" s="234">
        <v>0.1</v>
      </c>
      <c r="U2397" s="135"/>
    </row>
    <row r="2398" spans="16:21" x14ac:dyDescent="0.35">
      <c r="P2398" s="134"/>
      <c r="Q2398" s="246">
        <v>312102018</v>
      </c>
      <c r="R2398" s="232" t="s">
        <v>9318</v>
      </c>
      <c r="S2398" s="233">
        <v>0.1</v>
      </c>
      <c r="T2398" s="234">
        <v>0.1</v>
      </c>
      <c r="U2398" s="135"/>
    </row>
    <row r="2399" spans="16:21" x14ac:dyDescent="0.35">
      <c r="P2399" s="134"/>
      <c r="Q2399" s="246">
        <v>312102019</v>
      </c>
      <c r="R2399" s="232" t="s">
        <v>9319</v>
      </c>
      <c r="S2399" s="233">
        <v>0.1</v>
      </c>
      <c r="T2399" s="234">
        <v>0.1</v>
      </c>
      <c r="U2399" s="135"/>
    </row>
    <row r="2400" spans="16:21" x14ac:dyDescent="0.35">
      <c r="P2400" s="134"/>
      <c r="Q2400" s="246">
        <v>312102020</v>
      </c>
      <c r="R2400" s="232" t="s">
        <v>9320</v>
      </c>
      <c r="S2400" s="233">
        <v>0.1</v>
      </c>
      <c r="T2400" s="234">
        <v>0.1</v>
      </c>
      <c r="U2400" s="135"/>
    </row>
    <row r="2401" spans="16:21" x14ac:dyDescent="0.35">
      <c r="P2401" s="134"/>
      <c r="Q2401" s="246">
        <v>312102026</v>
      </c>
      <c r="R2401" s="232" t="s">
        <v>9321</v>
      </c>
      <c r="S2401" s="233">
        <v>0.1</v>
      </c>
      <c r="T2401" s="234">
        <v>0.1</v>
      </c>
      <c r="U2401" s="135"/>
    </row>
    <row r="2402" spans="16:21" x14ac:dyDescent="0.35">
      <c r="P2402" s="134"/>
      <c r="Q2402" s="246">
        <v>312102037</v>
      </c>
      <c r="R2402" s="232" t="s">
        <v>9322</v>
      </c>
      <c r="S2402" s="233">
        <v>0.1</v>
      </c>
      <c r="T2402" s="234">
        <v>0.1</v>
      </c>
      <c r="U2402" s="135"/>
    </row>
    <row r="2403" spans="16:21" x14ac:dyDescent="0.35">
      <c r="P2403" s="134"/>
      <c r="Q2403" s="246">
        <v>312102041</v>
      </c>
      <c r="R2403" s="232" t="s">
        <v>9323</v>
      </c>
      <c r="S2403" s="233">
        <v>0.1</v>
      </c>
      <c r="T2403" s="234">
        <v>0.1</v>
      </c>
      <c r="U2403" s="135"/>
    </row>
    <row r="2404" spans="16:21" x14ac:dyDescent="0.35">
      <c r="P2404" s="134"/>
      <c r="Q2404" s="246">
        <v>312102042</v>
      </c>
      <c r="R2404" s="232" t="s">
        <v>9324</v>
      </c>
      <c r="S2404" s="233">
        <v>0.1</v>
      </c>
      <c r="T2404" s="234">
        <v>0.1</v>
      </c>
      <c r="U2404" s="135"/>
    </row>
    <row r="2405" spans="16:21" x14ac:dyDescent="0.35">
      <c r="P2405" s="134"/>
      <c r="Q2405" s="246">
        <v>312102046</v>
      </c>
      <c r="R2405" s="232" t="s">
        <v>9325</v>
      </c>
      <c r="S2405" s="233">
        <v>0.1</v>
      </c>
      <c r="T2405" s="234">
        <v>0.1</v>
      </c>
      <c r="U2405" s="135"/>
    </row>
    <row r="2406" spans="16:21" x14ac:dyDescent="0.35">
      <c r="P2406" s="134"/>
      <c r="Q2406" s="246">
        <v>312102051</v>
      </c>
      <c r="R2406" s="232" t="s">
        <v>9326</v>
      </c>
      <c r="S2406" s="233">
        <v>0.1</v>
      </c>
      <c r="T2406" s="234">
        <v>0.1</v>
      </c>
      <c r="U2406" s="135"/>
    </row>
    <row r="2407" spans="16:21" x14ac:dyDescent="0.35">
      <c r="P2407" s="134"/>
      <c r="Q2407" s="246">
        <v>312102061</v>
      </c>
      <c r="R2407" s="232" t="s">
        <v>9327</v>
      </c>
      <c r="S2407" s="233">
        <v>0.1</v>
      </c>
      <c r="T2407" s="234">
        <v>0.1</v>
      </c>
      <c r="U2407" s="135"/>
    </row>
    <row r="2408" spans="16:21" x14ac:dyDescent="0.35">
      <c r="P2408" s="134"/>
      <c r="Q2408" s="246">
        <v>603101002</v>
      </c>
      <c r="R2408" s="232" t="s">
        <v>9328</v>
      </c>
      <c r="S2408" s="233">
        <v>0.1</v>
      </c>
      <c r="T2408" s="234">
        <v>0.1</v>
      </c>
      <c r="U2408" s="135"/>
    </row>
    <row r="2409" spans="16:21" x14ac:dyDescent="0.35">
      <c r="P2409" s="134"/>
      <c r="Q2409" s="246">
        <v>603101004</v>
      </c>
      <c r="R2409" s="232" t="s">
        <v>9329</v>
      </c>
      <c r="S2409" s="233">
        <v>0.1</v>
      </c>
      <c r="T2409" s="234">
        <v>0.1</v>
      </c>
      <c r="U2409" s="135"/>
    </row>
    <row r="2410" spans="16:21" x14ac:dyDescent="0.35">
      <c r="P2410" s="134"/>
      <c r="Q2410" s="246">
        <v>603101006</v>
      </c>
      <c r="R2410" s="232" t="s">
        <v>9330</v>
      </c>
      <c r="S2410" s="233">
        <v>0.1</v>
      </c>
      <c r="T2410" s="234">
        <v>0.1</v>
      </c>
      <c r="U2410" s="135"/>
    </row>
    <row r="2411" spans="16:21" x14ac:dyDescent="0.35">
      <c r="P2411" s="134"/>
      <c r="Q2411" s="246">
        <v>603101011</v>
      </c>
      <c r="R2411" s="232" t="s">
        <v>9331</v>
      </c>
      <c r="S2411" s="233">
        <v>0.1</v>
      </c>
      <c r="T2411" s="234">
        <v>0.1</v>
      </c>
      <c r="U2411" s="135"/>
    </row>
    <row r="2412" spans="16:21" x14ac:dyDescent="0.35">
      <c r="P2412" s="134"/>
      <c r="Q2412" s="246">
        <v>603101012</v>
      </c>
      <c r="R2412" s="232" t="s">
        <v>9332</v>
      </c>
      <c r="S2412" s="233">
        <v>0.1</v>
      </c>
      <c r="T2412" s="234">
        <v>0.1</v>
      </c>
      <c r="U2412" s="135"/>
    </row>
    <row r="2413" spans="16:21" x14ac:dyDescent="0.35">
      <c r="P2413" s="134"/>
      <c r="Q2413" s="246">
        <v>603101014</v>
      </c>
      <c r="R2413" s="232" t="s">
        <v>9333</v>
      </c>
      <c r="S2413" s="233">
        <v>0.1</v>
      </c>
      <c r="T2413" s="234">
        <v>0.1</v>
      </c>
      <c r="U2413" s="135"/>
    </row>
    <row r="2414" spans="16:21" x14ac:dyDescent="0.35">
      <c r="P2414" s="134"/>
      <c r="Q2414" s="246">
        <v>603101015</v>
      </c>
      <c r="R2414" s="232" t="s">
        <v>9334</v>
      </c>
      <c r="S2414" s="233">
        <v>0.1</v>
      </c>
      <c r="T2414" s="234">
        <v>0.1</v>
      </c>
      <c r="U2414" s="135"/>
    </row>
    <row r="2415" spans="16:21" x14ac:dyDescent="0.35">
      <c r="P2415" s="134"/>
      <c r="Q2415" s="246">
        <v>603101016</v>
      </c>
      <c r="R2415" s="232" t="s">
        <v>9335</v>
      </c>
      <c r="S2415" s="233">
        <v>0.1</v>
      </c>
      <c r="T2415" s="234">
        <v>0.1</v>
      </c>
      <c r="U2415" s="135"/>
    </row>
    <row r="2416" spans="16:21" x14ac:dyDescent="0.35">
      <c r="P2416" s="134"/>
      <c r="Q2416" s="246">
        <v>603101017</v>
      </c>
      <c r="R2416" s="232" t="s">
        <v>9336</v>
      </c>
      <c r="S2416" s="233">
        <v>0.1</v>
      </c>
      <c r="T2416" s="234">
        <v>0.1</v>
      </c>
      <c r="U2416" s="135"/>
    </row>
    <row r="2417" spans="16:21" x14ac:dyDescent="0.35">
      <c r="P2417" s="134"/>
      <c r="Q2417" s="246">
        <v>603101018</v>
      </c>
      <c r="R2417" s="232" t="s">
        <v>9337</v>
      </c>
      <c r="S2417" s="233">
        <v>0.1</v>
      </c>
      <c r="T2417" s="234">
        <v>0.1</v>
      </c>
      <c r="U2417" s="135"/>
    </row>
    <row r="2418" spans="16:21" x14ac:dyDescent="0.35">
      <c r="P2418" s="134"/>
      <c r="Q2418" s="246">
        <v>603101019</v>
      </c>
      <c r="R2418" s="232" t="s">
        <v>9338</v>
      </c>
      <c r="S2418" s="233">
        <v>0.1</v>
      </c>
      <c r="T2418" s="234">
        <v>0.1</v>
      </c>
      <c r="U2418" s="135"/>
    </row>
    <row r="2419" spans="16:21" x14ac:dyDescent="0.35">
      <c r="P2419" s="134"/>
      <c r="Q2419" s="246">
        <v>603101020</v>
      </c>
      <c r="R2419" s="232" t="s">
        <v>9339</v>
      </c>
      <c r="S2419" s="233">
        <v>0.1</v>
      </c>
      <c r="T2419" s="234">
        <v>0.1</v>
      </c>
      <c r="U2419" s="135"/>
    </row>
    <row r="2420" spans="16:21" x14ac:dyDescent="0.35">
      <c r="P2420" s="134"/>
      <c r="Q2420" s="246">
        <v>603101023</v>
      </c>
      <c r="R2420" s="232" t="s">
        <v>9340</v>
      </c>
      <c r="S2420" s="233">
        <v>0.1</v>
      </c>
      <c r="T2420" s="234">
        <v>0.1</v>
      </c>
      <c r="U2420" s="135"/>
    </row>
    <row r="2421" spans="16:21" x14ac:dyDescent="0.35">
      <c r="P2421" s="134"/>
      <c r="Q2421" s="246">
        <v>603101025</v>
      </c>
      <c r="R2421" s="232" t="s">
        <v>9341</v>
      </c>
      <c r="S2421" s="233">
        <v>0.1</v>
      </c>
      <c r="T2421" s="234">
        <v>0.1</v>
      </c>
      <c r="U2421" s="135"/>
    </row>
    <row r="2422" spans="16:21" x14ac:dyDescent="0.35">
      <c r="P2422" s="134"/>
      <c r="Q2422" s="246">
        <v>603101028</v>
      </c>
      <c r="R2422" s="232" t="s">
        <v>9342</v>
      </c>
      <c r="S2422" s="233">
        <v>0.1</v>
      </c>
      <c r="T2422" s="234">
        <v>0.1</v>
      </c>
      <c r="U2422" s="135"/>
    </row>
    <row r="2423" spans="16:21" x14ac:dyDescent="0.35">
      <c r="P2423" s="134"/>
      <c r="Q2423" s="246">
        <v>603101029</v>
      </c>
      <c r="R2423" s="232" t="s">
        <v>9343</v>
      </c>
      <c r="S2423" s="233">
        <v>0.1</v>
      </c>
      <c r="T2423" s="234">
        <v>0.1</v>
      </c>
      <c r="U2423" s="135"/>
    </row>
    <row r="2424" spans="16:21" x14ac:dyDescent="0.35">
      <c r="P2424" s="134"/>
      <c r="Q2424" s="246">
        <v>603101034</v>
      </c>
      <c r="R2424" s="232" t="s">
        <v>9344</v>
      </c>
      <c r="S2424" s="233">
        <v>0.1</v>
      </c>
      <c r="T2424" s="234">
        <v>0.1</v>
      </c>
      <c r="U2424" s="135"/>
    </row>
    <row r="2425" spans="16:21" x14ac:dyDescent="0.35">
      <c r="P2425" s="134"/>
      <c r="Q2425" s="246">
        <v>603101048</v>
      </c>
      <c r="R2425" s="232" t="s">
        <v>9345</v>
      </c>
      <c r="S2425" s="233">
        <v>0.1</v>
      </c>
      <c r="T2425" s="234">
        <v>0.1</v>
      </c>
      <c r="U2425" s="135"/>
    </row>
    <row r="2426" spans="16:21" x14ac:dyDescent="0.35">
      <c r="P2426" s="134"/>
      <c r="Q2426" s="246">
        <v>603101052</v>
      </c>
      <c r="R2426" s="232" t="s">
        <v>9346</v>
      </c>
      <c r="S2426" s="233">
        <v>0.1</v>
      </c>
      <c r="T2426" s="234">
        <v>0.1</v>
      </c>
      <c r="U2426" s="135"/>
    </row>
    <row r="2427" spans="16:21" x14ac:dyDescent="0.35">
      <c r="P2427" s="134"/>
      <c r="Q2427" s="246">
        <v>603101056</v>
      </c>
      <c r="R2427" s="232" t="s">
        <v>9347</v>
      </c>
      <c r="S2427" s="233">
        <v>0.1</v>
      </c>
      <c r="T2427" s="234">
        <v>0.1</v>
      </c>
      <c r="U2427" s="135"/>
    </row>
    <row r="2428" spans="16:21" x14ac:dyDescent="0.35">
      <c r="P2428" s="134"/>
      <c r="Q2428" s="246">
        <v>603101057</v>
      </c>
      <c r="R2428" s="232" t="s">
        <v>9348</v>
      </c>
      <c r="S2428" s="233">
        <v>0.1</v>
      </c>
      <c r="T2428" s="234">
        <v>0.1</v>
      </c>
      <c r="U2428" s="135"/>
    </row>
    <row r="2429" spans="16:21" x14ac:dyDescent="0.35">
      <c r="P2429" s="134"/>
      <c r="Q2429" s="246">
        <v>603101058</v>
      </c>
      <c r="R2429" s="232" t="s">
        <v>9349</v>
      </c>
      <c r="S2429" s="233">
        <v>0.1</v>
      </c>
      <c r="T2429" s="234">
        <v>0.1</v>
      </c>
      <c r="U2429" s="135"/>
    </row>
    <row r="2430" spans="16:21" x14ac:dyDescent="0.35">
      <c r="P2430" s="134"/>
      <c r="Q2430" s="246">
        <v>603101060</v>
      </c>
      <c r="R2430" s="232" t="s">
        <v>9350</v>
      </c>
      <c r="S2430" s="233">
        <v>0.1</v>
      </c>
      <c r="T2430" s="234">
        <v>0.1</v>
      </c>
      <c r="U2430" s="135"/>
    </row>
    <row r="2431" spans="16:21" x14ac:dyDescent="0.35">
      <c r="P2431" s="134"/>
      <c r="Q2431" s="246">
        <v>603101062</v>
      </c>
      <c r="R2431" s="232" t="s">
        <v>9351</v>
      </c>
      <c r="S2431" s="233">
        <v>0.1</v>
      </c>
      <c r="T2431" s="234">
        <v>0.1</v>
      </c>
      <c r="U2431" s="135"/>
    </row>
    <row r="2432" spans="16:21" x14ac:dyDescent="0.35">
      <c r="P2432" s="134"/>
      <c r="Q2432" s="246">
        <v>603101063</v>
      </c>
      <c r="R2432" s="232" t="s">
        <v>9352</v>
      </c>
      <c r="S2432" s="233">
        <v>0.1</v>
      </c>
      <c r="T2432" s="234">
        <v>0.1</v>
      </c>
      <c r="U2432" s="135"/>
    </row>
    <row r="2433" spans="16:21" x14ac:dyDescent="0.35">
      <c r="P2433" s="134"/>
      <c r="Q2433" s="246">
        <v>603101065</v>
      </c>
      <c r="R2433" s="232" t="s">
        <v>9353</v>
      </c>
      <c r="S2433" s="233">
        <v>0.1</v>
      </c>
      <c r="T2433" s="234">
        <v>0.1</v>
      </c>
      <c r="U2433" s="135"/>
    </row>
    <row r="2434" spans="16:21" x14ac:dyDescent="0.35">
      <c r="P2434" s="134"/>
      <c r="Q2434" s="246">
        <v>603101066</v>
      </c>
      <c r="R2434" s="232" t="s">
        <v>9354</v>
      </c>
      <c r="S2434" s="233">
        <v>0.1</v>
      </c>
      <c r="T2434" s="234">
        <v>0.1</v>
      </c>
      <c r="U2434" s="135"/>
    </row>
    <row r="2435" spans="16:21" x14ac:dyDescent="0.35">
      <c r="P2435" s="134"/>
      <c r="Q2435" s="246">
        <v>603101068</v>
      </c>
      <c r="R2435" s="232" t="s">
        <v>9355</v>
      </c>
      <c r="S2435" s="233">
        <v>0.1</v>
      </c>
      <c r="T2435" s="234">
        <v>0.1</v>
      </c>
      <c r="U2435" s="135"/>
    </row>
    <row r="2436" spans="16:21" x14ac:dyDescent="0.35">
      <c r="P2436" s="134"/>
      <c r="Q2436" s="246">
        <v>603101070</v>
      </c>
      <c r="R2436" s="232" t="s">
        <v>9356</v>
      </c>
      <c r="S2436" s="233">
        <v>0.1</v>
      </c>
      <c r="T2436" s="234">
        <v>0.1</v>
      </c>
      <c r="U2436" s="135"/>
    </row>
    <row r="2437" spans="16:21" x14ac:dyDescent="0.35">
      <c r="P2437" s="134"/>
      <c r="Q2437" s="246">
        <v>603101073</v>
      </c>
      <c r="R2437" s="232" t="s">
        <v>9357</v>
      </c>
      <c r="S2437" s="233">
        <v>0.1</v>
      </c>
      <c r="T2437" s="234">
        <v>0.1</v>
      </c>
      <c r="U2437" s="135"/>
    </row>
    <row r="2438" spans="16:21" x14ac:dyDescent="0.35">
      <c r="P2438" s="134"/>
      <c r="Q2438" s="246">
        <v>603101075</v>
      </c>
      <c r="R2438" s="232" t="s">
        <v>9358</v>
      </c>
      <c r="S2438" s="233">
        <v>0.1</v>
      </c>
      <c r="T2438" s="234">
        <v>0.1</v>
      </c>
      <c r="U2438" s="135"/>
    </row>
    <row r="2439" spans="16:21" x14ac:dyDescent="0.35">
      <c r="P2439" s="134"/>
      <c r="Q2439" s="246">
        <v>603101076</v>
      </c>
      <c r="R2439" s="232" t="s">
        <v>9359</v>
      </c>
      <c r="S2439" s="233">
        <v>0.1</v>
      </c>
      <c r="T2439" s="234">
        <v>0.1</v>
      </c>
      <c r="U2439" s="135"/>
    </row>
    <row r="2440" spans="16:21" x14ac:dyDescent="0.35">
      <c r="P2440" s="134"/>
      <c r="Q2440" s="246">
        <v>603101077</v>
      </c>
      <c r="R2440" s="232" t="s">
        <v>9360</v>
      </c>
      <c r="S2440" s="233">
        <v>0.1</v>
      </c>
      <c r="T2440" s="234">
        <v>0.1</v>
      </c>
      <c r="U2440" s="135"/>
    </row>
    <row r="2441" spans="16:21" x14ac:dyDescent="0.35">
      <c r="P2441" s="134"/>
      <c r="Q2441" s="246">
        <v>603101078</v>
      </c>
      <c r="R2441" s="232" t="s">
        <v>9361</v>
      </c>
      <c r="S2441" s="233">
        <v>0.1</v>
      </c>
      <c r="T2441" s="234">
        <v>0.1</v>
      </c>
      <c r="U2441" s="135"/>
    </row>
    <row r="2442" spans="16:21" x14ac:dyDescent="0.35">
      <c r="P2442" s="134"/>
      <c r="Q2442" s="246">
        <v>603101079</v>
      </c>
      <c r="R2442" s="232" t="s">
        <v>9362</v>
      </c>
      <c r="S2442" s="233">
        <v>0.1</v>
      </c>
      <c r="T2442" s="234">
        <v>0.1</v>
      </c>
      <c r="U2442" s="135"/>
    </row>
    <row r="2443" spans="16:21" x14ac:dyDescent="0.35">
      <c r="P2443" s="134"/>
      <c r="Q2443" s="246">
        <v>603101080</v>
      </c>
      <c r="R2443" s="232" t="s">
        <v>9363</v>
      </c>
      <c r="S2443" s="233">
        <v>0.1</v>
      </c>
      <c r="T2443" s="234">
        <v>0.1</v>
      </c>
      <c r="U2443" s="135"/>
    </row>
    <row r="2444" spans="16:21" x14ac:dyDescent="0.35">
      <c r="P2444" s="134"/>
      <c r="Q2444" s="246">
        <v>603101082</v>
      </c>
      <c r="R2444" s="232" t="s">
        <v>9364</v>
      </c>
      <c r="S2444" s="233">
        <v>0.1</v>
      </c>
      <c r="T2444" s="234">
        <v>0.1</v>
      </c>
      <c r="U2444" s="135"/>
    </row>
    <row r="2445" spans="16:21" x14ac:dyDescent="0.35">
      <c r="P2445" s="134"/>
      <c r="Q2445" s="246">
        <v>603101084</v>
      </c>
      <c r="R2445" s="232" t="s">
        <v>9365</v>
      </c>
      <c r="S2445" s="233">
        <v>0.1</v>
      </c>
      <c r="T2445" s="234">
        <v>0.1</v>
      </c>
      <c r="U2445" s="135"/>
    </row>
    <row r="2446" spans="16:21" x14ac:dyDescent="0.35">
      <c r="P2446" s="134"/>
      <c r="Q2446" s="246">
        <v>603101086</v>
      </c>
      <c r="R2446" s="232" t="s">
        <v>9366</v>
      </c>
      <c r="S2446" s="233">
        <v>0.1</v>
      </c>
      <c r="T2446" s="234">
        <v>0.1</v>
      </c>
      <c r="U2446" s="135"/>
    </row>
    <row r="2447" spans="16:21" x14ac:dyDescent="0.35">
      <c r="P2447" s="134"/>
      <c r="Q2447" s="246">
        <v>603101087</v>
      </c>
      <c r="R2447" s="232" t="s">
        <v>9367</v>
      </c>
      <c r="S2447" s="233">
        <v>0.1</v>
      </c>
      <c r="T2447" s="234">
        <v>0.1</v>
      </c>
      <c r="U2447" s="135"/>
    </row>
    <row r="2448" spans="16:21" x14ac:dyDescent="0.35">
      <c r="P2448" s="134"/>
      <c r="Q2448" s="246">
        <v>603101092</v>
      </c>
      <c r="R2448" s="232" t="s">
        <v>9368</v>
      </c>
      <c r="S2448" s="233">
        <v>0.1</v>
      </c>
      <c r="T2448" s="234">
        <v>0.1</v>
      </c>
      <c r="U2448" s="135"/>
    </row>
    <row r="2449" spans="16:21" x14ac:dyDescent="0.35">
      <c r="P2449" s="134"/>
      <c r="Q2449" s="246">
        <v>603101094</v>
      </c>
      <c r="R2449" s="232" t="s">
        <v>9369</v>
      </c>
      <c r="S2449" s="233">
        <v>0.1</v>
      </c>
      <c r="T2449" s="234">
        <v>0.1</v>
      </c>
      <c r="U2449" s="135"/>
    </row>
    <row r="2450" spans="16:21" x14ac:dyDescent="0.35">
      <c r="P2450" s="134"/>
      <c r="Q2450" s="246">
        <v>603101095</v>
      </c>
      <c r="R2450" s="232" t="s">
        <v>9370</v>
      </c>
      <c r="S2450" s="233">
        <v>0.1</v>
      </c>
      <c r="T2450" s="234">
        <v>0.1</v>
      </c>
      <c r="U2450" s="135"/>
    </row>
    <row r="2451" spans="16:21" x14ac:dyDescent="0.35">
      <c r="P2451" s="134"/>
      <c r="Q2451" s="246">
        <v>603101096</v>
      </c>
      <c r="R2451" s="232" t="s">
        <v>9371</v>
      </c>
      <c r="S2451" s="233">
        <v>0.1</v>
      </c>
      <c r="T2451" s="234">
        <v>0.1</v>
      </c>
      <c r="U2451" s="135"/>
    </row>
    <row r="2452" spans="16:21" x14ac:dyDescent="0.35">
      <c r="P2452" s="134"/>
      <c r="Q2452" s="246">
        <v>603101097</v>
      </c>
      <c r="R2452" s="232" t="s">
        <v>9372</v>
      </c>
      <c r="S2452" s="233">
        <v>0.1</v>
      </c>
      <c r="T2452" s="234">
        <v>0.1</v>
      </c>
      <c r="U2452" s="135"/>
    </row>
    <row r="2453" spans="16:21" x14ac:dyDescent="0.35">
      <c r="P2453" s="134"/>
      <c r="Q2453" s="246">
        <v>603101098</v>
      </c>
      <c r="R2453" s="232" t="s">
        <v>9373</v>
      </c>
      <c r="S2453" s="233">
        <v>0.1</v>
      </c>
      <c r="T2453" s="234">
        <v>0.1</v>
      </c>
      <c r="U2453" s="135"/>
    </row>
    <row r="2454" spans="16:21" x14ac:dyDescent="0.35">
      <c r="P2454" s="134"/>
      <c r="Q2454" s="246">
        <v>603101101</v>
      </c>
      <c r="R2454" s="232" t="s">
        <v>9374</v>
      </c>
      <c r="S2454" s="233">
        <v>0.1</v>
      </c>
      <c r="T2454" s="234">
        <v>0.1</v>
      </c>
      <c r="U2454" s="135"/>
    </row>
    <row r="2455" spans="16:21" x14ac:dyDescent="0.35">
      <c r="P2455" s="134"/>
      <c r="Q2455" s="246">
        <v>603101102</v>
      </c>
      <c r="R2455" s="232" t="s">
        <v>9375</v>
      </c>
      <c r="S2455" s="233">
        <v>0.1</v>
      </c>
      <c r="T2455" s="234">
        <v>0.1</v>
      </c>
      <c r="U2455" s="135"/>
    </row>
    <row r="2456" spans="16:21" x14ac:dyDescent="0.35">
      <c r="P2456" s="134"/>
      <c r="Q2456" s="246">
        <v>603101103</v>
      </c>
      <c r="R2456" s="232" t="s">
        <v>9376</v>
      </c>
      <c r="S2456" s="233">
        <v>0.1</v>
      </c>
      <c r="T2456" s="234">
        <v>0.1</v>
      </c>
      <c r="U2456" s="135"/>
    </row>
    <row r="2457" spans="16:21" x14ac:dyDescent="0.35">
      <c r="P2457" s="134"/>
      <c r="Q2457" s="246">
        <v>603101104</v>
      </c>
      <c r="R2457" s="232" t="s">
        <v>9377</v>
      </c>
      <c r="S2457" s="233">
        <v>0.1</v>
      </c>
      <c r="T2457" s="234">
        <v>0.1</v>
      </c>
      <c r="U2457" s="135"/>
    </row>
    <row r="2458" spans="16:21" x14ac:dyDescent="0.35">
      <c r="P2458" s="134"/>
      <c r="Q2458" s="246">
        <v>603101105</v>
      </c>
      <c r="R2458" s="232" t="s">
        <v>9378</v>
      </c>
      <c r="S2458" s="233">
        <v>0.1</v>
      </c>
      <c r="T2458" s="234">
        <v>0.1</v>
      </c>
      <c r="U2458" s="135"/>
    </row>
    <row r="2459" spans="16:21" x14ac:dyDescent="0.35">
      <c r="P2459" s="134"/>
      <c r="Q2459" s="246">
        <v>603101110</v>
      </c>
      <c r="R2459" s="232" t="s">
        <v>9379</v>
      </c>
      <c r="S2459" s="233">
        <v>0.1</v>
      </c>
      <c r="T2459" s="234">
        <v>0.1</v>
      </c>
      <c r="U2459" s="135"/>
    </row>
    <row r="2460" spans="16:21" x14ac:dyDescent="0.35">
      <c r="P2460" s="134"/>
      <c r="Q2460" s="246">
        <v>603101112</v>
      </c>
      <c r="R2460" s="232" t="s">
        <v>9380</v>
      </c>
      <c r="S2460" s="233">
        <v>0.1</v>
      </c>
      <c r="T2460" s="234">
        <v>0.1</v>
      </c>
      <c r="U2460" s="135"/>
    </row>
    <row r="2461" spans="16:21" x14ac:dyDescent="0.35">
      <c r="P2461" s="134"/>
      <c r="Q2461" s="246">
        <v>603201001</v>
      </c>
      <c r="R2461" s="232" t="s">
        <v>9381</v>
      </c>
      <c r="S2461" s="233">
        <v>0.1</v>
      </c>
      <c r="T2461" s="234">
        <v>0.1</v>
      </c>
      <c r="U2461" s="135"/>
    </row>
    <row r="2462" spans="16:21" x14ac:dyDescent="0.35">
      <c r="P2462" s="134"/>
      <c r="Q2462" s="246">
        <v>603201002</v>
      </c>
      <c r="R2462" s="232" t="s">
        <v>9382</v>
      </c>
      <c r="S2462" s="233">
        <v>0.1</v>
      </c>
      <c r="T2462" s="234">
        <v>0.1</v>
      </c>
      <c r="U2462" s="135"/>
    </row>
    <row r="2463" spans="16:21" x14ac:dyDescent="0.35">
      <c r="P2463" s="134"/>
      <c r="Q2463" s="246">
        <v>603201003</v>
      </c>
      <c r="R2463" s="232" t="s">
        <v>9383</v>
      </c>
      <c r="S2463" s="233">
        <v>0.1</v>
      </c>
      <c r="T2463" s="234">
        <v>0.1</v>
      </c>
      <c r="U2463" s="135"/>
    </row>
    <row r="2464" spans="16:21" x14ac:dyDescent="0.35">
      <c r="P2464" s="134"/>
      <c r="Q2464" s="246">
        <v>603201004</v>
      </c>
      <c r="R2464" s="232" t="s">
        <v>9384</v>
      </c>
      <c r="S2464" s="233">
        <v>0.1</v>
      </c>
      <c r="T2464" s="234">
        <v>0.1</v>
      </c>
      <c r="U2464" s="135"/>
    </row>
    <row r="2465" spans="16:21" x14ac:dyDescent="0.35">
      <c r="P2465" s="134"/>
      <c r="Q2465" s="246">
        <v>603201005</v>
      </c>
      <c r="R2465" s="232" t="s">
        <v>9385</v>
      </c>
      <c r="S2465" s="233">
        <v>0.1</v>
      </c>
      <c r="T2465" s="234">
        <v>0.1</v>
      </c>
      <c r="U2465" s="135"/>
    </row>
    <row r="2466" spans="16:21" x14ac:dyDescent="0.35">
      <c r="P2466" s="134"/>
      <c r="Q2466" s="246">
        <v>603201009</v>
      </c>
      <c r="R2466" s="232" t="s">
        <v>9386</v>
      </c>
      <c r="S2466" s="233">
        <v>0.1</v>
      </c>
      <c r="T2466" s="234">
        <v>0.1</v>
      </c>
      <c r="U2466" s="135"/>
    </row>
    <row r="2467" spans="16:21" x14ac:dyDescent="0.35">
      <c r="P2467" s="134"/>
      <c r="Q2467" s="246">
        <v>603201040</v>
      </c>
      <c r="R2467" s="232" t="s">
        <v>9387</v>
      </c>
      <c r="S2467" s="233">
        <v>0.1</v>
      </c>
      <c r="T2467" s="234">
        <v>0.1</v>
      </c>
      <c r="U2467" s="135"/>
    </row>
    <row r="2468" spans="16:21" x14ac:dyDescent="0.35">
      <c r="P2468" s="134"/>
      <c r="Q2468" s="246">
        <v>603201055</v>
      </c>
      <c r="R2468" s="232" t="s">
        <v>9388</v>
      </c>
      <c r="S2468" s="233">
        <v>0.1</v>
      </c>
      <c r="T2468" s="234">
        <v>0.1</v>
      </c>
      <c r="U2468" s="135"/>
    </row>
    <row r="2469" spans="16:21" x14ac:dyDescent="0.35">
      <c r="P2469" s="134"/>
      <c r="Q2469" s="246">
        <v>603201056</v>
      </c>
      <c r="R2469" s="232" t="s">
        <v>9389</v>
      </c>
      <c r="S2469" s="233">
        <v>0.1</v>
      </c>
      <c r="T2469" s="234">
        <v>0.1</v>
      </c>
      <c r="U2469" s="135"/>
    </row>
    <row r="2470" spans="16:21" x14ac:dyDescent="0.35">
      <c r="P2470" s="134"/>
      <c r="Q2470" s="246">
        <v>603201062</v>
      </c>
      <c r="R2470" s="232" t="s">
        <v>9390</v>
      </c>
      <c r="S2470" s="233">
        <v>0.1</v>
      </c>
      <c r="T2470" s="234">
        <v>0.1</v>
      </c>
      <c r="U2470" s="135"/>
    </row>
    <row r="2471" spans="16:21" x14ac:dyDescent="0.35">
      <c r="P2471" s="134"/>
      <c r="Q2471" s="246">
        <v>603201068</v>
      </c>
      <c r="R2471" s="232" t="s">
        <v>9391</v>
      </c>
      <c r="S2471" s="233">
        <v>0.1</v>
      </c>
      <c r="T2471" s="234">
        <v>0.1</v>
      </c>
      <c r="U2471" s="135"/>
    </row>
    <row r="2472" spans="16:21" x14ac:dyDescent="0.35">
      <c r="P2472" s="134"/>
      <c r="Q2472" s="246">
        <v>603201070</v>
      </c>
      <c r="R2472" s="232" t="s">
        <v>9392</v>
      </c>
      <c r="S2472" s="233">
        <v>0.1</v>
      </c>
      <c r="T2472" s="234">
        <v>0.1</v>
      </c>
      <c r="U2472" s="135"/>
    </row>
    <row r="2473" spans="16:21" x14ac:dyDescent="0.35">
      <c r="P2473" s="134"/>
      <c r="Q2473" s="246">
        <v>603201071</v>
      </c>
      <c r="R2473" s="232" t="s">
        <v>9393</v>
      </c>
      <c r="S2473" s="233">
        <v>0.1</v>
      </c>
      <c r="T2473" s="234">
        <v>0.1</v>
      </c>
      <c r="U2473" s="135"/>
    </row>
    <row r="2474" spans="16:21" x14ac:dyDescent="0.35">
      <c r="P2474" s="134"/>
      <c r="Q2474" s="246">
        <v>603201073</v>
      </c>
      <c r="R2474" s="232" t="s">
        <v>9394</v>
      </c>
      <c r="S2474" s="233">
        <v>0.1</v>
      </c>
      <c r="T2474" s="234">
        <v>0.1</v>
      </c>
      <c r="U2474" s="135"/>
    </row>
    <row r="2475" spans="16:21" x14ac:dyDescent="0.35">
      <c r="P2475" s="134"/>
      <c r="Q2475" s="246">
        <v>603201103</v>
      </c>
      <c r="R2475" s="232" t="s">
        <v>9395</v>
      </c>
      <c r="S2475" s="233">
        <v>0.1</v>
      </c>
      <c r="T2475" s="234">
        <v>0.1</v>
      </c>
      <c r="U2475" s="135"/>
    </row>
    <row r="2476" spans="16:21" x14ac:dyDescent="0.35">
      <c r="P2476" s="134"/>
      <c r="Q2476" s="246">
        <v>603201104</v>
      </c>
      <c r="R2476" s="232" t="s">
        <v>9396</v>
      </c>
      <c r="S2476" s="233">
        <v>0.1</v>
      </c>
      <c r="T2476" s="234">
        <v>0.1</v>
      </c>
      <c r="U2476" s="135"/>
    </row>
    <row r="2477" spans="16:21" x14ac:dyDescent="0.35">
      <c r="P2477" s="134"/>
      <c r="Q2477" s="246">
        <v>603201107</v>
      </c>
      <c r="R2477" s="232" t="s">
        <v>9397</v>
      </c>
      <c r="S2477" s="233">
        <v>0.1</v>
      </c>
      <c r="T2477" s="234">
        <v>0.1</v>
      </c>
      <c r="U2477" s="135"/>
    </row>
    <row r="2478" spans="16:21" x14ac:dyDescent="0.35">
      <c r="P2478" s="134"/>
      <c r="Q2478" s="246">
        <v>603301003</v>
      </c>
      <c r="R2478" s="232" t="s">
        <v>9398</v>
      </c>
      <c r="S2478" s="233">
        <v>0.1</v>
      </c>
      <c r="T2478" s="234">
        <v>0.1</v>
      </c>
      <c r="U2478" s="135"/>
    </row>
    <row r="2479" spans="16:21" x14ac:dyDescent="0.35">
      <c r="P2479" s="134"/>
      <c r="Q2479" s="246">
        <v>603301004</v>
      </c>
      <c r="R2479" s="232" t="s">
        <v>9399</v>
      </c>
      <c r="S2479" s="233">
        <v>0.1</v>
      </c>
      <c r="T2479" s="234">
        <v>0.1</v>
      </c>
      <c r="U2479" s="135"/>
    </row>
    <row r="2480" spans="16:21" x14ac:dyDescent="0.35">
      <c r="P2480" s="134"/>
      <c r="Q2480" s="246">
        <v>603301020</v>
      </c>
      <c r="R2480" s="232" t="s">
        <v>9400</v>
      </c>
      <c r="S2480" s="233">
        <v>0.1</v>
      </c>
      <c r="T2480" s="234">
        <v>0.1</v>
      </c>
      <c r="U2480" s="135"/>
    </row>
    <row r="2481" spans="16:21" x14ac:dyDescent="0.35">
      <c r="P2481" s="134"/>
      <c r="Q2481" s="246">
        <v>603401041</v>
      </c>
      <c r="R2481" s="232" t="s">
        <v>9401</v>
      </c>
      <c r="S2481" s="233">
        <v>0.1</v>
      </c>
      <c r="T2481" s="234">
        <v>0.1</v>
      </c>
      <c r="U2481" s="135"/>
    </row>
    <row r="2482" spans="16:21" x14ac:dyDescent="0.35">
      <c r="P2482" s="134"/>
      <c r="Q2482" s="246">
        <v>701301003</v>
      </c>
      <c r="R2482" s="232" t="s">
        <v>9402</v>
      </c>
      <c r="S2482" s="233">
        <v>0.1</v>
      </c>
      <c r="T2482" s="234">
        <v>0.1</v>
      </c>
      <c r="U2482" s="135"/>
    </row>
    <row r="2483" spans="16:21" x14ac:dyDescent="0.35">
      <c r="P2483" s="134"/>
      <c r="Q2483" s="246">
        <v>701301005</v>
      </c>
      <c r="R2483" s="232" t="s">
        <v>9403</v>
      </c>
      <c r="S2483" s="233">
        <v>0.1</v>
      </c>
      <c r="T2483" s="234">
        <v>0.1</v>
      </c>
      <c r="U2483" s="135"/>
    </row>
    <row r="2484" spans="16:21" x14ac:dyDescent="0.35">
      <c r="P2484" s="134"/>
      <c r="Q2484" s="246">
        <v>701301010</v>
      </c>
      <c r="R2484" s="232" t="s">
        <v>9404</v>
      </c>
      <c r="S2484" s="233">
        <v>0.1</v>
      </c>
      <c r="T2484" s="234">
        <v>0.1</v>
      </c>
      <c r="U2484" s="135"/>
    </row>
    <row r="2485" spans="16:21" x14ac:dyDescent="0.35">
      <c r="P2485" s="134"/>
      <c r="Q2485" s="246">
        <v>701301011</v>
      </c>
      <c r="R2485" s="232" t="s">
        <v>9405</v>
      </c>
      <c r="S2485" s="233">
        <v>0.1</v>
      </c>
      <c r="T2485" s="234">
        <v>0.1</v>
      </c>
      <c r="U2485" s="135"/>
    </row>
    <row r="2486" spans="16:21" x14ac:dyDescent="0.35">
      <c r="P2486" s="134"/>
      <c r="Q2486" s="246">
        <v>701301013</v>
      </c>
      <c r="R2486" s="232" t="s">
        <v>9406</v>
      </c>
      <c r="S2486" s="233">
        <v>0.1</v>
      </c>
      <c r="T2486" s="234">
        <v>0.1</v>
      </c>
      <c r="U2486" s="135"/>
    </row>
    <row r="2487" spans="16:21" x14ac:dyDescent="0.35">
      <c r="P2487" s="134"/>
      <c r="Q2487" s="246">
        <v>701301019</v>
      </c>
      <c r="R2487" s="232" t="s">
        <v>9407</v>
      </c>
      <c r="S2487" s="233">
        <v>0.1</v>
      </c>
      <c r="T2487" s="234">
        <v>0.1</v>
      </c>
      <c r="U2487" s="135"/>
    </row>
    <row r="2488" spans="16:21" x14ac:dyDescent="0.35">
      <c r="P2488" s="134"/>
      <c r="Q2488" s="246">
        <v>702101020</v>
      </c>
      <c r="R2488" s="232" t="s">
        <v>9408</v>
      </c>
      <c r="S2488" s="233">
        <v>0.1</v>
      </c>
      <c r="T2488" s="234">
        <v>0.1</v>
      </c>
      <c r="U2488" s="135"/>
    </row>
    <row r="2489" spans="16:21" x14ac:dyDescent="0.35">
      <c r="P2489" s="134"/>
      <c r="Q2489" s="246">
        <v>702201003</v>
      </c>
      <c r="R2489" s="232" t="s">
        <v>9409</v>
      </c>
      <c r="S2489" s="233">
        <v>0.1</v>
      </c>
      <c r="T2489" s="234">
        <v>0.1</v>
      </c>
      <c r="U2489" s="135"/>
    </row>
    <row r="2490" spans="16:21" x14ac:dyDescent="0.35">
      <c r="P2490" s="134"/>
      <c r="Q2490" s="246">
        <v>702202001</v>
      </c>
      <c r="R2490" s="232" t="s">
        <v>9410</v>
      </c>
      <c r="S2490" s="233">
        <v>0.1</v>
      </c>
      <c r="T2490" s="234">
        <v>0.1</v>
      </c>
      <c r="U2490" s="135"/>
    </row>
    <row r="2491" spans="16:21" x14ac:dyDescent="0.35">
      <c r="P2491" s="134"/>
      <c r="Q2491" s="246">
        <v>702202002</v>
      </c>
      <c r="R2491" s="232" t="s">
        <v>9411</v>
      </c>
      <c r="S2491" s="233">
        <v>0.1</v>
      </c>
      <c r="T2491" s="234">
        <v>0.1</v>
      </c>
      <c r="U2491" s="135"/>
    </row>
    <row r="2492" spans="16:21" x14ac:dyDescent="0.35">
      <c r="P2492" s="134"/>
      <c r="Q2492" s="246">
        <v>702202004</v>
      </c>
      <c r="R2492" s="232" t="s">
        <v>9412</v>
      </c>
      <c r="S2492" s="233">
        <v>0.1</v>
      </c>
      <c r="T2492" s="234">
        <v>0.1</v>
      </c>
      <c r="U2492" s="135"/>
    </row>
    <row r="2493" spans="16:21" x14ac:dyDescent="0.35">
      <c r="P2493" s="134"/>
      <c r="Q2493" s="246">
        <v>702202007</v>
      </c>
      <c r="R2493" s="232" t="s">
        <v>9413</v>
      </c>
      <c r="S2493" s="233">
        <v>0.1</v>
      </c>
      <c r="T2493" s="234">
        <v>0.1</v>
      </c>
      <c r="U2493" s="135"/>
    </row>
    <row r="2494" spans="16:21" x14ac:dyDescent="0.35">
      <c r="P2494" s="134"/>
      <c r="Q2494" s="246">
        <v>702202008</v>
      </c>
      <c r="R2494" s="232" t="s">
        <v>9414</v>
      </c>
      <c r="S2494" s="233">
        <v>0.1</v>
      </c>
      <c r="T2494" s="234">
        <v>0.1</v>
      </c>
      <c r="U2494" s="135"/>
    </row>
    <row r="2495" spans="16:21" x14ac:dyDescent="0.35">
      <c r="P2495" s="134"/>
      <c r="Q2495" s="246">
        <v>702202011</v>
      </c>
      <c r="R2495" s="232" t="s">
        <v>9415</v>
      </c>
      <c r="S2495" s="233">
        <v>0.1</v>
      </c>
      <c r="T2495" s="234">
        <v>0.1</v>
      </c>
      <c r="U2495" s="135"/>
    </row>
    <row r="2496" spans="16:21" x14ac:dyDescent="0.35">
      <c r="P2496" s="134"/>
      <c r="Q2496" s="246">
        <v>702202016</v>
      </c>
      <c r="R2496" s="232" t="s">
        <v>9416</v>
      </c>
      <c r="S2496" s="233">
        <v>0.1</v>
      </c>
      <c r="T2496" s="234">
        <v>0.1</v>
      </c>
      <c r="U2496" s="135"/>
    </row>
    <row r="2497" spans="16:21" x14ac:dyDescent="0.35">
      <c r="P2497" s="134"/>
      <c r="Q2497" s="246">
        <v>702204002</v>
      </c>
      <c r="R2497" s="232" t="s">
        <v>9417</v>
      </c>
      <c r="S2497" s="233">
        <v>0.1</v>
      </c>
      <c r="T2497" s="234">
        <v>0.1</v>
      </c>
      <c r="U2497" s="135"/>
    </row>
    <row r="2498" spans="16:21" x14ac:dyDescent="0.35">
      <c r="P2498" s="134"/>
      <c r="Q2498" s="246">
        <v>702204008</v>
      </c>
      <c r="R2498" s="232" t="s">
        <v>9347</v>
      </c>
      <c r="S2498" s="233">
        <v>0.1</v>
      </c>
      <c r="T2498" s="234">
        <v>0.1</v>
      </c>
      <c r="U2498" s="135"/>
    </row>
    <row r="2499" spans="16:21" x14ac:dyDescent="0.35">
      <c r="P2499" s="134"/>
      <c r="Q2499" s="246">
        <v>310103015</v>
      </c>
      <c r="R2499" s="232" t="s">
        <v>9418</v>
      </c>
      <c r="S2499" s="233">
        <v>0.1</v>
      </c>
      <c r="T2499" s="234">
        <v>0.1</v>
      </c>
      <c r="U2499" s="135"/>
    </row>
    <row r="2500" spans="16:21" x14ac:dyDescent="0.35">
      <c r="P2500" s="134"/>
      <c r="Q2500" s="246">
        <v>310103032</v>
      </c>
      <c r="R2500" s="232" t="s">
        <v>9419</v>
      </c>
      <c r="S2500" s="233">
        <v>0.1</v>
      </c>
      <c r="T2500" s="234">
        <v>0.1</v>
      </c>
      <c r="U2500" s="135"/>
    </row>
    <row r="2501" spans="16:21" x14ac:dyDescent="0.35">
      <c r="P2501" s="134"/>
      <c r="Q2501" s="246">
        <v>310103038</v>
      </c>
      <c r="R2501" s="232" t="s">
        <v>9420</v>
      </c>
      <c r="S2501" s="233">
        <v>0.1</v>
      </c>
      <c r="T2501" s="234">
        <v>0.1</v>
      </c>
      <c r="U2501" s="135"/>
    </row>
    <row r="2502" spans="16:21" x14ac:dyDescent="0.35">
      <c r="P2502" s="134"/>
      <c r="Q2502" s="246">
        <v>310103039</v>
      </c>
      <c r="R2502" s="232" t="s">
        <v>9421</v>
      </c>
      <c r="S2502" s="233">
        <v>0.1</v>
      </c>
      <c r="T2502" s="234">
        <v>0.1</v>
      </c>
      <c r="U2502" s="135"/>
    </row>
    <row r="2503" spans="16:21" x14ac:dyDescent="0.35">
      <c r="P2503" s="134"/>
      <c r="Q2503" s="246">
        <v>310103041</v>
      </c>
      <c r="R2503" s="232" t="s">
        <v>9422</v>
      </c>
      <c r="S2503" s="233">
        <v>0.1</v>
      </c>
      <c r="T2503" s="234">
        <v>0.1</v>
      </c>
      <c r="U2503" s="135"/>
    </row>
    <row r="2504" spans="16:21" x14ac:dyDescent="0.35">
      <c r="P2504" s="134"/>
      <c r="Q2504" s="246">
        <v>311201012</v>
      </c>
      <c r="R2504" s="232" t="s">
        <v>9423</v>
      </c>
      <c r="S2504" s="233">
        <v>0.1</v>
      </c>
      <c r="T2504" s="234">
        <v>0.1</v>
      </c>
      <c r="U2504" s="135"/>
    </row>
    <row r="2505" spans="16:21" x14ac:dyDescent="0.35">
      <c r="P2505" s="134"/>
      <c r="Q2505" s="246">
        <v>311201015</v>
      </c>
      <c r="R2505" s="232" t="s">
        <v>9424</v>
      </c>
      <c r="S2505" s="233">
        <v>0.1</v>
      </c>
      <c r="T2505" s="234">
        <v>0.1</v>
      </c>
      <c r="U2505" s="135"/>
    </row>
    <row r="2506" spans="16:21" x14ac:dyDescent="0.35">
      <c r="P2506" s="134"/>
      <c r="Q2506" s="246">
        <v>311201016</v>
      </c>
      <c r="R2506" s="232" t="s">
        <v>9425</v>
      </c>
      <c r="S2506" s="233">
        <v>0.1</v>
      </c>
      <c r="T2506" s="234">
        <v>0.1</v>
      </c>
      <c r="U2506" s="135"/>
    </row>
    <row r="2507" spans="16:21" x14ac:dyDescent="0.35">
      <c r="P2507" s="134"/>
      <c r="Q2507" s="246">
        <v>311201017</v>
      </c>
      <c r="R2507" s="232" t="s">
        <v>9426</v>
      </c>
      <c r="S2507" s="233">
        <v>0.1</v>
      </c>
      <c r="T2507" s="234">
        <v>0.1</v>
      </c>
      <c r="U2507" s="135"/>
    </row>
    <row r="2508" spans="16:21" x14ac:dyDescent="0.35">
      <c r="P2508" s="134"/>
      <c r="Q2508" s="246">
        <v>311201018</v>
      </c>
      <c r="R2508" s="232" t="s">
        <v>9427</v>
      </c>
      <c r="S2508" s="233">
        <v>0.1</v>
      </c>
      <c r="T2508" s="234">
        <v>0.1</v>
      </c>
      <c r="U2508" s="135"/>
    </row>
    <row r="2509" spans="16:21" x14ac:dyDescent="0.35">
      <c r="P2509" s="134"/>
      <c r="Q2509" s="246">
        <v>311201019</v>
      </c>
      <c r="R2509" s="232" t="s">
        <v>9428</v>
      </c>
      <c r="S2509" s="233">
        <v>0.1</v>
      </c>
      <c r="T2509" s="234">
        <v>0.1</v>
      </c>
      <c r="U2509" s="135"/>
    </row>
    <row r="2510" spans="16:21" x14ac:dyDescent="0.35">
      <c r="P2510" s="134"/>
      <c r="Q2510" s="246">
        <v>311201025</v>
      </c>
      <c r="R2510" s="232" t="s">
        <v>9429</v>
      </c>
      <c r="S2510" s="233">
        <v>0.1</v>
      </c>
      <c r="T2510" s="234">
        <v>0.1</v>
      </c>
      <c r="U2510" s="135"/>
    </row>
    <row r="2511" spans="16:21" x14ac:dyDescent="0.35">
      <c r="P2511" s="134"/>
      <c r="Q2511" s="246">
        <v>311201027</v>
      </c>
      <c r="R2511" s="232" t="s">
        <v>9430</v>
      </c>
      <c r="S2511" s="233">
        <v>0.1</v>
      </c>
      <c r="T2511" s="234">
        <v>0.1</v>
      </c>
      <c r="U2511" s="135"/>
    </row>
    <row r="2512" spans="16:21" x14ac:dyDescent="0.35">
      <c r="P2512" s="134"/>
      <c r="Q2512" s="246">
        <v>311201029</v>
      </c>
      <c r="R2512" s="232" t="s">
        <v>9431</v>
      </c>
      <c r="S2512" s="233">
        <v>0.1</v>
      </c>
      <c r="T2512" s="234">
        <v>0.1</v>
      </c>
      <c r="U2512" s="135"/>
    </row>
    <row r="2513" spans="16:21" x14ac:dyDescent="0.35">
      <c r="P2513" s="134"/>
      <c r="Q2513" s="246">
        <v>311201030</v>
      </c>
      <c r="R2513" s="232" t="s">
        <v>9432</v>
      </c>
      <c r="S2513" s="233">
        <v>0.1</v>
      </c>
      <c r="T2513" s="234">
        <v>0.1</v>
      </c>
      <c r="U2513" s="135"/>
    </row>
    <row r="2514" spans="16:21" x14ac:dyDescent="0.35">
      <c r="P2514" s="134"/>
      <c r="Q2514" s="246">
        <v>311201031</v>
      </c>
      <c r="R2514" s="232" t="s">
        <v>9433</v>
      </c>
      <c r="S2514" s="233">
        <v>0.1</v>
      </c>
      <c r="T2514" s="234">
        <v>0.1</v>
      </c>
      <c r="U2514" s="135"/>
    </row>
    <row r="2515" spans="16:21" x14ac:dyDescent="0.35">
      <c r="P2515" s="134"/>
      <c r="Q2515" s="246">
        <v>311201032</v>
      </c>
      <c r="R2515" s="232" t="s">
        <v>9434</v>
      </c>
      <c r="S2515" s="233">
        <v>0.1</v>
      </c>
      <c r="T2515" s="234">
        <v>0.1</v>
      </c>
      <c r="U2515" s="135"/>
    </row>
    <row r="2516" spans="16:21" x14ac:dyDescent="0.35">
      <c r="P2516" s="134"/>
      <c r="Q2516" s="246">
        <v>311201033</v>
      </c>
      <c r="R2516" s="232" t="s">
        <v>9435</v>
      </c>
      <c r="S2516" s="233">
        <v>0.1</v>
      </c>
      <c r="T2516" s="234">
        <v>0.1</v>
      </c>
      <c r="U2516" s="135"/>
    </row>
    <row r="2517" spans="16:21" x14ac:dyDescent="0.35">
      <c r="P2517" s="134"/>
      <c r="Q2517" s="246">
        <v>311201044</v>
      </c>
      <c r="R2517" s="232" t="s">
        <v>9436</v>
      </c>
      <c r="S2517" s="233">
        <v>0.1</v>
      </c>
      <c r="T2517" s="234">
        <v>0.1</v>
      </c>
      <c r="U2517" s="135"/>
    </row>
    <row r="2518" spans="16:21" x14ac:dyDescent="0.35">
      <c r="P2518" s="134"/>
      <c r="Q2518" s="246">
        <v>311201045</v>
      </c>
      <c r="R2518" s="232" t="s">
        <v>9437</v>
      </c>
      <c r="S2518" s="233">
        <v>0.1</v>
      </c>
      <c r="T2518" s="234">
        <v>0.1</v>
      </c>
      <c r="U2518" s="135"/>
    </row>
    <row r="2519" spans="16:21" x14ac:dyDescent="0.35">
      <c r="P2519" s="134"/>
      <c r="Q2519" s="246">
        <v>311202003</v>
      </c>
      <c r="R2519" s="232" t="s">
        <v>9438</v>
      </c>
      <c r="S2519" s="233">
        <v>0.1</v>
      </c>
      <c r="T2519" s="234">
        <v>0.1</v>
      </c>
      <c r="U2519" s="135"/>
    </row>
    <row r="2520" spans="16:21" x14ac:dyDescent="0.35">
      <c r="P2520" s="134"/>
      <c r="Q2520" s="246">
        <v>311202004</v>
      </c>
      <c r="R2520" s="232" t="s">
        <v>9439</v>
      </c>
      <c r="S2520" s="233">
        <v>0.1</v>
      </c>
      <c r="T2520" s="234">
        <v>0.1</v>
      </c>
      <c r="U2520" s="135"/>
    </row>
    <row r="2521" spans="16:21" x14ac:dyDescent="0.35">
      <c r="P2521" s="134"/>
      <c r="Q2521" s="246">
        <v>311203002</v>
      </c>
      <c r="R2521" s="232" t="s">
        <v>9440</v>
      </c>
      <c r="S2521" s="233">
        <v>0.1</v>
      </c>
      <c r="T2521" s="234">
        <v>0.1</v>
      </c>
      <c r="U2521" s="135"/>
    </row>
    <row r="2522" spans="16:21" x14ac:dyDescent="0.35">
      <c r="P2522" s="134"/>
      <c r="Q2522" s="246">
        <v>603101030</v>
      </c>
      <c r="R2522" s="232" t="s">
        <v>9441</v>
      </c>
      <c r="S2522" s="233">
        <v>0.1</v>
      </c>
      <c r="T2522" s="234">
        <v>0.1</v>
      </c>
      <c r="U2522" s="135"/>
    </row>
    <row r="2523" spans="16:21" x14ac:dyDescent="0.35">
      <c r="P2523" s="134"/>
      <c r="Q2523" s="246">
        <v>603101031</v>
      </c>
      <c r="R2523" s="232" t="s">
        <v>9442</v>
      </c>
      <c r="S2523" s="233">
        <v>0.1</v>
      </c>
      <c r="T2523" s="234">
        <v>0.1</v>
      </c>
      <c r="U2523" s="135"/>
    </row>
    <row r="2524" spans="16:21" x14ac:dyDescent="0.35">
      <c r="P2524" s="134"/>
      <c r="Q2524" s="246">
        <v>603101032</v>
      </c>
      <c r="R2524" s="232" t="s">
        <v>9443</v>
      </c>
      <c r="S2524" s="233">
        <v>0.1</v>
      </c>
      <c r="T2524" s="234">
        <v>0.1</v>
      </c>
      <c r="U2524" s="135"/>
    </row>
    <row r="2525" spans="16:21" x14ac:dyDescent="0.35">
      <c r="P2525" s="134"/>
      <c r="Q2525" s="246">
        <v>603101111</v>
      </c>
      <c r="R2525" s="232" t="s">
        <v>9444</v>
      </c>
      <c r="S2525" s="233">
        <v>0.1</v>
      </c>
      <c r="T2525" s="234">
        <v>0.1</v>
      </c>
      <c r="U2525" s="135"/>
    </row>
    <row r="2526" spans="16:21" x14ac:dyDescent="0.35">
      <c r="P2526" s="134"/>
      <c r="Q2526" s="246">
        <v>603201020</v>
      </c>
      <c r="R2526" s="232" t="s">
        <v>9445</v>
      </c>
      <c r="S2526" s="233">
        <v>0.1</v>
      </c>
      <c r="T2526" s="234">
        <v>0.1</v>
      </c>
      <c r="U2526" s="135"/>
    </row>
    <row r="2527" spans="16:21" x14ac:dyDescent="0.35">
      <c r="P2527" s="134"/>
      <c r="Q2527" s="246">
        <v>603201025</v>
      </c>
      <c r="R2527" s="232" t="s">
        <v>9446</v>
      </c>
      <c r="S2527" s="233">
        <v>0.1</v>
      </c>
      <c r="T2527" s="234">
        <v>0.1</v>
      </c>
      <c r="U2527" s="135"/>
    </row>
    <row r="2528" spans="16:21" x14ac:dyDescent="0.35">
      <c r="P2528" s="134"/>
      <c r="Q2528" s="246">
        <v>603201039</v>
      </c>
      <c r="R2528" s="232" t="s">
        <v>9374</v>
      </c>
      <c r="S2528" s="233">
        <v>0.1</v>
      </c>
      <c r="T2528" s="234">
        <v>0.1</v>
      </c>
      <c r="U2528" s="135"/>
    </row>
    <row r="2529" spans="16:21" x14ac:dyDescent="0.35">
      <c r="P2529" s="134"/>
      <c r="Q2529" s="246">
        <v>603201041</v>
      </c>
      <c r="R2529" s="232" t="s">
        <v>9447</v>
      </c>
      <c r="S2529" s="233">
        <v>0.1</v>
      </c>
      <c r="T2529" s="234">
        <v>0.1</v>
      </c>
      <c r="U2529" s="135"/>
    </row>
    <row r="2530" spans="16:21" x14ac:dyDescent="0.35">
      <c r="P2530" s="134"/>
      <c r="Q2530" s="246">
        <v>603201042</v>
      </c>
      <c r="R2530" s="232" t="s">
        <v>9429</v>
      </c>
      <c r="S2530" s="233">
        <v>0.1</v>
      </c>
      <c r="T2530" s="234">
        <v>0.1</v>
      </c>
      <c r="U2530" s="135"/>
    </row>
    <row r="2531" spans="16:21" x14ac:dyDescent="0.35">
      <c r="P2531" s="134"/>
      <c r="Q2531" s="246">
        <v>603301014</v>
      </c>
      <c r="R2531" s="232" t="s">
        <v>9448</v>
      </c>
      <c r="S2531" s="233">
        <v>0.1</v>
      </c>
      <c r="T2531" s="234">
        <v>0.1</v>
      </c>
      <c r="U2531" s="135"/>
    </row>
    <row r="2532" spans="16:21" x14ac:dyDescent="0.35">
      <c r="P2532" s="134"/>
      <c r="Q2532" s="246">
        <v>603401015</v>
      </c>
      <c r="R2532" s="232" t="s">
        <v>9449</v>
      </c>
      <c r="S2532" s="233">
        <v>0.1</v>
      </c>
      <c r="T2532" s="234">
        <v>0.1</v>
      </c>
      <c r="U2532" s="135"/>
    </row>
    <row r="2533" spans="16:21" x14ac:dyDescent="0.35">
      <c r="P2533" s="134"/>
      <c r="Q2533" s="246">
        <v>702202005</v>
      </c>
      <c r="R2533" s="232" t="s">
        <v>9450</v>
      </c>
      <c r="S2533" s="233">
        <v>0.1</v>
      </c>
      <c r="T2533" s="234">
        <v>0.1</v>
      </c>
      <c r="U2533" s="135"/>
    </row>
    <row r="2534" spans="16:21" x14ac:dyDescent="0.35">
      <c r="P2534" s="134"/>
      <c r="Q2534" s="246">
        <v>310103001</v>
      </c>
      <c r="R2534" s="232" t="s">
        <v>9451</v>
      </c>
      <c r="S2534" s="233">
        <v>0.1</v>
      </c>
      <c r="T2534" s="234">
        <v>0.1</v>
      </c>
      <c r="U2534" s="135"/>
    </row>
    <row r="2535" spans="16:21" x14ac:dyDescent="0.35">
      <c r="P2535" s="134"/>
      <c r="Q2535" s="246">
        <v>310103002</v>
      </c>
      <c r="R2535" s="232" t="s">
        <v>9452</v>
      </c>
      <c r="S2535" s="233">
        <v>0.1</v>
      </c>
      <c r="T2535" s="234">
        <v>0.1</v>
      </c>
      <c r="U2535" s="135"/>
    </row>
    <row r="2536" spans="16:21" x14ac:dyDescent="0.35">
      <c r="P2536" s="134"/>
      <c r="Q2536" s="246">
        <v>310103004</v>
      </c>
      <c r="R2536" s="232" t="s">
        <v>9453</v>
      </c>
      <c r="S2536" s="233">
        <v>0.1</v>
      </c>
      <c r="T2536" s="234">
        <v>0.1</v>
      </c>
      <c r="U2536" s="135"/>
    </row>
    <row r="2537" spans="16:21" x14ac:dyDescent="0.35">
      <c r="P2537" s="134"/>
      <c r="Q2537" s="246">
        <v>310103005</v>
      </c>
      <c r="R2537" s="232" t="s">
        <v>9454</v>
      </c>
      <c r="S2537" s="233">
        <v>0.1</v>
      </c>
      <c r="T2537" s="234">
        <v>0.1</v>
      </c>
      <c r="U2537" s="135"/>
    </row>
    <row r="2538" spans="16:21" x14ac:dyDescent="0.35">
      <c r="P2538" s="134"/>
      <c r="Q2538" s="246">
        <v>310103006</v>
      </c>
      <c r="R2538" s="232" t="s">
        <v>9455</v>
      </c>
      <c r="S2538" s="233">
        <v>0.1</v>
      </c>
      <c r="T2538" s="234">
        <v>0.1</v>
      </c>
      <c r="U2538" s="135"/>
    </row>
    <row r="2539" spans="16:21" x14ac:dyDescent="0.35">
      <c r="P2539" s="134"/>
      <c r="Q2539" s="246">
        <v>310103007</v>
      </c>
      <c r="R2539" s="232" t="s">
        <v>9456</v>
      </c>
      <c r="S2539" s="233">
        <v>0.1</v>
      </c>
      <c r="T2539" s="234">
        <v>0.1</v>
      </c>
      <c r="U2539" s="135"/>
    </row>
    <row r="2540" spans="16:21" x14ac:dyDescent="0.35">
      <c r="P2540" s="134"/>
      <c r="Q2540" s="246">
        <v>310103008</v>
      </c>
      <c r="R2540" s="232" t="s">
        <v>9457</v>
      </c>
      <c r="S2540" s="233">
        <v>0.1</v>
      </c>
      <c r="T2540" s="234">
        <v>0.1</v>
      </c>
      <c r="U2540" s="135"/>
    </row>
    <row r="2541" spans="16:21" x14ac:dyDescent="0.35">
      <c r="P2541" s="134"/>
      <c r="Q2541" s="246">
        <v>310103009</v>
      </c>
      <c r="R2541" s="232" t="s">
        <v>9458</v>
      </c>
      <c r="S2541" s="233">
        <v>0.1</v>
      </c>
      <c r="T2541" s="234">
        <v>0.1</v>
      </c>
      <c r="U2541" s="135"/>
    </row>
    <row r="2542" spans="16:21" x14ac:dyDescent="0.35">
      <c r="P2542" s="134"/>
      <c r="Q2542" s="246">
        <v>310103010</v>
      </c>
      <c r="R2542" s="232" t="s">
        <v>9459</v>
      </c>
      <c r="S2542" s="233">
        <v>0.1</v>
      </c>
      <c r="T2542" s="234">
        <v>0.1</v>
      </c>
      <c r="U2542" s="135"/>
    </row>
    <row r="2543" spans="16:21" x14ac:dyDescent="0.35">
      <c r="P2543" s="134"/>
      <c r="Q2543" s="246">
        <v>310103012</v>
      </c>
      <c r="R2543" s="232" t="s">
        <v>9460</v>
      </c>
      <c r="S2543" s="233">
        <v>0.1</v>
      </c>
      <c r="T2543" s="234">
        <v>0.1</v>
      </c>
      <c r="U2543" s="135"/>
    </row>
    <row r="2544" spans="16:21" x14ac:dyDescent="0.35">
      <c r="P2544" s="134"/>
      <c r="Q2544" s="246">
        <v>310103013</v>
      </c>
      <c r="R2544" s="232" t="s">
        <v>9461</v>
      </c>
      <c r="S2544" s="233">
        <v>0.1</v>
      </c>
      <c r="T2544" s="234">
        <v>0.1</v>
      </c>
      <c r="U2544" s="135"/>
    </row>
    <row r="2545" spans="16:21" x14ac:dyDescent="0.35">
      <c r="P2545" s="134"/>
      <c r="Q2545" s="246">
        <v>310103014</v>
      </c>
      <c r="R2545" s="232" t="s">
        <v>9462</v>
      </c>
      <c r="S2545" s="233">
        <v>0.1</v>
      </c>
      <c r="T2545" s="234">
        <v>0.1</v>
      </c>
      <c r="U2545" s="135"/>
    </row>
    <row r="2546" spans="16:21" x14ac:dyDescent="0.35">
      <c r="P2546" s="134"/>
      <c r="Q2546" s="246">
        <v>310103016</v>
      </c>
      <c r="R2546" s="232" t="s">
        <v>9463</v>
      </c>
      <c r="S2546" s="233">
        <v>0.1</v>
      </c>
      <c r="T2546" s="234">
        <v>0.1</v>
      </c>
      <c r="U2546" s="135"/>
    </row>
    <row r="2547" spans="16:21" x14ac:dyDescent="0.35">
      <c r="P2547" s="134"/>
      <c r="Q2547" s="246">
        <v>310103017</v>
      </c>
      <c r="R2547" s="232" t="s">
        <v>9299</v>
      </c>
      <c r="S2547" s="233">
        <v>0.1</v>
      </c>
      <c r="T2547" s="234">
        <v>0.1</v>
      </c>
      <c r="U2547" s="135"/>
    </row>
    <row r="2548" spans="16:21" x14ac:dyDescent="0.35">
      <c r="P2548" s="134"/>
      <c r="Q2548" s="246">
        <v>310103019</v>
      </c>
      <c r="R2548" s="232" t="s">
        <v>9464</v>
      </c>
      <c r="S2548" s="233">
        <v>0.1</v>
      </c>
      <c r="T2548" s="234">
        <v>0.1</v>
      </c>
      <c r="U2548" s="135"/>
    </row>
    <row r="2549" spans="16:21" x14ac:dyDescent="0.35">
      <c r="P2549" s="134"/>
      <c r="Q2549" s="246">
        <v>310103020</v>
      </c>
      <c r="R2549" s="232" t="s">
        <v>9465</v>
      </c>
      <c r="S2549" s="233">
        <v>0.1</v>
      </c>
      <c r="T2549" s="234">
        <v>0.1</v>
      </c>
      <c r="U2549" s="135"/>
    </row>
    <row r="2550" spans="16:21" x14ac:dyDescent="0.35">
      <c r="P2550" s="134"/>
      <c r="Q2550" s="246">
        <v>310103022</v>
      </c>
      <c r="R2550" s="232" t="s">
        <v>9466</v>
      </c>
      <c r="S2550" s="233">
        <v>0.1</v>
      </c>
      <c r="T2550" s="234">
        <v>0.1</v>
      </c>
      <c r="U2550" s="135"/>
    </row>
    <row r="2551" spans="16:21" x14ac:dyDescent="0.35">
      <c r="P2551" s="134"/>
      <c r="Q2551" s="246">
        <v>310103023</v>
      </c>
      <c r="R2551" s="232" t="s">
        <v>9467</v>
      </c>
      <c r="S2551" s="233">
        <v>0.1</v>
      </c>
      <c r="T2551" s="234">
        <v>0.1</v>
      </c>
      <c r="U2551" s="135"/>
    </row>
    <row r="2552" spans="16:21" x14ac:dyDescent="0.35">
      <c r="P2552" s="134"/>
      <c r="Q2552" s="246">
        <v>310103024</v>
      </c>
      <c r="R2552" s="232" t="s">
        <v>9468</v>
      </c>
      <c r="S2552" s="233">
        <v>0.1</v>
      </c>
      <c r="T2552" s="234">
        <v>0.1</v>
      </c>
      <c r="U2552" s="135"/>
    </row>
    <row r="2553" spans="16:21" x14ac:dyDescent="0.35">
      <c r="P2553" s="134"/>
      <c r="Q2553" s="246">
        <v>310103025</v>
      </c>
      <c r="R2553" s="232" t="s">
        <v>9469</v>
      </c>
      <c r="S2553" s="233">
        <v>0.1</v>
      </c>
      <c r="T2553" s="234">
        <v>0.1</v>
      </c>
      <c r="U2553" s="135"/>
    </row>
    <row r="2554" spans="16:21" x14ac:dyDescent="0.35">
      <c r="P2554" s="134"/>
      <c r="Q2554" s="246">
        <v>310103026</v>
      </c>
      <c r="R2554" s="232" t="s">
        <v>9302</v>
      </c>
      <c r="S2554" s="233">
        <v>0.1</v>
      </c>
      <c r="T2554" s="234">
        <v>0.1</v>
      </c>
      <c r="U2554" s="135"/>
    </row>
    <row r="2555" spans="16:21" x14ac:dyDescent="0.35">
      <c r="P2555" s="134"/>
      <c r="Q2555" s="246">
        <v>310103028</v>
      </c>
      <c r="R2555" s="232" t="s">
        <v>9470</v>
      </c>
      <c r="S2555" s="233">
        <v>0.1</v>
      </c>
      <c r="T2555" s="234">
        <v>0.1</v>
      </c>
      <c r="U2555" s="135"/>
    </row>
    <row r="2556" spans="16:21" x14ac:dyDescent="0.35">
      <c r="P2556" s="134"/>
      <c r="Q2556" s="246">
        <v>310103029</v>
      </c>
      <c r="R2556" s="232" t="s">
        <v>9471</v>
      </c>
      <c r="S2556" s="233">
        <v>0.1</v>
      </c>
      <c r="T2556" s="234">
        <v>0.1</v>
      </c>
      <c r="U2556" s="135"/>
    </row>
    <row r="2557" spans="16:21" x14ac:dyDescent="0.35">
      <c r="P2557" s="134"/>
      <c r="Q2557" s="246">
        <v>310103042</v>
      </c>
      <c r="R2557" s="232" t="s">
        <v>9472</v>
      </c>
      <c r="S2557" s="233">
        <v>0.1</v>
      </c>
      <c r="T2557" s="234">
        <v>0.1</v>
      </c>
      <c r="U2557" s="135"/>
    </row>
    <row r="2558" spans="16:21" x14ac:dyDescent="0.35">
      <c r="P2558" s="134"/>
      <c r="Q2558" s="246">
        <v>310103044</v>
      </c>
      <c r="R2558" s="232" t="s">
        <v>9473</v>
      </c>
      <c r="S2558" s="233">
        <v>0.1</v>
      </c>
      <c r="T2558" s="234">
        <v>0.1</v>
      </c>
      <c r="U2558" s="135"/>
    </row>
    <row r="2559" spans="16:21" x14ac:dyDescent="0.35">
      <c r="P2559" s="134"/>
      <c r="Q2559" s="246">
        <v>310103046</v>
      </c>
      <c r="R2559" s="232" t="s">
        <v>9474</v>
      </c>
      <c r="S2559" s="233">
        <v>0.1</v>
      </c>
      <c r="T2559" s="234">
        <v>0.1</v>
      </c>
      <c r="U2559" s="135"/>
    </row>
    <row r="2560" spans="16:21" x14ac:dyDescent="0.35">
      <c r="P2560" s="134"/>
      <c r="Q2560" s="246">
        <v>310103047</v>
      </c>
      <c r="R2560" s="232" t="s">
        <v>9475</v>
      </c>
      <c r="S2560" s="233">
        <v>0.1</v>
      </c>
      <c r="T2560" s="234">
        <v>0.1</v>
      </c>
      <c r="U2560" s="135"/>
    </row>
    <row r="2561" spans="16:21" x14ac:dyDescent="0.35">
      <c r="P2561" s="134"/>
      <c r="Q2561" s="246">
        <v>310103052</v>
      </c>
      <c r="R2561" s="232" t="s">
        <v>9476</v>
      </c>
      <c r="S2561" s="233">
        <v>0.1</v>
      </c>
      <c r="T2561" s="234">
        <v>0.1</v>
      </c>
      <c r="U2561" s="135"/>
    </row>
    <row r="2562" spans="16:21" x14ac:dyDescent="0.35">
      <c r="P2562" s="134"/>
      <c r="Q2562" s="246">
        <v>310103054</v>
      </c>
      <c r="R2562" s="232" t="s">
        <v>9477</v>
      </c>
      <c r="S2562" s="233">
        <v>0.1</v>
      </c>
      <c r="T2562" s="234">
        <v>0.1</v>
      </c>
      <c r="U2562" s="135"/>
    </row>
    <row r="2563" spans="16:21" x14ac:dyDescent="0.35">
      <c r="P2563" s="134"/>
      <c r="Q2563" s="246">
        <v>310103055</v>
      </c>
      <c r="R2563" s="232" t="s">
        <v>9478</v>
      </c>
      <c r="S2563" s="233">
        <v>0.1</v>
      </c>
      <c r="T2563" s="234">
        <v>0.1</v>
      </c>
      <c r="U2563" s="135"/>
    </row>
    <row r="2564" spans="16:21" x14ac:dyDescent="0.35">
      <c r="P2564" s="134"/>
      <c r="Q2564" s="246">
        <v>310104001</v>
      </c>
      <c r="R2564" s="232" t="s">
        <v>9479</v>
      </c>
      <c r="S2564" s="233">
        <v>0.1</v>
      </c>
      <c r="T2564" s="234">
        <v>0.1</v>
      </c>
      <c r="U2564" s="135"/>
    </row>
    <row r="2565" spans="16:21" x14ac:dyDescent="0.35">
      <c r="P2565" s="134"/>
      <c r="Q2565" s="246">
        <v>310104008</v>
      </c>
      <c r="R2565" s="232" t="s">
        <v>9480</v>
      </c>
      <c r="S2565" s="233">
        <v>0.1</v>
      </c>
      <c r="T2565" s="234">
        <v>0.1</v>
      </c>
      <c r="U2565" s="135"/>
    </row>
    <row r="2566" spans="16:21" x14ac:dyDescent="0.35">
      <c r="P2566" s="134"/>
      <c r="Q2566" s="246">
        <v>310104009</v>
      </c>
      <c r="R2566" s="232" t="s">
        <v>9481</v>
      </c>
      <c r="S2566" s="233">
        <v>0.1</v>
      </c>
      <c r="T2566" s="234">
        <v>0.1</v>
      </c>
      <c r="U2566" s="135"/>
    </row>
    <row r="2567" spans="16:21" x14ac:dyDescent="0.35">
      <c r="P2567" s="134"/>
      <c r="Q2567" s="246">
        <v>310104021</v>
      </c>
      <c r="R2567" s="232" t="s">
        <v>9482</v>
      </c>
      <c r="S2567" s="233">
        <v>0.1</v>
      </c>
      <c r="T2567" s="234">
        <v>0.1</v>
      </c>
      <c r="U2567" s="135"/>
    </row>
    <row r="2568" spans="16:21" x14ac:dyDescent="0.35">
      <c r="P2568" s="134"/>
      <c r="Q2568" s="246">
        <v>310104022</v>
      </c>
      <c r="R2568" s="232" t="s">
        <v>9483</v>
      </c>
      <c r="S2568" s="233">
        <v>0.1</v>
      </c>
      <c r="T2568" s="234">
        <v>0.1</v>
      </c>
      <c r="U2568" s="135"/>
    </row>
    <row r="2569" spans="16:21" x14ac:dyDescent="0.35">
      <c r="P2569" s="134"/>
      <c r="Q2569" s="246">
        <v>310104035</v>
      </c>
      <c r="R2569" s="232" t="s">
        <v>9484</v>
      </c>
      <c r="S2569" s="233">
        <v>0.1</v>
      </c>
      <c r="T2569" s="234">
        <v>0.1</v>
      </c>
      <c r="U2569" s="135"/>
    </row>
    <row r="2570" spans="16:21" x14ac:dyDescent="0.35">
      <c r="P2570" s="134"/>
      <c r="Q2570" s="246">
        <v>310104036</v>
      </c>
      <c r="R2570" s="232" t="s">
        <v>9485</v>
      </c>
      <c r="S2570" s="233">
        <v>0.1</v>
      </c>
      <c r="T2570" s="234">
        <v>0.1</v>
      </c>
      <c r="U2570" s="135"/>
    </row>
    <row r="2571" spans="16:21" x14ac:dyDescent="0.35">
      <c r="P2571" s="134"/>
      <c r="Q2571" s="246">
        <v>311201021</v>
      </c>
      <c r="R2571" s="232" t="s">
        <v>9046</v>
      </c>
      <c r="S2571" s="233">
        <v>0.1</v>
      </c>
      <c r="T2571" s="234">
        <v>0.1</v>
      </c>
      <c r="U2571" s="135"/>
    </row>
    <row r="2572" spans="16:21" x14ac:dyDescent="0.35">
      <c r="P2572" s="134"/>
      <c r="Q2572" s="246">
        <v>311201024</v>
      </c>
      <c r="R2572" s="232" t="s">
        <v>9486</v>
      </c>
      <c r="S2572" s="233">
        <v>0.1</v>
      </c>
      <c r="T2572" s="234">
        <v>0.1</v>
      </c>
      <c r="U2572" s="135"/>
    </row>
    <row r="2573" spans="16:21" x14ac:dyDescent="0.35">
      <c r="P2573" s="134"/>
      <c r="Q2573" s="246">
        <v>311202009</v>
      </c>
      <c r="R2573" s="232" t="s">
        <v>9487</v>
      </c>
      <c r="S2573" s="233">
        <v>0.1</v>
      </c>
      <c r="T2573" s="234">
        <v>0.1</v>
      </c>
      <c r="U2573" s="135"/>
    </row>
    <row r="2574" spans="16:21" x14ac:dyDescent="0.35">
      <c r="P2574" s="134"/>
      <c r="Q2574" s="246">
        <v>312102007</v>
      </c>
      <c r="R2574" s="232" t="s">
        <v>9488</v>
      </c>
      <c r="S2574" s="233">
        <v>0.1</v>
      </c>
      <c r="T2574" s="234">
        <v>0.1</v>
      </c>
      <c r="U2574" s="135"/>
    </row>
    <row r="2575" spans="16:21" x14ac:dyDescent="0.35">
      <c r="P2575" s="134"/>
      <c r="Q2575" s="246">
        <v>312102010</v>
      </c>
      <c r="R2575" s="232" t="s">
        <v>9489</v>
      </c>
      <c r="S2575" s="233">
        <v>0.1</v>
      </c>
      <c r="T2575" s="234">
        <v>0.1</v>
      </c>
      <c r="U2575" s="135"/>
    </row>
    <row r="2576" spans="16:21" x14ac:dyDescent="0.35">
      <c r="P2576" s="134"/>
      <c r="Q2576" s="246">
        <v>312102012</v>
      </c>
      <c r="R2576" s="232" t="s">
        <v>9490</v>
      </c>
      <c r="S2576" s="233">
        <v>0.1</v>
      </c>
      <c r="T2576" s="234">
        <v>0.1</v>
      </c>
      <c r="U2576" s="135"/>
    </row>
    <row r="2577" spans="16:21" x14ac:dyDescent="0.35">
      <c r="P2577" s="134"/>
      <c r="Q2577" s="246">
        <v>312102032</v>
      </c>
      <c r="R2577" s="232" t="s">
        <v>9491</v>
      </c>
      <c r="S2577" s="233">
        <v>0.1</v>
      </c>
      <c r="T2577" s="234">
        <v>0.1</v>
      </c>
      <c r="U2577" s="135"/>
    </row>
    <row r="2578" spans="16:21" x14ac:dyDescent="0.35">
      <c r="P2578" s="134"/>
      <c r="Q2578" s="246">
        <v>312102036</v>
      </c>
      <c r="R2578" s="232" t="s">
        <v>9492</v>
      </c>
      <c r="S2578" s="233">
        <v>0.1</v>
      </c>
      <c r="T2578" s="234">
        <v>0.1</v>
      </c>
      <c r="U2578" s="135"/>
    </row>
    <row r="2579" spans="16:21" x14ac:dyDescent="0.35">
      <c r="P2579" s="134"/>
      <c r="Q2579" s="246">
        <v>312102050</v>
      </c>
      <c r="R2579" s="232" t="s">
        <v>9493</v>
      </c>
      <c r="S2579" s="233">
        <v>0.1</v>
      </c>
      <c r="T2579" s="234">
        <v>0.1</v>
      </c>
      <c r="U2579" s="135"/>
    </row>
    <row r="2580" spans="16:21" x14ac:dyDescent="0.35">
      <c r="P2580" s="134"/>
      <c r="Q2580" s="246">
        <v>603201088</v>
      </c>
      <c r="R2580" s="232" t="s">
        <v>9494</v>
      </c>
      <c r="S2580" s="233">
        <v>0.1</v>
      </c>
      <c r="T2580" s="234">
        <v>0.1</v>
      </c>
      <c r="U2580" s="135"/>
    </row>
    <row r="2581" spans="16:21" x14ac:dyDescent="0.35">
      <c r="P2581" s="134"/>
      <c r="Q2581" s="246">
        <v>701301008</v>
      </c>
      <c r="R2581" s="232" t="s">
        <v>9495</v>
      </c>
      <c r="S2581" s="233">
        <v>0.1</v>
      </c>
      <c r="T2581" s="234">
        <v>0.1</v>
      </c>
      <c r="U2581" s="135"/>
    </row>
    <row r="2582" spans="16:21" x14ac:dyDescent="0.35">
      <c r="P2582" s="134"/>
      <c r="Q2582" s="246">
        <v>701301014</v>
      </c>
      <c r="R2582" s="232" t="s">
        <v>9496</v>
      </c>
      <c r="S2582" s="233">
        <v>0.1</v>
      </c>
      <c r="T2582" s="234">
        <v>0.1</v>
      </c>
      <c r="U2582" s="135"/>
    </row>
    <row r="2583" spans="16:21" x14ac:dyDescent="0.35">
      <c r="P2583" s="134"/>
      <c r="Q2583" s="246">
        <v>701301018</v>
      </c>
      <c r="R2583" s="232" t="s">
        <v>9497</v>
      </c>
      <c r="S2583" s="233">
        <v>0.1</v>
      </c>
      <c r="T2583" s="234">
        <v>0.1</v>
      </c>
      <c r="U2583" s="135"/>
    </row>
    <row r="2584" spans="16:21" x14ac:dyDescent="0.35">
      <c r="P2584" s="134"/>
      <c r="Q2584" s="246">
        <v>701301024</v>
      </c>
      <c r="R2584" s="232" t="s">
        <v>9498</v>
      </c>
      <c r="S2584" s="233">
        <v>0.1</v>
      </c>
      <c r="T2584" s="234">
        <v>0.1</v>
      </c>
      <c r="U2584" s="135"/>
    </row>
    <row r="2585" spans="16:21" x14ac:dyDescent="0.35">
      <c r="P2585" s="134"/>
      <c r="Q2585" s="246">
        <v>702203003</v>
      </c>
      <c r="R2585" s="232" t="s">
        <v>9492</v>
      </c>
      <c r="S2585" s="233">
        <v>0.1</v>
      </c>
      <c r="T2585" s="234">
        <v>0.1</v>
      </c>
      <c r="U2585" s="135"/>
    </row>
    <row r="2586" spans="16:21" x14ac:dyDescent="0.35">
      <c r="P2586" s="134"/>
      <c r="Q2586" s="246">
        <v>603201028</v>
      </c>
      <c r="R2586" s="232" t="s">
        <v>8961</v>
      </c>
      <c r="S2586" s="233">
        <v>0.1</v>
      </c>
      <c r="T2586" s="234">
        <v>0.1</v>
      </c>
      <c r="U2586" s="135"/>
    </row>
    <row r="2587" spans="16:21" x14ac:dyDescent="0.35">
      <c r="P2587" s="134"/>
      <c r="Q2587" s="246">
        <v>603201029</v>
      </c>
      <c r="R2587" s="232" t="s">
        <v>8962</v>
      </c>
      <c r="S2587" s="233">
        <v>0.1</v>
      </c>
      <c r="T2587" s="234">
        <v>0.1</v>
      </c>
      <c r="U2587" s="135"/>
    </row>
    <row r="2588" spans="16:21" x14ac:dyDescent="0.35">
      <c r="P2588" s="134"/>
      <c r="Q2588" s="246">
        <v>603201030</v>
      </c>
      <c r="R2588" s="232" t="s">
        <v>8963</v>
      </c>
      <c r="S2588" s="233">
        <v>0.1</v>
      </c>
      <c r="T2588" s="234">
        <v>0.1</v>
      </c>
      <c r="U2588" s="135"/>
    </row>
    <row r="2589" spans="16:21" x14ac:dyDescent="0.35">
      <c r="P2589" s="134"/>
      <c r="Q2589" s="246">
        <v>603201033</v>
      </c>
      <c r="R2589" s="232" t="s">
        <v>8964</v>
      </c>
      <c r="S2589" s="233">
        <v>0.1</v>
      </c>
      <c r="T2589" s="234">
        <v>0.1</v>
      </c>
      <c r="U2589" s="135"/>
    </row>
    <row r="2590" spans="16:21" x14ac:dyDescent="0.35">
      <c r="P2590" s="134"/>
      <c r="Q2590" s="246">
        <v>603201035</v>
      </c>
      <c r="R2590" s="232" t="s">
        <v>8965</v>
      </c>
      <c r="S2590" s="233">
        <v>0.1</v>
      </c>
      <c r="T2590" s="234">
        <v>0.1</v>
      </c>
      <c r="U2590" s="135"/>
    </row>
    <row r="2591" spans="16:21" x14ac:dyDescent="0.35">
      <c r="P2591" s="134"/>
      <c r="Q2591" s="246">
        <v>603201036</v>
      </c>
      <c r="R2591" s="232" t="s">
        <v>8966</v>
      </c>
      <c r="S2591" s="233">
        <v>0.1</v>
      </c>
      <c r="T2591" s="234">
        <v>0.1</v>
      </c>
      <c r="U2591" s="135"/>
    </row>
    <row r="2592" spans="16:21" x14ac:dyDescent="0.35">
      <c r="P2592" s="134"/>
      <c r="Q2592" s="246">
        <v>702101003</v>
      </c>
      <c r="R2592" s="232" t="s">
        <v>8947</v>
      </c>
      <c r="S2592" s="233">
        <v>0.1</v>
      </c>
      <c r="T2592" s="234">
        <v>0.1</v>
      </c>
      <c r="U2592" s="135"/>
    </row>
    <row r="2593" spans="16:21" x14ac:dyDescent="0.35">
      <c r="P2593" s="134"/>
      <c r="Q2593" s="246">
        <v>702101004</v>
      </c>
      <c r="R2593" s="232" t="s">
        <v>8948</v>
      </c>
      <c r="S2593" s="233">
        <v>0.1</v>
      </c>
      <c r="T2593" s="234">
        <v>0.1</v>
      </c>
      <c r="U2593" s="135"/>
    </row>
    <row r="2594" spans="16:21" x14ac:dyDescent="0.35">
      <c r="P2594" s="134"/>
      <c r="Q2594" s="246">
        <v>702101005</v>
      </c>
      <c r="R2594" s="232" t="s">
        <v>8949</v>
      </c>
      <c r="S2594" s="233">
        <v>0.1</v>
      </c>
      <c r="T2594" s="234">
        <v>0.1</v>
      </c>
      <c r="U2594" s="135"/>
    </row>
    <row r="2595" spans="16:21" x14ac:dyDescent="0.35">
      <c r="P2595" s="134"/>
      <c r="Q2595" s="246">
        <v>702101006</v>
      </c>
      <c r="R2595" s="232" t="s">
        <v>8950</v>
      </c>
      <c r="S2595" s="233">
        <v>0.1</v>
      </c>
      <c r="T2595" s="234">
        <v>0.1</v>
      </c>
      <c r="U2595" s="135"/>
    </row>
    <row r="2596" spans="16:21" x14ac:dyDescent="0.35">
      <c r="P2596" s="134"/>
      <c r="Q2596" s="246">
        <v>702101007</v>
      </c>
      <c r="R2596" s="232" t="s">
        <v>8951</v>
      </c>
      <c r="S2596" s="233">
        <v>0.1</v>
      </c>
      <c r="T2596" s="234">
        <v>0.1</v>
      </c>
      <c r="U2596" s="135"/>
    </row>
    <row r="2597" spans="16:21" x14ac:dyDescent="0.35">
      <c r="P2597" s="134"/>
      <c r="Q2597" s="246">
        <v>702101009</v>
      </c>
      <c r="R2597" s="232" t="s">
        <v>8952</v>
      </c>
      <c r="S2597" s="233">
        <v>0.1</v>
      </c>
      <c r="T2597" s="234">
        <v>0.1</v>
      </c>
      <c r="U2597" s="135"/>
    </row>
    <row r="2598" spans="16:21" x14ac:dyDescent="0.35">
      <c r="P2598" s="134"/>
      <c r="Q2598" s="246">
        <v>702101010</v>
      </c>
      <c r="R2598" s="232" t="s">
        <v>8953</v>
      </c>
      <c r="S2598" s="233">
        <v>0.1</v>
      </c>
      <c r="T2598" s="234">
        <v>0.1</v>
      </c>
      <c r="U2598" s="135"/>
    </row>
    <row r="2599" spans="16:21" x14ac:dyDescent="0.35">
      <c r="P2599" s="134"/>
      <c r="Q2599" s="246">
        <v>702101014</v>
      </c>
      <c r="R2599" s="232" t="s">
        <v>8954</v>
      </c>
      <c r="S2599" s="233">
        <v>0.1</v>
      </c>
      <c r="T2599" s="234">
        <v>0.1</v>
      </c>
      <c r="U2599" s="135"/>
    </row>
    <row r="2600" spans="16:21" x14ac:dyDescent="0.35">
      <c r="P2600" s="134"/>
      <c r="Q2600" s="246">
        <v>702101015</v>
      </c>
      <c r="R2600" s="232" t="s">
        <v>8955</v>
      </c>
      <c r="S2600" s="233">
        <v>0.1</v>
      </c>
      <c r="T2600" s="234">
        <v>0.1</v>
      </c>
      <c r="U2600" s="135"/>
    </row>
    <row r="2601" spans="16:21" x14ac:dyDescent="0.35">
      <c r="P2601" s="134"/>
      <c r="Q2601" s="246">
        <v>702101018</v>
      </c>
      <c r="R2601" s="232" t="s">
        <v>8956</v>
      </c>
      <c r="S2601" s="233">
        <v>0.1</v>
      </c>
      <c r="T2601" s="234">
        <v>0.1</v>
      </c>
      <c r="U2601" s="135"/>
    </row>
    <row r="2602" spans="16:21" x14ac:dyDescent="0.35">
      <c r="P2602" s="134"/>
      <c r="Q2602" s="246">
        <v>702101019</v>
      </c>
      <c r="R2602" s="232" t="s">
        <v>8957</v>
      </c>
      <c r="S2602" s="233">
        <v>0.1</v>
      </c>
      <c r="T2602" s="234">
        <v>0.1</v>
      </c>
      <c r="U2602" s="135"/>
    </row>
    <row r="2603" spans="16:21" x14ac:dyDescent="0.35">
      <c r="P2603" s="134"/>
      <c r="Q2603" s="246">
        <v>702101021</v>
      </c>
      <c r="R2603" s="232" t="s">
        <v>8925</v>
      </c>
      <c r="S2603" s="233">
        <v>0.1</v>
      </c>
      <c r="T2603" s="234">
        <v>0.1</v>
      </c>
      <c r="U2603" s="135"/>
    </row>
    <row r="2604" spans="16:21" x14ac:dyDescent="0.35">
      <c r="P2604" s="134"/>
      <c r="Q2604" s="246">
        <v>702101022</v>
      </c>
      <c r="R2604" s="232" t="s">
        <v>8924</v>
      </c>
      <c r="S2604" s="233">
        <v>0.1</v>
      </c>
      <c r="T2604" s="234">
        <v>0.1</v>
      </c>
      <c r="U2604" s="135"/>
    </row>
    <row r="2605" spans="16:21" x14ac:dyDescent="0.35">
      <c r="P2605" s="134"/>
      <c r="Q2605" s="246">
        <v>702101024</v>
      </c>
      <c r="R2605" s="232" t="s">
        <v>8958</v>
      </c>
      <c r="S2605" s="233">
        <v>0.1</v>
      </c>
      <c r="T2605" s="234">
        <v>0.1</v>
      </c>
      <c r="U2605" s="135"/>
    </row>
    <row r="2606" spans="16:21" x14ac:dyDescent="0.35">
      <c r="P2606" s="134"/>
      <c r="Q2606" s="246">
        <v>702101026</v>
      </c>
      <c r="R2606" s="232" t="s">
        <v>8959</v>
      </c>
      <c r="S2606" s="233">
        <v>0.1</v>
      </c>
      <c r="T2606" s="234">
        <v>0.1</v>
      </c>
      <c r="U2606" s="135"/>
    </row>
    <row r="2607" spans="16:21" x14ac:dyDescent="0.35">
      <c r="P2607" s="134"/>
      <c r="Q2607" s="246">
        <v>702101888</v>
      </c>
      <c r="R2607" s="232" t="s">
        <v>8960</v>
      </c>
      <c r="S2607" s="233">
        <v>0.1</v>
      </c>
      <c r="T2607" s="234">
        <v>0.1</v>
      </c>
      <c r="U2607" s="135"/>
    </row>
    <row r="2608" spans="16:21" x14ac:dyDescent="0.35">
      <c r="P2608" s="134"/>
      <c r="Q2608" s="246">
        <v>311201001</v>
      </c>
      <c r="R2608" s="232" t="s">
        <v>9499</v>
      </c>
      <c r="S2608" s="233">
        <v>0.1</v>
      </c>
      <c r="T2608" s="234">
        <v>0.1</v>
      </c>
      <c r="U2608" s="135"/>
    </row>
    <row r="2609" spans="16:21" x14ac:dyDescent="0.35">
      <c r="P2609" s="134"/>
      <c r="Q2609" s="246">
        <v>311201002</v>
      </c>
      <c r="R2609" s="232" t="s">
        <v>9500</v>
      </c>
      <c r="S2609" s="233">
        <v>0.1</v>
      </c>
      <c r="T2609" s="234">
        <v>0.1</v>
      </c>
      <c r="U2609" s="135"/>
    </row>
    <row r="2610" spans="16:21" x14ac:dyDescent="0.35">
      <c r="P2610" s="134"/>
      <c r="Q2610" s="246">
        <v>311201003</v>
      </c>
      <c r="R2610" s="232" t="s">
        <v>9501</v>
      </c>
      <c r="S2610" s="233">
        <v>0.1</v>
      </c>
      <c r="T2610" s="234">
        <v>0.1</v>
      </c>
      <c r="U2610" s="135"/>
    </row>
    <row r="2611" spans="16:21" x14ac:dyDescent="0.35">
      <c r="P2611" s="134"/>
      <c r="Q2611" s="246">
        <v>311201004</v>
      </c>
      <c r="R2611" s="232" t="s">
        <v>9502</v>
      </c>
      <c r="S2611" s="233">
        <v>0.1</v>
      </c>
      <c r="T2611" s="234">
        <v>0.1</v>
      </c>
      <c r="U2611" s="135"/>
    </row>
    <row r="2612" spans="16:21" x14ac:dyDescent="0.35">
      <c r="P2612" s="134"/>
      <c r="Q2612" s="246">
        <v>311201005</v>
      </c>
      <c r="R2612" s="232" t="s">
        <v>9503</v>
      </c>
      <c r="S2612" s="233">
        <v>0.1</v>
      </c>
      <c r="T2612" s="234">
        <v>0.1</v>
      </c>
      <c r="U2612" s="135"/>
    </row>
    <row r="2613" spans="16:21" x14ac:dyDescent="0.35">
      <c r="P2613" s="134"/>
      <c r="Q2613" s="246">
        <v>311201006</v>
      </c>
      <c r="R2613" s="232" t="s">
        <v>9504</v>
      </c>
      <c r="S2613" s="233">
        <v>0.1</v>
      </c>
      <c r="T2613" s="234">
        <v>0.1</v>
      </c>
      <c r="U2613" s="135"/>
    </row>
    <row r="2614" spans="16:21" x14ac:dyDescent="0.35">
      <c r="P2614" s="134"/>
      <c r="Q2614" s="246">
        <v>311201007</v>
      </c>
      <c r="R2614" s="232" t="s">
        <v>9505</v>
      </c>
      <c r="S2614" s="233">
        <v>0.1</v>
      </c>
      <c r="T2614" s="234">
        <v>0.1</v>
      </c>
      <c r="U2614" s="135"/>
    </row>
    <row r="2615" spans="16:21" x14ac:dyDescent="0.35">
      <c r="P2615" s="134"/>
      <c r="Q2615" s="246">
        <v>311201034</v>
      </c>
      <c r="R2615" s="232" t="s">
        <v>9506</v>
      </c>
      <c r="S2615" s="233">
        <v>0.1</v>
      </c>
      <c r="T2615" s="234">
        <v>0.1</v>
      </c>
      <c r="U2615" s="135"/>
    </row>
    <row r="2616" spans="16:21" x14ac:dyDescent="0.35">
      <c r="P2616" s="134"/>
      <c r="Q2616" s="246">
        <v>311201036</v>
      </c>
      <c r="R2616" s="232" t="s">
        <v>9507</v>
      </c>
      <c r="S2616" s="233">
        <v>0.1</v>
      </c>
      <c r="T2616" s="234">
        <v>0.1</v>
      </c>
      <c r="U2616" s="135"/>
    </row>
    <row r="2617" spans="16:21" x14ac:dyDescent="0.35">
      <c r="P2617" s="134"/>
      <c r="Q2617" s="246">
        <v>311201037</v>
      </c>
      <c r="R2617" s="232" t="s">
        <v>9508</v>
      </c>
      <c r="S2617" s="233">
        <v>0.1</v>
      </c>
      <c r="T2617" s="234">
        <v>0.1</v>
      </c>
      <c r="U2617" s="135"/>
    </row>
    <row r="2618" spans="16:21" x14ac:dyDescent="0.35">
      <c r="P2618" s="134"/>
      <c r="Q2618" s="246">
        <v>311201038</v>
      </c>
      <c r="R2618" s="232" t="s">
        <v>9509</v>
      </c>
      <c r="S2618" s="233">
        <v>0.1</v>
      </c>
      <c r="T2618" s="234">
        <v>0.1</v>
      </c>
      <c r="U2618" s="135"/>
    </row>
    <row r="2619" spans="16:21" x14ac:dyDescent="0.35">
      <c r="P2619" s="134"/>
      <c r="Q2619" s="246">
        <v>311201048</v>
      </c>
      <c r="R2619" s="232" t="s">
        <v>9510</v>
      </c>
      <c r="S2619" s="233">
        <v>0.1</v>
      </c>
      <c r="T2619" s="234">
        <v>0.1</v>
      </c>
      <c r="U2619" s="135"/>
    </row>
    <row r="2620" spans="16:21" x14ac:dyDescent="0.35">
      <c r="P2620" s="134"/>
      <c r="Q2620" s="246">
        <v>311201051</v>
      </c>
      <c r="R2620" s="232" t="s">
        <v>9511</v>
      </c>
      <c r="S2620" s="233">
        <v>0.1</v>
      </c>
      <c r="T2620" s="234">
        <v>0.1</v>
      </c>
      <c r="U2620" s="135"/>
    </row>
    <row r="2621" spans="16:21" x14ac:dyDescent="0.35">
      <c r="P2621" s="134"/>
      <c r="Q2621" s="246">
        <v>311201052</v>
      </c>
      <c r="R2621" s="232" t="s">
        <v>9512</v>
      </c>
      <c r="S2621" s="233">
        <v>0.1</v>
      </c>
      <c r="T2621" s="234">
        <v>0.1</v>
      </c>
      <c r="U2621" s="135"/>
    </row>
    <row r="2622" spans="16:21" x14ac:dyDescent="0.35">
      <c r="P2622" s="134"/>
      <c r="Q2622" s="246">
        <v>311201053</v>
      </c>
      <c r="R2622" s="232" t="s">
        <v>9513</v>
      </c>
      <c r="S2622" s="233">
        <v>0.1</v>
      </c>
      <c r="T2622" s="234">
        <v>0.1</v>
      </c>
      <c r="U2622" s="135"/>
    </row>
    <row r="2623" spans="16:21" x14ac:dyDescent="0.35">
      <c r="P2623" s="134"/>
      <c r="Q2623" s="246">
        <v>311201054</v>
      </c>
      <c r="R2623" s="232" t="s">
        <v>9514</v>
      </c>
      <c r="S2623" s="233">
        <v>0.1</v>
      </c>
      <c r="T2623" s="234">
        <v>0.1</v>
      </c>
      <c r="U2623" s="135"/>
    </row>
    <row r="2624" spans="16:21" x14ac:dyDescent="0.35">
      <c r="P2624" s="134"/>
      <c r="Q2624" s="246">
        <v>311202001</v>
      </c>
      <c r="R2624" s="232" t="s">
        <v>9515</v>
      </c>
      <c r="S2624" s="233">
        <v>0.1</v>
      </c>
      <c r="T2624" s="234">
        <v>0.1</v>
      </c>
      <c r="U2624" s="135"/>
    </row>
    <row r="2625" spans="16:21" x14ac:dyDescent="0.35">
      <c r="P2625" s="134"/>
      <c r="Q2625" s="246">
        <v>503301002</v>
      </c>
      <c r="R2625" s="232" t="s">
        <v>9516</v>
      </c>
      <c r="S2625" s="233">
        <v>0.1</v>
      </c>
      <c r="T2625" s="234">
        <v>0.1</v>
      </c>
      <c r="U2625" s="135"/>
    </row>
    <row r="2626" spans="16:21" x14ac:dyDescent="0.35">
      <c r="P2626" s="134"/>
      <c r="Q2626" s="246">
        <v>601301001</v>
      </c>
      <c r="R2626" s="232" t="s">
        <v>8997</v>
      </c>
      <c r="S2626" s="233">
        <v>0.1</v>
      </c>
      <c r="T2626" s="234">
        <v>0.1</v>
      </c>
      <c r="U2626" s="135"/>
    </row>
    <row r="2627" spans="16:21" x14ac:dyDescent="0.35">
      <c r="P2627" s="134"/>
      <c r="Q2627" s="246">
        <v>601301002</v>
      </c>
      <c r="R2627" s="232" t="s">
        <v>8998</v>
      </c>
      <c r="S2627" s="233">
        <v>0.1</v>
      </c>
      <c r="T2627" s="234">
        <v>0.1</v>
      </c>
      <c r="U2627" s="135"/>
    </row>
    <row r="2628" spans="16:21" x14ac:dyDescent="0.35">
      <c r="P2628" s="134"/>
      <c r="Q2628" s="246">
        <v>601301004</v>
      </c>
      <c r="R2628" s="232" t="s">
        <v>8999</v>
      </c>
      <c r="S2628" s="233">
        <v>0.1</v>
      </c>
      <c r="T2628" s="234">
        <v>0.1</v>
      </c>
      <c r="U2628" s="135"/>
    </row>
    <row r="2629" spans="16:21" x14ac:dyDescent="0.35">
      <c r="P2629" s="134"/>
      <c r="Q2629" s="246">
        <v>601301005</v>
      </c>
      <c r="R2629" s="232" t="s">
        <v>9000</v>
      </c>
      <c r="S2629" s="233">
        <v>0.1</v>
      </c>
      <c r="T2629" s="234">
        <v>0.1</v>
      </c>
      <c r="U2629" s="135"/>
    </row>
    <row r="2630" spans="16:21" x14ac:dyDescent="0.35">
      <c r="P2630" s="134"/>
      <c r="Q2630" s="246">
        <v>601301006</v>
      </c>
      <c r="R2630" s="232" t="s">
        <v>9001</v>
      </c>
      <c r="S2630" s="233">
        <v>0.1</v>
      </c>
      <c r="T2630" s="234">
        <v>0.1</v>
      </c>
      <c r="U2630" s="135"/>
    </row>
    <row r="2631" spans="16:21" x14ac:dyDescent="0.35">
      <c r="P2631" s="134"/>
      <c r="Q2631" s="246">
        <v>601301007</v>
      </c>
      <c r="R2631" s="232" t="s">
        <v>9002</v>
      </c>
      <c r="S2631" s="233">
        <v>0.1</v>
      </c>
      <c r="T2631" s="234">
        <v>0.1</v>
      </c>
      <c r="U2631" s="135"/>
    </row>
    <row r="2632" spans="16:21" x14ac:dyDescent="0.35">
      <c r="P2632" s="134"/>
      <c r="Q2632" s="246">
        <v>601301009</v>
      </c>
      <c r="R2632" s="232" t="s">
        <v>9003</v>
      </c>
      <c r="S2632" s="233">
        <v>0.1</v>
      </c>
      <c r="T2632" s="234">
        <v>0.1</v>
      </c>
      <c r="U2632" s="135"/>
    </row>
    <row r="2633" spans="16:21" x14ac:dyDescent="0.35">
      <c r="P2633" s="134"/>
      <c r="Q2633" s="246">
        <v>601301011</v>
      </c>
      <c r="R2633" s="232" t="s">
        <v>9004</v>
      </c>
      <c r="S2633" s="233">
        <v>0.1</v>
      </c>
      <c r="T2633" s="234">
        <v>0.1</v>
      </c>
      <c r="U2633" s="135"/>
    </row>
    <row r="2634" spans="16:21" x14ac:dyDescent="0.35">
      <c r="P2634" s="134"/>
      <c r="Q2634" s="246">
        <v>601301012</v>
      </c>
      <c r="R2634" s="232" t="s">
        <v>9005</v>
      </c>
      <c r="S2634" s="233">
        <v>0.1</v>
      </c>
      <c r="T2634" s="234">
        <v>0.1</v>
      </c>
      <c r="U2634" s="135"/>
    </row>
    <row r="2635" spans="16:21" x14ac:dyDescent="0.35">
      <c r="P2635" s="134"/>
      <c r="Q2635" s="246">
        <v>601301013</v>
      </c>
      <c r="R2635" s="232" t="s">
        <v>9006</v>
      </c>
      <c r="S2635" s="233">
        <v>0.1</v>
      </c>
      <c r="T2635" s="234">
        <v>0.1</v>
      </c>
      <c r="U2635" s="135"/>
    </row>
    <row r="2636" spans="16:21" x14ac:dyDescent="0.35">
      <c r="P2636" s="134"/>
      <c r="Q2636" s="246">
        <v>601301016</v>
      </c>
      <c r="R2636" s="232" t="s">
        <v>9007</v>
      </c>
      <c r="S2636" s="233">
        <v>0.1</v>
      </c>
      <c r="T2636" s="234">
        <v>0.1</v>
      </c>
      <c r="U2636" s="135"/>
    </row>
    <row r="2637" spans="16:21" x14ac:dyDescent="0.35">
      <c r="P2637" s="134"/>
      <c r="Q2637" s="246">
        <v>601301018</v>
      </c>
      <c r="R2637" s="232" t="s">
        <v>9008</v>
      </c>
      <c r="S2637" s="233">
        <v>0.1</v>
      </c>
      <c r="T2637" s="234">
        <v>0.1</v>
      </c>
      <c r="U2637" s="135"/>
    </row>
    <row r="2638" spans="16:21" x14ac:dyDescent="0.35">
      <c r="P2638" s="134"/>
      <c r="Q2638" s="246">
        <v>601301022</v>
      </c>
      <c r="R2638" s="232" t="s">
        <v>9009</v>
      </c>
      <c r="S2638" s="233">
        <v>0.1</v>
      </c>
      <c r="T2638" s="234">
        <v>0.1</v>
      </c>
      <c r="U2638" s="135"/>
    </row>
    <row r="2639" spans="16:21" x14ac:dyDescent="0.35">
      <c r="P2639" s="134"/>
      <c r="Q2639" s="246">
        <v>601301025</v>
      </c>
      <c r="R2639" s="232" t="s">
        <v>9010</v>
      </c>
      <c r="S2639" s="233">
        <v>0.1</v>
      </c>
      <c r="T2639" s="234">
        <v>0.1</v>
      </c>
      <c r="U2639" s="135"/>
    </row>
    <row r="2640" spans="16:21" x14ac:dyDescent="0.35">
      <c r="P2640" s="134"/>
      <c r="Q2640" s="246">
        <v>601301028</v>
      </c>
      <c r="R2640" s="232" t="s">
        <v>9011</v>
      </c>
      <c r="S2640" s="233">
        <v>0.1</v>
      </c>
      <c r="T2640" s="234">
        <v>0.1</v>
      </c>
      <c r="U2640" s="135"/>
    </row>
    <row r="2641" spans="16:21" x14ac:dyDescent="0.35">
      <c r="P2641" s="134"/>
      <c r="Q2641" s="246">
        <v>601301032</v>
      </c>
      <c r="R2641" s="232" t="s">
        <v>9012</v>
      </c>
      <c r="S2641" s="233">
        <v>0.1</v>
      </c>
      <c r="T2641" s="234">
        <v>0.1</v>
      </c>
      <c r="U2641" s="135"/>
    </row>
    <row r="2642" spans="16:21" x14ac:dyDescent="0.35">
      <c r="P2642" s="134"/>
      <c r="Q2642" s="246">
        <v>601301033</v>
      </c>
      <c r="R2642" s="232" t="s">
        <v>9013</v>
      </c>
      <c r="S2642" s="233">
        <v>0.1</v>
      </c>
      <c r="T2642" s="234">
        <v>0.1</v>
      </c>
      <c r="U2642" s="135"/>
    </row>
    <row r="2643" spans="16:21" x14ac:dyDescent="0.35">
      <c r="P2643" s="134"/>
      <c r="Q2643" s="246">
        <v>601301034</v>
      </c>
      <c r="R2643" s="232" t="s">
        <v>9014</v>
      </c>
      <c r="S2643" s="233">
        <v>0.1</v>
      </c>
      <c r="T2643" s="234">
        <v>0.1</v>
      </c>
      <c r="U2643" s="135"/>
    </row>
    <row r="2644" spans="16:21" x14ac:dyDescent="0.35">
      <c r="P2644" s="134"/>
      <c r="Q2644" s="246">
        <v>601301035</v>
      </c>
      <c r="R2644" s="232" t="s">
        <v>9015</v>
      </c>
      <c r="S2644" s="233">
        <v>0.1</v>
      </c>
      <c r="T2644" s="234">
        <v>0.1</v>
      </c>
      <c r="U2644" s="135"/>
    </row>
    <row r="2645" spans="16:21" x14ac:dyDescent="0.35">
      <c r="P2645" s="134"/>
      <c r="Q2645" s="246">
        <v>601401002</v>
      </c>
      <c r="R2645" s="232" t="s">
        <v>9016</v>
      </c>
      <c r="S2645" s="233">
        <v>0.1</v>
      </c>
      <c r="T2645" s="234">
        <v>0.1</v>
      </c>
      <c r="U2645" s="135"/>
    </row>
    <row r="2646" spans="16:21" x14ac:dyDescent="0.35">
      <c r="P2646" s="134"/>
      <c r="Q2646" s="246">
        <v>601401013</v>
      </c>
      <c r="R2646" s="232" t="s">
        <v>9017</v>
      </c>
      <c r="S2646" s="233">
        <v>0.1</v>
      </c>
      <c r="T2646" s="234">
        <v>0.1</v>
      </c>
      <c r="U2646" s="135"/>
    </row>
    <row r="2647" spans="16:21" x14ac:dyDescent="0.35">
      <c r="P2647" s="134"/>
      <c r="Q2647" s="246">
        <v>601501008</v>
      </c>
      <c r="R2647" s="232" t="s">
        <v>9517</v>
      </c>
      <c r="S2647" s="233">
        <v>0.1</v>
      </c>
      <c r="T2647" s="234">
        <v>0.1</v>
      </c>
      <c r="U2647" s="135"/>
    </row>
    <row r="2648" spans="16:21" x14ac:dyDescent="0.35">
      <c r="P2648" s="134"/>
      <c r="Q2648" s="246">
        <v>602201008</v>
      </c>
      <c r="R2648" s="232" t="s">
        <v>9029</v>
      </c>
      <c r="S2648" s="233">
        <v>0.1</v>
      </c>
      <c r="T2648" s="234">
        <v>0.1</v>
      </c>
      <c r="U2648" s="135"/>
    </row>
    <row r="2649" spans="16:21" x14ac:dyDescent="0.35">
      <c r="P2649" s="134"/>
      <c r="Q2649" s="246">
        <v>603101043</v>
      </c>
      <c r="R2649" s="232" t="s">
        <v>9030</v>
      </c>
      <c r="S2649" s="233">
        <v>0.1</v>
      </c>
      <c r="T2649" s="234">
        <v>0.1</v>
      </c>
      <c r="U2649" s="135"/>
    </row>
    <row r="2650" spans="16:21" x14ac:dyDescent="0.35">
      <c r="P2650" s="134"/>
      <c r="Q2650" s="246">
        <v>603101049</v>
      </c>
      <c r="R2650" s="232" t="s">
        <v>9027</v>
      </c>
      <c r="S2650" s="233">
        <v>0.1</v>
      </c>
      <c r="T2650" s="234">
        <v>0.1</v>
      </c>
      <c r="U2650" s="135"/>
    </row>
    <row r="2651" spans="16:21" x14ac:dyDescent="0.35">
      <c r="P2651" s="134"/>
      <c r="Q2651" s="246">
        <v>606402032</v>
      </c>
      <c r="R2651" s="232" t="s">
        <v>9031</v>
      </c>
      <c r="S2651" s="233">
        <v>0.1</v>
      </c>
      <c r="T2651" s="234">
        <v>0.1</v>
      </c>
      <c r="U2651" s="135"/>
    </row>
    <row r="2652" spans="16:21" x14ac:dyDescent="0.35">
      <c r="P2652" s="134"/>
      <c r="Q2652" s="246">
        <v>606402064</v>
      </c>
      <c r="R2652" s="232" t="s">
        <v>9032</v>
      </c>
      <c r="S2652" s="233">
        <v>0.1</v>
      </c>
      <c r="T2652" s="234">
        <v>0.1</v>
      </c>
      <c r="U2652" s="135"/>
    </row>
    <row r="2653" spans="16:21" x14ac:dyDescent="0.35">
      <c r="P2653" s="134"/>
      <c r="Q2653" s="246">
        <v>309101001</v>
      </c>
      <c r="R2653" s="232" t="s">
        <v>8967</v>
      </c>
      <c r="S2653" s="233">
        <v>0.1</v>
      </c>
      <c r="T2653" s="234">
        <v>0.1</v>
      </c>
      <c r="U2653" s="135"/>
    </row>
    <row r="2654" spans="16:21" x14ac:dyDescent="0.35">
      <c r="P2654" s="134"/>
      <c r="Q2654" s="246">
        <v>309101004</v>
      </c>
      <c r="R2654" s="232" t="s">
        <v>8968</v>
      </c>
      <c r="S2654" s="233">
        <v>0.1</v>
      </c>
      <c r="T2654" s="234">
        <v>0.1</v>
      </c>
      <c r="U2654" s="135"/>
    </row>
    <row r="2655" spans="16:21" x14ac:dyDescent="0.35">
      <c r="P2655" s="134"/>
      <c r="Q2655" s="246">
        <v>309101005</v>
      </c>
      <c r="R2655" s="232" t="s">
        <v>8969</v>
      </c>
      <c r="S2655" s="233">
        <v>0.1</v>
      </c>
      <c r="T2655" s="234">
        <v>0.1</v>
      </c>
      <c r="U2655" s="135"/>
    </row>
    <row r="2656" spans="16:21" x14ac:dyDescent="0.35">
      <c r="P2656" s="134"/>
      <c r="Q2656" s="246">
        <v>309101011</v>
      </c>
      <c r="R2656" s="232" t="s">
        <v>8970</v>
      </c>
      <c r="S2656" s="233">
        <v>0.1</v>
      </c>
      <c r="T2656" s="234">
        <v>0.1</v>
      </c>
      <c r="U2656" s="135"/>
    </row>
    <row r="2657" spans="16:21" x14ac:dyDescent="0.35">
      <c r="P2657" s="134"/>
      <c r="Q2657" s="246">
        <v>309101012</v>
      </c>
      <c r="R2657" s="232" t="s">
        <v>8971</v>
      </c>
      <c r="S2657" s="233">
        <v>0.1</v>
      </c>
      <c r="T2657" s="234">
        <v>0.1</v>
      </c>
      <c r="U2657" s="135"/>
    </row>
    <row r="2658" spans="16:21" x14ac:dyDescent="0.35">
      <c r="P2658" s="134"/>
      <c r="Q2658" s="246">
        <v>309101014</v>
      </c>
      <c r="R2658" s="232" t="s">
        <v>8972</v>
      </c>
      <c r="S2658" s="233">
        <v>0.1</v>
      </c>
      <c r="T2658" s="234">
        <v>0.1</v>
      </c>
      <c r="U2658" s="135"/>
    </row>
    <row r="2659" spans="16:21" x14ac:dyDescent="0.35">
      <c r="P2659" s="134"/>
      <c r="Q2659" s="246">
        <v>309102001</v>
      </c>
      <c r="R2659" s="232" t="s">
        <v>8973</v>
      </c>
      <c r="S2659" s="233">
        <v>0.1</v>
      </c>
      <c r="T2659" s="234">
        <v>0.1</v>
      </c>
      <c r="U2659" s="135"/>
    </row>
    <row r="2660" spans="16:21" x14ac:dyDescent="0.35">
      <c r="P2660" s="134"/>
      <c r="Q2660" s="246">
        <v>309102003</v>
      </c>
      <c r="R2660" s="232" t="s">
        <v>8974</v>
      </c>
      <c r="S2660" s="233">
        <v>0.1</v>
      </c>
      <c r="T2660" s="234">
        <v>0.1</v>
      </c>
      <c r="U2660" s="135"/>
    </row>
    <row r="2661" spans="16:21" x14ac:dyDescent="0.35">
      <c r="P2661" s="134"/>
      <c r="Q2661" s="246">
        <v>309102009</v>
      </c>
      <c r="R2661" s="232" t="s">
        <v>8926</v>
      </c>
      <c r="S2661" s="233">
        <v>0.1</v>
      </c>
      <c r="T2661" s="234">
        <v>0.1</v>
      </c>
      <c r="U2661" s="135"/>
    </row>
    <row r="2662" spans="16:21" x14ac:dyDescent="0.35">
      <c r="P2662" s="134"/>
      <c r="Q2662" s="246">
        <v>309102011</v>
      </c>
      <c r="R2662" s="232" t="s">
        <v>8927</v>
      </c>
      <c r="S2662" s="233">
        <v>0.1</v>
      </c>
      <c r="T2662" s="234">
        <v>0.1</v>
      </c>
      <c r="U2662" s="135"/>
    </row>
    <row r="2663" spans="16:21" x14ac:dyDescent="0.35">
      <c r="P2663" s="134"/>
      <c r="Q2663" s="246">
        <v>309102013</v>
      </c>
      <c r="R2663" s="232" t="s">
        <v>8928</v>
      </c>
      <c r="S2663" s="233">
        <v>0.1</v>
      </c>
      <c r="T2663" s="234">
        <v>0.1</v>
      </c>
      <c r="U2663" s="135"/>
    </row>
    <row r="2664" spans="16:21" x14ac:dyDescent="0.35">
      <c r="P2664" s="134"/>
      <c r="Q2664" s="246">
        <v>309102016</v>
      </c>
      <c r="R2664" s="232" t="s">
        <v>8929</v>
      </c>
      <c r="S2664" s="233">
        <v>0.1</v>
      </c>
      <c r="T2664" s="234">
        <v>0.1</v>
      </c>
      <c r="U2664" s="135"/>
    </row>
    <row r="2665" spans="16:21" x14ac:dyDescent="0.35">
      <c r="P2665" s="134"/>
      <c r="Q2665" s="246">
        <v>309102028</v>
      </c>
      <c r="R2665" s="232" t="s">
        <v>8975</v>
      </c>
      <c r="S2665" s="233">
        <v>0.1</v>
      </c>
      <c r="T2665" s="234">
        <v>0.1</v>
      </c>
      <c r="U2665" s="135"/>
    </row>
    <row r="2666" spans="16:21" x14ac:dyDescent="0.35">
      <c r="P2666" s="134"/>
      <c r="Q2666" s="246">
        <v>309201004</v>
      </c>
      <c r="R2666" s="232" t="s">
        <v>8976</v>
      </c>
      <c r="S2666" s="233">
        <v>0.1</v>
      </c>
      <c r="T2666" s="234">
        <v>0.1</v>
      </c>
      <c r="U2666" s="135"/>
    </row>
    <row r="2667" spans="16:21" x14ac:dyDescent="0.35">
      <c r="P2667" s="134"/>
      <c r="Q2667" s="246">
        <v>309201020</v>
      </c>
      <c r="R2667" s="232" t="s">
        <v>8977</v>
      </c>
      <c r="S2667" s="233">
        <v>0.1</v>
      </c>
      <c r="T2667" s="234">
        <v>0.1</v>
      </c>
      <c r="U2667" s="135"/>
    </row>
    <row r="2668" spans="16:21" x14ac:dyDescent="0.35">
      <c r="P2668" s="134"/>
      <c r="Q2668" s="246">
        <v>309201021</v>
      </c>
      <c r="R2668" s="232" t="s">
        <v>8978</v>
      </c>
      <c r="S2668" s="233">
        <v>0.1</v>
      </c>
      <c r="T2668" s="234">
        <v>0.1</v>
      </c>
      <c r="U2668" s="135"/>
    </row>
    <row r="2669" spans="16:21" x14ac:dyDescent="0.35">
      <c r="P2669" s="134"/>
      <c r="Q2669" s="246">
        <v>309301001</v>
      </c>
      <c r="R2669" s="232" t="s">
        <v>9518</v>
      </c>
      <c r="S2669" s="233">
        <v>0.1</v>
      </c>
      <c r="T2669" s="234">
        <v>0.1</v>
      </c>
      <c r="U2669" s="135"/>
    </row>
    <row r="2670" spans="16:21" x14ac:dyDescent="0.35">
      <c r="P2670" s="134"/>
      <c r="Q2670" s="246">
        <v>309301002</v>
      </c>
      <c r="R2670" s="232" t="s">
        <v>9519</v>
      </c>
      <c r="S2670" s="233">
        <v>0.1</v>
      </c>
      <c r="T2670" s="234">
        <v>0.1</v>
      </c>
      <c r="U2670" s="135"/>
    </row>
    <row r="2671" spans="16:21" x14ac:dyDescent="0.35">
      <c r="P2671" s="134"/>
      <c r="Q2671" s="246">
        <v>309301012</v>
      </c>
      <c r="R2671" s="232" t="s">
        <v>9520</v>
      </c>
      <c r="S2671" s="233">
        <v>0.1</v>
      </c>
      <c r="T2671" s="234">
        <v>0.1</v>
      </c>
      <c r="U2671" s="135"/>
    </row>
    <row r="2672" spans="16:21" x14ac:dyDescent="0.35">
      <c r="P2672" s="134"/>
      <c r="Q2672" s="246">
        <v>310103018</v>
      </c>
      <c r="R2672" s="232" t="s">
        <v>8979</v>
      </c>
      <c r="S2672" s="233">
        <v>0.1</v>
      </c>
      <c r="T2672" s="234">
        <v>0.1</v>
      </c>
      <c r="U2672" s="135"/>
    </row>
    <row r="2673" spans="16:21" x14ac:dyDescent="0.35">
      <c r="P2673" s="134"/>
      <c r="Q2673" s="246">
        <v>311101001</v>
      </c>
      <c r="R2673" s="232" t="s">
        <v>8980</v>
      </c>
      <c r="S2673" s="233">
        <v>0.1</v>
      </c>
      <c r="T2673" s="234">
        <v>0.1</v>
      </c>
      <c r="U2673" s="135"/>
    </row>
    <row r="2674" spans="16:21" x14ac:dyDescent="0.35">
      <c r="P2674" s="134"/>
      <c r="Q2674" s="246">
        <v>311101002</v>
      </c>
      <c r="R2674" s="232" t="s">
        <v>8981</v>
      </c>
      <c r="S2674" s="233">
        <v>0.1</v>
      </c>
      <c r="T2674" s="234">
        <v>0.1</v>
      </c>
      <c r="U2674" s="135"/>
    </row>
    <row r="2675" spans="16:21" x14ac:dyDescent="0.35">
      <c r="P2675" s="134"/>
      <c r="Q2675" s="246">
        <v>311101003</v>
      </c>
      <c r="R2675" s="232" t="s">
        <v>8982</v>
      </c>
      <c r="S2675" s="233">
        <v>0.1</v>
      </c>
      <c r="T2675" s="234">
        <v>0.1</v>
      </c>
      <c r="U2675" s="135"/>
    </row>
    <row r="2676" spans="16:21" x14ac:dyDescent="0.35">
      <c r="P2676" s="134"/>
      <c r="Q2676" s="246">
        <v>311101006</v>
      </c>
      <c r="R2676" s="232" t="s">
        <v>8983</v>
      </c>
      <c r="S2676" s="233">
        <v>0.1</v>
      </c>
      <c r="T2676" s="234">
        <v>0.1</v>
      </c>
      <c r="U2676" s="135"/>
    </row>
    <row r="2677" spans="16:21" x14ac:dyDescent="0.35">
      <c r="P2677" s="134"/>
      <c r="Q2677" s="246">
        <v>311101007</v>
      </c>
      <c r="R2677" s="232" t="s">
        <v>8984</v>
      </c>
      <c r="S2677" s="233">
        <v>0.1</v>
      </c>
      <c r="T2677" s="234">
        <v>0.1</v>
      </c>
      <c r="U2677" s="135"/>
    </row>
    <row r="2678" spans="16:21" x14ac:dyDescent="0.35">
      <c r="P2678" s="134"/>
      <c r="Q2678" s="246">
        <v>311101008</v>
      </c>
      <c r="R2678" s="232" t="s">
        <v>8985</v>
      </c>
      <c r="S2678" s="233">
        <v>0.1</v>
      </c>
      <c r="T2678" s="234">
        <v>0.1</v>
      </c>
      <c r="U2678" s="135"/>
    </row>
    <row r="2679" spans="16:21" x14ac:dyDescent="0.35">
      <c r="P2679" s="134"/>
      <c r="Q2679" s="246">
        <v>311101012</v>
      </c>
      <c r="R2679" s="232" t="s">
        <v>8986</v>
      </c>
      <c r="S2679" s="233">
        <v>0.1</v>
      </c>
      <c r="T2679" s="234">
        <v>0.1</v>
      </c>
      <c r="U2679" s="135"/>
    </row>
    <row r="2680" spans="16:21" x14ac:dyDescent="0.35">
      <c r="P2680" s="134"/>
      <c r="Q2680" s="246">
        <v>311101013</v>
      </c>
      <c r="R2680" s="232" t="s">
        <v>8987</v>
      </c>
      <c r="S2680" s="233">
        <v>0.1</v>
      </c>
      <c r="T2680" s="234">
        <v>0.1</v>
      </c>
      <c r="U2680" s="135"/>
    </row>
    <row r="2681" spans="16:21" x14ac:dyDescent="0.35">
      <c r="P2681" s="134"/>
      <c r="Q2681" s="246">
        <v>311101014</v>
      </c>
      <c r="R2681" s="232" t="s">
        <v>8988</v>
      </c>
      <c r="S2681" s="233">
        <v>0.1</v>
      </c>
      <c r="T2681" s="234">
        <v>0.1</v>
      </c>
      <c r="U2681" s="135"/>
    </row>
    <row r="2682" spans="16:21" x14ac:dyDescent="0.35">
      <c r="P2682" s="134"/>
      <c r="Q2682" s="246">
        <v>311102006</v>
      </c>
      <c r="R2682" s="232" t="s">
        <v>9521</v>
      </c>
      <c r="S2682" s="233">
        <v>0.1</v>
      </c>
      <c r="T2682" s="234">
        <v>0.1</v>
      </c>
      <c r="U2682" s="135"/>
    </row>
    <row r="2683" spans="16:21" x14ac:dyDescent="0.35">
      <c r="P2683" s="134"/>
      <c r="Q2683" s="246">
        <v>311201008</v>
      </c>
      <c r="R2683" s="232" t="s">
        <v>9033</v>
      </c>
      <c r="S2683" s="233">
        <v>0.1</v>
      </c>
      <c r="T2683" s="234">
        <v>0.1</v>
      </c>
      <c r="U2683" s="135"/>
    </row>
    <row r="2684" spans="16:21" x14ac:dyDescent="0.35">
      <c r="P2684" s="134"/>
      <c r="Q2684" s="246">
        <v>311201009</v>
      </c>
      <c r="R2684" s="232" t="s">
        <v>9034</v>
      </c>
      <c r="S2684" s="233">
        <v>0.1</v>
      </c>
      <c r="T2684" s="234">
        <v>0.1</v>
      </c>
      <c r="U2684" s="135"/>
    </row>
    <row r="2685" spans="16:21" x14ac:dyDescent="0.35">
      <c r="P2685" s="134"/>
      <c r="Q2685" s="246">
        <v>311201011</v>
      </c>
      <c r="R2685" s="232" t="s">
        <v>9036</v>
      </c>
      <c r="S2685" s="233">
        <v>0.1</v>
      </c>
      <c r="T2685" s="234">
        <v>0.1</v>
      </c>
      <c r="U2685" s="135"/>
    </row>
    <row r="2686" spans="16:21" x14ac:dyDescent="0.35">
      <c r="P2686" s="134"/>
      <c r="Q2686" s="246">
        <v>311201040</v>
      </c>
      <c r="R2686" s="232" t="s">
        <v>9037</v>
      </c>
      <c r="S2686" s="233">
        <v>0.1</v>
      </c>
      <c r="T2686" s="234">
        <v>0.1</v>
      </c>
      <c r="U2686" s="135"/>
    </row>
    <row r="2687" spans="16:21" x14ac:dyDescent="0.35">
      <c r="P2687" s="134"/>
      <c r="Q2687" s="246">
        <v>311201047</v>
      </c>
      <c r="R2687" s="232" t="s">
        <v>9038</v>
      </c>
      <c r="S2687" s="233">
        <v>0.1</v>
      </c>
      <c r="T2687" s="234">
        <v>0.1</v>
      </c>
      <c r="U2687" s="135"/>
    </row>
    <row r="2688" spans="16:21" x14ac:dyDescent="0.35">
      <c r="P2688" s="134"/>
      <c r="Q2688" s="246">
        <v>311202010</v>
      </c>
      <c r="R2688" s="232" t="s">
        <v>9035</v>
      </c>
      <c r="S2688" s="233">
        <v>0.1</v>
      </c>
      <c r="T2688" s="234">
        <v>0.1</v>
      </c>
      <c r="U2688" s="135"/>
    </row>
    <row r="2689" spans="16:21" x14ac:dyDescent="0.35">
      <c r="P2689" s="134"/>
      <c r="Q2689" s="246">
        <v>701201006</v>
      </c>
      <c r="R2689" s="232" t="s">
        <v>9028</v>
      </c>
      <c r="S2689" s="233">
        <v>0.1</v>
      </c>
      <c r="T2689" s="234">
        <v>0.1</v>
      </c>
      <c r="U2689" s="135"/>
    </row>
    <row r="2690" spans="16:21" x14ac:dyDescent="0.35">
      <c r="P2690" s="134"/>
      <c r="Q2690" s="246">
        <v>505101001</v>
      </c>
      <c r="R2690" s="232" t="s">
        <v>9018</v>
      </c>
      <c r="S2690" s="233">
        <v>0.1</v>
      </c>
      <c r="T2690" s="234">
        <v>0.1</v>
      </c>
      <c r="U2690" s="135"/>
    </row>
    <row r="2691" spans="16:21" x14ac:dyDescent="0.35">
      <c r="P2691" s="134"/>
      <c r="Q2691" s="246">
        <v>505101002</v>
      </c>
      <c r="R2691" s="232" t="s">
        <v>9019</v>
      </c>
      <c r="S2691" s="233">
        <v>0.1</v>
      </c>
      <c r="T2691" s="234">
        <v>0.1</v>
      </c>
      <c r="U2691" s="135"/>
    </row>
    <row r="2692" spans="16:21" x14ac:dyDescent="0.35">
      <c r="P2692" s="134"/>
      <c r="Q2692" s="246">
        <v>505101008</v>
      </c>
      <c r="R2692" s="232" t="s">
        <v>9020</v>
      </c>
      <c r="S2692" s="233">
        <v>0.1</v>
      </c>
      <c r="T2692" s="234">
        <v>0.1</v>
      </c>
      <c r="U2692" s="135"/>
    </row>
    <row r="2693" spans="16:21" x14ac:dyDescent="0.35">
      <c r="P2693" s="134"/>
      <c r="Q2693" s="246">
        <v>505101009</v>
      </c>
      <c r="R2693" s="232" t="s">
        <v>9021</v>
      </c>
      <c r="S2693" s="233">
        <v>0.1</v>
      </c>
      <c r="T2693" s="234">
        <v>0.1</v>
      </c>
      <c r="U2693" s="135"/>
    </row>
    <row r="2694" spans="16:21" x14ac:dyDescent="0.35">
      <c r="P2694" s="134"/>
      <c r="Q2694" s="246">
        <v>505101010</v>
      </c>
      <c r="R2694" s="232" t="s">
        <v>9022</v>
      </c>
      <c r="S2694" s="233">
        <v>0.1</v>
      </c>
      <c r="T2694" s="234">
        <v>0.1</v>
      </c>
      <c r="U2694" s="135"/>
    </row>
    <row r="2695" spans="16:21" x14ac:dyDescent="0.35">
      <c r="P2695" s="134"/>
      <c r="Q2695" s="246">
        <v>505101012</v>
      </c>
      <c r="R2695" s="232" t="s">
        <v>9023</v>
      </c>
      <c r="S2695" s="233">
        <v>0.1</v>
      </c>
      <c r="T2695" s="234">
        <v>0.1</v>
      </c>
      <c r="U2695" s="135"/>
    </row>
    <row r="2696" spans="16:21" x14ac:dyDescent="0.35">
      <c r="P2696" s="134"/>
      <c r="Q2696" s="246">
        <v>505101013</v>
      </c>
      <c r="R2696" s="232" t="s">
        <v>9024</v>
      </c>
      <c r="S2696" s="233">
        <v>0.1</v>
      </c>
      <c r="T2696" s="234">
        <v>0.1</v>
      </c>
      <c r="U2696" s="135"/>
    </row>
    <row r="2697" spans="16:21" x14ac:dyDescent="0.35">
      <c r="P2697" s="134"/>
      <c r="Q2697" s="246">
        <v>505101015</v>
      </c>
      <c r="R2697" s="232" t="s">
        <v>9025</v>
      </c>
      <c r="S2697" s="233">
        <v>0.1</v>
      </c>
      <c r="T2697" s="234">
        <v>0.1</v>
      </c>
      <c r="U2697" s="135"/>
    </row>
    <row r="2698" spans="16:21" x14ac:dyDescent="0.35">
      <c r="P2698" s="134"/>
      <c r="Q2698" s="246">
        <v>505101017</v>
      </c>
      <c r="R2698" s="232" t="s">
        <v>9026</v>
      </c>
      <c r="S2698" s="233">
        <v>0.1</v>
      </c>
      <c r="T2698" s="234">
        <v>0.1</v>
      </c>
      <c r="U2698" s="135"/>
    </row>
    <row r="2699" spans="16:21" x14ac:dyDescent="0.35">
      <c r="P2699" s="134"/>
      <c r="Q2699" s="246">
        <v>505102001</v>
      </c>
      <c r="R2699" s="232" t="s">
        <v>9522</v>
      </c>
      <c r="S2699" s="233">
        <v>0.1</v>
      </c>
      <c r="T2699" s="234">
        <v>0.1</v>
      </c>
      <c r="U2699" s="135"/>
    </row>
    <row r="2700" spans="16:21" x14ac:dyDescent="0.35">
      <c r="P2700" s="134"/>
      <c r="Q2700" s="246">
        <v>506101002</v>
      </c>
      <c r="R2700" s="232" t="s">
        <v>9523</v>
      </c>
      <c r="S2700" s="233">
        <v>0.1</v>
      </c>
      <c r="T2700" s="234">
        <v>0.1</v>
      </c>
      <c r="U2700" s="135"/>
    </row>
    <row r="2701" spans="16:21" x14ac:dyDescent="0.35">
      <c r="P2701" s="134"/>
      <c r="Q2701" s="246">
        <v>506101006</v>
      </c>
      <c r="R2701" s="232" t="s">
        <v>9524</v>
      </c>
      <c r="S2701" s="233">
        <v>0.1</v>
      </c>
      <c r="T2701" s="234">
        <v>0.1</v>
      </c>
      <c r="U2701" s="135"/>
    </row>
    <row r="2702" spans="16:21" x14ac:dyDescent="0.35">
      <c r="P2702" s="134"/>
      <c r="Q2702" s="246">
        <v>506101007</v>
      </c>
      <c r="R2702" s="232" t="s">
        <v>9525</v>
      </c>
      <c r="S2702" s="233">
        <v>0.1</v>
      </c>
      <c r="T2702" s="234">
        <v>0.1</v>
      </c>
      <c r="U2702" s="135"/>
    </row>
    <row r="2703" spans="16:21" x14ac:dyDescent="0.35">
      <c r="P2703" s="134"/>
      <c r="Q2703" s="246">
        <v>506101008</v>
      </c>
      <c r="R2703" s="232" t="s">
        <v>9526</v>
      </c>
      <c r="S2703" s="233">
        <v>0.1</v>
      </c>
      <c r="T2703" s="234">
        <v>0.1</v>
      </c>
      <c r="U2703" s="135"/>
    </row>
    <row r="2704" spans="16:21" x14ac:dyDescent="0.35">
      <c r="P2704" s="134"/>
      <c r="Q2704" s="246">
        <v>506101011</v>
      </c>
      <c r="R2704" s="232" t="s">
        <v>9527</v>
      </c>
      <c r="S2704" s="233">
        <v>0.1</v>
      </c>
      <c r="T2704" s="234">
        <v>0.1</v>
      </c>
      <c r="U2704" s="135"/>
    </row>
    <row r="2705" spans="16:21" x14ac:dyDescent="0.35">
      <c r="P2705" s="134"/>
      <c r="Q2705" s="246">
        <v>506101014</v>
      </c>
      <c r="R2705" s="232" t="s">
        <v>9528</v>
      </c>
      <c r="S2705" s="233">
        <v>0.1</v>
      </c>
      <c r="T2705" s="234">
        <v>0.1</v>
      </c>
      <c r="U2705" s="135"/>
    </row>
    <row r="2706" spans="16:21" x14ac:dyDescent="0.35">
      <c r="P2706" s="134"/>
      <c r="Q2706" s="246">
        <v>506102001</v>
      </c>
      <c r="R2706" s="232" t="s">
        <v>9529</v>
      </c>
      <c r="S2706" s="233">
        <v>0.1</v>
      </c>
      <c r="T2706" s="234">
        <v>0.1</v>
      </c>
      <c r="U2706" s="135"/>
    </row>
    <row r="2707" spans="16:21" x14ac:dyDescent="0.35">
      <c r="P2707" s="134"/>
      <c r="Q2707" s="246">
        <v>506102002</v>
      </c>
      <c r="R2707" s="232" t="s">
        <v>9530</v>
      </c>
      <c r="S2707" s="233">
        <v>0.1</v>
      </c>
      <c r="T2707" s="234">
        <v>0.1</v>
      </c>
      <c r="U2707" s="135"/>
    </row>
    <row r="2708" spans="16:21" x14ac:dyDescent="0.35">
      <c r="P2708" s="134"/>
      <c r="Q2708" s="246">
        <v>506102005</v>
      </c>
      <c r="R2708" s="232" t="s">
        <v>9531</v>
      </c>
      <c r="S2708" s="233">
        <v>0.1</v>
      </c>
      <c r="T2708" s="234">
        <v>0.1</v>
      </c>
      <c r="U2708" s="135"/>
    </row>
    <row r="2709" spans="16:21" x14ac:dyDescent="0.35">
      <c r="P2709" s="134"/>
      <c r="Q2709" s="246">
        <v>506102006</v>
      </c>
      <c r="R2709" s="232" t="s">
        <v>9532</v>
      </c>
      <c r="S2709" s="233">
        <v>0.1</v>
      </c>
      <c r="T2709" s="234">
        <v>0.1</v>
      </c>
      <c r="U2709" s="135"/>
    </row>
    <row r="2710" spans="16:21" x14ac:dyDescent="0.35">
      <c r="P2710" s="134"/>
      <c r="Q2710" s="246">
        <v>506102007</v>
      </c>
      <c r="R2710" s="232" t="s">
        <v>9533</v>
      </c>
      <c r="S2710" s="233">
        <v>0.1</v>
      </c>
      <c r="T2710" s="234">
        <v>0.1</v>
      </c>
      <c r="U2710" s="135"/>
    </row>
    <row r="2711" spans="16:21" x14ac:dyDescent="0.35">
      <c r="P2711" s="134"/>
      <c r="Q2711" s="246">
        <v>506102008</v>
      </c>
      <c r="R2711" s="232" t="s">
        <v>9534</v>
      </c>
      <c r="S2711" s="233">
        <v>0.1</v>
      </c>
      <c r="T2711" s="234">
        <v>0.1</v>
      </c>
      <c r="U2711" s="135"/>
    </row>
    <row r="2712" spans="16:21" x14ac:dyDescent="0.35">
      <c r="P2712" s="134"/>
      <c r="Q2712" s="246">
        <v>506102009</v>
      </c>
      <c r="R2712" s="232" t="s">
        <v>9535</v>
      </c>
      <c r="S2712" s="233">
        <v>0.1</v>
      </c>
      <c r="T2712" s="234">
        <v>0.1</v>
      </c>
      <c r="U2712" s="135"/>
    </row>
    <row r="2713" spans="16:21" x14ac:dyDescent="0.35">
      <c r="P2713" s="134"/>
      <c r="Q2713" s="246">
        <v>506102018</v>
      </c>
      <c r="R2713" s="232" t="s">
        <v>9536</v>
      </c>
      <c r="S2713" s="233">
        <v>0.1</v>
      </c>
      <c r="T2713" s="234">
        <v>0.1</v>
      </c>
      <c r="U2713" s="135"/>
    </row>
    <row r="2714" spans="16:21" x14ac:dyDescent="0.35">
      <c r="P2714" s="134"/>
      <c r="Q2714" s="246">
        <v>506102019</v>
      </c>
      <c r="R2714" s="232" t="s">
        <v>9537</v>
      </c>
      <c r="S2714" s="233">
        <v>0.1</v>
      </c>
      <c r="T2714" s="234">
        <v>0.1</v>
      </c>
      <c r="U2714" s="135"/>
    </row>
    <row r="2715" spans="16:21" x14ac:dyDescent="0.35">
      <c r="P2715" s="134"/>
      <c r="Q2715" s="246">
        <v>601101001</v>
      </c>
      <c r="R2715" s="232" t="s">
        <v>8989</v>
      </c>
      <c r="S2715" s="233">
        <v>0.1</v>
      </c>
      <c r="T2715" s="234">
        <v>0.1</v>
      </c>
      <c r="U2715" s="135"/>
    </row>
    <row r="2716" spans="16:21" x14ac:dyDescent="0.35">
      <c r="P2716" s="134"/>
      <c r="Q2716" s="246">
        <v>601101002</v>
      </c>
      <c r="R2716" s="232" t="s">
        <v>8990</v>
      </c>
      <c r="S2716" s="233">
        <v>0.1</v>
      </c>
      <c r="T2716" s="234">
        <v>0.1</v>
      </c>
      <c r="U2716" s="135"/>
    </row>
    <row r="2717" spans="16:21" x14ac:dyDescent="0.35">
      <c r="P2717" s="134"/>
      <c r="Q2717" s="246">
        <v>601102001</v>
      </c>
      <c r="R2717" s="232" t="s">
        <v>8991</v>
      </c>
      <c r="S2717" s="233">
        <v>0.1</v>
      </c>
      <c r="T2717" s="234">
        <v>0.1</v>
      </c>
      <c r="U2717" s="135"/>
    </row>
    <row r="2718" spans="16:21" x14ac:dyDescent="0.35">
      <c r="P2718" s="134"/>
      <c r="Q2718" s="246">
        <v>601102004</v>
      </c>
      <c r="R2718" s="232" t="s">
        <v>8992</v>
      </c>
      <c r="S2718" s="233">
        <v>0.1</v>
      </c>
      <c r="T2718" s="234">
        <v>0.1</v>
      </c>
      <c r="U2718" s="135"/>
    </row>
    <row r="2719" spans="16:21" x14ac:dyDescent="0.35">
      <c r="P2719" s="134"/>
      <c r="Q2719" s="246">
        <v>601102005</v>
      </c>
      <c r="R2719" s="232" t="s">
        <v>8993</v>
      </c>
      <c r="S2719" s="233">
        <v>0.1</v>
      </c>
      <c r="T2719" s="234">
        <v>0.1</v>
      </c>
      <c r="U2719" s="135"/>
    </row>
    <row r="2720" spans="16:21" x14ac:dyDescent="0.35">
      <c r="P2720" s="134"/>
      <c r="Q2720" s="246">
        <v>601102008</v>
      </c>
      <c r="R2720" s="232" t="s">
        <v>8994</v>
      </c>
      <c r="S2720" s="233">
        <v>0.1</v>
      </c>
      <c r="T2720" s="234">
        <v>0.1</v>
      </c>
      <c r="U2720" s="135"/>
    </row>
    <row r="2721" spans="16:21" x14ac:dyDescent="0.35">
      <c r="P2721" s="134"/>
      <c r="Q2721" s="246">
        <v>601102012</v>
      </c>
      <c r="R2721" s="232" t="s">
        <v>8995</v>
      </c>
      <c r="S2721" s="233">
        <v>0.1</v>
      </c>
      <c r="T2721" s="234">
        <v>0.1</v>
      </c>
      <c r="U2721" s="135"/>
    </row>
    <row r="2722" spans="16:21" x14ac:dyDescent="0.35">
      <c r="P2722" s="134"/>
      <c r="Q2722" s="246">
        <v>601201012</v>
      </c>
      <c r="R2722" s="232" t="s">
        <v>8996</v>
      </c>
      <c r="S2722" s="233">
        <v>0.1</v>
      </c>
      <c r="T2722" s="234">
        <v>0.1</v>
      </c>
      <c r="U2722" s="135"/>
    </row>
    <row r="2723" spans="16:21" x14ac:dyDescent="0.35">
      <c r="P2723" s="134"/>
      <c r="Q2723" s="246">
        <v>601501001</v>
      </c>
      <c r="R2723" s="232" t="s">
        <v>9538</v>
      </c>
      <c r="S2723" s="233">
        <v>0.1</v>
      </c>
      <c r="T2723" s="234">
        <v>0.1</v>
      </c>
      <c r="U2723" s="135"/>
    </row>
    <row r="2724" spans="16:21" x14ac:dyDescent="0.35">
      <c r="P2724" s="134"/>
      <c r="Q2724" s="246">
        <v>603101038</v>
      </c>
      <c r="R2724" s="232" t="s">
        <v>9039</v>
      </c>
      <c r="S2724" s="233">
        <v>0.1</v>
      </c>
      <c r="T2724" s="234">
        <v>0.1</v>
      </c>
      <c r="U2724" s="135"/>
    </row>
    <row r="2725" spans="16:21" x14ac:dyDescent="0.35">
      <c r="P2725" s="134"/>
      <c r="Q2725" s="246">
        <v>603101039</v>
      </c>
      <c r="R2725" s="232" t="s">
        <v>9040</v>
      </c>
      <c r="S2725" s="233">
        <v>0.1</v>
      </c>
      <c r="T2725" s="234">
        <v>0.1</v>
      </c>
      <c r="U2725" s="135"/>
    </row>
    <row r="2726" spans="16:21" x14ac:dyDescent="0.35">
      <c r="P2726" s="134"/>
      <c r="Q2726" s="246">
        <v>603101041</v>
      </c>
      <c r="R2726" s="232" t="s">
        <v>9041</v>
      </c>
      <c r="S2726" s="233">
        <v>0.1</v>
      </c>
      <c r="T2726" s="234">
        <v>0.1</v>
      </c>
      <c r="U2726" s="135"/>
    </row>
    <row r="2727" spans="16:21" x14ac:dyDescent="0.35">
      <c r="P2727" s="134"/>
      <c r="Q2727" s="246">
        <v>501101001</v>
      </c>
      <c r="R2727" s="232" t="s">
        <v>9539</v>
      </c>
      <c r="S2727" s="233">
        <v>0.1</v>
      </c>
      <c r="T2727" s="234">
        <v>0.1</v>
      </c>
      <c r="U2727" s="135"/>
    </row>
    <row r="2728" spans="16:21" x14ac:dyDescent="0.35">
      <c r="P2728" s="134"/>
      <c r="Q2728" s="246">
        <v>501101002</v>
      </c>
      <c r="R2728" s="232" t="s">
        <v>9540</v>
      </c>
      <c r="S2728" s="233">
        <v>0.1</v>
      </c>
      <c r="T2728" s="234">
        <v>0.1</v>
      </c>
      <c r="U2728" s="135"/>
    </row>
    <row r="2729" spans="16:21" x14ac:dyDescent="0.35">
      <c r="P2729" s="134"/>
      <c r="Q2729" s="246">
        <v>501102001</v>
      </c>
      <c r="R2729" s="232" t="s">
        <v>9541</v>
      </c>
      <c r="S2729" s="233">
        <v>0.1</v>
      </c>
      <c r="T2729" s="234">
        <v>0.1</v>
      </c>
      <c r="U2729" s="135"/>
    </row>
    <row r="2730" spans="16:21" x14ac:dyDescent="0.35">
      <c r="P2730" s="134"/>
      <c r="Q2730" s="246">
        <v>501103001</v>
      </c>
      <c r="R2730" s="232" t="s">
        <v>9542</v>
      </c>
      <c r="S2730" s="233">
        <v>0.1</v>
      </c>
      <c r="T2730" s="234">
        <v>0.1</v>
      </c>
      <c r="U2730" s="135"/>
    </row>
    <row r="2731" spans="16:21" x14ac:dyDescent="0.35">
      <c r="P2731" s="134"/>
      <c r="Q2731" s="246">
        <v>502101001</v>
      </c>
      <c r="R2731" s="232" t="s">
        <v>9543</v>
      </c>
      <c r="S2731" s="233">
        <v>0.1</v>
      </c>
      <c r="T2731" s="234">
        <v>0.1</v>
      </c>
      <c r="U2731" s="135"/>
    </row>
    <row r="2732" spans="16:21" x14ac:dyDescent="0.35">
      <c r="P2732" s="134"/>
      <c r="Q2732" s="246">
        <v>502101002</v>
      </c>
      <c r="R2732" s="232" t="s">
        <v>9544</v>
      </c>
      <c r="S2732" s="233">
        <v>0.1</v>
      </c>
      <c r="T2732" s="234">
        <v>0.1</v>
      </c>
      <c r="U2732" s="135"/>
    </row>
    <row r="2733" spans="16:21" x14ac:dyDescent="0.35">
      <c r="P2733" s="134"/>
      <c r="Q2733" s="246">
        <v>502101003</v>
      </c>
      <c r="R2733" s="232" t="s">
        <v>9545</v>
      </c>
      <c r="S2733" s="233">
        <v>0.1</v>
      </c>
      <c r="T2733" s="234">
        <v>0.1</v>
      </c>
      <c r="U2733" s="135"/>
    </row>
    <row r="2734" spans="16:21" x14ac:dyDescent="0.35">
      <c r="P2734" s="134"/>
      <c r="Q2734" s="246">
        <v>502101004</v>
      </c>
      <c r="R2734" s="232" t="s">
        <v>9029</v>
      </c>
      <c r="S2734" s="233">
        <v>0.1</v>
      </c>
      <c r="T2734" s="234">
        <v>0.1</v>
      </c>
      <c r="U2734" s="135"/>
    </row>
    <row r="2735" spans="16:21" x14ac:dyDescent="0.35">
      <c r="P2735" s="134"/>
      <c r="Q2735" s="246">
        <v>502101005</v>
      </c>
      <c r="R2735" s="232" t="s">
        <v>9546</v>
      </c>
      <c r="S2735" s="233">
        <v>0.1</v>
      </c>
      <c r="T2735" s="234">
        <v>0.1</v>
      </c>
      <c r="U2735" s="135"/>
    </row>
    <row r="2736" spans="16:21" x14ac:dyDescent="0.35">
      <c r="P2736" s="134"/>
      <c r="Q2736" s="246">
        <v>502101006</v>
      </c>
      <c r="R2736" s="232" t="s">
        <v>9547</v>
      </c>
      <c r="S2736" s="233">
        <v>0.1</v>
      </c>
      <c r="T2736" s="234">
        <v>0.1</v>
      </c>
      <c r="U2736" s="135"/>
    </row>
    <row r="2737" spans="16:21" x14ac:dyDescent="0.35">
      <c r="P2737" s="134"/>
      <c r="Q2737" s="246">
        <v>502101007</v>
      </c>
      <c r="R2737" s="232" t="s">
        <v>9548</v>
      </c>
      <c r="S2737" s="233">
        <v>0.1</v>
      </c>
      <c r="T2737" s="234">
        <v>0.1</v>
      </c>
      <c r="U2737" s="135"/>
    </row>
    <row r="2738" spans="16:21" x14ac:dyDescent="0.35">
      <c r="P2738" s="134"/>
      <c r="Q2738" s="246">
        <v>502101008</v>
      </c>
      <c r="R2738" s="232" t="s">
        <v>9549</v>
      </c>
      <c r="S2738" s="233">
        <v>0.1</v>
      </c>
      <c r="T2738" s="234">
        <v>0.1</v>
      </c>
      <c r="U2738" s="135"/>
    </row>
    <row r="2739" spans="16:21" x14ac:dyDescent="0.35">
      <c r="P2739" s="134"/>
      <c r="Q2739" s="246">
        <v>502101009</v>
      </c>
      <c r="R2739" s="232" t="s">
        <v>9550</v>
      </c>
      <c r="S2739" s="233">
        <v>0.1</v>
      </c>
      <c r="T2739" s="234">
        <v>0.1</v>
      </c>
      <c r="U2739" s="135"/>
    </row>
    <row r="2740" spans="16:21" x14ac:dyDescent="0.35">
      <c r="P2740" s="134"/>
      <c r="Q2740" s="246">
        <v>502101014</v>
      </c>
      <c r="R2740" s="232" t="s">
        <v>9551</v>
      </c>
      <c r="S2740" s="233">
        <v>0.1</v>
      </c>
      <c r="T2740" s="234">
        <v>0.1</v>
      </c>
      <c r="U2740" s="135"/>
    </row>
    <row r="2741" spans="16:21" x14ac:dyDescent="0.35">
      <c r="P2741" s="134"/>
      <c r="Q2741" s="246">
        <v>502101015</v>
      </c>
      <c r="R2741" s="232" t="s">
        <v>9552</v>
      </c>
      <c r="S2741" s="233">
        <v>0.1</v>
      </c>
      <c r="T2741" s="234">
        <v>0.1</v>
      </c>
      <c r="U2741" s="135"/>
    </row>
    <row r="2742" spans="16:21" x14ac:dyDescent="0.35">
      <c r="P2742" s="134"/>
      <c r="Q2742" s="246">
        <v>502101019</v>
      </c>
      <c r="R2742" s="232" t="s">
        <v>9553</v>
      </c>
      <c r="S2742" s="233">
        <v>0.1</v>
      </c>
      <c r="T2742" s="234">
        <v>0.1</v>
      </c>
      <c r="U2742" s="135"/>
    </row>
    <row r="2743" spans="16:21" x14ac:dyDescent="0.35">
      <c r="P2743" s="134"/>
      <c r="Q2743" s="246">
        <v>502101020</v>
      </c>
      <c r="R2743" s="232" t="s">
        <v>9554</v>
      </c>
      <c r="S2743" s="233">
        <v>0.1</v>
      </c>
      <c r="T2743" s="234">
        <v>0.1</v>
      </c>
      <c r="U2743" s="135"/>
    </row>
    <row r="2744" spans="16:21" x14ac:dyDescent="0.35">
      <c r="P2744" s="134"/>
      <c r="Q2744" s="246">
        <v>502101022</v>
      </c>
      <c r="R2744" s="232" t="s">
        <v>9555</v>
      </c>
      <c r="S2744" s="233">
        <v>0.1</v>
      </c>
      <c r="T2744" s="234">
        <v>0.1</v>
      </c>
      <c r="U2744" s="135"/>
    </row>
    <row r="2745" spans="16:21" x14ac:dyDescent="0.35">
      <c r="P2745" s="134"/>
      <c r="Q2745" s="246">
        <v>502101025</v>
      </c>
      <c r="R2745" s="232" t="s">
        <v>9556</v>
      </c>
      <c r="S2745" s="233">
        <v>0.1</v>
      </c>
      <c r="T2745" s="234">
        <v>0.1</v>
      </c>
      <c r="U2745" s="135"/>
    </row>
    <row r="2746" spans="16:21" x14ac:dyDescent="0.35">
      <c r="P2746" s="134"/>
      <c r="Q2746" s="246">
        <v>502101026</v>
      </c>
      <c r="R2746" s="232" t="s">
        <v>9557</v>
      </c>
      <c r="S2746" s="233">
        <v>0.1</v>
      </c>
      <c r="T2746" s="234">
        <v>0.1</v>
      </c>
      <c r="U2746" s="135"/>
    </row>
    <row r="2747" spans="16:21" x14ac:dyDescent="0.35">
      <c r="P2747" s="134"/>
      <c r="Q2747" s="246">
        <v>502101027</v>
      </c>
      <c r="R2747" s="232" t="s">
        <v>9558</v>
      </c>
      <c r="S2747" s="233">
        <v>0.1</v>
      </c>
      <c r="T2747" s="234">
        <v>0.1</v>
      </c>
      <c r="U2747" s="135"/>
    </row>
    <row r="2748" spans="16:21" x14ac:dyDescent="0.35">
      <c r="P2748" s="134"/>
      <c r="Q2748" s="246">
        <v>502101028</v>
      </c>
      <c r="R2748" s="232" t="s">
        <v>9559</v>
      </c>
      <c r="S2748" s="233">
        <v>0.1</v>
      </c>
      <c r="T2748" s="234">
        <v>0.1</v>
      </c>
      <c r="U2748" s="135"/>
    </row>
    <row r="2749" spans="16:21" x14ac:dyDescent="0.35">
      <c r="P2749" s="134"/>
      <c r="Q2749" s="246">
        <v>502101030</v>
      </c>
      <c r="R2749" s="232" t="s">
        <v>9042</v>
      </c>
      <c r="S2749" s="233">
        <v>0.1</v>
      </c>
      <c r="T2749" s="234">
        <v>0.1</v>
      </c>
      <c r="U2749" s="135"/>
    </row>
    <row r="2750" spans="16:21" x14ac:dyDescent="0.35">
      <c r="P2750" s="134"/>
      <c r="Q2750" s="246">
        <v>502101042</v>
      </c>
      <c r="R2750" s="232" t="s">
        <v>9560</v>
      </c>
      <c r="S2750" s="233">
        <v>0.1</v>
      </c>
      <c r="T2750" s="234">
        <v>0.1</v>
      </c>
      <c r="U2750" s="135"/>
    </row>
    <row r="2751" spans="16:21" x14ac:dyDescent="0.35">
      <c r="P2751" s="134"/>
      <c r="Q2751" s="246">
        <v>502101044</v>
      </c>
      <c r="R2751" s="232" t="s">
        <v>9561</v>
      </c>
      <c r="S2751" s="233">
        <v>0.1</v>
      </c>
      <c r="T2751" s="234">
        <v>0.1</v>
      </c>
      <c r="U2751" s="135"/>
    </row>
    <row r="2752" spans="16:21" x14ac:dyDescent="0.35">
      <c r="P2752" s="134"/>
      <c r="Q2752" s="246">
        <v>502101047</v>
      </c>
      <c r="R2752" s="232" t="s">
        <v>9562</v>
      </c>
      <c r="S2752" s="233">
        <v>0.1</v>
      </c>
      <c r="T2752" s="234">
        <v>0.1</v>
      </c>
      <c r="U2752" s="135"/>
    </row>
    <row r="2753" spans="16:21" x14ac:dyDescent="0.35">
      <c r="P2753" s="134"/>
      <c r="Q2753" s="246">
        <v>502101050</v>
      </c>
      <c r="R2753" s="232" t="s">
        <v>9563</v>
      </c>
      <c r="S2753" s="233">
        <v>0.1</v>
      </c>
      <c r="T2753" s="234">
        <v>0.1</v>
      </c>
      <c r="U2753" s="135"/>
    </row>
    <row r="2754" spans="16:21" x14ac:dyDescent="0.35">
      <c r="P2754" s="134"/>
      <c r="Q2754" s="246">
        <v>502101053</v>
      </c>
      <c r="R2754" s="232" t="s">
        <v>9564</v>
      </c>
      <c r="S2754" s="233">
        <v>0.1</v>
      </c>
      <c r="T2754" s="234">
        <v>0.1</v>
      </c>
      <c r="U2754" s="135"/>
    </row>
    <row r="2755" spans="16:21" x14ac:dyDescent="0.35">
      <c r="P2755" s="134"/>
      <c r="Q2755" s="246">
        <v>502101054</v>
      </c>
      <c r="R2755" s="232" t="s">
        <v>9565</v>
      </c>
      <c r="S2755" s="233">
        <v>0.1</v>
      </c>
      <c r="T2755" s="234">
        <v>0.1</v>
      </c>
      <c r="U2755" s="135"/>
    </row>
    <row r="2756" spans="16:21" x14ac:dyDescent="0.35">
      <c r="P2756" s="134"/>
      <c r="Q2756" s="246">
        <v>502101056</v>
      </c>
      <c r="R2756" s="232" t="s">
        <v>9566</v>
      </c>
      <c r="S2756" s="233">
        <v>0.1</v>
      </c>
      <c r="T2756" s="234">
        <v>0.1</v>
      </c>
      <c r="U2756" s="135"/>
    </row>
    <row r="2757" spans="16:21" x14ac:dyDescent="0.35">
      <c r="P2757" s="134"/>
      <c r="Q2757" s="246">
        <v>502101057</v>
      </c>
      <c r="R2757" s="232" t="s">
        <v>9567</v>
      </c>
      <c r="S2757" s="233">
        <v>0.1</v>
      </c>
      <c r="T2757" s="234">
        <v>0.1</v>
      </c>
      <c r="U2757" s="135"/>
    </row>
    <row r="2758" spans="16:21" x14ac:dyDescent="0.35">
      <c r="P2758" s="134"/>
      <c r="Q2758" s="246">
        <v>502101058</v>
      </c>
      <c r="R2758" s="232" t="s">
        <v>9568</v>
      </c>
      <c r="S2758" s="233">
        <v>0.1</v>
      </c>
      <c r="T2758" s="234">
        <v>0.1</v>
      </c>
      <c r="U2758" s="135"/>
    </row>
    <row r="2759" spans="16:21" x14ac:dyDescent="0.35">
      <c r="P2759" s="134"/>
      <c r="Q2759" s="246">
        <v>502101059</v>
      </c>
      <c r="R2759" s="232" t="s">
        <v>9569</v>
      </c>
      <c r="S2759" s="233">
        <v>0.1</v>
      </c>
      <c r="T2759" s="234">
        <v>0.1</v>
      </c>
      <c r="U2759" s="135"/>
    </row>
    <row r="2760" spans="16:21" x14ac:dyDescent="0.35">
      <c r="P2760" s="134"/>
      <c r="Q2760" s="246">
        <v>502101062</v>
      </c>
      <c r="R2760" s="232" t="s">
        <v>9570</v>
      </c>
      <c r="S2760" s="233">
        <v>0.1</v>
      </c>
      <c r="T2760" s="234">
        <v>0.1</v>
      </c>
      <c r="U2760" s="135"/>
    </row>
    <row r="2761" spans="16:21" x14ac:dyDescent="0.35">
      <c r="P2761" s="134"/>
      <c r="Q2761" s="246">
        <v>502101065</v>
      </c>
      <c r="R2761" s="232" t="s">
        <v>9571</v>
      </c>
      <c r="S2761" s="233">
        <v>0.1</v>
      </c>
      <c r="T2761" s="234">
        <v>0.1</v>
      </c>
      <c r="U2761" s="135"/>
    </row>
    <row r="2762" spans="16:21" x14ac:dyDescent="0.35">
      <c r="P2762" s="134"/>
      <c r="Q2762" s="246">
        <v>502101070</v>
      </c>
      <c r="R2762" s="232" t="s">
        <v>9572</v>
      </c>
      <c r="S2762" s="233">
        <v>0.1</v>
      </c>
      <c r="T2762" s="234">
        <v>0.1</v>
      </c>
      <c r="U2762" s="135"/>
    </row>
    <row r="2763" spans="16:21" x14ac:dyDescent="0.35">
      <c r="P2763" s="134"/>
      <c r="Q2763" s="246">
        <v>502101075</v>
      </c>
      <c r="R2763" s="232" t="s">
        <v>9573</v>
      </c>
      <c r="S2763" s="233">
        <v>0.1</v>
      </c>
      <c r="T2763" s="234">
        <v>0.1</v>
      </c>
      <c r="U2763" s="135"/>
    </row>
    <row r="2764" spans="16:21" x14ac:dyDescent="0.35">
      <c r="P2764" s="134"/>
      <c r="Q2764" s="246">
        <v>502101079</v>
      </c>
      <c r="R2764" s="232" t="s">
        <v>9574</v>
      </c>
      <c r="S2764" s="233">
        <v>0.1</v>
      </c>
      <c r="T2764" s="234">
        <v>0.1</v>
      </c>
      <c r="U2764" s="135"/>
    </row>
    <row r="2765" spans="16:21" x14ac:dyDescent="0.35">
      <c r="P2765" s="134"/>
      <c r="Q2765" s="246">
        <v>502101080</v>
      </c>
      <c r="R2765" s="232" t="s">
        <v>9575</v>
      </c>
      <c r="S2765" s="233">
        <v>0.1</v>
      </c>
      <c r="T2765" s="234">
        <v>0.1</v>
      </c>
      <c r="U2765" s="135"/>
    </row>
    <row r="2766" spans="16:21" x14ac:dyDescent="0.35">
      <c r="P2766" s="134"/>
      <c r="Q2766" s="246">
        <v>502101083</v>
      </c>
      <c r="R2766" s="232" t="s">
        <v>9576</v>
      </c>
      <c r="S2766" s="233">
        <v>0.1</v>
      </c>
      <c r="T2766" s="234">
        <v>0.1</v>
      </c>
      <c r="U2766" s="135"/>
    </row>
    <row r="2767" spans="16:21" x14ac:dyDescent="0.35">
      <c r="P2767" s="134"/>
      <c r="Q2767" s="246">
        <v>502101086</v>
      </c>
      <c r="R2767" s="232" t="s">
        <v>9577</v>
      </c>
      <c r="S2767" s="233">
        <v>0.1</v>
      </c>
      <c r="T2767" s="234">
        <v>0.1</v>
      </c>
      <c r="U2767" s="135"/>
    </row>
    <row r="2768" spans="16:21" x14ac:dyDescent="0.35">
      <c r="P2768" s="134"/>
      <c r="Q2768" s="246">
        <v>502101087</v>
      </c>
      <c r="R2768" s="232" t="s">
        <v>9578</v>
      </c>
      <c r="S2768" s="233">
        <v>0.1</v>
      </c>
      <c r="T2768" s="234">
        <v>0.1</v>
      </c>
      <c r="U2768" s="135"/>
    </row>
    <row r="2769" spans="16:21" x14ac:dyDescent="0.35">
      <c r="P2769" s="134"/>
      <c r="Q2769" s="246">
        <v>502101089</v>
      </c>
      <c r="R2769" s="232" t="s">
        <v>9579</v>
      </c>
      <c r="S2769" s="233">
        <v>0.1</v>
      </c>
      <c r="T2769" s="234">
        <v>0.1</v>
      </c>
      <c r="U2769" s="135"/>
    </row>
    <row r="2770" spans="16:21" x14ac:dyDescent="0.35">
      <c r="P2770" s="134"/>
      <c r="Q2770" s="246">
        <v>502101090</v>
      </c>
      <c r="R2770" s="232" t="s">
        <v>9580</v>
      </c>
      <c r="S2770" s="233">
        <v>0.1</v>
      </c>
      <c r="T2770" s="234">
        <v>0.1</v>
      </c>
      <c r="U2770" s="135"/>
    </row>
    <row r="2771" spans="16:21" x14ac:dyDescent="0.35">
      <c r="P2771" s="134"/>
      <c r="Q2771" s="246">
        <v>502101103</v>
      </c>
      <c r="R2771" s="232" t="s">
        <v>9581</v>
      </c>
      <c r="S2771" s="233">
        <v>0.1</v>
      </c>
      <c r="T2771" s="234">
        <v>0.1</v>
      </c>
      <c r="U2771" s="135"/>
    </row>
    <row r="2772" spans="16:21" x14ac:dyDescent="0.35">
      <c r="P2772" s="134"/>
      <c r="Q2772" s="246">
        <v>502101104</v>
      </c>
      <c r="R2772" s="232" t="s">
        <v>9582</v>
      </c>
      <c r="S2772" s="233">
        <v>0.1</v>
      </c>
      <c r="T2772" s="234">
        <v>0.1</v>
      </c>
      <c r="U2772" s="135"/>
    </row>
    <row r="2773" spans="16:21" x14ac:dyDescent="0.35">
      <c r="P2773" s="134"/>
      <c r="Q2773" s="246">
        <v>502101105</v>
      </c>
      <c r="R2773" s="232" t="s">
        <v>9583</v>
      </c>
      <c r="S2773" s="233">
        <v>0.1</v>
      </c>
      <c r="T2773" s="234">
        <v>0.1</v>
      </c>
      <c r="U2773" s="135"/>
    </row>
    <row r="2774" spans="16:21" x14ac:dyDescent="0.35">
      <c r="P2774" s="134"/>
      <c r="Q2774" s="246">
        <v>502101112</v>
      </c>
      <c r="R2774" s="232" t="s">
        <v>9584</v>
      </c>
      <c r="S2774" s="233">
        <v>0.1</v>
      </c>
      <c r="T2774" s="234">
        <v>0.1</v>
      </c>
      <c r="U2774" s="135"/>
    </row>
    <row r="2775" spans="16:21" x14ac:dyDescent="0.35">
      <c r="P2775" s="134"/>
      <c r="Q2775" s="246">
        <v>502101116</v>
      </c>
      <c r="R2775" s="232" t="s">
        <v>9585</v>
      </c>
      <c r="S2775" s="233">
        <v>0.1</v>
      </c>
      <c r="T2775" s="234">
        <v>0.1</v>
      </c>
      <c r="U2775" s="135"/>
    </row>
    <row r="2776" spans="16:21" x14ac:dyDescent="0.35">
      <c r="P2776" s="134"/>
      <c r="Q2776" s="246">
        <v>502101117</v>
      </c>
      <c r="R2776" s="232" t="s">
        <v>9586</v>
      </c>
      <c r="S2776" s="233">
        <v>0.1</v>
      </c>
      <c r="T2776" s="234">
        <v>0.1</v>
      </c>
      <c r="U2776" s="135"/>
    </row>
    <row r="2777" spans="16:21" x14ac:dyDescent="0.35">
      <c r="P2777" s="134"/>
      <c r="Q2777" s="246">
        <v>502101120</v>
      </c>
      <c r="R2777" s="232" t="s">
        <v>9587</v>
      </c>
      <c r="S2777" s="233">
        <v>0.1</v>
      </c>
      <c r="T2777" s="234">
        <v>0.1</v>
      </c>
      <c r="U2777" s="135"/>
    </row>
    <row r="2778" spans="16:21" x14ac:dyDescent="0.35">
      <c r="P2778" s="134"/>
      <c r="Q2778" s="246">
        <v>502301004</v>
      </c>
      <c r="R2778" s="232" t="s">
        <v>9588</v>
      </c>
      <c r="S2778" s="233">
        <v>0.1</v>
      </c>
      <c r="T2778" s="234">
        <v>0.1</v>
      </c>
      <c r="U2778" s="135"/>
    </row>
    <row r="2779" spans="16:21" x14ac:dyDescent="0.35">
      <c r="P2779" s="134"/>
      <c r="Q2779" s="246">
        <v>502301006</v>
      </c>
      <c r="R2779" s="232" t="s">
        <v>9589</v>
      </c>
      <c r="S2779" s="233">
        <v>0.1</v>
      </c>
      <c r="T2779" s="234">
        <v>0.1</v>
      </c>
      <c r="U2779" s="135"/>
    </row>
    <row r="2780" spans="16:21" x14ac:dyDescent="0.35">
      <c r="P2780" s="134"/>
      <c r="Q2780" s="246">
        <v>502301010</v>
      </c>
      <c r="R2780" s="232" t="s">
        <v>9590</v>
      </c>
      <c r="S2780" s="233">
        <v>0.1</v>
      </c>
      <c r="T2780" s="234">
        <v>0.1</v>
      </c>
      <c r="U2780" s="135"/>
    </row>
    <row r="2781" spans="16:21" x14ac:dyDescent="0.35">
      <c r="P2781" s="134"/>
      <c r="Q2781" s="246">
        <v>502301014</v>
      </c>
      <c r="R2781" s="232" t="s">
        <v>9591</v>
      </c>
      <c r="S2781" s="233">
        <v>0.1</v>
      </c>
      <c r="T2781" s="234">
        <v>0.1</v>
      </c>
      <c r="U2781" s="135"/>
    </row>
    <row r="2782" spans="16:21" x14ac:dyDescent="0.35">
      <c r="P2782" s="134"/>
      <c r="Q2782" s="246">
        <v>502301016</v>
      </c>
      <c r="R2782" s="232" t="s">
        <v>9592</v>
      </c>
      <c r="S2782" s="233">
        <v>0.1</v>
      </c>
      <c r="T2782" s="234">
        <v>0.1</v>
      </c>
      <c r="U2782" s="135"/>
    </row>
    <row r="2783" spans="16:21" x14ac:dyDescent="0.35">
      <c r="P2783" s="134"/>
      <c r="Q2783" s="246">
        <v>502301017</v>
      </c>
      <c r="R2783" s="232" t="s">
        <v>9593</v>
      </c>
      <c r="S2783" s="233">
        <v>0.1</v>
      </c>
      <c r="T2783" s="234">
        <v>0.1</v>
      </c>
      <c r="U2783" s="135"/>
    </row>
    <row r="2784" spans="16:21" x14ac:dyDescent="0.35">
      <c r="P2784" s="134"/>
      <c r="Q2784" s="246">
        <v>502301018</v>
      </c>
      <c r="R2784" s="232" t="s">
        <v>9594</v>
      </c>
      <c r="S2784" s="233">
        <v>0.1</v>
      </c>
      <c r="T2784" s="234">
        <v>0.1</v>
      </c>
      <c r="U2784" s="135"/>
    </row>
    <row r="2785" spans="16:21" x14ac:dyDescent="0.35">
      <c r="P2785" s="134"/>
      <c r="Q2785" s="246">
        <v>502301023</v>
      </c>
      <c r="R2785" s="232" t="s">
        <v>9595</v>
      </c>
      <c r="S2785" s="233">
        <v>0.1</v>
      </c>
      <c r="T2785" s="234">
        <v>0.1</v>
      </c>
      <c r="U2785" s="135"/>
    </row>
    <row r="2786" spans="16:21" x14ac:dyDescent="0.35">
      <c r="P2786" s="134"/>
      <c r="Q2786" s="246">
        <v>502301024</v>
      </c>
      <c r="R2786" s="232" t="s">
        <v>9596</v>
      </c>
      <c r="S2786" s="233">
        <v>0.1</v>
      </c>
      <c r="T2786" s="234">
        <v>0.1</v>
      </c>
      <c r="U2786" s="135"/>
    </row>
    <row r="2787" spans="16:21" x14ac:dyDescent="0.35">
      <c r="P2787" s="134"/>
      <c r="Q2787" s="246">
        <v>502301025</v>
      </c>
      <c r="R2787" s="232" t="s">
        <v>9597</v>
      </c>
      <c r="S2787" s="233">
        <v>0.1</v>
      </c>
      <c r="T2787" s="234">
        <v>0.1</v>
      </c>
      <c r="U2787" s="135"/>
    </row>
    <row r="2788" spans="16:21" x14ac:dyDescent="0.35">
      <c r="P2788" s="134"/>
      <c r="Q2788" s="246">
        <v>502301027</v>
      </c>
      <c r="R2788" s="232" t="s">
        <v>9598</v>
      </c>
      <c r="S2788" s="233">
        <v>0.1</v>
      </c>
      <c r="T2788" s="234">
        <v>0.1</v>
      </c>
      <c r="U2788" s="135"/>
    </row>
    <row r="2789" spans="16:21" x14ac:dyDescent="0.35">
      <c r="P2789" s="134"/>
      <c r="Q2789" s="246">
        <v>502301030</v>
      </c>
      <c r="R2789" s="232" t="s">
        <v>9599</v>
      </c>
      <c r="S2789" s="233">
        <v>0.1</v>
      </c>
      <c r="T2789" s="234">
        <v>0.1</v>
      </c>
      <c r="U2789" s="135"/>
    </row>
    <row r="2790" spans="16:21" x14ac:dyDescent="0.35">
      <c r="P2790" s="134"/>
      <c r="Q2790" s="246">
        <v>502301033</v>
      </c>
      <c r="R2790" s="232" t="s">
        <v>9600</v>
      </c>
      <c r="S2790" s="233">
        <v>0.1</v>
      </c>
      <c r="T2790" s="234">
        <v>0.1</v>
      </c>
      <c r="U2790" s="135"/>
    </row>
    <row r="2791" spans="16:21" x14ac:dyDescent="0.35">
      <c r="P2791" s="134"/>
      <c r="Q2791" s="246">
        <v>502301034</v>
      </c>
      <c r="R2791" s="232" t="s">
        <v>9601</v>
      </c>
      <c r="S2791" s="233">
        <v>0.1</v>
      </c>
      <c r="T2791" s="234">
        <v>0.1</v>
      </c>
      <c r="U2791" s="135"/>
    </row>
    <row r="2792" spans="16:21" x14ac:dyDescent="0.35">
      <c r="P2792" s="134"/>
      <c r="Q2792" s="246">
        <v>502301035</v>
      </c>
      <c r="R2792" s="232" t="s">
        <v>9602</v>
      </c>
      <c r="S2792" s="233">
        <v>0.1</v>
      </c>
      <c r="T2792" s="234">
        <v>0.1</v>
      </c>
      <c r="U2792" s="135"/>
    </row>
    <row r="2793" spans="16:21" x14ac:dyDescent="0.35">
      <c r="P2793" s="134"/>
      <c r="Q2793" s="246">
        <v>502301036</v>
      </c>
      <c r="R2793" s="232" t="s">
        <v>9603</v>
      </c>
      <c r="S2793" s="233">
        <v>0.1</v>
      </c>
      <c r="T2793" s="234">
        <v>0.1</v>
      </c>
      <c r="U2793" s="135"/>
    </row>
    <row r="2794" spans="16:21" x14ac:dyDescent="0.35">
      <c r="P2794" s="134"/>
      <c r="Q2794" s="246">
        <v>502301041</v>
      </c>
      <c r="R2794" s="232" t="s">
        <v>9604</v>
      </c>
      <c r="S2794" s="233">
        <v>0.1</v>
      </c>
      <c r="T2794" s="234">
        <v>0.1</v>
      </c>
      <c r="U2794" s="135"/>
    </row>
    <row r="2795" spans="16:21" x14ac:dyDescent="0.35">
      <c r="P2795" s="134"/>
      <c r="Q2795" s="246">
        <v>502301043</v>
      </c>
      <c r="R2795" s="232" t="s">
        <v>9605</v>
      </c>
      <c r="S2795" s="233">
        <v>0.1</v>
      </c>
      <c r="T2795" s="234">
        <v>0.1</v>
      </c>
      <c r="U2795" s="135"/>
    </row>
    <row r="2796" spans="16:21" x14ac:dyDescent="0.35">
      <c r="P2796" s="134"/>
      <c r="Q2796" s="246">
        <v>502301045</v>
      </c>
      <c r="R2796" s="232" t="s">
        <v>9606</v>
      </c>
      <c r="S2796" s="233">
        <v>0.1</v>
      </c>
      <c r="T2796" s="234">
        <v>0.1</v>
      </c>
      <c r="U2796" s="135"/>
    </row>
    <row r="2797" spans="16:21" x14ac:dyDescent="0.35">
      <c r="P2797" s="134"/>
      <c r="Q2797" s="246">
        <v>502301048</v>
      </c>
      <c r="R2797" s="232" t="s">
        <v>9607</v>
      </c>
      <c r="S2797" s="233">
        <v>0.1</v>
      </c>
      <c r="T2797" s="234">
        <v>0.1</v>
      </c>
      <c r="U2797" s="135"/>
    </row>
    <row r="2798" spans="16:21" x14ac:dyDescent="0.35">
      <c r="P2798" s="134"/>
      <c r="Q2798" s="246">
        <v>502301052</v>
      </c>
      <c r="R2798" s="232" t="s">
        <v>9608</v>
      </c>
      <c r="S2798" s="233">
        <v>0.1</v>
      </c>
      <c r="T2798" s="234">
        <v>0.1</v>
      </c>
      <c r="U2798" s="135"/>
    </row>
    <row r="2799" spans="16:21" x14ac:dyDescent="0.35">
      <c r="P2799" s="134"/>
      <c r="Q2799" s="246">
        <v>502301064</v>
      </c>
      <c r="R2799" s="232" t="s">
        <v>9609</v>
      </c>
      <c r="S2799" s="233">
        <v>0.1</v>
      </c>
      <c r="T2799" s="234">
        <v>0.1</v>
      </c>
      <c r="U2799" s="135"/>
    </row>
    <row r="2800" spans="16:21" x14ac:dyDescent="0.35">
      <c r="P2800" s="134"/>
      <c r="Q2800" s="246">
        <v>502301065</v>
      </c>
      <c r="R2800" s="232" t="s">
        <v>9610</v>
      </c>
      <c r="S2800" s="233">
        <v>0.1</v>
      </c>
      <c r="T2800" s="234">
        <v>0.1</v>
      </c>
      <c r="U2800" s="135"/>
    </row>
    <row r="2801" spans="16:21" x14ac:dyDescent="0.35">
      <c r="P2801" s="134"/>
      <c r="Q2801" s="246">
        <v>502301070</v>
      </c>
      <c r="R2801" s="232" t="s">
        <v>9611</v>
      </c>
      <c r="S2801" s="233">
        <v>0.1</v>
      </c>
      <c r="T2801" s="234">
        <v>0.1</v>
      </c>
      <c r="U2801" s="135"/>
    </row>
    <row r="2802" spans="16:21" x14ac:dyDescent="0.35">
      <c r="P2802" s="134"/>
      <c r="Q2802" s="246">
        <v>502301078</v>
      </c>
      <c r="R2802" s="232" t="s">
        <v>9612</v>
      </c>
      <c r="S2802" s="233">
        <v>0.1</v>
      </c>
      <c r="T2802" s="234">
        <v>0.1</v>
      </c>
      <c r="U2802" s="135"/>
    </row>
    <row r="2803" spans="16:21" x14ac:dyDescent="0.35">
      <c r="P2803" s="134"/>
      <c r="Q2803" s="246">
        <v>502301079</v>
      </c>
      <c r="R2803" s="232" t="s">
        <v>9613</v>
      </c>
      <c r="S2803" s="233">
        <v>0.1</v>
      </c>
      <c r="T2803" s="234">
        <v>0.1</v>
      </c>
      <c r="U2803" s="135"/>
    </row>
    <row r="2804" spans="16:21" x14ac:dyDescent="0.35">
      <c r="P2804" s="134"/>
      <c r="Q2804" s="246">
        <v>709101012</v>
      </c>
      <c r="R2804" s="232" t="s">
        <v>9614</v>
      </c>
      <c r="S2804" s="233">
        <v>0.1</v>
      </c>
      <c r="T2804" s="234">
        <v>0.1</v>
      </c>
      <c r="U2804" s="135"/>
    </row>
    <row r="2805" spans="16:21" x14ac:dyDescent="0.35">
      <c r="P2805" s="134"/>
      <c r="Q2805" s="246">
        <v>307101001</v>
      </c>
      <c r="R2805" s="232" t="s">
        <v>9615</v>
      </c>
      <c r="S2805" s="233">
        <v>0.1</v>
      </c>
      <c r="T2805" s="234">
        <v>0.1</v>
      </c>
      <c r="U2805" s="135"/>
    </row>
    <row r="2806" spans="16:21" x14ac:dyDescent="0.35">
      <c r="P2806" s="134"/>
      <c r="Q2806" s="246">
        <v>307101003</v>
      </c>
      <c r="R2806" s="232" t="s">
        <v>9616</v>
      </c>
      <c r="S2806" s="233">
        <v>0.1</v>
      </c>
      <c r="T2806" s="234">
        <v>0.1</v>
      </c>
      <c r="U2806" s="135"/>
    </row>
    <row r="2807" spans="16:21" x14ac:dyDescent="0.35">
      <c r="P2807" s="134"/>
      <c r="Q2807" s="246">
        <v>307101004</v>
      </c>
      <c r="R2807" s="232" t="s">
        <v>9617</v>
      </c>
      <c r="S2807" s="233">
        <v>0.1</v>
      </c>
      <c r="T2807" s="234">
        <v>0.1</v>
      </c>
      <c r="U2807" s="135"/>
    </row>
    <row r="2808" spans="16:21" x14ac:dyDescent="0.35">
      <c r="P2808" s="134"/>
      <c r="Q2808" s="246">
        <v>307101005</v>
      </c>
      <c r="R2808" s="232" t="s">
        <v>9618</v>
      </c>
      <c r="S2808" s="233">
        <v>0.1</v>
      </c>
      <c r="T2808" s="234">
        <v>0.1</v>
      </c>
      <c r="U2808" s="135"/>
    </row>
    <row r="2809" spans="16:21" x14ac:dyDescent="0.35">
      <c r="P2809" s="134"/>
      <c r="Q2809" s="246">
        <v>307101007</v>
      </c>
      <c r="R2809" s="232" t="s">
        <v>9619</v>
      </c>
      <c r="S2809" s="233">
        <v>0.1</v>
      </c>
      <c r="T2809" s="234">
        <v>0.1</v>
      </c>
      <c r="U2809" s="135"/>
    </row>
    <row r="2810" spans="16:21" x14ac:dyDescent="0.35">
      <c r="P2810" s="134"/>
      <c r="Q2810" s="246">
        <v>307101008</v>
      </c>
      <c r="R2810" s="232" t="s">
        <v>9620</v>
      </c>
      <c r="S2810" s="233">
        <v>0.1</v>
      </c>
      <c r="T2810" s="234">
        <v>0.1</v>
      </c>
      <c r="U2810" s="135"/>
    </row>
    <row r="2811" spans="16:21" x14ac:dyDescent="0.35">
      <c r="P2811" s="134"/>
      <c r="Q2811" s="246">
        <v>307101009</v>
      </c>
      <c r="R2811" s="232" t="s">
        <v>9621</v>
      </c>
      <c r="S2811" s="233">
        <v>0.1</v>
      </c>
      <c r="T2811" s="234">
        <v>0.1</v>
      </c>
      <c r="U2811" s="135"/>
    </row>
    <row r="2812" spans="16:21" x14ac:dyDescent="0.35">
      <c r="P2812" s="134"/>
      <c r="Q2812" s="246">
        <v>307101010</v>
      </c>
      <c r="R2812" s="232" t="s">
        <v>9622</v>
      </c>
      <c r="S2812" s="233">
        <v>0.1</v>
      </c>
      <c r="T2812" s="234">
        <v>0.1</v>
      </c>
      <c r="U2812" s="135"/>
    </row>
    <row r="2813" spans="16:21" x14ac:dyDescent="0.35">
      <c r="P2813" s="134"/>
      <c r="Q2813" s="246">
        <v>307101011</v>
      </c>
      <c r="R2813" s="232" t="s">
        <v>9623</v>
      </c>
      <c r="S2813" s="233">
        <v>0.1</v>
      </c>
      <c r="T2813" s="234">
        <v>0.1</v>
      </c>
      <c r="U2813" s="135"/>
    </row>
    <row r="2814" spans="16:21" x14ac:dyDescent="0.35">
      <c r="P2814" s="134"/>
      <c r="Q2814" s="246">
        <v>307101012</v>
      </c>
      <c r="R2814" s="232" t="s">
        <v>9624</v>
      </c>
      <c r="S2814" s="233">
        <v>0.1</v>
      </c>
      <c r="T2814" s="234">
        <v>0.1</v>
      </c>
      <c r="U2814" s="135"/>
    </row>
    <row r="2815" spans="16:21" x14ac:dyDescent="0.35">
      <c r="P2815" s="134"/>
      <c r="Q2815" s="246">
        <v>307101013</v>
      </c>
      <c r="R2815" s="232" t="s">
        <v>9625</v>
      </c>
      <c r="S2815" s="233">
        <v>0.1</v>
      </c>
      <c r="T2815" s="234">
        <v>0.1</v>
      </c>
      <c r="U2815" s="135"/>
    </row>
    <row r="2816" spans="16:21" x14ac:dyDescent="0.35">
      <c r="P2816" s="134"/>
      <c r="Q2816" s="246">
        <v>307101014</v>
      </c>
      <c r="R2816" s="232" t="s">
        <v>9626</v>
      </c>
      <c r="S2816" s="233">
        <v>0.1</v>
      </c>
      <c r="T2816" s="234">
        <v>0.1</v>
      </c>
      <c r="U2816" s="135"/>
    </row>
    <row r="2817" spans="16:21" x14ac:dyDescent="0.35">
      <c r="P2817" s="134"/>
      <c r="Q2817" s="246">
        <v>307101016</v>
      </c>
      <c r="R2817" s="232" t="s">
        <v>9627</v>
      </c>
      <c r="S2817" s="233">
        <v>0.1</v>
      </c>
      <c r="T2817" s="234">
        <v>0.1</v>
      </c>
      <c r="U2817" s="135"/>
    </row>
    <row r="2818" spans="16:21" x14ac:dyDescent="0.35">
      <c r="P2818" s="134"/>
      <c r="Q2818" s="246">
        <v>307102001</v>
      </c>
      <c r="R2818" s="232" t="s">
        <v>9628</v>
      </c>
      <c r="S2818" s="233">
        <v>0.1</v>
      </c>
      <c r="T2818" s="234">
        <v>0.1</v>
      </c>
      <c r="U2818" s="135"/>
    </row>
    <row r="2819" spans="16:21" x14ac:dyDescent="0.35">
      <c r="P2819" s="134"/>
      <c r="Q2819" s="246">
        <v>307102002</v>
      </c>
      <c r="R2819" s="232" t="s">
        <v>9629</v>
      </c>
      <c r="S2819" s="233">
        <v>0.1</v>
      </c>
      <c r="T2819" s="234">
        <v>0.1</v>
      </c>
      <c r="U2819" s="135"/>
    </row>
    <row r="2820" spans="16:21" x14ac:dyDescent="0.35">
      <c r="P2820" s="134"/>
      <c r="Q2820" s="246">
        <v>307102003</v>
      </c>
      <c r="R2820" s="232" t="s">
        <v>9617</v>
      </c>
      <c r="S2820" s="233">
        <v>0.1</v>
      </c>
      <c r="T2820" s="234">
        <v>0.1</v>
      </c>
      <c r="U2820" s="135"/>
    </row>
    <row r="2821" spans="16:21" x14ac:dyDescent="0.35">
      <c r="P2821" s="134"/>
      <c r="Q2821" s="246">
        <v>307102005</v>
      </c>
      <c r="R2821" s="232" t="s">
        <v>9630</v>
      </c>
      <c r="S2821" s="233">
        <v>0.1</v>
      </c>
      <c r="T2821" s="234">
        <v>0.1</v>
      </c>
      <c r="U2821" s="135"/>
    </row>
    <row r="2822" spans="16:21" x14ac:dyDescent="0.35">
      <c r="P2822" s="134"/>
      <c r="Q2822" s="246">
        <v>307102006</v>
      </c>
      <c r="R2822" s="232" t="s">
        <v>9624</v>
      </c>
      <c r="S2822" s="233">
        <v>0.1</v>
      </c>
      <c r="T2822" s="234">
        <v>0.1</v>
      </c>
      <c r="U2822" s="135"/>
    </row>
    <row r="2823" spans="16:21" x14ac:dyDescent="0.35">
      <c r="P2823" s="134"/>
      <c r="Q2823" s="246">
        <v>307102007</v>
      </c>
      <c r="R2823" s="232" t="s">
        <v>9631</v>
      </c>
      <c r="S2823" s="233">
        <v>0.1</v>
      </c>
      <c r="T2823" s="234">
        <v>0.1</v>
      </c>
      <c r="U2823" s="135"/>
    </row>
    <row r="2824" spans="16:21" x14ac:dyDescent="0.35">
      <c r="P2824" s="134"/>
      <c r="Q2824" s="246">
        <v>307102008</v>
      </c>
      <c r="R2824" s="232" t="s">
        <v>9632</v>
      </c>
      <c r="S2824" s="233">
        <v>0.1</v>
      </c>
      <c r="T2824" s="234">
        <v>0.1</v>
      </c>
      <c r="U2824" s="135"/>
    </row>
    <row r="2825" spans="16:21" x14ac:dyDescent="0.35">
      <c r="P2825" s="134"/>
      <c r="Q2825" s="246">
        <v>307102010</v>
      </c>
      <c r="R2825" s="232" t="s">
        <v>9633</v>
      </c>
      <c r="S2825" s="233">
        <v>0.1</v>
      </c>
      <c r="T2825" s="234">
        <v>0.1</v>
      </c>
      <c r="U2825" s="135"/>
    </row>
    <row r="2826" spans="16:21" x14ac:dyDescent="0.35">
      <c r="P2826" s="134"/>
      <c r="Q2826" s="246">
        <v>307103002</v>
      </c>
      <c r="R2826" s="232" t="s">
        <v>9634</v>
      </c>
      <c r="S2826" s="233">
        <v>0.1</v>
      </c>
      <c r="T2826" s="234">
        <v>0.1</v>
      </c>
      <c r="U2826" s="135"/>
    </row>
    <row r="2827" spans="16:21" x14ac:dyDescent="0.35">
      <c r="P2827" s="134"/>
      <c r="Q2827" s="246">
        <v>307103005</v>
      </c>
      <c r="R2827" s="232" t="s">
        <v>9635</v>
      </c>
      <c r="S2827" s="233">
        <v>0.1</v>
      </c>
      <c r="T2827" s="234">
        <v>0.1</v>
      </c>
      <c r="U2827" s="135"/>
    </row>
    <row r="2828" spans="16:21" x14ac:dyDescent="0.35">
      <c r="P2828" s="134"/>
      <c r="Q2828" s="246">
        <v>307103007</v>
      </c>
      <c r="R2828" s="232" t="s">
        <v>9636</v>
      </c>
      <c r="S2828" s="233">
        <v>0.1</v>
      </c>
      <c r="T2828" s="234">
        <v>0.1</v>
      </c>
      <c r="U2828" s="135"/>
    </row>
    <row r="2829" spans="16:21" x14ac:dyDescent="0.35">
      <c r="P2829" s="134"/>
      <c r="Q2829" s="246">
        <v>307103011</v>
      </c>
      <c r="R2829" s="232" t="s">
        <v>9637</v>
      </c>
      <c r="S2829" s="233">
        <v>0.1</v>
      </c>
      <c r="T2829" s="234">
        <v>0.1</v>
      </c>
      <c r="U2829" s="135"/>
    </row>
    <row r="2830" spans="16:21" x14ac:dyDescent="0.35">
      <c r="P2830" s="134"/>
      <c r="Q2830" s="246">
        <v>307103013</v>
      </c>
      <c r="R2830" s="232" t="s">
        <v>9638</v>
      </c>
      <c r="S2830" s="233">
        <v>0.1</v>
      </c>
      <c r="T2830" s="234">
        <v>0.1</v>
      </c>
      <c r="U2830" s="135"/>
    </row>
    <row r="2831" spans="16:21" x14ac:dyDescent="0.35">
      <c r="P2831" s="134"/>
      <c r="Q2831" s="246">
        <v>307103014</v>
      </c>
      <c r="R2831" s="232" t="s">
        <v>9639</v>
      </c>
      <c r="S2831" s="233">
        <v>0.1</v>
      </c>
      <c r="T2831" s="234">
        <v>0.1</v>
      </c>
      <c r="U2831" s="135"/>
    </row>
    <row r="2832" spans="16:21" x14ac:dyDescent="0.35">
      <c r="P2832" s="134"/>
      <c r="Q2832" s="246">
        <v>307103015</v>
      </c>
      <c r="R2832" s="232" t="s">
        <v>9640</v>
      </c>
      <c r="S2832" s="233">
        <v>0.1</v>
      </c>
      <c r="T2832" s="234">
        <v>0.1</v>
      </c>
      <c r="U2832" s="135"/>
    </row>
    <row r="2833" spans="16:21" x14ac:dyDescent="0.35">
      <c r="P2833" s="134"/>
      <c r="Q2833" s="246">
        <v>307103016</v>
      </c>
      <c r="R2833" s="232" t="s">
        <v>9620</v>
      </c>
      <c r="S2833" s="233">
        <v>0.1</v>
      </c>
      <c r="T2833" s="234">
        <v>0.1</v>
      </c>
      <c r="U2833" s="135"/>
    </row>
    <row r="2834" spans="16:21" x14ac:dyDescent="0.35">
      <c r="P2834" s="134"/>
      <c r="Q2834" s="246">
        <v>307103022</v>
      </c>
      <c r="R2834" s="232" t="s">
        <v>9641</v>
      </c>
      <c r="S2834" s="233">
        <v>0.1</v>
      </c>
      <c r="T2834" s="234">
        <v>0.1</v>
      </c>
      <c r="U2834" s="135"/>
    </row>
    <row r="2835" spans="16:21" x14ac:dyDescent="0.35">
      <c r="P2835" s="134"/>
      <c r="Q2835" s="246">
        <v>307104001</v>
      </c>
      <c r="R2835" s="232" t="s">
        <v>9629</v>
      </c>
      <c r="S2835" s="233">
        <v>0.1</v>
      </c>
      <c r="T2835" s="234">
        <v>0.1</v>
      </c>
      <c r="U2835" s="135"/>
    </row>
    <row r="2836" spans="16:21" x14ac:dyDescent="0.35">
      <c r="P2836" s="134"/>
      <c r="Q2836" s="246">
        <v>307104002</v>
      </c>
      <c r="R2836" s="232" t="s">
        <v>9617</v>
      </c>
      <c r="S2836" s="233">
        <v>0.1</v>
      </c>
      <c r="T2836" s="234">
        <v>0.1</v>
      </c>
      <c r="U2836" s="135"/>
    </row>
    <row r="2837" spans="16:21" x14ac:dyDescent="0.35">
      <c r="P2837" s="134"/>
      <c r="Q2837" s="246">
        <v>307104007</v>
      </c>
      <c r="R2837" s="232" t="s">
        <v>9642</v>
      </c>
      <c r="S2837" s="233">
        <v>0.1</v>
      </c>
      <c r="T2837" s="234">
        <v>0.1</v>
      </c>
      <c r="U2837" s="135"/>
    </row>
    <row r="2838" spans="16:21" x14ac:dyDescent="0.35">
      <c r="P2838" s="134"/>
      <c r="Q2838" s="246">
        <v>307104008</v>
      </c>
      <c r="R2838" s="232" t="s">
        <v>9630</v>
      </c>
      <c r="S2838" s="233">
        <v>0.1</v>
      </c>
      <c r="T2838" s="234">
        <v>0.1</v>
      </c>
      <c r="U2838" s="135"/>
    </row>
    <row r="2839" spans="16:21" x14ac:dyDescent="0.35">
      <c r="P2839" s="134"/>
      <c r="Q2839" s="246">
        <v>307104009</v>
      </c>
      <c r="R2839" s="232" t="s">
        <v>9643</v>
      </c>
      <c r="S2839" s="233">
        <v>0.1</v>
      </c>
      <c r="T2839" s="234">
        <v>0.1</v>
      </c>
      <c r="U2839" s="135"/>
    </row>
    <row r="2840" spans="16:21" x14ac:dyDescent="0.35">
      <c r="P2840" s="134"/>
      <c r="Q2840" s="246">
        <v>307104010</v>
      </c>
      <c r="R2840" s="232" t="s">
        <v>9644</v>
      </c>
      <c r="S2840" s="233">
        <v>0.1</v>
      </c>
      <c r="T2840" s="234">
        <v>0.1</v>
      </c>
      <c r="U2840" s="135"/>
    </row>
    <row r="2841" spans="16:21" x14ac:dyDescent="0.35">
      <c r="P2841" s="134"/>
      <c r="Q2841" s="246">
        <v>307104011</v>
      </c>
      <c r="R2841" s="232" t="s">
        <v>9645</v>
      </c>
      <c r="S2841" s="233">
        <v>0.1</v>
      </c>
      <c r="T2841" s="234">
        <v>0.1</v>
      </c>
      <c r="U2841" s="135"/>
    </row>
    <row r="2842" spans="16:21" x14ac:dyDescent="0.35">
      <c r="P2842" s="134"/>
      <c r="Q2842" s="246">
        <v>307105001</v>
      </c>
      <c r="R2842" s="232" t="s">
        <v>9646</v>
      </c>
      <c r="S2842" s="233">
        <v>0.1</v>
      </c>
      <c r="T2842" s="234">
        <v>0.1</v>
      </c>
      <c r="U2842" s="135"/>
    </row>
    <row r="2843" spans="16:21" x14ac:dyDescent="0.35">
      <c r="P2843" s="134"/>
      <c r="Q2843" s="246">
        <v>307105003</v>
      </c>
      <c r="R2843" s="232" t="s">
        <v>9629</v>
      </c>
      <c r="S2843" s="233">
        <v>0.1</v>
      </c>
      <c r="T2843" s="234">
        <v>0.1</v>
      </c>
      <c r="U2843" s="135"/>
    </row>
    <row r="2844" spans="16:21" x14ac:dyDescent="0.35">
      <c r="P2844" s="134"/>
      <c r="Q2844" s="246">
        <v>307105004</v>
      </c>
      <c r="R2844" s="232" t="s">
        <v>9617</v>
      </c>
      <c r="S2844" s="233">
        <v>0.1</v>
      </c>
      <c r="T2844" s="234">
        <v>0.1</v>
      </c>
      <c r="U2844" s="135"/>
    </row>
    <row r="2845" spans="16:21" x14ac:dyDescent="0.35">
      <c r="P2845" s="134"/>
      <c r="Q2845" s="246">
        <v>307105005</v>
      </c>
      <c r="R2845" s="232" t="s">
        <v>9647</v>
      </c>
      <c r="S2845" s="233">
        <v>0.1</v>
      </c>
      <c r="T2845" s="234">
        <v>0.1</v>
      </c>
      <c r="U2845" s="135"/>
    </row>
    <row r="2846" spans="16:21" x14ac:dyDescent="0.35">
      <c r="P2846" s="134"/>
      <c r="Q2846" s="246">
        <v>307105006</v>
      </c>
      <c r="R2846" s="232" t="s">
        <v>9648</v>
      </c>
      <c r="S2846" s="233">
        <v>0.1</v>
      </c>
      <c r="T2846" s="234">
        <v>0.1</v>
      </c>
      <c r="U2846" s="135"/>
    </row>
    <row r="2847" spans="16:21" x14ac:dyDescent="0.35">
      <c r="P2847" s="134"/>
      <c r="Q2847" s="246">
        <v>307105007</v>
      </c>
      <c r="R2847" s="232" t="s">
        <v>9624</v>
      </c>
      <c r="S2847" s="233">
        <v>0.1</v>
      </c>
      <c r="T2847" s="234">
        <v>0.1</v>
      </c>
      <c r="U2847" s="135"/>
    </row>
    <row r="2848" spans="16:21" x14ac:dyDescent="0.35">
      <c r="P2848" s="134"/>
      <c r="Q2848" s="246">
        <v>307106008</v>
      </c>
      <c r="R2848" s="232" t="s">
        <v>9627</v>
      </c>
      <c r="S2848" s="233">
        <v>0.1</v>
      </c>
      <c r="T2848" s="234">
        <v>0.1</v>
      </c>
      <c r="U2848" s="135"/>
    </row>
    <row r="2849" spans="16:21" x14ac:dyDescent="0.35">
      <c r="P2849" s="134"/>
      <c r="Q2849" s="246">
        <v>307106009</v>
      </c>
      <c r="R2849" s="232" t="s">
        <v>9649</v>
      </c>
      <c r="S2849" s="233">
        <v>0.1</v>
      </c>
      <c r="T2849" s="234">
        <v>0.1</v>
      </c>
      <c r="U2849" s="135"/>
    </row>
    <row r="2850" spans="16:21" x14ac:dyDescent="0.35">
      <c r="P2850" s="134"/>
      <c r="Q2850" s="246">
        <v>307106011</v>
      </c>
      <c r="R2850" s="232" t="s">
        <v>9650</v>
      </c>
      <c r="S2850" s="233">
        <v>0.1</v>
      </c>
      <c r="T2850" s="234">
        <v>0.1</v>
      </c>
      <c r="U2850" s="135"/>
    </row>
    <row r="2851" spans="16:21" x14ac:dyDescent="0.35">
      <c r="P2851" s="134"/>
      <c r="Q2851" s="246">
        <v>307106012</v>
      </c>
      <c r="R2851" s="232" t="s">
        <v>9651</v>
      </c>
      <c r="S2851" s="233">
        <v>0.1</v>
      </c>
      <c r="T2851" s="234">
        <v>0.1</v>
      </c>
      <c r="U2851" s="135"/>
    </row>
    <row r="2852" spans="16:21" x14ac:dyDescent="0.35">
      <c r="P2852" s="134"/>
      <c r="Q2852" s="246">
        <v>307106013</v>
      </c>
      <c r="R2852" s="232" t="s">
        <v>9652</v>
      </c>
      <c r="S2852" s="233">
        <v>0.1</v>
      </c>
      <c r="T2852" s="234">
        <v>0.1</v>
      </c>
      <c r="U2852" s="135"/>
    </row>
    <row r="2853" spans="16:21" x14ac:dyDescent="0.35">
      <c r="P2853" s="134"/>
      <c r="Q2853" s="246">
        <v>307106015</v>
      </c>
      <c r="R2853" s="232" t="s">
        <v>9653</v>
      </c>
      <c r="S2853" s="233">
        <v>0.1</v>
      </c>
      <c r="T2853" s="234">
        <v>0.1</v>
      </c>
      <c r="U2853" s="135"/>
    </row>
    <row r="2854" spans="16:21" x14ac:dyDescent="0.35">
      <c r="P2854" s="134"/>
      <c r="Q2854" s="246">
        <v>307107001</v>
      </c>
      <c r="R2854" s="232" t="s">
        <v>9654</v>
      </c>
      <c r="S2854" s="233">
        <v>0.1</v>
      </c>
      <c r="T2854" s="234">
        <v>0.1</v>
      </c>
      <c r="U2854" s="135"/>
    </row>
    <row r="2855" spans="16:21" x14ac:dyDescent="0.35">
      <c r="P2855" s="134"/>
      <c r="Q2855" s="246">
        <v>307107009</v>
      </c>
      <c r="R2855" s="232" t="s">
        <v>9636</v>
      </c>
      <c r="S2855" s="233">
        <v>0.1</v>
      </c>
      <c r="T2855" s="234">
        <v>0.1</v>
      </c>
      <c r="U2855" s="135"/>
    </row>
    <row r="2856" spans="16:21" x14ac:dyDescent="0.35">
      <c r="P2856" s="134"/>
      <c r="Q2856" s="246">
        <v>307107013</v>
      </c>
      <c r="R2856" s="232" t="s">
        <v>9637</v>
      </c>
      <c r="S2856" s="233">
        <v>0.1</v>
      </c>
      <c r="T2856" s="234">
        <v>0.1</v>
      </c>
      <c r="U2856" s="135"/>
    </row>
    <row r="2857" spans="16:21" x14ac:dyDescent="0.35">
      <c r="P2857" s="134"/>
      <c r="Q2857" s="246">
        <v>307107014</v>
      </c>
      <c r="R2857" s="232" t="s">
        <v>9655</v>
      </c>
      <c r="S2857" s="233">
        <v>0.1</v>
      </c>
      <c r="T2857" s="234">
        <v>0.1</v>
      </c>
      <c r="U2857" s="135"/>
    </row>
    <row r="2858" spans="16:21" x14ac:dyDescent="0.35">
      <c r="P2858" s="134"/>
      <c r="Q2858" s="246">
        <v>307107016</v>
      </c>
      <c r="R2858" s="232" t="s">
        <v>9639</v>
      </c>
      <c r="S2858" s="233">
        <v>0.1</v>
      </c>
      <c r="T2858" s="234">
        <v>0.1</v>
      </c>
      <c r="U2858" s="135"/>
    </row>
    <row r="2859" spans="16:21" x14ac:dyDescent="0.35">
      <c r="P2859" s="134"/>
      <c r="Q2859" s="246">
        <v>307107019</v>
      </c>
      <c r="R2859" s="232" t="s">
        <v>9656</v>
      </c>
      <c r="S2859" s="233">
        <v>0.1</v>
      </c>
      <c r="T2859" s="234">
        <v>0.1</v>
      </c>
      <c r="U2859" s="135"/>
    </row>
    <row r="2860" spans="16:21" x14ac:dyDescent="0.35">
      <c r="P2860" s="134"/>
      <c r="Q2860" s="246">
        <v>307107021</v>
      </c>
      <c r="R2860" s="232" t="s">
        <v>9629</v>
      </c>
      <c r="S2860" s="233">
        <v>0.1</v>
      </c>
      <c r="T2860" s="234">
        <v>0.1</v>
      </c>
      <c r="U2860" s="135"/>
    </row>
    <row r="2861" spans="16:21" x14ac:dyDescent="0.35">
      <c r="P2861" s="134"/>
      <c r="Q2861" s="246">
        <v>307107022</v>
      </c>
      <c r="R2861" s="232" t="s">
        <v>9617</v>
      </c>
      <c r="S2861" s="233">
        <v>0.1</v>
      </c>
      <c r="T2861" s="234">
        <v>0.1</v>
      </c>
      <c r="U2861" s="135"/>
    </row>
    <row r="2862" spans="16:21" x14ac:dyDescent="0.35">
      <c r="P2862" s="134"/>
      <c r="Q2862" s="246">
        <v>307107023</v>
      </c>
      <c r="R2862" s="232" t="s">
        <v>9657</v>
      </c>
      <c r="S2862" s="233">
        <v>0.1</v>
      </c>
      <c r="T2862" s="234">
        <v>0.1</v>
      </c>
      <c r="U2862" s="135"/>
    </row>
    <row r="2863" spans="16:21" x14ac:dyDescent="0.35">
      <c r="P2863" s="134"/>
      <c r="Q2863" s="246">
        <v>307107024</v>
      </c>
      <c r="R2863" s="232" t="s">
        <v>9658</v>
      </c>
      <c r="S2863" s="233">
        <v>0.1</v>
      </c>
      <c r="T2863" s="234">
        <v>0.1</v>
      </c>
      <c r="U2863" s="135"/>
    </row>
    <row r="2864" spans="16:21" x14ac:dyDescent="0.35">
      <c r="P2864" s="134"/>
      <c r="Q2864" s="246">
        <v>307107025</v>
      </c>
      <c r="R2864" s="232" t="s">
        <v>9659</v>
      </c>
      <c r="S2864" s="233">
        <v>0.1</v>
      </c>
      <c r="T2864" s="234">
        <v>0.1</v>
      </c>
      <c r="U2864" s="135"/>
    </row>
    <row r="2865" spans="16:21" x14ac:dyDescent="0.35">
      <c r="P2865" s="134"/>
      <c r="Q2865" s="246">
        <v>307107026</v>
      </c>
      <c r="R2865" s="232" t="s">
        <v>9660</v>
      </c>
      <c r="S2865" s="233">
        <v>0.1</v>
      </c>
      <c r="T2865" s="234">
        <v>0.1</v>
      </c>
      <c r="U2865" s="135"/>
    </row>
    <row r="2866" spans="16:21" x14ac:dyDescent="0.35">
      <c r="P2866" s="134"/>
      <c r="Q2866" s="246">
        <v>307108003</v>
      </c>
      <c r="R2866" s="232" t="s">
        <v>9661</v>
      </c>
      <c r="S2866" s="233">
        <v>0.1</v>
      </c>
      <c r="T2866" s="234">
        <v>0.1</v>
      </c>
      <c r="U2866" s="135"/>
    </row>
    <row r="2867" spans="16:21" x14ac:dyDescent="0.35">
      <c r="P2867" s="134"/>
      <c r="Q2867" s="246">
        <v>307108006</v>
      </c>
      <c r="R2867" s="232" t="s">
        <v>9662</v>
      </c>
      <c r="S2867" s="233">
        <v>0.1</v>
      </c>
      <c r="T2867" s="234">
        <v>0.1</v>
      </c>
      <c r="U2867" s="135"/>
    </row>
    <row r="2868" spans="16:21" x14ac:dyDescent="0.35">
      <c r="P2868" s="134"/>
      <c r="Q2868" s="246">
        <v>307108010</v>
      </c>
      <c r="R2868" s="232" t="s">
        <v>9663</v>
      </c>
      <c r="S2868" s="233">
        <v>0.1</v>
      </c>
      <c r="T2868" s="234">
        <v>0.1</v>
      </c>
      <c r="U2868" s="135"/>
    </row>
    <row r="2869" spans="16:21" x14ac:dyDescent="0.35">
      <c r="P2869" s="134"/>
      <c r="Q2869" s="246">
        <v>307109001</v>
      </c>
      <c r="R2869" s="232" t="s">
        <v>9664</v>
      </c>
      <c r="S2869" s="233">
        <v>0.1</v>
      </c>
      <c r="T2869" s="234">
        <v>0.1</v>
      </c>
      <c r="U2869" s="135"/>
    </row>
    <row r="2870" spans="16:21" x14ac:dyDescent="0.35">
      <c r="P2870" s="134"/>
      <c r="Q2870" s="246">
        <v>307109002</v>
      </c>
      <c r="R2870" s="232" t="s">
        <v>9665</v>
      </c>
      <c r="S2870" s="233">
        <v>0.1</v>
      </c>
      <c r="T2870" s="234">
        <v>0.1</v>
      </c>
      <c r="U2870" s="135"/>
    </row>
    <row r="2871" spans="16:21" x14ac:dyDescent="0.35">
      <c r="P2871" s="134"/>
      <c r="Q2871" s="246">
        <v>307110004</v>
      </c>
      <c r="R2871" s="232" t="s">
        <v>9666</v>
      </c>
      <c r="S2871" s="233">
        <v>0.1</v>
      </c>
      <c r="T2871" s="234">
        <v>0.1</v>
      </c>
      <c r="U2871" s="135"/>
    </row>
    <row r="2872" spans="16:21" x14ac:dyDescent="0.35">
      <c r="P2872" s="134"/>
      <c r="Q2872" s="246">
        <v>307110008</v>
      </c>
      <c r="R2872" s="232" t="s">
        <v>9667</v>
      </c>
      <c r="S2872" s="233">
        <v>0.1</v>
      </c>
      <c r="T2872" s="234">
        <v>0.1</v>
      </c>
      <c r="U2872" s="135"/>
    </row>
    <row r="2873" spans="16:21" x14ac:dyDescent="0.35">
      <c r="P2873" s="134"/>
      <c r="Q2873" s="246">
        <v>307201001</v>
      </c>
      <c r="R2873" s="232" t="s">
        <v>9668</v>
      </c>
      <c r="S2873" s="233">
        <v>0.1</v>
      </c>
      <c r="T2873" s="234">
        <v>0.1</v>
      </c>
      <c r="U2873" s="135"/>
    </row>
    <row r="2874" spans="16:21" x14ac:dyDescent="0.35">
      <c r="P2874" s="134"/>
      <c r="Q2874" s="246">
        <v>307301001</v>
      </c>
      <c r="R2874" s="232" t="s">
        <v>9669</v>
      </c>
      <c r="S2874" s="233">
        <v>0.1</v>
      </c>
      <c r="T2874" s="234">
        <v>0.1</v>
      </c>
      <c r="U2874" s="135"/>
    </row>
    <row r="2875" spans="16:21" x14ac:dyDescent="0.35">
      <c r="P2875" s="134"/>
      <c r="Q2875" s="246">
        <v>307301003</v>
      </c>
      <c r="R2875" s="232" t="s">
        <v>9670</v>
      </c>
      <c r="S2875" s="233">
        <v>0.1</v>
      </c>
      <c r="T2875" s="234">
        <v>0.1</v>
      </c>
      <c r="U2875" s="135"/>
    </row>
    <row r="2876" spans="16:21" x14ac:dyDescent="0.35">
      <c r="P2876" s="134"/>
      <c r="Q2876" s="246">
        <v>307301004</v>
      </c>
      <c r="R2876" s="232" t="s">
        <v>9671</v>
      </c>
      <c r="S2876" s="233">
        <v>0.1</v>
      </c>
      <c r="T2876" s="234">
        <v>0.1</v>
      </c>
      <c r="U2876" s="135"/>
    </row>
    <row r="2877" spans="16:21" x14ac:dyDescent="0.35">
      <c r="P2877" s="134"/>
      <c r="Q2877" s="246">
        <v>307301005</v>
      </c>
      <c r="R2877" s="232" t="s">
        <v>9672</v>
      </c>
      <c r="S2877" s="233">
        <v>0.1</v>
      </c>
      <c r="T2877" s="234">
        <v>0.1</v>
      </c>
      <c r="U2877" s="135"/>
    </row>
    <row r="2878" spans="16:21" x14ac:dyDescent="0.35">
      <c r="P2878" s="134"/>
      <c r="Q2878" s="246">
        <v>307301006</v>
      </c>
      <c r="R2878" s="232" t="s">
        <v>9673</v>
      </c>
      <c r="S2878" s="233">
        <v>0.1</v>
      </c>
      <c r="T2878" s="234">
        <v>0.1</v>
      </c>
      <c r="U2878" s="135"/>
    </row>
    <row r="2879" spans="16:21" x14ac:dyDescent="0.35">
      <c r="P2879" s="134"/>
      <c r="Q2879" s="246">
        <v>307301010</v>
      </c>
      <c r="R2879" s="232" t="s">
        <v>9674</v>
      </c>
      <c r="S2879" s="233">
        <v>0.1</v>
      </c>
      <c r="T2879" s="234">
        <v>0.1</v>
      </c>
      <c r="U2879" s="135"/>
    </row>
    <row r="2880" spans="16:21" x14ac:dyDescent="0.35">
      <c r="P2880" s="134"/>
      <c r="Q2880" s="246">
        <v>308101005</v>
      </c>
      <c r="R2880" s="232" t="s">
        <v>9675</v>
      </c>
      <c r="S2880" s="233">
        <v>0.1</v>
      </c>
      <c r="T2880" s="234">
        <v>0.1</v>
      </c>
      <c r="U2880" s="135"/>
    </row>
    <row r="2881" spans="16:21" x14ac:dyDescent="0.35">
      <c r="P2881" s="134"/>
      <c r="Q2881" s="246">
        <v>308101006</v>
      </c>
      <c r="R2881" s="232" t="s">
        <v>9676</v>
      </c>
      <c r="S2881" s="233">
        <v>0.1</v>
      </c>
      <c r="T2881" s="234">
        <v>0.1</v>
      </c>
      <c r="U2881" s="135"/>
    </row>
    <row r="2882" spans="16:21" x14ac:dyDescent="0.35">
      <c r="P2882" s="134"/>
      <c r="Q2882" s="246">
        <v>308101007</v>
      </c>
      <c r="R2882" s="232" t="s">
        <v>9677</v>
      </c>
      <c r="S2882" s="233">
        <v>0.1</v>
      </c>
      <c r="T2882" s="234">
        <v>0.1</v>
      </c>
      <c r="U2882" s="135"/>
    </row>
    <row r="2883" spans="16:21" x14ac:dyDescent="0.35">
      <c r="P2883" s="134"/>
      <c r="Q2883" s="246">
        <v>306101001</v>
      </c>
      <c r="R2883" s="232" t="s">
        <v>9678</v>
      </c>
      <c r="S2883" s="233">
        <v>0.1</v>
      </c>
      <c r="T2883" s="234">
        <v>0.1</v>
      </c>
      <c r="U2883" s="135"/>
    </row>
    <row r="2884" spans="16:21" x14ac:dyDescent="0.35">
      <c r="P2884" s="134"/>
      <c r="Q2884" s="246">
        <v>301201001</v>
      </c>
      <c r="R2884" s="232" t="s">
        <v>9679</v>
      </c>
      <c r="S2884" s="233">
        <v>0.1</v>
      </c>
      <c r="T2884" s="234">
        <v>0.1</v>
      </c>
      <c r="U2884" s="135"/>
    </row>
    <row r="2885" spans="16:21" x14ac:dyDescent="0.35">
      <c r="P2885" s="134"/>
      <c r="Q2885" s="246">
        <v>301201002</v>
      </c>
      <c r="R2885" s="232" t="s">
        <v>9680</v>
      </c>
      <c r="S2885" s="233">
        <v>0.1</v>
      </c>
      <c r="T2885" s="234">
        <v>0.1</v>
      </c>
      <c r="U2885" s="135"/>
    </row>
    <row r="2886" spans="16:21" x14ac:dyDescent="0.35">
      <c r="P2886" s="134"/>
      <c r="Q2886" s="246">
        <v>301201004</v>
      </c>
      <c r="R2886" s="232" t="s">
        <v>9681</v>
      </c>
      <c r="S2886" s="233">
        <v>0.1</v>
      </c>
      <c r="T2886" s="234">
        <v>0.1</v>
      </c>
      <c r="U2886" s="135"/>
    </row>
    <row r="2887" spans="16:21" x14ac:dyDescent="0.35">
      <c r="P2887" s="134"/>
      <c r="Q2887" s="246">
        <v>301201007</v>
      </c>
      <c r="R2887" s="232" t="s">
        <v>9682</v>
      </c>
      <c r="S2887" s="233">
        <v>0.1</v>
      </c>
      <c r="T2887" s="234">
        <v>0.1</v>
      </c>
      <c r="U2887" s="135"/>
    </row>
    <row r="2888" spans="16:21" x14ac:dyDescent="0.35">
      <c r="P2888" s="134"/>
      <c r="Q2888" s="246">
        <v>301203001</v>
      </c>
      <c r="R2888" s="232" t="s">
        <v>9683</v>
      </c>
      <c r="S2888" s="233">
        <v>0.1</v>
      </c>
      <c r="T2888" s="234">
        <v>0.1</v>
      </c>
      <c r="U2888" s="135"/>
    </row>
    <row r="2889" spans="16:21" x14ac:dyDescent="0.35">
      <c r="P2889" s="134"/>
      <c r="Q2889" s="246">
        <v>301203004</v>
      </c>
      <c r="R2889" s="232" t="s">
        <v>9684</v>
      </c>
      <c r="S2889" s="233">
        <v>0.1</v>
      </c>
      <c r="T2889" s="234">
        <v>0.1</v>
      </c>
      <c r="U2889" s="135"/>
    </row>
    <row r="2890" spans="16:21" x14ac:dyDescent="0.35">
      <c r="P2890" s="134"/>
      <c r="Q2890" s="246">
        <v>301203005</v>
      </c>
      <c r="R2890" s="232" t="s">
        <v>9685</v>
      </c>
      <c r="S2890" s="233">
        <v>0.1</v>
      </c>
      <c r="T2890" s="234">
        <v>0.1</v>
      </c>
      <c r="U2890" s="135"/>
    </row>
    <row r="2891" spans="16:21" x14ac:dyDescent="0.35">
      <c r="P2891" s="134"/>
      <c r="Q2891" s="246">
        <v>301203007</v>
      </c>
      <c r="R2891" s="232" t="s">
        <v>9686</v>
      </c>
      <c r="S2891" s="233">
        <v>0.1</v>
      </c>
      <c r="T2891" s="234">
        <v>0.1</v>
      </c>
      <c r="U2891" s="135"/>
    </row>
    <row r="2892" spans="16:21" x14ac:dyDescent="0.35">
      <c r="P2892" s="134"/>
      <c r="Q2892" s="246">
        <v>301203008</v>
      </c>
      <c r="R2892" s="232" t="s">
        <v>9687</v>
      </c>
      <c r="S2892" s="233">
        <v>0.1</v>
      </c>
      <c r="T2892" s="234">
        <v>0.1</v>
      </c>
      <c r="U2892" s="135"/>
    </row>
    <row r="2893" spans="16:21" x14ac:dyDescent="0.35">
      <c r="P2893" s="134"/>
      <c r="Q2893" s="246">
        <v>301203012</v>
      </c>
      <c r="R2893" s="232" t="s">
        <v>9688</v>
      </c>
      <c r="S2893" s="233">
        <v>0.1</v>
      </c>
      <c r="T2893" s="234">
        <v>0.1</v>
      </c>
      <c r="U2893" s="135"/>
    </row>
    <row r="2894" spans="16:21" x14ac:dyDescent="0.35">
      <c r="P2894" s="134"/>
      <c r="Q2894" s="246">
        <v>301203013</v>
      </c>
      <c r="R2894" s="232" t="s">
        <v>9689</v>
      </c>
      <c r="S2894" s="233">
        <v>0.1</v>
      </c>
      <c r="T2894" s="234">
        <v>0.1</v>
      </c>
      <c r="U2894" s="135"/>
    </row>
    <row r="2895" spans="16:21" x14ac:dyDescent="0.35">
      <c r="P2895" s="134"/>
      <c r="Q2895" s="246">
        <v>301203014</v>
      </c>
      <c r="R2895" s="232" t="s">
        <v>9690</v>
      </c>
      <c r="S2895" s="233">
        <v>0.1</v>
      </c>
      <c r="T2895" s="234">
        <v>0.1</v>
      </c>
      <c r="U2895" s="135"/>
    </row>
    <row r="2896" spans="16:21" x14ac:dyDescent="0.35">
      <c r="P2896" s="134"/>
      <c r="Q2896" s="246">
        <v>301203015</v>
      </c>
      <c r="R2896" s="232" t="s">
        <v>9691</v>
      </c>
      <c r="S2896" s="233">
        <v>0.1</v>
      </c>
      <c r="T2896" s="234">
        <v>0.1</v>
      </c>
      <c r="U2896" s="135"/>
    </row>
    <row r="2897" spans="16:21" x14ac:dyDescent="0.35">
      <c r="P2897" s="134"/>
      <c r="Q2897" s="246">
        <v>301203017</v>
      </c>
      <c r="R2897" s="232" t="s">
        <v>9692</v>
      </c>
      <c r="S2897" s="233">
        <v>0.1</v>
      </c>
      <c r="T2897" s="234">
        <v>0.1</v>
      </c>
      <c r="U2897" s="135"/>
    </row>
    <row r="2898" spans="16:21" x14ac:dyDescent="0.35">
      <c r="P2898" s="134"/>
      <c r="Q2898" s="246">
        <v>301203018</v>
      </c>
      <c r="R2898" s="232" t="s">
        <v>9693</v>
      </c>
      <c r="S2898" s="233">
        <v>0.1</v>
      </c>
      <c r="T2898" s="234">
        <v>0.1</v>
      </c>
      <c r="U2898" s="135"/>
    </row>
    <row r="2899" spans="16:21" x14ac:dyDescent="0.35">
      <c r="P2899" s="134"/>
      <c r="Q2899" s="246">
        <v>301203020</v>
      </c>
      <c r="R2899" s="232" t="s">
        <v>9694</v>
      </c>
      <c r="S2899" s="233">
        <v>0.1</v>
      </c>
      <c r="T2899" s="234">
        <v>0.1</v>
      </c>
      <c r="U2899" s="135"/>
    </row>
    <row r="2900" spans="16:21" x14ac:dyDescent="0.35">
      <c r="P2900" s="134"/>
      <c r="Q2900" s="246">
        <v>301203026</v>
      </c>
      <c r="R2900" s="232" t="s">
        <v>9695</v>
      </c>
      <c r="S2900" s="233">
        <v>0.1</v>
      </c>
      <c r="T2900" s="234">
        <v>0.1</v>
      </c>
      <c r="U2900" s="135"/>
    </row>
    <row r="2901" spans="16:21" x14ac:dyDescent="0.35">
      <c r="P2901" s="134"/>
      <c r="Q2901" s="246">
        <v>301203029</v>
      </c>
      <c r="R2901" s="232" t="s">
        <v>9696</v>
      </c>
      <c r="S2901" s="233">
        <v>0.1</v>
      </c>
      <c r="T2901" s="234">
        <v>0.1</v>
      </c>
      <c r="U2901" s="135"/>
    </row>
    <row r="2902" spans="16:21" x14ac:dyDescent="0.35">
      <c r="P2902" s="134"/>
      <c r="Q2902" s="246">
        <v>301203031</v>
      </c>
      <c r="R2902" s="232" t="s">
        <v>9697</v>
      </c>
      <c r="S2902" s="233">
        <v>0.1</v>
      </c>
      <c r="T2902" s="234">
        <v>0.1</v>
      </c>
      <c r="U2902" s="135"/>
    </row>
    <row r="2903" spans="16:21" x14ac:dyDescent="0.35">
      <c r="P2903" s="134"/>
      <c r="Q2903" s="246">
        <v>301203040</v>
      </c>
      <c r="R2903" s="232" t="s">
        <v>9698</v>
      </c>
      <c r="S2903" s="233">
        <v>0.1</v>
      </c>
      <c r="T2903" s="234">
        <v>0.1</v>
      </c>
      <c r="U2903" s="135"/>
    </row>
    <row r="2904" spans="16:21" x14ac:dyDescent="0.35">
      <c r="P2904" s="134"/>
      <c r="Q2904" s="246">
        <v>301203041</v>
      </c>
      <c r="R2904" s="232" t="s">
        <v>9699</v>
      </c>
      <c r="S2904" s="233">
        <v>0.1</v>
      </c>
      <c r="T2904" s="234">
        <v>0.1</v>
      </c>
      <c r="U2904" s="135"/>
    </row>
    <row r="2905" spans="16:21" x14ac:dyDescent="0.35">
      <c r="P2905" s="134"/>
      <c r="Q2905" s="246">
        <v>301204003</v>
      </c>
      <c r="R2905" s="232" t="s">
        <v>9700</v>
      </c>
      <c r="S2905" s="233">
        <v>0.1</v>
      </c>
      <c r="T2905" s="234">
        <v>0.1</v>
      </c>
      <c r="U2905" s="135"/>
    </row>
    <row r="2906" spans="16:21" x14ac:dyDescent="0.35">
      <c r="P2906" s="134"/>
      <c r="Q2906" s="246">
        <v>302101004</v>
      </c>
      <c r="R2906" s="232" t="s">
        <v>9701</v>
      </c>
      <c r="S2906" s="233">
        <v>0.1</v>
      </c>
      <c r="T2906" s="234">
        <v>0.1</v>
      </c>
      <c r="U2906" s="135"/>
    </row>
    <row r="2907" spans="16:21" x14ac:dyDescent="0.35">
      <c r="P2907" s="134"/>
      <c r="Q2907" s="246">
        <v>302101005</v>
      </c>
      <c r="R2907" s="232" t="s">
        <v>9702</v>
      </c>
      <c r="S2907" s="233">
        <v>0.1</v>
      </c>
      <c r="T2907" s="234">
        <v>0.1</v>
      </c>
      <c r="U2907" s="135"/>
    </row>
    <row r="2908" spans="16:21" x14ac:dyDescent="0.35">
      <c r="P2908" s="134"/>
      <c r="Q2908" s="246">
        <v>302101010</v>
      </c>
      <c r="R2908" s="232" t="s">
        <v>9703</v>
      </c>
      <c r="S2908" s="233">
        <v>0.1</v>
      </c>
      <c r="T2908" s="234">
        <v>0.1</v>
      </c>
      <c r="U2908" s="135"/>
    </row>
    <row r="2909" spans="16:21" x14ac:dyDescent="0.35">
      <c r="P2909" s="134"/>
      <c r="Q2909" s="246">
        <v>302201001</v>
      </c>
      <c r="R2909" s="232" t="s">
        <v>9679</v>
      </c>
      <c r="S2909" s="233">
        <v>0.1</v>
      </c>
      <c r="T2909" s="234">
        <v>0.1</v>
      </c>
      <c r="U2909" s="135"/>
    </row>
    <row r="2910" spans="16:21" x14ac:dyDescent="0.35">
      <c r="P2910" s="134"/>
      <c r="Q2910" s="246">
        <v>302201002</v>
      </c>
      <c r="R2910" s="232" t="s">
        <v>9680</v>
      </c>
      <c r="S2910" s="233">
        <v>0.1</v>
      </c>
      <c r="T2910" s="234">
        <v>0.1</v>
      </c>
      <c r="U2910" s="135"/>
    </row>
    <row r="2911" spans="16:21" x14ac:dyDescent="0.35">
      <c r="P2911" s="134"/>
      <c r="Q2911" s="246">
        <v>302201003</v>
      </c>
      <c r="R2911" s="232" t="s">
        <v>9704</v>
      </c>
      <c r="S2911" s="233">
        <v>0.1</v>
      </c>
      <c r="T2911" s="234">
        <v>0.1</v>
      </c>
      <c r="U2911" s="135"/>
    </row>
    <row r="2912" spans="16:21" x14ac:dyDescent="0.35">
      <c r="P2912" s="134"/>
      <c r="Q2912" s="246">
        <v>302201004</v>
      </c>
      <c r="R2912" s="232" t="s">
        <v>9681</v>
      </c>
      <c r="S2912" s="233">
        <v>0.1</v>
      </c>
      <c r="T2912" s="234">
        <v>0.1</v>
      </c>
      <c r="U2912" s="135"/>
    </row>
    <row r="2913" spans="16:21" x14ac:dyDescent="0.35">
      <c r="P2913" s="134"/>
      <c r="Q2913" s="246">
        <v>302201006</v>
      </c>
      <c r="R2913" s="232" t="s">
        <v>9705</v>
      </c>
      <c r="S2913" s="233">
        <v>0.1</v>
      </c>
      <c r="T2913" s="234">
        <v>0.1</v>
      </c>
      <c r="U2913" s="135"/>
    </row>
    <row r="2914" spans="16:21" x14ac:dyDescent="0.35">
      <c r="P2914" s="134"/>
      <c r="Q2914" s="246">
        <v>302201007</v>
      </c>
      <c r="R2914" s="232" t="s">
        <v>9682</v>
      </c>
      <c r="S2914" s="233">
        <v>0.1</v>
      </c>
      <c r="T2914" s="234">
        <v>0.1</v>
      </c>
      <c r="U2914" s="135"/>
    </row>
    <row r="2915" spans="16:21" x14ac:dyDescent="0.35">
      <c r="P2915" s="134"/>
      <c r="Q2915" s="246">
        <v>302201010</v>
      </c>
      <c r="R2915" s="232" t="s">
        <v>9706</v>
      </c>
      <c r="S2915" s="233">
        <v>0.1</v>
      </c>
      <c r="T2915" s="234">
        <v>0.1</v>
      </c>
      <c r="U2915" s="135"/>
    </row>
    <row r="2916" spans="16:21" x14ac:dyDescent="0.35">
      <c r="P2916" s="134"/>
      <c r="Q2916" s="246">
        <v>302201014</v>
      </c>
      <c r="R2916" s="232" t="s">
        <v>9707</v>
      </c>
      <c r="S2916" s="233">
        <v>0.1</v>
      </c>
      <c r="T2916" s="234">
        <v>0.1</v>
      </c>
      <c r="U2916" s="135"/>
    </row>
    <row r="2917" spans="16:21" x14ac:dyDescent="0.35">
      <c r="P2917" s="134"/>
      <c r="Q2917" s="246">
        <v>302201088</v>
      </c>
      <c r="R2917" s="232" t="s">
        <v>9708</v>
      </c>
      <c r="S2917" s="233">
        <v>0.1</v>
      </c>
      <c r="T2917" s="234">
        <v>0.1</v>
      </c>
      <c r="U2917" s="135"/>
    </row>
    <row r="2918" spans="16:21" x14ac:dyDescent="0.35">
      <c r="P2918" s="134"/>
      <c r="Q2918" s="246">
        <v>302202001</v>
      </c>
      <c r="R2918" s="232" t="s">
        <v>9679</v>
      </c>
      <c r="S2918" s="233">
        <v>0.1</v>
      </c>
      <c r="T2918" s="234">
        <v>0.1</v>
      </c>
      <c r="U2918" s="135"/>
    </row>
    <row r="2919" spans="16:21" x14ac:dyDescent="0.35">
      <c r="P2919" s="134"/>
      <c r="Q2919" s="246">
        <v>302202002</v>
      </c>
      <c r="R2919" s="232" t="s">
        <v>9680</v>
      </c>
      <c r="S2919" s="233">
        <v>0.1</v>
      </c>
      <c r="T2919" s="234">
        <v>0.1</v>
      </c>
      <c r="U2919" s="135"/>
    </row>
    <row r="2920" spans="16:21" x14ac:dyDescent="0.35">
      <c r="P2920" s="134"/>
      <c r="Q2920" s="246">
        <v>302202003</v>
      </c>
      <c r="R2920" s="232" t="s">
        <v>9704</v>
      </c>
      <c r="S2920" s="233">
        <v>0.1</v>
      </c>
      <c r="T2920" s="234">
        <v>0.1</v>
      </c>
      <c r="U2920" s="135"/>
    </row>
    <row r="2921" spans="16:21" x14ac:dyDescent="0.35">
      <c r="P2921" s="134"/>
      <c r="Q2921" s="246">
        <v>302202004</v>
      </c>
      <c r="R2921" s="232" t="s">
        <v>9681</v>
      </c>
      <c r="S2921" s="233">
        <v>0.1</v>
      </c>
      <c r="T2921" s="234">
        <v>0.1</v>
      </c>
      <c r="U2921" s="135"/>
    </row>
    <row r="2922" spans="16:21" x14ac:dyDescent="0.35">
      <c r="P2922" s="134"/>
      <c r="Q2922" s="246">
        <v>302202006</v>
      </c>
      <c r="R2922" s="232" t="s">
        <v>9705</v>
      </c>
      <c r="S2922" s="233">
        <v>0.1</v>
      </c>
      <c r="T2922" s="234">
        <v>0.1</v>
      </c>
      <c r="U2922" s="135"/>
    </row>
    <row r="2923" spans="16:21" x14ac:dyDescent="0.35">
      <c r="P2923" s="134"/>
      <c r="Q2923" s="246">
        <v>302202007</v>
      </c>
      <c r="R2923" s="232" t="s">
        <v>9682</v>
      </c>
      <c r="S2923" s="233">
        <v>0.1</v>
      </c>
      <c r="T2923" s="234">
        <v>0.1</v>
      </c>
      <c r="U2923" s="135"/>
    </row>
    <row r="2924" spans="16:21" x14ac:dyDescent="0.35">
      <c r="P2924" s="134"/>
      <c r="Q2924" s="246">
        <v>302202008</v>
      </c>
      <c r="R2924" s="232" t="s">
        <v>9709</v>
      </c>
      <c r="S2924" s="233">
        <v>0.1</v>
      </c>
      <c r="T2924" s="234">
        <v>0.1</v>
      </c>
      <c r="U2924" s="135"/>
    </row>
    <row r="2925" spans="16:21" x14ac:dyDescent="0.35">
      <c r="P2925" s="134"/>
      <c r="Q2925" s="246">
        <v>302202011</v>
      </c>
      <c r="R2925" s="232" t="s">
        <v>9710</v>
      </c>
      <c r="S2925" s="233">
        <v>0.1</v>
      </c>
      <c r="T2925" s="234">
        <v>0.1</v>
      </c>
      <c r="U2925" s="135"/>
    </row>
    <row r="2926" spans="16:21" x14ac:dyDescent="0.35">
      <c r="P2926" s="134"/>
      <c r="Q2926" s="246">
        <v>302202016</v>
      </c>
      <c r="R2926" s="232" t="s">
        <v>9711</v>
      </c>
      <c r="S2926" s="233">
        <v>0.1</v>
      </c>
      <c r="T2926" s="234">
        <v>0.1</v>
      </c>
      <c r="U2926" s="135"/>
    </row>
    <row r="2927" spans="16:21" x14ac:dyDescent="0.35">
      <c r="P2927" s="134"/>
      <c r="Q2927" s="246">
        <v>302202017</v>
      </c>
      <c r="R2927" s="232" t="s">
        <v>9712</v>
      </c>
      <c r="S2927" s="233">
        <v>0.1</v>
      </c>
      <c r="T2927" s="234">
        <v>0.1</v>
      </c>
      <c r="U2927" s="135"/>
    </row>
    <row r="2928" spans="16:21" x14ac:dyDescent="0.35">
      <c r="P2928" s="134"/>
      <c r="Q2928" s="246">
        <v>302203001</v>
      </c>
      <c r="R2928" s="232" t="s">
        <v>9683</v>
      </c>
      <c r="S2928" s="233">
        <v>0.1</v>
      </c>
      <c r="T2928" s="234">
        <v>0.1</v>
      </c>
      <c r="U2928" s="135"/>
    </row>
    <row r="2929" spans="16:21" x14ac:dyDescent="0.35">
      <c r="P2929" s="134"/>
      <c r="Q2929" s="246">
        <v>302203002</v>
      </c>
      <c r="R2929" s="232" t="s">
        <v>9713</v>
      </c>
      <c r="S2929" s="233">
        <v>0.1</v>
      </c>
      <c r="T2929" s="234">
        <v>0.1</v>
      </c>
      <c r="U2929" s="135"/>
    </row>
    <row r="2930" spans="16:21" x14ac:dyDescent="0.35">
      <c r="P2930" s="134"/>
      <c r="Q2930" s="246">
        <v>302203003</v>
      </c>
      <c r="R2930" s="232" t="s">
        <v>9714</v>
      </c>
      <c r="S2930" s="233">
        <v>0.1</v>
      </c>
      <c r="T2930" s="234">
        <v>0.1</v>
      </c>
      <c r="U2930" s="135"/>
    </row>
    <row r="2931" spans="16:21" x14ac:dyDescent="0.35">
      <c r="P2931" s="134"/>
      <c r="Q2931" s="246">
        <v>302203004</v>
      </c>
      <c r="R2931" s="232" t="s">
        <v>9684</v>
      </c>
      <c r="S2931" s="233">
        <v>0.1</v>
      </c>
      <c r="T2931" s="234">
        <v>0.1</v>
      </c>
      <c r="U2931" s="135"/>
    </row>
    <row r="2932" spans="16:21" x14ac:dyDescent="0.35">
      <c r="P2932" s="134"/>
      <c r="Q2932" s="246">
        <v>302203005</v>
      </c>
      <c r="R2932" s="232" t="s">
        <v>9685</v>
      </c>
      <c r="S2932" s="233">
        <v>0.1</v>
      </c>
      <c r="T2932" s="234">
        <v>0.1</v>
      </c>
      <c r="U2932" s="135"/>
    </row>
    <row r="2933" spans="16:21" x14ac:dyDescent="0.35">
      <c r="P2933" s="134"/>
      <c r="Q2933" s="246">
        <v>302203007</v>
      </c>
      <c r="R2933" s="232" t="s">
        <v>9686</v>
      </c>
      <c r="S2933" s="233">
        <v>0.1</v>
      </c>
      <c r="T2933" s="234">
        <v>0.1</v>
      </c>
      <c r="U2933" s="135"/>
    </row>
    <row r="2934" spans="16:21" x14ac:dyDescent="0.35">
      <c r="P2934" s="134"/>
      <c r="Q2934" s="246">
        <v>302203008</v>
      </c>
      <c r="R2934" s="232" t="s">
        <v>9687</v>
      </c>
      <c r="S2934" s="233">
        <v>0.1</v>
      </c>
      <c r="T2934" s="234">
        <v>0.1</v>
      </c>
      <c r="U2934" s="135"/>
    </row>
    <row r="2935" spans="16:21" x14ac:dyDescent="0.35">
      <c r="P2935" s="134"/>
      <c r="Q2935" s="246">
        <v>302203009</v>
      </c>
      <c r="R2935" s="232" t="s">
        <v>9715</v>
      </c>
      <c r="S2935" s="233">
        <v>0.1</v>
      </c>
      <c r="T2935" s="234">
        <v>0.1</v>
      </c>
      <c r="U2935" s="135"/>
    </row>
    <row r="2936" spans="16:21" x14ac:dyDescent="0.35">
      <c r="P2936" s="134"/>
      <c r="Q2936" s="246">
        <v>302203010</v>
      </c>
      <c r="R2936" s="232" t="s">
        <v>9716</v>
      </c>
      <c r="S2936" s="233">
        <v>0.1</v>
      </c>
      <c r="T2936" s="234">
        <v>0.1</v>
      </c>
      <c r="U2936" s="135"/>
    </row>
    <row r="2937" spans="16:21" x14ac:dyDescent="0.35">
      <c r="P2937" s="134"/>
      <c r="Q2937" s="246">
        <v>302203011</v>
      </c>
      <c r="R2937" s="232" t="s">
        <v>9717</v>
      </c>
      <c r="S2937" s="233">
        <v>0.1</v>
      </c>
      <c r="T2937" s="234">
        <v>0.1</v>
      </c>
      <c r="U2937" s="135"/>
    </row>
    <row r="2938" spans="16:21" x14ac:dyDescent="0.35">
      <c r="P2938" s="134"/>
      <c r="Q2938" s="246">
        <v>302203012</v>
      </c>
      <c r="R2938" s="232" t="s">
        <v>9688</v>
      </c>
      <c r="S2938" s="233">
        <v>0.1</v>
      </c>
      <c r="T2938" s="234">
        <v>0.1</v>
      </c>
      <c r="U2938" s="135"/>
    </row>
    <row r="2939" spans="16:21" x14ac:dyDescent="0.35">
      <c r="P2939" s="134"/>
      <c r="Q2939" s="246">
        <v>302203013</v>
      </c>
      <c r="R2939" s="232" t="s">
        <v>9689</v>
      </c>
      <c r="S2939" s="233">
        <v>0.1</v>
      </c>
      <c r="T2939" s="234">
        <v>0.1</v>
      </c>
      <c r="U2939" s="135"/>
    </row>
    <row r="2940" spans="16:21" x14ac:dyDescent="0.35">
      <c r="P2940" s="134"/>
      <c r="Q2940" s="246">
        <v>302203014</v>
      </c>
      <c r="R2940" s="232" t="s">
        <v>9690</v>
      </c>
      <c r="S2940" s="233">
        <v>0.1</v>
      </c>
      <c r="T2940" s="234">
        <v>0.1</v>
      </c>
      <c r="U2940" s="135"/>
    </row>
    <row r="2941" spans="16:21" x14ac:dyDescent="0.35">
      <c r="P2941" s="134"/>
      <c r="Q2941" s="246">
        <v>302203015</v>
      </c>
      <c r="R2941" s="232" t="s">
        <v>9691</v>
      </c>
      <c r="S2941" s="233">
        <v>0.1</v>
      </c>
      <c r="T2941" s="234">
        <v>0.1</v>
      </c>
      <c r="U2941" s="135"/>
    </row>
    <row r="2942" spans="16:21" x14ac:dyDescent="0.35">
      <c r="P2942" s="134"/>
      <c r="Q2942" s="246">
        <v>302203016</v>
      </c>
      <c r="R2942" s="232" t="s">
        <v>9718</v>
      </c>
      <c r="S2942" s="233">
        <v>0.1</v>
      </c>
      <c r="T2942" s="234">
        <v>0.1</v>
      </c>
      <c r="U2942" s="135"/>
    </row>
    <row r="2943" spans="16:21" x14ac:dyDescent="0.35">
      <c r="P2943" s="134"/>
      <c r="Q2943" s="246">
        <v>302203017</v>
      </c>
      <c r="R2943" s="232" t="s">
        <v>9692</v>
      </c>
      <c r="S2943" s="233">
        <v>0.1</v>
      </c>
      <c r="T2943" s="234">
        <v>0.1</v>
      </c>
      <c r="U2943" s="135"/>
    </row>
    <row r="2944" spans="16:21" x14ac:dyDescent="0.35">
      <c r="P2944" s="134"/>
      <c r="Q2944" s="246">
        <v>302203018</v>
      </c>
      <c r="R2944" s="232" t="s">
        <v>9693</v>
      </c>
      <c r="S2944" s="233">
        <v>0.1</v>
      </c>
      <c r="T2944" s="234">
        <v>0.1</v>
      </c>
      <c r="U2944" s="135"/>
    </row>
    <row r="2945" spans="16:21" x14ac:dyDescent="0.35">
      <c r="P2945" s="134"/>
      <c r="Q2945" s="246">
        <v>302203020</v>
      </c>
      <c r="R2945" s="232" t="s">
        <v>9694</v>
      </c>
      <c r="S2945" s="233">
        <v>0.1</v>
      </c>
      <c r="T2945" s="234">
        <v>0.1</v>
      </c>
      <c r="U2945" s="135"/>
    </row>
    <row r="2946" spans="16:21" x14ac:dyDescent="0.35">
      <c r="P2946" s="134"/>
      <c r="Q2946" s="246">
        <v>302203026</v>
      </c>
      <c r="R2946" s="232" t="s">
        <v>9695</v>
      </c>
      <c r="S2946" s="233">
        <v>0.1</v>
      </c>
      <c r="T2946" s="234">
        <v>0.1</v>
      </c>
      <c r="U2946" s="135"/>
    </row>
    <row r="2947" spans="16:21" x14ac:dyDescent="0.35">
      <c r="P2947" s="134"/>
      <c r="Q2947" s="246">
        <v>302203029</v>
      </c>
      <c r="R2947" s="232" t="s">
        <v>9696</v>
      </c>
      <c r="S2947" s="233">
        <v>0.1</v>
      </c>
      <c r="T2947" s="234">
        <v>0.1</v>
      </c>
      <c r="U2947" s="135"/>
    </row>
    <row r="2948" spans="16:21" x14ac:dyDescent="0.35">
      <c r="P2948" s="134"/>
      <c r="Q2948" s="246">
        <v>302203030</v>
      </c>
      <c r="R2948" s="232" t="s">
        <v>9719</v>
      </c>
      <c r="S2948" s="233">
        <v>0.1</v>
      </c>
      <c r="T2948" s="234">
        <v>0.1</v>
      </c>
      <c r="U2948" s="135"/>
    </row>
    <row r="2949" spans="16:21" x14ac:dyDescent="0.35">
      <c r="P2949" s="134"/>
      <c r="Q2949" s="246">
        <v>302203031</v>
      </c>
      <c r="R2949" s="232" t="s">
        <v>9720</v>
      </c>
      <c r="S2949" s="233">
        <v>0.1</v>
      </c>
      <c r="T2949" s="234">
        <v>0.1</v>
      </c>
      <c r="U2949" s="135"/>
    </row>
    <row r="2950" spans="16:21" x14ac:dyDescent="0.35">
      <c r="P2950" s="134"/>
      <c r="Q2950" s="246">
        <v>302203032</v>
      </c>
      <c r="R2950" s="232" t="s">
        <v>9697</v>
      </c>
      <c r="S2950" s="233">
        <v>0.1</v>
      </c>
      <c r="T2950" s="234">
        <v>0.1</v>
      </c>
      <c r="U2950" s="135"/>
    </row>
    <row r="2951" spans="16:21" x14ac:dyDescent="0.35">
      <c r="P2951" s="134"/>
      <c r="Q2951" s="246">
        <v>302203034</v>
      </c>
      <c r="R2951" s="232" t="s">
        <v>9721</v>
      </c>
      <c r="S2951" s="233">
        <v>0.1</v>
      </c>
      <c r="T2951" s="234">
        <v>0.1</v>
      </c>
      <c r="U2951" s="135"/>
    </row>
    <row r="2952" spans="16:21" x14ac:dyDescent="0.35">
      <c r="P2952" s="134"/>
      <c r="Q2952" s="246">
        <v>302203036</v>
      </c>
      <c r="R2952" s="232" t="s">
        <v>9722</v>
      </c>
      <c r="S2952" s="233">
        <v>0.1</v>
      </c>
      <c r="T2952" s="234">
        <v>0.1</v>
      </c>
      <c r="U2952" s="135"/>
    </row>
    <row r="2953" spans="16:21" x14ac:dyDescent="0.35">
      <c r="P2953" s="134"/>
      <c r="Q2953" s="246">
        <v>302203037</v>
      </c>
      <c r="R2953" s="232" t="s">
        <v>9723</v>
      </c>
      <c r="S2953" s="233">
        <v>0.1</v>
      </c>
      <c r="T2953" s="234">
        <v>0.1</v>
      </c>
      <c r="U2953" s="135"/>
    </row>
    <row r="2954" spans="16:21" x14ac:dyDescent="0.35">
      <c r="P2954" s="134"/>
      <c r="Q2954" s="246">
        <v>302203038</v>
      </c>
      <c r="R2954" s="232" t="s">
        <v>9724</v>
      </c>
      <c r="S2954" s="233">
        <v>0.1</v>
      </c>
      <c r="T2954" s="234">
        <v>0.1</v>
      </c>
      <c r="U2954" s="135"/>
    </row>
    <row r="2955" spans="16:21" x14ac:dyDescent="0.35">
      <c r="P2955" s="134"/>
      <c r="Q2955" s="246">
        <v>302203041</v>
      </c>
      <c r="R2955" s="232" t="s">
        <v>9725</v>
      </c>
      <c r="S2955" s="233">
        <v>0.1</v>
      </c>
      <c r="T2955" s="234">
        <v>0.1</v>
      </c>
      <c r="U2955" s="135"/>
    </row>
    <row r="2956" spans="16:21" x14ac:dyDescent="0.35">
      <c r="P2956" s="134"/>
      <c r="Q2956" s="246">
        <v>302203042</v>
      </c>
      <c r="R2956" s="232" t="s">
        <v>9726</v>
      </c>
      <c r="S2956" s="233">
        <v>0.1</v>
      </c>
      <c r="T2956" s="234">
        <v>0.1</v>
      </c>
      <c r="U2956" s="135"/>
    </row>
    <row r="2957" spans="16:21" x14ac:dyDescent="0.35">
      <c r="P2957" s="134"/>
      <c r="Q2957" s="246">
        <v>302203045</v>
      </c>
      <c r="R2957" s="232" t="s">
        <v>9727</v>
      </c>
      <c r="S2957" s="233">
        <v>0.1</v>
      </c>
      <c r="T2957" s="234">
        <v>0.1</v>
      </c>
      <c r="U2957" s="135"/>
    </row>
    <row r="2958" spans="16:21" x14ac:dyDescent="0.35">
      <c r="P2958" s="134"/>
      <c r="Q2958" s="246">
        <v>302203048</v>
      </c>
      <c r="R2958" s="232" t="s">
        <v>9728</v>
      </c>
      <c r="S2958" s="233">
        <v>0.1</v>
      </c>
      <c r="T2958" s="234">
        <v>0.1</v>
      </c>
      <c r="U2958" s="135"/>
    </row>
    <row r="2959" spans="16:21" x14ac:dyDescent="0.35">
      <c r="P2959" s="134"/>
      <c r="Q2959" s="246">
        <v>302203051</v>
      </c>
      <c r="R2959" s="232" t="s">
        <v>9729</v>
      </c>
      <c r="S2959" s="233">
        <v>0.1</v>
      </c>
      <c r="T2959" s="234">
        <v>0.1</v>
      </c>
      <c r="U2959" s="135"/>
    </row>
    <row r="2960" spans="16:21" x14ac:dyDescent="0.35">
      <c r="P2960" s="134"/>
      <c r="Q2960" s="246">
        <v>302203052</v>
      </c>
      <c r="R2960" s="232" t="s">
        <v>9730</v>
      </c>
      <c r="S2960" s="233">
        <v>0.1</v>
      </c>
      <c r="T2960" s="234">
        <v>0.1</v>
      </c>
      <c r="U2960" s="135"/>
    </row>
    <row r="2961" spans="16:21" x14ac:dyDescent="0.35">
      <c r="P2961" s="134"/>
      <c r="Q2961" s="246">
        <v>302203053</v>
      </c>
      <c r="R2961" s="232" t="s">
        <v>9731</v>
      </c>
      <c r="S2961" s="233">
        <v>0.1</v>
      </c>
      <c r="T2961" s="234">
        <v>0.1</v>
      </c>
      <c r="U2961" s="135"/>
    </row>
    <row r="2962" spans="16:21" x14ac:dyDescent="0.35">
      <c r="P2962" s="134"/>
      <c r="Q2962" s="246">
        <v>302203055</v>
      </c>
      <c r="R2962" s="232" t="s">
        <v>9699</v>
      </c>
      <c r="S2962" s="233">
        <v>0.1</v>
      </c>
      <c r="T2962" s="234">
        <v>0.1</v>
      </c>
      <c r="U2962" s="135"/>
    </row>
    <row r="2963" spans="16:21" x14ac:dyDescent="0.35">
      <c r="P2963" s="134"/>
      <c r="Q2963" s="246">
        <v>302203888</v>
      </c>
      <c r="R2963" s="232" t="s">
        <v>9732</v>
      </c>
      <c r="S2963" s="233">
        <v>0.1</v>
      </c>
      <c r="T2963" s="234">
        <v>0.1</v>
      </c>
      <c r="U2963" s="135"/>
    </row>
    <row r="2964" spans="16:21" x14ac:dyDescent="0.35">
      <c r="P2964" s="134"/>
      <c r="Q2964" s="246">
        <v>302204001</v>
      </c>
      <c r="R2964" s="232" t="s">
        <v>9733</v>
      </c>
      <c r="S2964" s="233">
        <v>0.1</v>
      </c>
      <c r="T2964" s="234">
        <v>0.1</v>
      </c>
      <c r="U2964" s="135"/>
    </row>
    <row r="2965" spans="16:21" x14ac:dyDescent="0.35">
      <c r="P2965" s="134"/>
      <c r="Q2965" s="246">
        <v>302204002</v>
      </c>
      <c r="R2965" s="232" t="s">
        <v>9734</v>
      </c>
      <c r="S2965" s="233">
        <v>0.1</v>
      </c>
      <c r="T2965" s="234">
        <v>0.1</v>
      </c>
      <c r="U2965" s="135"/>
    </row>
    <row r="2966" spans="16:21" x14ac:dyDescent="0.35">
      <c r="P2966" s="134"/>
      <c r="Q2966" s="246">
        <v>302204003</v>
      </c>
      <c r="R2966" s="232" t="s">
        <v>9700</v>
      </c>
      <c r="S2966" s="233">
        <v>0.1</v>
      </c>
      <c r="T2966" s="234">
        <v>0.1</v>
      </c>
      <c r="U2966" s="135"/>
    </row>
    <row r="2967" spans="16:21" x14ac:dyDescent="0.35">
      <c r="P2967" s="134"/>
      <c r="Q2967" s="246">
        <v>302204004</v>
      </c>
      <c r="R2967" s="232" t="s">
        <v>9735</v>
      </c>
      <c r="S2967" s="233">
        <v>0.1</v>
      </c>
      <c r="T2967" s="234">
        <v>0.1</v>
      </c>
      <c r="U2967" s="135"/>
    </row>
    <row r="2968" spans="16:21" x14ac:dyDescent="0.35">
      <c r="P2968" s="134"/>
      <c r="Q2968" s="246">
        <v>302204007</v>
      </c>
      <c r="R2968" s="232" t="s">
        <v>9736</v>
      </c>
      <c r="S2968" s="233">
        <v>0.1</v>
      </c>
      <c r="T2968" s="234">
        <v>0.1</v>
      </c>
      <c r="U2968" s="135"/>
    </row>
    <row r="2969" spans="16:21" x14ac:dyDescent="0.35">
      <c r="P2969" s="134"/>
      <c r="Q2969" s="246">
        <v>302204008</v>
      </c>
      <c r="R2969" s="232" t="s">
        <v>9737</v>
      </c>
      <c r="S2969" s="233">
        <v>0.1</v>
      </c>
      <c r="T2969" s="234">
        <v>0.1</v>
      </c>
      <c r="U2969" s="135"/>
    </row>
    <row r="2970" spans="16:21" x14ac:dyDescent="0.35">
      <c r="P2970" s="134"/>
      <c r="Q2970" s="246">
        <v>302204009</v>
      </c>
      <c r="R2970" s="232" t="s">
        <v>9738</v>
      </c>
      <c r="S2970" s="233">
        <v>0.1</v>
      </c>
      <c r="T2970" s="234">
        <v>0.1</v>
      </c>
      <c r="U2970" s="135"/>
    </row>
    <row r="2971" spans="16:21" x14ac:dyDescent="0.35">
      <c r="P2971" s="134"/>
      <c r="Q2971" s="246">
        <v>304101001</v>
      </c>
      <c r="R2971" s="232" t="s">
        <v>9739</v>
      </c>
      <c r="S2971" s="233">
        <v>0.1</v>
      </c>
      <c r="T2971" s="234">
        <v>0.1</v>
      </c>
      <c r="U2971" s="135"/>
    </row>
    <row r="2972" spans="16:21" x14ac:dyDescent="0.35">
      <c r="P2972" s="134"/>
      <c r="Q2972" s="246">
        <v>304101002</v>
      </c>
      <c r="R2972" s="232" t="s">
        <v>9740</v>
      </c>
      <c r="S2972" s="233">
        <v>0.1</v>
      </c>
      <c r="T2972" s="234">
        <v>0.1</v>
      </c>
      <c r="U2972" s="135"/>
    </row>
    <row r="2973" spans="16:21" x14ac:dyDescent="0.35">
      <c r="P2973" s="134"/>
      <c r="Q2973" s="246">
        <v>304101003</v>
      </c>
      <c r="R2973" s="232" t="s">
        <v>9741</v>
      </c>
      <c r="S2973" s="233">
        <v>0.1</v>
      </c>
      <c r="T2973" s="234">
        <v>0.1</v>
      </c>
      <c r="U2973" s="135"/>
    </row>
    <row r="2974" spans="16:21" x14ac:dyDescent="0.35">
      <c r="P2974" s="134"/>
      <c r="Q2974" s="246">
        <v>304101004</v>
      </c>
      <c r="R2974" s="232" t="s">
        <v>9742</v>
      </c>
      <c r="S2974" s="233">
        <v>0.1</v>
      </c>
      <c r="T2974" s="234">
        <v>0.1</v>
      </c>
      <c r="U2974" s="135"/>
    </row>
    <row r="2975" spans="16:21" x14ac:dyDescent="0.35">
      <c r="P2975" s="134"/>
      <c r="Q2975" s="246">
        <v>304101005</v>
      </c>
      <c r="R2975" s="232" t="s">
        <v>9743</v>
      </c>
      <c r="S2975" s="233">
        <v>0.1</v>
      </c>
      <c r="T2975" s="234">
        <v>0.1</v>
      </c>
      <c r="U2975" s="135"/>
    </row>
    <row r="2976" spans="16:21" x14ac:dyDescent="0.35">
      <c r="P2976" s="134"/>
      <c r="Q2976" s="246">
        <v>304101006</v>
      </c>
      <c r="R2976" s="232" t="s">
        <v>9744</v>
      </c>
      <c r="S2976" s="233">
        <v>0.1</v>
      </c>
      <c r="T2976" s="234">
        <v>0.1</v>
      </c>
      <c r="U2976" s="135"/>
    </row>
    <row r="2977" spans="16:21" x14ac:dyDescent="0.35">
      <c r="P2977" s="134"/>
      <c r="Q2977" s="246">
        <v>304101008</v>
      </c>
      <c r="R2977" s="232" t="s">
        <v>9745</v>
      </c>
      <c r="S2977" s="233">
        <v>0.1</v>
      </c>
      <c r="T2977" s="234">
        <v>0.1</v>
      </c>
      <c r="U2977" s="135"/>
    </row>
    <row r="2978" spans="16:21" x14ac:dyDescent="0.35">
      <c r="P2978" s="134"/>
      <c r="Q2978" s="246">
        <v>304101009</v>
      </c>
      <c r="R2978" s="232" t="s">
        <v>9746</v>
      </c>
      <c r="S2978" s="233">
        <v>0.1</v>
      </c>
      <c r="T2978" s="234">
        <v>0.1</v>
      </c>
      <c r="U2978" s="135"/>
    </row>
    <row r="2979" spans="16:21" x14ac:dyDescent="0.35">
      <c r="P2979" s="134"/>
      <c r="Q2979" s="246">
        <v>304101010</v>
      </c>
      <c r="R2979" s="232" t="s">
        <v>9747</v>
      </c>
      <c r="S2979" s="233">
        <v>0.1</v>
      </c>
      <c r="T2979" s="234">
        <v>0.1</v>
      </c>
      <c r="U2979" s="135"/>
    </row>
    <row r="2980" spans="16:21" x14ac:dyDescent="0.35">
      <c r="P2980" s="134"/>
      <c r="Q2980" s="246">
        <v>304101011</v>
      </c>
      <c r="R2980" s="232" t="s">
        <v>9748</v>
      </c>
      <c r="S2980" s="233">
        <v>0.1</v>
      </c>
      <c r="T2980" s="234">
        <v>0.1</v>
      </c>
      <c r="U2980" s="135"/>
    </row>
    <row r="2981" spans="16:21" x14ac:dyDescent="0.35">
      <c r="P2981" s="134"/>
      <c r="Q2981" s="246">
        <v>304101012</v>
      </c>
      <c r="R2981" s="232" t="s">
        <v>9749</v>
      </c>
      <c r="S2981" s="233">
        <v>0.1</v>
      </c>
      <c r="T2981" s="234">
        <v>0.1</v>
      </c>
      <c r="U2981" s="135"/>
    </row>
    <row r="2982" spans="16:21" x14ac:dyDescent="0.35">
      <c r="P2982" s="134"/>
      <c r="Q2982" s="246">
        <v>304101015</v>
      </c>
      <c r="R2982" s="232" t="s">
        <v>9750</v>
      </c>
      <c r="S2982" s="233">
        <v>0.1</v>
      </c>
      <c r="T2982" s="234">
        <v>0.1</v>
      </c>
      <c r="U2982" s="135"/>
    </row>
    <row r="2983" spans="16:21" x14ac:dyDescent="0.35">
      <c r="P2983" s="134"/>
      <c r="Q2983" s="246">
        <v>304101016</v>
      </c>
      <c r="R2983" s="232" t="s">
        <v>9751</v>
      </c>
      <c r="S2983" s="233">
        <v>0.1</v>
      </c>
      <c r="T2983" s="234">
        <v>0.1</v>
      </c>
      <c r="U2983" s="135"/>
    </row>
    <row r="2984" spans="16:21" x14ac:dyDescent="0.35">
      <c r="P2984" s="134"/>
      <c r="Q2984" s="246">
        <v>304101017</v>
      </c>
      <c r="R2984" s="232" t="s">
        <v>9752</v>
      </c>
      <c r="S2984" s="233">
        <v>0.1</v>
      </c>
      <c r="T2984" s="234">
        <v>0.1</v>
      </c>
      <c r="U2984" s="135"/>
    </row>
    <row r="2985" spans="16:21" x14ac:dyDescent="0.35">
      <c r="P2985" s="134"/>
      <c r="Q2985" s="246">
        <v>304101018</v>
      </c>
      <c r="R2985" s="232" t="s">
        <v>9753</v>
      </c>
      <c r="S2985" s="233">
        <v>0.1</v>
      </c>
      <c r="T2985" s="234">
        <v>0.1</v>
      </c>
      <c r="U2985" s="135"/>
    </row>
    <row r="2986" spans="16:21" x14ac:dyDescent="0.35">
      <c r="P2986" s="134"/>
      <c r="Q2986" s="246">
        <v>304101019</v>
      </c>
      <c r="R2986" s="232" t="s">
        <v>9754</v>
      </c>
      <c r="S2986" s="233">
        <v>0.1</v>
      </c>
      <c r="T2986" s="234">
        <v>0.1</v>
      </c>
      <c r="U2986" s="135"/>
    </row>
    <row r="2987" spans="16:21" x14ac:dyDescent="0.35">
      <c r="P2987" s="134"/>
      <c r="Q2987" s="246">
        <v>304101020</v>
      </c>
      <c r="R2987" s="232" t="s">
        <v>9755</v>
      </c>
      <c r="S2987" s="233">
        <v>0.1</v>
      </c>
      <c r="T2987" s="234">
        <v>0.1</v>
      </c>
      <c r="U2987" s="135"/>
    </row>
    <row r="2988" spans="16:21" x14ac:dyDescent="0.35">
      <c r="P2988" s="134"/>
      <c r="Q2988" s="246">
        <v>304101021</v>
      </c>
      <c r="R2988" s="232" t="s">
        <v>9047</v>
      </c>
      <c r="S2988" s="233">
        <v>0.1</v>
      </c>
      <c r="T2988" s="234">
        <v>0.1</v>
      </c>
      <c r="U2988" s="135"/>
    </row>
    <row r="2989" spans="16:21" x14ac:dyDescent="0.35">
      <c r="P2989" s="134"/>
      <c r="Q2989" s="246">
        <v>304101023</v>
      </c>
      <c r="R2989" s="232" t="s">
        <v>9756</v>
      </c>
      <c r="S2989" s="233">
        <v>0.1</v>
      </c>
      <c r="T2989" s="234">
        <v>0.1</v>
      </c>
      <c r="U2989" s="135"/>
    </row>
    <row r="2990" spans="16:21" x14ac:dyDescent="0.35">
      <c r="P2990" s="134"/>
      <c r="Q2990" s="246">
        <v>304101025</v>
      </c>
      <c r="R2990" s="232" t="s">
        <v>9757</v>
      </c>
      <c r="S2990" s="233">
        <v>0.1</v>
      </c>
      <c r="T2990" s="234">
        <v>0.1</v>
      </c>
      <c r="U2990" s="135"/>
    </row>
    <row r="2991" spans="16:21" x14ac:dyDescent="0.35">
      <c r="P2991" s="134"/>
      <c r="Q2991" s="246">
        <v>304101026</v>
      </c>
      <c r="R2991" s="232" t="s">
        <v>9758</v>
      </c>
      <c r="S2991" s="233">
        <v>0.1</v>
      </c>
      <c r="T2991" s="234">
        <v>0.1</v>
      </c>
      <c r="U2991" s="135"/>
    </row>
    <row r="2992" spans="16:21" x14ac:dyDescent="0.35">
      <c r="P2992" s="134"/>
      <c r="Q2992" s="246">
        <v>304102001</v>
      </c>
      <c r="R2992" s="232" t="s">
        <v>9759</v>
      </c>
      <c r="S2992" s="233">
        <v>0.1</v>
      </c>
      <c r="T2992" s="234">
        <v>0.1</v>
      </c>
      <c r="U2992" s="135"/>
    </row>
    <row r="2993" spans="16:21" x14ac:dyDescent="0.35">
      <c r="P2993" s="134"/>
      <c r="Q2993" s="246">
        <v>304102004</v>
      </c>
      <c r="R2993" s="232" t="s">
        <v>9760</v>
      </c>
      <c r="S2993" s="233">
        <v>0.1</v>
      </c>
      <c r="T2993" s="234">
        <v>0.1</v>
      </c>
      <c r="U2993" s="135"/>
    </row>
    <row r="2994" spans="16:21" x14ac:dyDescent="0.35">
      <c r="P2994" s="134"/>
      <c r="Q2994" s="246">
        <v>304102006</v>
      </c>
      <c r="R2994" s="232" t="s">
        <v>9761</v>
      </c>
      <c r="S2994" s="233">
        <v>0.1</v>
      </c>
      <c r="T2994" s="234">
        <v>0.1</v>
      </c>
      <c r="U2994" s="135"/>
    </row>
    <row r="2995" spans="16:21" x14ac:dyDescent="0.35">
      <c r="P2995" s="134"/>
      <c r="Q2995" s="246">
        <v>304102010</v>
      </c>
      <c r="R2995" s="232" t="s">
        <v>9762</v>
      </c>
      <c r="S2995" s="233">
        <v>0.1</v>
      </c>
      <c r="T2995" s="234">
        <v>0.1</v>
      </c>
      <c r="U2995" s="135"/>
    </row>
    <row r="2996" spans="16:21" x14ac:dyDescent="0.35">
      <c r="P2996" s="134"/>
      <c r="Q2996" s="246">
        <v>304102011</v>
      </c>
      <c r="R2996" s="232" t="s">
        <v>9763</v>
      </c>
      <c r="S2996" s="233">
        <v>0.1</v>
      </c>
      <c r="T2996" s="234">
        <v>0.1</v>
      </c>
      <c r="U2996" s="135"/>
    </row>
    <row r="2997" spans="16:21" x14ac:dyDescent="0.35">
      <c r="P2997" s="134"/>
      <c r="Q2997" s="246">
        <v>304102012</v>
      </c>
      <c r="R2997" s="232" t="s">
        <v>9764</v>
      </c>
      <c r="S2997" s="233">
        <v>0.1</v>
      </c>
      <c r="T2997" s="234">
        <v>0.1</v>
      </c>
      <c r="U2997" s="135"/>
    </row>
    <row r="2998" spans="16:21" x14ac:dyDescent="0.35">
      <c r="P2998" s="134"/>
      <c r="Q2998" s="246">
        <v>304102013</v>
      </c>
      <c r="R2998" s="232" t="s">
        <v>9765</v>
      </c>
      <c r="S2998" s="233">
        <v>0.1</v>
      </c>
      <c r="T2998" s="234">
        <v>0.1</v>
      </c>
      <c r="U2998" s="135"/>
    </row>
    <row r="2999" spans="16:21" x14ac:dyDescent="0.35">
      <c r="P2999" s="134"/>
      <c r="Q2999" s="246">
        <v>304102015</v>
      </c>
      <c r="R2999" s="232" t="s">
        <v>9766</v>
      </c>
      <c r="S2999" s="233">
        <v>0.1</v>
      </c>
      <c r="T2999" s="234">
        <v>0.1</v>
      </c>
      <c r="U2999" s="135"/>
    </row>
    <row r="3000" spans="16:21" x14ac:dyDescent="0.35">
      <c r="P3000" s="134"/>
      <c r="Q3000" s="246">
        <v>304103001</v>
      </c>
      <c r="R3000" s="232" t="s">
        <v>9767</v>
      </c>
      <c r="S3000" s="233">
        <v>0.1</v>
      </c>
      <c r="T3000" s="234">
        <v>0.1</v>
      </c>
      <c r="U3000" s="135"/>
    </row>
    <row r="3001" spans="16:21" x14ac:dyDescent="0.35">
      <c r="P3001" s="134"/>
      <c r="Q3001" s="246">
        <v>304103002</v>
      </c>
      <c r="R3001" s="232" t="s">
        <v>9768</v>
      </c>
      <c r="S3001" s="233">
        <v>0.1</v>
      </c>
      <c r="T3001" s="234">
        <v>0.1</v>
      </c>
      <c r="U3001" s="135"/>
    </row>
    <row r="3002" spans="16:21" x14ac:dyDescent="0.35">
      <c r="P3002" s="134"/>
      <c r="Q3002" s="246">
        <v>304103005</v>
      </c>
      <c r="R3002" s="232" t="s">
        <v>9769</v>
      </c>
      <c r="S3002" s="233">
        <v>0.1</v>
      </c>
      <c r="T3002" s="234">
        <v>0.1</v>
      </c>
      <c r="U3002" s="135"/>
    </row>
    <row r="3003" spans="16:21" x14ac:dyDescent="0.35">
      <c r="P3003" s="134"/>
      <c r="Q3003" s="246">
        <v>304103009</v>
      </c>
      <c r="R3003" s="232" t="s">
        <v>9770</v>
      </c>
      <c r="S3003" s="233">
        <v>0.1</v>
      </c>
      <c r="T3003" s="234">
        <v>0.1</v>
      </c>
      <c r="U3003" s="135"/>
    </row>
    <row r="3004" spans="16:21" x14ac:dyDescent="0.35">
      <c r="P3004" s="134"/>
      <c r="Q3004" s="246">
        <v>304103020</v>
      </c>
      <c r="R3004" s="232" t="s">
        <v>9771</v>
      </c>
      <c r="S3004" s="233">
        <v>0.1</v>
      </c>
      <c r="T3004" s="234">
        <v>0.1</v>
      </c>
      <c r="U3004" s="135"/>
    </row>
    <row r="3005" spans="16:21" x14ac:dyDescent="0.35">
      <c r="P3005" s="134"/>
      <c r="Q3005" s="246">
        <v>304104001</v>
      </c>
      <c r="R3005" s="232" t="s">
        <v>9772</v>
      </c>
      <c r="S3005" s="233">
        <v>0.1</v>
      </c>
      <c r="T3005" s="234">
        <v>0.1</v>
      </c>
      <c r="U3005" s="135"/>
    </row>
    <row r="3006" spans="16:21" x14ac:dyDescent="0.35">
      <c r="P3006" s="134"/>
      <c r="Q3006" s="246">
        <v>304104007</v>
      </c>
      <c r="R3006" s="232" t="s">
        <v>9773</v>
      </c>
      <c r="S3006" s="233">
        <v>0.1</v>
      </c>
      <c r="T3006" s="234">
        <v>0.1</v>
      </c>
      <c r="U3006" s="135"/>
    </row>
    <row r="3007" spans="16:21" x14ac:dyDescent="0.35">
      <c r="P3007" s="134"/>
      <c r="Q3007" s="246">
        <v>304104008</v>
      </c>
      <c r="R3007" s="232" t="s">
        <v>9774</v>
      </c>
      <c r="S3007" s="233">
        <v>0.1</v>
      </c>
      <c r="T3007" s="234">
        <v>0.1</v>
      </c>
      <c r="U3007" s="135"/>
    </row>
    <row r="3008" spans="16:21" x14ac:dyDescent="0.35">
      <c r="P3008" s="134"/>
      <c r="Q3008" s="246">
        <v>304104010</v>
      </c>
      <c r="R3008" s="232" t="s">
        <v>9775</v>
      </c>
      <c r="S3008" s="233">
        <v>0.1</v>
      </c>
      <c r="T3008" s="234">
        <v>0.1</v>
      </c>
      <c r="U3008" s="135"/>
    </row>
    <row r="3009" spans="16:21" x14ac:dyDescent="0.35">
      <c r="P3009" s="134"/>
      <c r="Q3009" s="246">
        <v>304104016</v>
      </c>
      <c r="R3009" s="232" t="s">
        <v>9776</v>
      </c>
      <c r="S3009" s="233">
        <v>0.1</v>
      </c>
      <c r="T3009" s="234">
        <v>0.1</v>
      </c>
      <c r="U3009" s="135"/>
    </row>
    <row r="3010" spans="16:21" x14ac:dyDescent="0.35">
      <c r="P3010" s="134"/>
      <c r="Q3010" s="246">
        <v>304104017</v>
      </c>
      <c r="R3010" s="232" t="s">
        <v>9777</v>
      </c>
      <c r="S3010" s="233">
        <v>0.1</v>
      </c>
      <c r="T3010" s="234">
        <v>0.1</v>
      </c>
      <c r="U3010" s="135"/>
    </row>
    <row r="3011" spans="16:21" x14ac:dyDescent="0.35">
      <c r="P3011" s="134"/>
      <c r="Q3011" s="246">
        <v>304104021</v>
      </c>
      <c r="R3011" s="232" t="s">
        <v>9778</v>
      </c>
      <c r="S3011" s="233">
        <v>0.1</v>
      </c>
      <c r="T3011" s="234">
        <v>0.1</v>
      </c>
      <c r="U3011" s="135"/>
    </row>
    <row r="3012" spans="16:21" x14ac:dyDescent="0.35">
      <c r="P3012" s="134"/>
      <c r="Q3012" s="246">
        <v>603101036</v>
      </c>
      <c r="R3012" s="232" t="s">
        <v>9779</v>
      </c>
      <c r="S3012" s="233">
        <v>0.1</v>
      </c>
      <c r="T3012" s="234">
        <v>0.1</v>
      </c>
      <c r="U3012" s="135"/>
    </row>
    <row r="3013" spans="16:21" x14ac:dyDescent="0.35">
      <c r="P3013" s="134"/>
      <c r="Q3013" s="246">
        <v>502401008</v>
      </c>
      <c r="R3013" s="232" t="s">
        <v>9780</v>
      </c>
      <c r="S3013" s="233">
        <v>0.1</v>
      </c>
      <c r="T3013" s="234">
        <v>0.1</v>
      </c>
      <c r="U3013" s="135"/>
    </row>
    <row r="3014" spans="16:21" x14ac:dyDescent="0.35">
      <c r="P3014" s="134"/>
      <c r="Q3014" s="246">
        <v>503201001</v>
      </c>
      <c r="R3014" s="232" t="s">
        <v>9781</v>
      </c>
      <c r="S3014" s="233">
        <v>0.1</v>
      </c>
      <c r="T3014" s="234">
        <v>0.1</v>
      </c>
      <c r="U3014" s="135"/>
    </row>
    <row r="3015" spans="16:21" x14ac:dyDescent="0.35">
      <c r="P3015" s="134"/>
      <c r="Q3015" s="246">
        <v>503201002</v>
      </c>
      <c r="R3015" s="232" t="s">
        <v>9782</v>
      </c>
      <c r="S3015" s="233">
        <v>0.1</v>
      </c>
      <c r="T3015" s="234">
        <v>0.1</v>
      </c>
      <c r="U3015" s="135"/>
    </row>
    <row r="3016" spans="16:21" x14ac:dyDescent="0.35">
      <c r="P3016" s="134"/>
      <c r="Q3016" s="246">
        <v>503201003</v>
      </c>
      <c r="R3016" s="232" t="s">
        <v>9783</v>
      </c>
      <c r="S3016" s="233">
        <v>0.1</v>
      </c>
      <c r="T3016" s="234">
        <v>0.1</v>
      </c>
      <c r="U3016" s="135"/>
    </row>
    <row r="3017" spans="16:21" x14ac:dyDescent="0.35">
      <c r="P3017" s="134"/>
      <c r="Q3017" s="246">
        <v>503201004</v>
      </c>
      <c r="R3017" s="232" t="s">
        <v>9784</v>
      </c>
      <c r="S3017" s="233">
        <v>0.1</v>
      </c>
      <c r="T3017" s="234">
        <v>0.1</v>
      </c>
      <c r="U3017" s="135"/>
    </row>
    <row r="3018" spans="16:21" x14ac:dyDescent="0.35">
      <c r="P3018" s="134"/>
      <c r="Q3018" s="246">
        <v>503201005</v>
      </c>
      <c r="R3018" s="232" t="s">
        <v>9785</v>
      </c>
      <c r="S3018" s="233">
        <v>0.1</v>
      </c>
      <c r="T3018" s="234">
        <v>0.1</v>
      </c>
      <c r="U3018" s="135"/>
    </row>
    <row r="3019" spans="16:21" x14ac:dyDescent="0.35">
      <c r="P3019" s="134"/>
      <c r="Q3019" s="246">
        <v>503201006</v>
      </c>
      <c r="R3019" s="232" t="s">
        <v>9786</v>
      </c>
      <c r="S3019" s="233">
        <v>0.1</v>
      </c>
      <c r="T3019" s="234">
        <v>0.1</v>
      </c>
      <c r="U3019" s="135"/>
    </row>
    <row r="3020" spans="16:21" x14ac:dyDescent="0.35">
      <c r="P3020" s="134"/>
      <c r="Q3020" s="246">
        <v>503201007</v>
      </c>
      <c r="R3020" s="232" t="s">
        <v>9787</v>
      </c>
      <c r="S3020" s="233">
        <v>0.1</v>
      </c>
      <c r="T3020" s="234">
        <v>0.1</v>
      </c>
      <c r="U3020" s="135"/>
    </row>
    <row r="3021" spans="16:21" x14ac:dyDescent="0.35">
      <c r="P3021" s="134"/>
      <c r="Q3021" s="246">
        <v>503301001</v>
      </c>
      <c r="R3021" s="232" t="s">
        <v>9788</v>
      </c>
      <c r="S3021" s="233">
        <v>0.1</v>
      </c>
      <c r="T3021" s="234">
        <v>0.1</v>
      </c>
      <c r="U3021" s="135"/>
    </row>
    <row r="3022" spans="16:21" x14ac:dyDescent="0.35">
      <c r="P3022" s="134"/>
      <c r="Q3022" s="246">
        <v>503401001</v>
      </c>
      <c r="R3022" s="232" t="s">
        <v>9789</v>
      </c>
      <c r="S3022" s="233">
        <v>0.1</v>
      </c>
      <c r="T3022" s="234">
        <v>0.1</v>
      </c>
      <c r="U3022" s="135"/>
    </row>
    <row r="3023" spans="16:21" x14ac:dyDescent="0.35">
      <c r="P3023" s="134"/>
      <c r="Q3023" s="246">
        <v>503401003</v>
      </c>
      <c r="R3023" s="232" t="s">
        <v>9790</v>
      </c>
      <c r="S3023" s="233">
        <v>0.1</v>
      </c>
      <c r="T3023" s="234">
        <v>0.1</v>
      </c>
      <c r="U3023" s="135"/>
    </row>
    <row r="3024" spans="16:21" x14ac:dyDescent="0.35">
      <c r="P3024" s="134"/>
      <c r="Q3024" s="246">
        <v>503501001</v>
      </c>
      <c r="R3024" s="232" t="s">
        <v>9791</v>
      </c>
      <c r="S3024" s="233">
        <v>0.1</v>
      </c>
      <c r="T3024" s="234">
        <v>0.1</v>
      </c>
      <c r="U3024" s="135"/>
    </row>
    <row r="3025" spans="16:21" x14ac:dyDescent="0.35">
      <c r="P3025" s="134"/>
      <c r="Q3025" s="246">
        <v>503501005</v>
      </c>
      <c r="R3025" s="232" t="s">
        <v>9792</v>
      </c>
      <c r="S3025" s="233">
        <v>0.1</v>
      </c>
      <c r="T3025" s="234">
        <v>0.1</v>
      </c>
      <c r="U3025" s="135"/>
    </row>
    <row r="3026" spans="16:21" x14ac:dyDescent="0.35">
      <c r="P3026" s="134"/>
      <c r="Q3026" s="246">
        <v>709101003</v>
      </c>
      <c r="R3026" s="232" t="s">
        <v>9793</v>
      </c>
      <c r="S3026" s="233">
        <v>0.1</v>
      </c>
      <c r="T3026" s="234">
        <v>0.1</v>
      </c>
      <c r="U3026" s="135"/>
    </row>
    <row r="3027" spans="16:21" x14ac:dyDescent="0.35">
      <c r="P3027" s="134"/>
      <c r="Q3027" s="246">
        <v>503501006</v>
      </c>
      <c r="R3027" s="232" t="s">
        <v>9794</v>
      </c>
      <c r="S3027" s="233">
        <v>0.1</v>
      </c>
      <c r="T3027" s="234">
        <v>0.1</v>
      </c>
      <c r="U3027" s="135"/>
    </row>
    <row r="3028" spans="16:21" x14ac:dyDescent="0.35">
      <c r="P3028" s="134"/>
      <c r="Q3028" s="246">
        <v>403101001</v>
      </c>
      <c r="R3028" s="232" t="s">
        <v>9795</v>
      </c>
      <c r="S3028" s="233">
        <v>0.1</v>
      </c>
      <c r="T3028" s="234">
        <v>0.1</v>
      </c>
      <c r="U3028" s="135"/>
    </row>
    <row r="3029" spans="16:21" x14ac:dyDescent="0.35">
      <c r="P3029" s="134"/>
      <c r="Q3029" s="246">
        <v>403101002</v>
      </c>
      <c r="R3029" s="232" t="s">
        <v>9796</v>
      </c>
      <c r="S3029" s="233">
        <v>0.1</v>
      </c>
      <c r="T3029" s="234">
        <v>0.1</v>
      </c>
      <c r="U3029" s="135"/>
    </row>
    <row r="3030" spans="16:21" x14ac:dyDescent="0.35">
      <c r="P3030" s="134"/>
      <c r="Q3030" s="246">
        <v>403101003</v>
      </c>
      <c r="R3030" s="232" t="s">
        <v>9797</v>
      </c>
      <c r="S3030" s="233">
        <v>0.1</v>
      </c>
      <c r="T3030" s="234">
        <v>0.1</v>
      </c>
      <c r="U3030" s="135"/>
    </row>
    <row r="3031" spans="16:21" x14ac:dyDescent="0.35">
      <c r="P3031" s="134"/>
      <c r="Q3031" s="246">
        <v>403101004</v>
      </c>
      <c r="R3031" s="232" t="s">
        <v>9798</v>
      </c>
      <c r="S3031" s="233">
        <v>0.1</v>
      </c>
      <c r="T3031" s="234">
        <v>0.1</v>
      </c>
      <c r="U3031" s="135"/>
    </row>
    <row r="3032" spans="16:21" x14ac:dyDescent="0.35">
      <c r="P3032" s="134"/>
      <c r="Q3032" s="246">
        <v>403101005</v>
      </c>
      <c r="R3032" s="232" t="s">
        <v>9799</v>
      </c>
      <c r="S3032" s="233">
        <v>0.1</v>
      </c>
      <c r="T3032" s="234">
        <v>0.1</v>
      </c>
      <c r="U3032" s="135"/>
    </row>
    <row r="3033" spans="16:21" x14ac:dyDescent="0.35">
      <c r="P3033" s="134"/>
      <c r="Q3033" s="246">
        <v>403101006</v>
      </c>
      <c r="R3033" s="232" t="s">
        <v>9800</v>
      </c>
      <c r="S3033" s="233">
        <v>0.1</v>
      </c>
      <c r="T3033" s="234">
        <v>0.1</v>
      </c>
      <c r="U3033" s="135"/>
    </row>
    <row r="3034" spans="16:21" x14ac:dyDescent="0.35">
      <c r="P3034" s="134"/>
      <c r="Q3034" s="246">
        <v>403101007</v>
      </c>
      <c r="R3034" s="232" t="s">
        <v>9801</v>
      </c>
      <c r="S3034" s="233">
        <v>0.1</v>
      </c>
      <c r="T3034" s="234">
        <v>0.1</v>
      </c>
      <c r="U3034" s="135"/>
    </row>
    <row r="3035" spans="16:21" x14ac:dyDescent="0.35">
      <c r="P3035" s="134"/>
      <c r="Q3035" s="246">
        <v>501301001</v>
      </c>
      <c r="R3035" s="232" t="s">
        <v>9802</v>
      </c>
      <c r="S3035" s="233">
        <v>0.1</v>
      </c>
      <c r="T3035" s="234">
        <v>0.1</v>
      </c>
      <c r="U3035" s="135"/>
    </row>
    <row r="3036" spans="16:21" x14ac:dyDescent="0.35">
      <c r="P3036" s="134"/>
      <c r="Q3036" s="246">
        <v>706101001</v>
      </c>
      <c r="R3036" s="232" t="s">
        <v>9803</v>
      </c>
      <c r="S3036" s="233">
        <v>0.1</v>
      </c>
      <c r="T3036" s="234">
        <v>0.1</v>
      </c>
      <c r="U3036" s="135"/>
    </row>
    <row r="3037" spans="16:21" x14ac:dyDescent="0.35">
      <c r="P3037" s="134"/>
      <c r="Q3037" s="246">
        <v>706101002</v>
      </c>
      <c r="R3037" s="232" t="s">
        <v>9804</v>
      </c>
      <c r="S3037" s="233">
        <v>0.1</v>
      </c>
      <c r="T3037" s="234">
        <v>0.1</v>
      </c>
      <c r="U3037" s="135"/>
    </row>
    <row r="3038" spans="16:21" x14ac:dyDescent="0.35">
      <c r="P3038" s="134"/>
      <c r="Q3038" s="246">
        <v>707201004</v>
      </c>
      <c r="R3038" s="232" t="s">
        <v>9805</v>
      </c>
      <c r="S3038" s="233">
        <v>0.1</v>
      </c>
      <c r="T3038" s="234">
        <v>0.1</v>
      </c>
      <c r="U3038" s="135"/>
    </row>
    <row r="3039" spans="16:21" x14ac:dyDescent="0.35">
      <c r="P3039" s="134"/>
      <c r="Q3039" s="246">
        <v>703101017</v>
      </c>
      <c r="R3039" s="232" t="s">
        <v>9806</v>
      </c>
      <c r="S3039" s="233">
        <v>0.1</v>
      </c>
      <c r="T3039" s="234">
        <v>0.1</v>
      </c>
      <c r="U3039" s="135"/>
    </row>
    <row r="3040" spans="16:21" x14ac:dyDescent="0.35">
      <c r="P3040" s="134"/>
      <c r="Q3040" s="246">
        <v>703101018</v>
      </c>
      <c r="R3040" s="232" t="s">
        <v>9807</v>
      </c>
      <c r="S3040" s="233">
        <v>0.1</v>
      </c>
      <c r="T3040" s="234">
        <v>0.1</v>
      </c>
      <c r="U3040" s="135"/>
    </row>
    <row r="3041" spans="16:21" x14ac:dyDescent="0.35">
      <c r="P3041" s="134"/>
      <c r="Q3041" s="246">
        <v>703101019</v>
      </c>
      <c r="R3041" s="232" t="s">
        <v>9808</v>
      </c>
      <c r="S3041" s="233">
        <v>0.1</v>
      </c>
      <c r="T3041" s="234">
        <v>0.1</v>
      </c>
      <c r="U3041" s="135"/>
    </row>
    <row r="3042" spans="16:21" x14ac:dyDescent="0.35">
      <c r="P3042" s="134"/>
      <c r="Q3042" s="246">
        <v>204101003</v>
      </c>
      <c r="R3042" s="232" t="s">
        <v>9809</v>
      </c>
      <c r="S3042" s="233">
        <v>0.1</v>
      </c>
      <c r="T3042" s="234">
        <v>0.1</v>
      </c>
      <c r="U3042" s="135"/>
    </row>
    <row r="3043" spans="16:21" x14ac:dyDescent="0.35">
      <c r="P3043" s="134"/>
      <c r="Q3043" s="246">
        <v>204101007</v>
      </c>
      <c r="R3043" s="232" t="s">
        <v>9810</v>
      </c>
      <c r="S3043" s="233">
        <v>0.1</v>
      </c>
      <c r="T3043" s="234">
        <v>0.1</v>
      </c>
      <c r="U3043" s="135"/>
    </row>
    <row r="3044" spans="16:21" x14ac:dyDescent="0.35">
      <c r="P3044" s="134"/>
      <c r="Q3044" s="246">
        <v>204102001</v>
      </c>
      <c r="R3044" s="232" t="s">
        <v>9811</v>
      </c>
      <c r="S3044" s="233">
        <v>0.1</v>
      </c>
      <c r="T3044" s="234">
        <v>0.1</v>
      </c>
      <c r="U3044" s="135"/>
    </row>
    <row r="3045" spans="16:21" x14ac:dyDescent="0.35">
      <c r="P3045" s="134"/>
      <c r="Q3045" s="246">
        <v>204102002</v>
      </c>
      <c r="R3045" s="232" t="s">
        <v>9812</v>
      </c>
      <c r="S3045" s="233">
        <v>0.1</v>
      </c>
      <c r="T3045" s="234">
        <v>0.1</v>
      </c>
      <c r="U3045" s="135"/>
    </row>
    <row r="3046" spans="16:21" x14ac:dyDescent="0.35">
      <c r="P3046" s="134"/>
      <c r="Q3046" s="246">
        <v>204102003</v>
      </c>
      <c r="R3046" s="232" t="s">
        <v>9813</v>
      </c>
      <c r="S3046" s="233">
        <v>0.1</v>
      </c>
      <c r="T3046" s="234">
        <v>0.1</v>
      </c>
      <c r="U3046" s="135"/>
    </row>
    <row r="3047" spans="16:21" x14ac:dyDescent="0.35">
      <c r="P3047" s="134"/>
      <c r="Q3047" s="246">
        <v>204102005</v>
      </c>
      <c r="R3047" s="232" t="s">
        <v>9814</v>
      </c>
      <c r="S3047" s="233">
        <v>0.1</v>
      </c>
      <c r="T3047" s="234">
        <v>0.1</v>
      </c>
      <c r="U3047" s="135"/>
    </row>
    <row r="3048" spans="16:21" x14ac:dyDescent="0.35">
      <c r="P3048" s="134"/>
      <c r="Q3048" s="246">
        <v>204103001</v>
      </c>
      <c r="R3048" s="232" t="s">
        <v>9815</v>
      </c>
      <c r="S3048" s="233">
        <v>0.1</v>
      </c>
      <c r="T3048" s="234">
        <v>0.1</v>
      </c>
      <c r="U3048" s="135"/>
    </row>
    <row r="3049" spans="16:21" x14ac:dyDescent="0.35">
      <c r="P3049" s="134"/>
      <c r="Q3049" s="246">
        <v>204103003</v>
      </c>
      <c r="R3049" s="232" t="s">
        <v>9816</v>
      </c>
      <c r="S3049" s="233">
        <v>0.1</v>
      </c>
      <c r="T3049" s="234">
        <v>0.1</v>
      </c>
      <c r="U3049" s="135"/>
    </row>
    <row r="3050" spans="16:21" x14ac:dyDescent="0.35">
      <c r="P3050" s="134"/>
      <c r="Q3050" s="246">
        <v>204103004</v>
      </c>
      <c r="R3050" s="232" t="s">
        <v>9817</v>
      </c>
      <c r="S3050" s="233">
        <v>0.1</v>
      </c>
      <c r="T3050" s="234">
        <v>0.1</v>
      </c>
      <c r="U3050" s="135"/>
    </row>
    <row r="3051" spans="16:21" x14ac:dyDescent="0.35">
      <c r="P3051" s="134"/>
      <c r="Q3051" s="246">
        <v>305101001</v>
      </c>
      <c r="R3051" s="232" t="s">
        <v>9818</v>
      </c>
      <c r="S3051" s="233">
        <v>0.1</v>
      </c>
      <c r="T3051" s="234">
        <v>0.1</v>
      </c>
      <c r="U3051" s="135"/>
    </row>
    <row r="3052" spans="16:21" x14ac:dyDescent="0.35">
      <c r="P3052" s="134"/>
      <c r="Q3052" s="246">
        <v>313101002</v>
      </c>
      <c r="R3052" s="232" t="s">
        <v>9819</v>
      </c>
      <c r="S3052" s="233">
        <v>0.1</v>
      </c>
      <c r="T3052" s="234">
        <v>0.1</v>
      </c>
      <c r="U3052" s="135"/>
    </row>
    <row r="3053" spans="16:21" x14ac:dyDescent="0.35">
      <c r="P3053" s="134"/>
      <c r="Q3053" s="246">
        <v>313101003</v>
      </c>
      <c r="R3053" s="232" t="s">
        <v>9820</v>
      </c>
      <c r="S3053" s="233">
        <v>0.1</v>
      </c>
      <c r="T3053" s="234">
        <v>0.1</v>
      </c>
      <c r="U3053" s="135"/>
    </row>
    <row r="3054" spans="16:21" x14ac:dyDescent="0.35">
      <c r="P3054" s="134"/>
      <c r="Q3054" s="246">
        <v>313101004</v>
      </c>
      <c r="R3054" s="232" t="s">
        <v>9821</v>
      </c>
      <c r="S3054" s="233">
        <v>0.1</v>
      </c>
      <c r="T3054" s="234">
        <v>0.1</v>
      </c>
      <c r="U3054" s="135"/>
    </row>
    <row r="3055" spans="16:21" x14ac:dyDescent="0.35">
      <c r="P3055" s="134"/>
      <c r="Q3055" s="246">
        <v>313101005</v>
      </c>
      <c r="R3055" s="232" t="s">
        <v>9822</v>
      </c>
      <c r="S3055" s="233">
        <v>0.1</v>
      </c>
      <c r="T3055" s="234">
        <v>0.1</v>
      </c>
      <c r="U3055" s="135"/>
    </row>
    <row r="3056" spans="16:21" x14ac:dyDescent="0.35">
      <c r="P3056" s="134"/>
      <c r="Q3056" s="246">
        <v>313101006</v>
      </c>
      <c r="R3056" s="232" t="s">
        <v>9823</v>
      </c>
      <c r="S3056" s="233">
        <v>0.1</v>
      </c>
      <c r="T3056" s="234">
        <v>0.1</v>
      </c>
      <c r="U3056" s="135"/>
    </row>
    <row r="3057" spans="16:21" x14ac:dyDescent="0.35">
      <c r="P3057" s="134"/>
      <c r="Q3057" s="246">
        <v>313101010</v>
      </c>
      <c r="R3057" s="232" t="s">
        <v>9824</v>
      </c>
      <c r="S3057" s="233">
        <v>0.1</v>
      </c>
      <c r="T3057" s="234">
        <v>0.1</v>
      </c>
      <c r="U3057" s="135"/>
    </row>
    <row r="3058" spans="16:21" x14ac:dyDescent="0.35">
      <c r="P3058" s="134"/>
      <c r="Q3058" s="246">
        <v>313101011</v>
      </c>
      <c r="R3058" s="232" t="s">
        <v>9825</v>
      </c>
      <c r="S3058" s="233">
        <v>0.1</v>
      </c>
      <c r="T3058" s="234">
        <v>0.1</v>
      </c>
      <c r="U3058" s="135"/>
    </row>
    <row r="3059" spans="16:21" x14ac:dyDescent="0.35">
      <c r="P3059" s="134"/>
      <c r="Q3059" s="246">
        <v>313101012</v>
      </c>
      <c r="R3059" s="232" t="s">
        <v>9826</v>
      </c>
      <c r="S3059" s="233">
        <v>0.1</v>
      </c>
      <c r="T3059" s="234">
        <v>0.1</v>
      </c>
      <c r="U3059" s="135"/>
    </row>
    <row r="3060" spans="16:21" x14ac:dyDescent="0.35">
      <c r="P3060" s="134"/>
      <c r="Q3060" s="246">
        <v>313103005</v>
      </c>
      <c r="R3060" s="232" t="s">
        <v>9822</v>
      </c>
      <c r="S3060" s="233">
        <v>0.1</v>
      </c>
      <c r="T3060" s="234">
        <v>0.1</v>
      </c>
      <c r="U3060" s="135"/>
    </row>
    <row r="3061" spans="16:21" x14ac:dyDescent="0.35">
      <c r="P3061" s="134"/>
      <c r="Q3061" s="246">
        <v>313103011</v>
      </c>
      <c r="R3061" s="232" t="s">
        <v>9825</v>
      </c>
      <c r="S3061" s="233">
        <v>0.1</v>
      </c>
      <c r="T3061" s="234">
        <v>0.1</v>
      </c>
      <c r="U3061" s="135"/>
    </row>
    <row r="3062" spans="16:21" x14ac:dyDescent="0.35">
      <c r="P3062" s="134"/>
      <c r="Q3062" s="246">
        <v>313103012</v>
      </c>
      <c r="R3062" s="232" t="s">
        <v>9826</v>
      </c>
      <c r="S3062" s="233">
        <v>0.1</v>
      </c>
      <c r="T3062" s="234">
        <v>0.1</v>
      </c>
      <c r="U3062" s="135"/>
    </row>
    <row r="3063" spans="16:21" x14ac:dyDescent="0.35">
      <c r="P3063" s="134"/>
      <c r="Q3063" s="246">
        <v>313104002</v>
      </c>
      <c r="R3063" s="232" t="s">
        <v>9827</v>
      </c>
      <c r="S3063" s="233">
        <v>0.1</v>
      </c>
      <c r="T3063" s="234">
        <v>0.1</v>
      </c>
      <c r="U3063" s="135"/>
    </row>
    <row r="3064" spans="16:21" x14ac:dyDescent="0.35">
      <c r="P3064" s="134"/>
      <c r="Q3064" s="246">
        <v>401201034</v>
      </c>
      <c r="R3064" s="232" t="s">
        <v>9828</v>
      </c>
      <c r="S3064" s="233">
        <v>0.1</v>
      </c>
      <c r="T3064" s="234">
        <v>0.1</v>
      </c>
      <c r="U3064" s="135"/>
    </row>
    <row r="3065" spans="16:21" x14ac:dyDescent="0.35">
      <c r="P3065" s="134"/>
      <c r="Q3065" s="246">
        <v>402101005</v>
      </c>
      <c r="R3065" s="232" t="s">
        <v>9829</v>
      </c>
      <c r="S3065" s="233">
        <v>0.1</v>
      </c>
      <c r="T3065" s="234">
        <v>0.1</v>
      </c>
      <c r="U3065" s="135"/>
    </row>
    <row r="3066" spans="16:21" x14ac:dyDescent="0.35">
      <c r="P3066" s="134"/>
      <c r="Q3066" s="246">
        <v>402101007</v>
      </c>
      <c r="R3066" s="232" t="s">
        <v>9830</v>
      </c>
      <c r="S3066" s="233">
        <v>0.1</v>
      </c>
      <c r="T3066" s="234">
        <v>0.1</v>
      </c>
      <c r="U3066" s="135"/>
    </row>
    <row r="3067" spans="16:21" x14ac:dyDescent="0.35">
      <c r="P3067" s="134"/>
      <c r="Q3067" s="246">
        <v>402101010</v>
      </c>
      <c r="R3067" s="232" t="s">
        <v>9831</v>
      </c>
      <c r="S3067" s="233">
        <v>0.1</v>
      </c>
      <c r="T3067" s="234">
        <v>0.1</v>
      </c>
      <c r="U3067" s="135"/>
    </row>
    <row r="3068" spans="16:21" x14ac:dyDescent="0.35">
      <c r="P3068" s="134"/>
      <c r="Q3068" s="246">
        <v>402101031</v>
      </c>
      <c r="R3068" s="232" t="s">
        <v>9832</v>
      </c>
      <c r="S3068" s="233">
        <v>0.1</v>
      </c>
      <c r="T3068" s="234">
        <v>0.1</v>
      </c>
      <c r="U3068" s="135"/>
    </row>
    <row r="3069" spans="16:21" x14ac:dyDescent="0.35">
      <c r="P3069" s="134"/>
      <c r="Q3069" s="246">
        <v>402102024</v>
      </c>
      <c r="R3069" s="232" t="s">
        <v>9833</v>
      </c>
      <c r="S3069" s="233">
        <v>0.1</v>
      </c>
      <c r="T3069" s="234">
        <v>0.1</v>
      </c>
      <c r="U3069" s="135"/>
    </row>
    <row r="3070" spans="16:21" x14ac:dyDescent="0.35">
      <c r="P3070" s="134"/>
      <c r="Q3070" s="246">
        <v>402102025</v>
      </c>
      <c r="R3070" s="232" t="s">
        <v>9834</v>
      </c>
      <c r="S3070" s="233">
        <v>0.1</v>
      </c>
      <c r="T3070" s="234">
        <v>0.1</v>
      </c>
      <c r="U3070" s="135"/>
    </row>
    <row r="3071" spans="16:21" x14ac:dyDescent="0.35">
      <c r="P3071" s="134"/>
      <c r="Q3071" s="246">
        <v>402103001</v>
      </c>
      <c r="R3071" s="232" t="s">
        <v>9835</v>
      </c>
      <c r="S3071" s="233">
        <v>0.1</v>
      </c>
      <c r="T3071" s="234">
        <v>0.1</v>
      </c>
      <c r="U3071" s="135"/>
    </row>
    <row r="3072" spans="16:21" x14ac:dyDescent="0.35">
      <c r="P3072" s="134"/>
      <c r="Q3072" s="246">
        <v>402105029</v>
      </c>
      <c r="R3072" s="232" t="s">
        <v>9836</v>
      </c>
      <c r="S3072" s="233">
        <v>0.1</v>
      </c>
      <c r="T3072" s="234">
        <v>0.1</v>
      </c>
      <c r="U3072" s="135"/>
    </row>
    <row r="3073" spans="16:21" x14ac:dyDescent="0.35">
      <c r="P3073" s="134"/>
      <c r="Q3073" s="246">
        <v>402105040</v>
      </c>
      <c r="R3073" s="232" t="s">
        <v>9837</v>
      </c>
      <c r="S3073" s="233">
        <v>0.1</v>
      </c>
      <c r="T3073" s="234">
        <v>0.1</v>
      </c>
      <c r="U3073" s="135"/>
    </row>
    <row r="3074" spans="16:21" x14ac:dyDescent="0.35">
      <c r="P3074" s="134"/>
      <c r="Q3074" s="246">
        <v>402105041</v>
      </c>
      <c r="R3074" s="232" t="s">
        <v>9838</v>
      </c>
      <c r="S3074" s="233">
        <v>0.1</v>
      </c>
      <c r="T3074" s="234">
        <v>0.1</v>
      </c>
      <c r="U3074" s="135"/>
    </row>
    <row r="3075" spans="16:21" x14ac:dyDescent="0.35">
      <c r="P3075" s="134"/>
      <c r="Q3075" s="246">
        <v>402201005</v>
      </c>
      <c r="R3075" s="232" t="s">
        <v>9839</v>
      </c>
      <c r="S3075" s="233">
        <v>0.1</v>
      </c>
      <c r="T3075" s="234">
        <v>0.1</v>
      </c>
      <c r="U3075" s="135"/>
    </row>
    <row r="3076" spans="16:21" x14ac:dyDescent="0.35">
      <c r="P3076" s="134"/>
      <c r="Q3076" s="246">
        <v>402201007</v>
      </c>
      <c r="R3076" s="232" t="s">
        <v>9840</v>
      </c>
      <c r="S3076" s="233">
        <v>0.1</v>
      </c>
      <c r="T3076" s="234">
        <v>0.1</v>
      </c>
      <c r="U3076" s="135"/>
    </row>
    <row r="3077" spans="16:21" x14ac:dyDescent="0.35">
      <c r="P3077" s="134"/>
      <c r="Q3077" s="246">
        <v>402201010</v>
      </c>
      <c r="R3077" s="232" t="s">
        <v>9841</v>
      </c>
      <c r="S3077" s="233">
        <v>0.1</v>
      </c>
      <c r="T3077" s="234">
        <v>0.1</v>
      </c>
      <c r="U3077" s="135"/>
    </row>
    <row r="3078" spans="16:21" x14ac:dyDescent="0.35">
      <c r="P3078" s="134"/>
      <c r="Q3078" s="246">
        <v>402201025</v>
      </c>
      <c r="R3078" s="232" t="s">
        <v>9842</v>
      </c>
      <c r="S3078" s="233">
        <v>0.1</v>
      </c>
      <c r="T3078" s="234">
        <v>0.1</v>
      </c>
      <c r="U3078" s="135"/>
    </row>
    <row r="3079" spans="16:21" x14ac:dyDescent="0.35">
      <c r="P3079" s="134"/>
      <c r="Q3079" s="246">
        <v>402202023</v>
      </c>
      <c r="R3079" s="232" t="s">
        <v>9843</v>
      </c>
      <c r="S3079" s="233">
        <v>0.1</v>
      </c>
      <c r="T3079" s="234">
        <v>0.1</v>
      </c>
      <c r="U3079" s="135"/>
    </row>
    <row r="3080" spans="16:21" x14ac:dyDescent="0.35">
      <c r="P3080" s="134"/>
      <c r="Q3080" s="246">
        <v>402202024</v>
      </c>
      <c r="R3080" s="232" t="s">
        <v>9844</v>
      </c>
      <c r="S3080" s="233">
        <v>0.1</v>
      </c>
      <c r="T3080" s="234">
        <v>0.1</v>
      </c>
      <c r="U3080" s="135"/>
    </row>
    <row r="3081" spans="16:21" x14ac:dyDescent="0.35">
      <c r="P3081" s="134"/>
      <c r="Q3081" s="246">
        <v>402203001</v>
      </c>
      <c r="R3081" s="232" t="s">
        <v>9845</v>
      </c>
      <c r="S3081" s="233">
        <v>0.1</v>
      </c>
      <c r="T3081" s="234">
        <v>0.1</v>
      </c>
      <c r="U3081" s="135"/>
    </row>
    <row r="3082" spans="16:21" x14ac:dyDescent="0.35">
      <c r="P3082" s="134"/>
      <c r="Q3082" s="246">
        <v>402205041</v>
      </c>
      <c r="R3082" s="232" t="s">
        <v>9846</v>
      </c>
      <c r="S3082" s="233">
        <v>0.1</v>
      </c>
      <c r="T3082" s="234">
        <v>0.1</v>
      </c>
      <c r="U3082" s="135"/>
    </row>
    <row r="3083" spans="16:21" x14ac:dyDescent="0.35">
      <c r="P3083" s="134"/>
      <c r="Q3083" s="246">
        <v>402205042</v>
      </c>
      <c r="R3083" s="232" t="s">
        <v>9847</v>
      </c>
      <c r="S3083" s="233">
        <v>0.1</v>
      </c>
      <c r="T3083" s="234">
        <v>0.1</v>
      </c>
      <c r="U3083" s="135"/>
    </row>
    <row r="3084" spans="16:21" x14ac:dyDescent="0.35">
      <c r="P3084" s="134"/>
      <c r="Q3084" s="246">
        <v>402205888</v>
      </c>
      <c r="R3084" s="232" t="s">
        <v>9848</v>
      </c>
      <c r="S3084" s="233">
        <v>0.1</v>
      </c>
      <c r="T3084" s="234">
        <v>0.1</v>
      </c>
      <c r="U3084" s="135"/>
    </row>
    <row r="3085" spans="16:21" x14ac:dyDescent="0.35">
      <c r="P3085" s="134"/>
      <c r="Q3085" s="246">
        <v>603402003</v>
      </c>
      <c r="R3085" s="232" t="s">
        <v>9849</v>
      </c>
      <c r="S3085" s="233">
        <v>0.1</v>
      </c>
      <c r="T3085" s="234">
        <v>0.1</v>
      </c>
      <c r="U3085" s="135"/>
    </row>
    <row r="3086" spans="16:21" x14ac:dyDescent="0.35">
      <c r="P3086" s="134"/>
      <c r="Q3086" s="246">
        <v>603402004</v>
      </c>
      <c r="R3086" s="232" t="s">
        <v>9850</v>
      </c>
      <c r="S3086" s="233">
        <v>0.1</v>
      </c>
      <c r="T3086" s="234">
        <v>0.1</v>
      </c>
      <c r="U3086" s="135"/>
    </row>
    <row r="3087" spans="16:21" x14ac:dyDescent="0.35">
      <c r="P3087" s="134"/>
      <c r="Q3087" s="246">
        <v>603402015</v>
      </c>
      <c r="R3087" s="232" t="s">
        <v>9851</v>
      </c>
      <c r="S3087" s="233">
        <v>0.1</v>
      </c>
      <c r="T3087" s="234">
        <v>0.1</v>
      </c>
      <c r="U3087" s="135"/>
    </row>
    <row r="3088" spans="16:21" x14ac:dyDescent="0.35">
      <c r="P3088" s="134"/>
      <c r="Q3088" s="246">
        <v>604101011</v>
      </c>
      <c r="R3088" s="232" t="s">
        <v>9852</v>
      </c>
      <c r="S3088" s="233">
        <v>0.1</v>
      </c>
      <c r="T3088" s="234">
        <v>0.1</v>
      </c>
      <c r="U3088" s="135"/>
    </row>
    <row r="3089" spans="16:21" x14ac:dyDescent="0.35">
      <c r="P3089" s="134"/>
      <c r="Q3089" s="246">
        <v>604101012</v>
      </c>
      <c r="R3089" s="232" t="s">
        <v>9853</v>
      </c>
      <c r="S3089" s="233">
        <v>0.1</v>
      </c>
      <c r="T3089" s="234">
        <v>0.1</v>
      </c>
      <c r="U3089" s="135"/>
    </row>
    <row r="3090" spans="16:21" x14ac:dyDescent="0.35">
      <c r="P3090" s="134"/>
      <c r="Q3090" s="246">
        <v>604101013</v>
      </c>
      <c r="R3090" s="232" t="s">
        <v>9854</v>
      </c>
      <c r="S3090" s="233">
        <v>0.1</v>
      </c>
      <c r="T3090" s="234">
        <v>0.1</v>
      </c>
      <c r="U3090" s="135"/>
    </row>
    <row r="3091" spans="16:21" x14ac:dyDescent="0.35">
      <c r="P3091" s="134"/>
      <c r="Q3091" s="246">
        <v>604101014</v>
      </c>
      <c r="R3091" s="232" t="s">
        <v>9855</v>
      </c>
      <c r="S3091" s="233">
        <v>0.1</v>
      </c>
      <c r="T3091" s="234">
        <v>0.1</v>
      </c>
      <c r="U3091" s="135"/>
    </row>
    <row r="3092" spans="16:21" x14ac:dyDescent="0.35">
      <c r="P3092" s="134"/>
      <c r="Q3092" s="246">
        <v>604101016</v>
      </c>
      <c r="R3092" s="232" t="s">
        <v>9856</v>
      </c>
      <c r="S3092" s="233">
        <v>0.1</v>
      </c>
      <c r="T3092" s="234">
        <v>0.1</v>
      </c>
      <c r="U3092" s="135"/>
    </row>
    <row r="3093" spans="16:21" x14ac:dyDescent="0.35">
      <c r="P3093" s="134"/>
      <c r="Q3093" s="246">
        <v>604101017</v>
      </c>
      <c r="R3093" s="232" t="s">
        <v>9857</v>
      </c>
      <c r="S3093" s="233">
        <v>0.1</v>
      </c>
      <c r="T3093" s="234">
        <v>0.1</v>
      </c>
      <c r="U3093" s="135"/>
    </row>
    <row r="3094" spans="16:21" x14ac:dyDescent="0.35">
      <c r="P3094" s="134"/>
      <c r="Q3094" s="246">
        <v>604101018</v>
      </c>
      <c r="R3094" s="232" t="s">
        <v>9858</v>
      </c>
      <c r="S3094" s="233">
        <v>0.1</v>
      </c>
      <c r="T3094" s="234">
        <v>0.1</v>
      </c>
      <c r="U3094" s="135"/>
    </row>
    <row r="3095" spans="16:21" x14ac:dyDescent="0.35">
      <c r="P3095" s="134"/>
      <c r="Q3095" s="246">
        <v>604101019</v>
      </c>
      <c r="R3095" s="232" t="s">
        <v>9859</v>
      </c>
      <c r="S3095" s="233">
        <v>0.1</v>
      </c>
      <c r="T3095" s="234">
        <v>0.1</v>
      </c>
      <c r="U3095" s="135"/>
    </row>
    <row r="3096" spans="16:21" x14ac:dyDescent="0.35">
      <c r="P3096" s="134"/>
      <c r="Q3096" s="246">
        <v>604101023</v>
      </c>
      <c r="R3096" s="232" t="s">
        <v>9860</v>
      </c>
      <c r="S3096" s="233">
        <v>0.1</v>
      </c>
      <c r="T3096" s="234">
        <v>0.1</v>
      </c>
      <c r="U3096" s="135"/>
    </row>
    <row r="3097" spans="16:21" x14ac:dyDescent="0.35">
      <c r="P3097" s="134"/>
      <c r="Q3097" s="246">
        <v>604101024</v>
      </c>
      <c r="R3097" s="232" t="s">
        <v>9861</v>
      </c>
      <c r="S3097" s="233">
        <v>0.1</v>
      </c>
      <c r="T3097" s="234">
        <v>0.1</v>
      </c>
      <c r="U3097" s="135"/>
    </row>
    <row r="3098" spans="16:21" x14ac:dyDescent="0.35">
      <c r="P3098" s="134"/>
      <c r="Q3098" s="246">
        <v>604101026</v>
      </c>
      <c r="R3098" s="232" t="s">
        <v>9862</v>
      </c>
      <c r="S3098" s="233">
        <v>0.1</v>
      </c>
      <c r="T3098" s="234">
        <v>0.1</v>
      </c>
      <c r="U3098" s="135"/>
    </row>
    <row r="3099" spans="16:21" x14ac:dyDescent="0.35">
      <c r="P3099" s="134"/>
      <c r="Q3099" s="246">
        <v>604101028</v>
      </c>
      <c r="R3099" s="232" t="s">
        <v>9863</v>
      </c>
      <c r="S3099" s="233">
        <v>0.1</v>
      </c>
      <c r="T3099" s="234">
        <v>0.1</v>
      </c>
      <c r="U3099" s="135"/>
    </row>
    <row r="3100" spans="16:21" x14ac:dyDescent="0.35">
      <c r="P3100" s="134"/>
      <c r="Q3100" s="246">
        <v>604101029</v>
      </c>
      <c r="R3100" s="232" t="s">
        <v>9864</v>
      </c>
      <c r="S3100" s="233">
        <v>0.1</v>
      </c>
      <c r="T3100" s="234">
        <v>0.1</v>
      </c>
      <c r="U3100" s="135"/>
    </row>
    <row r="3101" spans="16:21" x14ac:dyDescent="0.35">
      <c r="P3101" s="134"/>
      <c r="Q3101" s="246">
        <v>604101038</v>
      </c>
      <c r="R3101" s="232" t="s">
        <v>9865</v>
      </c>
      <c r="S3101" s="233">
        <v>0.1</v>
      </c>
      <c r="T3101" s="234">
        <v>0.1</v>
      </c>
      <c r="U3101" s="135"/>
    </row>
    <row r="3102" spans="16:21" x14ac:dyDescent="0.35">
      <c r="P3102" s="134"/>
      <c r="Q3102" s="246">
        <v>604101039</v>
      </c>
      <c r="R3102" s="232" t="s">
        <v>9866</v>
      </c>
      <c r="S3102" s="233">
        <v>0.1</v>
      </c>
      <c r="T3102" s="234">
        <v>0.1</v>
      </c>
      <c r="U3102" s="135"/>
    </row>
    <row r="3103" spans="16:21" x14ac:dyDescent="0.35">
      <c r="P3103" s="134"/>
      <c r="Q3103" s="246">
        <v>604101041</v>
      </c>
      <c r="R3103" s="232" t="s">
        <v>9867</v>
      </c>
      <c r="S3103" s="233">
        <v>0.1</v>
      </c>
      <c r="T3103" s="234">
        <v>0.1</v>
      </c>
      <c r="U3103" s="135"/>
    </row>
    <row r="3104" spans="16:21" x14ac:dyDescent="0.35">
      <c r="P3104" s="134"/>
      <c r="Q3104" s="246">
        <v>604101042</v>
      </c>
      <c r="R3104" s="232" t="s">
        <v>9868</v>
      </c>
      <c r="S3104" s="233">
        <v>0.1</v>
      </c>
      <c r="T3104" s="234">
        <v>0.1</v>
      </c>
      <c r="U3104" s="135"/>
    </row>
    <row r="3105" spans="16:21" x14ac:dyDescent="0.35">
      <c r="P3105" s="134"/>
      <c r="Q3105" s="246">
        <v>604101043</v>
      </c>
      <c r="R3105" s="232" t="s">
        <v>9869</v>
      </c>
      <c r="S3105" s="233">
        <v>0.1</v>
      </c>
      <c r="T3105" s="234">
        <v>0.1</v>
      </c>
      <c r="U3105" s="135"/>
    </row>
    <row r="3106" spans="16:21" x14ac:dyDescent="0.35">
      <c r="P3106" s="134"/>
      <c r="Q3106" s="246">
        <v>604101046</v>
      </c>
      <c r="R3106" s="232" t="s">
        <v>9870</v>
      </c>
      <c r="S3106" s="233">
        <v>0.1</v>
      </c>
      <c r="T3106" s="234">
        <v>0.1</v>
      </c>
      <c r="U3106" s="135"/>
    </row>
    <row r="3107" spans="16:21" x14ac:dyDescent="0.35">
      <c r="P3107" s="134"/>
      <c r="Q3107" s="246">
        <v>604101048</v>
      </c>
      <c r="R3107" s="232" t="s">
        <v>9871</v>
      </c>
      <c r="S3107" s="233">
        <v>0.1</v>
      </c>
      <c r="T3107" s="234">
        <v>0.1</v>
      </c>
      <c r="U3107" s="135"/>
    </row>
    <row r="3108" spans="16:21" x14ac:dyDescent="0.35">
      <c r="P3108" s="134"/>
      <c r="Q3108" s="246">
        <v>604201001</v>
      </c>
      <c r="R3108" s="232" t="s">
        <v>9872</v>
      </c>
      <c r="S3108" s="233">
        <v>0.1</v>
      </c>
      <c r="T3108" s="234">
        <v>0.1</v>
      </c>
      <c r="U3108" s="135"/>
    </row>
    <row r="3109" spans="16:21" x14ac:dyDescent="0.35">
      <c r="P3109" s="134"/>
      <c r="Q3109" s="246">
        <v>604201003</v>
      </c>
      <c r="R3109" s="232" t="s">
        <v>9873</v>
      </c>
      <c r="S3109" s="233">
        <v>0.1</v>
      </c>
      <c r="T3109" s="234">
        <v>0.1</v>
      </c>
      <c r="U3109" s="135"/>
    </row>
    <row r="3110" spans="16:21" x14ac:dyDescent="0.35">
      <c r="P3110" s="134"/>
      <c r="Q3110" s="246">
        <v>604201004</v>
      </c>
      <c r="R3110" s="232" t="s">
        <v>9874</v>
      </c>
      <c r="S3110" s="233">
        <v>0.1</v>
      </c>
      <c r="T3110" s="234">
        <v>0.1</v>
      </c>
      <c r="U3110" s="135"/>
    </row>
    <row r="3111" spans="16:21" x14ac:dyDescent="0.35">
      <c r="P3111" s="134"/>
      <c r="Q3111" s="246">
        <v>604201005</v>
      </c>
      <c r="R3111" s="232" t="s">
        <v>9875</v>
      </c>
      <c r="S3111" s="233">
        <v>0.1</v>
      </c>
      <c r="T3111" s="234">
        <v>0.1</v>
      </c>
      <c r="U3111" s="135"/>
    </row>
    <row r="3112" spans="16:21" x14ac:dyDescent="0.35">
      <c r="P3112" s="134"/>
      <c r="Q3112" s="246">
        <v>604201008</v>
      </c>
      <c r="R3112" s="232" t="s">
        <v>9876</v>
      </c>
      <c r="S3112" s="233">
        <v>0.1</v>
      </c>
      <c r="T3112" s="234">
        <v>0.1</v>
      </c>
      <c r="U3112" s="135"/>
    </row>
    <row r="3113" spans="16:21" x14ac:dyDescent="0.35">
      <c r="P3113" s="134"/>
      <c r="Q3113" s="246">
        <v>604201011</v>
      </c>
      <c r="R3113" s="232" t="s">
        <v>9877</v>
      </c>
      <c r="S3113" s="233">
        <v>0.1</v>
      </c>
      <c r="T3113" s="234">
        <v>0.1</v>
      </c>
      <c r="U3113" s="135"/>
    </row>
    <row r="3114" spans="16:21" x14ac:dyDescent="0.35">
      <c r="P3114" s="134"/>
      <c r="Q3114" s="246">
        <v>604201012</v>
      </c>
      <c r="R3114" s="232" t="s">
        <v>9878</v>
      </c>
      <c r="S3114" s="233">
        <v>0.1</v>
      </c>
      <c r="T3114" s="234">
        <v>0.1</v>
      </c>
      <c r="U3114" s="135"/>
    </row>
    <row r="3115" spans="16:21" x14ac:dyDescent="0.35">
      <c r="P3115" s="134"/>
      <c r="Q3115" s="246">
        <v>604205013</v>
      </c>
      <c r="R3115" s="232" t="s">
        <v>9879</v>
      </c>
      <c r="S3115" s="233">
        <v>0.1</v>
      </c>
      <c r="T3115" s="234">
        <v>0.1</v>
      </c>
      <c r="U3115" s="135"/>
    </row>
    <row r="3116" spans="16:21" x14ac:dyDescent="0.35">
      <c r="P3116" s="134"/>
      <c r="Q3116" s="246">
        <v>701101001</v>
      </c>
      <c r="R3116" s="232" t="s">
        <v>9880</v>
      </c>
      <c r="S3116" s="233">
        <v>0.1</v>
      </c>
      <c r="T3116" s="234">
        <v>0.1</v>
      </c>
      <c r="U3116" s="135"/>
    </row>
    <row r="3117" spans="16:21" x14ac:dyDescent="0.35">
      <c r="P3117" s="134"/>
      <c r="Q3117" s="246">
        <v>701101002</v>
      </c>
      <c r="R3117" s="232" t="s">
        <v>9881</v>
      </c>
      <c r="S3117" s="233">
        <v>0.1</v>
      </c>
      <c r="T3117" s="234">
        <v>0.1</v>
      </c>
      <c r="U3117" s="135"/>
    </row>
    <row r="3118" spans="16:21" x14ac:dyDescent="0.35">
      <c r="P3118" s="134"/>
      <c r="Q3118" s="246">
        <v>701101003</v>
      </c>
      <c r="R3118" s="232" t="s">
        <v>9882</v>
      </c>
      <c r="S3118" s="233">
        <v>0.1</v>
      </c>
      <c r="T3118" s="234">
        <v>0.1</v>
      </c>
      <c r="U3118" s="135"/>
    </row>
    <row r="3119" spans="16:21" x14ac:dyDescent="0.35">
      <c r="P3119" s="134"/>
      <c r="Q3119" s="246">
        <v>701101004</v>
      </c>
      <c r="R3119" s="232" t="s">
        <v>9883</v>
      </c>
      <c r="S3119" s="233">
        <v>0.1</v>
      </c>
      <c r="T3119" s="234">
        <v>0.1</v>
      </c>
      <c r="U3119" s="135"/>
    </row>
    <row r="3120" spans="16:21" x14ac:dyDescent="0.35">
      <c r="P3120" s="134"/>
      <c r="Q3120" s="246">
        <v>701101005</v>
      </c>
      <c r="R3120" s="232" t="s">
        <v>9884</v>
      </c>
      <c r="S3120" s="233">
        <v>0.1</v>
      </c>
      <c r="T3120" s="234">
        <v>0.1</v>
      </c>
      <c r="U3120" s="135"/>
    </row>
    <row r="3121" spans="16:21" x14ac:dyDescent="0.35">
      <c r="P3121" s="134"/>
      <c r="Q3121" s="246">
        <v>701101006</v>
      </c>
      <c r="R3121" s="232" t="s">
        <v>9885</v>
      </c>
      <c r="S3121" s="233">
        <v>0.1</v>
      </c>
      <c r="T3121" s="234">
        <v>0.1</v>
      </c>
      <c r="U3121" s="135"/>
    </row>
    <row r="3122" spans="16:21" x14ac:dyDescent="0.35">
      <c r="P3122" s="134"/>
      <c r="Q3122" s="246">
        <v>701101007</v>
      </c>
      <c r="R3122" s="232" t="s">
        <v>9886</v>
      </c>
      <c r="S3122" s="233">
        <v>0.1</v>
      </c>
      <c r="T3122" s="234">
        <v>0.1</v>
      </c>
      <c r="U3122" s="135"/>
    </row>
    <row r="3123" spans="16:21" x14ac:dyDescent="0.35">
      <c r="P3123" s="134"/>
      <c r="Q3123" s="246">
        <v>701101008</v>
      </c>
      <c r="R3123" s="232" t="s">
        <v>9887</v>
      </c>
      <c r="S3123" s="233">
        <v>0.1</v>
      </c>
      <c r="T3123" s="234">
        <v>0.1</v>
      </c>
      <c r="U3123" s="135"/>
    </row>
    <row r="3124" spans="16:21" x14ac:dyDescent="0.35">
      <c r="P3124" s="134"/>
      <c r="Q3124" s="246">
        <v>701101009</v>
      </c>
      <c r="R3124" s="232" t="s">
        <v>9589</v>
      </c>
      <c r="S3124" s="233">
        <v>0.1</v>
      </c>
      <c r="T3124" s="234">
        <v>0.1</v>
      </c>
      <c r="U3124" s="135"/>
    </row>
    <row r="3125" spans="16:21" x14ac:dyDescent="0.35">
      <c r="P3125" s="134"/>
      <c r="Q3125" s="246">
        <v>701101010</v>
      </c>
      <c r="R3125" s="232" t="s">
        <v>9888</v>
      </c>
      <c r="S3125" s="233">
        <v>0.1</v>
      </c>
      <c r="T3125" s="234">
        <v>0.1</v>
      </c>
      <c r="U3125" s="135"/>
    </row>
    <row r="3126" spans="16:21" x14ac:dyDescent="0.35">
      <c r="P3126" s="134"/>
      <c r="Q3126" s="246">
        <v>701101011</v>
      </c>
      <c r="R3126" s="232" t="s">
        <v>9889</v>
      </c>
      <c r="S3126" s="233">
        <v>0.1</v>
      </c>
      <c r="T3126" s="234">
        <v>0.1</v>
      </c>
      <c r="U3126" s="135"/>
    </row>
    <row r="3127" spans="16:21" x14ac:dyDescent="0.35">
      <c r="P3127" s="134"/>
      <c r="Q3127" s="246">
        <v>701101012</v>
      </c>
      <c r="R3127" s="232" t="s">
        <v>9890</v>
      </c>
      <c r="S3127" s="233">
        <v>0.1</v>
      </c>
      <c r="T3127" s="234">
        <v>0.1</v>
      </c>
      <c r="U3127" s="135"/>
    </row>
    <row r="3128" spans="16:21" x14ac:dyDescent="0.35">
      <c r="P3128" s="134"/>
      <c r="Q3128" s="246">
        <v>701101013</v>
      </c>
      <c r="R3128" s="232" t="s">
        <v>9891</v>
      </c>
      <c r="S3128" s="233">
        <v>0.1</v>
      </c>
      <c r="T3128" s="234">
        <v>0.1</v>
      </c>
      <c r="U3128" s="135"/>
    </row>
    <row r="3129" spans="16:21" x14ac:dyDescent="0.35">
      <c r="P3129" s="134"/>
      <c r="Q3129" s="246">
        <v>701101014</v>
      </c>
      <c r="R3129" s="232" t="s">
        <v>9892</v>
      </c>
      <c r="S3129" s="233">
        <v>0.1</v>
      </c>
      <c r="T3129" s="234">
        <v>0.1</v>
      </c>
      <c r="U3129" s="135"/>
    </row>
    <row r="3130" spans="16:21" x14ac:dyDescent="0.35">
      <c r="P3130" s="134"/>
      <c r="Q3130" s="246">
        <v>701101888</v>
      </c>
      <c r="R3130" s="232" t="s">
        <v>9893</v>
      </c>
      <c r="S3130" s="233">
        <v>0.1</v>
      </c>
      <c r="T3130" s="234">
        <v>0.1</v>
      </c>
      <c r="U3130" s="135"/>
    </row>
    <row r="3131" spans="16:21" x14ac:dyDescent="0.35">
      <c r="P3131" s="134"/>
      <c r="Q3131" s="246">
        <v>701102003</v>
      </c>
      <c r="R3131" s="232" t="s">
        <v>9894</v>
      </c>
      <c r="S3131" s="233">
        <v>0.1</v>
      </c>
      <c r="T3131" s="234">
        <v>0.1</v>
      </c>
      <c r="U3131" s="135"/>
    </row>
    <row r="3132" spans="16:21" x14ac:dyDescent="0.35">
      <c r="P3132" s="134"/>
      <c r="Q3132" s="246">
        <v>701102004</v>
      </c>
      <c r="R3132" s="232" t="s">
        <v>9895</v>
      </c>
      <c r="S3132" s="233">
        <v>0.1</v>
      </c>
      <c r="T3132" s="234">
        <v>0.1</v>
      </c>
      <c r="U3132" s="135"/>
    </row>
    <row r="3133" spans="16:21" x14ac:dyDescent="0.35">
      <c r="P3133" s="134"/>
      <c r="Q3133" s="246">
        <v>701102005</v>
      </c>
      <c r="R3133" s="232" t="s">
        <v>9896</v>
      </c>
      <c r="S3133" s="233">
        <v>0.1</v>
      </c>
      <c r="T3133" s="234">
        <v>0.1</v>
      </c>
      <c r="U3133" s="135"/>
    </row>
    <row r="3134" spans="16:21" x14ac:dyDescent="0.35">
      <c r="P3134" s="134"/>
      <c r="Q3134" s="246">
        <v>701102006</v>
      </c>
      <c r="R3134" s="232" t="s">
        <v>9897</v>
      </c>
      <c r="S3134" s="233">
        <v>0.1</v>
      </c>
      <c r="T3134" s="234">
        <v>0.1</v>
      </c>
      <c r="U3134" s="135"/>
    </row>
    <row r="3135" spans="16:21" x14ac:dyDescent="0.35">
      <c r="P3135" s="134"/>
      <c r="Q3135" s="246">
        <v>701102007</v>
      </c>
      <c r="R3135" s="232" t="s">
        <v>9898</v>
      </c>
      <c r="S3135" s="233">
        <v>0.1</v>
      </c>
      <c r="T3135" s="234">
        <v>0.1</v>
      </c>
      <c r="U3135" s="135"/>
    </row>
    <row r="3136" spans="16:21" x14ac:dyDescent="0.35">
      <c r="P3136" s="134"/>
      <c r="Q3136" s="246">
        <v>701102008</v>
      </c>
      <c r="R3136" s="232" t="s">
        <v>9899</v>
      </c>
      <c r="S3136" s="233">
        <v>0.1</v>
      </c>
      <c r="T3136" s="234">
        <v>0.1</v>
      </c>
      <c r="U3136" s="135"/>
    </row>
    <row r="3137" spans="16:21" x14ac:dyDescent="0.35">
      <c r="P3137" s="134"/>
      <c r="Q3137" s="246">
        <v>701102014</v>
      </c>
      <c r="R3137" s="232" t="s">
        <v>9900</v>
      </c>
      <c r="S3137" s="233">
        <v>0.1</v>
      </c>
      <c r="T3137" s="234">
        <v>0.1</v>
      </c>
      <c r="U3137" s="135"/>
    </row>
    <row r="3138" spans="16:21" x14ac:dyDescent="0.35">
      <c r="P3138" s="134"/>
      <c r="Q3138" s="246">
        <v>701102888</v>
      </c>
      <c r="R3138" s="232" t="s">
        <v>9901</v>
      </c>
      <c r="S3138" s="233">
        <v>0.1</v>
      </c>
      <c r="T3138" s="234">
        <v>0.1</v>
      </c>
      <c r="U3138" s="135"/>
    </row>
    <row r="3139" spans="16:21" x14ac:dyDescent="0.35">
      <c r="P3139" s="134"/>
      <c r="Q3139" s="246">
        <v>702102001</v>
      </c>
      <c r="R3139" s="232" t="s">
        <v>9902</v>
      </c>
      <c r="S3139" s="233">
        <v>0.1</v>
      </c>
      <c r="T3139" s="234">
        <v>0.1</v>
      </c>
      <c r="U3139" s="135"/>
    </row>
    <row r="3140" spans="16:21" x14ac:dyDescent="0.35">
      <c r="P3140" s="134"/>
      <c r="Q3140" s="246">
        <v>702102002</v>
      </c>
      <c r="R3140" s="232" t="s">
        <v>9903</v>
      </c>
      <c r="S3140" s="233">
        <v>0.1</v>
      </c>
      <c r="T3140" s="234">
        <v>0.1</v>
      </c>
      <c r="U3140" s="135"/>
    </row>
    <row r="3141" spans="16:21" x14ac:dyDescent="0.35">
      <c r="P3141" s="134"/>
      <c r="Q3141" s="246">
        <v>702102003</v>
      </c>
      <c r="R3141" s="232" t="s">
        <v>9904</v>
      </c>
      <c r="S3141" s="233">
        <v>0.1</v>
      </c>
      <c r="T3141" s="234">
        <v>0.1</v>
      </c>
      <c r="U3141" s="135"/>
    </row>
    <row r="3142" spans="16:21" x14ac:dyDescent="0.35">
      <c r="P3142" s="134"/>
      <c r="Q3142" s="246">
        <v>703101001</v>
      </c>
      <c r="R3142" s="232" t="s">
        <v>9905</v>
      </c>
      <c r="S3142" s="233">
        <v>0.1</v>
      </c>
      <c r="T3142" s="234">
        <v>0.1</v>
      </c>
      <c r="U3142" s="135"/>
    </row>
    <row r="3143" spans="16:21" x14ac:dyDescent="0.35">
      <c r="P3143" s="134"/>
      <c r="Q3143" s="246">
        <v>703101002</v>
      </c>
      <c r="R3143" s="232" t="s">
        <v>9906</v>
      </c>
      <c r="S3143" s="233">
        <v>0.1</v>
      </c>
      <c r="T3143" s="234">
        <v>0.1</v>
      </c>
      <c r="U3143" s="135"/>
    </row>
    <row r="3144" spans="16:21" x14ac:dyDescent="0.35">
      <c r="P3144" s="134"/>
      <c r="Q3144" s="246">
        <v>703101003</v>
      </c>
      <c r="R3144" s="232" t="s">
        <v>9907</v>
      </c>
      <c r="S3144" s="233">
        <v>0.1</v>
      </c>
      <c r="T3144" s="234">
        <v>0.1</v>
      </c>
      <c r="U3144" s="135"/>
    </row>
    <row r="3145" spans="16:21" x14ac:dyDescent="0.35">
      <c r="P3145" s="134"/>
      <c r="Q3145" s="246">
        <v>703101004</v>
      </c>
      <c r="R3145" s="232" t="s">
        <v>9908</v>
      </c>
      <c r="S3145" s="233">
        <v>0.1</v>
      </c>
      <c r="T3145" s="234">
        <v>0.1</v>
      </c>
      <c r="U3145" s="135"/>
    </row>
    <row r="3146" spans="16:21" x14ac:dyDescent="0.35">
      <c r="P3146" s="134"/>
      <c r="Q3146" s="246">
        <v>703101005</v>
      </c>
      <c r="R3146" s="232" t="s">
        <v>9909</v>
      </c>
      <c r="S3146" s="233">
        <v>0.1</v>
      </c>
      <c r="T3146" s="234">
        <v>0.1</v>
      </c>
      <c r="U3146" s="135"/>
    </row>
    <row r="3147" spans="16:21" x14ac:dyDescent="0.35">
      <c r="P3147" s="134"/>
      <c r="Q3147" s="246">
        <v>703101006</v>
      </c>
      <c r="R3147" s="232" t="s">
        <v>9910</v>
      </c>
      <c r="S3147" s="233">
        <v>0.1</v>
      </c>
      <c r="T3147" s="234">
        <v>0.1</v>
      </c>
      <c r="U3147" s="135"/>
    </row>
    <row r="3148" spans="16:21" x14ac:dyDescent="0.35">
      <c r="P3148" s="134"/>
      <c r="Q3148" s="246">
        <v>703101007</v>
      </c>
      <c r="R3148" s="232" t="s">
        <v>9911</v>
      </c>
      <c r="S3148" s="233">
        <v>0.1</v>
      </c>
      <c r="T3148" s="234">
        <v>0.1</v>
      </c>
      <c r="U3148" s="135"/>
    </row>
    <row r="3149" spans="16:21" x14ac:dyDescent="0.35">
      <c r="P3149" s="134"/>
      <c r="Q3149" s="246">
        <v>703101008</v>
      </c>
      <c r="R3149" s="232" t="s">
        <v>9912</v>
      </c>
      <c r="S3149" s="233">
        <v>0.1</v>
      </c>
      <c r="T3149" s="234">
        <v>0.1</v>
      </c>
      <c r="U3149" s="135"/>
    </row>
    <row r="3150" spans="16:21" x14ac:dyDescent="0.35">
      <c r="P3150" s="134"/>
      <c r="Q3150" s="246">
        <v>703101012</v>
      </c>
      <c r="R3150" s="232" t="s">
        <v>9913</v>
      </c>
      <c r="S3150" s="233">
        <v>0.1</v>
      </c>
      <c r="T3150" s="234">
        <v>0.1</v>
      </c>
      <c r="U3150" s="135"/>
    </row>
    <row r="3151" spans="16:21" x14ac:dyDescent="0.35">
      <c r="P3151" s="134"/>
      <c r="Q3151" s="246">
        <v>703101013</v>
      </c>
      <c r="R3151" s="232" t="s">
        <v>9914</v>
      </c>
      <c r="S3151" s="233">
        <v>0.1</v>
      </c>
      <c r="T3151" s="234">
        <v>0.1</v>
      </c>
      <c r="U3151" s="135"/>
    </row>
    <row r="3152" spans="16:21" x14ac:dyDescent="0.35">
      <c r="P3152" s="134"/>
      <c r="Q3152" s="246">
        <v>703101014</v>
      </c>
      <c r="R3152" s="232" t="s">
        <v>9915</v>
      </c>
      <c r="S3152" s="233">
        <v>0.1</v>
      </c>
      <c r="T3152" s="234">
        <v>0.1</v>
      </c>
      <c r="U3152" s="135"/>
    </row>
    <row r="3153" spans="16:21" x14ac:dyDescent="0.35">
      <c r="P3153" s="134"/>
      <c r="Q3153" s="246">
        <v>703101015</v>
      </c>
      <c r="R3153" s="232" t="s">
        <v>9916</v>
      </c>
      <c r="S3153" s="233">
        <v>0.1</v>
      </c>
      <c r="T3153" s="234">
        <v>0.1</v>
      </c>
      <c r="U3153" s="135"/>
    </row>
    <row r="3154" spans="16:21" x14ac:dyDescent="0.35">
      <c r="P3154" s="134"/>
      <c r="Q3154" s="246">
        <v>703101016</v>
      </c>
      <c r="R3154" s="232" t="s">
        <v>9917</v>
      </c>
      <c r="S3154" s="233">
        <v>0.1</v>
      </c>
      <c r="T3154" s="234">
        <v>0.1</v>
      </c>
      <c r="U3154" s="135"/>
    </row>
    <row r="3155" spans="16:21" x14ac:dyDescent="0.35">
      <c r="P3155" s="134"/>
      <c r="Q3155" s="246">
        <v>703101020</v>
      </c>
      <c r="R3155" s="232" t="s">
        <v>9918</v>
      </c>
      <c r="S3155" s="233">
        <v>0.1</v>
      </c>
      <c r="T3155" s="234">
        <v>0.1</v>
      </c>
      <c r="U3155" s="135"/>
    </row>
    <row r="3156" spans="16:21" x14ac:dyDescent="0.35">
      <c r="P3156" s="134"/>
      <c r="Q3156" s="246">
        <v>703101021</v>
      </c>
      <c r="R3156" s="232" t="s">
        <v>9048</v>
      </c>
      <c r="S3156" s="233">
        <v>0.1</v>
      </c>
      <c r="T3156" s="234">
        <v>0.1</v>
      </c>
      <c r="U3156" s="135"/>
    </row>
    <row r="3157" spans="16:21" x14ac:dyDescent="0.35">
      <c r="P3157" s="134"/>
      <c r="Q3157" s="246">
        <v>703101025</v>
      </c>
      <c r="R3157" s="232" t="s">
        <v>9919</v>
      </c>
      <c r="S3157" s="233">
        <v>0.1</v>
      </c>
      <c r="T3157" s="234">
        <v>0.1</v>
      </c>
      <c r="U3157" s="135"/>
    </row>
    <row r="3158" spans="16:21" x14ac:dyDescent="0.35">
      <c r="P3158" s="134"/>
      <c r="Q3158" s="246">
        <v>703101027</v>
      </c>
      <c r="R3158" s="232" t="s">
        <v>9920</v>
      </c>
      <c r="S3158" s="233">
        <v>0.1</v>
      </c>
      <c r="T3158" s="234">
        <v>0.1</v>
      </c>
      <c r="U3158" s="135"/>
    </row>
    <row r="3159" spans="16:21" x14ac:dyDescent="0.35">
      <c r="P3159" s="134"/>
      <c r="Q3159" s="246">
        <v>703101028</v>
      </c>
      <c r="R3159" s="232" t="s">
        <v>9921</v>
      </c>
      <c r="S3159" s="233">
        <v>0.1</v>
      </c>
      <c r="T3159" s="234">
        <v>0.1</v>
      </c>
      <c r="U3159" s="135"/>
    </row>
    <row r="3160" spans="16:21" x14ac:dyDescent="0.35">
      <c r="P3160" s="134"/>
      <c r="Q3160" s="246">
        <v>704101001</v>
      </c>
      <c r="R3160" s="232" t="s">
        <v>9922</v>
      </c>
      <c r="S3160" s="233">
        <v>0.1</v>
      </c>
      <c r="T3160" s="234">
        <v>0.1</v>
      </c>
      <c r="U3160" s="135"/>
    </row>
    <row r="3161" spans="16:21" x14ac:dyDescent="0.35">
      <c r="P3161" s="134"/>
      <c r="Q3161" s="246">
        <v>708101028</v>
      </c>
      <c r="R3161" s="232" t="s">
        <v>9923</v>
      </c>
      <c r="S3161" s="233">
        <v>0.1</v>
      </c>
      <c r="T3161" s="234">
        <v>0.1</v>
      </c>
      <c r="U3161" s="135"/>
    </row>
    <row r="3162" spans="16:21" x14ac:dyDescent="0.35">
      <c r="P3162" s="134"/>
      <c r="Q3162" s="246">
        <v>709101001</v>
      </c>
      <c r="R3162" s="232" t="s">
        <v>9924</v>
      </c>
      <c r="S3162" s="233">
        <v>0.1</v>
      </c>
      <c r="T3162" s="234">
        <v>0.1</v>
      </c>
      <c r="U3162" s="135"/>
    </row>
    <row r="3163" spans="16:21" x14ac:dyDescent="0.35">
      <c r="P3163" s="134"/>
      <c r="Q3163" s="246">
        <v>709101002</v>
      </c>
      <c r="R3163" s="232" t="s">
        <v>9925</v>
      </c>
      <c r="S3163" s="233">
        <v>0.1</v>
      </c>
      <c r="T3163" s="234">
        <v>0.1</v>
      </c>
      <c r="U3163" s="135"/>
    </row>
    <row r="3164" spans="16:21" x14ac:dyDescent="0.35">
      <c r="P3164" s="134"/>
      <c r="Q3164" s="246">
        <v>709101004</v>
      </c>
      <c r="R3164" s="232" t="s">
        <v>9922</v>
      </c>
      <c r="S3164" s="233">
        <v>0.1</v>
      </c>
      <c r="T3164" s="234">
        <v>0.1</v>
      </c>
      <c r="U3164" s="135"/>
    </row>
    <row r="3165" spans="16:21" x14ac:dyDescent="0.35">
      <c r="P3165" s="134"/>
      <c r="Q3165" s="246">
        <v>709101013</v>
      </c>
      <c r="R3165" s="232" t="s">
        <v>9926</v>
      </c>
      <c r="S3165" s="233">
        <v>0.1</v>
      </c>
      <c r="T3165" s="234">
        <v>0.1</v>
      </c>
      <c r="U3165" s="135"/>
    </row>
    <row r="3166" spans="16:21" x14ac:dyDescent="0.35">
      <c r="P3166" s="134"/>
      <c r="Q3166" s="246">
        <v>709101014</v>
      </c>
      <c r="R3166" s="232" t="s">
        <v>9927</v>
      </c>
      <c r="S3166" s="233">
        <v>0.1</v>
      </c>
      <c r="T3166" s="234">
        <v>0.1</v>
      </c>
      <c r="U3166" s="135"/>
    </row>
    <row r="3167" spans="16:21" x14ac:dyDescent="0.35">
      <c r="P3167" s="134"/>
      <c r="Q3167" s="246">
        <v>709101015</v>
      </c>
      <c r="R3167" s="232" t="s">
        <v>9928</v>
      </c>
      <c r="S3167" s="233">
        <v>0.1</v>
      </c>
      <c r="T3167" s="234">
        <v>0.1</v>
      </c>
      <c r="U3167" s="135"/>
    </row>
    <row r="3168" spans="16:21" x14ac:dyDescent="0.35">
      <c r="P3168" s="134"/>
      <c r="Q3168" s="246">
        <v>709101018</v>
      </c>
      <c r="R3168" s="232" t="s">
        <v>9929</v>
      </c>
      <c r="S3168" s="233">
        <v>0.1</v>
      </c>
      <c r="T3168" s="234">
        <v>0.1</v>
      </c>
      <c r="U3168" s="135"/>
    </row>
    <row r="3169" spans="16:21" x14ac:dyDescent="0.35">
      <c r="P3169" s="134"/>
      <c r="Q3169" s="246">
        <v>711101003</v>
      </c>
      <c r="R3169" s="232" t="s">
        <v>9930</v>
      </c>
      <c r="S3169" s="233">
        <v>0.1</v>
      </c>
      <c r="T3169" s="234">
        <v>0.1</v>
      </c>
      <c r="U3169" s="135"/>
    </row>
    <row r="3170" spans="16:21" x14ac:dyDescent="0.35">
      <c r="P3170" s="134"/>
      <c r="Q3170" s="246">
        <v>711101006</v>
      </c>
      <c r="R3170" s="232" t="s">
        <v>9931</v>
      </c>
      <c r="S3170" s="233">
        <v>0.1</v>
      </c>
      <c r="T3170" s="234">
        <v>0.1</v>
      </c>
      <c r="U3170" s="135"/>
    </row>
    <row r="3171" spans="16:21" ht="15" thickBot="1" x14ac:dyDescent="0.4">
      <c r="P3171" s="159"/>
      <c r="Q3171" s="248"/>
      <c r="R3171" s="249"/>
      <c r="S3171" s="248"/>
      <c r="T3171" s="250"/>
      <c r="U3171" s="224"/>
    </row>
    <row r="3172" spans="16:21" x14ac:dyDescent="0.35">
      <c r="Q3172" s="244"/>
      <c r="R3172" s="247"/>
      <c r="S3172" s="244"/>
      <c r="T3172" s="245"/>
    </row>
    <row r="3173" spans="16:21" x14ac:dyDescent="0.35">
      <c r="Q3173" s="244"/>
      <c r="R3173" s="247"/>
      <c r="S3173" s="244"/>
      <c r="T3173" s="245"/>
    </row>
    <row r="3174" spans="16:21" x14ac:dyDescent="0.35">
      <c r="Q3174" s="244"/>
      <c r="R3174" s="247"/>
      <c r="S3174" s="244"/>
      <c r="T3174" s="245"/>
    </row>
    <row r="3175" spans="16:21" x14ac:dyDescent="0.35">
      <c r="Q3175" s="244"/>
      <c r="R3175" s="247"/>
      <c r="S3175" s="244"/>
      <c r="T3175" s="245"/>
    </row>
    <row r="3176" spans="16:21" x14ac:dyDescent="0.35">
      <c r="Q3176" s="244"/>
      <c r="R3176" s="247"/>
      <c r="S3176" s="244"/>
      <c r="T3176" s="245"/>
    </row>
    <row r="3177" spans="16:21" x14ac:dyDescent="0.35">
      <c r="Q3177" s="244"/>
      <c r="R3177" s="247"/>
      <c r="S3177" s="244"/>
      <c r="T3177" s="245"/>
    </row>
    <row r="3178" spans="16:21" x14ac:dyDescent="0.35">
      <c r="Q3178" s="244"/>
      <c r="R3178" s="247"/>
      <c r="S3178" s="244"/>
      <c r="T3178" s="245"/>
    </row>
    <row r="3179" spans="16:21" x14ac:dyDescent="0.35">
      <c r="Q3179" s="244"/>
      <c r="R3179" s="247"/>
      <c r="S3179" s="244"/>
      <c r="T3179" s="245"/>
    </row>
    <row r="3180" spans="16:21" x14ac:dyDescent="0.35">
      <c r="Q3180" s="244"/>
      <c r="R3180" s="247"/>
      <c r="S3180" s="244"/>
      <c r="T3180" s="245"/>
    </row>
    <row r="3181" spans="16:21" x14ac:dyDescent="0.35">
      <c r="Q3181" s="244"/>
      <c r="R3181" s="247"/>
      <c r="S3181" s="244"/>
      <c r="T3181" s="245"/>
    </row>
    <row r="3182" spans="16:21" x14ac:dyDescent="0.35">
      <c r="Q3182" s="244"/>
      <c r="R3182" s="247"/>
      <c r="S3182" s="244"/>
      <c r="T3182" s="245"/>
    </row>
    <row r="3183" spans="16:21" x14ac:dyDescent="0.35">
      <c r="Q3183" s="244"/>
      <c r="R3183" s="247"/>
      <c r="S3183" s="244"/>
      <c r="T3183" s="245"/>
    </row>
    <row r="3184" spans="16:21" x14ac:dyDescent="0.35">
      <c r="Q3184" s="244"/>
      <c r="R3184" s="247"/>
      <c r="S3184" s="244"/>
      <c r="T3184" s="244"/>
    </row>
    <row r="3185" spans="17:20" x14ac:dyDescent="0.35">
      <c r="Q3185" s="244"/>
      <c r="R3185" s="247"/>
      <c r="S3185" s="244"/>
      <c r="T3185" s="244"/>
    </row>
    <row r="3186" spans="17:20" x14ac:dyDescent="0.35">
      <c r="Q3186" s="244"/>
      <c r="R3186" s="247"/>
      <c r="S3186" s="244"/>
      <c r="T3186" s="244"/>
    </row>
    <row r="3187" spans="17:20" x14ac:dyDescent="0.35">
      <c r="Q3187" s="244"/>
      <c r="R3187" s="247"/>
      <c r="S3187" s="244"/>
      <c r="T3187" s="244"/>
    </row>
    <row r="3188" spans="17:20" x14ac:dyDescent="0.35">
      <c r="Q3188" s="244"/>
      <c r="R3188" s="247"/>
      <c r="S3188" s="244"/>
      <c r="T3188" s="244"/>
    </row>
    <row r="3189" spans="17:20" x14ac:dyDescent="0.35">
      <c r="Q3189" s="244"/>
      <c r="R3189" s="247"/>
      <c r="S3189" s="244"/>
      <c r="T3189" s="244"/>
    </row>
    <row r="3190" spans="17:20" x14ac:dyDescent="0.35">
      <c r="Q3190" s="244"/>
      <c r="R3190" s="247"/>
      <c r="S3190" s="244"/>
      <c r="T3190" s="244"/>
    </row>
    <row r="3191" spans="17:20" x14ac:dyDescent="0.35">
      <c r="Q3191" s="244"/>
      <c r="R3191" s="247"/>
      <c r="S3191" s="244"/>
      <c r="T3191" s="244"/>
    </row>
    <row r="3192" spans="17:20" x14ac:dyDescent="0.35">
      <c r="Q3192" s="244"/>
      <c r="R3192" s="247"/>
      <c r="S3192" s="244"/>
      <c r="T3192" s="244"/>
    </row>
    <row r="3193" spans="17:20" x14ac:dyDescent="0.35">
      <c r="Q3193" s="244"/>
      <c r="R3193" s="247"/>
      <c r="S3193" s="244"/>
      <c r="T3193" s="244"/>
    </row>
    <row r="3194" spans="17:20" x14ac:dyDescent="0.35">
      <c r="Q3194" s="244"/>
      <c r="R3194" s="247"/>
      <c r="S3194" s="244"/>
      <c r="T3194" s="244"/>
    </row>
    <row r="3195" spans="17:20" x14ac:dyDescent="0.35">
      <c r="Q3195" s="244"/>
      <c r="R3195" s="247"/>
      <c r="S3195" s="244"/>
      <c r="T3195" s="244"/>
    </row>
    <row r="3196" spans="17:20" x14ac:dyDescent="0.35">
      <c r="Q3196" s="244"/>
      <c r="R3196" s="247"/>
      <c r="S3196" s="244"/>
      <c r="T3196" s="244"/>
    </row>
    <row r="3197" spans="17:20" x14ac:dyDescent="0.35">
      <c r="Q3197" s="244"/>
      <c r="R3197" s="247"/>
      <c r="S3197" s="244"/>
      <c r="T3197" s="244"/>
    </row>
    <row r="3198" spans="17:20" x14ac:dyDescent="0.35">
      <c r="Q3198" s="244"/>
      <c r="R3198" s="247"/>
      <c r="S3198" s="244"/>
      <c r="T3198" s="244"/>
    </row>
    <row r="3199" spans="17:20" x14ac:dyDescent="0.35">
      <c r="Q3199" s="244"/>
      <c r="R3199" s="247"/>
      <c r="S3199" s="244"/>
      <c r="T3199" s="244"/>
    </row>
    <row r="3200" spans="17:20" x14ac:dyDescent="0.35">
      <c r="Q3200" s="244"/>
      <c r="R3200" s="247"/>
      <c r="S3200" s="244"/>
      <c r="T3200" s="244"/>
    </row>
    <row r="3201" spans="17:20" x14ac:dyDescent="0.35">
      <c r="Q3201" s="244"/>
      <c r="R3201" s="247"/>
      <c r="S3201" s="244"/>
      <c r="T3201" s="244"/>
    </row>
    <row r="3202" spans="17:20" x14ac:dyDescent="0.35">
      <c r="Q3202" s="244"/>
      <c r="R3202" s="247"/>
      <c r="S3202" s="244"/>
      <c r="T3202" s="244"/>
    </row>
    <row r="3203" spans="17:20" x14ac:dyDescent="0.35">
      <c r="Q3203" s="244"/>
      <c r="R3203" s="247"/>
      <c r="S3203" s="244"/>
      <c r="T3203" s="244"/>
    </row>
    <row r="3204" spans="17:20" x14ac:dyDescent="0.35">
      <c r="Q3204" s="244"/>
      <c r="R3204" s="244"/>
      <c r="S3204" s="244"/>
      <c r="T3204" s="244"/>
    </row>
    <row r="3205" spans="17:20" x14ac:dyDescent="0.35">
      <c r="Q3205" s="244"/>
      <c r="R3205" s="244"/>
      <c r="S3205" s="244"/>
      <c r="T3205" s="244"/>
    </row>
    <row r="3206" spans="17:20" x14ac:dyDescent="0.35">
      <c r="Q3206" s="244"/>
      <c r="R3206" s="244"/>
      <c r="S3206" s="244"/>
      <c r="T3206" s="244"/>
    </row>
    <row r="3207" spans="17:20" x14ac:dyDescent="0.35">
      <c r="Q3207" s="244"/>
      <c r="R3207" s="244"/>
      <c r="S3207" s="244"/>
      <c r="T3207" s="244"/>
    </row>
    <row r="3208" spans="17:20" x14ac:dyDescent="0.35">
      <c r="Q3208" s="244"/>
      <c r="R3208" s="244"/>
      <c r="S3208" s="244"/>
      <c r="T3208" s="244"/>
    </row>
    <row r="3209" spans="17:20" x14ac:dyDescent="0.35">
      <c r="Q3209" s="244"/>
      <c r="R3209" s="244"/>
      <c r="S3209" s="244"/>
      <c r="T3209" s="244"/>
    </row>
    <row r="3210" spans="17:20" x14ac:dyDescent="0.35">
      <c r="Q3210" s="244"/>
      <c r="R3210" s="244"/>
      <c r="S3210" s="244"/>
      <c r="T3210" s="244"/>
    </row>
    <row r="3211" spans="17:20" x14ac:dyDescent="0.35">
      <c r="Q3211" s="244"/>
      <c r="R3211" s="244"/>
      <c r="S3211" s="244"/>
      <c r="T3211" s="244"/>
    </row>
    <row r="3212" spans="17:20" x14ac:dyDescent="0.35">
      <c r="Q3212" s="244"/>
      <c r="R3212" s="244"/>
      <c r="S3212" s="244"/>
      <c r="T3212" s="244"/>
    </row>
    <row r="3213" spans="17:20" x14ac:dyDescent="0.35">
      <c r="Q3213" s="244"/>
      <c r="R3213" s="244"/>
      <c r="S3213" s="244"/>
      <c r="T3213" s="244"/>
    </row>
    <row r="3214" spans="17:20" x14ac:dyDescent="0.35">
      <c r="Q3214" s="244"/>
      <c r="R3214" s="244"/>
      <c r="S3214" s="244"/>
      <c r="T3214" s="244"/>
    </row>
    <row r="3215" spans="17:20" x14ac:dyDescent="0.35">
      <c r="Q3215" s="244"/>
      <c r="R3215" s="244"/>
      <c r="S3215" s="244"/>
      <c r="T3215" s="244"/>
    </row>
    <row r="3216" spans="17:20" x14ac:dyDescent="0.35">
      <c r="Q3216" s="244"/>
      <c r="R3216" s="244"/>
      <c r="S3216" s="244"/>
      <c r="T3216" s="244"/>
    </row>
    <row r="3217" spans="17:20" x14ac:dyDescent="0.35">
      <c r="Q3217" s="244"/>
      <c r="R3217" s="244"/>
      <c r="S3217" s="244"/>
      <c r="T3217" s="244"/>
    </row>
    <row r="3218" spans="17:20" x14ac:dyDescent="0.35">
      <c r="Q3218" s="244"/>
      <c r="R3218" s="244"/>
      <c r="S3218" s="244"/>
      <c r="T3218" s="244"/>
    </row>
    <row r="3219" spans="17:20" x14ac:dyDescent="0.35">
      <c r="Q3219" s="244"/>
      <c r="R3219" s="244"/>
      <c r="S3219" s="244"/>
      <c r="T3219" s="244"/>
    </row>
    <row r="3220" spans="17:20" x14ac:dyDescent="0.35">
      <c r="Q3220" s="244"/>
      <c r="R3220" s="244"/>
      <c r="S3220" s="244"/>
      <c r="T3220" s="244"/>
    </row>
    <row r="3221" spans="17:20" x14ac:dyDescent="0.35">
      <c r="Q3221" s="244"/>
      <c r="R3221" s="244"/>
      <c r="S3221" s="244"/>
      <c r="T3221" s="244"/>
    </row>
    <row r="3222" spans="17:20" x14ac:dyDescent="0.35">
      <c r="Q3222" s="244"/>
      <c r="R3222" s="244"/>
      <c r="S3222" s="244"/>
      <c r="T3222" s="244"/>
    </row>
    <row r="3223" spans="17:20" x14ac:dyDescent="0.35">
      <c r="Q3223" s="244"/>
      <c r="R3223" s="244"/>
      <c r="S3223" s="244"/>
      <c r="T3223" s="244"/>
    </row>
    <row r="3224" spans="17:20" x14ac:dyDescent="0.35">
      <c r="Q3224" s="244"/>
      <c r="R3224" s="244"/>
      <c r="S3224" s="244"/>
      <c r="T3224" s="244"/>
    </row>
    <row r="3225" spans="17:20" x14ac:dyDescent="0.35">
      <c r="Q3225" s="244"/>
      <c r="R3225" s="244"/>
      <c r="S3225" s="244"/>
      <c r="T3225" s="244"/>
    </row>
    <row r="3226" spans="17:20" x14ac:dyDescent="0.35">
      <c r="Q3226" s="244"/>
      <c r="R3226" s="244"/>
      <c r="S3226" s="244"/>
      <c r="T3226" s="244"/>
    </row>
    <row r="3227" spans="17:20" x14ac:dyDescent="0.35">
      <c r="Q3227" s="244"/>
      <c r="R3227" s="244"/>
      <c r="S3227" s="244"/>
      <c r="T3227" s="244"/>
    </row>
    <row r="3228" spans="17:20" x14ac:dyDescent="0.35">
      <c r="Q3228" s="244"/>
      <c r="R3228" s="244"/>
      <c r="S3228" s="244"/>
      <c r="T3228" s="244"/>
    </row>
    <row r="3229" spans="17:20" x14ac:dyDescent="0.35">
      <c r="Q3229" s="244"/>
      <c r="R3229" s="244"/>
      <c r="S3229" s="244"/>
      <c r="T3229" s="244"/>
    </row>
    <row r="3230" spans="17:20" x14ac:dyDescent="0.35">
      <c r="Q3230" s="244"/>
      <c r="R3230" s="244"/>
      <c r="S3230" s="244"/>
      <c r="T3230" s="244"/>
    </row>
    <row r="3231" spans="17:20" x14ac:dyDescent="0.35">
      <c r="Q3231" s="244"/>
      <c r="R3231" s="244"/>
      <c r="S3231" s="244"/>
      <c r="T3231" s="244"/>
    </row>
    <row r="3232" spans="17:20" x14ac:dyDescent="0.35">
      <c r="Q3232" s="244"/>
      <c r="R3232" s="244"/>
      <c r="S3232" s="244"/>
      <c r="T3232" s="244"/>
    </row>
    <row r="3233" spans="17:20" x14ac:dyDescent="0.35">
      <c r="Q3233" s="244"/>
      <c r="R3233" s="244"/>
      <c r="S3233" s="244"/>
      <c r="T3233" s="244"/>
    </row>
    <row r="3234" spans="17:20" x14ac:dyDescent="0.35">
      <c r="Q3234" s="244"/>
      <c r="R3234" s="244"/>
      <c r="S3234" s="244"/>
      <c r="T3234" s="244"/>
    </row>
    <row r="3235" spans="17:20" x14ac:dyDescent="0.35">
      <c r="Q3235" s="244"/>
      <c r="R3235" s="244"/>
      <c r="S3235" s="244"/>
      <c r="T3235" s="244"/>
    </row>
    <row r="3236" spans="17:20" x14ac:dyDescent="0.35">
      <c r="Q3236" s="244"/>
      <c r="R3236" s="244"/>
      <c r="S3236" s="244"/>
      <c r="T3236" s="244"/>
    </row>
    <row r="3237" spans="17:20" x14ac:dyDescent="0.35">
      <c r="Q3237" s="244"/>
      <c r="R3237" s="244"/>
      <c r="S3237" s="244"/>
      <c r="T3237" s="244"/>
    </row>
    <row r="3238" spans="17:20" x14ac:dyDescent="0.35">
      <c r="Q3238" s="244"/>
      <c r="R3238" s="244"/>
      <c r="S3238" s="244"/>
      <c r="T3238" s="244"/>
    </row>
    <row r="3239" spans="17:20" x14ac:dyDescent="0.35">
      <c r="Q3239" s="244"/>
      <c r="R3239" s="244"/>
      <c r="S3239" s="244"/>
      <c r="T3239" s="244"/>
    </row>
    <row r="3240" spans="17:20" x14ac:dyDescent="0.35">
      <c r="Q3240" s="244"/>
      <c r="R3240" s="244"/>
      <c r="S3240" s="244"/>
      <c r="T3240" s="244"/>
    </row>
    <row r="3241" spans="17:20" x14ac:dyDescent="0.35">
      <c r="Q3241" s="244"/>
      <c r="R3241" s="244"/>
      <c r="S3241" s="244"/>
      <c r="T3241" s="244"/>
    </row>
    <row r="3242" spans="17:20" x14ac:dyDescent="0.35">
      <c r="Q3242" s="241"/>
      <c r="R3242" s="241"/>
      <c r="S3242" s="241"/>
      <c r="T3242" s="241"/>
    </row>
    <row r="3243" spans="17:20" x14ac:dyDescent="0.35">
      <c r="Q3243" s="241"/>
      <c r="R3243" s="241"/>
      <c r="S3243" s="241"/>
      <c r="T3243" s="241"/>
    </row>
    <row r="3244" spans="17:20" x14ac:dyDescent="0.35">
      <c r="Q3244" s="241"/>
      <c r="R3244" s="241"/>
      <c r="S3244" s="241"/>
      <c r="T3244" s="241"/>
    </row>
    <row r="3245" spans="17:20" x14ac:dyDescent="0.35">
      <c r="Q3245" s="241"/>
      <c r="R3245" s="241"/>
      <c r="S3245" s="241"/>
      <c r="T3245" s="241"/>
    </row>
    <row r="3246" spans="17:20" x14ac:dyDescent="0.35">
      <c r="Q3246" s="241"/>
      <c r="R3246" s="241"/>
      <c r="S3246" s="241"/>
      <c r="T3246" s="241"/>
    </row>
    <row r="3247" spans="17:20" x14ac:dyDescent="0.35">
      <c r="Q3247" s="241"/>
      <c r="R3247" s="241"/>
      <c r="S3247" s="241"/>
      <c r="T3247" s="241"/>
    </row>
    <row r="3248" spans="17:20" x14ac:dyDescent="0.35">
      <c r="Q3248" s="241"/>
      <c r="R3248" s="241"/>
      <c r="S3248" s="241"/>
      <c r="T3248" s="241"/>
    </row>
    <row r="3249" spans="17:20" x14ac:dyDescent="0.35">
      <c r="Q3249" s="241"/>
      <c r="R3249" s="241"/>
      <c r="S3249" s="241"/>
      <c r="T3249" s="241"/>
    </row>
    <row r="3250" spans="17:20" x14ac:dyDescent="0.35">
      <c r="Q3250" s="241"/>
      <c r="R3250" s="241"/>
      <c r="S3250" s="241"/>
      <c r="T3250" s="241"/>
    </row>
    <row r="3251" spans="17:20" x14ac:dyDescent="0.35">
      <c r="Q3251" s="241"/>
      <c r="R3251" s="241"/>
      <c r="S3251" s="241"/>
      <c r="T3251" s="241"/>
    </row>
    <row r="3252" spans="17:20" x14ac:dyDescent="0.35">
      <c r="Q3252" s="241"/>
      <c r="R3252" s="241"/>
      <c r="S3252" s="241"/>
      <c r="T3252" s="241"/>
    </row>
    <row r="3253" spans="17:20" x14ac:dyDescent="0.35">
      <c r="Q3253" s="241"/>
      <c r="R3253" s="241"/>
      <c r="S3253" s="241"/>
      <c r="T3253" s="241"/>
    </row>
    <row r="3254" spans="17:20" x14ac:dyDescent="0.35">
      <c r="Q3254" s="241"/>
      <c r="R3254" s="241"/>
      <c r="S3254" s="241"/>
      <c r="T3254" s="241"/>
    </row>
    <row r="3255" spans="17:20" x14ac:dyDescent="0.35">
      <c r="Q3255" s="241"/>
      <c r="R3255" s="241"/>
      <c r="S3255" s="241"/>
      <c r="T3255" s="241"/>
    </row>
    <row r="3256" spans="17:20" x14ac:dyDescent="0.35">
      <c r="Q3256" s="241"/>
      <c r="R3256" s="241"/>
      <c r="S3256" s="241"/>
      <c r="T3256" s="241"/>
    </row>
    <row r="3257" spans="17:20" x14ac:dyDescent="0.35">
      <c r="Q3257" s="241"/>
      <c r="R3257" s="241"/>
      <c r="S3257" s="241"/>
      <c r="T3257" s="241"/>
    </row>
    <row r="3258" spans="17:20" x14ac:dyDescent="0.35">
      <c r="Q3258" s="241"/>
      <c r="R3258" s="241"/>
      <c r="S3258" s="241"/>
      <c r="T3258" s="241"/>
    </row>
    <row r="3259" spans="17:20" x14ac:dyDescent="0.35">
      <c r="Q3259" s="241"/>
      <c r="R3259" s="241"/>
      <c r="S3259" s="241"/>
      <c r="T3259" s="241"/>
    </row>
    <row r="3260" spans="17:20" x14ac:dyDescent="0.35">
      <c r="Q3260" s="241"/>
      <c r="R3260" s="241"/>
      <c r="S3260" s="241"/>
      <c r="T3260" s="241"/>
    </row>
    <row r="3261" spans="17:20" x14ac:dyDescent="0.35">
      <c r="Q3261" s="241"/>
      <c r="R3261" s="241"/>
      <c r="S3261" s="241"/>
      <c r="T3261" s="241"/>
    </row>
    <row r="3262" spans="17:20" x14ac:dyDescent="0.35">
      <c r="Q3262" s="241"/>
      <c r="R3262" s="241"/>
      <c r="S3262" s="241"/>
      <c r="T3262" s="241"/>
    </row>
    <row r="3263" spans="17:20" x14ac:dyDescent="0.35">
      <c r="Q3263" s="241"/>
      <c r="R3263" s="241"/>
      <c r="S3263" s="241"/>
      <c r="T3263" s="241"/>
    </row>
    <row r="3264" spans="17:20" x14ac:dyDescent="0.35">
      <c r="Q3264" s="241"/>
      <c r="R3264" s="241"/>
      <c r="S3264" s="241"/>
      <c r="T3264" s="241"/>
    </row>
    <row r="3265" spans="17:20" x14ac:dyDescent="0.35">
      <c r="Q3265" s="241"/>
      <c r="R3265" s="241"/>
      <c r="S3265" s="241"/>
      <c r="T3265" s="241"/>
    </row>
    <row r="3266" spans="17:20" x14ac:dyDescent="0.35">
      <c r="Q3266" s="241"/>
      <c r="R3266" s="241"/>
      <c r="S3266" s="241"/>
      <c r="T3266" s="241"/>
    </row>
    <row r="3267" spans="17:20" x14ac:dyDescent="0.35">
      <c r="Q3267" s="241"/>
      <c r="R3267" s="241"/>
      <c r="S3267" s="241"/>
      <c r="T3267" s="241"/>
    </row>
    <row r="3268" spans="17:20" x14ac:dyDescent="0.35">
      <c r="Q3268" s="241"/>
      <c r="R3268" s="241"/>
      <c r="S3268" s="241"/>
      <c r="T3268" s="241"/>
    </row>
    <row r="3269" spans="17:20" x14ac:dyDescent="0.35">
      <c r="Q3269" s="241"/>
      <c r="R3269" s="241"/>
      <c r="S3269" s="241"/>
      <c r="T3269" s="241"/>
    </row>
    <row r="3270" spans="17:20" x14ac:dyDescent="0.35">
      <c r="Q3270" s="241"/>
      <c r="R3270" s="241"/>
      <c r="S3270" s="241"/>
      <c r="T3270" s="241"/>
    </row>
    <row r="3271" spans="17:20" x14ac:dyDescent="0.35">
      <c r="Q3271" s="241"/>
      <c r="R3271" s="241"/>
      <c r="S3271" s="241"/>
      <c r="T3271" s="241"/>
    </row>
    <row r="3272" spans="17:20" x14ac:dyDescent="0.35">
      <c r="Q3272" s="241"/>
      <c r="R3272" s="241"/>
      <c r="S3272" s="241"/>
      <c r="T3272" s="241"/>
    </row>
    <row r="3273" spans="17:20" x14ac:dyDescent="0.35">
      <c r="Q3273" s="241"/>
      <c r="R3273" s="241"/>
      <c r="S3273" s="241"/>
      <c r="T3273" s="241"/>
    </row>
    <row r="3274" spans="17:20" x14ac:dyDescent="0.35">
      <c r="Q3274" s="241"/>
      <c r="R3274" s="241"/>
      <c r="S3274" s="241"/>
      <c r="T3274" s="241"/>
    </row>
    <row r="3275" spans="17:20" x14ac:dyDescent="0.35">
      <c r="Q3275" s="241"/>
      <c r="R3275" s="241"/>
      <c r="S3275" s="241"/>
      <c r="T3275" s="241"/>
    </row>
    <row r="3276" spans="17:20" x14ac:dyDescent="0.35">
      <c r="Q3276" s="241"/>
      <c r="R3276" s="241"/>
      <c r="S3276" s="241"/>
      <c r="T3276" s="241"/>
    </row>
    <row r="3277" spans="17:20" x14ac:dyDescent="0.35">
      <c r="Q3277" s="241"/>
      <c r="R3277" s="241"/>
      <c r="S3277" s="241"/>
      <c r="T3277" s="241"/>
    </row>
    <row r="3278" spans="17:20" x14ac:dyDescent="0.35">
      <c r="Q3278" s="241"/>
      <c r="R3278" s="241"/>
      <c r="S3278" s="241"/>
      <c r="T3278" s="241"/>
    </row>
    <row r="3279" spans="17:20" x14ac:dyDescent="0.35">
      <c r="Q3279" s="241"/>
      <c r="R3279" s="241"/>
      <c r="S3279" s="241"/>
      <c r="T3279" s="241"/>
    </row>
    <row r="3280" spans="17:20" x14ac:dyDescent="0.35">
      <c r="Q3280" s="241"/>
      <c r="R3280" s="241"/>
      <c r="S3280" s="241"/>
      <c r="T3280" s="241"/>
    </row>
    <row r="3281" spans="17:20" x14ac:dyDescent="0.35">
      <c r="Q3281" s="241"/>
      <c r="R3281" s="241"/>
      <c r="S3281" s="241"/>
      <c r="T3281" s="241"/>
    </row>
    <row r="3282" spans="17:20" x14ac:dyDescent="0.35">
      <c r="Q3282" s="241"/>
      <c r="R3282" s="241"/>
      <c r="S3282" s="241"/>
      <c r="T3282" s="241"/>
    </row>
    <row r="3283" spans="17:20" x14ac:dyDescent="0.35">
      <c r="Q3283" s="241"/>
      <c r="R3283" s="241"/>
      <c r="S3283" s="241"/>
      <c r="T3283" s="241"/>
    </row>
    <row r="3284" spans="17:20" x14ac:dyDescent="0.35">
      <c r="Q3284" s="241"/>
      <c r="R3284" s="241"/>
      <c r="S3284" s="241"/>
      <c r="T3284" s="241"/>
    </row>
    <row r="3285" spans="17:20" x14ac:dyDescent="0.35">
      <c r="Q3285" s="241"/>
      <c r="R3285" s="241"/>
      <c r="S3285" s="241"/>
      <c r="T3285" s="241"/>
    </row>
    <row r="3286" spans="17:20" x14ac:dyDescent="0.35">
      <c r="Q3286" s="241"/>
      <c r="R3286" s="241"/>
      <c r="S3286" s="241"/>
      <c r="T3286" s="241"/>
    </row>
    <row r="3287" spans="17:20" x14ac:dyDescent="0.35">
      <c r="Q3287" s="241"/>
      <c r="R3287" s="241"/>
      <c r="S3287" s="241"/>
      <c r="T3287" s="241"/>
    </row>
    <row r="3288" spans="17:20" x14ac:dyDescent="0.35">
      <c r="Q3288" s="241"/>
      <c r="R3288" s="241"/>
      <c r="S3288" s="241"/>
      <c r="T3288" s="241"/>
    </row>
    <row r="3289" spans="17:20" x14ac:dyDescent="0.35">
      <c r="Q3289" s="241"/>
      <c r="R3289" s="241"/>
      <c r="S3289" s="241"/>
      <c r="T3289" s="241"/>
    </row>
    <row r="3290" spans="17:20" x14ac:dyDescent="0.35">
      <c r="Q3290" s="241"/>
      <c r="R3290" s="241"/>
      <c r="S3290" s="241"/>
      <c r="T3290" s="241"/>
    </row>
    <row r="3291" spans="17:20" x14ac:dyDescent="0.35">
      <c r="Q3291" s="241"/>
      <c r="R3291" s="241"/>
      <c r="S3291" s="241"/>
      <c r="T3291" s="241"/>
    </row>
    <row r="3292" spans="17:20" x14ac:dyDescent="0.35">
      <c r="Q3292" s="241"/>
      <c r="R3292" s="241"/>
      <c r="S3292" s="241"/>
      <c r="T3292" s="241"/>
    </row>
    <row r="3293" spans="17:20" x14ac:dyDescent="0.35">
      <c r="Q3293" s="241"/>
      <c r="R3293" s="241"/>
      <c r="S3293" s="241"/>
      <c r="T3293" s="241"/>
    </row>
    <row r="3294" spans="17:20" x14ac:dyDescent="0.35">
      <c r="Q3294" s="241"/>
      <c r="R3294" s="241"/>
      <c r="S3294" s="241"/>
      <c r="T3294" s="241"/>
    </row>
    <row r="3295" spans="17:20" x14ac:dyDescent="0.35">
      <c r="Q3295" s="241"/>
      <c r="R3295" s="241"/>
      <c r="S3295" s="241"/>
      <c r="T3295" s="241"/>
    </row>
    <row r="3296" spans="17:20" x14ac:dyDescent="0.35">
      <c r="Q3296" s="241"/>
      <c r="R3296" s="241"/>
      <c r="S3296" s="241"/>
      <c r="T3296" s="241"/>
    </row>
    <row r="3297" spans="17:20" x14ac:dyDescent="0.35">
      <c r="Q3297" s="241"/>
      <c r="R3297" s="241"/>
      <c r="S3297" s="241"/>
      <c r="T3297" s="241"/>
    </row>
    <row r="3298" spans="17:20" x14ac:dyDescent="0.35">
      <c r="Q3298" s="241"/>
      <c r="R3298" s="241"/>
      <c r="S3298" s="241"/>
      <c r="T3298" s="241"/>
    </row>
    <row r="3299" spans="17:20" x14ac:dyDescent="0.35">
      <c r="Q3299" s="241"/>
      <c r="R3299" s="241"/>
      <c r="S3299" s="241"/>
      <c r="T3299" s="241"/>
    </row>
    <row r="3300" spans="17:20" x14ac:dyDescent="0.35">
      <c r="Q3300" s="241"/>
      <c r="R3300" s="241"/>
      <c r="S3300" s="241"/>
      <c r="T3300" s="241"/>
    </row>
    <row r="3301" spans="17:20" x14ac:dyDescent="0.35">
      <c r="Q3301" s="241"/>
      <c r="R3301" s="241"/>
      <c r="S3301" s="241"/>
      <c r="T3301" s="241"/>
    </row>
    <row r="3302" spans="17:20" x14ac:dyDescent="0.35">
      <c r="Q3302" s="241"/>
      <c r="R3302" s="241"/>
      <c r="S3302" s="241"/>
      <c r="T3302" s="241"/>
    </row>
    <row r="3303" spans="17:20" x14ac:dyDescent="0.35">
      <c r="Q3303" s="241"/>
      <c r="R3303" s="241"/>
      <c r="S3303" s="241"/>
      <c r="T3303" s="241"/>
    </row>
    <row r="3304" spans="17:20" x14ac:dyDescent="0.35">
      <c r="Q3304" s="241"/>
      <c r="R3304" s="241"/>
      <c r="S3304" s="241"/>
      <c r="T3304" s="241"/>
    </row>
    <row r="3305" spans="17:20" x14ac:dyDescent="0.35">
      <c r="Q3305" s="241"/>
      <c r="R3305" s="241"/>
      <c r="S3305" s="241"/>
      <c r="T3305" s="241"/>
    </row>
    <row r="3306" spans="17:20" x14ac:dyDescent="0.35">
      <c r="Q3306" s="241"/>
      <c r="R3306" s="241"/>
      <c r="S3306" s="241"/>
      <c r="T3306" s="241"/>
    </row>
    <row r="3307" spans="17:20" x14ac:dyDescent="0.35">
      <c r="Q3307" s="241"/>
      <c r="R3307" s="241"/>
      <c r="S3307" s="241"/>
      <c r="T3307" s="241"/>
    </row>
    <row r="3308" spans="17:20" x14ac:dyDescent="0.35">
      <c r="Q3308" s="241"/>
      <c r="R3308" s="241"/>
      <c r="S3308" s="241"/>
      <c r="T3308" s="241"/>
    </row>
    <row r="3309" spans="17:20" x14ac:dyDescent="0.35">
      <c r="Q3309" s="241"/>
      <c r="R3309" s="241"/>
      <c r="S3309" s="241"/>
      <c r="T3309" s="241"/>
    </row>
    <row r="3310" spans="17:20" x14ac:dyDescent="0.35">
      <c r="Q3310" s="241"/>
      <c r="R3310" s="241"/>
      <c r="S3310" s="241"/>
      <c r="T3310" s="241"/>
    </row>
    <row r="3311" spans="17:20" x14ac:dyDescent="0.35">
      <c r="Q3311" s="241"/>
      <c r="R3311" s="241"/>
      <c r="S3311" s="241"/>
      <c r="T3311" s="241"/>
    </row>
    <row r="3312" spans="17:20" x14ac:dyDescent="0.35">
      <c r="Q3312" s="241"/>
      <c r="R3312" s="241"/>
      <c r="S3312" s="241"/>
      <c r="T3312" s="241"/>
    </row>
    <row r="3313" spans="17:20" x14ac:dyDescent="0.35">
      <c r="Q3313" s="241"/>
      <c r="R3313" s="241"/>
      <c r="S3313" s="241"/>
      <c r="T3313" s="241"/>
    </row>
    <row r="3314" spans="17:20" x14ac:dyDescent="0.35">
      <c r="Q3314" s="241"/>
      <c r="R3314" s="241"/>
      <c r="S3314" s="241"/>
      <c r="T3314" s="241"/>
    </row>
    <row r="3315" spans="17:20" x14ac:dyDescent="0.35">
      <c r="Q3315" s="241"/>
      <c r="R3315" s="241"/>
      <c r="S3315" s="241"/>
      <c r="T3315" s="241"/>
    </row>
    <row r="3316" spans="17:20" x14ac:dyDescent="0.35">
      <c r="Q3316" s="241"/>
      <c r="R3316" s="241"/>
      <c r="S3316" s="241"/>
      <c r="T3316" s="241"/>
    </row>
    <row r="3317" spans="17:20" x14ac:dyDescent="0.35">
      <c r="Q3317" s="241"/>
      <c r="R3317" s="241"/>
      <c r="S3317" s="241"/>
      <c r="T3317" s="241"/>
    </row>
    <row r="3318" spans="17:20" x14ac:dyDescent="0.35">
      <c r="Q3318" s="241"/>
      <c r="R3318" s="241"/>
      <c r="S3318" s="241"/>
      <c r="T3318" s="241"/>
    </row>
    <row r="3319" spans="17:20" x14ac:dyDescent="0.35">
      <c r="Q3319" s="241"/>
      <c r="R3319" s="241"/>
      <c r="S3319" s="241"/>
      <c r="T3319" s="241"/>
    </row>
    <row r="3320" spans="17:20" x14ac:dyDescent="0.35">
      <c r="Q3320" s="241"/>
      <c r="R3320" s="241"/>
      <c r="S3320" s="241"/>
      <c r="T3320" s="241"/>
    </row>
    <row r="3321" spans="17:20" x14ac:dyDescent="0.35">
      <c r="Q3321" s="241"/>
      <c r="R3321" s="241"/>
      <c r="S3321" s="241"/>
      <c r="T3321" s="241"/>
    </row>
    <row r="3322" spans="17:20" x14ac:dyDescent="0.35">
      <c r="Q3322" s="241"/>
      <c r="R3322" s="241"/>
      <c r="S3322" s="241"/>
      <c r="T3322" s="241"/>
    </row>
    <row r="3323" spans="17:20" x14ac:dyDescent="0.35">
      <c r="Q3323" s="241"/>
      <c r="R3323" s="241"/>
      <c r="S3323" s="241"/>
      <c r="T3323" s="241"/>
    </row>
    <row r="3324" spans="17:20" x14ac:dyDescent="0.35">
      <c r="Q3324" s="241"/>
      <c r="R3324" s="241"/>
      <c r="S3324" s="241"/>
      <c r="T3324" s="241"/>
    </row>
    <row r="3325" spans="17:20" x14ac:dyDescent="0.35">
      <c r="Q3325" s="241"/>
      <c r="R3325" s="241"/>
      <c r="S3325" s="241"/>
      <c r="T3325" s="241"/>
    </row>
    <row r="3326" spans="17:20" x14ac:dyDescent="0.35">
      <c r="Q3326" s="241"/>
      <c r="R3326" s="241"/>
      <c r="S3326" s="241"/>
      <c r="T3326" s="241"/>
    </row>
    <row r="3327" spans="17:20" x14ac:dyDescent="0.35">
      <c r="Q3327" s="241"/>
      <c r="R3327" s="241"/>
      <c r="S3327" s="241"/>
      <c r="T3327" s="241"/>
    </row>
    <row r="3328" spans="17:20" x14ac:dyDescent="0.35">
      <c r="Q3328" s="241"/>
      <c r="R3328" s="241"/>
      <c r="S3328" s="241"/>
      <c r="T3328" s="241"/>
    </row>
    <row r="3329" spans="17:20" x14ac:dyDescent="0.35">
      <c r="Q3329" s="241"/>
      <c r="R3329" s="241"/>
      <c r="S3329" s="241"/>
      <c r="T3329" s="241"/>
    </row>
    <row r="3330" spans="17:20" x14ac:dyDescent="0.35">
      <c r="Q3330" s="241"/>
      <c r="R3330" s="241"/>
      <c r="S3330" s="241"/>
      <c r="T3330" s="241"/>
    </row>
    <row r="3331" spans="17:20" x14ac:dyDescent="0.35">
      <c r="Q3331" s="241"/>
      <c r="R3331" s="241"/>
      <c r="S3331" s="241"/>
      <c r="T3331" s="241"/>
    </row>
    <row r="3332" spans="17:20" x14ac:dyDescent="0.35">
      <c r="Q3332" s="241"/>
      <c r="R3332" s="241"/>
      <c r="S3332" s="241"/>
      <c r="T3332" s="241"/>
    </row>
    <row r="3333" spans="17:20" x14ac:dyDescent="0.35">
      <c r="Q3333" s="241"/>
      <c r="R3333" s="241"/>
      <c r="S3333" s="241"/>
      <c r="T3333" s="241"/>
    </row>
    <row r="3334" spans="17:20" x14ac:dyDescent="0.35">
      <c r="Q3334" s="241"/>
      <c r="R3334" s="241"/>
      <c r="S3334" s="241"/>
      <c r="T3334" s="241"/>
    </row>
    <row r="3335" spans="17:20" x14ac:dyDescent="0.35">
      <c r="Q3335" s="241"/>
      <c r="R3335" s="241"/>
      <c r="S3335" s="241"/>
      <c r="T3335" s="241"/>
    </row>
    <row r="3336" spans="17:20" x14ac:dyDescent="0.35">
      <c r="Q3336" s="241"/>
      <c r="R3336" s="241"/>
      <c r="S3336" s="241"/>
      <c r="T3336" s="241"/>
    </row>
    <row r="3337" spans="17:20" x14ac:dyDescent="0.35">
      <c r="Q3337" s="241"/>
      <c r="R3337" s="241"/>
      <c r="S3337" s="241"/>
      <c r="T3337" s="241"/>
    </row>
    <row r="3338" spans="17:20" x14ac:dyDescent="0.35">
      <c r="Q3338" s="241"/>
      <c r="R3338" s="241"/>
      <c r="S3338" s="241"/>
      <c r="T3338" s="241"/>
    </row>
    <row r="3339" spans="17:20" x14ac:dyDescent="0.35">
      <c r="Q3339" s="241"/>
      <c r="R3339" s="241"/>
      <c r="S3339" s="241"/>
      <c r="T3339" s="241"/>
    </row>
    <row r="3340" spans="17:20" x14ac:dyDescent="0.35">
      <c r="Q3340" s="241"/>
      <c r="R3340" s="241"/>
      <c r="S3340" s="241"/>
      <c r="T3340" s="241"/>
    </row>
    <row r="3341" spans="17:20" x14ac:dyDescent="0.35">
      <c r="Q3341" s="241"/>
      <c r="R3341" s="241"/>
      <c r="S3341" s="241"/>
      <c r="T3341" s="241"/>
    </row>
    <row r="3342" spans="17:20" x14ac:dyDescent="0.35">
      <c r="Q3342" s="241"/>
      <c r="R3342" s="241"/>
      <c r="S3342" s="241"/>
      <c r="T3342" s="241"/>
    </row>
    <row r="3343" spans="17:20" x14ac:dyDescent="0.35">
      <c r="Q3343" s="241"/>
      <c r="R3343" s="241"/>
      <c r="S3343" s="241"/>
      <c r="T3343" s="241"/>
    </row>
    <row r="3344" spans="17:20" x14ac:dyDescent="0.35">
      <c r="Q3344" s="241"/>
      <c r="R3344" s="241"/>
      <c r="S3344" s="241"/>
      <c r="T3344" s="241"/>
    </row>
    <row r="3345" spans="17:20" x14ac:dyDescent="0.35">
      <c r="Q3345" s="241"/>
      <c r="R3345" s="241"/>
      <c r="S3345" s="241"/>
      <c r="T3345" s="241"/>
    </row>
    <row r="3346" spans="17:20" x14ac:dyDescent="0.35">
      <c r="Q3346" s="241"/>
      <c r="R3346" s="241"/>
      <c r="S3346" s="241"/>
      <c r="T3346" s="241"/>
    </row>
    <row r="3347" spans="17:20" x14ac:dyDescent="0.35">
      <c r="Q3347" s="241"/>
      <c r="R3347" s="241"/>
      <c r="S3347" s="241"/>
      <c r="T3347" s="241"/>
    </row>
    <row r="3348" spans="17:20" x14ac:dyDescent="0.35">
      <c r="Q3348" s="241"/>
      <c r="R3348" s="241"/>
      <c r="S3348" s="241"/>
      <c r="T3348" s="241"/>
    </row>
    <row r="3349" spans="17:20" x14ac:dyDescent="0.35">
      <c r="Q3349" s="241"/>
      <c r="R3349" s="241"/>
      <c r="S3349" s="241"/>
      <c r="T3349" s="241"/>
    </row>
    <row r="3350" spans="17:20" x14ac:dyDescent="0.35">
      <c r="Q3350" s="241"/>
      <c r="R3350" s="241"/>
      <c r="S3350" s="241"/>
      <c r="T3350" s="241"/>
    </row>
    <row r="3351" spans="17:20" x14ac:dyDescent="0.35">
      <c r="Q3351" s="241"/>
      <c r="R3351" s="241"/>
      <c r="S3351" s="241"/>
      <c r="T3351" s="241"/>
    </row>
    <row r="3352" spans="17:20" x14ac:dyDescent="0.35">
      <c r="Q3352" s="241"/>
      <c r="R3352" s="241"/>
      <c r="S3352" s="241"/>
      <c r="T3352" s="241"/>
    </row>
    <row r="3353" spans="17:20" x14ac:dyDescent="0.35">
      <c r="Q3353" s="241"/>
      <c r="R3353" s="241"/>
      <c r="S3353" s="241"/>
      <c r="T3353" s="241"/>
    </row>
    <row r="3354" spans="17:20" x14ac:dyDescent="0.35">
      <c r="Q3354" s="241"/>
      <c r="R3354" s="241"/>
      <c r="S3354" s="241"/>
      <c r="T3354" s="241"/>
    </row>
    <row r="3355" spans="17:20" x14ac:dyDescent="0.35">
      <c r="Q3355" s="241"/>
      <c r="R3355" s="241"/>
      <c r="S3355" s="241"/>
      <c r="T3355" s="241"/>
    </row>
    <row r="3356" spans="17:20" x14ac:dyDescent="0.35">
      <c r="Q3356" s="241"/>
      <c r="R3356" s="241"/>
      <c r="S3356" s="241"/>
      <c r="T3356" s="241"/>
    </row>
    <row r="3357" spans="17:20" x14ac:dyDescent="0.35">
      <c r="Q3357" s="241"/>
      <c r="R3357" s="241"/>
      <c r="S3357" s="241"/>
      <c r="T3357" s="241"/>
    </row>
    <row r="3358" spans="17:20" x14ac:dyDescent="0.35">
      <c r="Q3358" s="241"/>
      <c r="R3358" s="241"/>
      <c r="S3358" s="241"/>
      <c r="T3358" s="241"/>
    </row>
    <row r="3359" spans="17:20" x14ac:dyDescent="0.35">
      <c r="Q3359" s="241"/>
      <c r="R3359" s="241"/>
      <c r="S3359" s="241"/>
      <c r="T3359" s="241"/>
    </row>
    <row r="3360" spans="17:20" x14ac:dyDescent="0.35">
      <c r="Q3360" s="241"/>
      <c r="R3360" s="241"/>
      <c r="S3360" s="241"/>
      <c r="T3360" s="241"/>
    </row>
    <row r="3361" spans="17:20" x14ac:dyDescent="0.35">
      <c r="Q3361" s="241"/>
      <c r="R3361" s="241"/>
      <c r="S3361" s="241"/>
      <c r="T3361" s="241"/>
    </row>
    <row r="3362" spans="17:20" x14ac:dyDescent="0.35">
      <c r="Q3362" s="241"/>
      <c r="R3362" s="241"/>
      <c r="S3362" s="241"/>
      <c r="T3362" s="241"/>
    </row>
    <row r="3363" spans="17:20" x14ac:dyDescent="0.35">
      <c r="Q3363" s="241"/>
      <c r="R3363" s="241"/>
      <c r="S3363" s="241"/>
      <c r="T3363" s="241"/>
    </row>
    <row r="3364" spans="17:20" x14ac:dyDescent="0.35">
      <c r="Q3364" s="241"/>
      <c r="R3364" s="241"/>
      <c r="S3364" s="241"/>
      <c r="T3364" s="241"/>
    </row>
    <row r="3365" spans="17:20" x14ac:dyDescent="0.35">
      <c r="Q3365" s="241"/>
      <c r="R3365" s="241"/>
      <c r="S3365" s="241"/>
      <c r="T3365" s="241"/>
    </row>
    <row r="3366" spans="17:20" x14ac:dyDescent="0.35">
      <c r="Q3366" s="241"/>
      <c r="R3366" s="241"/>
      <c r="S3366" s="241"/>
      <c r="T3366" s="241"/>
    </row>
    <row r="3367" spans="17:20" x14ac:dyDescent="0.35">
      <c r="Q3367" s="241"/>
      <c r="R3367" s="241"/>
      <c r="S3367" s="241"/>
      <c r="T3367" s="241"/>
    </row>
    <row r="3368" spans="17:20" x14ac:dyDescent="0.35">
      <c r="Q3368" s="241"/>
      <c r="R3368" s="241"/>
      <c r="S3368" s="241"/>
      <c r="T3368" s="241"/>
    </row>
    <row r="3369" spans="17:20" x14ac:dyDescent="0.35">
      <c r="Q3369" s="241"/>
      <c r="R3369" s="241"/>
      <c r="S3369" s="241"/>
      <c r="T3369" s="241"/>
    </row>
    <row r="3370" spans="17:20" x14ac:dyDescent="0.35">
      <c r="Q3370" s="241"/>
      <c r="R3370" s="241"/>
      <c r="S3370" s="241"/>
      <c r="T3370" s="241"/>
    </row>
    <row r="3371" spans="17:20" x14ac:dyDescent="0.35">
      <c r="Q3371" s="241"/>
      <c r="R3371" s="241"/>
      <c r="S3371" s="241"/>
      <c r="T3371" s="241"/>
    </row>
    <row r="3372" spans="17:20" x14ac:dyDescent="0.35">
      <c r="Q3372" s="241"/>
      <c r="R3372" s="241"/>
      <c r="S3372" s="241"/>
      <c r="T3372" s="241"/>
    </row>
    <row r="3373" spans="17:20" x14ac:dyDescent="0.35">
      <c r="Q3373" s="241"/>
      <c r="R3373" s="241"/>
      <c r="S3373" s="241"/>
      <c r="T3373" s="241"/>
    </row>
    <row r="3374" spans="17:20" x14ac:dyDescent="0.35">
      <c r="Q3374" s="241"/>
      <c r="R3374" s="241"/>
      <c r="S3374" s="241"/>
      <c r="T3374" s="241"/>
    </row>
    <row r="3375" spans="17:20" x14ac:dyDescent="0.35">
      <c r="Q3375" s="241"/>
      <c r="R3375" s="241"/>
      <c r="S3375" s="241"/>
      <c r="T3375" s="241"/>
    </row>
    <row r="3376" spans="17:20" x14ac:dyDescent="0.35">
      <c r="Q3376" s="241"/>
      <c r="R3376" s="241"/>
      <c r="S3376" s="241"/>
      <c r="T3376" s="241"/>
    </row>
    <row r="3377" spans="17:20" x14ac:dyDescent="0.35">
      <c r="Q3377" s="241"/>
      <c r="R3377" s="241"/>
      <c r="S3377" s="241"/>
      <c r="T3377" s="241"/>
    </row>
    <row r="3378" spans="17:20" x14ac:dyDescent="0.35">
      <c r="Q3378" s="241"/>
      <c r="R3378" s="241"/>
      <c r="S3378" s="241"/>
      <c r="T3378" s="241"/>
    </row>
    <row r="3379" spans="17:20" x14ac:dyDescent="0.35">
      <c r="Q3379" s="241"/>
      <c r="R3379" s="241"/>
      <c r="S3379" s="241"/>
      <c r="T3379" s="241"/>
    </row>
    <row r="3380" spans="17:20" x14ac:dyDescent="0.35">
      <c r="Q3380" s="241"/>
      <c r="R3380" s="241"/>
      <c r="S3380" s="241"/>
      <c r="T3380" s="241"/>
    </row>
    <row r="3381" spans="17:20" x14ac:dyDescent="0.35">
      <c r="Q3381" s="241"/>
      <c r="R3381" s="241"/>
      <c r="S3381" s="241"/>
      <c r="T3381" s="241"/>
    </row>
    <row r="3382" spans="17:20" x14ac:dyDescent="0.35">
      <c r="Q3382" s="241"/>
      <c r="R3382" s="241"/>
      <c r="S3382" s="241"/>
      <c r="T3382" s="241"/>
    </row>
    <row r="3383" spans="17:20" x14ac:dyDescent="0.35">
      <c r="Q3383" s="241"/>
      <c r="R3383" s="241"/>
      <c r="S3383" s="241"/>
      <c r="T3383" s="241"/>
    </row>
    <row r="3384" spans="17:20" x14ac:dyDescent="0.35">
      <c r="Q3384" s="241"/>
      <c r="R3384" s="241"/>
      <c r="S3384" s="241"/>
      <c r="T3384" s="241"/>
    </row>
    <row r="3385" spans="17:20" x14ac:dyDescent="0.35">
      <c r="Q3385" s="241"/>
      <c r="R3385" s="241"/>
      <c r="S3385" s="241"/>
      <c r="T3385" s="241"/>
    </row>
    <row r="3386" spans="17:20" x14ac:dyDescent="0.35">
      <c r="Q3386" s="241"/>
      <c r="R3386" s="241"/>
      <c r="S3386" s="241"/>
      <c r="T3386" s="241"/>
    </row>
    <row r="3387" spans="17:20" x14ac:dyDescent="0.35">
      <c r="Q3387" s="241"/>
      <c r="R3387" s="241"/>
      <c r="S3387" s="241"/>
      <c r="T3387" s="241"/>
    </row>
    <row r="3388" spans="17:20" x14ac:dyDescent="0.35">
      <c r="Q3388" s="241"/>
      <c r="R3388" s="241"/>
      <c r="S3388" s="241"/>
      <c r="T3388" s="241"/>
    </row>
    <row r="3389" spans="17:20" x14ac:dyDescent="0.35">
      <c r="Q3389" s="241"/>
      <c r="R3389" s="241"/>
      <c r="S3389" s="241"/>
      <c r="T3389" s="241"/>
    </row>
    <row r="3390" spans="17:20" x14ac:dyDescent="0.35">
      <c r="Q3390" s="241"/>
      <c r="R3390" s="241"/>
      <c r="S3390" s="241"/>
      <c r="T3390" s="241"/>
    </row>
    <row r="3391" spans="17:20" x14ac:dyDescent="0.35">
      <c r="Q3391" s="241"/>
      <c r="R3391" s="241"/>
      <c r="S3391" s="241"/>
      <c r="T3391" s="241"/>
    </row>
    <row r="3392" spans="17:20" x14ac:dyDescent="0.35">
      <c r="Q3392" s="241"/>
      <c r="R3392" s="241"/>
      <c r="S3392" s="241"/>
      <c r="T3392" s="241"/>
    </row>
    <row r="3393" spans="17:20" x14ac:dyDescent="0.35">
      <c r="Q3393" s="241"/>
      <c r="R3393" s="241"/>
      <c r="S3393" s="241"/>
      <c r="T3393" s="241"/>
    </row>
    <row r="3394" spans="17:20" x14ac:dyDescent="0.35">
      <c r="Q3394" s="241"/>
      <c r="R3394" s="241"/>
      <c r="S3394" s="241"/>
      <c r="T3394" s="241"/>
    </row>
    <row r="3395" spans="17:20" x14ac:dyDescent="0.35">
      <c r="Q3395" s="241"/>
      <c r="R3395" s="241"/>
      <c r="S3395" s="241"/>
      <c r="T3395" s="241"/>
    </row>
    <row r="3396" spans="17:20" x14ac:dyDescent="0.35">
      <c r="Q3396" s="241"/>
      <c r="R3396" s="241"/>
      <c r="S3396" s="241"/>
      <c r="T3396" s="241"/>
    </row>
    <row r="3397" spans="17:20" x14ac:dyDescent="0.35">
      <c r="Q3397" s="241"/>
      <c r="R3397" s="241"/>
      <c r="S3397" s="241"/>
      <c r="T3397" s="241"/>
    </row>
    <row r="3398" spans="17:20" x14ac:dyDescent="0.35">
      <c r="Q3398" s="241"/>
      <c r="R3398" s="241"/>
      <c r="S3398" s="241"/>
      <c r="T3398" s="241"/>
    </row>
    <row r="3399" spans="17:20" x14ac:dyDescent="0.35">
      <c r="Q3399" s="241"/>
      <c r="R3399" s="241"/>
      <c r="S3399" s="241"/>
      <c r="T3399" s="241"/>
    </row>
    <row r="3400" spans="17:20" x14ac:dyDescent="0.35">
      <c r="Q3400" s="241"/>
      <c r="R3400" s="241"/>
      <c r="S3400" s="241"/>
      <c r="T3400" s="241"/>
    </row>
    <row r="3401" spans="17:20" x14ac:dyDescent="0.35">
      <c r="Q3401" s="241"/>
      <c r="R3401" s="241"/>
      <c r="S3401" s="241"/>
      <c r="T3401" s="241"/>
    </row>
    <row r="3402" spans="17:20" x14ac:dyDescent="0.35">
      <c r="Q3402" s="241"/>
      <c r="R3402" s="241"/>
      <c r="S3402" s="241"/>
      <c r="T3402" s="241"/>
    </row>
    <row r="3403" spans="17:20" x14ac:dyDescent="0.35">
      <c r="Q3403" s="241"/>
      <c r="R3403" s="241"/>
      <c r="S3403" s="241"/>
      <c r="T3403" s="241"/>
    </row>
    <row r="3404" spans="17:20" x14ac:dyDescent="0.35">
      <c r="Q3404" s="241"/>
      <c r="R3404" s="241"/>
      <c r="S3404" s="241"/>
      <c r="T3404" s="241"/>
    </row>
    <row r="3405" spans="17:20" x14ac:dyDescent="0.35">
      <c r="Q3405" s="241"/>
      <c r="R3405" s="241"/>
      <c r="S3405" s="241"/>
      <c r="T3405" s="241"/>
    </row>
    <row r="3406" spans="17:20" x14ac:dyDescent="0.35">
      <c r="Q3406" s="241"/>
      <c r="R3406" s="241"/>
      <c r="S3406" s="241"/>
      <c r="T3406" s="241"/>
    </row>
    <row r="3407" spans="17:20" x14ac:dyDescent="0.35">
      <c r="Q3407" s="241"/>
      <c r="R3407" s="241"/>
      <c r="S3407" s="241"/>
      <c r="T3407" s="241"/>
    </row>
    <row r="3408" spans="17:20" x14ac:dyDescent="0.35">
      <c r="Q3408" s="241"/>
      <c r="R3408" s="241"/>
      <c r="S3408" s="241"/>
      <c r="T3408" s="241"/>
    </row>
    <row r="3409" spans="17:20" x14ac:dyDescent="0.35">
      <c r="Q3409" s="241"/>
      <c r="R3409" s="241"/>
      <c r="S3409" s="241"/>
      <c r="T3409" s="241"/>
    </row>
    <row r="3410" spans="17:20" x14ac:dyDescent="0.35">
      <c r="Q3410" s="241"/>
      <c r="R3410" s="241"/>
      <c r="S3410" s="241"/>
      <c r="T3410" s="241"/>
    </row>
    <row r="3411" spans="17:20" x14ac:dyDescent="0.35">
      <c r="Q3411" s="241"/>
      <c r="R3411" s="241"/>
      <c r="S3411" s="241"/>
      <c r="T3411" s="241"/>
    </row>
    <row r="3412" spans="17:20" x14ac:dyDescent="0.35">
      <c r="Q3412" s="241"/>
      <c r="R3412" s="241"/>
      <c r="S3412" s="241"/>
      <c r="T3412" s="241"/>
    </row>
    <row r="3413" spans="17:20" x14ac:dyDescent="0.35">
      <c r="Q3413" s="241"/>
      <c r="R3413" s="241"/>
      <c r="S3413" s="241"/>
      <c r="T3413" s="241"/>
    </row>
    <row r="3414" spans="17:20" x14ac:dyDescent="0.35">
      <c r="Q3414" s="241"/>
      <c r="R3414" s="241"/>
      <c r="S3414" s="241"/>
      <c r="T3414" s="241"/>
    </row>
    <row r="3415" spans="17:20" x14ac:dyDescent="0.35">
      <c r="Q3415" s="241"/>
      <c r="R3415" s="241"/>
      <c r="S3415" s="241"/>
      <c r="T3415" s="241"/>
    </row>
    <row r="3416" spans="17:20" x14ac:dyDescent="0.35">
      <c r="Q3416" s="241"/>
      <c r="R3416" s="241"/>
      <c r="S3416" s="241"/>
      <c r="T3416" s="241"/>
    </row>
    <row r="3417" spans="17:20" x14ac:dyDescent="0.35">
      <c r="Q3417" s="241"/>
      <c r="R3417" s="241"/>
      <c r="S3417" s="241"/>
      <c r="T3417" s="241"/>
    </row>
    <row r="3418" spans="17:20" x14ac:dyDescent="0.35">
      <c r="Q3418" s="241"/>
      <c r="R3418" s="241"/>
      <c r="S3418" s="241"/>
      <c r="T3418" s="241"/>
    </row>
    <row r="3419" spans="17:20" x14ac:dyDescent="0.35">
      <c r="Q3419" s="241"/>
      <c r="R3419" s="241"/>
      <c r="S3419" s="241"/>
      <c r="T3419" s="241"/>
    </row>
    <row r="3420" spans="17:20" x14ac:dyDescent="0.35">
      <c r="Q3420" s="241"/>
      <c r="R3420" s="241"/>
      <c r="S3420" s="241"/>
      <c r="T3420" s="241"/>
    </row>
    <row r="3421" spans="17:20" x14ac:dyDescent="0.35">
      <c r="Q3421" s="241"/>
      <c r="R3421" s="241"/>
      <c r="S3421" s="241"/>
      <c r="T3421" s="241"/>
    </row>
    <row r="3422" spans="17:20" x14ac:dyDescent="0.35">
      <c r="Q3422" s="241"/>
      <c r="R3422" s="241"/>
      <c r="S3422" s="241"/>
      <c r="T3422" s="241"/>
    </row>
    <row r="3423" spans="17:20" x14ac:dyDescent="0.35">
      <c r="Q3423" s="241"/>
      <c r="R3423" s="241"/>
      <c r="S3423" s="241"/>
      <c r="T3423" s="241"/>
    </row>
    <row r="3424" spans="17:20" x14ac:dyDescent="0.35">
      <c r="Q3424" s="241"/>
      <c r="R3424" s="241"/>
      <c r="S3424" s="241"/>
      <c r="T3424" s="241"/>
    </row>
    <row r="3425" spans="17:20" x14ac:dyDescent="0.35">
      <c r="Q3425" s="241"/>
      <c r="R3425" s="241"/>
      <c r="S3425" s="241"/>
      <c r="T3425" s="241"/>
    </row>
    <row r="3426" spans="17:20" x14ac:dyDescent="0.35">
      <c r="Q3426" s="241"/>
      <c r="R3426" s="241"/>
      <c r="S3426" s="241"/>
      <c r="T3426" s="241"/>
    </row>
    <row r="3427" spans="17:20" x14ac:dyDescent="0.35">
      <c r="Q3427" s="241"/>
      <c r="R3427" s="241"/>
      <c r="S3427" s="241"/>
      <c r="T3427" s="241"/>
    </row>
    <row r="3428" spans="17:20" x14ac:dyDescent="0.35">
      <c r="Q3428" s="241"/>
      <c r="R3428" s="241"/>
      <c r="S3428" s="241"/>
      <c r="T3428" s="241"/>
    </row>
    <row r="3429" spans="17:20" x14ac:dyDescent="0.35">
      <c r="Q3429" s="241"/>
      <c r="R3429" s="241"/>
      <c r="S3429" s="241"/>
      <c r="T3429" s="241"/>
    </row>
    <row r="3430" spans="17:20" x14ac:dyDescent="0.35">
      <c r="Q3430" s="241"/>
      <c r="R3430" s="241"/>
      <c r="S3430" s="241"/>
      <c r="T3430" s="241"/>
    </row>
    <row r="3431" spans="17:20" x14ac:dyDescent="0.35">
      <c r="Q3431" s="241"/>
      <c r="R3431" s="241"/>
      <c r="S3431" s="241"/>
      <c r="T3431" s="241"/>
    </row>
    <row r="3432" spans="17:20" x14ac:dyDescent="0.35">
      <c r="Q3432" s="241"/>
      <c r="R3432" s="241"/>
      <c r="S3432" s="241"/>
      <c r="T3432" s="241"/>
    </row>
    <row r="3433" spans="17:20" x14ac:dyDescent="0.35">
      <c r="Q3433" s="241"/>
      <c r="R3433" s="241"/>
      <c r="S3433" s="241"/>
      <c r="T3433" s="241"/>
    </row>
    <row r="3434" spans="17:20" x14ac:dyDescent="0.35">
      <c r="Q3434" s="241"/>
      <c r="R3434" s="241"/>
      <c r="S3434" s="241"/>
      <c r="T3434" s="241"/>
    </row>
    <row r="3435" spans="17:20" x14ac:dyDescent="0.35">
      <c r="Q3435" s="241"/>
      <c r="R3435" s="241"/>
      <c r="S3435" s="241"/>
      <c r="T3435" s="241"/>
    </row>
    <row r="3436" spans="17:20" x14ac:dyDescent="0.35">
      <c r="Q3436" s="241"/>
      <c r="R3436" s="241"/>
      <c r="S3436" s="241"/>
      <c r="T3436" s="241"/>
    </row>
    <row r="3437" spans="17:20" x14ac:dyDescent="0.35">
      <c r="Q3437" s="241"/>
      <c r="R3437" s="241"/>
      <c r="S3437" s="241"/>
      <c r="T3437" s="241"/>
    </row>
    <row r="3438" spans="17:20" x14ac:dyDescent="0.35">
      <c r="Q3438" s="241"/>
      <c r="R3438" s="241"/>
      <c r="S3438" s="241"/>
      <c r="T3438" s="241"/>
    </row>
    <row r="3439" spans="17:20" x14ac:dyDescent="0.35">
      <c r="Q3439" s="241"/>
      <c r="R3439" s="241"/>
      <c r="S3439" s="241"/>
      <c r="T3439" s="241"/>
    </row>
    <row r="3440" spans="17:20" x14ac:dyDescent="0.35">
      <c r="Q3440" s="241"/>
      <c r="R3440" s="241"/>
      <c r="S3440" s="241"/>
      <c r="T3440" s="241"/>
    </row>
    <row r="3441" spans="17:20" x14ac:dyDescent="0.35">
      <c r="Q3441" s="241"/>
      <c r="R3441" s="241"/>
      <c r="S3441" s="241"/>
      <c r="T3441" s="241"/>
    </row>
    <row r="3442" spans="17:20" x14ac:dyDescent="0.35">
      <c r="Q3442" s="241"/>
      <c r="R3442" s="241"/>
      <c r="S3442" s="241"/>
      <c r="T3442" s="241"/>
    </row>
    <row r="3443" spans="17:20" x14ac:dyDescent="0.35">
      <c r="Q3443" s="241"/>
      <c r="R3443" s="241"/>
      <c r="S3443" s="241"/>
      <c r="T3443" s="241"/>
    </row>
    <row r="3444" spans="17:20" x14ac:dyDescent="0.35">
      <c r="Q3444" s="241"/>
      <c r="R3444" s="241"/>
      <c r="S3444" s="241"/>
      <c r="T3444" s="241"/>
    </row>
    <row r="3445" spans="17:20" x14ac:dyDescent="0.35">
      <c r="Q3445" s="241"/>
      <c r="R3445" s="241"/>
      <c r="S3445" s="241"/>
      <c r="T3445" s="241"/>
    </row>
    <row r="3446" spans="17:20" x14ac:dyDescent="0.35">
      <c r="Q3446" s="241"/>
      <c r="R3446" s="241"/>
      <c r="S3446" s="241"/>
      <c r="T3446" s="241"/>
    </row>
    <row r="3447" spans="17:20" x14ac:dyDescent="0.35">
      <c r="Q3447" s="241"/>
      <c r="R3447" s="241"/>
      <c r="S3447" s="241"/>
      <c r="T3447" s="241"/>
    </row>
    <row r="3448" spans="17:20" x14ac:dyDescent="0.35">
      <c r="Q3448" s="241"/>
      <c r="R3448" s="241"/>
      <c r="S3448" s="241"/>
      <c r="T3448" s="241"/>
    </row>
    <row r="3449" spans="17:20" x14ac:dyDescent="0.35">
      <c r="Q3449" s="241"/>
      <c r="R3449" s="241"/>
      <c r="S3449" s="241"/>
      <c r="T3449" s="241"/>
    </row>
    <row r="3450" spans="17:20" x14ac:dyDescent="0.35">
      <c r="Q3450" s="241"/>
      <c r="R3450" s="241"/>
      <c r="S3450" s="241"/>
      <c r="T3450" s="241"/>
    </row>
    <row r="3451" spans="17:20" x14ac:dyDescent="0.35">
      <c r="Q3451" s="241"/>
      <c r="R3451" s="241"/>
      <c r="S3451" s="241"/>
      <c r="T3451" s="241"/>
    </row>
    <row r="3452" spans="17:20" x14ac:dyDescent="0.35">
      <c r="Q3452" s="241"/>
      <c r="R3452" s="241"/>
      <c r="S3452" s="241"/>
      <c r="T3452" s="241"/>
    </row>
    <row r="3453" spans="17:20" x14ac:dyDescent="0.35">
      <c r="Q3453" s="241"/>
      <c r="R3453" s="241"/>
      <c r="S3453" s="241"/>
      <c r="T3453" s="241"/>
    </row>
    <row r="3454" spans="17:20" x14ac:dyDescent="0.35">
      <c r="Q3454" s="241"/>
      <c r="R3454" s="241"/>
      <c r="S3454" s="241"/>
      <c r="T3454" s="241"/>
    </row>
    <row r="3455" spans="17:20" x14ac:dyDescent="0.35">
      <c r="Q3455" s="241"/>
      <c r="R3455" s="241"/>
      <c r="S3455" s="241"/>
      <c r="T3455" s="241"/>
    </row>
    <row r="3456" spans="17:20" x14ac:dyDescent="0.35">
      <c r="Q3456" s="241"/>
      <c r="R3456" s="241"/>
      <c r="S3456" s="241"/>
      <c r="T3456" s="241"/>
    </row>
    <row r="3457" spans="17:20" x14ac:dyDescent="0.35">
      <c r="Q3457" s="241"/>
      <c r="R3457" s="241"/>
      <c r="S3457" s="241"/>
      <c r="T3457" s="241"/>
    </row>
    <row r="3458" spans="17:20" x14ac:dyDescent="0.35">
      <c r="Q3458" s="241"/>
      <c r="R3458" s="241"/>
      <c r="S3458" s="241"/>
      <c r="T3458" s="241"/>
    </row>
    <row r="3459" spans="17:20" x14ac:dyDescent="0.35">
      <c r="Q3459" s="241"/>
      <c r="R3459" s="241"/>
      <c r="S3459" s="241"/>
      <c r="T3459" s="241"/>
    </row>
    <row r="3460" spans="17:20" x14ac:dyDescent="0.35">
      <c r="Q3460" s="241"/>
      <c r="R3460" s="241"/>
      <c r="S3460" s="241"/>
      <c r="T3460" s="241"/>
    </row>
    <row r="3461" spans="17:20" x14ac:dyDescent="0.35">
      <c r="Q3461" s="241"/>
      <c r="R3461" s="241"/>
      <c r="S3461" s="241"/>
      <c r="T3461" s="241"/>
    </row>
    <row r="3462" spans="17:20" x14ac:dyDescent="0.35">
      <c r="Q3462" s="241"/>
      <c r="R3462" s="241"/>
      <c r="S3462" s="241"/>
      <c r="T3462" s="241"/>
    </row>
    <row r="3463" spans="17:20" x14ac:dyDescent="0.35">
      <c r="Q3463" s="241"/>
      <c r="R3463" s="241"/>
      <c r="S3463" s="241"/>
      <c r="T3463" s="241"/>
    </row>
    <row r="3464" spans="17:20" x14ac:dyDescent="0.35">
      <c r="Q3464" s="241"/>
      <c r="R3464" s="241"/>
      <c r="S3464" s="241"/>
      <c r="T3464" s="241"/>
    </row>
    <row r="3465" spans="17:20" x14ac:dyDescent="0.35">
      <c r="Q3465" s="241"/>
      <c r="R3465" s="241"/>
      <c r="S3465" s="241"/>
      <c r="T3465" s="241"/>
    </row>
    <row r="3466" spans="17:20" x14ac:dyDescent="0.35">
      <c r="Q3466" s="241"/>
      <c r="R3466" s="241"/>
      <c r="S3466" s="241"/>
      <c r="T3466" s="241"/>
    </row>
    <row r="3467" spans="17:20" x14ac:dyDescent="0.35">
      <c r="Q3467" s="241"/>
      <c r="R3467" s="241"/>
      <c r="S3467" s="241"/>
      <c r="T3467" s="241"/>
    </row>
    <row r="3468" spans="17:20" x14ac:dyDescent="0.35">
      <c r="Q3468" s="241"/>
      <c r="R3468" s="241"/>
      <c r="S3468" s="241"/>
      <c r="T3468" s="241"/>
    </row>
    <row r="3469" spans="17:20" x14ac:dyDescent="0.35">
      <c r="Q3469" s="241"/>
      <c r="R3469" s="241"/>
      <c r="S3469" s="241"/>
      <c r="T3469" s="241"/>
    </row>
    <row r="3470" spans="17:20" x14ac:dyDescent="0.35">
      <c r="Q3470" s="241"/>
      <c r="R3470" s="241"/>
      <c r="S3470" s="241"/>
      <c r="T3470" s="241"/>
    </row>
    <row r="3471" spans="17:20" x14ac:dyDescent="0.35">
      <c r="Q3471" s="241"/>
      <c r="R3471" s="241"/>
      <c r="S3471" s="241"/>
      <c r="T3471" s="241"/>
    </row>
    <row r="3472" spans="17:20" x14ac:dyDescent="0.35">
      <c r="Q3472" s="241"/>
      <c r="R3472" s="241"/>
      <c r="S3472" s="241"/>
      <c r="T3472" s="241"/>
    </row>
    <row r="3473" spans="17:20" x14ac:dyDescent="0.35">
      <c r="Q3473" s="241"/>
      <c r="R3473" s="241"/>
      <c r="S3473" s="241"/>
      <c r="T3473" s="241"/>
    </row>
    <row r="3474" spans="17:20" x14ac:dyDescent="0.35">
      <c r="Q3474" s="241"/>
      <c r="R3474" s="241"/>
      <c r="S3474" s="241"/>
      <c r="T3474" s="241"/>
    </row>
    <row r="3475" spans="17:20" x14ac:dyDescent="0.35">
      <c r="Q3475" s="241"/>
      <c r="R3475" s="241"/>
      <c r="S3475" s="241"/>
      <c r="T3475" s="241"/>
    </row>
    <row r="3476" spans="17:20" x14ac:dyDescent="0.35">
      <c r="Q3476" s="241"/>
      <c r="R3476" s="241"/>
      <c r="S3476" s="241"/>
      <c r="T3476" s="241"/>
    </row>
    <row r="3477" spans="17:20" x14ac:dyDescent="0.35">
      <c r="Q3477" s="241"/>
      <c r="R3477" s="241"/>
      <c r="S3477" s="241"/>
      <c r="T3477" s="241"/>
    </row>
    <row r="3478" spans="17:20" x14ac:dyDescent="0.35">
      <c r="Q3478" s="241"/>
      <c r="R3478" s="241"/>
      <c r="S3478" s="241"/>
      <c r="T3478" s="241"/>
    </row>
    <row r="3479" spans="17:20" x14ac:dyDescent="0.35">
      <c r="Q3479" s="241"/>
      <c r="R3479" s="241"/>
      <c r="S3479" s="241"/>
      <c r="T3479" s="241"/>
    </row>
    <row r="3480" spans="17:20" x14ac:dyDescent="0.35">
      <c r="Q3480" s="241"/>
      <c r="R3480" s="241"/>
      <c r="S3480" s="241"/>
      <c r="T3480" s="241"/>
    </row>
    <row r="3481" spans="17:20" x14ac:dyDescent="0.35">
      <c r="Q3481" s="241"/>
      <c r="R3481" s="241"/>
      <c r="S3481" s="241"/>
      <c r="T3481" s="241"/>
    </row>
    <row r="3482" spans="17:20" x14ac:dyDescent="0.35">
      <c r="Q3482" s="241"/>
      <c r="R3482" s="241"/>
      <c r="S3482" s="241"/>
      <c r="T3482" s="241"/>
    </row>
    <row r="3483" spans="17:20" x14ac:dyDescent="0.35">
      <c r="Q3483" s="241"/>
      <c r="R3483" s="241"/>
      <c r="S3483" s="241"/>
      <c r="T3483" s="241"/>
    </row>
    <row r="3484" spans="17:20" x14ac:dyDescent="0.35">
      <c r="Q3484" s="241"/>
      <c r="R3484" s="241"/>
      <c r="S3484" s="241"/>
      <c r="T3484" s="241"/>
    </row>
    <row r="3485" spans="17:20" x14ac:dyDescent="0.35">
      <c r="Q3485" s="241"/>
      <c r="R3485" s="241"/>
      <c r="S3485" s="241"/>
      <c r="T3485" s="241"/>
    </row>
    <row r="3486" spans="17:20" x14ac:dyDescent="0.35">
      <c r="Q3486" s="241"/>
      <c r="R3486" s="241"/>
      <c r="S3486" s="241"/>
      <c r="T3486" s="241"/>
    </row>
    <row r="3487" spans="17:20" x14ac:dyDescent="0.35">
      <c r="Q3487" s="241"/>
      <c r="R3487" s="241"/>
      <c r="S3487" s="241"/>
      <c r="T3487" s="241"/>
    </row>
    <row r="3488" spans="17:20" x14ac:dyDescent="0.35">
      <c r="Q3488" s="241"/>
      <c r="R3488" s="241"/>
      <c r="S3488" s="241"/>
      <c r="T3488" s="241"/>
    </row>
    <row r="3489" spans="17:20" x14ac:dyDescent="0.35">
      <c r="Q3489" s="241"/>
      <c r="R3489" s="241"/>
      <c r="S3489" s="241"/>
      <c r="T3489" s="241"/>
    </row>
    <row r="3490" spans="17:20" x14ac:dyDescent="0.35">
      <c r="Q3490" s="241"/>
      <c r="R3490" s="241"/>
      <c r="S3490" s="241"/>
      <c r="T3490" s="241"/>
    </row>
    <row r="3491" spans="17:20" x14ac:dyDescent="0.35">
      <c r="Q3491" s="241"/>
      <c r="R3491" s="241"/>
      <c r="S3491" s="241"/>
      <c r="T3491" s="241"/>
    </row>
    <row r="3492" spans="17:20" x14ac:dyDescent="0.35">
      <c r="Q3492" s="241"/>
      <c r="R3492" s="241"/>
      <c r="S3492" s="241"/>
      <c r="T3492" s="241"/>
    </row>
    <row r="3493" spans="17:20" x14ac:dyDescent="0.35">
      <c r="Q3493" s="241"/>
      <c r="R3493" s="241"/>
      <c r="S3493" s="241"/>
      <c r="T3493" s="241"/>
    </row>
    <row r="3494" spans="17:20" x14ac:dyDescent="0.35">
      <c r="Q3494" s="241"/>
      <c r="R3494" s="241"/>
      <c r="S3494" s="241"/>
      <c r="T3494" s="241"/>
    </row>
    <row r="3495" spans="17:20" x14ac:dyDescent="0.35">
      <c r="Q3495" s="241"/>
      <c r="R3495" s="241"/>
      <c r="S3495" s="241"/>
      <c r="T3495" s="241"/>
    </row>
    <row r="3496" spans="17:20" x14ac:dyDescent="0.35">
      <c r="Q3496" s="241"/>
      <c r="R3496" s="241"/>
      <c r="S3496" s="241"/>
      <c r="T3496" s="241"/>
    </row>
    <row r="3497" spans="17:20" x14ac:dyDescent="0.35">
      <c r="Q3497" s="241"/>
      <c r="R3497" s="241"/>
      <c r="S3497" s="241"/>
      <c r="T3497" s="241"/>
    </row>
    <row r="3498" spans="17:20" x14ac:dyDescent="0.35">
      <c r="Q3498" s="241"/>
      <c r="R3498" s="241"/>
      <c r="S3498" s="241"/>
      <c r="T3498" s="241"/>
    </row>
    <row r="3499" spans="17:20" x14ac:dyDescent="0.35">
      <c r="Q3499" s="241"/>
      <c r="R3499" s="241"/>
      <c r="S3499" s="241"/>
      <c r="T3499" s="241"/>
    </row>
    <row r="3500" spans="17:20" x14ac:dyDescent="0.35">
      <c r="Q3500" s="241"/>
      <c r="R3500" s="241"/>
      <c r="S3500" s="241"/>
      <c r="T3500" s="241"/>
    </row>
    <row r="3501" spans="17:20" x14ac:dyDescent="0.35">
      <c r="Q3501" s="241"/>
      <c r="R3501" s="241"/>
      <c r="S3501" s="241"/>
      <c r="T3501" s="241"/>
    </row>
    <row r="3502" spans="17:20" x14ac:dyDescent="0.35">
      <c r="Q3502" s="241"/>
      <c r="R3502" s="241"/>
      <c r="S3502" s="241"/>
      <c r="T3502" s="241"/>
    </row>
    <row r="3503" spans="17:20" x14ac:dyDescent="0.35">
      <c r="Q3503" s="241"/>
      <c r="R3503" s="241"/>
      <c r="S3503" s="241"/>
      <c r="T3503" s="241"/>
    </row>
    <row r="3504" spans="17:20" x14ac:dyDescent="0.35">
      <c r="Q3504" s="241"/>
      <c r="R3504" s="241"/>
      <c r="S3504" s="241"/>
      <c r="T3504" s="241"/>
    </row>
    <row r="3505" spans="17:20" x14ac:dyDescent="0.35">
      <c r="Q3505" s="241"/>
      <c r="R3505" s="241"/>
      <c r="S3505" s="241"/>
      <c r="T3505" s="241"/>
    </row>
    <row r="3506" spans="17:20" x14ac:dyDescent="0.35">
      <c r="Q3506" s="241"/>
      <c r="R3506" s="241"/>
      <c r="S3506" s="241"/>
      <c r="T3506" s="241"/>
    </row>
    <row r="3507" spans="17:20" x14ac:dyDescent="0.35">
      <c r="Q3507" s="241"/>
      <c r="R3507" s="241"/>
      <c r="S3507" s="241"/>
      <c r="T3507" s="241"/>
    </row>
    <row r="3508" spans="17:20" x14ac:dyDescent="0.35">
      <c r="Q3508" s="241"/>
      <c r="R3508" s="241"/>
      <c r="S3508" s="241"/>
      <c r="T3508" s="241"/>
    </row>
    <row r="3509" spans="17:20" x14ac:dyDescent="0.35">
      <c r="Q3509" s="241"/>
      <c r="R3509" s="241"/>
      <c r="S3509" s="241"/>
      <c r="T3509" s="241"/>
    </row>
    <row r="3510" spans="17:20" x14ac:dyDescent="0.35">
      <c r="Q3510" s="241"/>
      <c r="R3510" s="241"/>
      <c r="S3510" s="241"/>
      <c r="T3510" s="241"/>
    </row>
    <row r="3511" spans="17:20" x14ac:dyDescent="0.35">
      <c r="Q3511" s="241"/>
      <c r="R3511" s="241"/>
      <c r="S3511" s="241"/>
      <c r="T3511" s="241"/>
    </row>
    <row r="3512" spans="17:20" x14ac:dyDescent="0.35">
      <c r="Q3512" s="241"/>
      <c r="R3512" s="241"/>
      <c r="S3512" s="241"/>
      <c r="T3512" s="241"/>
    </row>
    <row r="3513" spans="17:20" x14ac:dyDescent="0.35">
      <c r="Q3513" s="241"/>
      <c r="R3513" s="241"/>
      <c r="S3513" s="241"/>
      <c r="T3513" s="241"/>
    </row>
    <row r="3514" spans="17:20" x14ac:dyDescent="0.35">
      <c r="Q3514" s="241"/>
      <c r="R3514" s="241"/>
      <c r="S3514" s="241"/>
      <c r="T3514" s="241"/>
    </row>
    <row r="3515" spans="17:20" x14ac:dyDescent="0.35">
      <c r="Q3515" s="241"/>
      <c r="R3515" s="241"/>
      <c r="S3515" s="241"/>
      <c r="T3515" s="241"/>
    </row>
    <row r="3516" spans="17:20" x14ac:dyDescent="0.35">
      <c r="Q3516" s="241"/>
      <c r="R3516" s="241"/>
      <c r="S3516" s="241"/>
      <c r="T3516" s="241"/>
    </row>
    <row r="3517" spans="17:20" x14ac:dyDescent="0.35">
      <c r="Q3517" s="241"/>
      <c r="R3517" s="241"/>
      <c r="S3517" s="241"/>
      <c r="T3517" s="241"/>
    </row>
    <row r="3518" spans="17:20" x14ac:dyDescent="0.35">
      <c r="Q3518" s="241"/>
      <c r="R3518" s="241"/>
      <c r="S3518" s="241"/>
      <c r="T3518" s="241"/>
    </row>
    <row r="3519" spans="17:20" x14ac:dyDescent="0.35">
      <c r="Q3519" s="241"/>
      <c r="R3519" s="241"/>
      <c r="S3519" s="241"/>
      <c r="T3519" s="241"/>
    </row>
    <row r="3520" spans="17:20" x14ac:dyDescent="0.35">
      <c r="Q3520" s="241"/>
      <c r="R3520" s="241"/>
      <c r="S3520" s="241"/>
      <c r="T3520" s="241"/>
    </row>
    <row r="3521" spans="17:20" x14ac:dyDescent="0.35">
      <c r="Q3521" s="241"/>
      <c r="R3521" s="241"/>
      <c r="S3521" s="241"/>
      <c r="T3521" s="241"/>
    </row>
    <row r="3522" spans="17:20" x14ac:dyDescent="0.35">
      <c r="Q3522" s="241"/>
      <c r="R3522" s="241"/>
      <c r="S3522" s="241"/>
      <c r="T3522" s="241"/>
    </row>
    <row r="3523" spans="17:20" x14ac:dyDescent="0.35">
      <c r="Q3523" s="241"/>
      <c r="R3523" s="241"/>
      <c r="S3523" s="241"/>
      <c r="T3523" s="241"/>
    </row>
    <row r="3524" spans="17:20" x14ac:dyDescent="0.35">
      <c r="Q3524" s="241"/>
      <c r="R3524" s="241"/>
      <c r="S3524" s="241"/>
      <c r="T3524" s="241"/>
    </row>
    <row r="3525" spans="17:20" x14ac:dyDescent="0.35">
      <c r="Q3525" s="241"/>
      <c r="R3525" s="241"/>
      <c r="S3525" s="241"/>
      <c r="T3525" s="241"/>
    </row>
    <row r="3526" spans="17:20" x14ac:dyDescent="0.35">
      <c r="Q3526" s="241"/>
      <c r="R3526" s="241"/>
      <c r="S3526" s="241"/>
      <c r="T3526" s="241"/>
    </row>
    <row r="3527" spans="17:20" x14ac:dyDescent="0.35">
      <c r="Q3527" s="241"/>
      <c r="R3527" s="241"/>
      <c r="S3527" s="241"/>
      <c r="T3527" s="241"/>
    </row>
    <row r="3528" spans="17:20" x14ac:dyDescent="0.35">
      <c r="Q3528" s="241"/>
      <c r="R3528" s="241"/>
      <c r="S3528" s="241"/>
      <c r="T3528" s="241"/>
    </row>
    <row r="3529" spans="17:20" x14ac:dyDescent="0.35">
      <c r="Q3529" s="241"/>
      <c r="R3529" s="241"/>
      <c r="S3529" s="241"/>
      <c r="T3529" s="241"/>
    </row>
    <row r="3530" spans="17:20" x14ac:dyDescent="0.35">
      <c r="Q3530" s="241"/>
      <c r="R3530" s="241"/>
      <c r="S3530" s="241"/>
      <c r="T3530" s="241"/>
    </row>
    <row r="3531" spans="17:20" x14ac:dyDescent="0.35">
      <c r="Q3531" s="241"/>
      <c r="R3531" s="241"/>
      <c r="S3531" s="241"/>
      <c r="T3531" s="241"/>
    </row>
    <row r="3532" spans="17:20" x14ac:dyDescent="0.35">
      <c r="Q3532" s="241"/>
      <c r="R3532" s="241"/>
      <c r="S3532" s="241"/>
      <c r="T3532" s="241"/>
    </row>
    <row r="3533" spans="17:20" x14ac:dyDescent="0.35">
      <c r="Q3533" s="241"/>
      <c r="R3533" s="241"/>
      <c r="S3533" s="241"/>
      <c r="T3533" s="241"/>
    </row>
    <row r="3534" spans="17:20" x14ac:dyDescent="0.35">
      <c r="Q3534" s="241"/>
      <c r="R3534" s="241"/>
      <c r="S3534" s="241"/>
      <c r="T3534" s="241"/>
    </row>
    <row r="3535" spans="17:20" x14ac:dyDescent="0.35">
      <c r="Q3535" s="241"/>
      <c r="R3535" s="241"/>
      <c r="S3535" s="241"/>
      <c r="T3535" s="241"/>
    </row>
    <row r="3536" spans="17:20" x14ac:dyDescent="0.35">
      <c r="Q3536" s="241"/>
      <c r="R3536" s="241"/>
      <c r="S3536" s="241"/>
      <c r="T3536" s="241"/>
    </row>
    <row r="3537" spans="17:20" x14ac:dyDescent="0.35">
      <c r="Q3537" s="241"/>
      <c r="R3537" s="241"/>
      <c r="S3537" s="241"/>
      <c r="T3537" s="241"/>
    </row>
    <row r="3538" spans="17:20" x14ac:dyDescent="0.35">
      <c r="Q3538" s="241"/>
      <c r="R3538" s="241"/>
      <c r="S3538" s="241"/>
      <c r="T3538" s="241"/>
    </row>
    <row r="3539" spans="17:20" x14ac:dyDescent="0.35">
      <c r="Q3539" s="241"/>
      <c r="R3539" s="241"/>
      <c r="S3539" s="241"/>
      <c r="T3539" s="241"/>
    </row>
    <row r="3540" spans="17:20" x14ac:dyDescent="0.35">
      <c r="Q3540" s="241"/>
      <c r="R3540" s="241"/>
      <c r="S3540" s="241"/>
      <c r="T3540" s="241"/>
    </row>
    <row r="3541" spans="17:20" x14ac:dyDescent="0.35">
      <c r="Q3541" s="241"/>
      <c r="R3541" s="241"/>
      <c r="S3541" s="241"/>
      <c r="T3541" s="241"/>
    </row>
    <row r="3542" spans="17:20" x14ac:dyDescent="0.35">
      <c r="Q3542" s="241"/>
      <c r="R3542" s="241"/>
      <c r="S3542" s="241"/>
      <c r="T3542" s="241"/>
    </row>
    <row r="3543" spans="17:20" x14ac:dyDescent="0.35">
      <c r="Q3543" s="241"/>
      <c r="R3543" s="241"/>
      <c r="S3543" s="241"/>
      <c r="T3543" s="241"/>
    </row>
    <row r="3544" spans="17:20" x14ac:dyDescent="0.35">
      <c r="Q3544" s="241"/>
      <c r="R3544" s="241"/>
      <c r="S3544" s="241"/>
      <c r="T3544" s="241"/>
    </row>
    <row r="3545" spans="17:20" x14ac:dyDescent="0.35">
      <c r="Q3545" s="241"/>
      <c r="R3545" s="241"/>
      <c r="S3545" s="241"/>
      <c r="T3545" s="241"/>
    </row>
    <row r="3546" spans="17:20" x14ac:dyDescent="0.35">
      <c r="Q3546" s="241"/>
      <c r="R3546" s="241"/>
      <c r="S3546" s="241"/>
      <c r="T3546" s="241"/>
    </row>
    <row r="3547" spans="17:20" x14ac:dyDescent="0.35">
      <c r="Q3547" s="241"/>
      <c r="R3547" s="241"/>
      <c r="S3547" s="241"/>
      <c r="T3547" s="241"/>
    </row>
    <row r="3548" spans="17:20" x14ac:dyDescent="0.35">
      <c r="Q3548" s="241"/>
      <c r="R3548" s="241"/>
      <c r="S3548" s="241"/>
      <c r="T3548" s="241"/>
    </row>
    <row r="3549" spans="17:20" x14ac:dyDescent="0.35">
      <c r="Q3549" s="241"/>
      <c r="R3549" s="241"/>
      <c r="S3549" s="241"/>
      <c r="T3549" s="241"/>
    </row>
    <row r="3550" spans="17:20" x14ac:dyDescent="0.35">
      <c r="Q3550" s="241"/>
      <c r="R3550" s="241"/>
      <c r="S3550" s="241"/>
      <c r="T3550" s="241"/>
    </row>
    <row r="3551" spans="17:20" x14ac:dyDescent="0.35">
      <c r="Q3551" s="241"/>
      <c r="R3551" s="241"/>
      <c r="S3551" s="241"/>
      <c r="T3551" s="241"/>
    </row>
    <row r="3552" spans="17:20" x14ac:dyDescent="0.35">
      <c r="Q3552" s="241"/>
      <c r="R3552" s="241"/>
      <c r="S3552" s="241"/>
      <c r="T3552" s="241"/>
    </row>
    <row r="3553" spans="17:20" x14ac:dyDescent="0.35">
      <c r="Q3553" s="241"/>
      <c r="R3553" s="241"/>
      <c r="S3553" s="241"/>
      <c r="T3553" s="241"/>
    </row>
    <row r="3554" spans="17:20" x14ac:dyDescent="0.35">
      <c r="Q3554" s="241"/>
      <c r="R3554" s="241"/>
      <c r="S3554" s="241"/>
      <c r="T3554" s="241"/>
    </row>
    <row r="3555" spans="17:20" x14ac:dyDescent="0.35">
      <c r="Q3555" s="241"/>
      <c r="R3555" s="241"/>
      <c r="S3555" s="241"/>
      <c r="T3555" s="241"/>
    </row>
    <row r="3556" spans="17:20" x14ac:dyDescent="0.35">
      <c r="Q3556" s="241"/>
      <c r="R3556" s="241"/>
      <c r="S3556" s="241"/>
      <c r="T3556" s="241"/>
    </row>
    <row r="3557" spans="17:20" x14ac:dyDescent="0.35">
      <c r="Q3557" s="241"/>
      <c r="R3557" s="241"/>
      <c r="S3557" s="241"/>
      <c r="T3557" s="241"/>
    </row>
    <row r="3558" spans="17:20" x14ac:dyDescent="0.35">
      <c r="Q3558" s="241"/>
      <c r="R3558" s="241"/>
      <c r="S3558" s="241"/>
      <c r="T3558" s="241"/>
    </row>
    <row r="3559" spans="17:20" x14ac:dyDescent="0.35">
      <c r="Q3559" s="241"/>
      <c r="R3559" s="241"/>
      <c r="S3559" s="241"/>
      <c r="T3559" s="241"/>
    </row>
    <row r="3560" spans="17:20" x14ac:dyDescent="0.35">
      <c r="Q3560" s="241"/>
      <c r="R3560" s="241"/>
      <c r="S3560" s="241"/>
      <c r="T3560" s="241"/>
    </row>
    <row r="3561" spans="17:20" x14ac:dyDescent="0.35">
      <c r="Q3561" s="241"/>
      <c r="R3561" s="241"/>
      <c r="S3561" s="241"/>
      <c r="T3561" s="241"/>
    </row>
    <row r="3562" spans="17:20" x14ac:dyDescent="0.35">
      <c r="Q3562" s="241"/>
      <c r="R3562" s="241"/>
      <c r="S3562" s="241"/>
      <c r="T3562" s="241"/>
    </row>
    <row r="3563" spans="17:20" x14ac:dyDescent="0.35">
      <c r="Q3563" s="241"/>
      <c r="R3563" s="241"/>
      <c r="S3563" s="241"/>
      <c r="T3563" s="241"/>
    </row>
    <row r="3564" spans="17:20" x14ac:dyDescent="0.35">
      <c r="Q3564" s="241"/>
      <c r="R3564" s="241"/>
      <c r="S3564" s="241"/>
      <c r="T3564" s="241"/>
    </row>
    <row r="3565" spans="17:20" x14ac:dyDescent="0.35">
      <c r="Q3565" s="241"/>
      <c r="R3565" s="241"/>
      <c r="S3565" s="241"/>
      <c r="T3565" s="241"/>
    </row>
    <row r="3566" spans="17:20" x14ac:dyDescent="0.35">
      <c r="Q3566" s="241"/>
      <c r="R3566" s="241"/>
      <c r="S3566" s="241"/>
      <c r="T3566" s="241"/>
    </row>
    <row r="3567" spans="17:20" x14ac:dyDescent="0.35">
      <c r="Q3567" s="241"/>
      <c r="R3567" s="241"/>
      <c r="S3567" s="241"/>
      <c r="T3567" s="241"/>
    </row>
    <row r="3568" spans="17:20" x14ac:dyDescent="0.35">
      <c r="Q3568" s="241"/>
      <c r="R3568" s="241"/>
      <c r="S3568" s="241"/>
      <c r="T3568" s="241"/>
    </row>
    <row r="3569" spans="17:20" x14ac:dyDescent="0.35">
      <c r="Q3569" s="241"/>
      <c r="R3569" s="241"/>
      <c r="S3569" s="241"/>
      <c r="T3569" s="241"/>
    </row>
    <row r="3570" spans="17:20" x14ac:dyDescent="0.35">
      <c r="Q3570" s="241"/>
      <c r="R3570" s="241"/>
      <c r="S3570" s="241"/>
      <c r="T3570" s="241"/>
    </row>
    <row r="3571" spans="17:20" x14ac:dyDescent="0.35">
      <c r="Q3571" s="241"/>
      <c r="R3571" s="241"/>
      <c r="S3571" s="241"/>
      <c r="T3571" s="241"/>
    </row>
    <row r="3572" spans="17:20" x14ac:dyDescent="0.35">
      <c r="Q3572" s="241"/>
      <c r="R3572" s="241"/>
      <c r="S3572" s="241"/>
      <c r="T3572" s="241"/>
    </row>
    <row r="3573" spans="17:20" x14ac:dyDescent="0.35">
      <c r="Q3573" s="241"/>
      <c r="R3573" s="241"/>
      <c r="S3573" s="241"/>
      <c r="T3573" s="241"/>
    </row>
    <row r="3574" spans="17:20" x14ac:dyDescent="0.35">
      <c r="Q3574" s="241"/>
      <c r="R3574" s="241"/>
      <c r="S3574" s="241"/>
      <c r="T3574" s="241"/>
    </row>
    <row r="3575" spans="17:20" x14ac:dyDescent="0.35">
      <c r="Q3575" s="241"/>
      <c r="R3575" s="241"/>
      <c r="S3575" s="241"/>
      <c r="T3575" s="241"/>
    </row>
    <row r="3576" spans="17:20" x14ac:dyDescent="0.35">
      <c r="Q3576" s="241"/>
      <c r="R3576" s="241"/>
      <c r="S3576" s="241"/>
      <c r="T3576" s="241"/>
    </row>
    <row r="3577" spans="17:20" x14ac:dyDescent="0.35">
      <c r="Q3577" s="241"/>
      <c r="R3577" s="241"/>
      <c r="S3577" s="241"/>
      <c r="T3577" s="241"/>
    </row>
    <row r="3578" spans="17:20" x14ac:dyDescent="0.35">
      <c r="Q3578" s="241"/>
      <c r="R3578" s="241"/>
      <c r="S3578" s="241"/>
      <c r="T3578" s="241"/>
    </row>
    <row r="3579" spans="17:20" x14ac:dyDescent="0.35">
      <c r="Q3579" s="241"/>
      <c r="R3579" s="241"/>
      <c r="S3579" s="241"/>
      <c r="T3579" s="241"/>
    </row>
    <row r="3580" spans="17:20" x14ac:dyDescent="0.35">
      <c r="Q3580" s="241"/>
      <c r="R3580" s="241"/>
      <c r="S3580" s="241"/>
      <c r="T3580" s="241"/>
    </row>
    <row r="3581" spans="17:20" x14ac:dyDescent="0.35">
      <c r="Q3581" s="241"/>
      <c r="R3581" s="241"/>
      <c r="S3581" s="241"/>
      <c r="T3581" s="241"/>
    </row>
    <row r="3582" spans="17:20" x14ac:dyDescent="0.35">
      <c r="Q3582" s="241"/>
      <c r="R3582" s="241"/>
      <c r="S3582" s="241"/>
      <c r="T3582" s="241"/>
    </row>
    <row r="3583" spans="17:20" x14ac:dyDescent="0.35">
      <c r="Q3583" s="241"/>
      <c r="R3583" s="241"/>
      <c r="S3583" s="241"/>
      <c r="T3583" s="241"/>
    </row>
    <row r="3584" spans="17:20" x14ac:dyDescent="0.35">
      <c r="Q3584" s="241"/>
      <c r="R3584" s="241"/>
      <c r="S3584" s="241"/>
      <c r="T3584" s="241"/>
    </row>
    <row r="3585" spans="17:20" x14ac:dyDescent="0.35">
      <c r="Q3585" s="241"/>
      <c r="R3585" s="241"/>
      <c r="S3585" s="241"/>
      <c r="T3585" s="241"/>
    </row>
    <row r="3586" spans="17:20" x14ac:dyDescent="0.35">
      <c r="Q3586" s="241"/>
      <c r="R3586" s="241"/>
      <c r="S3586" s="241"/>
      <c r="T3586" s="241"/>
    </row>
    <row r="3587" spans="17:20" x14ac:dyDescent="0.35">
      <c r="Q3587" s="241"/>
      <c r="R3587" s="241"/>
      <c r="S3587" s="241"/>
      <c r="T3587" s="241"/>
    </row>
    <row r="3588" spans="17:20" x14ac:dyDescent="0.35">
      <c r="Q3588" s="241"/>
      <c r="R3588" s="241"/>
      <c r="S3588" s="241"/>
      <c r="T3588" s="241"/>
    </row>
    <row r="3589" spans="17:20" x14ac:dyDescent="0.35">
      <c r="Q3589" s="241"/>
      <c r="R3589" s="241"/>
      <c r="S3589" s="241"/>
      <c r="T3589" s="241"/>
    </row>
    <row r="3590" spans="17:20" x14ac:dyDescent="0.35">
      <c r="Q3590" s="241"/>
      <c r="R3590" s="241"/>
      <c r="S3590" s="241"/>
      <c r="T3590" s="241"/>
    </row>
    <row r="3591" spans="17:20" x14ac:dyDescent="0.35">
      <c r="Q3591" s="241"/>
      <c r="R3591" s="241"/>
      <c r="S3591" s="241"/>
      <c r="T3591" s="241"/>
    </row>
    <row r="3592" spans="17:20" x14ac:dyDescent="0.35">
      <c r="Q3592" s="241"/>
      <c r="R3592" s="241"/>
      <c r="S3592" s="241"/>
      <c r="T3592" s="241"/>
    </row>
    <row r="3593" spans="17:20" x14ac:dyDescent="0.35">
      <c r="Q3593" s="241"/>
      <c r="R3593" s="241"/>
      <c r="S3593" s="241"/>
      <c r="T3593" s="241"/>
    </row>
    <row r="3594" spans="17:20" x14ac:dyDescent="0.35">
      <c r="Q3594" s="241"/>
      <c r="R3594" s="241"/>
      <c r="S3594" s="241"/>
      <c r="T3594" s="241"/>
    </row>
    <row r="3595" spans="17:20" x14ac:dyDescent="0.35">
      <c r="Q3595" s="241"/>
      <c r="R3595" s="241"/>
      <c r="S3595" s="241"/>
      <c r="T3595" s="241"/>
    </row>
    <row r="3596" spans="17:20" x14ac:dyDescent="0.35">
      <c r="Q3596" s="241"/>
      <c r="R3596" s="241"/>
      <c r="S3596" s="241"/>
      <c r="T3596" s="241"/>
    </row>
    <row r="3597" spans="17:20" x14ac:dyDescent="0.35">
      <c r="Q3597" s="241"/>
      <c r="R3597" s="241"/>
      <c r="S3597" s="241"/>
      <c r="T3597" s="241"/>
    </row>
    <row r="3598" spans="17:20" x14ac:dyDescent="0.35">
      <c r="Q3598" s="241"/>
      <c r="R3598" s="241"/>
      <c r="S3598" s="241"/>
      <c r="T3598" s="241"/>
    </row>
    <row r="3599" spans="17:20" x14ac:dyDescent="0.35">
      <c r="Q3599" s="241"/>
      <c r="R3599" s="241"/>
      <c r="S3599" s="241"/>
      <c r="T3599" s="241"/>
    </row>
    <row r="3600" spans="17:20" x14ac:dyDescent="0.35">
      <c r="Q3600" s="241"/>
      <c r="R3600" s="241"/>
      <c r="S3600" s="241"/>
      <c r="T3600" s="241"/>
    </row>
    <row r="3601" spans="17:20" x14ac:dyDescent="0.35">
      <c r="Q3601" s="241"/>
      <c r="R3601" s="241"/>
      <c r="S3601" s="241"/>
      <c r="T3601" s="241"/>
    </row>
    <row r="3602" spans="17:20" x14ac:dyDescent="0.35">
      <c r="Q3602" s="241"/>
      <c r="R3602" s="241"/>
      <c r="S3602" s="241"/>
      <c r="T3602" s="241"/>
    </row>
    <row r="3603" spans="17:20" x14ac:dyDescent="0.35">
      <c r="Q3603" s="241"/>
      <c r="R3603" s="241"/>
      <c r="S3603" s="241"/>
      <c r="T3603" s="241"/>
    </row>
    <row r="3604" spans="17:20" x14ac:dyDescent="0.35">
      <c r="Q3604" s="241"/>
      <c r="R3604" s="241"/>
      <c r="S3604" s="241"/>
      <c r="T3604" s="241"/>
    </row>
    <row r="3605" spans="17:20" x14ac:dyDescent="0.35">
      <c r="Q3605" s="241"/>
      <c r="R3605" s="241"/>
      <c r="S3605" s="241"/>
      <c r="T3605" s="241"/>
    </row>
    <row r="3606" spans="17:20" x14ac:dyDescent="0.35">
      <c r="Q3606" s="241"/>
      <c r="R3606" s="241"/>
      <c r="S3606" s="241"/>
      <c r="T3606" s="241"/>
    </row>
    <row r="3607" spans="17:20" x14ac:dyDescent="0.35">
      <c r="Q3607" s="241"/>
      <c r="R3607" s="241"/>
      <c r="S3607" s="241"/>
      <c r="T3607" s="241"/>
    </row>
    <row r="3608" spans="17:20" x14ac:dyDescent="0.35">
      <c r="Q3608" s="241"/>
      <c r="R3608" s="241"/>
      <c r="S3608" s="241"/>
      <c r="T3608" s="241"/>
    </row>
    <row r="3609" spans="17:20" x14ac:dyDescent="0.35">
      <c r="Q3609" s="241"/>
      <c r="R3609" s="241"/>
      <c r="S3609" s="241"/>
      <c r="T3609" s="241"/>
    </row>
    <row r="3610" spans="17:20" x14ac:dyDescent="0.35">
      <c r="Q3610" s="241"/>
      <c r="R3610" s="241"/>
      <c r="S3610" s="241"/>
      <c r="T3610" s="241"/>
    </row>
    <row r="3611" spans="17:20" x14ac:dyDescent="0.35">
      <c r="Q3611" s="241"/>
      <c r="R3611" s="241"/>
      <c r="S3611" s="241"/>
      <c r="T3611" s="241"/>
    </row>
    <row r="3612" spans="17:20" x14ac:dyDescent="0.35">
      <c r="Q3612" s="241"/>
      <c r="R3612" s="241"/>
      <c r="S3612" s="241"/>
      <c r="T3612" s="241"/>
    </row>
    <row r="3613" spans="17:20" x14ac:dyDescent="0.35">
      <c r="Q3613" s="241"/>
      <c r="R3613" s="241"/>
      <c r="S3613" s="241"/>
      <c r="T3613" s="241"/>
    </row>
    <row r="3614" spans="17:20" x14ac:dyDescent="0.35">
      <c r="Q3614" s="241"/>
      <c r="R3614" s="241"/>
      <c r="S3614" s="241"/>
      <c r="T3614" s="241"/>
    </row>
    <row r="3615" spans="17:20" x14ac:dyDescent="0.35">
      <c r="Q3615" s="241"/>
      <c r="R3615" s="241"/>
      <c r="S3615" s="241"/>
      <c r="T3615" s="241"/>
    </row>
    <row r="3616" spans="17:20" x14ac:dyDescent="0.35">
      <c r="Q3616" s="241"/>
      <c r="R3616" s="241"/>
      <c r="S3616" s="241"/>
      <c r="T3616" s="241"/>
    </row>
    <row r="3617" spans="17:20" x14ac:dyDescent="0.35">
      <c r="Q3617" s="241"/>
      <c r="R3617" s="241"/>
      <c r="S3617" s="241"/>
      <c r="T3617" s="241"/>
    </row>
    <row r="3618" spans="17:20" x14ac:dyDescent="0.35">
      <c r="Q3618" s="241"/>
      <c r="R3618" s="241"/>
      <c r="S3618" s="241"/>
      <c r="T3618" s="241"/>
    </row>
    <row r="3619" spans="17:20" x14ac:dyDescent="0.35">
      <c r="Q3619" s="241"/>
      <c r="R3619" s="241"/>
      <c r="S3619" s="241"/>
      <c r="T3619" s="241"/>
    </row>
    <row r="3620" spans="17:20" x14ac:dyDescent="0.35">
      <c r="Q3620" s="241"/>
      <c r="R3620" s="241"/>
      <c r="S3620" s="241"/>
      <c r="T3620" s="241"/>
    </row>
    <row r="3621" spans="17:20" x14ac:dyDescent="0.35">
      <c r="Q3621" s="241"/>
      <c r="R3621" s="241"/>
      <c r="S3621" s="241"/>
      <c r="T3621" s="241"/>
    </row>
    <row r="3622" spans="17:20" x14ac:dyDescent="0.35">
      <c r="Q3622" s="241"/>
      <c r="R3622" s="241"/>
      <c r="S3622" s="241"/>
      <c r="T3622" s="241"/>
    </row>
    <row r="3623" spans="17:20" x14ac:dyDescent="0.35">
      <c r="Q3623" s="241"/>
      <c r="R3623" s="241"/>
      <c r="S3623" s="241"/>
      <c r="T3623" s="241"/>
    </row>
    <row r="3624" spans="17:20" x14ac:dyDescent="0.35">
      <c r="Q3624" s="241"/>
      <c r="R3624" s="241"/>
      <c r="S3624" s="241"/>
      <c r="T3624" s="241"/>
    </row>
    <row r="3625" spans="17:20" x14ac:dyDescent="0.35">
      <c r="Q3625" s="241"/>
      <c r="R3625" s="241"/>
      <c r="S3625" s="241"/>
      <c r="T3625" s="241"/>
    </row>
    <row r="3626" spans="17:20" x14ac:dyDescent="0.35">
      <c r="Q3626" s="241"/>
      <c r="R3626" s="241"/>
      <c r="S3626" s="241"/>
      <c r="T3626" s="241"/>
    </row>
    <row r="3627" spans="17:20" x14ac:dyDescent="0.35">
      <c r="Q3627" s="241"/>
      <c r="R3627" s="241"/>
      <c r="S3627" s="241"/>
      <c r="T3627" s="241"/>
    </row>
    <row r="3628" spans="17:20" x14ac:dyDescent="0.35">
      <c r="Q3628" s="241"/>
      <c r="R3628" s="241"/>
      <c r="S3628" s="241"/>
      <c r="T3628" s="241"/>
    </row>
    <row r="3629" spans="17:20" x14ac:dyDescent="0.35">
      <c r="Q3629" s="241"/>
      <c r="R3629" s="241"/>
      <c r="S3629" s="241"/>
      <c r="T3629" s="241"/>
    </row>
    <row r="3630" spans="17:20" x14ac:dyDescent="0.35">
      <c r="Q3630" s="241"/>
      <c r="R3630" s="241"/>
      <c r="S3630" s="241"/>
      <c r="T3630" s="241"/>
    </row>
    <row r="3631" spans="17:20" x14ac:dyDescent="0.35">
      <c r="Q3631" s="241"/>
      <c r="R3631" s="241"/>
      <c r="S3631" s="241"/>
      <c r="T3631" s="241"/>
    </row>
    <row r="3632" spans="17:20" x14ac:dyDescent="0.35">
      <c r="Q3632" s="241"/>
      <c r="R3632" s="241"/>
      <c r="S3632" s="241"/>
      <c r="T3632" s="241"/>
    </row>
    <row r="3633" spans="17:20" x14ac:dyDescent="0.35">
      <c r="Q3633" s="241"/>
      <c r="R3633" s="241"/>
      <c r="S3633" s="241"/>
      <c r="T3633" s="241"/>
    </row>
    <row r="3634" spans="17:20" x14ac:dyDescent="0.35">
      <c r="Q3634" s="241"/>
      <c r="R3634" s="241"/>
      <c r="S3634" s="241"/>
      <c r="T3634" s="241"/>
    </row>
    <row r="3635" spans="17:20" x14ac:dyDescent="0.35">
      <c r="Q3635" s="241"/>
      <c r="R3635" s="241"/>
      <c r="S3635" s="241"/>
      <c r="T3635" s="241"/>
    </row>
    <row r="3636" spans="17:20" x14ac:dyDescent="0.35">
      <c r="Q3636" s="241"/>
      <c r="R3636" s="241"/>
      <c r="S3636" s="241"/>
      <c r="T3636" s="241"/>
    </row>
    <row r="3637" spans="17:20" x14ac:dyDescent="0.35">
      <c r="Q3637" s="241"/>
      <c r="R3637" s="241"/>
      <c r="S3637" s="241"/>
      <c r="T3637" s="241"/>
    </row>
    <row r="3638" spans="17:20" x14ac:dyDescent="0.35">
      <c r="Q3638" s="241"/>
      <c r="R3638" s="241"/>
      <c r="S3638" s="241"/>
      <c r="T3638" s="241"/>
    </row>
    <row r="3639" spans="17:20" x14ac:dyDescent="0.35">
      <c r="Q3639" s="241"/>
      <c r="R3639" s="241"/>
      <c r="S3639" s="241"/>
      <c r="T3639" s="241"/>
    </row>
    <row r="3640" spans="17:20" x14ac:dyDescent="0.35">
      <c r="Q3640" s="241"/>
      <c r="R3640" s="241"/>
      <c r="S3640" s="241"/>
      <c r="T3640" s="241"/>
    </row>
    <row r="3641" spans="17:20" x14ac:dyDescent="0.35">
      <c r="Q3641" s="241"/>
      <c r="R3641" s="241"/>
      <c r="S3641" s="241"/>
      <c r="T3641" s="241"/>
    </row>
    <row r="3642" spans="17:20" x14ac:dyDescent="0.35">
      <c r="Q3642" s="241"/>
      <c r="R3642" s="241"/>
      <c r="S3642" s="241"/>
      <c r="T3642" s="241"/>
    </row>
    <row r="3643" spans="17:20" x14ac:dyDescent="0.35">
      <c r="Q3643" s="241"/>
      <c r="R3643" s="241"/>
      <c r="S3643" s="241"/>
      <c r="T3643" s="241"/>
    </row>
    <row r="3644" spans="17:20" x14ac:dyDescent="0.35">
      <c r="Q3644" s="241"/>
      <c r="R3644" s="241"/>
      <c r="S3644" s="241"/>
      <c r="T3644" s="241"/>
    </row>
    <row r="3645" spans="17:20" x14ac:dyDescent="0.35">
      <c r="Q3645" s="241"/>
      <c r="R3645" s="241"/>
      <c r="S3645" s="241"/>
      <c r="T3645" s="241"/>
    </row>
    <row r="3646" spans="17:20" x14ac:dyDescent="0.35">
      <c r="Q3646" s="241"/>
      <c r="R3646" s="241"/>
      <c r="S3646" s="241"/>
      <c r="T3646" s="241"/>
    </row>
    <row r="3647" spans="17:20" x14ac:dyDescent="0.35">
      <c r="Q3647" s="241"/>
      <c r="R3647" s="241"/>
      <c r="S3647" s="241"/>
      <c r="T3647" s="241"/>
    </row>
    <row r="3648" spans="17:20" x14ac:dyDescent="0.35">
      <c r="Q3648" s="241"/>
      <c r="R3648" s="241"/>
      <c r="S3648" s="241"/>
      <c r="T3648" s="241"/>
    </row>
    <row r="3649" spans="17:20" x14ac:dyDescent="0.35">
      <c r="Q3649" s="241"/>
      <c r="R3649" s="241"/>
      <c r="S3649" s="241"/>
      <c r="T3649" s="241"/>
    </row>
    <row r="3650" spans="17:20" x14ac:dyDescent="0.35">
      <c r="Q3650" s="241"/>
      <c r="R3650" s="241"/>
      <c r="S3650" s="241"/>
      <c r="T3650" s="241"/>
    </row>
    <row r="3651" spans="17:20" x14ac:dyDescent="0.35">
      <c r="Q3651" s="241"/>
      <c r="R3651" s="241"/>
      <c r="S3651" s="241"/>
      <c r="T3651" s="241"/>
    </row>
    <row r="3652" spans="17:20" x14ac:dyDescent="0.35">
      <c r="Q3652" s="241"/>
      <c r="R3652" s="241"/>
      <c r="S3652" s="241"/>
      <c r="T3652" s="241"/>
    </row>
    <row r="3653" spans="17:20" x14ac:dyDescent="0.35">
      <c r="Q3653" s="241"/>
      <c r="R3653" s="241"/>
      <c r="S3653" s="241"/>
      <c r="T3653" s="241"/>
    </row>
    <row r="3654" spans="17:20" x14ac:dyDescent="0.35">
      <c r="Q3654" s="241"/>
      <c r="R3654" s="241"/>
      <c r="S3654" s="241"/>
      <c r="T3654" s="241"/>
    </row>
    <row r="3655" spans="17:20" x14ac:dyDescent="0.35">
      <c r="Q3655" s="241"/>
      <c r="R3655" s="241"/>
      <c r="S3655" s="241"/>
      <c r="T3655" s="241"/>
    </row>
    <row r="3656" spans="17:20" x14ac:dyDescent="0.35">
      <c r="Q3656" s="241"/>
      <c r="R3656" s="241"/>
      <c r="S3656" s="241"/>
      <c r="T3656" s="241"/>
    </row>
    <row r="3657" spans="17:20" x14ac:dyDescent="0.35">
      <c r="Q3657" s="241"/>
      <c r="R3657" s="241"/>
      <c r="S3657" s="241"/>
      <c r="T3657" s="241"/>
    </row>
    <row r="3658" spans="17:20" x14ac:dyDescent="0.35">
      <c r="Q3658" s="241"/>
      <c r="R3658" s="241"/>
      <c r="S3658" s="241"/>
      <c r="T3658" s="241"/>
    </row>
    <row r="3659" spans="17:20" x14ac:dyDescent="0.35">
      <c r="Q3659" s="241"/>
      <c r="R3659" s="241"/>
      <c r="S3659" s="241"/>
      <c r="T3659" s="241"/>
    </row>
    <row r="3660" spans="17:20" x14ac:dyDescent="0.35">
      <c r="Q3660" s="241"/>
      <c r="R3660" s="241"/>
      <c r="S3660" s="241"/>
      <c r="T3660" s="241"/>
    </row>
    <row r="3661" spans="17:20" x14ac:dyDescent="0.35">
      <c r="Q3661" s="241"/>
      <c r="R3661" s="241"/>
      <c r="S3661" s="241"/>
      <c r="T3661" s="241"/>
    </row>
    <row r="3662" spans="17:20" x14ac:dyDescent="0.35">
      <c r="Q3662" s="241"/>
      <c r="R3662" s="241"/>
      <c r="S3662" s="241"/>
      <c r="T3662" s="241"/>
    </row>
    <row r="3663" spans="17:20" x14ac:dyDescent="0.35">
      <c r="Q3663" s="241"/>
      <c r="R3663" s="241"/>
      <c r="S3663" s="241"/>
      <c r="T3663" s="241"/>
    </row>
    <row r="3664" spans="17:20" x14ac:dyDescent="0.35">
      <c r="Q3664" s="241"/>
      <c r="R3664" s="241"/>
      <c r="S3664" s="241"/>
      <c r="T3664" s="241"/>
    </row>
    <row r="3665" spans="17:20" x14ac:dyDescent="0.35">
      <c r="Q3665" s="241"/>
      <c r="R3665" s="241"/>
      <c r="S3665" s="241"/>
      <c r="T3665" s="241"/>
    </row>
    <row r="3666" spans="17:20" x14ac:dyDescent="0.35">
      <c r="Q3666" s="241"/>
      <c r="R3666" s="241"/>
      <c r="S3666" s="241"/>
      <c r="T3666" s="241"/>
    </row>
    <row r="3667" spans="17:20" x14ac:dyDescent="0.35">
      <c r="Q3667" s="241"/>
      <c r="R3667" s="241"/>
      <c r="S3667" s="241"/>
      <c r="T3667" s="241"/>
    </row>
    <row r="3668" spans="17:20" x14ac:dyDescent="0.35">
      <c r="Q3668" s="241"/>
      <c r="R3668" s="241"/>
      <c r="S3668" s="241"/>
      <c r="T3668" s="241"/>
    </row>
    <row r="3669" spans="17:20" x14ac:dyDescent="0.35">
      <c r="Q3669" s="241"/>
      <c r="R3669" s="241"/>
      <c r="S3669" s="241"/>
      <c r="T3669" s="241"/>
    </row>
    <row r="3670" spans="17:20" x14ac:dyDescent="0.35">
      <c r="Q3670" s="241"/>
      <c r="R3670" s="241"/>
      <c r="S3670" s="241"/>
      <c r="T3670" s="241"/>
    </row>
    <row r="3671" spans="17:20" x14ac:dyDescent="0.35">
      <c r="Q3671" s="241"/>
      <c r="R3671" s="241"/>
      <c r="S3671" s="241"/>
      <c r="T3671" s="241"/>
    </row>
    <row r="3672" spans="17:20" x14ac:dyDescent="0.35">
      <c r="Q3672" s="241"/>
      <c r="R3672" s="241"/>
      <c r="S3672" s="241"/>
      <c r="T3672" s="241"/>
    </row>
    <row r="3673" spans="17:20" x14ac:dyDescent="0.35">
      <c r="Q3673" s="241"/>
      <c r="R3673" s="241"/>
      <c r="S3673" s="241"/>
      <c r="T3673" s="241"/>
    </row>
    <row r="3674" spans="17:20" x14ac:dyDescent="0.35">
      <c r="Q3674" s="241"/>
      <c r="R3674" s="241"/>
      <c r="S3674" s="241"/>
      <c r="T3674" s="241"/>
    </row>
    <row r="3675" spans="17:20" x14ac:dyDescent="0.35">
      <c r="Q3675" s="241"/>
      <c r="R3675" s="241"/>
      <c r="S3675" s="241"/>
      <c r="T3675" s="241"/>
    </row>
    <row r="3676" spans="17:20" x14ac:dyDescent="0.35">
      <c r="Q3676" s="241"/>
      <c r="R3676" s="241"/>
      <c r="S3676" s="241"/>
      <c r="T3676" s="241"/>
    </row>
    <row r="3677" spans="17:20" x14ac:dyDescent="0.35">
      <c r="Q3677" s="241"/>
      <c r="R3677" s="241"/>
      <c r="S3677" s="241"/>
      <c r="T3677" s="241"/>
    </row>
    <row r="3678" spans="17:20" x14ac:dyDescent="0.35">
      <c r="Q3678" s="241"/>
      <c r="R3678" s="241"/>
      <c r="S3678" s="241"/>
      <c r="T3678" s="241"/>
    </row>
    <row r="3679" spans="17:20" x14ac:dyDescent="0.35">
      <c r="Q3679" s="241"/>
      <c r="R3679" s="241"/>
      <c r="S3679" s="241"/>
      <c r="T3679" s="241"/>
    </row>
    <row r="3680" spans="17:20" x14ac:dyDescent="0.35">
      <c r="Q3680" s="241"/>
      <c r="R3680" s="241"/>
      <c r="S3680" s="241"/>
      <c r="T3680" s="241"/>
    </row>
    <row r="3681" spans="17:20" x14ac:dyDescent="0.35">
      <c r="Q3681" s="241"/>
      <c r="R3681" s="241"/>
      <c r="S3681" s="241"/>
      <c r="T3681" s="241"/>
    </row>
    <row r="3682" spans="17:20" x14ac:dyDescent="0.35">
      <c r="Q3682" s="241"/>
      <c r="R3682" s="241"/>
      <c r="S3682" s="241"/>
      <c r="T3682" s="241"/>
    </row>
    <row r="3683" spans="17:20" x14ac:dyDescent="0.35">
      <c r="Q3683" s="241"/>
      <c r="R3683" s="241"/>
      <c r="S3683" s="241"/>
      <c r="T3683" s="241"/>
    </row>
    <row r="3684" spans="17:20" x14ac:dyDescent="0.35">
      <c r="Q3684" s="241"/>
      <c r="R3684" s="241"/>
      <c r="S3684" s="241"/>
      <c r="T3684" s="241"/>
    </row>
    <row r="3685" spans="17:20" x14ac:dyDescent="0.35">
      <c r="Q3685" s="241"/>
      <c r="R3685" s="241"/>
      <c r="S3685" s="241"/>
      <c r="T3685" s="241"/>
    </row>
    <row r="3686" spans="17:20" x14ac:dyDescent="0.35">
      <c r="Q3686" s="241"/>
      <c r="R3686" s="241"/>
      <c r="S3686" s="241"/>
      <c r="T3686" s="241"/>
    </row>
    <row r="3687" spans="17:20" x14ac:dyDescent="0.35">
      <c r="Q3687" s="241"/>
      <c r="R3687" s="241"/>
      <c r="S3687" s="241"/>
      <c r="T3687" s="241"/>
    </row>
    <row r="3688" spans="17:20" x14ac:dyDescent="0.35">
      <c r="Q3688" s="241"/>
      <c r="R3688" s="241"/>
      <c r="S3688" s="241"/>
      <c r="T3688" s="241"/>
    </row>
    <row r="3689" spans="17:20" x14ac:dyDescent="0.35">
      <c r="Q3689" s="241"/>
      <c r="R3689" s="241"/>
      <c r="S3689" s="241"/>
      <c r="T3689" s="241"/>
    </row>
    <row r="3690" spans="17:20" x14ac:dyDescent="0.35">
      <c r="Q3690" s="241"/>
      <c r="R3690" s="241"/>
      <c r="S3690" s="241"/>
      <c r="T3690" s="241"/>
    </row>
    <row r="3691" spans="17:20" x14ac:dyDescent="0.35">
      <c r="Q3691" s="241"/>
      <c r="R3691" s="241"/>
      <c r="S3691" s="241"/>
      <c r="T3691" s="241"/>
    </row>
    <row r="3692" spans="17:20" x14ac:dyDescent="0.35">
      <c r="Q3692" s="241"/>
      <c r="R3692" s="241"/>
      <c r="S3692" s="241"/>
      <c r="T3692" s="241"/>
    </row>
    <row r="3693" spans="17:20" x14ac:dyDescent="0.35">
      <c r="Q3693" s="241"/>
      <c r="R3693" s="241"/>
      <c r="S3693" s="241"/>
      <c r="T3693" s="241"/>
    </row>
    <row r="3694" spans="17:20" x14ac:dyDescent="0.35">
      <c r="Q3694" s="241"/>
      <c r="R3694" s="241"/>
      <c r="S3694" s="241"/>
      <c r="T3694" s="241"/>
    </row>
    <row r="3695" spans="17:20" x14ac:dyDescent="0.35">
      <c r="Q3695" s="241"/>
      <c r="R3695" s="241"/>
      <c r="S3695" s="241"/>
      <c r="T3695" s="241"/>
    </row>
    <row r="3696" spans="17:20" x14ac:dyDescent="0.35">
      <c r="Q3696" s="241"/>
      <c r="R3696" s="241"/>
      <c r="S3696" s="241"/>
      <c r="T3696" s="241"/>
    </row>
    <row r="3697" spans="17:20" x14ac:dyDescent="0.35">
      <c r="Q3697" s="241"/>
      <c r="R3697" s="241"/>
      <c r="S3697" s="241"/>
      <c r="T3697" s="241"/>
    </row>
    <row r="3698" spans="17:20" x14ac:dyDescent="0.35">
      <c r="Q3698" s="241"/>
      <c r="R3698" s="241"/>
      <c r="S3698" s="241"/>
      <c r="T3698" s="241"/>
    </row>
    <row r="3699" spans="17:20" x14ac:dyDescent="0.35">
      <c r="Q3699" s="241"/>
      <c r="R3699" s="241"/>
      <c r="S3699" s="241"/>
      <c r="T3699" s="241"/>
    </row>
    <row r="3700" spans="17:20" x14ac:dyDescent="0.35">
      <c r="Q3700" s="241"/>
      <c r="R3700" s="241"/>
      <c r="S3700" s="241"/>
      <c r="T3700" s="241"/>
    </row>
    <row r="3701" spans="17:20" x14ac:dyDescent="0.35">
      <c r="Q3701" s="241"/>
      <c r="R3701" s="241"/>
      <c r="S3701" s="241"/>
      <c r="T3701" s="241"/>
    </row>
    <row r="3702" spans="17:20" x14ac:dyDescent="0.35">
      <c r="Q3702" s="241"/>
      <c r="R3702" s="241"/>
      <c r="S3702" s="241"/>
      <c r="T3702" s="241"/>
    </row>
    <row r="3703" spans="17:20" x14ac:dyDescent="0.35">
      <c r="Q3703" s="241"/>
      <c r="R3703" s="241"/>
      <c r="S3703" s="241"/>
      <c r="T3703" s="241"/>
    </row>
    <row r="3704" spans="17:20" x14ac:dyDescent="0.35">
      <c r="Q3704" s="241"/>
      <c r="R3704" s="241"/>
      <c r="S3704" s="241"/>
      <c r="T3704" s="241"/>
    </row>
    <row r="3705" spans="17:20" x14ac:dyDescent="0.35">
      <c r="Q3705" s="241"/>
      <c r="R3705" s="241"/>
      <c r="S3705" s="241"/>
      <c r="T3705" s="241"/>
    </row>
    <row r="3706" spans="17:20" x14ac:dyDescent="0.35">
      <c r="Q3706" s="241"/>
      <c r="R3706" s="241"/>
      <c r="S3706" s="241"/>
      <c r="T3706" s="241"/>
    </row>
    <row r="3707" spans="17:20" x14ac:dyDescent="0.35">
      <c r="Q3707" s="241"/>
      <c r="R3707" s="241"/>
      <c r="S3707" s="241"/>
      <c r="T3707" s="241"/>
    </row>
    <row r="3708" spans="17:20" x14ac:dyDescent="0.35">
      <c r="Q3708" s="241"/>
      <c r="R3708" s="241"/>
      <c r="S3708" s="241"/>
      <c r="T3708" s="241"/>
    </row>
    <row r="3709" spans="17:20" x14ac:dyDescent="0.35">
      <c r="Q3709" s="241"/>
      <c r="R3709" s="241"/>
      <c r="S3709" s="241"/>
      <c r="T3709" s="241"/>
    </row>
    <row r="3710" spans="17:20" x14ac:dyDescent="0.35">
      <c r="Q3710" s="241"/>
      <c r="R3710" s="241"/>
      <c r="S3710" s="241"/>
      <c r="T3710" s="241"/>
    </row>
    <row r="3711" spans="17:20" x14ac:dyDescent="0.35">
      <c r="Q3711" s="241"/>
      <c r="R3711" s="241"/>
      <c r="S3711" s="241"/>
      <c r="T3711" s="241"/>
    </row>
    <row r="3712" spans="17:20" x14ac:dyDescent="0.35">
      <c r="Q3712" s="241"/>
      <c r="R3712" s="241"/>
      <c r="S3712" s="241"/>
      <c r="T3712" s="241"/>
    </row>
    <row r="3713" spans="17:20" x14ac:dyDescent="0.35">
      <c r="Q3713" s="241"/>
      <c r="R3713" s="241"/>
      <c r="S3713" s="241"/>
      <c r="T3713" s="241"/>
    </row>
    <row r="3714" spans="17:20" x14ac:dyDescent="0.35">
      <c r="Q3714" s="241"/>
      <c r="R3714" s="241"/>
      <c r="S3714" s="241"/>
      <c r="T3714" s="241"/>
    </row>
    <row r="3715" spans="17:20" x14ac:dyDescent="0.35">
      <c r="Q3715" s="241"/>
      <c r="R3715" s="241"/>
      <c r="S3715" s="241"/>
      <c r="T3715" s="241"/>
    </row>
    <row r="3716" spans="17:20" x14ac:dyDescent="0.35">
      <c r="Q3716" s="241"/>
      <c r="R3716" s="241"/>
      <c r="S3716" s="241"/>
      <c r="T3716" s="241"/>
    </row>
    <row r="3717" spans="17:20" x14ac:dyDescent="0.35">
      <c r="Q3717" s="241"/>
      <c r="R3717" s="241"/>
      <c r="S3717" s="241"/>
      <c r="T3717" s="241"/>
    </row>
    <row r="3718" spans="17:20" x14ac:dyDescent="0.35">
      <c r="Q3718" s="241"/>
      <c r="R3718" s="241"/>
      <c r="S3718" s="241"/>
      <c r="T3718" s="241"/>
    </row>
    <row r="3719" spans="17:20" x14ac:dyDescent="0.35">
      <c r="Q3719" s="241"/>
      <c r="R3719" s="241"/>
      <c r="S3719" s="241"/>
      <c r="T3719" s="241"/>
    </row>
    <row r="3720" spans="17:20" x14ac:dyDescent="0.35">
      <c r="Q3720" s="241"/>
      <c r="R3720" s="241"/>
      <c r="S3720" s="241"/>
      <c r="T3720" s="241"/>
    </row>
    <row r="3721" spans="17:20" x14ac:dyDescent="0.35">
      <c r="Q3721" s="241"/>
      <c r="R3721" s="241"/>
      <c r="S3721" s="241"/>
      <c r="T3721" s="241"/>
    </row>
    <row r="3722" spans="17:20" x14ac:dyDescent="0.35">
      <c r="Q3722" s="241"/>
      <c r="R3722" s="241"/>
      <c r="S3722" s="241"/>
      <c r="T3722" s="241"/>
    </row>
    <row r="3723" spans="17:20" x14ac:dyDescent="0.35">
      <c r="Q3723" s="241"/>
      <c r="R3723" s="241"/>
      <c r="S3723" s="241"/>
      <c r="T3723" s="241"/>
    </row>
    <row r="3724" spans="17:20" x14ac:dyDescent="0.35">
      <c r="Q3724" s="241"/>
      <c r="R3724" s="241"/>
      <c r="S3724" s="241"/>
      <c r="T3724" s="241"/>
    </row>
    <row r="3725" spans="17:20" x14ac:dyDescent="0.35">
      <c r="Q3725" s="241"/>
      <c r="R3725" s="241"/>
      <c r="S3725" s="241"/>
      <c r="T3725" s="241"/>
    </row>
    <row r="3726" spans="17:20" x14ac:dyDescent="0.35">
      <c r="Q3726" s="241"/>
      <c r="R3726" s="241"/>
      <c r="S3726" s="241"/>
      <c r="T3726" s="241"/>
    </row>
    <row r="3727" spans="17:20" x14ac:dyDescent="0.35">
      <c r="Q3727" s="241"/>
      <c r="R3727" s="241"/>
      <c r="S3727" s="241"/>
      <c r="T3727" s="241"/>
    </row>
    <row r="3728" spans="17:20" x14ac:dyDescent="0.35">
      <c r="Q3728" s="241"/>
      <c r="R3728" s="241"/>
      <c r="S3728" s="241"/>
      <c r="T3728" s="241"/>
    </row>
    <row r="3729" spans="17:20" x14ac:dyDescent="0.35">
      <c r="Q3729" s="241"/>
      <c r="R3729" s="241"/>
      <c r="S3729" s="241"/>
      <c r="T3729" s="241"/>
    </row>
    <row r="3730" spans="17:20" x14ac:dyDescent="0.35">
      <c r="Q3730" s="241"/>
      <c r="R3730" s="241"/>
      <c r="S3730" s="241"/>
      <c r="T3730" s="241"/>
    </row>
    <row r="3731" spans="17:20" x14ac:dyDescent="0.35">
      <c r="Q3731" s="241"/>
      <c r="R3731" s="241"/>
      <c r="S3731" s="241"/>
      <c r="T3731" s="241"/>
    </row>
    <row r="3732" spans="17:20" x14ac:dyDescent="0.35">
      <c r="Q3732" s="241"/>
      <c r="R3732" s="241"/>
      <c r="S3732" s="241"/>
      <c r="T3732" s="241"/>
    </row>
    <row r="3733" spans="17:20" x14ac:dyDescent="0.35">
      <c r="Q3733" s="241"/>
      <c r="R3733" s="241"/>
      <c r="S3733" s="241"/>
      <c r="T3733" s="241"/>
    </row>
    <row r="3734" spans="17:20" x14ac:dyDescent="0.35">
      <c r="Q3734" s="241"/>
      <c r="R3734" s="241"/>
      <c r="S3734" s="241"/>
      <c r="T3734" s="241"/>
    </row>
    <row r="3735" spans="17:20" x14ac:dyDescent="0.35">
      <c r="Q3735" s="241"/>
      <c r="R3735" s="241"/>
      <c r="S3735" s="241"/>
      <c r="T3735" s="241"/>
    </row>
    <row r="3736" spans="17:20" x14ac:dyDescent="0.35">
      <c r="Q3736" s="241"/>
      <c r="R3736" s="241"/>
      <c r="S3736" s="241"/>
      <c r="T3736" s="241"/>
    </row>
    <row r="3737" spans="17:20" x14ac:dyDescent="0.35">
      <c r="Q3737" s="241"/>
      <c r="R3737" s="241"/>
      <c r="S3737" s="241"/>
      <c r="T3737" s="241"/>
    </row>
    <row r="3738" spans="17:20" x14ac:dyDescent="0.35">
      <c r="Q3738" s="241"/>
      <c r="R3738" s="241"/>
      <c r="S3738" s="241"/>
      <c r="T3738" s="241"/>
    </row>
    <row r="3739" spans="17:20" x14ac:dyDescent="0.35">
      <c r="Q3739" s="241"/>
      <c r="R3739" s="241"/>
      <c r="S3739" s="241"/>
      <c r="T3739" s="241"/>
    </row>
    <row r="3740" spans="17:20" x14ac:dyDescent="0.35">
      <c r="Q3740" s="241"/>
      <c r="R3740" s="241"/>
      <c r="S3740" s="241"/>
      <c r="T3740" s="241"/>
    </row>
    <row r="3741" spans="17:20" x14ac:dyDescent="0.35">
      <c r="Q3741" s="241"/>
      <c r="R3741" s="241"/>
      <c r="S3741" s="241"/>
      <c r="T3741" s="241"/>
    </row>
    <row r="3742" spans="17:20" x14ac:dyDescent="0.35">
      <c r="Q3742" s="241"/>
      <c r="R3742" s="241"/>
      <c r="S3742" s="241"/>
      <c r="T3742" s="241"/>
    </row>
    <row r="3743" spans="17:20" x14ac:dyDescent="0.35">
      <c r="Q3743" s="241"/>
      <c r="R3743" s="241"/>
      <c r="S3743" s="241"/>
      <c r="T3743" s="241"/>
    </row>
    <row r="3744" spans="17:20" x14ac:dyDescent="0.35">
      <c r="Q3744" s="241"/>
      <c r="R3744" s="241"/>
      <c r="S3744" s="241"/>
      <c r="T3744" s="241"/>
    </row>
    <row r="3745" spans="17:20" x14ac:dyDescent="0.35">
      <c r="Q3745" s="241"/>
      <c r="R3745" s="241"/>
      <c r="S3745" s="241"/>
      <c r="T3745" s="241"/>
    </row>
    <row r="3746" spans="17:20" x14ac:dyDescent="0.35">
      <c r="Q3746" s="241"/>
      <c r="R3746" s="241"/>
      <c r="S3746" s="241"/>
      <c r="T3746" s="241"/>
    </row>
    <row r="3747" spans="17:20" x14ac:dyDescent="0.35">
      <c r="Q3747" s="241"/>
      <c r="R3747" s="241"/>
      <c r="S3747" s="241"/>
      <c r="T3747" s="241"/>
    </row>
    <row r="3748" spans="17:20" x14ac:dyDescent="0.35">
      <c r="Q3748" s="241"/>
      <c r="R3748" s="241"/>
      <c r="S3748" s="241"/>
      <c r="T3748" s="241"/>
    </row>
    <row r="3749" spans="17:20" x14ac:dyDescent="0.35">
      <c r="Q3749" s="241"/>
      <c r="R3749" s="241"/>
      <c r="S3749" s="241"/>
      <c r="T3749" s="241"/>
    </row>
    <row r="3750" spans="17:20" x14ac:dyDescent="0.35">
      <c r="Q3750" s="241"/>
      <c r="R3750" s="241"/>
      <c r="S3750" s="241"/>
      <c r="T3750" s="241"/>
    </row>
    <row r="3751" spans="17:20" x14ac:dyDescent="0.35">
      <c r="Q3751" s="241"/>
      <c r="R3751" s="241"/>
      <c r="S3751" s="241"/>
      <c r="T3751" s="241"/>
    </row>
    <row r="3752" spans="17:20" x14ac:dyDescent="0.35">
      <c r="Q3752" s="241"/>
      <c r="R3752" s="241"/>
      <c r="S3752" s="241"/>
      <c r="T3752" s="241"/>
    </row>
    <row r="3753" spans="17:20" x14ac:dyDescent="0.35">
      <c r="Q3753" s="241"/>
      <c r="R3753" s="241"/>
      <c r="S3753" s="241"/>
      <c r="T3753" s="241"/>
    </row>
    <row r="3754" spans="17:20" x14ac:dyDescent="0.35">
      <c r="Q3754" s="241"/>
      <c r="R3754" s="241"/>
      <c r="S3754" s="241"/>
      <c r="T3754" s="241"/>
    </row>
    <row r="3755" spans="17:20" x14ac:dyDescent="0.35">
      <c r="Q3755" s="241"/>
      <c r="R3755" s="241"/>
      <c r="S3755" s="241"/>
      <c r="T3755" s="241"/>
    </row>
    <row r="3756" spans="17:20" x14ac:dyDescent="0.35">
      <c r="Q3756" s="241"/>
      <c r="R3756" s="241"/>
      <c r="S3756" s="241"/>
      <c r="T3756" s="241"/>
    </row>
    <row r="3757" spans="17:20" x14ac:dyDescent="0.35">
      <c r="Q3757" s="241"/>
      <c r="R3757" s="241"/>
      <c r="S3757" s="241"/>
      <c r="T3757" s="241"/>
    </row>
    <row r="3758" spans="17:20" x14ac:dyDescent="0.35">
      <c r="Q3758" s="241"/>
      <c r="R3758" s="241"/>
      <c r="S3758" s="241"/>
      <c r="T3758" s="241"/>
    </row>
    <row r="3759" spans="17:20" x14ac:dyDescent="0.35">
      <c r="Q3759" s="241"/>
      <c r="R3759" s="241"/>
      <c r="S3759" s="241"/>
      <c r="T3759" s="241"/>
    </row>
    <row r="3760" spans="17:20" x14ac:dyDescent="0.35">
      <c r="Q3760" s="241"/>
      <c r="R3760" s="241"/>
      <c r="S3760" s="241"/>
      <c r="T3760" s="241"/>
    </row>
    <row r="3761" spans="17:20" x14ac:dyDescent="0.35">
      <c r="Q3761" s="241"/>
      <c r="R3761" s="241"/>
      <c r="S3761" s="241"/>
      <c r="T3761" s="241"/>
    </row>
    <row r="3762" spans="17:20" x14ac:dyDescent="0.35">
      <c r="Q3762" s="241"/>
      <c r="R3762" s="241"/>
      <c r="S3762" s="241"/>
      <c r="T3762" s="241"/>
    </row>
    <row r="3763" spans="17:20" x14ac:dyDescent="0.35">
      <c r="Q3763" s="241"/>
      <c r="R3763" s="241"/>
      <c r="S3763" s="241"/>
      <c r="T3763" s="241"/>
    </row>
    <row r="3764" spans="17:20" x14ac:dyDescent="0.35">
      <c r="Q3764" s="241"/>
      <c r="R3764" s="241"/>
      <c r="S3764" s="241"/>
      <c r="T3764" s="241"/>
    </row>
    <row r="3765" spans="17:20" x14ac:dyDescent="0.35">
      <c r="Q3765" s="241"/>
      <c r="R3765" s="241"/>
      <c r="S3765" s="241"/>
      <c r="T3765" s="241"/>
    </row>
    <row r="3766" spans="17:20" x14ac:dyDescent="0.35">
      <c r="Q3766" s="241"/>
      <c r="R3766" s="241"/>
      <c r="S3766" s="241"/>
      <c r="T3766" s="241"/>
    </row>
    <row r="3767" spans="17:20" x14ac:dyDescent="0.35">
      <c r="Q3767" s="241"/>
      <c r="R3767" s="241"/>
      <c r="S3767" s="241"/>
      <c r="T3767" s="241"/>
    </row>
    <row r="3768" spans="17:20" x14ac:dyDescent="0.35">
      <c r="Q3768" s="241"/>
      <c r="R3768" s="241"/>
      <c r="S3768" s="241"/>
      <c r="T3768" s="241"/>
    </row>
    <row r="3769" spans="17:20" x14ac:dyDescent="0.35">
      <c r="Q3769" s="241"/>
      <c r="R3769" s="241"/>
      <c r="S3769" s="241"/>
      <c r="T3769" s="241"/>
    </row>
    <row r="3770" spans="17:20" x14ac:dyDescent="0.35">
      <c r="Q3770" s="241"/>
      <c r="R3770" s="241"/>
      <c r="S3770" s="241"/>
      <c r="T3770" s="241"/>
    </row>
    <row r="3771" spans="17:20" x14ac:dyDescent="0.35">
      <c r="Q3771" s="241"/>
      <c r="R3771" s="241"/>
      <c r="S3771" s="241"/>
      <c r="T3771" s="241"/>
    </row>
    <row r="3772" spans="17:20" x14ac:dyDescent="0.35">
      <c r="Q3772" s="241"/>
      <c r="R3772" s="241"/>
      <c r="S3772" s="241"/>
      <c r="T3772" s="241"/>
    </row>
    <row r="3773" spans="17:20" x14ac:dyDescent="0.35">
      <c r="Q3773" s="241"/>
      <c r="R3773" s="241"/>
      <c r="S3773" s="241"/>
      <c r="T3773" s="241"/>
    </row>
    <row r="3774" spans="17:20" x14ac:dyDescent="0.35">
      <c r="Q3774" s="241"/>
      <c r="R3774" s="241"/>
      <c r="S3774" s="241"/>
      <c r="T3774" s="241"/>
    </row>
    <row r="3775" spans="17:20" x14ac:dyDescent="0.35">
      <c r="Q3775" s="241"/>
      <c r="R3775" s="241"/>
      <c r="S3775" s="241"/>
      <c r="T3775" s="241"/>
    </row>
    <row r="3776" spans="17:20" x14ac:dyDescent="0.35">
      <c r="Q3776" s="241"/>
      <c r="R3776" s="241"/>
      <c r="S3776" s="241"/>
      <c r="T3776" s="241"/>
    </row>
    <row r="3777" spans="17:20" x14ac:dyDescent="0.35">
      <c r="Q3777" s="241"/>
      <c r="R3777" s="241"/>
      <c r="S3777" s="241"/>
      <c r="T3777" s="241"/>
    </row>
    <row r="3778" spans="17:20" x14ac:dyDescent="0.35">
      <c r="Q3778" s="241"/>
      <c r="R3778" s="241"/>
      <c r="S3778" s="241"/>
      <c r="T3778" s="241"/>
    </row>
    <row r="3779" spans="17:20" x14ac:dyDescent="0.35">
      <c r="Q3779" s="241"/>
      <c r="R3779" s="241"/>
      <c r="S3779" s="241"/>
      <c r="T3779" s="241"/>
    </row>
    <row r="3780" spans="17:20" x14ac:dyDescent="0.35">
      <c r="Q3780" s="241"/>
      <c r="R3780" s="241"/>
      <c r="S3780" s="241"/>
      <c r="T3780" s="241"/>
    </row>
    <row r="3781" spans="17:20" x14ac:dyDescent="0.35">
      <c r="Q3781" s="241"/>
      <c r="R3781" s="241"/>
      <c r="S3781" s="241"/>
      <c r="T3781" s="241"/>
    </row>
    <row r="3782" spans="17:20" x14ac:dyDescent="0.35">
      <c r="Q3782" s="241"/>
      <c r="R3782" s="241"/>
      <c r="S3782" s="241"/>
      <c r="T3782" s="241"/>
    </row>
    <row r="3783" spans="17:20" x14ac:dyDescent="0.35">
      <c r="Q3783" s="241"/>
      <c r="R3783" s="241"/>
      <c r="S3783" s="241"/>
      <c r="T3783" s="241"/>
    </row>
    <row r="3784" spans="17:20" x14ac:dyDescent="0.35">
      <c r="Q3784" s="241"/>
      <c r="R3784" s="241"/>
      <c r="S3784" s="241"/>
      <c r="T3784" s="241"/>
    </row>
    <row r="3785" spans="17:20" x14ac:dyDescent="0.35">
      <c r="Q3785" s="241"/>
      <c r="R3785" s="241"/>
      <c r="S3785" s="241"/>
      <c r="T3785" s="241"/>
    </row>
    <row r="3786" spans="17:20" x14ac:dyDescent="0.35">
      <c r="Q3786" s="241"/>
      <c r="R3786" s="241"/>
      <c r="S3786" s="241"/>
      <c r="T3786" s="241"/>
    </row>
    <row r="3787" spans="17:20" x14ac:dyDescent="0.35">
      <c r="Q3787" s="241"/>
      <c r="R3787" s="241"/>
      <c r="S3787" s="241"/>
      <c r="T3787" s="241"/>
    </row>
    <row r="3788" spans="17:20" x14ac:dyDescent="0.35">
      <c r="Q3788" s="241"/>
      <c r="R3788" s="241"/>
      <c r="S3788" s="241"/>
      <c r="T3788" s="241"/>
    </row>
    <row r="3789" spans="17:20" x14ac:dyDescent="0.35">
      <c r="Q3789" s="241"/>
      <c r="R3789" s="241"/>
      <c r="S3789" s="241"/>
      <c r="T3789" s="241"/>
    </row>
    <row r="3790" spans="17:20" x14ac:dyDescent="0.35">
      <c r="Q3790" s="241"/>
      <c r="R3790" s="241"/>
      <c r="S3790" s="241"/>
      <c r="T3790" s="241"/>
    </row>
    <row r="3791" spans="17:20" x14ac:dyDescent="0.35">
      <c r="Q3791" s="241"/>
      <c r="R3791" s="241"/>
      <c r="S3791" s="241"/>
      <c r="T3791" s="241"/>
    </row>
    <row r="3792" spans="17:20" x14ac:dyDescent="0.35">
      <c r="Q3792" s="241"/>
      <c r="R3792" s="241"/>
      <c r="S3792" s="241"/>
      <c r="T3792" s="241"/>
    </row>
    <row r="3793" spans="17:20" x14ac:dyDescent="0.35">
      <c r="Q3793" s="241"/>
      <c r="R3793" s="241"/>
      <c r="S3793" s="241"/>
      <c r="T3793" s="241"/>
    </row>
    <row r="3794" spans="17:20" x14ac:dyDescent="0.35">
      <c r="Q3794" s="241"/>
      <c r="R3794" s="241"/>
      <c r="S3794" s="241"/>
      <c r="T3794" s="241"/>
    </row>
    <row r="3795" spans="17:20" x14ac:dyDescent="0.35">
      <c r="Q3795" s="241"/>
      <c r="R3795" s="241"/>
      <c r="S3795" s="241"/>
      <c r="T3795" s="241"/>
    </row>
    <row r="3796" spans="17:20" x14ac:dyDescent="0.35">
      <c r="Q3796" s="241"/>
      <c r="R3796" s="241"/>
      <c r="S3796" s="241"/>
      <c r="T3796" s="241"/>
    </row>
    <row r="3797" spans="17:20" x14ac:dyDescent="0.35">
      <c r="Q3797" s="241"/>
      <c r="R3797" s="241"/>
      <c r="S3797" s="241"/>
      <c r="T3797" s="241"/>
    </row>
    <row r="3798" spans="17:20" x14ac:dyDescent="0.35">
      <c r="Q3798" s="241"/>
      <c r="R3798" s="241"/>
      <c r="S3798" s="241"/>
      <c r="T3798" s="241"/>
    </row>
    <row r="3799" spans="17:20" x14ac:dyDescent="0.35">
      <c r="Q3799" s="241"/>
      <c r="R3799" s="241"/>
      <c r="S3799" s="241"/>
      <c r="T3799" s="241"/>
    </row>
    <row r="3800" spans="17:20" x14ac:dyDescent="0.35">
      <c r="Q3800" s="241"/>
      <c r="R3800" s="241"/>
      <c r="S3800" s="241"/>
      <c r="T3800" s="241"/>
    </row>
    <row r="3801" spans="17:20" x14ac:dyDescent="0.35">
      <c r="Q3801" s="241"/>
      <c r="R3801" s="241"/>
      <c r="S3801" s="241"/>
      <c r="T3801" s="241"/>
    </row>
    <row r="3802" spans="17:20" x14ac:dyDescent="0.35">
      <c r="Q3802" s="241"/>
      <c r="R3802" s="241"/>
      <c r="S3802" s="241"/>
      <c r="T3802" s="241"/>
    </row>
    <row r="3803" spans="17:20" x14ac:dyDescent="0.35">
      <c r="Q3803" s="241"/>
      <c r="R3803" s="241"/>
      <c r="S3803" s="241"/>
      <c r="T3803" s="241"/>
    </row>
    <row r="3804" spans="17:20" x14ac:dyDescent="0.35">
      <c r="Q3804" s="241"/>
      <c r="R3804" s="241"/>
      <c r="S3804" s="241"/>
      <c r="T3804" s="241"/>
    </row>
    <row r="3805" spans="17:20" x14ac:dyDescent="0.35">
      <c r="Q3805" s="241"/>
      <c r="R3805" s="241"/>
      <c r="S3805" s="241"/>
      <c r="T3805" s="241"/>
    </row>
    <row r="3806" spans="17:20" x14ac:dyDescent="0.35">
      <c r="Q3806" s="241"/>
      <c r="R3806" s="241"/>
      <c r="S3806" s="241"/>
      <c r="T3806" s="241"/>
    </row>
    <row r="3807" spans="17:20" x14ac:dyDescent="0.35">
      <c r="Q3807" s="241"/>
      <c r="R3807" s="241"/>
      <c r="S3807" s="241"/>
      <c r="T3807" s="241"/>
    </row>
    <row r="3808" spans="17:20" x14ac:dyDescent="0.35">
      <c r="Q3808" s="241"/>
      <c r="R3808" s="241"/>
      <c r="S3808" s="241"/>
      <c r="T3808" s="241"/>
    </row>
    <row r="3809" spans="17:20" x14ac:dyDescent="0.35">
      <c r="Q3809" s="241"/>
      <c r="R3809" s="241"/>
      <c r="S3809" s="241"/>
      <c r="T3809" s="241"/>
    </row>
    <row r="3810" spans="17:20" x14ac:dyDescent="0.35">
      <c r="Q3810" s="241"/>
      <c r="R3810" s="241"/>
      <c r="S3810" s="241"/>
      <c r="T3810" s="241"/>
    </row>
    <row r="3811" spans="17:20" x14ac:dyDescent="0.35">
      <c r="Q3811" s="241"/>
      <c r="R3811" s="241"/>
      <c r="S3811" s="241"/>
      <c r="T3811" s="241"/>
    </row>
    <row r="3812" spans="17:20" x14ac:dyDescent="0.35">
      <c r="Q3812" s="241"/>
      <c r="R3812" s="241"/>
      <c r="S3812" s="241"/>
      <c r="T3812" s="241"/>
    </row>
    <row r="3813" spans="17:20" x14ac:dyDescent="0.35">
      <c r="Q3813" s="241"/>
      <c r="R3813" s="241"/>
      <c r="S3813" s="241"/>
      <c r="T3813" s="241"/>
    </row>
    <row r="3814" spans="17:20" x14ac:dyDescent="0.35">
      <c r="Q3814" s="241"/>
      <c r="R3814" s="241"/>
      <c r="S3814" s="241"/>
      <c r="T3814" s="241"/>
    </row>
    <row r="3815" spans="17:20" x14ac:dyDescent="0.35">
      <c r="Q3815" s="241"/>
      <c r="R3815" s="241"/>
      <c r="S3815" s="241"/>
      <c r="T3815" s="241"/>
    </row>
    <row r="3816" spans="17:20" x14ac:dyDescent="0.35">
      <c r="Q3816" s="241"/>
      <c r="R3816" s="241"/>
      <c r="S3816" s="241"/>
      <c r="T3816" s="241"/>
    </row>
    <row r="3817" spans="17:20" x14ac:dyDescent="0.35">
      <c r="Q3817" s="241"/>
      <c r="R3817" s="241"/>
      <c r="S3817" s="241"/>
      <c r="T3817" s="241"/>
    </row>
    <row r="3818" spans="17:20" x14ac:dyDescent="0.35">
      <c r="Q3818" s="241"/>
      <c r="R3818" s="241"/>
      <c r="S3818" s="241"/>
      <c r="T3818" s="241"/>
    </row>
    <row r="3819" spans="17:20" x14ac:dyDescent="0.35">
      <c r="Q3819" s="241"/>
      <c r="R3819" s="241"/>
      <c r="S3819" s="241"/>
      <c r="T3819" s="241"/>
    </row>
    <row r="3820" spans="17:20" x14ac:dyDescent="0.35">
      <c r="Q3820" s="241"/>
      <c r="R3820" s="241"/>
      <c r="S3820" s="241"/>
      <c r="T3820" s="241"/>
    </row>
  </sheetData>
  <sheetProtection formatCells="0" formatRows="0" selectLockedCells="1" autoFilter="0"/>
  <protectedRanges>
    <protectedRange password="C705" sqref="R27:R28 R31:R32" name="Range1"/>
  </protectedRanges>
  <mergeCells count="42">
    <mergeCell ref="P76:P82"/>
    <mergeCell ref="P86:P90"/>
    <mergeCell ref="P91:P92"/>
    <mergeCell ref="P68:P75"/>
    <mergeCell ref="C44:C46"/>
    <mergeCell ref="D44:D46"/>
    <mergeCell ref="B21:E22"/>
    <mergeCell ref="L26:L28"/>
    <mergeCell ref="K26:K28"/>
    <mergeCell ref="B44:B46"/>
    <mergeCell ref="E44:E46"/>
    <mergeCell ref="E29:E31"/>
    <mergeCell ref="B38:E40"/>
    <mergeCell ref="G25:I26"/>
    <mergeCell ref="G27:H29"/>
    <mergeCell ref="I27:I29"/>
    <mergeCell ref="B29:B31"/>
    <mergeCell ref="C29:C31"/>
    <mergeCell ref="D29:D31"/>
    <mergeCell ref="B1:R1"/>
    <mergeCell ref="Q14:R14"/>
    <mergeCell ref="Q19:R19"/>
    <mergeCell ref="B8:D8"/>
    <mergeCell ref="E8:F8"/>
    <mergeCell ref="E9:F9"/>
    <mergeCell ref="M14:M15"/>
    <mergeCell ref="M17:M18"/>
    <mergeCell ref="B16:B18"/>
    <mergeCell ref="C16:C18"/>
    <mergeCell ref="D16:D18"/>
    <mergeCell ref="E16:E18"/>
    <mergeCell ref="B117:B123"/>
    <mergeCell ref="B124:B125"/>
    <mergeCell ref="B126:B129"/>
    <mergeCell ref="B204:B293"/>
    <mergeCell ref="B132:B136"/>
    <mergeCell ref="B137:B145"/>
    <mergeCell ref="B146:B158"/>
    <mergeCell ref="B159:B160"/>
    <mergeCell ref="B161:B164"/>
    <mergeCell ref="B165:B203"/>
    <mergeCell ref="B130:B131"/>
  </mergeCells>
  <phoneticPr fontId="0" type="noConversion"/>
  <conditionalFormatting sqref="K14:M14 K16:M16 K15:L15">
    <cfRule type="expression" dxfId="6" priority="12">
      <formula>$M$13="Value"</formula>
    </cfRule>
  </conditionalFormatting>
  <conditionalFormatting sqref="K17:M17 K19:M19 K18:L18">
    <cfRule type="expression" dxfId="5" priority="9">
      <formula>$M$13&lt;&gt;"Value"</formula>
    </cfRule>
  </conditionalFormatting>
  <conditionalFormatting sqref="B29:E29 B32:E37">
    <cfRule type="expression" dxfId="4" priority="8">
      <formula>$E$25="No"</formula>
    </cfRule>
  </conditionalFormatting>
  <conditionalFormatting sqref="B16:E20">
    <cfRule type="expression" dxfId="3" priority="14">
      <formula>$E$25="Yes"</formula>
    </cfRule>
  </conditionalFormatting>
  <conditionalFormatting sqref="C44:D44">
    <cfRule type="expression" dxfId="2" priority="3">
      <formula>$E$25="No"</formula>
    </cfRule>
  </conditionalFormatting>
  <conditionalFormatting sqref="C47:E50">
    <cfRule type="expression" dxfId="1" priority="2">
      <formula>$E$25="No"</formula>
    </cfRule>
  </conditionalFormatting>
  <conditionalFormatting sqref="B42:E54 E54:E56">
    <cfRule type="expression" dxfId="0" priority="1" stopIfTrue="1">
      <formula>$E$25="No"</formula>
    </cfRule>
  </conditionalFormatting>
  <dataValidations count="8">
    <dataValidation type="list" allowBlank="1" showInputMessage="1" showErrorMessage="1" sqref="E25 E9:F9 R24" xr:uid="{00000000-0002-0000-0000-000000000000}">
      <formula1>yesno</formula1>
    </dataValidation>
    <dataValidation type="list" allowBlank="1" showInputMessage="1" showErrorMessage="1" sqref="M13" xr:uid="{00000000-0002-0000-0000-000001000000}">
      <formula1>deduction</formula1>
    </dataValidation>
    <dataValidation type="list" allowBlank="1" showInputMessage="1" showErrorMessage="1" sqref="E26 E13" xr:uid="{00000000-0002-0000-0000-000002000000}">
      <formula1>years</formula1>
    </dataValidation>
    <dataValidation type="list" allowBlank="1" showInputMessage="1" showErrorMessage="1" sqref="Q14" xr:uid="{00000000-0002-0000-0000-000003000000}">
      <formula1>deductmod</formula1>
    </dataValidation>
    <dataValidation type="list" allowBlank="1" showInputMessage="1" showErrorMessage="1" sqref="Q19:R19" xr:uid="{00000000-0002-0000-0000-000004000000}">
      <formula1>deductmod2</formula1>
    </dataValidation>
    <dataValidation type="list" allowBlank="1" showInputMessage="1" showErrorMessage="1" sqref="E27" xr:uid="{00000000-0002-0000-0000-000005000000}">
      <formula1>yes</formula1>
    </dataValidation>
    <dataValidation type="list" allowBlank="1" showInputMessage="1" showErrorMessage="1" sqref="E15" xr:uid="{00000000-0002-0000-0000-000006000000}">
      <formula1>no</formula1>
    </dataValidation>
    <dataValidation type="custom" allowBlank="1" showInputMessage="1" showErrorMessage="1" sqref="R26 R30" xr:uid="{00000000-0002-0000-0000-000007000000}">
      <formula1>AND(R26&lt;=100, R26&gt;=0)</formula1>
    </dataValidation>
  </dataValidations>
  <pageMargins left="0.7" right="0.7" top="0.75" bottom="0.75" header="0.3" footer="0.3"/>
  <pageSetup orientation="portrait" r:id="rId1"/>
  <ignoredErrors>
    <ignoredError sqref="C19:C20 D19:D20 E19:E20 E14 C33:C34" unlockedFormula="1"/>
  </ignoredError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I5"/>
  <sheetViews>
    <sheetView workbookViewId="0">
      <selection activeCell="F2" sqref="F2"/>
    </sheetView>
  </sheetViews>
  <sheetFormatPr defaultRowHeight="14.5" x14ac:dyDescent="0.35"/>
  <sheetData>
    <row r="1" spans="1:9" x14ac:dyDescent="0.35">
      <c r="A1" t="s">
        <v>4</v>
      </c>
      <c r="B1" t="s">
        <v>1074</v>
      </c>
      <c r="C1" t="s">
        <v>1075</v>
      </c>
      <c r="D1" t="s">
        <v>1076</v>
      </c>
      <c r="E1" t="s">
        <v>7</v>
      </c>
      <c r="F1" t="s">
        <v>1077</v>
      </c>
      <c r="G1" t="s">
        <v>1081</v>
      </c>
      <c r="H1" t="s">
        <v>1082</v>
      </c>
      <c r="I1" t="s">
        <v>1083</v>
      </c>
    </row>
    <row r="2" spans="1:9" x14ac:dyDescent="0.35">
      <c r="A2">
        <f>'Hoja de parametros'!B47</f>
        <v>1</v>
      </c>
      <c r="B2">
        <f>'Hoja de parametros'!C47</f>
        <v>0</v>
      </c>
      <c r="C2">
        <f>'Hoja de parametros'!D47</f>
        <v>20000000</v>
      </c>
      <c r="D2">
        <f>'Hoja de parametros'!E47</f>
        <v>240000</v>
      </c>
      <c r="E2">
        <f>'Hoja de parametros'!E51</f>
        <v>10</v>
      </c>
      <c r="F2">
        <f>'Hoja de parametros'!E52</f>
        <v>70</v>
      </c>
      <c r="G2">
        <f>'Hoja de parametros'!E54</f>
        <v>8</v>
      </c>
      <c r="H2">
        <f>'Hoja de parametros'!E56</f>
        <v>50</v>
      </c>
      <c r="I2">
        <f>'Hoja de parametros'!E55</f>
        <v>8</v>
      </c>
    </row>
    <row r="3" spans="1:9" x14ac:dyDescent="0.35">
      <c r="A3">
        <f>'Hoja de parametros'!B48</f>
        <v>2</v>
      </c>
      <c r="B3">
        <f>'Hoja de parametros'!C48</f>
        <v>20000000.000100002</v>
      </c>
      <c r="C3">
        <f>'Hoja de parametros'!D48</f>
        <v>40000000</v>
      </c>
      <c r="D3">
        <f>'Hoja de parametros'!E48</f>
        <v>480000</v>
      </c>
    </row>
    <row r="4" spans="1:9" x14ac:dyDescent="0.35">
      <c r="A4">
        <f>'Hoja de parametros'!B49</f>
        <v>3</v>
      </c>
      <c r="B4">
        <f>'Hoja de parametros'!C49</f>
        <v>40000000.000100002</v>
      </c>
      <c r="C4">
        <f>'Hoja de parametros'!D49</f>
        <v>60000000</v>
      </c>
      <c r="D4">
        <f>'Hoja de parametros'!E49</f>
        <v>720000</v>
      </c>
    </row>
    <row r="5" spans="1:9" x14ac:dyDescent="0.35">
      <c r="A5">
        <f>'Hoja de parametros'!B50</f>
        <v>4</v>
      </c>
      <c r="B5">
        <f>'Hoja de parametros'!C50</f>
        <v>60000000.000100002</v>
      </c>
      <c r="C5">
        <f>'Hoja de parametros'!D50</f>
        <v>80000000</v>
      </c>
      <c r="D5">
        <f>'Hoja de parametros'!E50</f>
        <v>960000</v>
      </c>
    </row>
  </sheetData>
  <phoneticPr fontId="0"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D5"/>
  <sheetViews>
    <sheetView workbookViewId="0">
      <selection activeCell="D37" sqref="D37"/>
    </sheetView>
  </sheetViews>
  <sheetFormatPr defaultRowHeight="14.5" x14ac:dyDescent="0.35"/>
  <sheetData>
    <row r="1" spans="1:4" x14ac:dyDescent="0.35">
      <c r="A1" t="s">
        <v>801</v>
      </c>
      <c r="B1" t="s">
        <v>802</v>
      </c>
      <c r="C1" t="s">
        <v>804</v>
      </c>
      <c r="D1" t="s">
        <v>803</v>
      </c>
    </row>
    <row r="2" spans="1:4" x14ac:dyDescent="0.35">
      <c r="A2">
        <f>'Hoja de parametros'!K29</f>
        <v>2016</v>
      </c>
      <c r="B2">
        <f>'Hoja de parametros'!L29</f>
        <v>18317316</v>
      </c>
      <c r="D2">
        <f>'Hoja de parametros'!$L$24</f>
        <v>0.87</v>
      </c>
    </row>
    <row r="3" spans="1:4" x14ac:dyDescent="0.35">
      <c r="A3">
        <f>'Hoja de parametros'!K30</f>
        <v>2017</v>
      </c>
      <c r="B3">
        <f>'Hoja de parametros'!L30</f>
        <v>18984539</v>
      </c>
      <c r="C3">
        <f>B3/B2-1</f>
        <v>3.6425806051497922E-2</v>
      </c>
    </row>
    <row r="4" spans="1:4" x14ac:dyDescent="0.35">
      <c r="A4">
        <f>'Hoja de parametros'!K31</f>
        <v>2018</v>
      </c>
      <c r="B4">
        <f>'Hoja de parametros'!L31</f>
        <v>19460802</v>
      </c>
      <c r="C4">
        <f>B4/B3-1</f>
        <v>2.5086887809074421E-2</v>
      </c>
    </row>
    <row r="5" spans="1:4" x14ac:dyDescent="0.35">
      <c r="A5">
        <f>'Hoja de parametros'!K32</f>
        <v>2019</v>
      </c>
      <c r="B5">
        <f>'Hoja de parametros'!L32</f>
        <v>19577593</v>
      </c>
      <c r="C5">
        <f>B5/B4-1</f>
        <v>6.0013456793814868E-3</v>
      </c>
    </row>
  </sheetData>
  <phoneticPr fontId="0"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G9"/>
  <sheetViews>
    <sheetView workbookViewId="0">
      <selection activeCell="E36" sqref="E36"/>
    </sheetView>
  </sheetViews>
  <sheetFormatPr defaultRowHeight="14.5" x14ac:dyDescent="0.35"/>
  <cols>
    <col min="7" max="7" width="9.90625" bestFit="1" customWidth="1"/>
  </cols>
  <sheetData>
    <row r="1" spans="1:7" x14ac:dyDescent="0.35">
      <c r="A1" t="s">
        <v>800</v>
      </c>
      <c r="B1" s="11" t="s">
        <v>795</v>
      </c>
      <c r="C1" s="11" t="s">
        <v>2</v>
      </c>
      <c r="D1" s="11" t="s">
        <v>796</v>
      </c>
      <c r="E1" s="11" t="s">
        <v>797</v>
      </c>
      <c r="F1" s="11" t="s">
        <v>15</v>
      </c>
      <c r="G1" s="11" t="s">
        <v>798</v>
      </c>
    </row>
    <row r="2" spans="1:7" x14ac:dyDescent="0.35">
      <c r="A2" t="str">
        <f>_xlfn.CONCAT(B2,"_",C2)</f>
        <v>2019_1</v>
      </c>
      <c r="B2" s="11">
        <v>2019</v>
      </c>
      <c r="C2" s="11">
        <v>1</v>
      </c>
      <c r="D2" s="11">
        <v>3</v>
      </c>
      <c r="E2" s="11">
        <v>10</v>
      </c>
      <c r="F2" s="11">
        <v>8</v>
      </c>
      <c r="G2" s="12">
        <v>2112562</v>
      </c>
    </row>
    <row r="3" spans="1:7" x14ac:dyDescent="0.35">
      <c r="A3" t="str">
        <f t="shared" ref="A3:A9" si="0">_xlfn.CONCAT(B3,"_",C3)</f>
        <v>2018_1</v>
      </c>
      <c r="B3" s="11">
        <v>2018</v>
      </c>
      <c r="C3" s="11">
        <v>1</v>
      </c>
      <c r="D3" s="11">
        <v>4</v>
      </c>
      <c r="E3" s="11">
        <v>10</v>
      </c>
      <c r="F3" s="11">
        <v>8</v>
      </c>
      <c r="G3" s="12">
        <v>2112562</v>
      </c>
    </row>
    <row r="4" spans="1:7" x14ac:dyDescent="0.35">
      <c r="A4" t="str">
        <f t="shared" si="0"/>
        <v>2017_1</v>
      </c>
      <c r="B4" s="11">
        <v>2017</v>
      </c>
      <c r="C4" s="11">
        <v>1</v>
      </c>
      <c r="D4" s="11">
        <v>5</v>
      </c>
      <c r="E4" s="11">
        <v>10</v>
      </c>
      <c r="F4" s="11">
        <v>8</v>
      </c>
      <c r="G4" s="12">
        <v>2041513</v>
      </c>
    </row>
    <row r="5" spans="1:7" x14ac:dyDescent="0.35">
      <c r="A5" t="str">
        <f t="shared" si="0"/>
        <v>2016_1</v>
      </c>
      <c r="B5" s="11">
        <v>2016</v>
      </c>
      <c r="C5" s="11">
        <v>1</v>
      </c>
      <c r="D5" s="11">
        <v>6</v>
      </c>
      <c r="E5" s="11">
        <v>10</v>
      </c>
      <c r="F5" s="11">
        <v>8</v>
      </c>
      <c r="G5" s="12">
        <v>1964507</v>
      </c>
    </row>
    <row r="6" spans="1:7" x14ac:dyDescent="0.35">
      <c r="A6" t="str">
        <f t="shared" si="0"/>
        <v>2016_2</v>
      </c>
      <c r="B6" s="11">
        <v>2016</v>
      </c>
      <c r="C6" s="11">
        <v>2</v>
      </c>
      <c r="D6" s="11">
        <v>10</v>
      </c>
      <c r="E6" s="11" t="s">
        <v>3</v>
      </c>
      <c r="F6" s="11">
        <v>10</v>
      </c>
      <c r="G6" s="12">
        <v>1964507</v>
      </c>
    </row>
    <row r="7" spans="1:7" x14ac:dyDescent="0.35">
      <c r="A7" t="str">
        <f t="shared" si="0"/>
        <v>2017_2</v>
      </c>
      <c r="B7" s="11">
        <v>2017</v>
      </c>
      <c r="C7" s="11">
        <v>2</v>
      </c>
      <c r="D7" s="11">
        <v>10</v>
      </c>
      <c r="E7" s="11" t="s">
        <v>3</v>
      </c>
      <c r="F7" s="11">
        <v>10</v>
      </c>
      <c r="G7" s="12">
        <v>2041513</v>
      </c>
    </row>
    <row r="8" spans="1:7" x14ac:dyDescent="0.35">
      <c r="A8" t="str">
        <f t="shared" si="0"/>
        <v>2018_2</v>
      </c>
      <c r="B8" s="11">
        <v>2018</v>
      </c>
      <c r="C8" s="11">
        <v>2</v>
      </c>
      <c r="D8" s="11">
        <v>10</v>
      </c>
      <c r="E8" s="11" t="s">
        <v>3</v>
      </c>
      <c r="F8" s="11">
        <v>10</v>
      </c>
      <c r="G8" s="12">
        <v>2112562</v>
      </c>
    </row>
    <row r="9" spans="1:7" x14ac:dyDescent="0.35">
      <c r="A9" t="str">
        <f t="shared" si="0"/>
        <v>2019_2</v>
      </c>
      <c r="B9" s="11">
        <v>2019</v>
      </c>
      <c r="C9" s="11">
        <v>2</v>
      </c>
      <c r="D9" s="11">
        <v>10</v>
      </c>
      <c r="E9" s="11" t="s">
        <v>3</v>
      </c>
      <c r="F9" s="11">
        <v>10</v>
      </c>
      <c r="G9" s="12">
        <v>2112562</v>
      </c>
    </row>
  </sheetData>
  <phoneticPr fontId="0"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B6"/>
  <sheetViews>
    <sheetView workbookViewId="0">
      <selection activeCell="A3" sqref="A3"/>
    </sheetView>
  </sheetViews>
  <sheetFormatPr defaultRowHeight="14.5" x14ac:dyDescent="0.35"/>
  <cols>
    <col min="1" max="1" width="14" bestFit="1" customWidth="1"/>
  </cols>
  <sheetData>
    <row r="1" spans="1:2" x14ac:dyDescent="0.35">
      <c r="A1" t="s">
        <v>21</v>
      </c>
      <c r="B1" t="s">
        <v>7</v>
      </c>
    </row>
    <row r="2" spans="1:2" x14ac:dyDescent="0.35">
      <c r="A2" t="s">
        <v>30</v>
      </c>
      <c r="B2">
        <f>'Hoja de parametros'!I17</f>
        <v>4.9000000000000004</v>
      </c>
    </row>
    <row r="3" spans="1:2" x14ac:dyDescent="0.35">
      <c r="A3" t="s">
        <v>29</v>
      </c>
      <c r="B3">
        <f>'Hoja de parametros'!I18</f>
        <v>4.0999999999999996</v>
      </c>
    </row>
    <row r="4" spans="1:2" x14ac:dyDescent="0.35">
      <c r="A4" t="s">
        <v>26</v>
      </c>
      <c r="B4">
        <f>'Hoja de parametros'!I19</f>
        <v>11</v>
      </c>
    </row>
    <row r="5" spans="1:2" x14ac:dyDescent="0.35">
      <c r="A5" t="s">
        <v>27</v>
      </c>
      <c r="B5">
        <f>'Hoja de parametros'!I20</f>
        <v>10</v>
      </c>
    </row>
    <row r="6" spans="1:2" x14ac:dyDescent="0.35">
      <c r="A6" t="s">
        <v>28</v>
      </c>
      <c r="B6">
        <f>'Hoja de parametros'!I21</f>
        <v>16</v>
      </c>
    </row>
  </sheetData>
  <phoneticPr fontId="0"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C3"/>
  <sheetViews>
    <sheetView workbookViewId="0">
      <selection activeCell="A2" sqref="A2"/>
    </sheetView>
  </sheetViews>
  <sheetFormatPr defaultRowHeight="14.5" x14ac:dyDescent="0.35"/>
  <sheetData>
    <row r="1" spans="1:3" x14ac:dyDescent="0.35">
      <c r="A1" t="s">
        <v>21</v>
      </c>
      <c r="B1" t="s">
        <v>24</v>
      </c>
      <c r="C1" t="s">
        <v>25</v>
      </c>
    </row>
    <row r="2" spans="1:3" x14ac:dyDescent="0.35">
      <c r="A2" t="s">
        <v>22</v>
      </c>
      <c r="B2">
        <f>'Hoja de parametros'!M19</f>
        <v>30000000</v>
      </c>
      <c r="C2">
        <f>IF('Hoja de parametros'!$M$13="Value",1,0)</f>
        <v>0</v>
      </c>
    </row>
    <row r="3" spans="1:3" x14ac:dyDescent="0.35">
      <c r="A3" t="s">
        <v>23</v>
      </c>
      <c r="B3">
        <f>'Hoja de parametros'!M16</f>
        <v>100</v>
      </c>
      <c r="C3">
        <f>IF('Hoja de parametros'!$M$13="Value",0,1)</f>
        <v>1</v>
      </c>
    </row>
  </sheetData>
  <phoneticPr fontId="0"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T3"/>
  <sheetViews>
    <sheetView workbookViewId="0">
      <selection activeCell="R2" sqref="R2"/>
    </sheetView>
  </sheetViews>
  <sheetFormatPr defaultRowHeight="14.5" x14ac:dyDescent="0.35"/>
  <sheetData>
    <row r="1" spans="1:20" x14ac:dyDescent="0.35">
      <c r="A1" t="s">
        <v>4</v>
      </c>
      <c r="B1" t="s">
        <v>5</v>
      </c>
      <c r="C1" t="s">
        <v>6</v>
      </c>
      <c r="D1" t="s">
        <v>7</v>
      </c>
      <c r="E1" t="s">
        <v>8</v>
      </c>
      <c r="F1" t="s">
        <v>11</v>
      </c>
      <c r="G1" t="s">
        <v>31</v>
      </c>
      <c r="H1" t="s">
        <v>33</v>
      </c>
      <c r="I1" t="s">
        <v>57</v>
      </c>
      <c r="J1" t="s">
        <v>801</v>
      </c>
      <c r="K1" t="s">
        <v>1059</v>
      </c>
      <c r="L1" t="s">
        <v>1066</v>
      </c>
      <c r="M1" t="s">
        <v>1071</v>
      </c>
      <c r="N1" t="s">
        <v>1072</v>
      </c>
      <c r="O1" t="s">
        <v>1611</v>
      </c>
      <c r="P1" t="s">
        <v>1612</v>
      </c>
      <c r="Q1" t="s">
        <v>1613</v>
      </c>
      <c r="R1" t="s">
        <v>1614</v>
      </c>
      <c r="S1" t="s">
        <v>1615</v>
      </c>
      <c r="T1" t="s">
        <v>1616</v>
      </c>
    </row>
    <row r="2" spans="1:20" x14ac:dyDescent="0.35">
      <c r="A2">
        <f>'Hoja de parametros'!B19</f>
        <v>1</v>
      </c>
      <c r="B2">
        <f>'Hoja de parametros'!C19</f>
        <v>6</v>
      </c>
      <c r="C2">
        <f>'Hoja de parametros'!D19</f>
        <v>10</v>
      </c>
      <c r="D2">
        <f>'Hoja de parametros'!E19</f>
        <v>8</v>
      </c>
      <c r="E2">
        <f>'Hoja de parametros'!E14</f>
        <v>1964507</v>
      </c>
      <c r="F2">
        <f>IF('Hoja de parametros'!E25="Yes",0,1)</f>
        <v>0</v>
      </c>
      <c r="G2">
        <f>'Hoja de parametros'!H13</f>
        <v>10</v>
      </c>
      <c r="H2">
        <f>IF('Hoja de parametros'!E9="Yes",1,0)</f>
        <v>0</v>
      </c>
      <c r="I2">
        <f>'Hoja de parametros'!I27</f>
        <v>800000</v>
      </c>
      <c r="J2">
        <f>'Hoja de parametros'!E13</f>
        <v>2016</v>
      </c>
      <c r="K2">
        <f>IF('Hoja de parametros'!E15="Yes",1,0)</f>
        <v>0</v>
      </c>
      <c r="L2">
        <f>INDEX(combinations!Y2:$Z$5, MATCH('Hoja de parametros'!$Q$14,deductmod,0),2)</f>
        <v>3</v>
      </c>
      <c r="M2">
        <f>INDEX(combinations!$AA$2:$AB$4, MATCH('Hoja de parametros'!$Q$19,deductmod2,0),2)</f>
        <v>1</v>
      </c>
      <c r="N2">
        <f>IF('Hoja de parametros'!$R$24="Yes",1,0)</f>
        <v>1</v>
      </c>
      <c r="O2">
        <f>'Hoja de parametros'!R26</f>
        <v>30</v>
      </c>
      <c r="P2">
        <f>'Hoja de parametros'!R27</f>
        <v>0</v>
      </c>
      <c r="Q2">
        <f>'Hoja de parametros'!R28</f>
        <v>0</v>
      </c>
      <c r="R2">
        <f>'Hoja de parametros'!$R$30</f>
        <v>10</v>
      </c>
      <c r="S2">
        <f>'Hoja de parametros'!$R$31</f>
        <v>0</v>
      </c>
      <c r="T2">
        <f>'Hoja de parametros'!$R$32</f>
        <v>0</v>
      </c>
    </row>
    <row r="3" spans="1:20" x14ac:dyDescent="0.35">
      <c r="A3">
        <f>'Hoja de parametros'!B20</f>
        <v>2</v>
      </c>
      <c r="B3">
        <f>'Hoja de parametros'!C20</f>
        <v>10</v>
      </c>
      <c r="C3" t="str">
        <f>'Hoja de parametros'!D20</f>
        <v>.</v>
      </c>
      <c r="D3">
        <f>'Hoja de parametros'!E20</f>
        <v>10</v>
      </c>
    </row>
  </sheetData>
  <phoneticPr fontId="0"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G7"/>
  <sheetViews>
    <sheetView workbookViewId="0">
      <selection activeCell="G14" sqref="G14"/>
    </sheetView>
  </sheetViews>
  <sheetFormatPr defaultRowHeight="14.5" x14ac:dyDescent="0.35"/>
  <cols>
    <col min="2" max="2" width="14.08984375" bestFit="1" customWidth="1"/>
    <col min="3" max="3" width="14.453125" bestFit="1" customWidth="1"/>
  </cols>
  <sheetData>
    <row r="1" spans="1:7" x14ac:dyDescent="0.35">
      <c r="A1" t="s">
        <v>4</v>
      </c>
      <c r="B1" t="s">
        <v>5</v>
      </c>
      <c r="C1" t="s">
        <v>6</v>
      </c>
      <c r="D1" t="s">
        <v>7</v>
      </c>
      <c r="E1" t="s">
        <v>801</v>
      </c>
      <c r="F1" t="s">
        <v>1059</v>
      </c>
      <c r="G1" t="s">
        <v>1084</v>
      </c>
    </row>
    <row r="2" spans="1:7" x14ac:dyDescent="0.35">
      <c r="A2">
        <f>'Hoja de parametros'!B32</f>
        <v>1</v>
      </c>
      <c r="B2">
        <f>'Hoja de parametros'!C32</f>
        <v>0</v>
      </c>
      <c r="C2">
        <f>'Hoja de parametros'!D32</f>
        <v>50000000</v>
      </c>
      <c r="D2">
        <f>'Hoja de parametros'!E32</f>
        <v>8</v>
      </c>
      <c r="E2">
        <f>'Hoja de parametros'!E26</f>
        <v>2016</v>
      </c>
      <c r="F2">
        <f>IF('Hoja de parametros'!E27="Yes",1,0)</f>
        <v>1</v>
      </c>
      <c r="G2">
        <f>'Hoja de parametros'!E28</f>
        <v>80</v>
      </c>
    </row>
    <row r="3" spans="1:7" x14ac:dyDescent="0.35">
      <c r="A3">
        <f>'Hoja de parametros'!B33</f>
        <v>2</v>
      </c>
      <c r="B3">
        <f>'Hoja de parametros'!C33</f>
        <v>50000000.000100002</v>
      </c>
      <c r="C3">
        <f>'Hoja de parametros'!D33</f>
        <v>150000000</v>
      </c>
      <c r="D3">
        <f>'Hoja de parametros'!E33</f>
        <v>9</v>
      </c>
    </row>
    <row r="4" spans="1:7" x14ac:dyDescent="0.35">
      <c r="A4">
        <f>'Hoja de parametros'!B34</f>
        <v>3</v>
      </c>
      <c r="B4">
        <f>'Hoja de parametros'!C34</f>
        <v>150000000.00009999</v>
      </c>
      <c r="C4" t="str">
        <f>'Hoja de parametros'!D34</f>
        <v>.</v>
      </c>
      <c r="D4">
        <f>'Hoja de parametros'!E34</f>
        <v>10</v>
      </c>
    </row>
    <row r="5" spans="1:7" x14ac:dyDescent="0.35">
      <c r="A5">
        <f>'Hoja de parametros'!B35</f>
        <v>4</v>
      </c>
      <c r="B5">
        <f>'Hoja de parametros'!C35</f>
        <v>0</v>
      </c>
      <c r="C5">
        <f>'Hoja de parametros'!D35</f>
        <v>0</v>
      </c>
      <c r="D5">
        <f>'Hoja de parametros'!E35</f>
        <v>0</v>
      </c>
    </row>
    <row r="6" spans="1:7" x14ac:dyDescent="0.35">
      <c r="A6">
        <f>'Hoja de parametros'!B36</f>
        <v>5</v>
      </c>
      <c r="B6">
        <f>'Hoja de parametros'!C36</f>
        <v>0</v>
      </c>
      <c r="C6">
        <f>'Hoja de parametros'!D36</f>
        <v>0</v>
      </c>
      <c r="D6">
        <f>'Hoja de parametros'!E36</f>
        <v>0</v>
      </c>
    </row>
    <row r="7" spans="1:7" x14ac:dyDescent="0.35">
      <c r="A7">
        <f>'Hoja de parametros'!B37</f>
        <v>6</v>
      </c>
      <c r="B7">
        <f>'Hoja de parametros'!C37</f>
        <v>0</v>
      </c>
      <c r="C7">
        <f>'Hoja de parametros'!D37</f>
        <v>0</v>
      </c>
      <c r="D7">
        <f>'Hoja de parametros'!E37</f>
        <v>0</v>
      </c>
    </row>
  </sheetData>
  <phoneticPr fontId="0"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AI103"/>
  <sheetViews>
    <sheetView workbookViewId="0">
      <selection activeCell="E16" sqref="E16"/>
    </sheetView>
  </sheetViews>
  <sheetFormatPr defaultRowHeight="14.5" x14ac:dyDescent="0.35"/>
  <cols>
    <col min="1" max="1" width="9.36328125" customWidth="1"/>
  </cols>
  <sheetData>
    <row r="1" spans="1:35" x14ac:dyDescent="0.35">
      <c r="A1" t="s">
        <v>34</v>
      </c>
      <c r="B1" t="s">
        <v>35</v>
      </c>
      <c r="C1" t="s">
        <v>58</v>
      </c>
      <c r="D1" t="s">
        <v>353</v>
      </c>
      <c r="E1" t="s">
        <v>7626</v>
      </c>
      <c r="F1" t="s">
        <v>4874</v>
      </c>
      <c r="G1" t="s">
        <v>7627</v>
      </c>
      <c r="H1" t="s">
        <v>7628</v>
      </c>
      <c r="I1" t="s">
        <v>7629</v>
      </c>
      <c r="J1" t="s">
        <v>7630</v>
      </c>
      <c r="K1" t="s">
        <v>4357</v>
      </c>
      <c r="L1" t="s">
        <v>4358</v>
      </c>
      <c r="M1" t="s">
        <v>4359</v>
      </c>
      <c r="N1" t="s">
        <v>36</v>
      </c>
      <c r="O1" t="s">
        <v>37</v>
      </c>
      <c r="P1" t="s">
        <v>38</v>
      </c>
      <c r="Q1" t="s">
        <v>39</v>
      </c>
      <c r="R1" t="s">
        <v>2588</v>
      </c>
      <c r="S1" t="s">
        <v>2589</v>
      </c>
      <c r="T1" t="s">
        <v>2590</v>
      </c>
      <c r="U1" t="s">
        <v>3119</v>
      </c>
      <c r="V1" t="s">
        <v>3104</v>
      </c>
      <c r="W1" t="s">
        <v>3106</v>
      </c>
      <c r="X1" t="s">
        <v>3108</v>
      </c>
      <c r="Y1" t="s">
        <v>3110</v>
      </c>
      <c r="Z1" t="s">
        <v>3113</v>
      </c>
      <c r="AA1" t="s">
        <v>3115</v>
      </c>
      <c r="AB1" t="s">
        <v>40</v>
      </c>
      <c r="AC1" t="s">
        <v>5070</v>
      </c>
      <c r="AD1" t="s">
        <v>5071</v>
      </c>
      <c r="AE1" t="s">
        <v>5072</v>
      </c>
      <c r="AF1" t="s">
        <v>42</v>
      </c>
      <c r="AG1" t="s">
        <v>1767</v>
      </c>
      <c r="AH1" t="s">
        <v>1768</v>
      </c>
      <c r="AI1" t="s">
        <v>340</v>
      </c>
    </row>
    <row r="2" spans="1:35" x14ac:dyDescent="0.35">
      <c r="A2" s="103">
        <v>0</v>
      </c>
      <c r="B2" s="103">
        <v>0</v>
      </c>
      <c r="C2" s="103">
        <v>0</v>
      </c>
      <c r="D2" s="103">
        <v>0</v>
      </c>
      <c r="E2" s="103">
        <v>0</v>
      </c>
      <c r="F2" s="103">
        <v>0</v>
      </c>
      <c r="G2" s="103">
        <v>0</v>
      </c>
      <c r="H2" s="103">
        <v>0</v>
      </c>
      <c r="I2" s="103">
        <v>0</v>
      </c>
      <c r="J2" s="103">
        <v>0</v>
      </c>
      <c r="K2" s="103">
        <v>0</v>
      </c>
      <c r="L2" s="103">
        <v>0</v>
      </c>
      <c r="M2" s="103">
        <v>0</v>
      </c>
      <c r="N2" s="103">
        <v>0</v>
      </c>
      <c r="O2" s="103">
        <v>0</v>
      </c>
      <c r="P2" s="103">
        <v>0</v>
      </c>
      <c r="Q2" s="103">
        <v>0</v>
      </c>
      <c r="R2" s="103">
        <v>0</v>
      </c>
      <c r="S2" s="103">
        <v>0</v>
      </c>
      <c r="T2" s="103">
        <v>0</v>
      </c>
      <c r="U2" s="103">
        <v>0</v>
      </c>
      <c r="V2" s="103">
        <v>0</v>
      </c>
      <c r="W2" s="103">
        <v>0</v>
      </c>
      <c r="X2" s="103">
        <v>0</v>
      </c>
      <c r="Y2" s="103">
        <v>0</v>
      </c>
      <c r="Z2" s="103">
        <v>0</v>
      </c>
      <c r="AA2" s="103">
        <v>0</v>
      </c>
      <c r="AB2" s="103">
        <v>0</v>
      </c>
      <c r="AC2" s="103">
        <v>0</v>
      </c>
      <c r="AD2" s="103">
        <v>0</v>
      </c>
      <c r="AE2" s="103">
        <v>0</v>
      </c>
      <c r="AF2" s="103">
        <v>0</v>
      </c>
      <c r="AG2" s="103">
        <v>0</v>
      </c>
      <c r="AH2" s="103">
        <v>0</v>
      </c>
      <c r="AI2" s="103">
        <v>0</v>
      </c>
    </row>
    <row r="3" spans="1:35" x14ac:dyDescent="0.35">
      <c r="A3" s="103">
        <v>1</v>
      </c>
      <c r="B3" s="103">
        <v>0</v>
      </c>
      <c r="C3" s="103">
        <v>0</v>
      </c>
      <c r="D3" s="103">
        <v>0</v>
      </c>
      <c r="E3" s="103">
        <v>0</v>
      </c>
      <c r="F3" s="103">
        <v>0</v>
      </c>
      <c r="G3" s="103">
        <v>1.4457839309767682E-2</v>
      </c>
      <c r="H3" s="103">
        <v>4.1093840317660869E-2</v>
      </c>
      <c r="I3" s="103">
        <v>8.3618422234145694E-3</v>
      </c>
      <c r="J3" s="103">
        <v>7.7612180549215988E-3</v>
      </c>
      <c r="K3" s="103">
        <v>5.2485403287223032E-3</v>
      </c>
      <c r="L3" s="103">
        <v>0</v>
      </c>
      <c r="M3" s="103">
        <v>0</v>
      </c>
      <c r="N3" s="103">
        <v>4.5245185129229204E-2</v>
      </c>
      <c r="O3" s="103">
        <v>9.128300928833058E-3</v>
      </c>
      <c r="P3" s="103">
        <v>2.0608752991293153E-2</v>
      </c>
      <c r="Q3" s="103">
        <v>0</v>
      </c>
      <c r="R3" s="103">
        <v>2.7474684706314347E-2</v>
      </c>
      <c r="S3" s="103">
        <v>0</v>
      </c>
      <c r="T3" s="103">
        <v>0</v>
      </c>
      <c r="U3" s="103">
        <v>0</v>
      </c>
      <c r="V3" s="103">
        <v>1.6568084413143187E-2</v>
      </c>
      <c r="W3" s="103">
        <v>2.2076668866781345E-2</v>
      </c>
      <c r="X3" s="103">
        <v>5.2665310914596841E-3</v>
      </c>
      <c r="Y3" s="103">
        <v>0</v>
      </c>
      <c r="Z3" s="103">
        <v>3.1631810738710971E-2</v>
      </c>
      <c r="AA3" s="103">
        <v>2.0058779475247389E-2</v>
      </c>
      <c r="AB3" s="103">
        <v>4.2549293522126265E-4</v>
      </c>
      <c r="AC3" s="103">
        <v>4.1700997547795712E-4</v>
      </c>
      <c r="AD3" s="103">
        <v>3.8698625240385208E-4</v>
      </c>
      <c r="AE3" s="103">
        <v>3.9919451447626109E-4</v>
      </c>
      <c r="AF3" s="103">
        <v>5.8664645819261354E-4</v>
      </c>
      <c r="AG3" s="103">
        <v>6.0348771293055085E-4</v>
      </c>
      <c r="AH3" s="103">
        <v>4.7151249047830465E-3</v>
      </c>
      <c r="AI3" s="103">
        <v>1.9092669398818823E-3</v>
      </c>
    </row>
    <row r="4" spans="1:35" x14ac:dyDescent="0.35">
      <c r="A4" s="103">
        <v>2</v>
      </c>
      <c r="B4" s="103">
        <v>0</v>
      </c>
      <c r="C4" s="103">
        <v>0</v>
      </c>
      <c r="D4" s="103">
        <v>0</v>
      </c>
      <c r="E4" s="103">
        <v>0</v>
      </c>
      <c r="F4" s="103">
        <v>0</v>
      </c>
      <c r="G4" s="103">
        <v>1.4457839309767682E-2</v>
      </c>
      <c r="H4" s="103">
        <v>4.1158853241144523E-2</v>
      </c>
      <c r="I4" s="103">
        <v>8.3706784432206645E-3</v>
      </c>
      <c r="J4" s="103">
        <v>7.7694195764121963E-3</v>
      </c>
      <c r="K4" s="103">
        <v>5.2540866251922225E-3</v>
      </c>
      <c r="L4" s="103">
        <v>0</v>
      </c>
      <c r="M4" s="103">
        <v>0</v>
      </c>
      <c r="N4" s="103">
        <v>0.10386921078358552</v>
      </c>
      <c r="O4" s="103">
        <v>1.1631474296952691E-2</v>
      </c>
      <c r="P4" s="103">
        <v>4.7058626317660932E-2</v>
      </c>
      <c r="Q4" s="103">
        <v>0</v>
      </c>
      <c r="R4" s="103">
        <v>7.0606013529735751E-2</v>
      </c>
      <c r="S4" s="103">
        <v>2.7974802401503026E-3</v>
      </c>
      <c r="T4" s="103">
        <v>1.0103209859369359E-2</v>
      </c>
      <c r="U4" s="103">
        <v>0</v>
      </c>
      <c r="V4" s="103">
        <v>3.7676382866738516E-2</v>
      </c>
      <c r="W4" s="103">
        <v>4.0569174227423455E-2</v>
      </c>
      <c r="X4" s="103">
        <v>1.4431241678857308E-2</v>
      </c>
      <c r="Y4" s="103">
        <v>0</v>
      </c>
      <c r="Z4" s="103">
        <v>5.3939738965889952E-2</v>
      </c>
      <c r="AA4" s="103">
        <v>3.6347585130750301E-2</v>
      </c>
      <c r="AB4" s="103">
        <v>1.1343964863356935E-3</v>
      </c>
      <c r="AC4" s="103">
        <v>1.1845729101677051E-3</v>
      </c>
      <c r="AD4" s="103">
        <v>1.0992864875223028E-3</v>
      </c>
      <c r="AE4" s="103">
        <v>1.133965697569085E-3</v>
      </c>
      <c r="AF4" s="103">
        <v>1.4797376894360881E-3</v>
      </c>
      <c r="AG4" s="103">
        <v>1.5316718161394721E-3</v>
      </c>
      <c r="AH4" s="103">
        <v>9.4759481257412209E-3</v>
      </c>
      <c r="AI4" s="103">
        <v>3.0565807300821034E-3</v>
      </c>
    </row>
    <row r="5" spans="1:35" x14ac:dyDescent="0.35">
      <c r="A5" s="103">
        <v>3</v>
      </c>
      <c r="B5" s="103">
        <v>0</v>
      </c>
      <c r="C5" s="103">
        <v>0</v>
      </c>
      <c r="D5" s="103">
        <v>0</v>
      </c>
      <c r="E5" s="103">
        <v>0</v>
      </c>
      <c r="F5" s="103">
        <v>0</v>
      </c>
      <c r="G5" s="103">
        <v>1.4457839309767682E-2</v>
      </c>
      <c r="H5" s="103">
        <v>4.1158853241144523E-2</v>
      </c>
      <c r="I5" s="103">
        <v>8.3706784432206645E-3</v>
      </c>
      <c r="J5" s="103">
        <v>7.7694195764121963E-3</v>
      </c>
      <c r="K5" s="103">
        <v>5.2540866251922225E-3</v>
      </c>
      <c r="L5" s="103">
        <v>0</v>
      </c>
      <c r="M5" s="103">
        <v>0</v>
      </c>
      <c r="N5" s="103">
        <v>0.13923812416091874</v>
      </c>
      <c r="O5" s="103">
        <v>1.6127924026116007E-2</v>
      </c>
      <c r="P5" s="103">
        <v>6.9158287881750435E-2</v>
      </c>
      <c r="Q5" s="103">
        <v>0</v>
      </c>
      <c r="R5" s="103">
        <v>0.10239948027737369</v>
      </c>
      <c r="S5" s="103">
        <v>5.0395757629952392E-3</v>
      </c>
      <c r="T5" s="103">
        <v>5.297627541433067E-2</v>
      </c>
      <c r="U5" s="103">
        <v>0</v>
      </c>
      <c r="V5" s="103">
        <v>6.131481992029876E-2</v>
      </c>
      <c r="W5" s="103">
        <v>5.8938421867999954E-2</v>
      </c>
      <c r="X5" s="103">
        <v>2.0842347499179795E-2</v>
      </c>
      <c r="Y5" s="103">
        <v>0</v>
      </c>
      <c r="Z5" s="103">
        <v>7.9972399302982194E-2</v>
      </c>
      <c r="AA5" s="103">
        <v>5.3321450468030274E-2</v>
      </c>
      <c r="AB5" s="103">
        <v>2.0180505892127189E-3</v>
      </c>
      <c r="AC5" s="103">
        <v>2.1414040042440695E-3</v>
      </c>
      <c r="AD5" s="103">
        <v>1.9872280262245652E-3</v>
      </c>
      <c r="AE5" s="103">
        <v>2.049919143521589E-3</v>
      </c>
      <c r="AF5" s="103">
        <v>2.5736876091134761E-3</v>
      </c>
      <c r="AG5" s="103">
        <v>2.6562783860636582E-3</v>
      </c>
      <c r="AH5" s="103">
        <v>1.4181281985553598E-2</v>
      </c>
      <c r="AI5" s="103">
        <v>4.292358757423731E-3</v>
      </c>
    </row>
    <row r="6" spans="1:35" x14ac:dyDescent="0.35">
      <c r="A6" s="103">
        <v>4</v>
      </c>
      <c r="B6" s="103">
        <v>0</v>
      </c>
      <c r="C6" s="103">
        <v>0</v>
      </c>
      <c r="D6" s="103">
        <v>0</v>
      </c>
      <c r="E6" s="103">
        <v>0</v>
      </c>
      <c r="F6" s="103">
        <v>0</v>
      </c>
      <c r="G6" s="103">
        <v>1.4457839309767682E-2</v>
      </c>
      <c r="H6" s="103">
        <v>4.1349951834414665E-2</v>
      </c>
      <c r="I6" s="103">
        <v>8.3966515741658535E-3</v>
      </c>
      <c r="J6" s="103">
        <v>7.7935270789754691E-3</v>
      </c>
      <c r="K6" s="103">
        <v>5.2703893754219855E-3</v>
      </c>
      <c r="L6" s="103">
        <v>0</v>
      </c>
      <c r="M6" s="103">
        <v>0</v>
      </c>
      <c r="N6" s="103">
        <v>0.17429429139090297</v>
      </c>
      <c r="O6" s="103">
        <v>1.8599731965342745E-2</v>
      </c>
      <c r="P6" s="103">
        <v>8.8223689532875238E-2</v>
      </c>
      <c r="Q6" s="103">
        <v>6.9148104279085798E-2</v>
      </c>
      <c r="R6" s="103">
        <v>0.13629725874560425</v>
      </c>
      <c r="S6" s="103">
        <v>5.0395757629952392E-3</v>
      </c>
      <c r="T6" s="103">
        <v>0.10482871823638612</v>
      </c>
      <c r="U6" s="103">
        <v>0</v>
      </c>
      <c r="V6" s="103">
        <v>9.7839544850748139E-2</v>
      </c>
      <c r="W6" s="103">
        <v>8.1379734093911832E-2</v>
      </c>
      <c r="X6" s="103">
        <v>3.3971491760559393E-2</v>
      </c>
      <c r="Y6" s="103">
        <v>0</v>
      </c>
      <c r="Z6" s="103">
        <v>0.1058709718810783</v>
      </c>
      <c r="AA6" s="103">
        <v>7.5199913567654791E-2</v>
      </c>
      <c r="AB6" s="103">
        <v>3.0501290528664386E-3</v>
      </c>
      <c r="AC6" s="103">
        <v>3.2588149511938082E-3</v>
      </c>
      <c r="AD6" s="103">
        <v>3.0241880516040458E-3</v>
      </c>
      <c r="AE6" s="103">
        <v>3.1195921649566334E-3</v>
      </c>
      <c r="AF6" s="103">
        <v>3.8481680359462784E-3</v>
      </c>
      <c r="AG6" s="103">
        <v>3.9581838923252984E-3</v>
      </c>
      <c r="AH6" s="103">
        <v>2.0172815286868151E-2</v>
      </c>
      <c r="AI6" s="103">
        <v>5.6204412258334729E-3</v>
      </c>
    </row>
    <row r="7" spans="1:35" x14ac:dyDescent="0.35">
      <c r="A7" s="103">
        <v>5</v>
      </c>
      <c r="B7" s="103">
        <v>0</v>
      </c>
      <c r="C7" s="103">
        <v>0</v>
      </c>
      <c r="D7" s="103">
        <v>0</v>
      </c>
      <c r="E7" s="103">
        <v>0</v>
      </c>
      <c r="F7" s="103">
        <v>0</v>
      </c>
      <c r="G7" s="103">
        <v>1.4457839309767682E-2</v>
      </c>
      <c r="H7" s="103">
        <v>5.9159552691755775E-2</v>
      </c>
      <c r="I7" s="103">
        <v>1.0817240272562879E-2</v>
      </c>
      <c r="J7" s="103">
        <v>1.0040246905490754E-2</v>
      </c>
      <c r="K7" s="103">
        <v>6.7897384689998702E-3</v>
      </c>
      <c r="L7" s="103">
        <v>0</v>
      </c>
      <c r="M7" s="103">
        <v>0</v>
      </c>
      <c r="N7" s="103">
        <v>0.2021551169252753</v>
      </c>
      <c r="O7" s="103">
        <v>2.3097988410876215E-2</v>
      </c>
      <c r="P7" s="103">
        <v>0.10235203608577147</v>
      </c>
      <c r="Q7" s="103">
        <v>6.9148104279085798E-2</v>
      </c>
      <c r="R7" s="103">
        <v>0.16363636363636364</v>
      </c>
      <c r="S7" s="103">
        <v>7.9001462419026648E-3</v>
      </c>
      <c r="T7" s="103">
        <v>0.15402284419806261</v>
      </c>
      <c r="U7" s="103">
        <v>0</v>
      </c>
      <c r="V7" s="103">
        <v>0.11841775483094814</v>
      </c>
      <c r="W7" s="103">
        <v>0.10208731605388342</v>
      </c>
      <c r="X7" s="103">
        <v>4.3387021736266587E-2</v>
      </c>
      <c r="Y7" s="103">
        <v>0</v>
      </c>
      <c r="Z7" s="103">
        <v>0.13163263371714234</v>
      </c>
      <c r="AA7" s="103">
        <v>9.4175651283735784E-2</v>
      </c>
      <c r="AB7" s="103">
        <v>4.1859938900861409E-3</v>
      </c>
      <c r="AC7" s="103">
        <v>4.4760870745367484E-3</v>
      </c>
      <c r="AD7" s="103">
        <v>4.1538194869869729E-3</v>
      </c>
      <c r="AE7" s="103">
        <v>4.2848601029871914E-3</v>
      </c>
      <c r="AF7" s="103">
        <v>5.2086830892709348E-3</v>
      </c>
      <c r="AG7" s="103">
        <v>5.3479861527072868E-3</v>
      </c>
      <c r="AH7" s="103">
        <v>2.5304598607550632E-2</v>
      </c>
      <c r="AI7" s="103">
        <v>7.3527717317610659E-3</v>
      </c>
    </row>
    <row r="8" spans="1:35" x14ac:dyDescent="0.35">
      <c r="A8" s="103">
        <v>6</v>
      </c>
      <c r="B8" s="103">
        <v>0</v>
      </c>
      <c r="C8" s="103">
        <v>0</v>
      </c>
      <c r="D8" s="103">
        <v>0</v>
      </c>
      <c r="E8" s="103">
        <v>0</v>
      </c>
      <c r="F8" s="103">
        <v>1.0950421413888273E-6</v>
      </c>
      <c r="G8" s="103">
        <v>1.4457839309767682E-2</v>
      </c>
      <c r="H8" s="103">
        <v>6.1271861643384565E-2</v>
      </c>
      <c r="I8" s="103">
        <v>1.1104334363934834E-2</v>
      </c>
      <c r="J8" s="103">
        <v>1.0306719267188513E-2</v>
      </c>
      <c r="K8" s="103">
        <v>6.9703486830084808E-3</v>
      </c>
      <c r="L8" s="103">
        <v>0</v>
      </c>
      <c r="M8" s="103">
        <v>7.5412252187240477E-6</v>
      </c>
      <c r="N8" s="103">
        <v>0.23384536693961189</v>
      </c>
      <c r="O8" s="103">
        <v>2.9085329716747599E-2</v>
      </c>
      <c r="P8" s="103">
        <v>0.1364814196860997</v>
      </c>
      <c r="Q8" s="103">
        <v>7.9177320146274807E-2</v>
      </c>
      <c r="R8" s="103">
        <v>0.19376332848447186</v>
      </c>
      <c r="S8" s="103">
        <v>9.9913746150182611E-3</v>
      </c>
      <c r="T8" s="103">
        <v>0.15402284419806261</v>
      </c>
      <c r="U8" s="103">
        <v>0</v>
      </c>
      <c r="V8" s="103">
        <v>0.13373518133286549</v>
      </c>
      <c r="W8" s="103">
        <v>0.11598551458174451</v>
      </c>
      <c r="X8" s="103">
        <v>5.2133249301120746E-2</v>
      </c>
      <c r="Y8" s="103">
        <v>0</v>
      </c>
      <c r="Z8" s="103">
        <v>0.14770869601731218</v>
      </c>
      <c r="AA8" s="103">
        <v>0.10805262620878572</v>
      </c>
      <c r="AB8" s="103">
        <v>5.4649675304259881E-3</v>
      </c>
      <c r="AC8" s="103">
        <v>5.8594704005227143E-3</v>
      </c>
      <c r="AD8" s="103">
        <v>5.4376056664173066E-3</v>
      </c>
      <c r="AE8" s="103">
        <v>5.6091459074715591E-3</v>
      </c>
      <c r="AF8" s="103">
        <v>6.6857695891570697E-3</v>
      </c>
      <c r="AG8" s="103">
        <v>6.845939648006413E-3</v>
      </c>
      <c r="AH8" s="103">
        <v>2.9641015510447708E-2</v>
      </c>
      <c r="AI8" s="103">
        <v>9.077119860375106E-3</v>
      </c>
    </row>
    <row r="9" spans="1:35" x14ac:dyDescent="0.35">
      <c r="A9" s="103">
        <v>7</v>
      </c>
      <c r="B9" s="103">
        <v>0</v>
      </c>
      <c r="C9" s="103">
        <v>0</v>
      </c>
      <c r="D9" s="103">
        <v>0</v>
      </c>
      <c r="E9" s="103">
        <v>0</v>
      </c>
      <c r="F9" s="103">
        <v>3.110073498636437E-5</v>
      </c>
      <c r="G9" s="103">
        <v>1.4457839309767682E-2</v>
      </c>
      <c r="H9" s="103">
        <v>6.3344116579112972E-2</v>
      </c>
      <c r="I9" s="103">
        <v>1.1385984520937314E-2</v>
      </c>
      <c r="J9" s="103">
        <v>1.0568138727792317E-2</v>
      </c>
      <c r="K9" s="103">
        <v>7.158305947210784E-3</v>
      </c>
      <c r="L9" s="103">
        <v>0</v>
      </c>
      <c r="M9" s="103">
        <v>2.1418138913134732E-4</v>
      </c>
      <c r="N9" s="103">
        <v>0.26772525409479203</v>
      </c>
      <c r="O9" s="103">
        <v>3.3144188892104645E-2</v>
      </c>
      <c r="P9" s="103">
        <v>0.16000312425331187</v>
      </c>
      <c r="Q9" s="103">
        <v>7.9177320146274807E-2</v>
      </c>
      <c r="R9" s="103">
        <v>0.22219837021763383</v>
      </c>
      <c r="S9" s="103">
        <v>1.1074654197374335E-2</v>
      </c>
      <c r="T9" s="103">
        <v>0.15402284419806261</v>
      </c>
      <c r="U9" s="103">
        <v>0</v>
      </c>
      <c r="V9" s="103">
        <v>0.15262287275370309</v>
      </c>
      <c r="W9" s="103">
        <v>0.13321523391322884</v>
      </c>
      <c r="X9" s="103">
        <v>6.294552552008284E-2</v>
      </c>
      <c r="Y9" s="103">
        <v>0</v>
      </c>
      <c r="Z9" s="103">
        <v>0.17379970295971406</v>
      </c>
      <c r="AA9" s="103">
        <v>0.124805747329855</v>
      </c>
      <c r="AB9" s="103">
        <v>6.8760122410593417E-3</v>
      </c>
      <c r="AC9" s="103">
        <v>7.3858006417453267E-3</v>
      </c>
      <c r="AD9" s="103">
        <v>6.8541301305586203E-3</v>
      </c>
      <c r="AE9" s="103">
        <v>7.070357493656085E-3</v>
      </c>
      <c r="AF9" s="103">
        <v>8.3442021963844263E-3</v>
      </c>
      <c r="AG9" s="103">
        <v>8.5209905576663601E-3</v>
      </c>
      <c r="AH9" s="103">
        <v>3.4651019267018197E-2</v>
      </c>
      <c r="AI9" s="103">
        <v>1.0833435828089474E-2</v>
      </c>
    </row>
    <row r="10" spans="1:35" x14ac:dyDescent="0.35">
      <c r="A10" s="103">
        <v>8</v>
      </c>
      <c r="B10" s="103">
        <v>0</v>
      </c>
      <c r="C10" s="103">
        <v>0</v>
      </c>
      <c r="D10" s="103">
        <v>0</v>
      </c>
      <c r="E10" s="103">
        <v>0</v>
      </c>
      <c r="F10" s="103">
        <v>3.110073498636437E-5</v>
      </c>
      <c r="G10" s="103">
        <v>1.5431824369534079E-2</v>
      </c>
      <c r="H10" s="103">
        <v>6.3474142426080293E-2</v>
      </c>
      <c r="I10" s="103">
        <v>1.1590707575554183E-2</v>
      </c>
      <c r="J10" s="103">
        <v>1.0758156695758988E-2</v>
      </c>
      <c r="K10" s="103">
        <v>7.2868060049333617E-3</v>
      </c>
      <c r="L10" s="103">
        <v>0</v>
      </c>
      <c r="M10" s="103">
        <v>2.1418138913134732E-4</v>
      </c>
      <c r="N10" s="103">
        <v>0.299393019938752</v>
      </c>
      <c r="O10" s="103">
        <v>3.7561398685100209E-2</v>
      </c>
      <c r="P10" s="103">
        <v>0.18740748710150795</v>
      </c>
      <c r="Q10" s="103">
        <v>7.9177320146274807E-2</v>
      </c>
      <c r="R10" s="103">
        <v>0.24730605731071786</v>
      </c>
      <c r="S10" s="103">
        <v>1.4666985481676499E-2</v>
      </c>
      <c r="T10" s="103">
        <v>0.16587818232942317</v>
      </c>
      <c r="U10" s="103">
        <v>0</v>
      </c>
      <c r="V10" s="103">
        <v>0.17021103285796638</v>
      </c>
      <c r="W10" s="103">
        <v>0.15106352175662627</v>
      </c>
      <c r="X10" s="103">
        <v>7.6217995248679893E-2</v>
      </c>
      <c r="Y10" s="103">
        <v>0</v>
      </c>
      <c r="Z10" s="103">
        <v>0.19911782891337776</v>
      </c>
      <c r="AA10" s="103">
        <v>0.14274817157062791</v>
      </c>
      <c r="AB10" s="103">
        <v>8.4062109576461073E-3</v>
      </c>
      <c r="AC10" s="103">
        <v>9.0416475082674679E-3</v>
      </c>
      <c r="AD10" s="103">
        <v>8.3907599742347148E-3</v>
      </c>
      <c r="AE10" s="103">
        <v>8.655463425884042E-3</v>
      </c>
      <c r="AF10" s="103">
        <v>1.0134335491923784E-2</v>
      </c>
      <c r="AG10" s="103">
        <v>1.0333165785741658E-2</v>
      </c>
      <c r="AH10" s="103">
        <v>3.9971191964041107E-2</v>
      </c>
      <c r="AI10" s="103">
        <v>1.2681102884458412E-2</v>
      </c>
    </row>
    <row r="11" spans="1:35" x14ac:dyDescent="0.35">
      <c r="A11" s="103">
        <v>9</v>
      </c>
      <c r="B11" s="103">
        <v>0</v>
      </c>
      <c r="C11" s="103">
        <v>0</v>
      </c>
      <c r="D11" s="103">
        <v>0</v>
      </c>
      <c r="E11" s="103">
        <v>0</v>
      </c>
      <c r="F11" s="103">
        <v>3.110073498636437E-5</v>
      </c>
      <c r="G11" s="103">
        <v>1.5431824369534079E-2</v>
      </c>
      <c r="H11" s="103">
        <v>6.3474142426080293E-2</v>
      </c>
      <c r="I11" s="103">
        <v>1.1590707575554183E-2</v>
      </c>
      <c r="J11" s="103">
        <v>1.0758156695758988E-2</v>
      </c>
      <c r="K11" s="103">
        <v>7.2868060049333617E-3</v>
      </c>
      <c r="L11" s="103">
        <v>0</v>
      </c>
      <c r="M11" s="103">
        <v>2.1418138913134732E-4</v>
      </c>
      <c r="N11" s="103">
        <v>0.33185207188815558</v>
      </c>
      <c r="O11" s="103">
        <v>4.3691244516932445E-2</v>
      </c>
      <c r="P11" s="103">
        <v>0.22178844418386903</v>
      </c>
      <c r="Q11" s="103">
        <v>7.9177320146274807E-2</v>
      </c>
      <c r="R11" s="103">
        <v>0.27846681825243269</v>
      </c>
      <c r="S11" s="103">
        <v>1.5707806230366644E-2</v>
      </c>
      <c r="T11" s="103">
        <v>0.18622046843129722</v>
      </c>
      <c r="U11" s="103">
        <v>2.1667820277468476E-2</v>
      </c>
      <c r="V11" s="103">
        <v>0.18428532043409609</v>
      </c>
      <c r="W11" s="103">
        <v>0.16825718998617234</v>
      </c>
      <c r="X11" s="103">
        <v>8.5541580650774954E-2</v>
      </c>
      <c r="Y11" s="103">
        <v>1.7495302805728967E-3</v>
      </c>
      <c r="Z11" s="103">
        <v>0.22399724510169122</v>
      </c>
      <c r="AA11" s="103">
        <v>0.1591197240674383</v>
      </c>
      <c r="AB11" s="103">
        <v>1.0051361642796106E-2</v>
      </c>
      <c r="AC11" s="103">
        <v>1.0823036091048279E-2</v>
      </c>
      <c r="AD11" s="103">
        <v>1.0043892830193924E-2</v>
      </c>
      <c r="AE11" s="103">
        <v>1.0360747692961077E-2</v>
      </c>
      <c r="AF11" s="103">
        <v>1.2047970644754519E-2</v>
      </c>
      <c r="AG11" s="103">
        <v>1.2267655854238828E-2</v>
      </c>
      <c r="AH11" s="103">
        <v>4.5051645635138082E-2</v>
      </c>
      <c r="AI11" s="103">
        <v>1.4700831624838326E-2</v>
      </c>
    </row>
    <row r="12" spans="1:35" x14ac:dyDescent="0.35">
      <c r="A12" s="103">
        <v>10</v>
      </c>
      <c r="B12" s="103">
        <v>0</v>
      </c>
      <c r="C12" s="103">
        <v>0</v>
      </c>
      <c r="D12" s="103">
        <v>1.3533192042561231E-5</v>
      </c>
      <c r="E12" s="103">
        <v>0</v>
      </c>
      <c r="F12" s="103">
        <v>3.110073498636437E-5</v>
      </c>
      <c r="G12" s="103">
        <v>1.6194315530098972E-2</v>
      </c>
      <c r="H12" s="103">
        <v>6.3474142426080293E-2</v>
      </c>
      <c r="I12" s="103">
        <v>1.1737141485488595E-2</v>
      </c>
      <c r="J12" s="103">
        <v>1.0894072379799679E-2</v>
      </c>
      <c r="K12" s="103">
        <v>7.3787192773018756E-3</v>
      </c>
      <c r="L12" s="103">
        <v>0</v>
      </c>
      <c r="M12" s="103">
        <v>2.1418138913134732E-4</v>
      </c>
      <c r="N12" s="103">
        <v>0.36843055493792942</v>
      </c>
      <c r="O12" s="103">
        <v>5.2236830528280341E-2</v>
      </c>
      <c r="P12" s="103">
        <v>0.24188564086226333</v>
      </c>
      <c r="Q12" s="103">
        <v>7.9177320146274807E-2</v>
      </c>
      <c r="R12" s="103">
        <v>0.30531727089129607</v>
      </c>
      <c r="S12" s="103">
        <v>2.0160816570083097E-2</v>
      </c>
      <c r="T12" s="103">
        <v>0.22118785216528372</v>
      </c>
      <c r="U12" s="103">
        <v>2.1667820277468476E-2</v>
      </c>
      <c r="V12" s="103">
        <v>0.20322689791724102</v>
      </c>
      <c r="W12" s="103">
        <v>0.18577489064974059</v>
      </c>
      <c r="X12" s="103">
        <v>9.5981346133999654E-2</v>
      </c>
      <c r="Y12" s="103">
        <v>1.7495302805728967E-3</v>
      </c>
      <c r="Z12" s="103">
        <v>0.24779363890789108</v>
      </c>
      <c r="AA12" s="103">
        <v>0.17611681408169763</v>
      </c>
      <c r="AB12" s="103">
        <v>1.1801017205654744E-2</v>
      </c>
      <c r="AC12" s="103">
        <v>1.2716372193369026E-2</v>
      </c>
      <c r="AD12" s="103">
        <v>1.1801327126754088E-2</v>
      </c>
      <c r="AE12" s="103">
        <v>1.2173196868163743E-2</v>
      </c>
      <c r="AF12" s="103">
        <v>1.4065616617058709E-2</v>
      </c>
      <c r="AG12" s="103">
        <v>1.431368386592685E-2</v>
      </c>
      <c r="AH12" s="103">
        <v>5.0227243969931099E-2</v>
      </c>
      <c r="AI12" s="103">
        <v>1.6803138285481974E-2</v>
      </c>
    </row>
    <row r="13" spans="1:35" x14ac:dyDescent="0.35">
      <c r="A13" s="103">
        <v>11</v>
      </c>
      <c r="B13" s="103">
        <v>0</v>
      </c>
      <c r="C13" s="103">
        <v>0</v>
      </c>
      <c r="D13" s="103">
        <v>1.3533192042561231E-5</v>
      </c>
      <c r="E13" s="103">
        <v>0</v>
      </c>
      <c r="F13" s="103">
        <v>3.110073498636437E-5</v>
      </c>
      <c r="G13" s="103">
        <v>1.6194315530098972E-2</v>
      </c>
      <c r="H13" s="103">
        <v>6.3474142426080293E-2</v>
      </c>
      <c r="I13" s="103">
        <v>1.1737141485488595E-2</v>
      </c>
      <c r="J13" s="103">
        <v>1.0894072379799679E-2</v>
      </c>
      <c r="K13" s="103">
        <v>7.3787192773018756E-3</v>
      </c>
      <c r="L13" s="103">
        <v>0</v>
      </c>
      <c r="M13" s="103">
        <v>2.1418138913134732E-4</v>
      </c>
      <c r="N13" s="103">
        <v>0.40584277053054002</v>
      </c>
      <c r="O13" s="103">
        <v>5.7397937574269177E-2</v>
      </c>
      <c r="P13" s="103">
        <v>0.27197499796664143</v>
      </c>
      <c r="Q13" s="103">
        <v>7.9177320146274807E-2</v>
      </c>
      <c r="R13" s="103">
        <v>0.33111980453909923</v>
      </c>
      <c r="S13" s="103">
        <v>2.0160816570083097E-2</v>
      </c>
      <c r="T13" s="103">
        <v>0.23151069702159588</v>
      </c>
      <c r="U13" s="103">
        <v>2.1667820277468476E-2</v>
      </c>
      <c r="V13" s="103">
        <v>0.2196909696984887</v>
      </c>
      <c r="W13" s="103">
        <v>0.20085422587312063</v>
      </c>
      <c r="X13" s="103">
        <v>0.10434154170229111</v>
      </c>
      <c r="Y13" s="103">
        <v>1.7495302805728967E-3</v>
      </c>
      <c r="Z13" s="103">
        <v>0.26814873305870235</v>
      </c>
      <c r="AA13" s="103">
        <v>0.19034687646068263</v>
      </c>
      <c r="AB13" s="103">
        <v>1.3652263216142272E-2</v>
      </c>
      <c r="AC13" s="103">
        <v>1.4720923227367672E-2</v>
      </c>
      <c r="AD13" s="103">
        <v>1.3661555270002443E-2</v>
      </c>
      <c r="AE13" s="103">
        <v>1.4092109661179828E-2</v>
      </c>
      <c r="AF13" s="103">
        <v>1.6172303097762672E-2</v>
      </c>
      <c r="AG13" s="103">
        <v>1.6432712098174207E-2</v>
      </c>
      <c r="AH13" s="103">
        <v>5.4993311014592726E-2</v>
      </c>
      <c r="AI13" s="103">
        <v>1.9014821352204996E-2</v>
      </c>
    </row>
    <row r="14" spans="1:35" x14ac:dyDescent="0.35">
      <c r="A14" s="103">
        <v>12</v>
      </c>
      <c r="B14" s="103">
        <v>0</v>
      </c>
      <c r="C14" s="103">
        <v>0</v>
      </c>
      <c r="D14" s="103">
        <v>1.303763409404255E-4</v>
      </c>
      <c r="E14" s="103">
        <v>0</v>
      </c>
      <c r="F14" s="103">
        <v>3.110073498636437E-5</v>
      </c>
      <c r="G14" s="103">
        <v>1.6194315530098972E-2</v>
      </c>
      <c r="H14" s="103">
        <v>6.3474142426080293E-2</v>
      </c>
      <c r="I14" s="103">
        <v>1.1737141485488595E-2</v>
      </c>
      <c r="J14" s="103">
        <v>1.0894072379799679E-2</v>
      </c>
      <c r="K14" s="103">
        <v>7.3787192773018756E-3</v>
      </c>
      <c r="L14" s="103">
        <v>0</v>
      </c>
      <c r="M14" s="103">
        <v>2.1418138913134732E-4</v>
      </c>
      <c r="N14" s="103">
        <v>0.43762090940184456</v>
      </c>
      <c r="O14" s="103">
        <v>6.3782581741473304E-2</v>
      </c>
      <c r="P14" s="103">
        <v>0.29481194365325841</v>
      </c>
      <c r="Q14" s="103">
        <v>7.9177320146274807E-2</v>
      </c>
      <c r="R14" s="103">
        <v>0.35592808620616606</v>
      </c>
      <c r="S14" s="103">
        <v>2.0160816570083097E-2</v>
      </c>
      <c r="T14" s="103">
        <v>0.23151069702159588</v>
      </c>
      <c r="U14" s="103">
        <v>0.10322308826627344</v>
      </c>
      <c r="V14" s="103">
        <v>0.23412491541141384</v>
      </c>
      <c r="W14" s="103">
        <v>0.21571027225564193</v>
      </c>
      <c r="X14" s="103">
        <v>0.11243672055840642</v>
      </c>
      <c r="Y14" s="103">
        <v>3.946433439745798E-3</v>
      </c>
      <c r="Z14" s="103">
        <v>0.28850214760990572</v>
      </c>
      <c r="AA14" s="103">
        <v>0.20467619501685277</v>
      </c>
      <c r="AB14" s="103">
        <v>1.5618748440737514E-2</v>
      </c>
      <c r="AC14" s="103">
        <v>1.6846406086842465E-2</v>
      </c>
      <c r="AD14" s="103">
        <v>1.5637581760998505E-2</v>
      </c>
      <c r="AE14" s="103">
        <v>1.6126787841583466E-2</v>
      </c>
      <c r="AF14" s="103">
        <v>1.8425611024136524E-2</v>
      </c>
      <c r="AG14" s="103">
        <v>1.8695508508196207E-2</v>
      </c>
      <c r="AH14" s="103">
        <v>6.0072477417226988E-2</v>
      </c>
      <c r="AI14" s="103">
        <v>2.1281040499746367E-2</v>
      </c>
    </row>
    <row r="15" spans="1:35" x14ac:dyDescent="0.35">
      <c r="A15" s="103">
        <v>13</v>
      </c>
      <c r="B15" s="103">
        <v>0</v>
      </c>
      <c r="C15" s="103">
        <v>0</v>
      </c>
      <c r="D15" s="103">
        <v>4.4124074728455604E-4</v>
      </c>
      <c r="E15" s="103">
        <v>0</v>
      </c>
      <c r="F15" s="103">
        <v>3.110073498636437E-5</v>
      </c>
      <c r="G15" s="103">
        <v>1.6194315530098972E-2</v>
      </c>
      <c r="H15" s="103">
        <v>6.3694792348206644E-2</v>
      </c>
      <c r="I15" s="103">
        <v>1.1767131079982009E-2</v>
      </c>
      <c r="J15" s="103">
        <v>1.0921907846676859E-2</v>
      </c>
      <c r="K15" s="103">
        <v>7.3975430713816015E-3</v>
      </c>
      <c r="L15" s="103">
        <v>0</v>
      </c>
      <c r="M15" s="103">
        <v>2.1418138913134732E-4</v>
      </c>
      <c r="N15" s="103">
        <v>0.46464987820066644</v>
      </c>
      <c r="O15" s="103">
        <v>6.864850737653122E-2</v>
      </c>
      <c r="P15" s="103">
        <v>0.31830571089686682</v>
      </c>
      <c r="Q15" s="103">
        <v>7.9177320146274807E-2</v>
      </c>
      <c r="R15" s="103">
        <v>0.37520019207140537</v>
      </c>
      <c r="S15" s="103">
        <v>2.9252202201598916E-2</v>
      </c>
      <c r="T15" s="103">
        <v>0.25104512021092013</v>
      </c>
      <c r="U15" s="103">
        <v>0.17418519967498269</v>
      </c>
      <c r="V15" s="103">
        <v>0.25343492318103211</v>
      </c>
      <c r="W15" s="103">
        <v>0.23242145419600627</v>
      </c>
      <c r="X15" s="103">
        <v>0.1218623914797326</v>
      </c>
      <c r="Y15" s="103">
        <v>6.2001982415624494E-3</v>
      </c>
      <c r="Z15" s="103">
        <v>0.30650532334718644</v>
      </c>
      <c r="AA15" s="103">
        <v>0.22078760774558057</v>
      </c>
      <c r="AB15" s="103">
        <v>1.7702325870038182E-2</v>
      </c>
      <c r="AC15" s="103">
        <v>1.9092127017268819E-2</v>
      </c>
      <c r="AD15" s="103">
        <v>1.7731123073253554E-2</v>
      </c>
      <c r="AE15" s="103">
        <v>1.8276567293365704E-2</v>
      </c>
      <c r="AF15" s="103">
        <v>2.0796382056908341E-2</v>
      </c>
      <c r="AG15" s="103">
        <v>2.1097244684336058E-2</v>
      </c>
      <c r="AH15" s="103">
        <v>6.5879842713903083E-2</v>
      </c>
      <c r="AI15" s="103">
        <v>2.362384195742576E-2</v>
      </c>
    </row>
    <row r="16" spans="1:35" x14ac:dyDescent="0.35">
      <c r="A16" s="103">
        <v>14</v>
      </c>
      <c r="B16" s="103">
        <v>0</v>
      </c>
      <c r="C16" s="103">
        <v>0</v>
      </c>
      <c r="D16" s="103">
        <v>5.0994613200338332E-4</v>
      </c>
      <c r="E16" s="103">
        <v>0</v>
      </c>
      <c r="F16" s="103">
        <v>3.110073498636437E-5</v>
      </c>
      <c r="G16" s="103">
        <v>1.6194315530098972E-2</v>
      </c>
      <c r="H16" s="103">
        <v>6.3824551566772678E-2</v>
      </c>
      <c r="I16" s="103">
        <v>1.1784767280842979E-2</v>
      </c>
      <c r="J16" s="103">
        <v>1.0938277253906179E-2</v>
      </c>
      <c r="K16" s="103">
        <v>7.4086129180722096E-3</v>
      </c>
      <c r="L16" s="103">
        <v>0</v>
      </c>
      <c r="M16" s="103">
        <v>2.1418138913134732E-4</v>
      </c>
      <c r="N16" s="103">
        <v>0.49341788885988414</v>
      </c>
      <c r="O16" s="103">
        <v>7.541712370423663E-2</v>
      </c>
      <c r="P16" s="103">
        <v>0.34144193816367918</v>
      </c>
      <c r="Q16" s="103">
        <v>7.9177320146274807E-2</v>
      </c>
      <c r="R16" s="103">
        <v>0.3973957377095485</v>
      </c>
      <c r="S16" s="103">
        <v>3.108034278406796E-2</v>
      </c>
      <c r="T16" s="103">
        <v>0.29333551624521792</v>
      </c>
      <c r="U16" s="103">
        <v>0.17418519967498269</v>
      </c>
      <c r="V16" s="103">
        <v>0.26073084538459612</v>
      </c>
      <c r="W16" s="103">
        <v>0.24639773969565459</v>
      </c>
      <c r="X16" s="103">
        <v>0.12976354024300465</v>
      </c>
      <c r="Y16" s="103">
        <v>6.2001982415624494E-3</v>
      </c>
      <c r="Z16" s="103">
        <v>0.32272790648584032</v>
      </c>
      <c r="AA16" s="103">
        <v>0.23415453323903077</v>
      </c>
      <c r="AB16" s="103">
        <v>1.9918978294416446E-2</v>
      </c>
      <c r="AC16" s="103">
        <v>2.1489988041198876E-2</v>
      </c>
      <c r="AD16" s="103">
        <v>1.9958444990260536E-2</v>
      </c>
      <c r="AE16" s="103">
        <v>2.0571987123867829E-2</v>
      </c>
      <c r="AF16" s="103">
        <v>2.3278612319198224E-2</v>
      </c>
      <c r="AG16" s="103">
        <v>2.3597844666733061E-2</v>
      </c>
      <c r="AH16" s="103">
        <v>7.0851978406100816E-2</v>
      </c>
      <c r="AI16" s="103">
        <v>2.6137686622826527E-2</v>
      </c>
    </row>
    <row r="17" spans="1:35" x14ac:dyDescent="0.35">
      <c r="A17" s="103">
        <v>15</v>
      </c>
      <c r="B17" s="103">
        <v>0</v>
      </c>
      <c r="C17" s="103">
        <v>0</v>
      </c>
      <c r="D17" s="103">
        <v>5.0994613200338332E-4</v>
      </c>
      <c r="E17" s="103">
        <v>0</v>
      </c>
      <c r="F17" s="103">
        <v>3.110073498636437E-5</v>
      </c>
      <c r="G17" s="103">
        <v>1.6194315530098972E-2</v>
      </c>
      <c r="H17" s="103">
        <v>6.4705341414008827E-2</v>
      </c>
      <c r="I17" s="103">
        <v>1.1904479674565932E-2</v>
      </c>
      <c r="J17" s="103">
        <v>1.1049390806008225E-2</v>
      </c>
      <c r="K17" s="103">
        <v>7.4837536956084572E-3</v>
      </c>
      <c r="L17" s="103">
        <v>0</v>
      </c>
      <c r="M17" s="103">
        <v>2.1418138913134732E-4</v>
      </c>
      <c r="N17" s="103">
        <v>0.52037584900392297</v>
      </c>
      <c r="O17" s="103">
        <v>8.2609570601004115E-2</v>
      </c>
      <c r="P17" s="103">
        <v>0.35643309206560148</v>
      </c>
      <c r="Q17" s="103">
        <v>8.1949512932677784E-2</v>
      </c>
      <c r="R17" s="103">
        <v>0.41595604954312426</v>
      </c>
      <c r="S17" s="103">
        <v>3.6994828413145012E-2</v>
      </c>
      <c r="T17" s="103">
        <v>0.31816463762414959</v>
      </c>
      <c r="U17" s="103">
        <v>0.29067982786120555</v>
      </c>
      <c r="V17" s="103">
        <v>0.27526504423669768</v>
      </c>
      <c r="W17" s="103">
        <v>0.26219795446332589</v>
      </c>
      <c r="X17" s="103">
        <v>0.14473563235487452</v>
      </c>
      <c r="Y17" s="103">
        <v>6.2001982415624494E-3</v>
      </c>
      <c r="Z17" s="103">
        <v>0.34065543733993436</v>
      </c>
      <c r="AA17" s="103">
        <v>0.2498180297250488</v>
      </c>
      <c r="AB17" s="103">
        <v>2.2242280200337819E-2</v>
      </c>
      <c r="AC17" s="103">
        <v>2.4005060870780404E-2</v>
      </c>
      <c r="AD17" s="103">
        <v>2.2292438578128449E-2</v>
      </c>
      <c r="AE17" s="103">
        <v>2.2979611248270353E-2</v>
      </c>
      <c r="AF17" s="103">
        <v>2.5929181114387939E-2</v>
      </c>
      <c r="AG17" s="103">
        <v>2.6270980476706812E-2</v>
      </c>
      <c r="AH17" s="103">
        <v>7.6512056725174873E-2</v>
      </c>
      <c r="AI17" s="103">
        <v>2.868333527223384E-2</v>
      </c>
    </row>
    <row r="18" spans="1:35" x14ac:dyDescent="0.35">
      <c r="A18" s="103">
        <v>16</v>
      </c>
      <c r="B18" s="103">
        <v>0</v>
      </c>
      <c r="C18" s="103">
        <v>0</v>
      </c>
      <c r="D18" s="103">
        <v>7.8505316513317012E-4</v>
      </c>
      <c r="E18" s="103">
        <v>0</v>
      </c>
      <c r="F18" s="103">
        <v>3.110073498636437E-5</v>
      </c>
      <c r="G18" s="103">
        <v>1.6194315530098972E-2</v>
      </c>
      <c r="H18" s="103">
        <v>6.4705341414008827E-2</v>
      </c>
      <c r="I18" s="103">
        <v>1.1904479674565932E-2</v>
      </c>
      <c r="J18" s="103">
        <v>1.1049390806008225E-2</v>
      </c>
      <c r="K18" s="103">
        <v>7.4837536956084572E-3</v>
      </c>
      <c r="L18" s="103">
        <v>0</v>
      </c>
      <c r="M18" s="103">
        <v>2.1418138913134732E-4</v>
      </c>
      <c r="N18" s="103">
        <v>0.54539019148944923</v>
      </c>
      <c r="O18" s="103">
        <v>8.8864150308488571E-2</v>
      </c>
      <c r="P18" s="103">
        <v>0.37780810369378276</v>
      </c>
      <c r="Q18" s="103">
        <v>8.1949512932677784E-2</v>
      </c>
      <c r="R18" s="103">
        <v>0.43272275340008759</v>
      </c>
      <c r="S18" s="103">
        <v>3.919549293500519E-2</v>
      </c>
      <c r="T18" s="103">
        <v>0.31816463762414959</v>
      </c>
      <c r="U18" s="103">
        <v>0.35405820217280087</v>
      </c>
      <c r="V18" s="103">
        <v>0.2879834081054663</v>
      </c>
      <c r="W18" s="103">
        <v>0.27565613005527645</v>
      </c>
      <c r="X18" s="103">
        <v>0.15906140819929437</v>
      </c>
      <c r="Y18" s="103">
        <v>9.2869145109594937E-3</v>
      </c>
      <c r="Z18" s="103">
        <v>0.35751606552820325</v>
      </c>
      <c r="AA18" s="103">
        <v>0.26368247813112361</v>
      </c>
      <c r="AB18" s="103">
        <v>2.4681077151390417E-2</v>
      </c>
      <c r="AC18" s="103">
        <v>2.6636752870541437E-2</v>
      </c>
      <c r="AD18" s="103">
        <v>2.4743068423278832E-2</v>
      </c>
      <c r="AE18" s="103">
        <v>2.5498872349618271E-2</v>
      </c>
      <c r="AF18" s="103">
        <v>2.8667730117294437E-2</v>
      </c>
      <c r="AG18" s="103">
        <v>2.9017345776362929E-2</v>
      </c>
      <c r="AH18" s="103">
        <v>8.2164183345578873E-2</v>
      </c>
      <c r="AI18" s="103">
        <v>3.1425777875432527E-2</v>
      </c>
    </row>
    <row r="19" spans="1:35" x14ac:dyDescent="0.35">
      <c r="A19" s="103">
        <v>17</v>
      </c>
      <c r="B19" s="103">
        <v>0</v>
      </c>
      <c r="C19" s="103">
        <v>0</v>
      </c>
      <c r="D19" s="103">
        <v>1.4241423801058797E-3</v>
      </c>
      <c r="E19" s="103">
        <v>0</v>
      </c>
      <c r="F19" s="103">
        <v>4.6932960354943088E-5</v>
      </c>
      <c r="G19" s="103">
        <v>1.6194315530098972E-2</v>
      </c>
      <c r="H19" s="103">
        <v>6.4705341414008827E-2</v>
      </c>
      <c r="I19" s="103">
        <v>1.1904479674565932E-2</v>
      </c>
      <c r="J19" s="103">
        <v>1.1049390806008225E-2</v>
      </c>
      <c r="K19" s="103">
        <v>7.4896483891365379E-3</v>
      </c>
      <c r="L19" s="103">
        <v>0</v>
      </c>
      <c r="M19" s="103">
        <v>3.2321315394235462E-4</v>
      </c>
      <c r="N19" s="103">
        <v>0.56773924193136982</v>
      </c>
      <c r="O19" s="103">
        <v>9.5243853233753506E-2</v>
      </c>
      <c r="P19" s="103">
        <v>0.39016816320262565</v>
      </c>
      <c r="Q19" s="103">
        <v>8.1949512932677784E-2</v>
      </c>
      <c r="R19" s="103">
        <v>0.45192424477805865</v>
      </c>
      <c r="S19" s="103">
        <v>5.4620467643313284E-2</v>
      </c>
      <c r="T19" s="103">
        <v>0.31816463762414959</v>
      </c>
      <c r="U19" s="103">
        <v>0.35405820217280087</v>
      </c>
      <c r="V19" s="103">
        <v>0.30530589739091207</v>
      </c>
      <c r="W19" s="103">
        <v>0.29133850189289656</v>
      </c>
      <c r="X19" s="103">
        <v>0.16874668732846657</v>
      </c>
      <c r="Y19" s="103">
        <v>1.1297760819752744E-2</v>
      </c>
      <c r="Z19" s="103">
        <v>0.37758890327929101</v>
      </c>
      <c r="AA19" s="103">
        <v>0.27866915968069716</v>
      </c>
      <c r="AB19" s="103">
        <v>2.7181279975663584E-2</v>
      </c>
      <c r="AC19" s="103">
        <v>2.9322891772067112E-2</v>
      </c>
      <c r="AD19" s="103">
        <v>2.7255402079202354E-2</v>
      </c>
      <c r="AE19" s="103">
        <v>2.807030128068078E-2</v>
      </c>
      <c r="AF19" s="103">
        <v>3.1453530770444688E-2</v>
      </c>
      <c r="AG19" s="103">
        <v>3.1845140868907308E-2</v>
      </c>
      <c r="AH19" s="103">
        <v>8.813751050349182E-2</v>
      </c>
      <c r="AI19" s="103">
        <v>3.4139930617482328E-2</v>
      </c>
    </row>
    <row r="20" spans="1:35" x14ac:dyDescent="0.35">
      <c r="A20" s="103">
        <v>18</v>
      </c>
      <c r="B20" s="103">
        <v>0</v>
      </c>
      <c r="C20" s="103">
        <v>0</v>
      </c>
      <c r="D20" s="103">
        <v>1.4241423801058797E-3</v>
      </c>
      <c r="E20" s="103">
        <v>0</v>
      </c>
      <c r="F20" s="103">
        <v>4.6932960354943088E-5</v>
      </c>
      <c r="G20" s="103">
        <v>1.7485157189689911E-2</v>
      </c>
      <c r="H20" s="103">
        <v>6.4889625718064572E-2</v>
      </c>
      <c r="I20" s="103">
        <v>1.2177428521480295E-2</v>
      </c>
      <c r="J20" s="103">
        <v>1.1302733964386634E-2</v>
      </c>
      <c r="K20" s="103">
        <v>7.6609722424731642E-3</v>
      </c>
      <c r="L20" s="103">
        <v>0</v>
      </c>
      <c r="M20" s="103">
        <v>3.2321315394235462E-4</v>
      </c>
      <c r="N20" s="103">
        <v>0.58813639566696652</v>
      </c>
      <c r="O20" s="103">
        <v>0.10037338908858097</v>
      </c>
      <c r="P20" s="103">
        <v>0.40729834912998164</v>
      </c>
      <c r="Q20" s="103">
        <v>8.1949512932677784E-2</v>
      </c>
      <c r="R20" s="103">
        <v>0.4689536345276597</v>
      </c>
      <c r="S20" s="103">
        <v>5.6971382615294094E-2</v>
      </c>
      <c r="T20" s="103">
        <v>0.3821041994090501</v>
      </c>
      <c r="U20" s="103">
        <v>0.36398928646664058</v>
      </c>
      <c r="V20" s="103">
        <v>0.31866212185769066</v>
      </c>
      <c r="W20" s="103">
        <v>0.30526790671057774</v>
      </c>
      <c r="X20" s="103">
        <v>0.17741651976965772</v>
      </c>
      <c r="Y20" s="103">
        <v>1.1297760819752744E-2</v>
      </c>
      <c r="Z20" s="103">
        <v>0.39166952465280785</v>
      </c>
      <c r="AA20" s="103">
        <v>0.29118202822732431</v>
      </c>
      <c r="AB20" s="103">
        <v>2.9753015185958295E-2</v>
      </c>
      <c r="AC20" s="103">
        <v>3.2106169939623154E-2</v>
      </c>
      <c r="AD20" s="103">
        <v>2.9838290860760789E-2</v>
      </c>
      <c r="AE20" s="103">
        <v>3.0734672499801993E-2</v>
      </c>
      <c r="AF20" s="103">
        <v>3.431203110562233E-2</v>
      </c>
      <c r="AG20" s="103">
        <v>3.4722059250850194E-2</v>
      </c>
      <c r="AH20" s="103">
        <v>9.3269249599399029E-2</v>
      </c>
      <c r="AI20" s="103">
        <v>3.6927083103050637E-2</v>
      </c>
    </row>
    <row r="21" spans="1:35" x14ac:dyDescent="0.35">
      <c r="A21" s="103">
        <v>19</v>
      </c>
      <c r="B21" s="103">
        <v>0</v>
      </c>
      <c r="C21" s="103">
        <v>0</v>
      </c>
      <c r="D21" s="103">
        <v>1.4241423801058797E-3</v>
      </c>
      <c r="E21" s="103">
        <v>0</v>
      </c>
      <c r="F21" s="103">
        <v>4.6932960354943088E-5</v>
      </c>
      <c r="G21" s="103">
        <v>1.7485157189689911E-2</v>
      </c>
      <c r="H21" s="103">
        <v>6.5275353377959575E-2</v>
      </c>
      <c r="I21" s="103">
        <v>1.2229854627021908E-2</v>
      </c>
      <c r="J21" s="103">
        <v>1.1351394346394253E-2</v>
      </c>
      <c r="K21" s="103">
        <v>7.6938789300021997E-3</v>
      </c>
      <c r="L21" s="103">
        <v>0</v>
      </c>
      <c r="M21" s="103">
        <v>3.2321315394235462E-4</v>
      </c>
      <c r="N21" s="103">
        <v>0.61656145776704063</v>
      </c>
      <c r="O21" s="103">
        <v>0.10850487768921614</v>
      </c>
      <c r="P21" s="103">
        <v>0.42802620745330838</v>
      </c>
      <c r="Q21" s="103">
        <v>0.21272434922186556</v>
      </c>
      <c r="R21" s="103">
        <v>0.49208129139774315</v>
      </c>
      <c r="S21" s="103">
        <v>5.7634801891324264E-2</v>
      </c>
      <c r="T21" s="103">
        <v>0.40908531377697416</v>
      </c>
      <c r="U21" s="103">
        <v>0.36398928646664058</v>
      </c>
      <c r="V21" s="103">
        <v>0.33515501641645157</v>
      </c>
      <c r="W21" s="103">
        <v>0.31800320783560015</v>
      </c>
      <c r="X21" s="103">
        <v>0.18393782386570651</v>
      </c>
      <c r="Y21" s="103">
        <v>1.1586659090095028E-2</v>
      </c>
      <c r="Z21" s="103">
        <v>0.41043197862152175</v>
      </c>
      <c r="AA21" s="103">
        <v>0.30287169941383374</v>
      </c>
      <c r="AB21" s="103">
        <v>3.247328749758089E-2</v>
      </c>
      <c r="AC21" s="103">
        <v>3.5051438808260206E-2</v>
      </c>
      <c r="AD21" s="103">
        <v>3.2571507399500002E-2</v>
      </c>
      <c r="AE21" s="103">
        <v>3.3554113868488777E-2</v>
      </c>
      <c r="AF21" s="103">
        <v>3.7337085021974699E-2</v>
      </c>
      <c r="AG21" s="103">
        <v>3.7758940162226709E-2</v>
      </c>
      <c r="AH21" s="103">
        <v>9.8309791803789001E-2</v>
      </c>
      <c r="AI21" s="103">
        <v>3.9888348888501936E-2</v>
      </c>
    </row>
    <row r="22" spans="1:35" x14ac:dyDescent="0.35">
      <c r="A22" s="103">
        <v>20</v>
      </c>
      <c r="B22" s="103">
        <v>0</v>
      </c>
      <c r="C22" s="103">
        <v>0</v>
      </c>
      <c r="D22" s="103">
        <v>1.8738545878439527E-3</v>
      </c>
      <c r="E22" s="103">
        <v>0</v>
      </c>
      <c r="F22" s="103">
        <v>4.6932960354943088E-5</v>
      </c>
      <c r="G22" s="103">
        <v>1.7485157189689911E-2</v>
      </c>
      <c r="H22" s="103">
        <v>6.5275353377959575E-2</v>
      </c>
      <c r="I22" s="103">
        <v>1.2229854627021908E-2</v>
      </c>
      <c r="J22" s="103">
        <v>1.1351394346394253E-2</v>
      </c>
      <c r="K22" s="103">
        <v>7.6938789300021997E-3</v>
      </c>
      <c r="L22" s="103">
        <v>0</v>
      </c>
      <c r="M22" s="103">
        <v>3.2321315394235462E-4</v>
      </c>
      <c r="N22" s="103">
        <v>0.63506447760083939</v>
      </c>
      <c r="O22" s="103">
        <v>0.11517664577285233</v>
      </c>
      <c r="P22" s="103">
        <v>0.45343465051440385</v>
      </c>
      <c r="Q22" s="103">
        <v>0.21272434922186556</v>
      </c>
      <c r="R22" s="103">
        <v>0.50787633990989589</v>
      </c>
      <c r="S22" s="103">
        <v>7.3773634428507748E-2</v>
      </c>
      <c r="T22" s="103">
        <v>0.43991363271295808</v>
      </c>
      <c r="U22" s="103">
        <v>0.37771223930903725</v>
      </c>
      <c r="V22" s="103">
        <v>0.34222160956414949</v>
      </c>
      <c r="W22" s="103">
        <v>0.33371707095198849</v>
      </c>
      <c r="X22" s="103">
        <v>0.19386242931148676</v>
      </c>
      <c r="Y22" s="103">
        <v>1.1586659090095028E-2</v>
      </c>
      <c r="Z22" s="103">
        <v>0.4269253909566757</v>
      </c>
      <c r="AA22" s="103">
        <v>0.31836988385298048</v>
      </c>
      <c r="AB22" s="103">
        <v>3.5306861348765747E-2</v>
      </c>
      <c r="AC22" s="103">
        <v>3.8104845797246018E-2</v>
      </c>
      <c r="AD22" s="103">
        <v>3.5418829578230074E-2</v>
      </c>
      <c r="AE22" s="103">
        <v>3.6477073490904441E-2</v>
      </c>
      <c r="AF22" s="103">
        <v>4.0484487916720553E-2</v>
      </c>
      <c r="AG22" s="103">
        <v>4.0951609905168544E-2</v>
      </c>
      <c r="AH22" s="103">
        <v>0.10395756801577268</v>
      </c>
      <c r="AI22" s="103">
        <v>4.29387618140765E-2</v>
      </c>
    </row>
    <row r="23" spans="1:35" x14ac:dyDescent="0.35">
      <c r="A23" s="103">
        <v>21</v>
      </c>
      <c r="B23" s="103">
        <v>0</v>
      </c>
      <c r="C23" s="103">
        <v>0</v>
      </c>
      <c r="D23" s="103">
        <v>2.4308155491881097E-3</v>
      </c>
      <c r="E23" s="103">
        <v>0</v>
      </c>
      <c r="F23" s="103">
        <v>5.0984303987643677E-5</v>
      </c>
      <c r="G23" s="103">
        <v>1.7485157189689911E-2</v>
      </c>
      <c r="H23" s="103">
        <v>6.6478247548050304E-2</v>
      </c>
      <c r="I23" s="103">
        <v>1.2393345771871967E-2</v>
      </c>
      <c r="J23" s="103">
        <v>1.1503142058360998E-2</v>
      </c>
      <c r="K23" s="103">
        <v>7.79800705149487E-3</v>
      </c>
      <c r="L23" s="103">
        <v>0</v>
      </c>
      <c r="M23" s="103">
        <v>3.5111353660150044E-4</v>
      </c>
      <c r="N23" s="103">
        <v>0.65348268792204955</v>
      </c>
      <c r="O23" s="103">
        <v>0.12456326530658039</v>
      </c>
      <c r="P23" s="103">
        <v>0.4726422453314898</v>
      </c>
      <c r="Q23" s="103">
        <v>0.21272434922186556</v>
      </c>
      <c r="R23" s="103">
        <v>0.52155860296298384</v>
      </c>
      <c r="S23" s="103">
        <v>7.7896645070033257E-2</v>
      </c>
      <c r="T23" s="103">
        <v>0.43991363271295808</v>
      </c>
      <c r="U23" s="103">
        <v>0.37771223930903725</v>
      </c>
      <c r="V23" s="103">
        <v>0.35433720143361991</v>
      </c>
      <c r="W23" s="103">
        <v>0.34649982273687424</v>
      </c>
      <c r="X23" s="103">
        <v>0.20546569928872971</v>
      </c>
      <c r="Y23" s="103">
        <v>1.9865928275177719E-2</v>
      </c>
      <c r="Z23" s="103">
        <v>0.44383828943653575</v>
      </c>
      <c r="AA23" s="103">
        <v>0.33116896643855909</v>
      </c>
      <c r="AB23" s="103">
        <v>3.8235974910335549E-2</v>
      </c>
      <c r="AC23" s="103">
        <v>4.1257302582364576E-2</v>
      </c>
      <c r="AD23" s="103">
        <v>3.8361361771128484E-2</v>
      </c>
      <c r="AE23" s="103">
        <v>3.9494863341164844E-2</v>
      </c>
      <c r="AF23" s="103">
        <v>4.3715103639848304E-2</v>
      </c>
      <c r="AG23" s="103">
        <v>4.4191049278865691E-2</v>
      </c>
      <c r="AH23" s="103">
        <v>0.10993345570846724</v>
      </c>
      <c r="AI23" s="103">
        <v>4.6113635776106852E-2</v>
      </c>
    </row>
    <row r="24" spans="1:35" x14ac:dyDescent="0.35">
      <c r="A24" s="103">
        <v>22</v>
      </c>
      <c r="B24" s="103">
        <v>0</v>
      </c>
      <c r="C24" s="103">
        <v>0</v>
      </c>
      <c r="D24" s="103">
        <v>3.2804852949908812E-3</v>
      </c>
      <c r="E24" s="103">
        <v>0</v>
      </c>
      <c r="F24" s="103">
        <v>5.0984303987643677E-5</v>
      </c>
      <c r="G24" s="103">
        <v>1.7485157189689911E-2</v>
      </c>
      <c r="H24" s="103">
        <v>6.6478247548050304E-2</v>
      </c>
      <c r="I24" s="103">
        <v>1.2393345771871967E-2</v>
      </c>
      <c r="J24" s="103">
        <v>1.1503142058360998E-2</v>
      </c>
      <c r="K24" s="103">
        <v>7.79800705149487E-3</v>
      </c>
      <c r="L24" s="103">
        <v>0</v>
      </c>
      <c r="M24" s="103">
        <v>3.5111353660150044E-4</v>
      </c>
      <c r="N24" s="103">
        <v>0.67956528925835813</v>
      </c>
      <c r="O24" s="103">
        <v>0.13027093538215553</v>
      </c>
      <c r="P24" s="103">
        <v>0.48768353946326287</v>
      </c>
      <c r="Q24" s="103">
        <v>0.21272434922186556</v>
      </c>
      <c r="R24" s="103">
        <v>0.54291807307187145</v>
      </c>
      <c r="S24" s="103">
        <v>8.5609772483629665E-2</v>
      </c>
      <c r="T24" s="103">
        <v>0.43991363271295808</v>
      </c>
      <c r="U24" s="103">
        <v>0.37771223930903725</v>
      </c>
      <c r="V24" s="103">
        <v>0.36427604701872229</v>
      </c>
      <c r="W24" s="103">
        <v>0.36437404457455141</v>
      </c>
      <c r="X24" s="103">
        <v>0.21996319514563106</v>
      </c>
      <c r="Y24" s="103">
        <v>1.9865928275177719E-2</v>
      </c>
      <c r="Z24" s="103">
        <v>0.46660733810091087</v>
      </c>
      <c r="AA24" s="103">
        <v>0.34917498231763616</v>
      </c>
      <c r="AB24" s="103">
        <v>4.1231314453942458E-2</v>
      </c>
      <c r="AC24" s="103">
        <v>4.4472690806372589E-2</v>
      </c>
      <c r="AD24" s="103">
        <v>4.137123451955637E-2</v>
      </c>
      <c r="AE24" s="103">
        <v>4.2572884051495348E-2</v>
      </c>
      <c r="AF24" s="103">
        <v>4.7046706899094633E-2</v>
      </c>
      <c r="AG24" s="103">
        <v>4.7545260118123878E-2</v>
      </c>
      <c r="AH24" s="103">
        <v>0.11645981131548201</v>
      </c>
      <c r="AI24" s="103">
        <v>4.9304450487782696E-2</v>
      </c>
    </row>
    <row r="25" spans="1:35" x14ac:dyDescent="0.35">
      <c r="A25" s="103">
        <v>23</v>
      </c>
      <c r="B25" s="103">
        <v>0</v>
      </c>
      <c r="C25" s="103">
        <v>0</v>
      </c>
      <c r="D25" s="103">
        <v>4.0241353735874117E-3</v>
      </c>
      <c r="E25" s="103">
        <v>0</v>
      </c>
      <c r="F25" s="103">
        <v>5.0984303987643677E-5</v>
      </c>
      <c r="G25" s="103">
        <v>1.7485157189689911E-2</v>
      </c>
      <c r="H25" s="103">
        <v>6.6478247548050304E-2</v>
      </c>
      <c r="I25" s="103">
        <v>1.2393345771871967E-2</v>
      </c>
      <c r="J25" s="103">
        <v>1.1503142058360998E-2</v>
      </c>
      <c r="K25" s="103">
        <v>7.79800705149487E-3</v>
      </c>
      <c r="L25" s="103">
        <v>0</v>
      </c>
      <c r="M25" s="103">
        <v>3.5111353660150044E-4</v>
      </c>
      <c r="N25" s="103">
        <v>0.69257064925637046</v>
      </c>
      <c r="O25" s="103">
        <v>0.13484835346594323</v>
      </c>
      <c r="P25" s="103">
        <v>0.50173409403273139</v>
      </c>
      <c r="Q25" s="103">
        <v>0.21272434922186556</v>
      </c>
      <c r="R25" s="103">
        <v>0.55145395229285243</v>
      </c>
      <c r="S25" s="103">
        <v>9.0198241826791328E-2</v>
      </c>
      <c r="T25" s="103">
        <v>0.43991363271295808</v>
      </c>
      <c r="U25" s="103">
        <v>0.37771223930903725</v>
      </c>
      <c r="V25" s="103">
        <v>0.37155442492293039</v>
      </c>
      <c r="W25" s="103">
        <v>0.37720552946956715</v>
      </c>
      <c r="X25" s="103">
        <v>0.22706050495283822</v>
      </c>
      <c r="Y25" s="103">
        <v>2.1303363647212911E-2</v>
      </c>
      <c r="Z25" s="103">
        <v>0.48356140413611653</v>
      </c>
      <c r="AA25" s="103">
        <v>0.36165308391071294</v>
      </c>
      <c r="AB25" s="103">
        <v>4.4326917599948945E-2</v>
      </c>
      <c r="AC25" s="103">
        <v>4.7800139511704823E-2</v>
      </c>
      <c r="AD25" s="103">
        <v>4.4481857343268975E-2</v>
      </c>
      <c r="AE25" s="103">
        <v>4.5758177805793027E-2</v>
      </c>
      <c r="AF25" s="103">
        <v>5.0449725902582433E-2</v>
      </c>
      <c r="AG25" s="103">
        <v>5.0954161518127837E-2</v>
      </c>
      <c r="AH25" s="103">
        <v>0.12196192714913501</v>
      </c>
      <c r="AI25" s="103">
        <v>5.2553959493429628E-2</v>
      </c>
    </row>
    <row r="26" spans="1:35" x14ac:dyDescent="0.35">
      <c r="A26" s="103">
        <v>24</v>
      </c>
      <c r="B26" s="103">
        <v>0</v>
      </c>
      <c r="C26" s="103">
        <v>0</v>
      </c>
      <c r="D26" s="103">
        <v>4.5361201015637863E-3</v>
      </c>
      <c r="E26" s="103">
        <v>0</v>
      </c>
      <c r="F26" s="103">
        <v>8.104953831452699E-5</v>
      </c>
      <c r="G26" s="103">
        <v>1.7485157189689911E-2</v>
      </c>
      <c r="H26" s="103">
        <v>7.243406460416052E-2</v>
      </c>
      <c r="I26" s="103">
        <v>1.3202829576209902E-2</v>
      </c>
      <c r="J26" s="103">
        <v>1.225448131465573E-2</v>
      </c>
      <c r="K26" s="103">
        <v>8.3172957952301358E-3</v>
      </c>
      <c r="L26" s="103">
        <v>0</v>
      </c>
      <c r="M26" s="103">
        <v>5.5816374475621436E-4</v>
      </c>
      <c r="N26" s="103">
        <v>0.72066830678115912</v>
      </c>
      <c r="O26" s="103">
        <v>0.13852638176334819</v>
      </c>
      <c r="P26" s="103">
        <v>0.51613026357641445</v>
      </c>
      <c r="Q26" s="103">
        <v>0.21272434922186556</v>
      </c>
      <c r="R26" s="103">
        <v>0.56624909966528736</v>
      </c>
      <c r="S26" s="103">
        <v>9.3678156247573502E-2</v>
      </c>
      <c r="T26" s="103">
        <v>0.59533414414801022</v>
      </c>
      <c r="U26" s="103">
        <v>0.37771223930903725</v>
      </c>
      <c r="V26" s="103">
        <v>0.38125015664552997</v>
      </c>
      <c r="W26" s="103">
        <v>0.39244317605363266</v>
      </c>
      <c r="X26" s="103">
        <v>0.23520706460008972</v>
      </c>
      <c r="Y26" s="103">
        <v>2.1303363647212911E-2</v>
      </c>
      <c r="Z26" s="103">
        <v>0.49606929534915656</v>
      </c>
      <c r="AA26" s="103">
        <v>0.37569398647296309</v>
      </c>
      <c r="AB26" s="103">
        <v>4.763302131518523E-2</v>
      </c>
      <c r="AC26" s="103">
        <v>5.1358829707559381E-2</v>
      </c>
      <c r="AD26" s="103">
        <v>4.7800074506078399E-2</v>
      </c>
      <c r="AE26" s="103">
        <v>4.9164923232301032E-2</v>
      </c>
      <c r="AF26" s="103">
        <v>5.4077208482451677E-2</v>
      </c>
      <c r="AG26" s="103">
        <v>5.4613721900720474E-2</v>
      </c>
      <c r="AH26" s="103">
        <v>0.12797824108599923</v>
      </c>
      <c r="AI26" s="103">
        <v>5.6128154116003311E-2</v>
      </c>
    </row>
    <row r="27" spans="1:35" x14ac:dyDescent="0.35">
      <c r="A27" s="103">
        <v>25</v>
      </c>
      <c r="B27" s="103">
        <v>0</v>
      </c>
      <c r="C27" s="103">
        <v>0</v>
      </c>
      <c r="D27" s="103">
        <v>5.4623080896500208E-3</v>
      </c>
      <c r="E27" s="103">
        <v>0</v>
      </c>
      <c r="F27" s="103">
        <v>8.104953831452699E-5</v>
      </c>
      <c r="G27" s="103">
        <v>1.7485157189689911E-2</v>
      </c>
      <c r="H27" s="103">
        <v>7.243406460416052E-2</v>
      </c>
      <c r="I27" s="103">
        <v>1.3202829576209902E-2</v>
      </c>
      <c r="J27" s="103">
        <v>1.225448131465573E-2</v>
      </c>
      <c r="K27" s="103">
        <v>8.3172957952301358E-3</v>
      </c>
      <c r="L27" s="103">
        <v>0</v>
      </c>
      <c r="M27" s="103">
        <v>5.5816374475621436E-4</v>
      </c>
      <c r="N27" s="103">
        <v>0.7417202237308177</v>
      </c>
      <c r="O27" s="103">
        <v>0.14465607458326671</v>
      </c>
      <c r="P27" s="103">
        <v>0.52172680830414775</v>
      </c>
      <c r="Q27" s="103">
        <v>0.21272434922186556</v>
      </c>
      <c r="R27" s="103">
        <v>0.58169107574109902</v>
      </c>
      <c r="S27" s="103">
        <v>9.9903505199104736E-2</v>
      </c>
      <c r="T27" s="103">
        <v>0.59533414414801022</v>
      </c>
      <c r="U27" s="103">
        <v>0.37771223930903725</v>
      </c>
      <c r="V27" s="103">
        <v>0.39534574801373468</v>
      </c>
      <c r="W27" s="103">
        <v>0.40463799563852915</v>
      </c>
      <c r="X27" s="103">
        <v>0.24495792184426468</v>
      </c>
      <c r="Y27" s="103">
        <v>2.2048881325762087E-2</v>
      </c>
      <c r="Z27" s="103">
        <v>0.50933967596769225</v>
      </c>
      <c r="AA27" s="103">
        <v>0.3877202012158808</v>
      </c>
      <c r="AB27" s="103">
        <v>5.096322572495196E-2</v>
      </c>
      <c r="AC27" s="103">
        <v>5.4934291909591752E-2</v>
      </c>
      <c r="AD27" s="103">
        <v>5.1146436864577906E-2</v>
      </c>
      <c r="AE27" s="103">
        <v>5.2587634873989285E-2</v>
      </c>
      <c r="AF27" s="103">
        <v>5.7714553391278747E-2</v>
      </c>
      <c r="AG27" s="103">
        <v>5.8264938095523376E-2</v>
      </c>
      <c r="AH27" s="103">
        <v>0.13365740851704472</v>
      </c>
      <c r="AI27" s="103">
        <v>5.9579152351454112E-2</v>
      </c>
    </row>
    <row r="28" spans="1:35" x14ac:dyDescent="0.35">
      <c r="A28" s="103">
        <v>26</v>
      </c>
      <c r="B28" s="103">
        <v>0</v>
      </c>
      <c r="C28" s="103">
        <v>0</v>
      </c>
      <c r="D28" s="103">
        <v>6.2066703235074527E-3</v>
      </c>
      <c r="E28" s="103">
        <v>0</v>
      </c>
      <c r="F28" s="103">
        <v>8.104953831452699E-5</v>
      </c>
      <c r="G28" s="103">
        <v>1.7485157189689911E-2</v>
      </c>
      <c r="H28" s="103">
        <v>7.2869576617317314E-2</v>
      </c>
      <c r="I28" s="103">
        <v>1.3262022113173972E-2</v>
      </c>
      <c r="J28" s="103">
        <v>1.2309422100947504E-2</v>
      </c>
      <c r="K28" s="103">
        <v>8.3544496196045499E-3</v>
      </c>
      <c r="L28" s="103">
        <v>0</v>
      </c>
      <c r="M28" s="103">
        <v>5.5816374475621436E-4</v>
      </c>
      <c r="N28" s="103">
        <v>0.75346484451957796</v>
      </c>
      <c r="O28" s="103">
        <v>0.14947724640225205</v>
      </c>
      <c r="P28" s="103">
        <v>0.53407689870832908</v>
      </c>
      <c r="Q28" s="103">
        <v>0.21272434922186556</v>
      </c>
      <c r="R28" s="103">
        <v>0.59146976993800049</v>
      </c>
      <c r="S28" s="103">
        <v>0.10729239812145824</v>
      </c>
      <c r="T28" s="103">
        <v>0.62186398182394964</v>
      </c>
      <c r="U28" s="103">
        <v>0.37771223930903725</v>
      </c>
      <c r="V28" s="103">
        <v>0.4012869996741773</v>
      </c>
      <c r="W28" s="103">
        <v>0.41875307075591606</v>
      </c>
      <c r="X28" s="103">
        <v>0.25375823445242007</v>
      </c>
      <c r="Y28" s="103">
        <v>2.2048881325762087E-2</v>
      </c>
      <c r="Z28" s="103">
        <v>0.52593362215603934</v>
      </c>
      <c r="AA28" s="103">
        <v>0.40066237789670667</v>
      </c>
      <c r="AB28" s="103">
        <v>5.4379555419013487E-2</v>
      </c>
      <c r="AC28" s="103">
        <v>5.8608694157866556E-2</v>
      </c>
      <c r="AD28" s="103">
        <v>5.4579055183419996E-2</v>
      </c>
      <c r="AE28" s="103">
        <v>5.6105059654558059E-2</v>
      </c>
      <c r="AF28" s="103">
        <v>6.1463032402094532E-2</v>
      </c>
      <c r="AG28" s="103">
        <v>6.2030256992750492E-2</v>
      </c>
      <c r="AH28" s="103">
        <v>0.13943597269587005</v>
      </c>
      <c r="AI28" s="103">
        <v>6.3131700013953393E-2</v>
      </c>
    </row>
    <row r="29" spans="1:35" x14ac:dyDescent="0.35">
      <c r="A29" s="103">
        <v>27</v>
      </c>
      <c r="B29" s="103">
        <v>0</v>
      </c>
      <c r="C29" s="103">
        <v>0</v>
      </c>
      <c r="D29" s="103">
        <v>7.1705466416074016E-3</v>
      </c>
      <c r="E29" s="103">
        <v>0</v>
      </c>
      <c r="F29" s="103">
        <v>2.2656565080086114E-4</v>
      </c>
      <c r="G29" s="103">
        <v>1.7485157189689911E-2</v>
      </c>
      <c r="H29" s="103">
        <v>7.3945847144985116E-2</v>
      </c>
      <c r="I29" s="103">
        <v>1.3408303228430781E-2</v>
      </c>
      <c r="J29" s="103">
        <v>1.2445195965425135E-2</v>
      </c>
      <c r="K29" s="103">
        <v>8.5004459071270962E-3</v>
      </c>
      <c r="L29" s="103">
        <v>0</v>
      </c>
      <c r="M29" s="103">
        <v>1.560289357767645E-3</v>
      </c>
      <c r="N29" s="103">
        <v>0.77607770277937704</v>
      </c>
      <c r="O29" s="103">
        <v>0.15465254884791035</v>
      </c>
      <c r="P29" s="103">
        <v>0.54456295590500603</v>
      </c>
      <c r="Q29" s="103">
        <v>0.21272434922186556</v>
      </c>
      <c r="R29" s="103">
        <v>0.60442894064146202</v>
      </c>
      <c r="S29" s="103">
        <v>0.11250606070884388</v>
      </c>
      <c r="T29" s="103">
        <v>0.62186398182394964</v>
      </c>
      <c r="U29" s="103">
        <v>0.37771223930903725</v>
      </c>
      <c r="V29" s="103">
        <v>0.41061304794606379</v>
      </c>
      <c r="W29" s="103">
        <v>0.43283750956137923</v>
      </c>
      <c r="X29" s="103">
        <v>0.2640005895275952</v>
      </c>
      <c r="Y29" s="103">
        <v>2.5627265433119814E-2</v>
      </c>
      <c r="Z29" s="103">
        <v>0.53998305239586919</v>
      </c>
      <c r="AA29" s="103">
        <v>0.41454360312525623</v>
      </c>
      <c r="AB29" s="103">
        <v>5.7954597198412762E-2</v>
      </c>
      <c r="AC29" s="103">
        <v>6.2446811032195973E-2</v>
      </c>
      <c r="AD29" s="103">
        <v>5.8170733100488689E-2</v>
      </c>
      <c r="AE29" s="103">
        <v>5.9779636874625841E-2</v>
      </c>
      <c r="AF29" s="103">
        <v>6.5371311158369749E-2</v>
      </c>
      <c r="AG29" s="103">
        <v>6.594731106917584E-2</v>
      </c>
      <c r="AH29" s="103">
        <v>0.14571563872649571</v>
      </c>
      <c r="AI29" s="103">
        <v>6.6882956266802601E-2</v>
      </c>
    </row>
    <row r="30" spans="1:35" x14ac:dyDescent="0.35">
      <c r="A30" s="103">
        <v>28</v>
      </c>
      <c r="B30" s="103">
        <v>0</v>
      </c>
      <c r="C30" s="103">
        <v>0</v>
      </c>
      <c r="D30" s="103">
        <v>7.9687362655937594E-3</v>
      </c>
      <c r="E30" s="103">
        <v>0</v>
      </c>
      <c r="F30" s="103">
        <v>3.9360768612526649E-4</v>
      </c>
      <c r="G30" s="103">
        <v>4.438246447173308E-2</v>
      </c>
      <c r="H30" s="103">
        <v>7.7910803721649005E-2</v>
      </c>
      <c r="I30" s="103">
        <v>1.9112738647626693E-2</v>
      </c>
      <c r="J30" s="103">
        <v>1.773988653547974E-2</v>
      </c>
      <c r="K30" s="103">
        <v>1.2143185248706299E-2</v>
      </c>
      <c r="L30" s="103">
        <v>0</v>
      </c>
      <c r="M30" s="103">
        <v>2.710657514172782E-3</v>
      </c>
      <c r="N30" s="103">
        <v>0.78455226682798329</v>
      </c>
      <c r="O30" s="103">
        <v>0.15948511413502967</v>
      </c>
      <c r="P30" s="103">
        <v>0.55570913084475015</v>
      </c>
      <c r="Q30" s="103">
        <v>0.21272434922186556</v>
      </c>
      <c r="R30" s="103">
        <v>0.61328399734489525</v>
      </c>
      <c r="S30" s="103">
        <v>0.11921723813696544</v>
      </c>
      <c r="T30" s="103">
        <v>0.62186398182394964</v>
      </c>
      <c r="U30" s="103">
        <v>0.37771223930903725</v>
      </c>
      <c r="V30" s="103">
        <v>0.42363718388932053</v>
      </c>
      <c r="W30" s="103">
        <v>0.44566172723821768</v>
      </c>
      <c r="X30" s="103">
        <v>0.28147749520735443</v>
      </c>
      <c r="Y30" s="103">
        <v>2.7570901965794765E-2</v>
      </c>
      <c r="Z30" s="103">
        <v>0.55242769172823902</v>
      </c>
      <c r="AA30" s="103">
        <v>0.42840070569003069</v>
      </c>
      <c r="AB30" s="103">
        <v>6.1601648548924158E-2</v>
      </c>
      <c r="AC30" s="103">
        <v>6.6339234069504843E-2</v>
      </c>
      <c r="AD30" s="103">
        <v>6.1807802148950416E-2</v>
      </c>
      <c r="AE30" s="103">
        <v>6.3506264101939339E-2</v>
      </c>
      <c r="AF30" s="103">
        <v>6.932908703447023E-2</v>
      </c>
      <c r="AG30" s="103">
        <v>6.9914591133608622E-2</v>
      </c>
      <c r="AH30" s="103">
        <v>0.15227608415792993</v>
      </c>
      <c r="AI30" s="103">
        <v>7.1012122808244121E-2</v>
      </c>
    </row>
    <row r="31" spans="1:35" x14ac:dyDescent="0.35">
      <c r="A31" s="103">
        <v>29</v>
      </c>
      <c r="B31" s="103">
        <v>0</v>
      </c>
      <c r="C31" s="103">
        <v>0</v>
      </c>
      <c r="D31" s="103">
        <v>1.0275518959439935E-2</v>
      </c>
      <c r="E31" s="103">
        <v>0</v>
      </c>
      <c r="F31" s="103">
        <v>3.9767894326945343E-4</v>
      </c>
      <c r="G31" s="103">
        <v>4.438246447173308E-2</v>
      </c>
      <c r="H31" s="103">
        <v>7.8317064927951985E-2</v>
      </c>
      <c r="I31" s="103">
        <v>1.9167955566436457E-2</v>
      </c>
      <c r="J31" s="103">
        <v>1.7791137268960873E-2</v>
      </c>
      <c r="K31" s="103">
        <v>1.2179359487552211E-2</v>
      </c>
      <c r="L31" s="103">
        <v>0</v>
      </c>
      <c r="M31" s="103">
        <v>2.7386950351842693E-3</v>
      </c>
      <c r="N31" s="103">
        <v>0.79510558629227213</v>
      </c>
      <c r="O31" s="103">
        <v>0.16821677854741446</v>
      </c>
      <c r="P31" s="103">
        <v>0.56482736307773673</v>
      </c>
      <c r="Q31" s="103">
        <v>0.21272434922186556</v>
      </c>
      <c r="R31" s="103">
        <v>0.62100357309305576</v>
      </c>
      <c r="S31" s="103">
        <v>0.13205863393000888</v>
      </c>
      <c r="T31" s="103">
        <v>0.62186398182394964</v>
      </c>
      <c r="U31" s="103">
        <v>0.43188179000270849</v>
      </c>
      <c r="V31" s="103">
        <v>0.43947091405799643</v>
      </c>
      <c r="W31" s="103">
        <v>0.45880897988775993</v>
      </c>
      <c r="X31" s="103">
        <v>0.29002293204895269</v>
      </c>
      <c r="Y31" s="103">
        <v>3.0514153485684915E-2</v>
      </c>
      <c r="Z31" s="103">
        <v>0.56461050165128235</v>
      </c>
      <c r="AA31" s="103">
        <v>0.4413204545288601</v>
      </c>
      <c r="AB31" s="103">
        <v>6.5257309512041076E-2</v>
      </c>
      <c r="AC31" s="103">
        <v>7.0221305768598433E-2</v>
      </c>
      <c r="AD31" s="103">
        <v>6.5480932247028695E-2</v>
      </c>
      <c r="AE31" s="103">
        <v>6.7222498385474366E-2</v>
      </c>
      <c r="AF31" s="103">
        <v>7.3289148231990453E-2</v>
      </c>
      <c r="AG31" s="103">
        <v>7.3898516864764577E-2</v>
      </c>
      <c r="AH31" s="103">
        <v>0.15907275028239928</v>
      </c>
      <c r="AI31" s="103">
        <v>7.4783344289182013E-2</v>
      </c>
    </row>
    <row r="32" spans="1:35" x14ac:dyDescent="0.35">
      <c r="A32" s="103">
        <v>30</v>
      </c>
      <c r="B32" s="103">
        <v>0</v>
      </c>
      <c r="C32" s="103">
        <v>0</v>
      </c>
      <c r="D32" s="103">
        <v>1.1498402543905375E-2</v>
      </c>
      <c r="E32" s="103">
        <v>0</v>
      </c>
      <c r="F32" s="103">
        <v>3.9767894326945343E-4</v>
      </c>
      <c r="G32" s="103">
        <v>4.6762012263415656E-2</v>
      </c>
      <c r="H32" s="103">
        <v>7.8993385702378793E-2</v>
      </c>
      <c r="I32" s="103">
        <v>1.9716861879934142E-2</v>
      </c>
      <c r="J32" s="103">
        <v>1.8300616098739488E-2</v>
      </c>
      <c r="K32" s="103">
        <v>1.2523895637136058E-2</v>
      </c>
      <c r="L32" s="103">
        <v>0</v>
      </c>
      <c r="M32" s="103">
        <v>2.7386950351842693E-3</v>
      </c>
      <c r="N32" s="103">
        <v>0.80224828064231679</v>
      </c>
      <c r="O32" s="103">
        <v>0.17397764394679391</v>
      </c>
      <c r="P32" s="103">
        <v>0.57848858599666753</v>
      </c>
      <c r="Q32" s="103">
        <v>0.21272434922186556</v>
      </c>
      <c r="R32" s="103">
        <v>0.63137542898301013</v>
      </c>
      <c r="S32" s="103">
        <v>0.13437024831783503</v>
      </c>
      <c r="T32" s="103">
        <v>0.62186398182394964</v>
      </c>
      <c r="U32" s="103">
        <v>0.43188179000270849</v>
      </c>
      <c r="V32" s="103">
        <v>0.44664402616606935</v>
      </c>
      <c r="W32" s="103">
        <v>0.47197789169735999</v>
      </c>
      <c r="X32" s="103">
        <v>0.30918458682754602</v>
      </c>
      <c r="Y32" s="103">
        <v>3.0514153485684915E-2</v>
      </c>
      <c r="Z32" s="103">
        <v>0.57826114585843624</v>
      </c>
      <c r="AA32" s="103">
        <v>0.45591591080832988</v>
      </c>
      <c r="AB32" s="103">
        <v>6.91284477366466E-2</v>
      </c>
      <c r="AC32" s="103">
        <v>7.4369850028272899E-2</v>
      </c>
      <c r="AD32" s="103">
        <v>6.9368189738289635E-2</v>
      </c>
      <c r="AE32" s="103">
        <v>7.1193808926968985E-2</v>
      </c>
      <c r="AF32" s="103">
        <v>7.75076232864986E-2</v>
      </c>
      <c r="AG32" s="103">
        <v>7.8115799508170408E-2</v>
      </c>
      <c r="AH32" s="103">
        <v>0.16572658245415112</v>
      </c>
      <c r="AI32" s="103">
        <v>7.8871689807539544E-2</v>
      </c>
    </row>
    <row r="33" spans="1:35" x14ac:dyDescent="0.35">
      <c r="A33" s="103">
        <v>31</v>
      </c>
      <c r="B33" s="103">
        <v>0</v>
      </c>
      <c r="C33" s="103">
        <v>0</v>
      </c>
      <c r="D33" s="103">
        <v>1.2697216793367687E-2</v>
      </c>
      <c r="E33" s="103">
        <v>0</v>
      </c>
      <c r="F33" s="103">
        <v>4.1406971821560747E-4</v>
      </c>
      <c r="G33" s="103">
        <v>4.6762012263415656E-2</v>
      </c>
      <c r="H33" s="103">
        <v>8.1191094991198975E-2</v>
      </c>
      <c r="I33" s="103">
        <v>2.0015563142780666E-2</v>
      </c>
      <c r="J33" s="103">
        <v>1.8577861898443855E-2</v>
      </c>
      <c r="K33" s="103">
        <v>1.2717486356948103E-2</v>
      </c>
      <c r="L33" s="103">
        <v>0</v>
      </c>
      <c r="M33" s="103">
        <v>2.8515733626079047E-3</v>
      </c>
      <c r="N33" s="103">
        <v>0.80797979586953494</v>
      </c>
      <c r="O33" s="103">
        <v>0.17875566962655845</v>
      </c>
      <c r="P33" s="103">
        <v>0.59214407942190495</v>
      </c>
      <c r="Q33" s="103">
        <v>0.21272434922186556</v>
      </c>
      <c r="R33" s="103">
        <v>0.63842275481237731</v>
      </c>
      <c r="S33" s="103">
        <v>0.15032880834667414</v>
      </c>
      <c r="T33" s="103">
        <v>0.64081227615100522</v>
      </c>
      <c r="U33" s="103">
        <v>0.54058202172800862</v>
      </c>
      <c r="V33" s="103">
        <v>0.47023358981428104</v>
      </c>
      <c r="W33" s="103">
        <v>0.48729234280294609</v>
      </c>
      <c r="X33" s="103">
        <v>0.31911527684069763</v>
      </c>
      <c r="Y33" s="103">
        <v>3.709262555185322E-2</v>
      </c>
      <c r="Z33" s="103">
        <v>0.58845049963313101</v>
      </c>
      <c r="AA33" s="103">
        <v>0.47106301606005208</v>
      </c>
      <c r="AB33" s="103">
        <v>7.2977557250782601E-2</v>
      </c>
      <c r="AC33" s="103">
        <v>7.8496591874121377E-2</v>
      </c>
      <c r="AD33" s="103">
        <v>7.3234525616770269E-2</v>
      </c>
      <c r="AE33" s="103">
        <v>7.5144297156931314E-2</v>
      </c>
      <c r="AF33" s="103">
        <v>8.1732451900063563E-2</v>
      </c>
      <c r="AG33" s="103">
        <v>8.2373951838388512E-2</v>
      </c>
      <c r="AH33" s="103">
        <v>0.17286200810326535</v>
      </c>
      <c r="AI33" s="103">
        <v>8.2853474855407686E-2</v>
      </c>
    </row>
    <row r="34" spans="1:35" x14ac:dyDescent="0.35">
      <c r="A34" s="103">
        <v>32</v>
      </c>
      <c r="B34" s="103">
        <v>0</v>
      </c>
      <c r="C34" s="103">
        <v>0</v>
      </c>
      <c r="D34" s="103">
        <v>1.349595131110462E-2</v>
      </c>
      <c r="E34" s="103">
        <v>0</v>
      </c>
      <c r="F34" s="103">
        <v>5.3572283601006378E-4</v>
      </c>
      <c r="G34" s="103">
        <v>4.6762012263415656E-2</v>
      </c>
      <c r="H34" s="103">
        <v>8.1571355480298577E-2</v>
      </c>
      <c r="I34" s="103">
        <v>2.0067246178786604E-2</v>
      </c>
      <c r="J34" s="103">
        <v>1.8625832584982197E-2</v>
      </c>
      <c r="K34" s="103">
        <v>1.2795220827839288E-2</v>
      </c>
      <c r="L34" s="103">
        <v>0</v>
      </c>
      <c r="M34" s="103">
        <v>3.6893617226836347E-3</v>
      </c>
      <c r="N34" s="103">
        <v>0.82037951782195073</v>
      </c>
      <c r="O34" s="103">
        <v>0.18586581540575856</v>
      </c>
      <c r="P34" s="103">
        <v>0.60421280998645421</v>
      </c>
      <c r="Q34" s="103">
        <v>0.2312242039746962</v>
      </c>
      <c r="R34" s="103">
        <v>0.65029446241190847</v>
      </c>
      <c r="S34" s="103">
        <v>0.15618928604032226</v>
      </c>
      <c r="T34" s="103">
        <v>0.64081227615100522</v>
      </c>
      <c r="U34" s="103">
        <v>0.54058202172800862</v>
      </c>
      <c r="V34" s="103">
        <v>0.4847565101882253</v>
      </c>
      <c r="W34" s="103">
        <v>0.50446135948847903</v>
      </c>
      <c r="X34" s="103">
        <v>0.33162785160844294</v>
      </c>
      <c r="Y34" s="103">
        <v>4.5390255963567716E-2</v>
      </c>
      <c r="Z34" s="103">
        <v>0.60707698198778637</v>
      </c>
      <c r="AA34" s="103">
        <v>0.48728902693821707</v>
      </c>
      <c r="AB34" s="103">
        <v>7.6996425081347686E-2</v>
      </c>
      <c r="AC34" s="103">
        <v>8.2821299670721368E-2</v>
      </c>
      <c r="AD34" s="103">
        <v>7.7272641986054477E-2</v>
      </c>
      <c r="AE34" s="103">
        <v>7.9284606362138341E-2</v>
      </c>
      <c r="AF34" s="103">
        <v>8.614627581680466E-2</v>
      </c>
      <c r="AG34" s="103">
        <v>8.6795728139440101E-2</v>
      </c>
      <c r="AH34" s="103">
        <v>0.18038545431761183</v>
      </c>
      <c r="AI34" s="103">
        <v>8.6985610757205206E-2</v>
      </c>
    </row>
    <row r="35" spans="1:35" x14ac:dyDescent="0.35">
      <c r="A35" s="103">
        <v>33</v>
      </c>
      <c r="B35" s="103">
        <v>0</v>
      </c>
      <c r="C35" s="103">
        <v>0</v>
      </c>
      <c r="D35" s="103">
        <v>1.4048791975725283E-2</v>
      </c>
      <c r="E35" s="103">
        <v>0</v>
      </c>
      <c r="F35" s="103">
        <v>5.9821927322833437E-4</v>
      </c>
      <c r="G35" s="103">
        <v>4.6762012263415656E-2</v>
      </c>
      <c r="H35" s="103">
        <v>8.538781868655429E-2</v>
      </c>
      <c r="I35" s="103">
        <v>2.0585960089272853E-2</v>
      </c>
      <c r="J35" s="103">
        <v>1.910728770693269E-2</v>
      </c>
      <c r="K35" s="103">
        <v>1.3144074713947211E-2</v>
      </c>
      <c r="L35" s="103">
        <v>0</v>
      </c>
      <c r="M35" s="103">
        <v>4.1197558514731282E-3</v>
      </c>
      <c r="N35" s="103">
        <v>0.82584054149895902</v>
      </c>
      <c r="O35" s="103">
        <v>0.19566391085590351</v>
      </c>
      <c r="P35" s="103">
        <v>0.62443798735977429</v>
      </c>
      <c r="Q35" s="103">
        <v>0.2312242039746962</v>
      </c>
      <c r="R35" s="103">
        <v>0.65978504950075556</v>
      </c>
      <c r="S35" s="103">
        <v>0.16448560571721652</v>
      </c>
      <c r="T35" s="103">
        <v>0.64081227615100522</v>
      </c>
      <c r="U35" s="103">
        <v>0.54058202172800862</v>
      </c>
      <c r="V35" s="103">
        <v>0.49071655931226349</v>
      </c>
      <c r="W35" s="103">
        <v>0.51562537404799436</v>
      </c>
      <c r="X35" s="103">
        <v>0.34449130315566551</v>
      </c>
      <c r="Y35" s="103">
        <v>4.6730567323978907E-2</v>
      </c>
      <c r="Z35" s="103">
        <v>0.61652872311970353</v>
      </c>
      <c r="AA35" s="103">
        <v>0.49909293082857459</v>
      </c>
      <c r="AB35" s="103">
        <v>8.1081336251524319E-2</v>
      </c>
      <c r="AC35" s="103">
        <v>8.7223365040920736E-2</v>
      </c>
      <c r="AD35" s="103">
        <v>8.1374856127881742E-2</v>
      </c>
      <c r="AE35" s="103">
        <v>8.3498792651124421E-2</v>
      </c>
      <c r="AF35" s="103">
        <v>9.0592908160619101E-2</v>
      </c>
      <c r="AG35" s="103">
        <v>9.1254593397875658E-2</v>
      </c>
      <c r="AH35" s="103">
        <v>0.18656384694070072</v>
      </c>
      <c r="AI35" s="103">
        <v>9.1301132973281643E-2</v>
      </c>
    </row>
    <row r="36" spans="1:35" x14ac:dyDescent="0.35">
      <c r="A36" s="103">
        <v>34</v>
      </c>
      <c r="B36" s="103">
        <v>0</v>
      </c>
      <c r="C36" s="103">
        <v>0</v>
      </c>
      <c r="D36" s="103">
        <v>1.5528015091078784E-2</v>
      </c>
      <c r="E36" s="103">
        <v>0</v>
      </c>
      <c r="F36" s="103">
        <v>5.9821927322833437E-4</v>
      </c>
      <c r="G36" s="103">
        <v>4.6762012263415656E-2</v>
      </c>
      <c r="H36" s="103">
        <v>8.538781868655429E-2</v>
      </c>
      <c r="I36" s="103">
        <v>2.0585960089272853E-2</v>
      </c>
      <c r="J36" s="103">
        <v>1.910728770693269E-2</v>
      </c>
      <c r="K36" s="103">
        <v>1.3144074713947211E-2</v>
      </c>
      <c r="L36" s="103">
        <v>0</v>
      </c>
      <c r="M36" s="103">
        <v>4.1197558514731282E-3</v>
      </c>
      <c r="N36" s="103">
        <v>0.83508499418204041</v>
      </c>
      <c r="O36" s="103">
        <v>0.20236718483842922</v>
      </c>
      <c r="P36" s="103">
        <v>0.6293898748231711</v>
      </c>
      <c r="Q36" s="103">
        <v>0.23729554862788438</v>
      </c>
      <c r="R36" s="103">
        <v>0.66966260397983246</v>
      </c>
      <c r="S36" s="103">
        <v>0.1708818552118265</v>
      </c>
      <c r="T36" s="103">
        <v>0.64081227615100522</v>
      </c>
      <c r="U36" s="103">
        <v>0.54058202172800862</v>
      </c>
      <c r="V36" s="103">
        <v>0.50746008671896536</v>
      </c>
      <c r="W36" s="103">
        <v>0.52844930673588475</v>
      </c>
      <c r="X36" s="103">
        <v>0.35185295361200752</v>
      </c>
      <c r="Y36" s="103">
        <v>4.6730567323978907E-2</v>
      </c>
      <c r="Z36" s="103">
        <v>0.62809650448796239</v>
      </c>
      <c r="AA36" s="103">
        <v>0.51138520389470599</v>
      </c>
      <c r="AB36" s="103">
        <v>8.5226647071821524E-2</v>
      </c>
      <c r="AC36" s="103">
        <v>9.1663208861365114E-2</v>
      </c>
      <c r="AD36" s="103">
        <v>8.554027974351347E-2</v>
      </c>
      <c r="AE36" s="103">
        <v>8.7748957880916148E-2</v>
      </c>
      <c r="AF36" s="103">
        <v>9.5084853326818777E-2</v>
      </c>
      <c r="AG36" s="103">
        <v>9.5754191734592875E-2</v>
      </c>
      <c r="AH36" s="103">
        <v>0.19300427504919127</v>
      </c>
      <c r="AI36" s="103">
        <v>9.551145737656315E-2</v>
      </c>
    </row>
    <row r="37" spans="1:35" x14ac:dyDescent="0.35">
      <c r="A37" s="103">
        <v>35</v>
      </c>
      <c r="B37" s="103">
        <v>0</v>
      </c>
      <c r="C37" s="103">
        <v>0</v>
      </c>
      <c r="D37" s="103">
        <v>1.7453142723346294E-2</v>
      </c>
      <c r="E37" s="103">
        <v>0</v>
      </c>
      <c r="F37" s="103">
        <v>5.9821927322833437E-4</v>
      </c>
      <c r="G37" s="103">
        <v>4.6762012263415656E-2</v>
      </c>
      <c r="H37" s="103">
        <v>8.708610511379096E-2</v>
      </c>
      <c r="I37" s="103">
        <v>2.0816782383682425E-2</v>
      </c>
      <c r="J37" s="103">
        <v>1.9321530228016574E-2</v>
      </c>
      <c r="K37" s="103">
        <v>1.3288956677587291E-2</v>
      </c>
      <c r="L37" s="103">
        <v>0</v>
      </c>
      <c r="M37" s="103">
        <v>4.1197558514731282E-3</v>
      </c>
      <c r="N37" s="103">
        <v>0.84504895291147863</v>
      </c>
      <c r="O37" s="103">
        <v>0.21048546538526822</v>
      </c>
      <c r="P37" s="103">
        <v>0.65073963228845855</v>
      </c>
      <c r="Q37" s="103">
        <v>0.23729554862788438</v>
      </c>
      <c r="R37" s="103">
        <v>0.68072365726552464</v>
      </c>
      <c r="S37" s="103">
        <v>0.17683343625676046</v>
      </c>
      <c r="T37" s="103">
        <v>0.64081227615100522</v>
      </c>
      <c r="U37" s="103">
        <v>0.54058202172800862</v>
      </c>
      <c r="V37" s="103">
        <v>0.51938770395248002</v>
      </c>
      <c r="W37" s="103">
        <v>0.53835652003415302</v>
      </c>
      <c r="X37" s="103">
        <v>0.36459268556161811</v>
      </c>
      <c r="Y37" s="103">
        <v>5.4714867748881589E-2</v>
      </c>
      <c r="Z37" s="103">
        <v>0.63922462903796451</v>
      </c>
      <c r="AA37" s="103">
        <v>0.52225885767809122</v>
      </c>
      <c r="AB37" s="103">
        <v>8.9554926297387441E-2</v>
      </c>
      <c r="AC37" s="103">
        <v>9.6285271461694105E-2</v>
      </c>
      <c r="AD37" s="103">
        <v>8.988843958026177E-2</v>
      </c>
      <c r="AE37" s="103">
        <v>9.217355715699449E-2</v>
      </c>
      <c r="AF37" s="103">
        <v>9.9750275481138503E-2</v>
      </c>
      <c r="AG37" s="103">
        <v>0.1004264022806101</v>
      </c>
      <c r="AH37" s="103">
        <v>0.19964905124937754</v>
      </c>
      <c r="AI37" s="103">
        <v>9.9985224736863512E-2</v>
      </c>
    </row>
    <row r="38" spans="1:35" x14ac:dyDescent="0.35">
      <c r="A38" s="103">
        <v>36</v>
      </c>
      <c r="B38" s="103">
        <v>0</v>
      </c>
      <c r="C38" s="103">
        <v>0</v>
      </c>
      <c r="D38" s="103">
        <v>1.9429457775379886E-2</v>
      </c>
      <c r="E38" s="103">
        <v>0</v>
      </c>
      <c r="F38" s="103">
        <v>7.4006691688168337E-4</v>
      </c>
      <c r="G38" s="103">
        <v>4.6846424302013329E-2</v>
      </c>
      <c r="H38" s="103">
        <v>0.10174008370126378</v>
      </c>
      <c r="I38" s="103">
        <v>2.2824686301961147E-2</v>
      </c>
      <c r="J38" s="103">
        <v>2.1185208078748487E-2</v>
      </c>
      <c r="K38" s="103">
        <v>1.4602085882331511E-2</v>
      </c>
      <c r="L38" s="103">
        <v>0</v>
      </c>
      <c r="M38" s="103">
        <v>5.0966178251854143E-3</v>
      </c>
      <c r="N38" s="103">
        <v>0.85604037782422759</v>
      </c>
      <c r="O38" s="103">
        <v>0.21428143899603697</v>
      </c>
      <c r="P38" s="103">
        <v>0.66054357456643797</v>
      </c>
      <c r="Q38" s="103">
        <v>0.24093492258633348</v>
      </c>
      <c r="R38" s="103">
        <v>0.69306424506051667</v>
      </c>
      <c r="S38" s="103">
        <v>0.1887144812561162</v>
      </c>
      <c r="T38" s="103">
        <v>0.64081227615100522</v>
      </c>
      <c r="U38" s="103">
        <v>0.54058202172800862</v>
      </c>
      <c r="V38" s="103">
        <v>0.53378656106669342</v>
      </c>
      <c r="W38" s="103">
        <v>0.55019866579574039</v>
      </c>
      <c r="X38" s="103">
        <v>0.36846517466198792</v>
      </c>
      <c r="Y38" s="103">
        <v>5.4714867748881589E-2</v>
      </c>
      <c r="Z38" s="103">
        <v>0.64936595505467309</v>
      </c>
      <c r="AA38" s="103">
        <v>0.53297172801354264</v>
      </c>
      <c r="AB38" s="103">
        <v>9.396951157572056E-2</v>
      </c>
      <c r="AC38" s="103">
        <v>0.10098936924175266</v>
      </c>
      <c r="AD38" s="103">
        <v>9.4314701929803443E-2</v>
      </c>
      <c r="AE38" s="103">
        <v>9.6677108036776649E-2</v>
      </c>
      <c r="AF38" s="103">
        <v>0.10449377683424052</v>
      </c>
      <c r="AG38" s="103">
        <v>0.10519195637774727</v>
      </c>
      <c r="AH38" s="103">
        <v>0.20572392022763647</v>
      </c>
      <c r="AI38" s="103">
        <v>0.10467334944318164</v>
      </c>
    </row>
    <row r="39" spans="1:35" x14ac:dyDescent="0.35">
      <c r="A39" s="103">
        <v>37</v>
      </c>
      <c r="B39" s="103">
        <v>0</v>
      </c>
      <c r="C39" s="103">
        <v>0</v>
      </c>
      <c r="D39" s="103">
        <v>2.0604821367930969E-2</v>
      </c>
      <c r="E39" s="103">
        <v>1.3840113243365885E-3</v>
      </c>
      <c r="F39" s="103">
        <v>1.0147368378334201E-3</v>
      </c>
      <c r="G39" s="103">
        <v>4.6846424302013329E-2</v>
      </c>
      <c r="H39" s="103">
        <v>0.10267784587030077</v>
      </c>
      <c r="I39" s="103">
        <v>2.2952142078558158E-2</v>
      </c>
      <c r="J39" s="103">
        <v>2.1402921194680721E-2</v>
      </c>
      <c r="K39" s="103">
        <v>1.4784352795314436E-2</v>
      </c>
      <c r="L39" s="103">
        <v>0</v>
      </c>
      <c r="M39" s="103">
        <v>5.744700671145425E-3</v>
      </c>
      <c r="N39" s="103">
        <v>0.87106364263459035</v>
      </c>
      <c r="O39" s="103">
        <v>0.22021183494478658</v>
      </c>
      <c r="P39" s="103">
        <v>0.67093454162455968</v>
      </c>
      <c r="Q39" s="103">
        <v>0.24093492258633348</v>
      </c>
      <c r="R39" s="103">
        <v>0.70142500035307243</v>
      </c>
      <c r="S39" s="103">
        <v>0.20302664020838468</v>
      </c>
      <c r="T39" s="103">
        <v>0.64081227615100522</v>
      </c>
      <c r="U39" s="103">
        <v>0.54058202172800862</v>
      </c>
      <c r="V39" s="103">
        <v>0.54233314118148324</v>
      </c>
      <c r="W39" s="103">
        <v>0.56429293671991398</v>
      </c>
      <c r="X39" s="103">
        <v>0.3798101885574674</v>
      </c>
      <c r="Y39" s="103">
        <v>5.5550134248847985E-2</v>
      </c>
      <c r="Z39" s="103">
        <v>0.66279103286296415</v>
      </c>
      <c r="AA39" s="103">
        <v>0.54704602142136183</v>
      </c>
      <c r="AB39" s="103">
        <v>9.8467099415294551E-2</v>
      </c>
      <c r="AC39" s="103">
        <v>0.10581915821199993</v>
      </c>
      <c r="AD39" s="103">
        <v>9.8833493383672685E-2</v>
      </c>
      <c r="AE39" s="103">
        <v>0.10130137466785857</v>
      </c>
      <c r="AF39" s="103">
        <v>0.1093855771444068</v>
      </c>
      <c r="AG39" s="103">
        <v>0.11010860190052345</v>
      </c>
      <c r="AH39" s="103">
        <v>0.21257430335318317</v>
      </c>
      <c r="AI39" s="103">
        <v>0.10932012926304309</v>
      </c>
    </row>
    <row r="40" spans="1:35" x14ac:dyDescent="0.35">
      <c r="A40" s="103">
        <v>38</v>
      </c>
      <c r="B40" s="103">
        <v>0</v>
      </c>
      <c r="C40" s="103">
        <v>0</v>
      </c>
      <c r="D40" s="103">
        <v>2.1429812634802575E-2</v>
      </c>
      <c r="E40" s="103">
        <v>1.3840113243365885E-3</v>
      </c>
      <c r="F40" s="103">
        <v>1.2132014784431947E-3</v>
      </c>
      <c r="G40" s="103">
        <v>4.6846424302013329E-2</v>
      </c>
      <c r="H40" s="103">
        <v>0.10267784587030077</v>
      </c>
      <c r="I40" s="103">
        <v>2.2952142078558158E-2</v>
      </c>
      <c r="J40" s="103">
        <v>2.1402921194680721E-2</v>
      </c>
      <c r="K40" s="103">
        <v>1.4858245643939307E-2</v>
      </c>
      <c r="L40" s="103">
        <v>0</v>
      </c>
      <c r="M40" s="103">
        <v>7.1114668404302301E-3</v>
      </c>
      <c r="N40" s="103">
        <v>0.87500220842245435</v>
      </c>
      <c r="O40" s="103">
        <v>0.22585711464143926</v>
      </c>
      <c r="P40" s="103">
        <v>0.6828856803643143</v>
      </c>
      <c r="Q40" s="103">
        <v>0.24093492258633348</v>
      </c>
      <c r="R40" s="103">
        <v>0.70604883697939469</v>
      </c>
      <c r="S40" s="103">
        <v>0.21761116547723067</v>
      </c>
      <c r="T40" s="103">
        <v>0.64081227615100522</v>
      </c>
      <c r="U40" s="103">
        <v>0.54058202172800862</v>
      </c>
      <c r="V40" s="103">
        <v>0.56333868016742272</v>
      </c>
      <c r="W40" s="103">
        <v>0.58282462806092383</v>
      </c>
      <c r="X40" s="103">
        <v>0.39497766288826303</v>
      </c>
      <c r="Y40" s="103">
        <v>6.2529951211598753E-2</v>
      </c>
      <c r="Z40" s="103">
        <v>0.67570693107718105</v>
      </c>
      <c r="AA40" s="103">
        <v>0.56570042870192694</v>
      </c>
      <c r="AB40" s="103">
        <v>0.10271181038557442</v>
      </c>
      <c r="AC40" s="103">
        <v>0.11038757833701512</v>
      </c>
      <c r="AD40" s="103">
        <v>0.10309879943275375</v>
      </c>
      <c r="AE40" s="103">
        <v>0.10567521238754009</v>
      </c>
      <c r="AF40" s="103">
        <v>0.11403664735746871</v>
      </c>
      <c r="AG40" s="103">
        <v>0.11478343350294126</v>
      </c>
      <c r="AH40" s="103">
        <v>0.22030261579534532</v>
      </c>
      <c r="AI40" s="103">
        <v>0.11364102497062796</v>
      </c>
    </row>
    <row r="41" spans="1:35" x14ac:dyDescent="0.35">
      <c r="A41" s="103">
        <v>39</v>
      </c>
      <c r="B41" s="103">
        <v>0</v>
      </c>
      <c r="C41" s="103">
        <v>0</v>
      </c>
      <c r="D41" s="103">
        <v>2.2194923713486071E-2</v>
      </c>
      <c r="E41" s="103">
        <v>1.3840113243365885E-3</v>
      </c>
      <c r="F41" s="103">
        <v>1.2890579207778042E-3</v>
      </c>
      <c r="G41" s="103">
        <v>5.0742364541078916E-2</v>
      </c>
      <c r="H41" s="103">
        <v>0.10375199939528823</v>
      </c>
      <c r="I41" s="103">
        <v>2.3846337921795017E-2</v>
      </c>
      <c r="J41" s="103">
        <v>2.2232887694614484E-2</v>
      </c>
      <c r="K41" s="103">
        <v>1.5447755326009885E-2</v>
      </c>
      <c r="L41" s="103">
        <v>0</v>
      </c>
      <c r="M41" s="103">
        <v>7.6338672981979272E-3</v>
      </c>
      <c r="N41" s="103">
        <v>0.88041267362714737</v>
      </c>
      <c r="O41" s="103">
        <v>0.2332730529955124</v>
      </c>
      <c r="P41" s="103">
        <v>0.6971875445453648</v>
      </c>
      <c r="Q41" s="103">
        <v>0.24093492258633348</v>
      </c>
      <c r="R41" s="103">
        <v>0.71416385385625714</v>
      </c>
      <c r="S41" s="103">
        <v>0.23282508876035998</v>
      </c>
      <c r="T41" s="103">
        <v>0.65179596755185598</v>
      </c>
      <c r="U41" s="103">
        <v>0.54058202172800862</v>
      </c>
      <c r="V41" s="103">
        <v>0.58534925687360584</v>
      </c>
      <c r="W41" s="103">
        <v>0.60013699418736544</v>
      </c>
      <c r="X41" s="103">
        <v>0.40798376381240686</v>
      </c>
      <c r="Y41" s="103">
        <v>7.1566380079280331E-2</v>
      </c>
      <c r="Z41" s="103">
        <v>0.69290198034852624</v>
      </c>
      <c r="AA41" s="103">
        <v>0.58183284911946143</v>
      </c>
      <c r="AB41" s="103">
        <v>0.10781784266349372</v>
      </c>
      <c r="AC41" s="103">
        <v>0.11588632575163803</v>
      </c>
      <c r="AD41" s="103">
        <v>0.10822526728423208</v>
      </c>
      <c r="AE41" s="103">
        <v>0.11093926803740355</v>
      </c>
      <c r="AF41" s="103">
        <v>0.11961159359704324</v>
      </c>
      <c r="AG41" s="103">
        <v>0.12038481315472084</v>
      </c>
      <c r="AH41" s="103">
        <v>0.22874850209632533</v>
      </c>
      <c r="AI41" s="103">
        <v>0.11891876133305845</v>
      </c>
    </row>
    <row r="42" spans="1:35" x14ac:dyDescent="0.35">
      <c r="A42" s="103">
        <v>40</v>
      </c>
      <c r="B42" s="103">
        <v>0</v>
      </c>
      <c r="C42" s="103">
        <v>0</v>
      </c>
      <c r="D42" s="103">
        <v>2.4499550154243016E-2</v>
      </c>
      <c r="E42" s="103">
        <v>1.3840113243365885E-3</v>
      </c>
      <c r="F42" s="103">
        <v>1.387130963294384E-3</v>
      </c>
      <c r="G42" s="103">
        <v>5.3506626901177828E-2</v>
      </c>
      <c r="H42" s="103">
        <v>0.10600083150751401</v>
      </c>
      <c r="I42" s="103">
        <v>2.4682854993720502E-2</v>
      </c>
      <c r="J42" s="103">
        <v>2.3009318441382036E-2</v>
      </c>
      <c r="K42" s="103">
        <v>1.6009333080204004E-2</v>
      </c>
      <c r="L42" s="103">
        <v>0</v>
      </c>
      <c r="M42" s="103">
        <v>8.3092667860797491E-3</v>
      </c>
      <c r="N42" s="103">
        <v>0.88833309809800265</v>
      </c>
      <c r="O42" s="103">
        <v>0.23997593196077824</v>
      </c>
      <c r="P42" s="103">
        <v>0.70424563674849538</v>
      </c>
      <c r="Q42" s="103">
        <v>0.25436043702380129</v>
      </c>
      <c r="R42" s="103">
        <v>0.72673605716948886</v>
      </c>
      <c r="S42" s="103">
        <v>0.2460566218073765</v>
      </c>
      <c r="T42" s="103">
        <v>0.65179596755185598</v>
      </c>
      <c r="U42" s="103">
        <v>0.54058202172800862</v>
      </c>
      <c r="V42" s="103">
        <v>0.59034812902579015</v>
      </c>
      <c r="W42" s="103">
        <v>0.61081695501848443</v>
      </c>
      <c r="X42" s="103">
        <v>0.42647408799102332</v>
      </c>
      <c r="Y42" s="103">
        <v>7.7066042612605579E-2</v>
      </c>
      <c r="Z42" s="103">
        <v>0.70071460819549669</v>
      </c>
      <c r="AA42" s="103">
        <v>0.59425796152563359</v>
      </c>
      <c r="AB42" s="103">
        <v>0.11263358399805458</v>
      </c>
      <c r="AC42" s="103">
        <v>0.12102024077394544</v>
      </c>
      <c r="AD42" s="103">
        <v>0.11306031557227704</v>
      </c>
      <c r="AE42" s="103">
        <v>0.11585414358771827</v>
      </c>
      <c r="AF42" s="103">
        <v>0.12478299965484153</v>
      </c>
      <c r="AG42" s="103">
        <v>0.1255803469978794</v>
      </c>
      <c r="AH42" s="103">
        <v>0.23562228969476082</v>
      </c>
      <c r="AI42" s="103">
        <v>0.12381133913089895</v>
      </c>
    </row>
    <row r="43" spans="1:35" x14ac:dyDescent="0.35">
      <c r="A43" s="103">
        <v>41</v>
      </c>
      <c r="B43" s="103">
        <v>0</v>
      </c>
      <c r="C43" s="103">
        <v>0</v>
      </c>
      <c r="D43" s="103">
        <v>2.6419622231168175E-2</v>
      </c>
      <c r="E43" s="103">
        <v>1.3840113243365885E-3</v>
      </c>
      <c r="F43" s="103">
        <v>1.4480676346667791E-3</v>
      </c>
      <c r="G43" s="103">
        <v>5.3506626901177828E-2</v>
      </c>
      <c r="H43" s="103">
        <v>0.10600083150751401</v>
      </c>
      <c r="I43" s="103">
        <v>2.4682854993720502E-2</v>
      </c>
      <c r="J43" s="103">
        <v>2.3009318441382036E-2</v>
      </c>
      <c r="K43" s="103">
        <v>1.6032021173254682E-2</v>
      </c>
      <c r="L43" s="103">
        <v>0</v>
      </c>
      <c r="M43" s="103">
        <v>8.7289192775498788E-3</v>
      </c>
      <c r="N43" s="103">
        <v>0.89454510429395018</v>
      </c>
      <c r="O43" s="103">
        <v>0.24708179345685169</v>
      </c>
      <c r="P43" s="103">
        <v>0.71718202656493846</v>
      </c>
      <c r="Q43" s="103">
        <v>0.25436043702380129</v>
      </c>
      <c r="R43" s="103">
        <v>0.73404324431200307</v>
      </c>
      <c r="S43" s="103">
        <v>0.26094158256892952</v>
      </c>
      <c r="T43" s="103">
        <v>0.70025776261989425</v>
      </c>
      <c r="U43" s="103">
        <v>0.54058202172800862</v>
      </c>
      <c r="V43" s="103">
        <v>0.60005388606230736</v>
      </c>
      <c r="W43" s="103">
        <v>0.62339180736571032</v>
      </c>
      <c r="X43" s="103">
        <v>0.43449422384955816</v>
      </c>
      <c r="Y43" s="103">
        <v>7.8315309819287846E-2</v>
      </c>
      <c r="Z43" s="103">
        <v>0.711842328204918</v>
      </c>
      <c r="AA43" s="103">
        <v>0.60639449497847653</v>
      </c>
      <c r="AB43" s="103">
        <v>0.11760276685129668</v>
      </c>
      <c r="AC43" s="103">
        <v>0.12633746583255503</v>
      </c>
      <c r="AD43" s="103">
        <v>0.11805360859772089</v>
      </c>
      <c r="AE43" s="103">
        <v>0.1209443875681712</v>
      </c>
      <c r="AF43" s="103">
        <v>0.13014398479495271</v>
      </c>
      <c r="AG43" s="103">
        <v>0.13097323492387986</v>
      </c>
      <c r="AH43" s="103">
        <v>0.24233268252165135</v>
      </c>
      <c r="AI43" s="103">
        <v>0.12890068394582377</v>
      </c>
    </row>
    <row r="44" spans="1:35" x14ac:dyDescent="0.35">
      <c r="A44" s="103">
        <v>42</v>
      </c>
      <c r="B44" s="103">
        <v>0</v>
      </c>
      <c r="C44" s="103">
        <v>0</v>
      </c>
      <c r="D44" s="103">
        <v>2.7895795945901504E-2</v>
      </c>
      <c r="E44" s="103">
        <v>1.3840113243365885E-3</v>
      </c>
      <c r="F44" s="103">
        <v>1.5217826666236857E-3</v>
      </c>
      <c r="G44" s="103">
        <v>5.3506626901177828E-2</v>
      </c>
      <c r="H44" s="103">
        <v>0.10701352078893966</v>
      </c>
      <c r="I44" s="103">
        <v>2.4820494475326083E-2</v>
      </c>
      <c r="J44" s="103">
        <v>2.3137071393562358E-2</v>
      </c>
      <c r="K44" s="103">
        <v>1.6145860144770381E-2</v>
      </c>
      <c r="L44" s="103">
        <v>0</v>
      </c>
      <c r="M44" s="103">
        <v>9.2365724873956934E-3</v>
      </c>
      <c r="N44" s="103">
        <v>0.90592328699938995</v>
      </c>
      <c r="O44" s="103">
        <v>0.2577259895287059</v>
      </c>
      <c r="P44" s="103">
        <v>0.72916626498406956</v>
      </c>
      <c r="Q44" s="103">
        <v>0.25436043702380129</v>
      </c>
      <c r="R44" s="103">
        <v>0.74080811219229736</v>
      </c>
      <c r="S44" s="103">
        <v>0.27001907377138257</v>
      </c>
      <c r="T44" s="103">
        <v>0.70025776261989425</v>
      </c>
      <c r="U44" s="103">
        <v>0.59384874657678532</v>
      </c>
      <c r="V44" s="103">
        <v>0.607274618411489</v>
      </c>
      <c r="W44" s="103">
        <v>0.6321026370597348</v>
      </c>
      <c r="X44" s="103">
        <v>0.44936017406394929</v>
      </c>
      <c r="Y44" s="103">
        <v>8.0084601596055988E-2</v>
      </c>
      <c r="Z44" s="103">
        <v>0.71966442006579667</v>
      </c>
      <c r="AA44" s="103">
        <v>0.61581154805728233</v>
      </c>
      <c r="AB44" s="103">
        <v>0.1226589128108444</v>
      </c>
      <c r="AC44" s="103">
        <v>0.13176272494170693</v>
      </c>
      <c r="AD44" s="103">
        <v>0.12313361885078745</v>
      </c>
      <c r="AE44" s="103">
        <v>0.12613808811553839</v>
      </c>
      <c r="AF44" s="103">
        <v>0.13560850606299363</v>
      </c>
      <c r="AG44" s="103">
        <v>0.13644667803716345</v>
      </c>
      <c r="AH44" s="103">
        <v>0.24905620950992841</v>
      </c>
      <c r="AI44" s="103">
        <v>0.13404427515991027</v>
      </c>
    </row>
    <row r="45" spans="1:35" x14ac:dyDescent="0.35">
      <c r="A45" s="103">
        <v>43</v>
      </c>
      <c r="B45" s="103">
        <v>0</v>
      </c>
      <c r="C45" s="103">
        <v>0</v>
      </c>
      <c r="D45" s="103">
        <v>2.9420160321590848E-2</v>
      </c>
      <c r="E45" s="103">
        <v>1.3840113243365885E-3</v>
      </c>
      <c r="F45" s="103">
        <v>1.5522301798232773E-3</v>
      </c>
      <c r="G45" s="103">
        <v>5.3506626901177828E-2</v>
      </c>
      <c r="H45" s="103">
        <v>0.11417130734289686</v>
      </c>
      <c r="I45" s="103">
        <v>2.5793343747852322E-2</v>
      </c>
      <c r="J45" s="103">
        <v>2.4040041712412114E-2</v>
      </c>
      <c r="K45" s="103">
        <v>1.6767832050266499E-2</v>
      </c>
      <c r="L45" s="103">
        <v>0</v>
      </c>
      <c r="M45" s="103">
        <v>9.4462553349407025E-3</v>
      </c>
      <c r="N45" s="103">
        <v>0.91210344740110261</v>
      </c>
      <c r="O45" s="103">
        <v>0.26577383140018362</v>
      </c>
      <c r="P45" s="103">
        <v>0.74055442993758591</v>
      </c>
      <c r="Q45" s="103">
        <v>0.35141040807254581</v>
      </c>
      <c r="R45" s="103">
        <v>0.75123081051308482</v>
      </c>
      <c r="S45" s="103">
        <v>0.27588078486424805</v>
      </c>
      <c r="T45" s="103">
        <v>0.70025776261989425</v>
      </c>
      <c r="U45" s="103">
        <v>0.64350416804598387</v>
      </c>
      <c r="V45" s="103">
        <v>0.61604175543246698</v>
      </c>
      <c r="W45" s="103">
        <v>0.64304949004077616</v>
      </c>
      <c r="X45" s="103">
        <v>0.46524968372281666</v>
      </c>
      <c r="Y45" s="103">
        <v>8.7057274909411855E-2</v>
      </c>
      <c r="Z45" s="103">
        <v>0.7301970231963566</v>
      </c>
      <c r="AA45" s="103">
        <v>0.62746435306384063</v>
      </c>
      <c r="AB45" s="103">
        <v>0.12787689273707409</v>
      </c>
      <c r="AC45" s="103">
        <v>0.13735739906339048</v>
      </c>
      <c r="AD45" s="103">
        <v>0.1283721958920967</v>
      </c>
      <c r="AE45" s="103">
        <v>0.13149383748876611</v>
      </c>
      <c r="AF45" s="103">
        <v>0.14125709880181062</v>
      </c>
      <c r="AG45" s="103">
        <v>0.1420981387879329</v>
      </c>
      <c r="AH45" s="103">
        <v>0.25645173551966949</v>
      </c>
      <c r="AI45" s="103">
        <v>0.13944930311534701</v>
      </c>
    </row>
    <row r="46" spans="1:35" x14ac:dyDescent="0.35">
      <c r="A46" s="103">
        <v>44</v>
      </c>
      <c r="B46" s="103">
        <v>0</v>
      </c>
      <c r="C46" s="103">
        <v>0</v>
      </c>
      <c r="D46" s="103">
        <v>3.2292308677536505E-2</v>
      </c>
      <c r="E46" s="103">
        <v>1.3840113243365885E-3</v>
      </c>
      <c r="F46" s="103">
        <v>1.5522301798232773E-3</v>
      </c>
      <c r="G46" s="103">
        <v>5.4970387306750669E-2</v>
      </c>
      <c r="H46" s="103">
        <v>0.11592670080190338</v>
      </c>
      <c r="I46" s="103">
        <v>2.631303808733446E-2</v>
      </c>
      <c r="J46" s="103">
        <v>2.4522406839959598E-2</v>
      </c>
      <c r="K46" s="103">
        <v>1.7094032500658024E-2</v>
      </c>
      <c r="L46" s="103">
        <v>0</v>
      </c>
      <c r="M46" s="103">
        <v>9.4462553349407025E-3</v>
      </c>
      <c r="N46" s="103">
        <v>0.91482414959061875</v>
      </c>
      <c r="O46" s="103">
        <v>0.27586807122386386</v>
      </c>
      <c r="P46" s="103">
        <v>0.74835280209355748</v>
      </c>
      <c r="Q46" s="103">
        <v>0.35141040807254581</v>
      </c>
      <c r="R46" s="103">
        <v>0.75957461832869633</v>
      </c>
      <c r="S46" s="103">
        <v>0.29542041673756375</v>
      </c>
      <c r="T46" s="103">
        <v>0.70025776261989425</v>
      </c>
      <c r="U46" s="103">
        <v>0.64350416804598387</v>
      </c>
      <c r="V46" s="103">
        <v>0.62706333492067468</v>
      </c>
      <c r="W46" s="103">
        <v>0.65623051388067166</v>
      </c>
      <c r="X46" s="103">
        <v>0.4775209039848301</v>
      </c>
      <c r="Y46" s="103">
        <v>0.10274041422577966</v>
      </c>
      <c r="Z46" s="103">
        <v>0.73871932732790402</v>
      </c>
      <c r="AA46" s="103">
        <v>0.6407371061239191</v>
      </c>
      <c r="AB46" s="103">
        <v>0.13325143293299507</v>
      </c>
      <c r="AC46" s="103">
        <v>0.14307964607705229</v>
      </c>
      <c r="AD46" s="103">
        <v>0.13377029150408279</v>
      </c>
      <c r="AE46" s="103">
        <v>0.13697161920301365</v>
      </c>
      <c r="AF46" s="103">
        <v>0.14701811000562162</v>
      </c>
      <c r="AG46" s="103">
        <v>0.1478940140511486</v>
      </c>
      <c r="AH46" s="103">
        <v>0.26441251574839919</v>
      </c>
      <c r="AI46" s="103">
        <v>0.14485638239294205</v>
      </c>
    </row>
    <row r="47" spans="1:35" x14ac:dyDescent="0.35">
      <c r="A47" s="103">
        <v>45</v>
      </c>
      <c r="B47" s="103">
        <v>0</v>
      </c>
      <c r="C47" s="103">
        <v>0</v>
      </c>
      <c r="D47" s="103">
        <v>3.5329394175352177E-2</v>
      </c>
      <c r="E47" s="103">
        <v>1.3840113243365885E-3</v>
      </c>
      <c r="F47" s="103">
        <v>1.8067718362538303E-3</v>
      </c>
      <c r="G47" s="103">
        <v>5.4970387306750669E-2</v>
      </c>
      <c r="H47" s="103">
        <v>0.14131276907030166</v>
      </c>
      <c r="I47" s="103">
        <v>2.9763380991672538E-2</v>
      </c>
      <c r="J47" s="103">
        <v>2.7724914484726439E-2</v>
      </c>
      <c r="K47" s="103">
        <v>1.9354506735588521E-2</v>
      </c>
      <c r="L47" s="103">
        <v>0</v>
      </c>
      <c r="M47" s="103">
        <v>1.119920701244905E-2</v>
      </c>
      <c r="N47" s="103">
        <v>0.91857917096639008</v>
      </c>
      <c r="O47" s="103">
        <v>0.28270668462072257</v>
      </c>
      <c r="P47" s="103">
        <v>0.76939082236903023</v>
      </c>
      <c r="Q47" s="103">
        <v>0.35876393756050118</v>
      </c>
      <c r="R47" s="103">
        <v>0.76811049754967731</v>
      </c>
      <c r="S47" s="103">
        <v>0.30262725246028105</v>
      </c>
      <c r="T47" s="103">
        <v>0.70025776261989425</v>
      </c>
      <c r="U47" s="103">
        <v>0.64350416804598387</v>
      </c>
      <c r="V47" s="103">
        <v>0.63496453545201637</v>
      </c>
      <c r="W47" s="103">
        <v>0.66330308460637899</v>
      </c>
      <c r="X47" s="103">
        <v>0.48606972114163471</v>
      </c>
      <c r="Y47" s="103">
        <v>0.11490272578263244</v>
      </c>
      <c r="Z47" s="103">
        <v>0.74462364466934816</v>
      </c>
      <c r="AA47" s="103">
        <v>0.64776383679136651</v>
      </c>
      <c r="AB47" s="103">
        <v>0.13872621003071633</v>
      </c>
      <c r="AC47" s="103">
        <v>0.14888888337002265</v>
      </c>
      <c r="AD47" s="103">
        <v>0.1392548910330679</v>
      </c>
      <c r="AE47" s="103">
        <v>0.14253343049994352</v>
      </c>
      <c r="AF47" s="103">
        <v>0.15283107540802082</v>
      </c>
      <c r="AG47" s="103">
        <v>0.15371133495751274</v>
      </c>
      <c r="AH47" s="103">
        <v>0.27144763328666693</v>
      </c>
      <c r="AI47" s="103">
        <v>0.15079369037633844</v>
      </c>
    </row>
    <row r="48" spans="1:35" x14ac:dyDescent="0.35">
      <c r="A48" s="103">
        <v>46</v>
      </c>
      <c r="B48" s="103">
        <v>0</v>
      </c>
      <c r="C48" s="103">
        <v>0</v>
      </c>
      <c r="D48" s="103">
        <v>3.8849087983787584E-2</v>
      </c>
      <c r="E48" s="103">
        <v>1.3840113243365885E-3</v>
      </c>
      <c r="F48" s="103">
        <v>1.8321993482643328E-3</v>
      </c>
      <c r="G48" s="103">
        <v>5.4970387306750669E-2</v>
      </c>
      <c r="H48" s="103">
        <v>0.14247649706149029</v>
      </c>
      <c r="I48" s="103">
        <v>2.9921548872359115E-2</v>
      </c>
      <c r="J48" s="103">
        <v>2.7871721298164742E-2</v>
      </c>
      <c r="K48" s="103">
        <v>1.9463252392049896E-2</v>
      </c>
      <c r="L48" s="103">
        <v>0</v>
      </c>
      <c r="M48" s="103">
        <v>1.1374318624665005E-2</v>
      </c>
      <c r="N48" s="103">
        <v>0.92546862578338895</v>
      </c>
      <c r="O48" s="103">
        <v>0.28888347294738526</v>
      </c>
      <c r="P48" s="103">
        <v>0.77785909143016096</v>
      </c>
      <c r="Q48" s="103">
        <v>0.45509517385271653</v>
      </c>
      <c r="R48" s="103">
        <v>0.77489231290691596</v>
      </c>
      <c r="S48" s="103">
        <v>0.33889581430090887</v>
      </c>
      <c r="T48" s="103">
        <v>0.93066399385324861</v>
      </c>
      <c r="U48" s="103">
        <v>0.64350416804598387</v>
      </c>
      <c r="V48" s="103">
        <v>0.64680944384571037</v>
      </c>
      <c r="W48" s="103">
        <v>0.67361583717783424</v>
      </c>
      <c r="X48" s="103">
        <v>0.50586957943118283</v>
      </c>
      <c r="Y48" s="103">
        <v>0.13416165525360518</v>
      </c>
      <c r="Z48" s="103">
        <v>0.74902594867801253</v>
      </c>
      <c r="AA48" s="103">
        <v>0.66003397300343314</v>
      </c>
      <c r="AB48" s="103">
        <v>0.14421609028173452</v>
      </c>
      <c r="AC48" s="103">
        <v>0.15471649348656774</v>
      </c>
      <c r="AD48" s="103">
        <v>0.14477064042739907</v>
      </c>
      <c r="AE48" s="103">
        <v>0.14811214949475102</v>
      </c>
      <c r="AF48" s="103">
        <v>0.15868123204403947</v>
      </c>
      <c r="AG48" s="103">
        <v>0.15967397233389044</v>
      </c>
      <c r="AH48" s="103">
        <v>0.28022274908090317</v>
      </c>
      <c r="AI48" s="103">
        <v>0.15623758314663064</v>
      </c>
    </row>
    <row r="49" spans="1:35" x14ac:dyDescent="0.35">
      <c r="A49" s="103">
        <v>47</v>
      </c>
      <c r="B49" s="103">
        <v>0</v>
      </c>
      <c r="C49" s="103">
        <v>0</v>
      </c>
      <c r="D49" s="103">
        <v>4.2906718511885107E-2</v>
      </c>
      <c r="E49" s="103">
        <v>1.3840113243365885E-3</v>
      </c>
      <c r="F49" s="103">
        <v>2.1004409424715612E-3</v>
      </c>
      <c r="G49" s="103">
        <v>5.4970387306750669E-2</v>
      </c>
      <c r="H49" s="103">
        <v>0.14661614960737623</v>
      </c>
      <c r="I49" s="103">
        <v>3.0484189003832447E-2</v>
      </c>
      <c r="J49" s="103">
        <v>2.8393947457202588E-2</v>
      </c>
      <c r="K49" s="103">
        <v>1.9916281327882788E-2</v>
      </c>
      <c r="L49" s="103">
        <v>0</v>
      </c>
      <c r="M49" s="103">
        <v>1.3221617644938977E-2</v>
      </c>
      <c r="N49" s="103">
        <v>0.93448696808837739</v>
      </c>
      <c r="O49" s="103">
        <v>0.29569694506225558</v>
      </c>
      <c r="P49" s="103">
        <v>0.7859215622009027</v>
      </c>
      <c r="Q49" s="103">
        <v>0.58611263503324873</v>
      </c>
      <c r="R49" s="103">
        <v>0.78138884573559109</v>
      </c>
      <c r="S49" s="103">
        <v>0.34566570900692584</v>
      </c>
      <c r="T49" s="103">
        <v>0.97778155714104864</v>
      </c>
      <c r="U49" s="103">
        <v>0.64350416804598387</v>
      </c>
      <c r="V49" s="103">
        <v>0.65711421338880671</v>
      </c>
      <c r="W49" s="103">
        <v>0.68384665542670253</v>
      </c>
      <c r="X49" s="103">
        <v>0.5162964997166235</v>
      </c>
      <c r="Y49" s="103">
        <v>0.13610368993459676</v>
      </c>
      <c r="Z49" s="103">
        <v>0.75792591765766415</v>
      </c>
      <c r="AA49" s="103">
        <v>0.67019629950474691</v>
      </c>
      <c r="AB49" s="103">
        <v>0.15005538914643071</v>
      </c>
      <c r="AC49" s="103">
        <v>0.16090186276591889</v>
      </c>
      <c r="AD49" s="103">
        <v>0.15063554131851795</v>
      </c>
      <c r="AE49" s="103">
        <v>0.15403406437561865</v>
      </c>
      <c r="AF49" s="103">
        <v>0.16488932571972101</v>
      </c>
      <c r="AG49" s="103">
        <v>0.16589033650525006</v>
      </c>
      <c r="AH49" s="103">
        <v>0.28757285468254873</v>
      </c>
      <c r="AI49" s="103">
        <v>0.16215330182023346</v>
      </c>
    </row>
    <row r="50" spans="1:35" x14ac:dyDescent="0.35">
      <c r="A50" s="103">
        <v>48</v>
      </c>
      <c r="B50" s="103">
        <v>0</v>
      </c>
      <c r="C50" s="103">
        <v>0</v>
      </c>
      <c r="D50" s="103">
        <v>4.5795480236176883E-2</v>
      </c>
      <c r="E50" s="103">
        <v>1.3840113243365885E-3</v>
      </c>
      <c r="F50" s="103">
        <v>2.4386693659266029E-3</v>
      </c>
      <c r="G50" s="103">
        <v>5.4970387306750669E-2</v>
      </c>
      <c r="H50" s="103">
        <v>0.14804160716011489</v>
      </c>
      <c r="I50" s="103">
        <v>3.0677929810818676E-2</v>
      </c>
      <c r="J50" s="103">
        <v>2.8573772023246909E-2</v>
      </c>
      <c r="K50" s="103">
        <v>2.0163818123610865E-2</v>
      </c>
      <c r="L50" s="103">
        <v>0</v>
      </c>
      <c r="M50" s="103">
        <v>1.5550894866556652E-2</v>
      </c>
      <c r="N50" s="103">
        <v>0.94398169328001358</v>
      </c>
      <c r="O50" s="103">
        <v>0.3065724644880688</v>
      </c>
      <c r="P50" s="103">
        <v>0.79805063200370507</v>
      </c>
      <c r="Q50" s="103">
        <v>0.58611263503324873</v>
      </c>
      <c r="R50" s="103">
        <v>0.78907735110935362</v>
      </c>
      <c r="S50" s="103">
        <v>0.35221732942719541</v>
      </c>
      <c r="T50" s="103">
        <v>0.97778155714104864</v>
      </c>
      <c r="U50" s="103">
        <v>0.64350416804598387</v>
      </c>
      <c r="V50" s="103">
        <v>0.66558435048497455</v>
      </c>
      <c r="W50" s="103">
        <v>0.69379818450640485</v>
      </c>
      <c r="X50" s="103">
        <v>0.53353272695369214</v>
      </c>
      <c r="Y50" s="103">
        <v>0.13994367150206513</v>
      </c>
      <c r="Z50" s="103">
        <v>0.76789689671196437</v>
      </c>
      <c r="AA50" s="103">
        <v>0.68070313231035151</v>
      </c>
      <c r="AB50" s="103">
        <v>0.15578277998030876</v>
      </c>
      <c r="AC50" s="103">
        <v>0.1670062883687248</v>
      </c>
      <c r="AD50" s="103">
        <v>0.1563897810849052</v>
      </c>
      <c r="AE50" s="103">
        <v>0.15987870142791291</v>
      </c>
      <c r="AF50" s="103">
        <v>0.17102145462549861</v>
      </c>
      <c r="AG50" s="103">
        <v>0.17202356391189044</v>
      </c>
      <c r="AH50" s="103">
        <v>0.29514202816295732</v>
      </c>
      <c r="AI50" s="103">
        <v>0.16791176795770915</v>
      </c>
    </row>
    <row r="51" spans="1:35" x14ac:dyDescent="0.35">
      <c r="A51" s="103">
        <v>49</v>
      </c>
      <c r="B51" s="103">
        <v>0</v>
      </c>
      <c r="C51" s="103">
        <v>0</v>
      </c>
      <c r="D51" s="103">
        <v>4.8516518940354532E-2</v>
      </c>
      <c r="E51" s="103">
        <v>1.3840113243365885E-3</v>
      </c>
      <c r="F51" s="103">
        <v>2.4386693659266029E-3</v>
      </c>
      <c r="G51" s="103">
        <v>5.4970387306750669E-2</v>
      </c>
      <c r="H51" s="103">
        <v>0.15130800849358356</v>
      </c>
      <c r="I51" s="103">
        <v>3.112188216076503E-2</v>
      </c>
      <c r="J51" s="103">
        <v>2.8985835645337295E-2</v>
      </c>
      <c r="K51" s="103">
        <v>2.0442477030400544E-2</v>
      </c>
      <c r="L51" s="103">
        <v>0</v>
      </c>
      <c r="M51" s="103">
        <v>1.5550894866556652E-2</v>
      </c>
      <c r="N51" s="103">
        <v>0.94447331778788068</v>
      </c>
      <c r="O51" s="103">
        <v>0.31353078187280975</v>
      </c>
      <c r="P51" s="103">
        <v>0.80465165924309678</v>
      </c>
      <c r="Q51" s="103">
        <v>0.59411925741828142</v>
      </c>
      <c r="R51" s="103">
        <v>0.79447229793664464</v>
      </c>
      <c r="S51" s="103">
        <v>0.3826181626818061</v>
      </c>
      <c r="T51" s="103">
        <v>0.97778155714104864</v>
      </c>
      <c r="U51" s="103">
        <v>0.76785338108278911</v>
      </c>
      <c r="V51" s="103">
        <v>0.6800220556906188</v>
      </c>
      <c r="W51" s="103">
        <v>0.70810733709746732</v>
      </c>
      <c r="X51" s="103">
        <v>0.54440990522461574</v>
      </c>
      <c r="Y51" s="103">
        <v>0.1451963042762103</v>
      </c>
      <c r="Z51" s="103">
        <v>0.77653898991015569</v>
      </c>
      <c r="AA51" s="103">
        <v>0.69361993312937265</v>
      </c>
      <c r="AB51" s="103">
        <v>0.16183511076738846</v>
      </c>
      <c r="AC51" s="103">
        <v>0.17346783084846273</v>
      </c>
      <c r="AD51" s="103">
        <v>0.16246932338218392</v>
      </c>
      <c r="AE51" s="103">
        <v>0.16606419449677853</v>
      </c>
      <c r="AF51" s="103">
        <v>0.17755493785427412</v>
      </c>
      <c r="AG51" s="103">
        <v>0.17861416394551807</v>
      </c>
      <c r="AH51" s="103">
        <v>0.30368630010249192</v>
      </c>
      <c r="AI51" s="103">
        <v>0.17398443146730455</v>
      </c>
    </row>
    <row r="52" spans="1:35" x14ac:dyDescent="0.35">
      <c r="A52" s="103">
        <v>50</v>
      </c>
      <c r="B52" s="103">
        <v>0</v>
      </c>
      <c r="C52" s="103">
        <v>0</v>
      </c>
      <c r="D52" s="103">
        <v>5.0630475677367469E-2</v>
      </c>
      <c r="E52" s="103">
        <v>1.3840113243365885E-3</v>
      </c>
      <c r="F52" s="103">
        <v>2.5704979618313907E-3</v>
      </c>
      <c r="G52" s="103">
        <v>5.4970387306750669E-2</v>
      </c>
      <c r="H52" s="103">
        <v>0.15140848301169466</v>
      </c>
      <c r="I52" s="103">
        <v>3.1135538136828997E-2</v>
      </c>
      <c r="J52" s="103">
        <v>2.8998510724004584E-2</v>
      </c>
      <c r="K52" s="103">
        <v>2.0500131330209601E-2</v>
      </c>
      <c r="L52" s="103">
        <v>0</v>
      </c>
      <c r="M52" s="103">
        <v>1.645875867782998E-2</v>
      </c>
      <c r="N52" s="103">
        <v>0.94840059377439323</v>
      </c>
      <c r="O52" s="103">
        <v>0.32741606322297601</v>
      </c>
      <c r="P52" s="103">
        <v>0.81252453115816259</v>
      </c>
      <c r="Q52" s="103">
        <v>0.59411925741828142</v>
      </c>
      <c r="R52" s="103">
        <v>0.80198285480249132</v>
      </c>
      <c r="S52" s="103">
        <v>0.38982363419023747</v>
      </c>
      <c r="T52" s="103">
        <v>0.97778155714104864</v>
      </c>
      <c r="U52" s="103">
        <v>0.84369075205392874</v>
      </c>
      <c r="V52" s="103">
        <v>0.69874307626757559</v>
      </c>
      <c r="W52" s="103">
        <v>0.72052273812821543</v>
      </c>
      <c r="X52" s="103">
        <v>0.55875393477114976</v>
      </c>
      <c r="Y52" s="103">
        <v>0.1542302405314859</v>
      </c>
      <c r="Z52" s="103">
        <v>0.78655864659777008</v>
      </c>
      <c r="AA52" s="103">
        <v>0.7052024019387696</v>
      </c>
      <c r="AB52" s="103">
        <v>0.16794458300172529</v>
      </c>
      <c r="AC52" s="103">
        <v>0.18001309399939955</v>
      </c>
      <c r="AD52" s="103">
        <v>0.16860837214530583</v>
      </c>
      <c r="AE52" s="103">
        <v>0.17233022290844108</v>
      </c>
      <c r="AF52" s="103">
        <v>0.18415381236763068</v>
      </c>
      <c r="AG52" s="103">
        <v>0.18521408206874859</v>
      </c>
      <c r="AH52" s="103">
        <v>0.31195719665871896</v>
      </c>
      <c r="AI52" s="103">
        <v>0.18019456453695468</v>
      </c>
    </row>
    <row r="53" spans="1:35" x14ac:dyDescent="0.35">
      <c r="A53" s="103">
        <v>51</v>
      </c>
      <c r="B53" s="103">
        <v>0</v>
      </c>
      <c r="C53" s="103">
        <v>0</v>
      </c>
      <c r="D53" s="103">
        <v>5.5791590234439095E-2</v>
      </c>
      <c r="E53" s="103">
        <v>1.8799487155571994E-3</v>
      </c>
      <c r="F53" s="103">
        <v>2.6466609061184098E-3</v>
      </c>
      <c r="G53" s="103">
        <v>5.5726385234850712E-2</v>
      </c>
      <c r="H53" s="103">
        <v>0.15590745793323538</v>
      </c>
      <c r="I53" s="103">
        <v>3.1892202410461735E-2</v>
      </c>
      <c r="J53" s="103">
        <v>2.9736447202640896E-2</v>
      </c>
      <c r="K53" s="103">
        <v>2.1003429656317022E-2</v>
      </c>
      <c r="L53" s="103">
        <v>0</v>
      </c>
      <c r="M53" s="103">
        <v>1.653768739465113E-2</v>
      </c>
      <c r="N53" s="103">
        <v>0.95702884477064232</v>
      </c>
      <c r="O53" s="103">
        <v>0.33412702773302067</v>
      </c>
      <c r="P53" s="103">
        <v>0.81754963079741982</v>
      </c>
      <c r="Q53" s="103">
        <v>0.59411925741828142</v>
      </c>
      <c r="R53" s="103">
        <v>0.80986343158162333</v>
      </c>
      <c r="S53" s="103">
        <v>0.40331687212574768</v>
      </c>
      <c r="T53" s="103">
        <v>0.97778155714104864</v>
      </c>
      <c r="U53" s="103">
        <v>0.84369075205392874</v>
      </c>
      <c r="V53" s="103">
        <v>0.71946414697110206</v>
      </c>
      <c r="W53" s="103">
        <v>0.73255155165082697</v>
      </c>
      <c r="X53" s="103">
        <v>0.57616120595765863</v>
      </c>
      <c r="Y53" s="103">
        <v>0.1655624211302307</v>
      </c>
      <c r="Z53" s="103">
        <v>0.79667027057590867</v>
      </c>
      <c r="AA53" s="103">
        <v>0.71767824603403685</v>
      </c>
      <c r="AB53" s="103">
        <v>0.17395560604695834</v>
      </c>
      <c r="AC53" s="103">
        <v>0.1863476242978499</v>
      </c>
      <c r="AD53" s="103">
        <v>0.17464488901890751</v>
      </c>
      <c r="AE53" s="103">
        <v>0.17839435611423185</v>
      </c>
      <c r="AF53" s="103">
        <v>0.19052335364385647</v>
      </c>
      <c r="AG53" s="103">
        <v>0.19160121443236736</v>
      </c>
      <c r="AH53" s="103">
        <v>0.32072652791659667</v>
      </c>
      <c r="AI53" s="103">
        <v>0.18626295903784071</v>
      </c>
    </row>
    <row r="54" spans="1:35" x14ac:dyDescent="0.35">
      <c r="A54" s="103">
        <v>52</v>
      </c>
      <c r="B54" s="103">
        <v>0</v>
      </c>
      <c r="C54" s="103">
        <v>0</v>
      </c>
      <c r="D54" s="103">
        <v>5.994118737322391E-2</v>
      </c>
      <c r="E54" s="103">
        <v>1.8799487155571994E-3</v>
      </c>
      <c r="F54" s="103">
        <v>2.6466609061184098E-3</v>
      </c>
      <c r="G54" s="103">
        <v>5.5726385234850712E-2</v>
      </c>
      <c r="H54" s="103">
        <v>0.16058453891852406</v>
      </c>
      <c r="I54" s="103">
        <v>3.2527887031647995E-2</v>
      </c>
      <c r="J54" s="103">
        <v>3.0326471126480511E-2</v>
      </c>
      <c r="K54" s="103">
        <v>2.1402434598230675E-2</v>
      </c>
      <c r="L54" s="103">
        <v>0</v>
      </c>
      <c r="M54" s="103">
        <v>1.653768739465113E-2</v>
      </c>
      <c r="N54" s="103">
        <v>0.96015192097023105</v>
      </c>
      <c r="O54" s="103">
        <v>0.34055014412350804</v>
      </c>
      <c r="P54" s="103">
        <v>0.82317382326782973</v>
      </c>
      <c r="Q54" s="103">
        <v>0.59411925741828142</v>
      </c>
      <c r="R54" s="103">
        <v>0.81315971584730329</v>
      </c>
      <c r="S54" s="103">
        <v>0.4125244308820365</v>
      </c>
      <c r="T54" s="103">
        <v>0.97778155714104864</v>
      </c>
      <c r="U54" s="103">
        <v>0.84369075205392874</v>
      </c>
      <c r="V54" s="103">
        <v>0.73333542194039947</v>
      </c>
      <c r="W54" s="103">
        <v>0.74368735230447758</v>
      </c>
      <c r="X54" s="103">
        <v>0.58848651126297324</v>
      </c>
      <c r="Y54" s="103">
        <v>0.17841906966968143</v>
      </c>
      <c r="Z54" s="103">
        <v>0.80489649840063071</v>
      </c>
      <c r="AA54" s="103">
        <v>0.72899258801645639</v>
      </c>
      <c r="AB54" s="103">
        <v>0.18061633491854751</v>
      </c>
      <c r="AC54" s="103">
        <v>0.1934198669378108</v>
      </c>
      <c r="AD54" s="103">
        <v>0.18133485103781496</v>
      </c>
      <c r="AE54" s="103">
        <v>0.18516445906843979</v>
      </c>
      <c r="AF54" s="103">
        <v>0.19761501448863311</v>
      </c>
      <c r="AG54" s="103">
        <v>0.19869434825548182</v>
      </c>
      <c r="AH54" s="103">
        <v>0.32923350421104391</v>
      </c>
      <c r="AI54" s="103">
        <v>0.19283304673999732</v>
      </c>
    </row>
    <row r="55" spans="1:35" x14ac:dyDescent="0.35">
      <c r="A55" s="103">
        <v>53</v>
      </c>
      <c r="B55" s="103">
        <v>9.6987205461877574E-4</v>
      </c>
      <c r="C55" s="103">
        <v>1.4552063792939104E-3</v>
      </c>
      <c r="D55" s="103">
        <v>6.1723126534248329E-2</v>
      </c>
      <c r="E55" s="103">
        <v>1.8799487155571994E-3</v>
      </c>
      <c r="F55" s="103">
        <v>3.0212556002026684E-3</v>
      </c>
      <c r="G55" s="103">
        <v>5.5726385234850712E-2</v>
      </c>
      <c r="H55" s="103">
        <v>0.16133163744891324</v>
      </c>
      <c r="I55" s="103">
        <v>3.328122013682968E-2</v>
      </c>
      <c r="J55" s="103">
        <v>3.1025692941612851E-2</v>
      </c>
      <c r="K55" s="103">
        <v>2.2014754876171896E-2</v>
      </c>
      <c r="L55" s="103">
        <v>0</v>
      </c>
      <c r="M55" s="103">
        <v>1.9117408162516416E-2</v>
      </c>
      <c r="N55" s="103">
        <v>0.96085410167926344</v>
      </c>
      <c r="O55" s="103">
        <v>0.34923900304309613</v>
      </c>
      <c r="P55" s="103">
        <v>0.82585742666386242</v>
      </c>
      <c r="Q55" s="103">
        <v>0.59411925741828142</v>
      </c>
      <c r="R55" s="103">
        <v>0.81617071758441961</v>
      </c>
      <c r="S55" s="103">
        <v>0.41954769568789618</v>
      </c>
      <c r="T55" s="103">
        <v>0.97778155714104864</v>
      </c>
      <c r="U55" s="103">
        <v>0.90267537392037078</v>
      </c>
      <c r="V55" s="103">
        <v>0.74249229303992581</v>
      </c>
      <c r="W55" s="103">
        <v>0.75188078456317464</v>
      </c>
      <c r="X55" s="103">
        <v>0.60296710558630451</v>
      </c>
      <c r="Y55" s="103">
        <v>0.18444029286019689</v>
      </c>
      <c r="Z55" s="103">
        <v>0.81044215120522345</v>
      </c>
      <c r="AA55" s="103">
        <v>0.73815999787692976</v>
      </c>
      <c r="AB55" s="103">
        <v>0.18709497354410132</v>
      </c>
      <c r="AC55" s="103">
        <v>0.20037118922137795</v>
      </c>
      <c r="AD55" s="103">
        <v>0.1878412684966459</v>
      </c>
      <c r="AE55" s="103">
        <v>0.19181991972675586</v>
      </c>
      <c r="AF55" s="103">
        <v>0.20458896636597954</v>
      </c>
      <c r="AG55" s="103">
        <v>0.2056645723675917</v>
      </c>
      <c r="AH55" s="103">
        <v>0.33689133280597566</v>
      </c>
      <c r="AI55" s="103">
        <v>0.1992698651855507</v>
      </c>
    </row>
    <row r="56" spans="1:35" x14ac:dyDescent="0.35">
      <c r="A56" s="103">
        <v>54</v>
      </c>
      <c r="B56" s="103">
        <v>9.6987205461877574E-4</v>
      </c>
      <c r="C56" s="103">
        <v>1.4552063792939104E-3</v>
      </c>
      <c r="D56" s="103">
        <v>6.9496185692635964E-2</v>
      </c>
      <c r="E56" s="103">
        <v>1.8799487155571994E-3</v>
      </c>
      <c r="F56" s="103">
        <v>3.1086986658631442E-3</v>
      </c>
      <c r="G56" s="103">
        <v>5.5726385234850712E-2</v>
      </c>
      <c r="H56" s="103">
        <v>0.16147789148347783</v>
      </c>
      <c r="I56" s="103">
        <v>3.3301098227641358E-2</v>
      </c>
      <c r="J56" s="103">
        <v>3.104414320570334E-2</v>
      </c>
      <c r="K56" s="103">
        <v>2.2059788926470897E-2</v>
      </c>
      <c r="L56" s="103">
        <v>0</v>
      </c>
      <c r="M56" s="103">
        <v>1.9719602203309199E-2</v>
      </c>
      <c r="N56" s="103">
        <v>0.96294825938303064</v>
      </c>
      <c r="O56" s="103">
        <v>0.36012057669639541</v>
      </c>
      <c r="P56" s="103">
        <v>0.83017121045337905</v>
      </c>
      <c r="Q56" s="103">
        <v>0.59411925741828142</v>
      </c>
      <c r="R56" s="103">
        <v>0.82289321677235305</v>
      </c>
      <c r="S56" s="103">
        <v>0.43566637336059522</v>
      </c>
      <c r="T56" s="103">
        <v>0.97778155714104864</v>
      </c>
      <c r="U56" s="103">
        <v>0.90267537392037078</v>
      </c>
      <c r="V56" s="103">
        <v>0.7475337727762601</v>
      </c>
      <c r="W56" s="103">
        <v>0.76118097140192897</v>
      </c>
      <c r="X56" s="103">
        <v>0.61446152941390364</v>
      </c>
      <c r="Y56" s="103">
        <v>0.19727563466969805</v>
      </c>
      <c r="Z56" s="103">
        <v>0.8183529344464523</v>
      </c>
      <c r="AA56" s="103">
        <v>0.74805537080728746</v>
      </c>
      <c r="AB56" s="103">
        <v>0.19391052833239761</v>
      </c>
      <c r="AC56" s="103">
        <v>0.20749461678500297</v>
      </c>
      <c r="AD56" s="103">
        <v>0.19468979549390342</v>
      </c>
      <c r="AE56" s="103">
        <v>0.1986392804917575</v>
      </c>
      <c r="AF56" s="103">
        <v>0.21172436941619133</v>
      </c>
      <c r="AG56" s="103">
        <v>0.21282071972395952</v>
      </c>
      <c r="AH56" s="103">
        <v>0.3454185132913376</v>
      </c>
      <c r="AI56" s="103">
        <v>0.20589348385977327</v>
      </c>
    </row>
    <row r="57" spans="1:35" x14ac:dyDescent="0.35">
      <c r="A57" s="103">
        <v>55</v>
      </c>
      <c r="B57" s="103">
        <v>9.6987205461877574E-4</v>
      </c>
      <c r="C57" s="103">
        <v>1.4552063792939104E-3</v>
      </c>
      <c r="D57" s="103">
        <v>7.5478843005472807E-2</v>
      </c>
      <c r="E57" s="103">
        <v>1.8799487155571994E-3</v>
      </c>
      <c r="F57" s="103">
        <v>3.3255870466002524E-3</v>
      </c>
      <c r="G57" s="103">
        <v>5.5726385234850712E-2</v>
      </c>
      <c r="H57" s="103">
        <v>0.16837379797175517</v>
      </c>
      <c r="I57" s="103">
        <v>3.4238354118126202E-2</v>
      </c>
      <c r="J57" s="103">
        <v>3.1914076785524235E-2</v>
      </c>
      <c r="K57" s="103">
        <v>2.2728835793985613E-2</v>
      </c>
      <c r="L57" s="103">
        <v>0</v>
      </c>
      <c r="M57" s="103">
        <v>2.1213247118552818E-2</v>
      </c>
      <c r="N57" s="103">
        <v>0.96462880282169428</v>
      </c>
      <c r="O57" s="103">
        <v>0.37294205520770068</v>
      </c>
      <c r="P57" s="103">
        <v>0.83326488239935526</v>
      </c>
      <c r="Q57" s="103">
        <v>0.59411925741828142</v>
      </c>
      <c r="R57" s="103">
        <v>0.82940104791899105</v>
      </c>
      <c r="S57" s="103">
        <v>0.44886317500692152</v>
      </c>
      <c r="T57" s="103">
        <v>0.97778155714104864</v>
      </c>
      <c r="U57" s="103">
        <v>0.90267537392037078</v>
      </c>
      <c r="V57" s="103">
        <v>0.76022957968871396</v>
      </c>
      <c r="W57" s="103">
        <v>0.77345957773757534</v>
      </c>
      <c r="X57" s="103">
        <v>0.62572000724010113</v>
      </c>
      <c r="Y57" s="103">
        <v>0.20460197370843766</v>
      </c>
      <c r="Z57" s="103">
        <v>0.831857941955919</v>
      </c>
      <c r="AA57" s="103">
        <v>0.76066660409950815</v>
      </c>
      <c r="AB57" s="103">
        <v>0.20074720264665621</v>
      </c>
      <c r="AC57" s="103">
        <v>0.21469471751664101</v>
      </c>
      <c r="AD57" s="103">
        <v>0.20155509342662972</v>
      </c>
      <c r="AE57" s="103">
        <v>0.20553242310355554</v>
      </c>
      <c r="AF57" s="103">
        <v>0.21896278016064566</v>
      </c>
      <c r="AG57" s="103">
        <v>0.22007216789295395</v>
      </c>
      <c r="AH57" s="103">
        <v>0.35408442629502596</v>
      </c>
      <c r="AI57" s="103">
        <v>0.21274840167982526</v>
      </c>
    </row>
    <row r="58" spans="1:35" x14ac:dyDescent="0.35">
      <c r="A58" s="103">
        <v>56</v>
      </c>
      <c r="B58" s="103">
        <v>9.6987205461877574E-4</v>
      </c>
      <c r="C58" s="103">
        <v>1.4552063792939104E-3</v>
      </c>
      <c r="D58" s="103">
        <v>8.1636657987662301E-2</v>
      </c>
      <c r="E58" s="103">
        <v>1.8799487155571994E-3</v>
      </c>
      <c r="F58" s="103">
        <v>3.5627808775402308E-3</v>
      </c>
      <c r="G58" s="103">
        <v>5.8529566061493433E-2</v>
      </c>
      <c r="H58" s="103">
        <v>0.17402079451555902</v>
      </c>
      <c r="I58" s="103">
        <v>3.5544206260792806E-2</v>
      </c>
      <c r="J58" s="103">
        <v>3.3126130655464811E-2</v>
      </c>
      <c r="K58" s="103">
        <v>2.3636802415999747E-2</v>
      </c>
      <c r="L58" s="103">
        <v>0</v>
      </c>
      <c r="M58" s="103">
        <v>2.284672954996108E-2</v>
      </c>
      <c r="N58" s="103">
        <v>0.96693212305783538</v>
      </c>
      <c r="O58" s="103">
        <v>0.3795212087531008</v>
      </c>
      <c r="P58" s="103">
        <v>0.83893916706615024</v>
      </c>
      <c r="Q58" s="103">
        <v>0.59411925741828142</v>
      </c>
      <c r="R58" s="103">
        <v>0.83203355600434981</v>
      </c>
      <c r="S58" s="103">
        <v>0.46335269116029321</v>
      </c>
      <c r="T58" s="103">
        <v>0.97778155714104864</v>
      </c>
      <c r="U58" s="103">
        <v>0.90267537392037078</v>
      </c>
      <c r="V58" s="103">
        <v>0.76174841474723676</v>
      </c>
      <c r="W58" s="103">
        <v>0.78185406969917703</v>
      </c>
      <c r="X58" s="103">
        <v>0.63839686532687401</v>
      </c>
      <c r="Y58" s="103">
        <v>0.21556818120186769</v>
      </c>
      <c r="Z58" s="103">
        <v>0.83835872899320041</v>
      </c>
      <c r="AA58" s="103">
        <v>0.77020880619291787</v>
      </c>
      <c r="AB58" s="103">
        <v>0.20765253413985624</v>
      </c>
      <c r="AC58" s="103">
        <v>0.22191978549902217</v>
      </c>
      <c r="AD58" s="103">
        <v>0.20848759325220323</v>
      </c>
      <c r="AE58" s="103">
        <v>0.21248936192543139</v>
      </c>
      <c r="AF58" s="103">
        <v>0.22619374512383947</v>
      </c>
      <c r="AG58" s="103">
        <v>0.227316738568966</v>
      </c>
      <c r="AH58" s="103">
        <v>0.36248776266005395</v>
      </c>
      <c r="AI58" s="103">
        <v>0.2196030136256211</v>
      </c>
    </row>
    <row r="59" spans="1:35" x14ac:dyDescent="0.35">
      <c r="A59" s="103">
        <v>57</v>
      </c>
      <c r="B59" s="103">
        <v>9.6987205461877574E-4</v>
      </c>
      <c r="C59" s="103">
        <v>1.4552063792939104E-3</v>
      </c>
      <c r="D59" s="103">
        <v>9.0503347048640895E-2</v>
      </c>
      <c r="E59" s="103">
        <v>1.8799487155571994E-3</v>
      </c>
      <c r="F59" s="103">
        <v>4.3520629781749589E-3</v>
      </c>
      <c r="G59" s="103">
        <v>5.9302414952458964E-2</v>
      </c>
      <c r="H59" s="103">
        <v>0.17741920555363963</v>
      </c>
      <c r="I59" s="103">
        <v>3.6154523763867047E-2</v>
      </c>
      <c r="J59" s="103">
        <v>3.369260956017682E-2</v>
      </c>
      <c r="K59" s="103">
        <v>2.4313752463169084E-2</v>
      </c>
      <c r="L59" s="103">
        <v>0</v>
      </c>
      <c r="M59" s="103">
        <v>2.8282277513845894E-2</v>
      </c>
      <c r="N59" s="103">
        <v>0.96693212305783538</v>
      </c>
      <c r="O59" s="103">
        <v>0.38773637273374334</v>
      </c>
      <c r="P59" s="103">
        <v>0.84542960514780807</v>
      </c>
      <c r="Q59" s="103">
        <v>0.60041564796328728</v>
      </c>
      <c r="R59" s="103">
        <v>0.8346745378281808</v>
      </c>
      <c r="S59" s="103">
        <v>0.47961960099348439</v>
      </c>
      <c r="T59" s="103">
        <v>0.97778155714104864</v>
      </c>
      <c r="U59" s="103">
        <v>1</v>
      </c>
      <c r="V59" s="103">
        <v>0.76884508383668759</v>
      </c>
      <c r="W59" s="103">
        <v>0.79093809242077595</v>
      </c>
      <c r="X59" s="103">
        <v>0.65445201047436574</v>
      </c>
      <c r="Y59" s="103">
        <v>0.27664391784959158</v>
      </c>
      <c r="Z59" s="103">
        <v>0.84512732132267787</v>
      </c>
      <c r="AA59" s="103">
        <v>0.779337374549391</v>
      </c>
      <c r="AB59" s="103">
        <v>0.21498957552520084</v>
      </c>
      <c r="AC59" s="103">
        <v>0.22956658075194822</v>
      </c>
      <c r="AD59" s="103">
        <v>0.21585727229165413</v>
      </c>
      <c r="AE59" s="103">
        <v>0.21981181476355263</v>
      </c>
      <c r="AF59" s="103">
        <v>0.23387343707205527</v>
      </c>
      <c r="AG59" s="103">
        <v>0.23501294425039199</v>
      </c>
      <c r="AH59" s="103">
        <v>0.37347970396898483</v>
      </c>
      <c r="AI59" s="103">
        <v>0.22678915420744436</v>
      </c>
    </row>
    <row r="60" spans="1:35" x14ac:dyDescent="0.35">
      <c r="A60" s="103">
        <v>58</v>
      </c>
      <c r="B60" s="103">
        <v>9.6987205461877574E-4</v>
      </c>
      <c r="C60" s="103">
        <v>1.4552063792939104E-3</v>
      </c>
      <c r="D60" s="103">
        <v>9.6514503067570437E-2</v>
      </c>
      <c r="E60" s="103">
        <v>3.5638291601667155E-3</v>
      </c>
      <c r="F60" s="103">
        <v>5.2220792176494992E-3</v>
      </c>
      <c r="G60" s="103">
        <v>5.9302414952458964E-2</v>
      </c>
      <c r="H60" s="103">
        <v>0.19392283802387286</v>
      </c>
      <c r="I60" s="103">
        <v>3.8397612003740658E-2</v>
      </c>
      <c r="J60" s="103">
        <v>3.589553036946859E-2</v>
      </c>
      <c r="K60" s="103">
        <v>2.604561512066789E-2</v>
      </c>
      <c r="L60" s="103">
        <v>0</v>
      </c>
      <c r="M60" s="103">
        <v>3.276090904464813E-2</v>
      </c>
      <c r="N60" s="103">
        <v>0.97213429346422309</v>
      </c>
      <c r="O60" s="103">
        <v>0.39345096669481788</v>
      </c>
      <c r="P60" s="103">
        <v>0.84744403322551143</v>
      </c>
      <c r="Q60" s="103">
        <v>0.74599060391870764</v>
      </c>
      <c r="R60" s="103">
        <v>0.83955541118815935</v>
      </c>
      <c r="S60" s="103">
        <v>0.4964243289490663</v>
      </c>
      <c r="T60" s="103">
        <v>0.97778155714104864</v>
      </c>
      <c r="U60" s="103">
        <v>1</v>
      </c>
      <c r="V60" s="103">
        <v>0.78043685305396127</v>
      </c>
      <c r="W60" s="103">
        <v>0.80063897372059911</v>
      </c>
      <c r="X60" s="103">
        <v>0.66827885179433155</v>
      </c>
      <c r="Y60" s="103">
        <v>0.30596226689175421</v>
      </c>
      <c r="Z60" s="103">
        <v>0.8520916903492477</v>
      </c>
      <c r="AA60" s="103">
        <v>0.78983559242064916</v>
      </c>
      <c r="AB60" s="103">
        <v>0.22221945734790904</v>
      </c>
      <c r="AC60" s="103">
        <v>0.23718265910008199</v>
      </c>
      <c r="AD60" s="103">
        <v>0.22311134973275021</v>
      </c>
      <c r="AE60" s="103">
        <v>0.22710510266849068</v>
      </c>
      <c r="AF60" s="103">
        <v>0.24149795788557374</v>
      </c>
      <c r="AG60" s="103">
        <v>0.24265702215688706</v>
      </c>
      <c r="AH60" s="103">
        <v>0.38314589619811462</v>
      </c>
      <c r="AI60" s="103">
        <v>0.23414473191587662</v>
      </c>
    </row>
    <row r="61" spans="1:35" x14ac:dyDescent="0.35">
      <c r="A61" s="103">
        <v>59</v>
      </c>
      <c r="B61" s="103">
        <v>9.6987205461877574E-4</v>
      </c>
      <c r="C61" s="103">
        <v>1.4552063792939104E-3</v>
      </c>
      <c r="D61" s="103">
        <v>0.10246296929189885</v>
      </c>
      <c r="E61" s="103">
        <v>3.5638291601667155E-3</v>
      </c>
      <c r="F61" s="103">
        <v>5.6258159811777919E-3</v>
      </c>
      <c r="G61" s="103">
        <v>5.9894472406768179E-2</v>
      </c>
      <c r="H61" s="103">
        <v>0.20269041072614305</v>
      </c>
      <c r="I61" s="103">
        <v>3.9702957750533167E-2</v>
      </c>
      <c r="J61" s="103">
        <v>3.7107114217529297E-2</v>
      </c>
      <c r="K61" s="103">
        <v>2.7015271568276059E-2</v>
      </c>
      <c r="L61" s="103">
        <v>0</v>
      </c>
      <c r="M61" s="103">
        <v>3.5541322462330917E-2</v>
      </c>
      <c r="N61" s="103">
        <v>0.9807818193464225</v>
      </c>
      <c r="O61" s="103">
        <v>0.40292984107811541</v>
      </c>
      <c r="P61" s="103">
        <v>0.85289934657804567</v>
      </c>
      <c r="Q61" s="103">
        <v>0.74599060391870764</v>
      </c>
      <c r="R61" s="103">
        <v>0.84711963506432986</v>
      </c>
      <c r="S61" s="103">
        <v>0.50970437569863425</v>
      </c>
      <c r="T61" s="103">
        <v>0.97778155714104864</v>
      </c>
      <c r="U61" s="103">
        <v>1</v>
      </c>
      <c r="V61" s="103">
        <v>0.78816887641294264</v>
      </c>
      <c r="W61" s="103">
        <v>0.81025507080835402</v>
      </c>
      <c r="X61" s="103">
        <v>0.68015998368153463</v>
      </c>
      <c r="Y61" s="103">
        <v>0.3131577538261458</v>
      </c>
      <c r="Z61" s="103">
        <v>0.86048476464893453</v>
      </c>
      <c r="AA61" s="103">
        <v>0.79911398768853248</v>
      </c>
      <c r="AB61" s="103">
        <v>0.22982175588112144</v>
      </c>
      <c r="AC61" s="103">
        <v>0.24521040954912529</v>
      </c>
      <c r="AD61" s="103">
        <v>0.2307442006969177</v>
      </c>
      <c r="AE61" s="103">
        <v>0.23479109094750331</v>
      </c>
      <c r="AF61" s="103">
        <v>0.24952959483520254</v>
      </c>
      <c r="AG61" s="103">
        <v>0.25069999288892647</v>
      </c>
      <c r="AH61" s="103">
        <v>0.39207306594834546</v>
      </c>
      <c r="AI61" s="103">
        <v>0.24175824449248765</v>
      </c>
    </row>
    <row r="62" spans="1:35" x14ac:dyDescent="0.35">
      <c r="A62" s="103">
        <v>60</v>
      </c>
      <c r="B62" s="103">
        <v>1.3520519870793882E-3</v>
      </c>
      <c r="C62" s="103">
        <v>3.0469667093926157E-3</v>
      </c>
      <c r="D62" s="103">
        <v>0.10885735663506033</v>
      </c>
      <c r="E62" s="103">
        <v>5.2707764601818419E-3</v>
      </c>
      <c r="F62" s="103">
        <v>6.4718156371073752E-3</v>
      </c>
      <c r="G62" s="103">
        <v>5.9894472406768179E-2</v>
      </c>
      <c r="H62" s="103">
        <v>0.20269041072614305</v>
      </c>
      <c r="I62" s="103">
        <v>3.9959797371970383E-2</v>
      </c>
      <c r="J62" s="103">
        <v>3.7468113866792954E-2</v>
      </c>
      <c r="K62" s="103">
        <v>2.7491468719149301E-2</v>
      </c>
      <c r="L62" s="103">
        <v>0</v>
      </c>
      <c r="M62" s="103">
        <v>3.9833834251330816E-2</v>
      </c>
      <c r="N62" s="103">
        <v>0.98197146653292322</v>
      </c>
      <c r="O62" s="103">
        <v>0.4094183186393196</v>
      </c>
      <c r="P62" s="103">
        <v>0.86048549805847285</v>
      </c>
      <c r="Q62" s="103">
        <v>0.74599060391870764</v>
      </c>
      <c r="R62" s="103">
        <v>0.85366136116485658</v>
      </c>
      <c r="S62" s="103">
        <v>0.52275016069229574</v>
      </c>
      <c r="T62" s="103">
        <v>0.97778155714104864</v>
      </c>
      <c r="U62" s="103">
        <v>1</v>
      </c>
      <c r="V62" s="103">
        <v>0.79765908920023054</v>
      </c>
      <c r="W62" s="103">
        <v>0.81846346498682776</v>
      </c>
      <c r="X62" s="103">
        <v>0.69211480644023582</v>
      </c>
      <c r="Y62" s="103">
        <v>0.32082320107457452</v>
      </c>
      <c r="Z62" s="103">
        <v>0.86724054069925505</v>
      </c>
      <c r="AA62" s="103">
        <v>0.80802770821116265</v>
      </c>
      <c r="AB62" s="103">
        <v>0.23752862261352004</v>
      </c>
      <c r="AC62" s="103">
        <v>0.2533408027572886</v>
      </c>
      <c r="AD62" s="103">
        <v>0.23848721450658389</v>
      </c>
      <c r="AE62" s="103">
        <v>0.24257664989989383</v>
      </c>
      <c r="AF62" s="103">
        <v>0.25765712884068775</v>
      </c>
      <c r="AG62" s="103">
        <v>0.25883726459191697</v>
      </c>
      <c r="AH62" s="103">
        <v>0.40115481234771339</v>
      </c>
      <c r="AI62" s="103">
        <v>0.24933077037524876</v>
      </c>
    </row>
    <row r="63" spans="1:35" x14ac:dyDescent="0.35">
      <c r="A63" s="103">
        <v>61</v>
      </c>
      <c r="B63" s="103">
        <v>1.7913855423102025E-3</v>
      </c>
      <c r="C63" s="103">
        <v>3.7881646129599043E-3</v>
      </c>
      <c r="D63" s="103">
        <v>0.11418727826045484</v>
      </c>
      <c r="E63" s="103">
        <v>5.2707764601818419E-3</v>
      </c>
      <c r="F63" s="103">
        <v>6.8225986401779602E-3</v>
      </c>
      <c r="G63" s="103">
        <v>5.9894472406768179E-2</v>
      </c>
      <c r="H63" s="103">
        <v>0.20351599051205599</v>
      </c>
      <c r="I63" s="103">
        <v>4.0367254955426188E-2</v>
      </c>
      <c r="J63" s="103">
        <v>3.784630411110021E-2</v>
      </c>
      <c r="K63" s="103">
        <v>2.7877825081871695E-2</v>
      </c>
      <c r="L63" s="103">
        <v>0</v>
      </c>
      <c r="M63" s="103">
        <v>4.2249571079230983E-2</v>
      </c>
      <c r="N63" s="103">
        <v>0.98235318459963161</v>
      </c>
      <c r="O63" s="103">
        <v>0.41762089952594261</v>
      </c>
      <c r="P63" s="103">
        <v>0.86599194960167802</v>
      </c>
      <c r="Q63" s="103">
        <v>0.74599060391870764</v>
      </c>
      <c r="R63" s="103">
        <v>0.85631929046563193</v>
      </c>
      <c r="S63" s="103">
        <v>0.54431344561190664</v>
      </c>
      <c r="T63" s="103">
        <v>0.97778155714104864</v>
      </c>
      <c r="U63" s="103">
        <v>1</v>
      </c>
      <c r="V63" s="103">
        <v>0.80055640492242919</v>
      </c>
      <c r="W63" s="103">
        <v>0.83000537489156168</v>
      </c>
      <c r="X63" s="103">
        <v>0.70077517399884925</v>
      </c>
      <c r="Y63" s="103">
        <v>0.33466388761422178</v>
      </c>
      <c r="Z63" s="103">
        <v>0.8767184240940562</v>
      </c>
      <c r="AA63" s="103">
        <v>0.81926864940970179</v>
      </c>
      <c r="AB63" s="103">
        <v>0.24513069860074882</v>
      </c>
      <c r="AC63" s="103">
        <v>0.26139355503332257</v>
      </c>
      <c r="AD63" s="103">
        <v>0.24612419834360685</v>
      </c>
      <c r="AE63" s="103">
        <v>0.25028641466885415</v>
      </c>
      <c r="AF63" s="103">
        <v>0.26572509273397482</v>
      </c>
      <c r="AG63" s="103">
        <v>0.26693355006357616</v>
      </c>
      <c r="AH63" s="103">
        <v>0.41008387976393595</v>
      </c>
      <c r="AI63" s="103">
        <v>0.25679756709018287</v>
      </c>
    </row>
    <row r="64" spans="1:35" x14ac:dyDescent="0.35">
      <c r="A64" s="103">
        <v>62</v>
      </c>
      <c r="B64" s="103">
        <v>1.7913855423102025E-3</v>
      </c>
      <c r="C64" s="103">
        <v>3.7881646129599043E-3</v>
      </c>
      <c r="D64" s="103">
        <v>0.12121642290416113</v>
      </c>
      <c r="E64" s="103">
        <v>5.6975132851856229E-3</v>
      </c>
      <c r="F64" s="103">
        <v>7.0777483358447765E-3</v>
      </c>
      <c r="G64" s="103">
        <v>6.1118910768026349E-2</v>
      </c>
      <c r="H64" s="103">
        <v>0.20906544369252852</v>
      </c>
      <c r="I64" s="103">
        <v>4.135665723132604E-2</v>
      </c>
      <c r="J64" s="103">
        <v>3.8795290595891513E-2</v>
      </c>
      <c r="K64" s="103">
        <v>2.8593848610822564E-2</v>
      </c>
      <c r="L64" s="103">
        <v>0</v>
      </c>
      <c r="M64" s="103">
        <v>4.3623301918359496E-2</v>
      </c>
      <c r="N64" s="103">
        <v>0.98402774280603333</v>
      </c>
      <c r="O64" s="103">
        <v>0.43212368653610084</v>
      </c>
      <c r="P64" s="103">
        <v>0.87475590167193362</v>
      </c>
      <c r="Q64" s="103">
        <v>0.74599060391870764</v>
      </c>
      <c r="R64" s="103">
        <v>0.86388633892129307</v>
      </c>
      <c r="S64" s="103">
        <v>0.55635129115874216</v>
      </c>
      <c r="T64" s="103">
        <v>0.97778155714104864</v>
      </c>
      <c r="U64" s="103">
        <v>1</v>
      </c>
      <c r="V64" s="103">
        <v>0.81729116017945314</v>
      </c>
      <c r="W64" s="103">
        <v>0.83853081927482853</v>
      </c>
      <c r="X64" s="103">
        <v>0.70899610058063989</v>
      </c>
      <c r="Y64" s="103">
        <v>0.34331985810216686</v>
      </c>
      <c r="Z64" s="103">
        <v>0.88461868442710478</v>
      </c>
      <c r="AA64" s="103">
        <v>0.82760097627250551</v>
      </c>
      <c r="AB64" s="103">
        <v>0.25323172333886385</v>
      </c>
      <c r="AC64" s="103">
        <v>0.26992783112747137</v>
      </c>
      <c r="AD64" s="103">
        <v>0.25425972824026838</v>
      </c>
      <c r="AE64" s="103">
        <v>0.25845684772043975</v>
      </c>
      <c r="AF64" s="103">
        <v>0.27425404732037245</v>
      </c>
      <c r="AG64" s="103">
        <v>0.27546912163006837</v>
      </c>
      <c r="AH64" s="103">
        <v>0.41903359083666591</v>
      </c>
      <c r="AI64" s="103">
        <v>0.26488694903829174</v>
      </c>
    </row>
    <row r="65" spans="1:35" x14ac:dyDescent="0.35">
      <c r="A65" s="103">
        <v>63</v>
      </c>
      <c r="B65" s="103">
        <v>1.7913855423102025E-3</v>
      </c>
      <c r="C65" s="103">
        <v>3.7881646129599043E-3</v>
      </c>
      <c r="D65" s="103">
        <v>0.12709735248193083</v>
      </c>
      <c r="E65" s="103">
        <v>8.1541333858830677E-3</v>
      </c>
      <c r="F65" s="103">
        <v>1.03629714434764E-2</v>
      </c>
      <c r="G65" s="103">
        <v>8.1545083290485806E-2</v>
      </c>
      <c r="H65" s="103">
        <v>0.21014111206289446</v>
      </c>
      <c r="I65" s="103">
        <v>4.5425635498066906E-2</v>
      </c>
      <c r="J65" s="103">
        <v>4.274845451731013E-2</v>
      </c>
      <c r="K65" s="103">
        <v>3.2371017207321502E-2</v>
      </c>
      <c r="L65" s="103">
        <v>3.7608431528515589E-3</v>
      </c>
      <c r="M65" s="103">
        <v>4.5280492286671387E-2</v>
      </c>
      <c r="N65" s="103">
        <v>0.98511993565354006</v>
      </c>
      <c r="O65" s="103">
        <v>0.43890529377115922</v>
      </c>
      <c r="P65" s="103">
        <v>0.87973459455567504</v>
      </c>
      <c r="Q65" s="103">
        <v>0.74599060391870764</v>
      </c>
      <c r="R65" s="103">
        <v>0.86779838151595179</v>
      </c>
      <c r="S65" s="103">
        <v>0.57244994478202516</v>
      </c>
      <c r="T65" s="103">
        <v>0.97778155714104864</v>
      </c>
      <c r="U65" s="103">
        <v>1</v>
      </c>
      <c r="V65" s="103">
        <v>0.81878869144590094</v>
      </c>
      <c r="W65" s="103">
        <v>0.84481283065842705</v>
      </c>
      <c r="X65" s="103">
        <v>0.72295883057190014</v>
      </c>
      <c r="Y65" s="103">
        <v>0.35307868148446142</v>
      </c>
      <c r="Z65" s="103">
        <v>0.88993589149289332</v>
      </c>
      <c r="AA65" s="103">
        <v>0.83528166119555003</v>
      </c>
      <c r="AB65" s="103">
        <v>0.2612269782139196</v>
      </c>
      <c r="AC65" s="103">
        <v>0.27832638201974791</v>
      </c>
      <c r="AD65" s="103">
        <v>0.26227403317001802</v>
      </c>
      <c r="AE65" s="103">
        <v>0.26653845427972794</v>
      </c>
      <c r="AF65" s="103">
        <v>0.28263849799606677</v>
      </c>
      <c r="AG65" s="103">
        <v>0.28386820137562463</v>
      </c>
      <c r="AH65" s="103">
        <v>0.4278963662022478</v>
      </c>
      <c r="AI65" s="103">
        <v>0.27292889810495291</v>
      </c>
    </row>
    <row r="66" spans="1:35" x14ac:dyDescent="0.35">
      <c r="A66" s="103">
        <v>64</v>
      </c>
      <c r="B66" s="103">
        <v>1.7913855423102025E-3</v>
      </c>
      <c r="C66" s="103">
        <v>3.7881646129599043E-3</v>
      </c>
      <c r="D66" s="103">
        <v>0.1355713492205495</v>
      </c>
      <c r="E66" s="103">
        <v>9.584278421030875E-3</v>
      </c>
      <c r="F66" s="103">
        <v>1.1016618219770872E-2</v>
      </c>
      <c r="G66" s="103">
        <v>8.1545083290485806E-2</v>
      </c>
      <c r="H66" s="103">
        <v>0.21321582153415447</v>
      </c>
      <c r="I66" s="103">
        <v>4.5843534083026959E-2</v>
      </c>
      <c r="J66" s="103">
        <v>4.3239061922433229E-2</v>
      </c>
      <c r="K66" s="103">
        <v>3.2876690145246086E-2</v>
      </c>
      <c r="L66" s="103">
        <v>3.7608431528515589E-3</v>
      </c>
      <c r="M66" s="103">
        <v>4.8497024987003159E-2</v>
      </c>
      <c r="N66" s="103">
        <v>0.98511993565354006</v>
      </c>
      <c r="O66" s="103">
        <v>0.44631557270844602</v>
      </c>
      <c r="P66" s="103">
        <v>0.88799469986551471</v>
      </c>
      <c r="Q66" s="103">
        <v>0.74599060391870764</v>
      </c>
      <c r="R66" s="103">
        <v>0.87263406160407875</v>
      </c>
      <c r="S66" s="103">
        <v>0.59394342117471743</v>
      </c>
      <c r="T66" s="103">
        <v>0.97778155714104864</v>
      </c>
      <c r="U66" s="103">
        <v>1</v>
      </c>
      <c r="V66" s="103">
        <v>0.82767613223389058</v>
      </c>
      <c r="W66" s="103">
        <v>0.85075314029321947</v>
      </c>
      <c r="X66" s="103">
        <v>0.73577292945604988</v>
      </c>
      <c r="Y66" s="103">
        <v>0.37592241191300307</v>
      </c>
      <c r="Z66" s="103">
        <v>0.89479612389264329</v>
      </c>
      <c r="AA66" s="103">
        <v>0.84090375474117129</v>
      </c>
      <c r="AB66" s="103">
        <v>0.27014297606096516</v>
      </c>
      <c r="AC66" s="103">
        <v>0.28769725779865019</v>
      </c>
      <c r="AD66" s="103">
        <v>0.27123126327650088</v>
      </c>
      <c r="AE66" s="103">
        <v>0.27551092895771784</v>
      </c>
      <c r="AF66" s="103">
        <v>0.29197784601461901</v>
      </c>
      <c r="AG66" s="103">
        <v>0.29323296964439377</v>
      </c>
      <c r="AH66" s="103">
        <v>0.43799416728509882</v>
      </c>
      <c r="AI66" s="103">
        <v>0.28162331266699187</v>
      </c>
    </row>
    <row r="67" spans="1:35" x14ac:dyDescent="0.35">
      <c r="A67" s="103">
        <v>65</v>
      </c>
      <c r="B67" s="103">
        <v>1.7913855423102025E-3</v>
      </c>
      <c r="C67" s="103">
        <v>3.7881646129599043E-3</v>
      </c>
      <c r="D67" s="103">
        <v>0.14742568514601193</v>
      </c>
      <c r="E67" s="103">
        <v>9.584278421030875E-3</v>
      </c>
      <c r="F67" s="103">
        <v>1.1378412735415643E-2</v>
      </c>
      <c r="G67" s="103">
        <v>8.1545083290485806E-2</v>
      </c>
      <c r="H67" s="103">
        <v>0.22477316521924354</v>
      </c>
      <c r="I67" s="103">
        <v>4.741434837199994E-2</v>
      </c>
      <c r="J67" s="103">
        <v>4.4697045928202658E-2</v>
      </c>
      <c r="K67" s="103">
        <v>3.399735918506773E-2</v>
      </c>
      <c r="L67" s="103">
        <v>3.7608431528515589E-3</v>
      </c>
      <c r="M67" s="103">
        <v>5.09885947835007E-2</v>
      </c>
      <c r="N67" s="103">
        <v>0.98629158029299013</v>
      </c>
      <c r="O67" s="103">
        <v>0.45380319898553984</v>
      </c>
      <c r="P67" s="103">
        <v>0.8946059049285483</v>
      </c>
      <c r="Q67" s="103">
        <v>0.74599060391870764</v>
      </c>
      <c r="R67" s="103">
        <v>0.87687940457864333</v>
      </c>
      <c r="S67" s="103">
        <v>0.60217651045385256</v>
      </c>
      <c r="T67" s="103">
        <v>0.97778155714104864</v>
      </c>
      <c r="U67" s="103">
        <v>1</v>
      </c>
      <c r="V67" s="103">
        <v>0.83716007919997992</v>
      </c>
      <c r="W67" s="103">
        <v>0.85605578715657404</v>
      </c>
      <c r="X67" s="103">
        <v>0.742933789189136</v>
      </c>
      <c r="Y67" s="103">
        <v>0.38275449278469215</v>
      </c>
      <c r="Z67" s="103">
        <v>0.89828771188348888</v>
      </c>
      <c r="AA67" s="103">
        <v>0.8460350111745023</v>
      </c>
      <c r="AB67" s="103">
        <v>0.27880909563976575</v>
      </c>
      <c r="AC67" s="103">
        <v>0.29668104091419806</v>
      </c>
      <c r="AD67" s="103">
        <v>0.27993180884392255</v>
      </c>
      <c r="AE67" s="103">
        <v>0.28411198184555919</v>
      </c>
      <c r="AF67" s="103">
        <v>0.30092713935352555</v>
      </c>
      <c r="AG67" s="103">
        <v>0.30217581453537412</v>
      </c>
      <c r="AH67" s="103">
        <v>0.44672069707071693</v>
      </c>
      <c r="AI67" s="103">
        <v>0.29007491551666942</v>
      </c>
    </row>
    <row r="68" spans="1:35" x14ac:dyDescent="0.35">
      <c r="A68" s="103">
        <v>66</v>
      </c>
      <c r="B68" s="103">
        <v>3.0760184710875273E-3</v>
      </c>
      <c r="C68" s="103">
        <v>5.3497178762269048E-3</v>
      </c>
      <c r="D68" s="103">
        <v>0.15480165611087171</v>
      </c>
      <c r="E68" s="103">
        <v>9.584278421030875E-3</v>
      </c>
      <c r="F68" s="103">
        <v>1.1652824680477099E-2</v>
      </c>
      <c r="G68" s="103">
        <v>8.1545083290485806E-2</v>
      </c>
      <c r="H68" s="103">
        <v>0.26815686985215004</v>
      </c>
      <c r="I68" s="103">
        <v>5.4174159549511477E-2</v>
      </c>
      <c r="J68" s="103">
        <v>5.0971305494097632E-2</v>
      </c>
      <c r="K68" s="103">
        <v>3.8342510389483338E-2</v>
      </c>
      <c r="L68" s="103">
        <v>3.7608431528515589E-3</v>
      </c>
      <c r="M68" s="103">
        <v>5.2878387150570687E-2</v>
      </c>
      <c r="N68" s="103">
        <v>0.98761754831812787</v>
      </c>
      <c r="O68" s="103">
        <v>0.46259457775007629</v>
      </c>
      <c r="P68" s="103">
        <v>0.90742841494281878</v>
      </c>
      <c r="Q68" s="103">
        <v>0.74599060391870764</v>
      </c>
      <c r="R68" s="103">
        <v>0.88258505514991459</v>
      </c>
      <c r="S68" s="103">
        <v>0.61743084624921896</v>
      </c>
      <c r="T68" s="103">
        <v>0.97778155714104864</v>
      </c>
      <c r="U68" s="103">
        <v>1</v>
      </c>
      <c r="V68" s="103">
        <v>0.84673926664828691</v>
      </c>
      <c r="W68" s="103">
        <v>0.86505231827109741</v>
      </c>
      <c r="X68" s="103">
        <v>0.75732446708551737</v>
      </c>
      <c r="Y68" s="103">
        <v>0.39582862970874633</v>
      </c>
      <c r="Z68" s="103">
        <v>0.90361309307174942</v>
      </c>
      <c r="AA68" s="103">
        <v>0.85557326672016909</v>
      </c>
      <c r="AB68" s="103">
        <v>0.28756292908804743</v>
      </c>
      <c r="AC68" s="103">
        <v>0.3058805267879563</v>
      </c>
      <c r="AD68" s="103">
        <v>0.28869531716667401</v>
      </c>
      <c r="AE68" s="103">
        <v>0.29291926283360609</v>
      </c>
      <c r="AF68" s="103">
        <v>0.31011477388850101</v>
      </c>
      <c r="AG68" s="103">
        <v>0.31137455408369968</v>
      </c>
      <c r="AH68" s="103">
        <v>0.4566023261468789</v>
      </c>
      <c r="AI68" s="103">
        <v>0.29939386337266249</v>
      </c>
    </row>
    <row r="69" spans="1:35" x14ac:dyDescent="0.35">
      <c r="A69" s="103">
        <v>67</v>
      </c>
      <c r="B69" s="103">
        <v>3.0760184710875273E-3</v>
      </c>
      <c r="C69" s="103">
        <v>5.3497178762269048E-3</v>
      </c>
      <c r="D69" s="103">
        <v>0.16459563909963273</v>
      </c>
      <c r="E69" s="103">
        <v>1.0968289745367465E-2</v>
      </c>
      <c r="F69" s="103">
        <v>1.2487961428078703E-2</v>
      </c>
      <c r="G69" s="103">
        <v>8.4298800948364075E-2</v>
      </c>
      <c r="H69" s="103">
        <v>0.27026606402341152</v>
      </c>
      <c r="I69" s="103">
        <v>5.4989672680550467E-2</v>
      </c>
      <c r="J69" s="103">
        <v>5.1827653377278078E-2</v>
      </c>
      <c r="K69" s="103">
        <v>3.9165329834249946E-2</v>
      </c>
      <c r="L69" s="103">
        <v>3.7608431528515589E-3</v>
      </c>
      <c r="M69" s="103">
        <v>5.7386236125740724E-2</v>
      </c>
      <c r="N69" s="103">
        <v>0.98761754831812787</v>
      </c>
      <c r="O69" s="103">
        <v>0.47359559296569287</v>
      </c>
      <c r="P69" s="103">
        <v>0.90946865864976023</v>
      </c>
      <c r="Q69" s="103">
        <v>0.74599060391870764</v>
      </c>
      <c r="R69" s="103">
        <v>0.8888556216193314</v>
      </c>
      <c r="S69" s="103">
        <v>0.63820658708064781</v>
      </c>
      <c r="T69" s="103">
        <v>0.97778155714104864</v>
      </c>
      <c r="U69" s="103">
        <v>1</v>
      </c>
      <c r="V69" s="103">
        <v>0.85171182235143739</v>
      </c>
      <c r="W69" s="103">
        <v>0.8700075636066833</v>
      </c>
      <c r="X69" s="103">
        <v>0.76742822923723308</v>
      </c>
      <c r="Y69" s="103">
        <v>0.42385568441616711</v>
      </c>
      <c r="Z69" s="103">
        <v>0.90700424368439125</v>
      </c>
      <c r="AA69" s="103">
        <v>0.86189011250978376</v>
      </c>
      <c r="AB69" s="103">
        <v>0.29676267204140028</v>
      </c>
      <c r="AC69" s="103">
        <v>0.31549404723762503</v>
      </c>
      <c r="AD69" s="103">
        <v>0.29793573989188576</v>
      </c>
      <c r="AE69" s="103">
        <v>0.30214222238350263</v>
      </c>
      <c r="AF69" s="103">
        <v>0.31969408128570703</v>
      </c>
      <c r="AG69" s="103">
        <v>0.32097769368919971</v>
      </c>
      <c r="AH69" s="103">
        <v>0.46671788745945197</v>
      </c>
      <c r="AI69" s="103">
        <v>0.30841102138630144</v>
      </c>
    </row>
    <row r="70" spans="1:35" x14ac:dyDescent="0.35">
      <c r="A70" s="103">
        <v>68</v>
      </c>
      <c r="B70" s="103">
        <v>3.0760184710875273E-3</v>
      </c>
      <c r="C70" s="103">
        <v>5.3497178762269048E-3</v>
      </c>
      <c r="D70" s="103">
        <v>0.17538041910325189</v>
      </c>
      <c r="E70" s="103">
        <v>1.676921764845142E-2</v>
      </c>
      <c r="F70" s="103">
        <v>1.3809282354308132E-2</v>
      </c>
      <c r="G70" s="103">
        <v>8.6311703405214629E-2</v>
      </c>
      <c r="H70" s="103">
        <v>0.28453137174203208</v>
      </c>
      <c r="I70" s="103">
        <v>5.7315110685264355E-2</v>
      </c>
      <c r="J70" s="103">
        <v>5.4402732929218128E-2</v>
      </c>
      <c r="K70" s="103">
        <v>4.1116912470802874E-2</v>
      </c>
      <c r="L70" s="103">
        <v>3.7608431528515589E-3</v>
      </c>
      <c r="M70" s="103">
        <v>6.1273842824756036E-2</v>
      </c>
      <c r="N70" s="103">
        <v>0.98761754831812787</v>
      </c>
      <c r="O70" s="103">
        <v>0.48362377015266661</v>
      </c>
      <c r="P70" s="103">
        <v>0.91209584704193947</v>
      </c>
      <c r="Q70" s="103">
        <v>0.74599060391870764</v>
      </c>
      <c r="R70" s="103">
        <v>0.8916321832587174</v>
      </c>
      <c r="S70" s="103">
        <v>0.65124503708653914</v>
      </c>
      <c r="T70" s="103">
        <v>0.97778155714104864</v>
      </c>
      <c r="U70" s="103">
        <v>1</v>
      </c>
      <c r="V70" s="103">
        <v>0.86445149001228105</v>
      </c>
      <c r="W70" s="103">
        <v>0.87610233725136144</v>
      </c>
      <c r="X70" s="103">
        <v>0.77736027137646724</v>
      </c>
      <c r="Y70" s="103">
        <v>0.43067383487232508</v>
      </c>
      <c r="Z70" s="103">
        <v>0.91364780592383432</v>
      </c>
      <c r="AA70" s="103">
        <v>0.86852012079107166</v>
      </c>
      <c r="AB70" s="103">
        <v>0.30591622066657104</v>
      </c>
      <c r="AC70" s="103">
        <v>0.32503395013638481</v>
      </c>
      <c r="AD70" s="103">
        <v>0.30712241809343427</v>
      </c>
      <c r="AE70" s="103">
        <v>0.31127848523955282</v>
      </c>
      <c r="AF70" s="103">
        <v>0.32921040670757995</v>
      </c>
      <c r="AG70" s="103">
        <v>0.3304965564527157</v>
      </c>
      <c r="AH70" s="103">
        <v>0.47638176314491731</v>
      </c>
      <c r="AI70" s="103">
        <v>0.31750368430362008</v>
      </c>
    </row>
    <row r="71" spans="1:35" x14ac:dyDescent="0.35">
      <c r="A71" s="103">
        <v>69</v>
      </c>
      <c r="B71" s="103">
        <v>3.0760184710875273E-3</v>
      </c>
      <c r="C71" s="103">
        <v>5.3497178762269048E-3</v>
      </c>
      <c r="D71" s="103">
        <v>0.18413112864154535</v>
      </c>
      <c r="E71" s="103">
        <v>1.7784159286298253E-2</v>
      </c>
      <c r="F71" s="103">
        <v>1.4195970716425222E-2</v>
      </c>
      <c r="G71" s="103">
        <v>8.8319967839983457E-2</v>
      </c>
      <c r="H71" s="103">
        <v>0.28781778227321636</v>
      </c>
      <c r="I71" s="103">
        <v>5.8147463135902452E-2</v>
      </c>
      <c r="J71" s="103">
        <v>5.5248200609229484E-2</v>
      </c>
      <c r="K71" s="103">
        <v>4.1783334159520638E-2</v>
      </c>
      <c r="L71" s="103">
        <v>3.7608431528515589E-3</v>
      </c>
      <c r="M71" s="103">
        <v>6.3024959215968221E-2</v>
      </c>
      <c r="N71" s="103">
        <v>0.98761754831812787</v>
      </c>
      <c r="O71" s="103">
        <v>0.4943880183005302</v>
      </c>
      <c r="P71" s="103">
        <v>0.91866136803631704</v>
      </c>
      <c r="Q71" s="103">
        <v>0.74599060391870764</v>
      </c>
      <c r="R71" s="103">
        <v>0.89643114381346478</v>
      </c>
      <c r="S71" s="103">
        <v>0.66590126770079716</v>
      </c>
      <c r="T71" s="103">
        <v>0.97778155714104864</v>
      </c>
      <c r="U71" s="103">
        <v>1</v>
      </c>
      <c r="V71" s="103">
        <v>0.87237900699265647</v>
      </c>
      <c r="W71" s="103">
        <v>0.88141225133289336</v>
      </c>
      <c r="X71" s="103">
        <v>0.78709828342285815</v>
      </c>
      <c r="Y71" s="103">
        <v>0.43316484698118884</v>
      </c>
      <c r="Z71" s="103">
        <v>0.91754680945714895</v>
      </c>
      <c r="AA71" s="103">
        <v>0.87448298936335966</v>
      </c>
      <c r="AB71" s="103">
        <v>0.31566194426042354</v>
      </c>
      <c r="AC71" s="103">
        <v>0.3352928047123791</v>
      </c>
      <c r="AD71" s="103">
        <v>0.31691138882056963</v>
      </c>
      <c r="AE71" s="103">
        <v>0.32110021001057021</v>
      </c>
      <c r="AF71" s="103">
        <v>0.33943009292801091</v>
      </c>
      <c r="AG71" s="103">
        <v>0.34072182607519363</v>
      </c>
      <c r="AH71" s="103">
        <v>0.48570297414269686</v>
      </c>
      <c r="AI71" s="103">
        <v>0.32704330523230751</v>
      </c>
    </row>
    <row r="72" spans="1:35" x14ac:dyDescent="0.35">
      <c r="A72" s="103">
        <v>70</v>
      </c>
      <c r="B72" s="103">
        <v>4.8797696366117554E-3</v>
      </c>
      <c r="C72" s="103">
        <v>1.2243119093835591E-2</v>
      </c>
      <c r="D72" s="103">
        <v>0.1946728241603711</v>
      </c>
      <c r="E72" s="103">
        <v>2.0823217485987346E-2</v>
      </c>
      <c r="F72" s="103">
        <v>1.5202657911683289E-2</v>
      </c>
      <c r="G72" s="103">
        <v>8.8319967839983457E-2</v>
      </c>
      <c r="H72" s="103">
        <v>0.29071379913100026</v>
      </c>
      <c r="I72" s="103">
        <v>5.9753264940555655E-2</v>
      </c>
      <c r="J72" s="103">
        <v>5.6956952028035315E-2</v>
      </c>
      <c r="K72" s="103">
        <v>4.316607212265041E-2</v>
      </c>
      <c r="L72" s="103">
        <v>3.7608431528515589E-3</v>
      </c>
      <c r="M72" s="103">
        <v>6.7227222268785081E-2</v>
      </c>
      <c r="N72" s="103">
        <v>0.9881142237631122</v>
      </c>
      <c r="O72" s="103">
        <v>0.50818063919744461</v>
      </c>
      <c r="P72" s="103">
        <v>0.92091577969717353</v>
      </c>
      <c r="Q72" s="103">
        <v>0.74599060391870764</v>
      </c>
      <c r="R72" s="103">
        <v>0.90345869758639685</v>
      </c>
      <c r="S72" s="103">
        <v>0.6813204211385564</v>
      </c>
      <c r="T72" s="103">
        <v>0.97778155714104864</v>
      </c>
      <c r="U72" s="103">
        <v>1</v>
      </c>
      <c r="V72" s="103">
        <v>0.87362590541116314</v>
      </c>
      <c r="W72" s="103">
        <v>0.88778389174067829</v>
      </c>
      <c r="X72" s="103">
        <v>0.79297259518841567</v>
      </c>
      <c r="Y72" s="103">
        <v>0.45113951235310884</v>
      </c>
      <c r="Z72" s="103">
        <v>0.92198113013047434</v>
      </c>
      <c r="AA72" s="103">
        <v>0.88100194219653527</v>
      </c>
      <c r="AB72" s="103">
        <v>0.32551875527226387</v>
      </c>
      <c r="AC72" s="103">
        <v>0.345606957562613</v>
      </c>
      <c r="AD72" s="103">
        <v>0.32680823322596753</v>
      </c>
      <c r="AE72" s="103">
        <v>0.33097671128661532</v>
      </c>
      <c r="AF72" s="103">
        <v>0.34970854142717123</v>
      </c>
      <c r="AG72" s="103">
        <v>0.35100907172507656</v>
      </c>
      <c r="AH72" s="103">
        <v>0.49560086675597603</v>
      </c>
      <c r="AI72" s="103">
        <v>0.33670321568128175</v>
      </c>
    </row>
    <row r="73" spans="1:35" x14ac:dyDescent="0.35">
      <c r="A73" s="103">
        <v>71</v>
      </c>
      <c r="B73" s="103">
        <v>6.2960110035721007E-3</v>
      </c>
      <c r="C73" s="103">
        <v>1.5475090140944028E-2</v>
      </c>
      <c r="D73" s="103">
        <v>0.21039791230255897</v>
      </c>
      <c r="E73" s="103">
        <v>2.3602773562363327E-2</v>
      </c>
      <c r="F73" s="103">
        <v>1.6374863048232331E-2</v>
      </c>
      <c r="G73" s="103">
        <v>9.5826146034727014E-2</v>
      </c>
      <c r="H73" s="103">
        <v>0.29720787236310897</v>
      </c>
      <c r="I73" s="103">
        <v>6.3029211173634636E-2</v>
      </c>
      <c r="J73" s="103">
        <v>6.0197242969235787E-2</v>
      </c>
      <c r="K73" s="103">
        <v>4.5658748238119579E-2</v>
      </c>
      <c r="L73" s="103">
        <v>3.7608431528515589E-3</v>
      </c>
      <c r="M73" s="103">
        <v>7.2802511149832425E-2</v>
      </c>
      <c r="N73" s="103">
        <v>0.9881142237631122</v>
      </c>
      <c r="O73" s="103">
        <v>0.51886367573373748</v>
      </c>
      <c r="P73" s="103">
        <v>0.92387370840035354</v>
      </c>
      <c r="Q73" s="103">
        <v>0.74599060391870764</v>
      </c>
      <c r="R73" s="103">
        <v>0.90704873811911257</v>
      </c>
      <c r="S73" s="103">
        <v>0.70040191061013923</v>
      </c>
      <c r="T73" s="103">
        <v>0.97778155714104864</v>
      </c>
      <c r="U73" s="103">
        <v>1</v>
      </c>
      <c r="V73" s="103">
        <v>0.88177272613348701</v>
      </c>
      <c r="W73" s="103">
        <v>0.89340857611541824</v>
      </c>
      <c r="X73" s="103">
        <v>0.81435714524669056</v>
      </c>
      <c r="Y73" s="103">
        <v>0.4737418319502138</v>
      </c>
      <c r="Z73" s="103">
        <v>0.92657398116740952</v>
      </c>
      <c r="AA73" s="103">
        <v>0.88877756302443667</v>
      </c>
      <c r="AB73" s="103">
        <v>0.33535685796125669</v>
      </c>
      <c r="AC73" s="103">
        <v>0.35572078910219529</v>
      </c>
      <c r="AD73" s="103">
        <v>0.33667817509794873</v>
      </c>
      <c r="AE73" s="103">
        <v>0.34066194075681233</v>
      </c>
      <c r="AF73" s="103">
        <v>0.35979408060716717</v>
      </c>
      <c r="AG73" s="103">
        <v>0.36111074505920465</v>
      </c>
      <c r="AH73" s="103">
        <v>0.50658171540179542</v>
      </c>
      <c r="AI73" s="103">
        <v>0.3462801695459764</v>
      </c>
    </row>
    <row r="74" spans="1:35" x14ac:dyDescent="0.35">
      <c r="A74" s="103">
        <v>72</v>
      </c>
      <c r="B74" s="103">
        <v>6.2960110035721007E-3</v>
      </c>
      <c r="C74" s="103">
        <v>1.5475090140944028E-2</v>
      </c>
      <c r="D74" s="103">
        <v>0.22218583813440343</v>
      </c>
      <c r="E74" s="103">
        <v>2.7166602722530041E-2</v>
      </c>
      <c r="F74" s="103">
        <v>1.7614496286074487E-2</v>
      </c>
      <c r="G74" s="103">
        <v>9.5826146034727014E-2</v>
      </c>
      <c r="H74" s="103">
        <v>0.30083319519609747</v>
      </c>
      <c r="I74" s="103">
        <v>6.3521946274654906E-2</v>
      </c>
      <c r="J74" s="103">
        <v>6.0910572200873994E-2</v>
      </c>
      <c r="K74" s="103">
        <v>4.6429570311170773E-2</v>
      </c>
      <c r="L74" s="103">
        <v>3.7608431528515589E-3</v>
      </c>
      <c r="M74" s="103">
        <v>7.8137514907365785E-2</v>
      </c>
      <c r="N74" s="103">
        <v>0.99005104511390385</v>
      </c>
      <c r="O74" s="103">
        <v>0.53258659576823364</v>
      </c>
      <c r="P74" s="103">
        <v>0.92440166620171127</v>
      </c>
      <c r="Q74" s="103">
        <v>0.74599060391870764</v>
      </c>
      <c r="R74" s="103">
        <v>0.91728501419351194</v>
      </c>
      <c r="S74" s="103">
        <v>0.71213314432424724</v>
      </c>
      <c r="T74" s="103">
        <v>0.97778155714104864</v>
      </c>
      <c r="U74" s="103">
        <v>1</v>
      </c>
      <c r="V74" s="103">
        <v>0.88586180104764534</v>
      </c>
      <c r="W74" s="103">
        <v>0.89796839928547567</v>
      </c>
      <c r="X74" s="103">
        <v>0.82311554194628755</v>
      </c>
      <c r="Y74" s="103">
        <v>0.48374393155135803</v>
      </c>
      <c r="Z74" s="103">
        <v>0.93066995610340464</v>
      </c>
      <c r="AA74" s="103">
        <v>0.89350744020237627</v>
      </c>
      <c r="AB74" s="103">
        <v>0.34591330119671371</v>
      </c>
      <c r="AC74" s="103">
        <v>0.36675653964962918</v>
      </c>
      <c r="AD74" s="103">
        <v>0.34728344683162671</v>
      </c>
      <c r="AE74" s="103">
        <v>0.35122990328097253</v>
      </c>
      <c r="AF74" s="103">
        <v>0.37078004999570519</v>
      </c>
      <c r="AG74" s="103">
        <v>0.37209624762524973</v>
      </c>
      <c r="AH74" s="103">
        <v>0.51650758657117057</v>
      </c>
      <c r="AI74" s="103">
        <v>0.35663912458980457</v>
      </c>
    </row>
    <row r="75" spans="1:35" x14ac:dyDescent="0.35">
      <c r="A75" s="103">
        <v>73</v>
      </c>
      <c r="B75" s="103">
        <v>6.2960110035721007E-3</v>
      </c>
      <c r="C75" s="103">
        <v>2.124819540352367E-2</v>
      </c>
      <c r="D75" s="103">
        <v>0.23290409777706417</v>
      </c>
      <c r="E75" s="103">
        <v>3.9928340475683666E-2</v>
      </c>
      <c r="F75" s="103">
        <v>2.1531548138578951E-2</v>
      </c>
      <c r="G75" s="103">
        <v>9.5826146034727014E-2</v>
      </c>
      <c r="H75" s="103">
        <v>0.31253516811355547</v>
      </c>
      <c r="I75" s="103">
        <v>6.5112417819741267E-2</v>
      </c>
      <c r="J75" s="103">
        <v>6.330346650137253E-2</v>
      </c>
      <c r="K75" s="103">
        <v>4.888628002312375E-2</v>
      </c>
      <c r="L75" s="103">
        <v>3.7608431528515589E-3</v>
      </c>
      <c r="M75" s="103">
        <v>9.3647092251889025E-2</v>
      </c>
      <c r="N75" s="103">
        <v>0.99183836416344484</v>
      </c>
      <c r="O75" s="103">
        <v>0.53862052475361288</v>
      </c>
      <c r="P75" s="103">
        <v>0.92681282263323594</v>
      </c>
      <c r="Q75" s="103">
        <v>0.74599060391870764</v>
      </c>
      <c r="R75" s="103">
        <v>0.91991469769938006</v>
      </c>
      <c r="S75" s="103">
        <v>0.72287807914143454</v>
      </c>
      <c r="T75" s="103">
        <v>1</v>
      </c>
      <c r="U75" s="103">
        <v>1</v>
      </c>
      <c r="V75" s="103">
        <v>0.89011128098448578</v>
      </c>
      <c r="W75" s="103">
        <v>0.90269935831888437</v>
      </c>
      <c r="X75" s="103">
        <v>0.83136621530189392</v>
      </c>
      <c r="Y75" s="103">
        <v>0.4842414310342667</v>
      </c>
      <c r="Z75" s="103">
        <v>0.9336946162286428</v>
      </c>
      <c r="AA75" s="103">
        <v>0.89788675324258738</v>
      </c>
      <c r="AB75" s="103">
        <v>0.35656359608846666</v>
      </c>
      <c r="AC75" s="103">
        <v>0.37791512168761598</v>
      </c>
      <c r="AD75" s="103">
        <v>0.35797769943382357</v>
      </c>
      <c r="AE75" s="103">
        <v>0.36192339853264405</v>
      </c>
      <c r="AF75" s="103">
        <v>0.38188353528504515</v>
      </c>
      <c r="AG75" s="103">
        <v>0.38319486902223382</v>
      </c>
      <c r="AH75" s="103">
        <v>0.52637881871948455</v>
      </c>
      <c r="AI75" s="103">
        <v>0.36712366593006329</v>
      </c>
    </row>
    <row r="76" spans="1:35" x14ac:dyDescent="0.35">
      <c r="A76" s="103">
        <v>74</v>
      </c>
      <c r="B76" s="103">
        <v>7.1224328059853346E-3</v>
      </c>
      <c r="C76" s="103">
        <v>2.2255430656511973E-2</v>
      </c>
      <c r="D76" s="103">
        <v>0.24131520611460724</v>
      </c>
      <c r="E76" s="103">
        <v>4.1006715965895925E-2</v>
      </c>
      <c r="F76" s="103">
        <v>2.8764048508811084E-2</v>
      </c>
      <c r="G76" s="103">
        <v>9.6213714574261283E-2</v>
      </c>
      <c r="H76" s="103">
        <v>0.32725512659046646</v>
      </c>
      <c r="I76" s="103">
        <v>6.7742896841028924E-2</v>
      </c>
      <c r="J76" s="103">
        <v>6.5822459217626014E-2</v>
      </c>
      <c r="K76" s="103">
        <v>5.3230195079471215E-2</v>
      </c>
      <c r="L76" s="103">
        <v>1.2877072458832276E-2</v>
      </c>
      <c r="M76" s="103">
        <v>9.7012380656775699E-2</v>
      </c>
      <c r="N76" s="103">
        <v>0.99251393508626151</v>
      </c>
      <c r="O76" s="103">
        <v>0.55759805922258532</v>
      </c>
      <c r="P76" s="103">
        <v>0.93367374371770362</v>
      </c>
      <c r="Q76" s="103">
        <v>0.74599060391870764</v>
      </c>
      <c r="R76" s="103">
        <v>0.92309799878543086</v>
      </c>
      <c r="S76" s="103">
        <v>0.7301762331259074</v>
      </c>
      <c r="T76" s="103">
        <v>1</v>
      </c>
      <c r="U76" s="103">
        <v>1</v>
      </c>
      <c r="V76" s="103">
        <v>0.8997393418381413</v>
      </c>
      <c r="W76" s="103">
        <v>0.90572879083749136</v>
      </c>
      <c r="X76" s="103">
        <v>0.84221567498812566</v>
      </c>
      <c r="Y76" s="103">
        <v>0.49283182128975039</v>
      </c>
      <c r="Z76" s="103">
        <v>0.93538557258041855</v>
      </c>
      <c r="AA76" s="103">
        <v>0.90206840389383591</v>
      </c>
      <c r="AB76" s="103">
        <v>0.36739293878216012</v>
      </c>
      <c r="AC76" s="103">
        <v>0.38932789090696968</v>
      </c>
      <c r="AD76" s="103">
        <v>0.36884682251411943</v>
      </c>
      <c r="AE76" s="103">
        <v>0.37287006464701661</v>
      </c>
      <c r="AF76" s="103">
        <v>0.39323488888269509</v>
      </c>
      <c r="AG76" s="103">
        <v>0.39452876895824429</v>
      </c>
      <c r="AH76" s="103">
        <v>0.53626664775851218</v>
      </c>
      <c r="AI76" s="103">
        <v>0.37792968479462208</v>
      </c>
    </row>
    <row r="77" spans="1:35" x14ac:dyDescent="0.35">
      <c r="A77" s="103">
        <v>75</v>
      </c>
      <c r="B77" s="103">
        <v>7.6328833562047445E-3</v>
      </c>
      <c r="C77" s="103">
        <v>2.4172606458990494E-2</v>
      </c>
      <c r="D77" s="103">
        <v>0.25201545415218862</v>
      </c>
      <c r="E77" s="103">
        <v>5.48179956400048E-2</v>
      </c>
      <c r="F77" s="103">
        <v>3.1910837137005092E-2</v>
      </c>
      <c r="G77" s="103">
        <v>9.9943487565069475E-2</v>
      </c>
      <c r="H77" s="103">
        <v>0.33046522529198474</v>
      </c>
      <c r="I77" s="103">
        <v>6.9238529830093667E-2</v>
      </c>
      <c r="J77" s="103">
        <v>6.8202714859453187E-2</v>
      </c>
      <c r="K77" s="103">
        <v>5.5340590442948916E-2</v>
      </c>
      <c r="L77" s="103">
        <v>1.2877072458832276E-2</v>
      </c>
      <c r="M77" s="103">
        <v>0.10627441033015533</v>
      </c>
      <c r="N77" s="103">
        <v>0.99251393508626151</v>
      </c>
      <c r="O77" s="103">
        <v>0.56835152975415304</v>
      </c>
      <c r="P77" s="103">
        <v>0.93600199226579062</v>
      </c>
      <c r="Q77" s="103">
        <v>0.74599060391870764</v>
      </c>
      <c r="R77" s="103">
        <v>0.92729249932916236</v>
      </c>
      <c r="S77" s="103">
        <v>0.7491460906243812</v>
      </c>
      <c r="T77" s="103">
        <v>1</v>
      </c>
      <c r="U77" s="103">
        <v>1</v>
      </c>
      <c r="V77" s="103">
        <v>0.90247625253765762</v>
      </c>
      <c r="W77" s="103">
        <v>0.91125729144223788</v>
      </c>
      <c r="X77" s="103">
        <v>0.84921901203259686</v>
      </c>
      <c r="Y77" s="103">
        <v>0.5097776452638435</v>
      </c>
      <c r="Z77" s="103">
        <v>0.9401765399300166</v>
      </c>
      <c r="AA77" s="103">
        <v>0.90779328899239597</v>
      </c>
      <c r="AB77" s="103">
        <v>0.37885100507274938</v>
      </c>
      <c r="AC77" s="103">
        <v>0.40131616469692299</v>
      </c>
      <c r="AD77" s="103">
        <v>0.38035322592361581</v>
      </c>
      <c r="AE77" s="103">
        <v>0.38440189985412926</v>
      </c>
      <c r="AF77" s="103">
        <v>0.40517257185585925</v>
      </c>
      <c r="AG77" s="103">
        <v>0.40647657882280391</v>
      </c>
      <c r="AH77" s="103">
        <v>0.54721448991531163</v>
      </c>
      <c r="AI77" s="103">
        <v>0.38913455450327811</v>
      </c>
    </row>
    <row r="78" spans="1:35" x14ac:dyDescent="0.35">
      <c r="A78" s="103">
        <v>76</v>
      </c>
      <c r="B78" s="103">
        <v>7.6328833562047445E-3</v>
      </c>
      <c r="C78" s="103">
        <v>2.5470147101474397E-2</v>
      </c>
      <c r="D78" s="103">
        <v>0.25997528481829557</v>
      </c>
      <c r="E78" s="103">
        <v>6.8385587573131248E-2</v>
      </c>
      <c r="F78" s="103">
        <v>3.575485807005193E-2</v>
      </c>
      <c r="G78" s="103">
        <v>0.10104548208971104</v>
      </c>
      <c r="H78" s="103">
        <v>0.35842994684567819</v>
      </c>
      <c r="I78" s="103">
        <v>7.3250984342162262E-2</v>
      </c>
      <c r="J78" s="103">
        <v>7.2901506941045469E-2</v>
      </c>
      <c r="K78" s="103">
        <v>5.9290333345938133E-2</v>
      </c>
      <c r="L78" s="103">
        <v>1.2877072458832276E-2</v>
      </c>
      <c r="M78" s="103">
        <v>0.1205570137392543</v>
      </c>
      <c r="N78" s="103">
        <v>0.99251393508626151</v>
      </c>
      <c r="O78" s="103">
        <v>0.57708894132494881</v>
      </c>
      <c r="P78" s="103">
        <v>0.93706904438154459</v>
      </c>
      <c r="Q78" s="103">
        <v>0.74599060391870764</v>
      </c>
      <c r="R78" s="103">
        <v>0.93028655358933443</v>
      </c>
      <c r="S78" s="103">
        <v>0.76308210019107414</v>
      </c>
      <c r="T78" s="103">
        <v>1</v>
      </c>
      <c r="U78" s="103">
        <v>1</v>
      </c>
      <c r="V78" s="103">
        <v>0.90633850472442923</v>
      </c>
      <c r="W78" s="103">
        <v>0.9159181431944069</v>
      </c>
      <c r="X78" s="103">
        <v>0.85989539958026451</v>
      </c>
      <c r="Y78" s="103">
        <v>0.51246001895625271</v>
      </c>
      <c r="Z78" s="103">
        <v>0.94314360758269367</v>
      </c>
      <c r="AA78" s="103">
        <v>0.91343331807950912</v>
      </c>
      <c r="AB78" s="103">
        <v>0.39039607918879043</v>
      </c>
      <c r="AC78" s="103">
        <v>0.41352209150465741</v>
      </c>
      <c r="AD78" s="103">
        <v>0.39193484785066435</v>
      </c>
      <c r="AE78" s="103">
        <v>0.39609777849342659</v>
      </c>
      <c r="AF78" s="103">
        <v>0.41732103899365774</v>
      </c>
      <c r="AG78" s="103">
        <v>0.41862121679779651</v>
      </c>
      <c r="AH78" s="103">
        <v>0.55775049666629295</v>
      </c>
      <c r="AI78" s="103">
        <v>0.40082384659010728</v>
      </c>
    </row>
    <row r="79" spans="1:35" x14ac:dyDescent="0.35">
      <c r="A79" s="103">
        <v>77</v>
      </c>
      <c r="B79" s="103">
        <v>7.6328833562047445E-3</v>
      </c>
      <c r="C79" s="103">
        <v>2.5470147101474397E-2</v>
      </c>
      <c r="D79" s="103">
        <v>0.27449719320279309</v>
      </c>
      <c r="E79" s="103">
        <v>8.4154666599791247E-2</v>
      </c>
      <c r="F79" s="103">
        <v>3.9346798479916338E-2</v>
      </c>
      <c r="G79" s="103">
        <v>0.10104548208971104</v>
      </c>
      <c r="H79" s="103">
        <v>0.36460160596037966</v>
      </c>
      <c r="I79" s="103">
        <v>7.4089804281085678E-2</v>
      </c>
      <c r="J79" s="103">
        <v>7.481275496583327E-2</v>
      </c>
      <c r="K79" s="103">
        <v>6.1154201946327029E-2</v>
      </c>
      <c r="L79" s="103">
        <v>1.2877072458832276E-2</v>
      </c>
      <c r="M79" s="103">
        <v>0.13112565483388103</v>
      </c>
      <c r="N79" s="103">
        <v>0.99251393508626151</v>
      </c>
      <c r="O79" s="103">
        <v>0.59026573834080598</v>
      </c>
      <c r="P79" s="103">
        <v>0.95055126103195764</v>
      </c>
      <c r="Q79" s="103">
        <v>0.74599060391870764</v>
      </c>
      <c r="R79" s="103">
        <v>0.93209145988390973</v>
      </c>
      <c r="S79" s="103">
        <v>0.77270338963333562</v>
      </c>
      <c r="T79" s="103">
        <v>1</v>
      </c>
      <c r="U79" s="103">
        <v>1</v>
      </c>
      <c r="V79" s="103">
        <v>0.91261936389383191</v>
      </c>
      <c r="W79" s="103">
        <v>0.92127707537501691</v>
      </c>
      <c r="X79" s="103">
        <v>0.86523156516497457</v>
      </c>
      <c r="Y79" s="103">
        <v>0.52708646057455466</v>
      </c>
      <c r="Z79" s="103">
        <v>0.94692777663614758</v>
      </c>
      <c r="AA79" s="103">
        <v>0.91844272960737228</v>
      </c>
      <c r="AB79" s="103">
        <v>0.40228357642300122</v>
      </c>
      <c r="AC79" s="103">
        <v>0.42589992011821515</v>
      </c>
      <c r="AD79" s="103">
        <v>0.40387595259340486</v>
      </c>
      <c r="AE79" s="103">
        <v>0.40795746657854609</v>
      </c>
      <c r="AF79" s="103">
        <v>0.42963956524710634</v>
      </c>
      <c r="AG79" s="103">
        <v>0.43092387724055103</v>
      </c>
      <c r="AH79" s="103">
        <v>0.56886594181586181</v>
      </c>
      <c r="AI79" s="103">
        <v>0.4124702825050563</v>
      </c>
    </row>
    <row r="80" spans="1:35" x14ac:dyDescent="0.35">
      <c r="A80" s="103">
        <v>78</v>
      </c>
      <c r="B80" s="103">
        <v>8.1467313452692064E-3</v>
      </c>
      <c r="C80" s="103">
        <v>2.6097030753320861E-2</v>
      </c>
      <c r="D80" s="103">
        <v>0.29081377303639128</v>
      </c>
      <c r="E80" s="103">
        <v>8.5204208520746491E-2</v>
      </c>
      <c r="F80" s="103">
        <v>4.3135889786123371E-2</v>
      </c>
      <c r="G80" s="103">
        <v>0.10104548208971104</v>
      </c>
      <c r="H80" s="103">
        <v>0.37117327240119286</v>
      </c>
      <c r="I80" s="103">
        <v>7.5328316766064926E-2</v>
      </c>
      <c r="J80" s="103">
        <v>7.6037693852452973E-2</v>
      </c>
      <c r="K80" s="103">
        <v>6.3342352281976919E-2</v>
      </c>
      <c r="L80" s="103">
        <v>1.5097815919301266E-2</v>
      </c>
      <c r="M80" s="103">
        <v>0.14519942118065907</v>
      </c>
      <c r="N80" s="103">
        <v>0.99310373717718037</v>
      </c>
      <c r="O80" s="103">
        <v>0.5962808764385682</v>
      </c>
      <c r="P80" s="103">
        <v>0.95112396101987107</v>
      </c>
      <c r="Q80" s="103">
        <v>0.74599060391870764</v>
      </c>
      <c r="R80" s="103">
        <v>0.93634245201745592</v>
      </c>
      <c r="S80" s="103">
        <v>0.78251236132317947</v>
      </c>
      <c r="T80" s="103">
        <v>1</v>
      </c>
      <c r="U80" s="103">
        <v>1</v>
      </c>
      <c r="V80" s="103">
        <v>0.91627359081681248</v>
      </c>
      <c r="W80" s="103">
        <v>0.92497352452671888</v>
      </c>
      <c r="X80" s="103">
        <v>0.88199928071444611</v>
      </c>
      <c r="Y80" s="103">
        <v>0.55132248455991406</v>
      </c>
      <c r="Z80" s="103">
        <v>0.95050404465535276</v>
      </c>
      <c r="AA80" s="103">
        <v>0.92410323630368174</v>
      </c>
      <c r="AB80" s="103">
        <v>0.41449805310316556</v>
      </c>
      <c r="AC80" s="103">
        <v>0.43856996152062527</v>
      </c>
      <c r="AD80" s="103">
        <v>0.41614368398257096</v>
      </c>
      <c r="AE80" s="103">
        <v>0.42009746887502725</v>
      </c>
      <c r="AF80" s="103">
        <v>0.44225044273895564</v>
      </c>
      <c r="AG80" s="103">
        <v>0.44352005531962835</v>
      </c>
      <c r="AH80" s="103">
        <v>0.58050813503274923</v>
      </c>
      <c r="AI80" s="103">
        <v>0.42422935656897198</v>
      </c>
    </row>
    <row r="81" spans="1:35" x14ac:dyDescent="0.35">
      <c r="A81" s="103">
        <v>79</v>
      </c>
      <c r="B81" s="103">
        <v>8.4614067934406911E-3</v>
      </c>
      <c r="C81" s="103">
        <v>2.6719725643636325E-2</v>
      </c>
      <c r="D81" s="103">
        <v>0.30678509460308323</v>
      </c>
      <c r="E81" s="103">
        <v>8.6069215598456872E-2</v>
      </c>
      <c r="F81" s="103">
        <v>4.7808148736450749E-2</v>
      </c>
      <c r="G81" s="103">
        <v>0.10856919535857684</v>
      </c>
      <c r="H81" s="103">
        <v>0.37589728202443645</v>
      </c>
      <c r="I81" s="103">
        <v>7.7626757987851E-2</v>
      </c>
      <c r="J81" s="103">
        <v>7.8233172692520808E-2</v>
      </c>
      <c r="K81" s="103">
        <v>6.6524619224753917E-2</v>
      </c>
      <c r="L81" s="103">
        <v>1.9856725269251068E-2</v>
      </c>
      <c r="M81" s="103">
        <v>0.15286013134085247</v>
      </c>
      <c r="N81" s="103">
        <v>0.99354768065384702</v>
      </c>
      <c r="O81" s="103">
        <v>0.60468922837798555</v>
      </c>
      <c r="P81" s="103">
        <v>0.95495023926273503</v>
      </c>
      <c r="Q81" s="103">
        <v>0.99589427936922481</v>
      </c>
      <c r="R81" s="103">
        <v>0.93909359244142532</v>
      </c>
      <c r="S81" s="103">
        <v>0.79635141823623723</v>
      </c>
      <c r="T81" s="103">
        <v>1</v>
      </c>
      <c r="U81" s="103">
        <v>1</v>
      </c>
      <c r="V81" s="103">
        <v>0.92152810847389655</v>
      </c>
      <c r="W81" s="103">
        <v>0.93173802219949908</v>
      </c>
      <c r="X81" s="103">
        <v>0.89175351827382743</v>
      </c>
      <c r="Y81" s="103">
        <v>0.58496212256632152</v>
      </c>
      <c r="Z81" s="103">
        <v>0.95503045521302077</v>
      </c>
      <c r="AA81" s="103">
        <v>0.93057564010998395</v>
      </c>
      <c r="AB81" s="103">
        <v>0.4270698275837197</v>
      </c>
      <c r="AC81" s="103">
        <v>0.45152521455982947</v>
      </c>
      <c r="AD81" s="103">
        <v>0.42876530404966723</v>
      </c>
      <c r="AE81" s="103">
        <v>0.43261341585033436</v>
      </c>
      <c r="AF81" s="103">
        <v>0.45515053139146483</v>
      </c>
      <c r="AG81" s="103">
        <v>0.456413415545741</v>
      </c>
      <c r="AH81" s="103">
        <v>0.59296006840721815</v>
      </c>
      <c r="AI81" s="103">
        <v>0.43632898038447993</v>
      </c>
    </row>
    <row r="82" spans="1:35" x14ac:dyDescent="0.35">
      <c r="A82" s="103">
        <v>80</v>
      </c>
      <c r="B82" s="103">
        <v>8.4614067934406911E-3</v>
      </c>
      <c r="C82" s="103">
        <v>2.6719725643636325E-2</v>
      </c>
      <c r="D82" s="103">
        <v>0.31843817266161978</v>
      </c>
      <c r="E82" s="103">
        <v>8.7141824374817725E-2</v>
      </c>
      <c r="F82" s="103">
        <v>4.9866104296783627E-2</v>
      </c>
      <c r="G82" s="103">
        <v>0.10856919535857684</v>
      </c>
      <c r="H82" s="103">
        <v>0.39155641118021817</v>
      </c>
      <c r="I82" s="103">
        <v>7.9755065711580836E-2</v>
      </c>
      <c r="J82" s="103">
        <v>8.028565043937462E-2</v>
      </c>
      <c r="K82" s="103">
        <v>6.8626733256023725E-2</v>
      </c>
      <c r="L82" s="103">
        <v>2.1261454420005637E-2</v>
      </c>
      <c r="M82" s="103">
        <v>0.15906183253929407</v>
      </c>
      <c r="N82" s="103">
        <v>0.99402883499117556</v>
      </c>
      <c r="O82" s="103">
        <v>0.61883252942354205</v>
      </c>
      <c r="P82" s="103">
        <v>0.95628158473174485</v>
      </c>
      <c r="Q82" s="103">
        <v>0.99589427936922481</v>
      </c>
      <c r="R82" s="103">
        <v>0.94341519906223958</v>
      </c>
      <c r="S82" s="103">
        <v>0.8051885647820981</v>
      </c>
      <c r="T82" s="103">
        <v>1</v>
      </c>
      <c r="U82" s="103">
        <v>1</v>
      </c>
      <c r="V82" s="103">
        <v>0.92301937391914579</v>
      </c>
      <c r="W82" s="103">
        <v>0.93547536726525748</v>
      </c>
      <c r="X82" s="103">
        <v>0.89763729492196265</v>
      </c>
      <c r="Y82" s="103">
        <v>0.61089633366599638</v>
      </c>
      <c r="Z82" s="103">
        <v>0.95887195053943464</v>
      </c>
      <c r="AA82" s="103">
        <v>0.93482175019920588</v>
      </c>
      <c r="AB82" s="103">
        <v>0.44034359153378416</v>
      </c>
      <c r="AC82" s="103">
        <v>0.46549666668107631</v>
      </c>
      <c r="AD82" s="103">
        <v>0.4420931450737336</v>
      </c>
      <c r="AE82" s="103">
        <v>0.44599409065096346</v>
      </c>
      <c r="AF82" s="103">
        <v>0.46904772150270135</v>
      </c>
      <c r="AG82" s="103">
        <v>0.47028928611492282</v>
      </c>
      <c r="AH82" s="103">
        <v>0.60490861293580989</v>
      </c>
      <c r="AI82" s="103">
        <v>0.44946670787092075</v>
      </c>
    </row>
    <row r="83" spans="1:35" x14ac:dyDescent="0.35">
      <c r="A83" s="103">
        <v>81</v>
      </c>
      <c r="B83" s="103">
        <v>8.4614067934406911E-3</v>
      </c>
      <c r="C83" s="103">
        <v>3.4047569262542134E-2</v>
      </c>
      <c r="D83" s="103">
        <v>0.33870882132882379</v>
      </c>
      <c r="E83" s="103">
        <v>0.11869082620876434</v>
      </c>
      <c r="F83" s="103">
        <v>5.6471753657111962E-2</v>
      </c>
      <c r="G83" s="103">
        <v>0.10856919535857684</v>
      </c>
      <c r="H83" s="103">
        <v>0.39750478597950423</v>
      </c>
      <c r="I83" s="103">
        <v>8.0563538002920626E-2</v>
      </c>
      <c r="J83" s="103">
        <v>8.3302189386631559E-2</v>
      </c>
      <c r="K83" s="103">
        <v>7.1593624932772396E-2</v>
      </c>
      <c r="L83" s="103">
        <v>2.2249637191601647E-2</v>
      </c>
      <c r="M83" s="103">
        <v>0.1712779799071284</v>
      </c>
      <c r="N83" s="103">
        <v>0.99402883499117556</v>
      </c>
      <c r="O83" s="103">
        <v>0.62407052129494112</v>
      </c>
      <c r="P83" s="103">
        <v>0.95812634185716516</v>
      </c>
      <c r="Q83" s="103">
        <v>0.99589427936922481</v>
      </c>
      <c r="R83" s="103">
        <v>0.94431906449927272</v>
      </c>
      <c r="S83" s="103">
        <v>0.81900578492264764</v>
      </c>
      <c r="T83" s="103">
        <v>1</v>
      </c>
      <c r="U83" s="103">
        <v>1</v>
      </c>
      <c r="V83" s="103">
        <v>0.92519987969623296</v>
      </c>
      <c r="W83" s="103">
        <v>0.9427417304756921</v>
      </c>
      <c r="X83" s="103">
        <v>0.90604413884010149</v>
      </c>
      <c r="Y83" s="103">
        <v>0.62854127571950602</v>
      </c>
      <c r="Z83" s="103">
        <v>0.96266621988245782</v>
      </c>
      <c r="AA83" s="103">
        <v>0.94235831440117868</v>
      </c>
      <c r="AB83" s="103">
        <v>0.45390069775050873</v>
      </c>
      <c r="AC83" s="103">
        <v>0.47948373050962789</v>
      </c>
      <c r="AD83" s="103">
        <v>0.4557121068849001</v>
      </c>
      <c r="AE83" s="103">
        <v>0.45940321158055425</v>
      </c>
      <c r="AF83" s="103">
        <v>0.48297470286165728</v>
      </c>
      <c r="AG83" s="103">
        <v>0.48420481500835794</v>
      </c>
      <c r="AH83" s="103">
        <v>0.61742373206981072</v>
      </c>
      <c r="AI83" s="103">
        <v>0.46240217135167017</v>
      </c>
    </row>
    <row r="84" spans="1:35" x14ac:dyDescent="0.35">
      <c r="A84" s="103">
        <v>82</v>
      </c>
      <c r="B84" s="103">
        <v>9.7794736297508403E-3</v>
      </c>
      <c r="C84" s="103">
        <v>3.5657032952358107E-2</v>
      </c>
      <c r="D84" s="103">
        <v>0.36125329016337598</v>
      </c>
      <c r="E84" s="103">
        <v>0.12372516740103867</v>
      </c>
      <c r="F84" s="103">
        <v>5.7821174544515429E-2</v>
      </c>
      <c r="G84" s="103">
        <v>0.10856919535857684</v>
      </c>
      <c r="H84" s="103">
        <v>0.40606508835512206</v>
      </c>
      <c r="I84" s="103">
        <v>8.2612801596252741E-2</v>
      </c>
      <c r="J84" s="103">
        <v>8.5565868619824861E-2</v>
      </c>
      <c r="K84" s="103">
        <v>7.3382321349142826E-2</v>
      </c>
      <c r="L84" s="103">
        <v>2.2249637191601647E-2</v>
      </c>
      <c r="M84" s="103">
        <v>0.17604785411484186</v>
      </c>
      <c r="N84" s="103">
        <v>0.99402883499117556</v>
      </c>
      <c r="O84" s="103">
        <v>0.63392064330895381</v>
      </c>
      <c r="P84" s="103">
        <v>0.96001671288882873</v>
      </c>
      <c r="Q84" s="103">
        <v>0.99589427936922481</v>
      </c>
      <c r="R84" s="103">
        <v>0.9455873006906097</v>
      </c>
      <c r="S84" s="103">
        <v>0.83270290748636888</v>
      </c>
      <c r="T84" s="103">
        <v>1</v>
      </c>
      <c r="U84" s="103">
        <v>1</v>
      </c>
      <c r="V84" s="103">
        <v>0.93474648487430767</v>
      </c>
      <c r="W84" s="103">
        <v>0.94799664169023523</v>
      </c>
      <c r="X84" s="103">
        <v>0.91920302987529678</v>
      </c>
      <c r="Y84" s="103">
        <v>0.6359343243979364</v>
      </c>
      <c r="Z84" s="103">
        <v>0.96689080631190782</v>
      </c>
      <c r="AA84" s="103">
        <v>0.94909215947901793</v>
      </c>
      <c r="AB84" s="103">
        <v>0.46782939010865326</v>
      </c>
      <c r="AC84" s="103">
        <v>0.49380803267014117</v>
      </c>
      <c r="AD84" s="103">
        <v>0.46969843750704837</v>
      </c>
      <c r="AE84" s="103">
        <v>0.4731195584668465</v>
      </c>
      <c r="AF84" s="103">
        <v>0.49723406773124462</v>
      </c>
      <c r="AG84" s="103">
        <v>0.49845157713727112</v>
      </c>
      <c r="AH84" s="103">
        <v>0.62998958623481149</v>
      </c>
      <c r="AI84" s="103">
        <v>0.47581196789109298</v>
      </c>
    </row>
    <row r="85" spans="1:35" x14ac:dyDescent="0.35">
      <c r="A85" s="103">
        <v>83</v>
      </c>
      <c r="B85" s="103">
        <v>1.1563623387503474E-2</v>
      </c>
      <c r="C85" s="103">
        <v>3.7415559406109751E-2</v>
      </c>
      <c r="D85" s="103">
        <v>0.38495100279967553</v>
      </c>
      <c r="E85" s="103">
        <v>0.12768689981695217</v>
      </c>
      <c r="F85" s="103">
        <v>5.9394534414760634E-2</v>
      </c>
      <c r="G85" s="103">
        <v>0.10878347207192157</v>
      </c>
      <c r="H85" s="103">
        <v>0.41704966716192948</v>
      </c>
      <c r="I85" s="103">
        <v>8.53459370789275E-2</v>
      </c>
      <c r="J85" s="103">
        <v>8.8387253197821369E-2</v>
      </c>
      <c r="K85" s="103">
        <v>7.568364629113504E-2</v>
      </c>
      <c r="L85" s="103">
        <v>2.2249637191601647E-2</v>
      </c>
      <c r="M85" s="103">
        <v>0.18332363035525201</v>
      </c>
      <c r="N85" s="103">
        <v>0.99402883499117556</v>
      </c>
      <c r="O85" s="103">
        <v>0.64776038519332302</v>
      </c>
      <c r="P85" s="103">
        <v>0.96196133064756595</v>
      </c>
      <c r="Q85" s="103">
        <v>0.99589427936922481</v>
      </c>
      <c r="R85" s="103">
        <v>0.95067436835341135</v>
      </c>
      <c r="S85" s="103">
        <v>0.84533541964679748</v>
      </c>
      <c r="T85" s="103">
        <v>1</v>
      </c>
      <c r="U85" s="103">
        <v>1</v>
      </c>
      <c r="V85" s="103">
        <v>0.93800596506178102</v>
      </c>
      <c r="W85" s="103">
        <v>0.95215263552079454</v>
      </c>
      <c r="X85" s="103">
        <v>0.92743071708750013</v>
      </c>
      <c r="Y85" s="103">
        <v>0.6490757917199369</v>
      </c>
      <c r="Z85" s="103">
        <v>0.9698400235288086</v>
      </c>
      <c r="AA85" s="103">
        <v>0.95335091118509707</v>
      </c>
      <c r="AB85" s="103">
        <v>0.48217301222149633</v>
      </c>
      <c r="AC85" s="103">
        <v>0.50853935057178923</v>
      </c>
      <c r="AD85" s="103">
        <v>0.48409839299305696</v>
      </c>
      <c r="AE85" s="103">
        <v>0.48722619744543066</v>
      </c>
      <c r="AF85" s="103">
        <v>0.51188317576844145</v>
      </c>
      <c r="AG85" s="103">
        <v>0.51308677069484598</v>
      </c>
      <c r="AH85" s="103">
        <v>0.64215736202651397</v>
      </c>
      <c r="AI85" s="103">
        <v>0.48938249008033757</v>
      </c>
    </row>
    <row r="86" spans="1:35" x14ac:dyDescent="0.35">
      <c r="A86" s="103">
        <v>84</v>
      </c>
      <c r="B86" s="103">
        <v>1.5272188840186067E-2</v>
      </c>
      <c r="C86" s="103">
        <v>4.2266078259957381E-2</v>
      </c>
      <c r="D86" s="103">
        <v>0.40637120461089921</v>
      </c>
      <c r="E86" s="103">
        <v>0.1416423473373461</v>
      </c>
      <c r="F86" s="103">
        <v>6.3122211242111662E-2</v>
      </c>
      <c r="G86" s="103">
        <v>0.46611413718528927</v>
      </c>
      <c r="H86" s="103">
        <v>0.42647189891208892</v>
      </c>
      <c r="I86" s="103">
        <v>0.15774303117501434</v>
      </c>
      <c r="J86" s="103">
        <v>0.15658653245334644</v>
      </c>
      <c r="K86" s="103">
        <v>0.12251357215107353</v>
      </c>
      <c r="L86" s="103">
        <v>2.2249637191601647E-2</v>
      </c>
      <c r="M86" s="103">
        <v>0.19645653219146825</v>
      </c>
      <c r="N86" s="103">
        <v>0.99402883499117556</v>
      </c>
      <c r="O86" s="103">
        <v>0.65321320629618684</v>
      </c>
      <c r="P86" s="103">
        <v>0.96357693965104463</v>
      </c>
      <c r="Q86" s="103">
        <v>0.99589427936922481</v>
      </c>
      <c r="R86" s="103">
        <v>0.95202169277048876</v>
      </c>
      <c r="S86" s="103">
        <v>0.85615812402221581</v>
      </c>
      <c r="T86" s="103">
        <v>1</v>
      </c>
      <c r="U86" s="103">
        <v>1</v>
      </c>
      <c r="V86" s="103">
        <v>0.94264643224140954</v>
      </c>
      <c r="W86" s="103">
        <v>0.95596678510807354</v>
      </c>
      <c r="X86" s="103">
        <v>0.93506211669730721</v>
      </c>
      <c r="Y86" s="103">
        <v>0.69971254908514691</v>
      </c>
      <c r="Z86" s="103">
        <v>0.97198847214580963</v>
      </c>
      <c r="AA86" s="103">
        <v>0.95768172325829193</v>
      </c>
      <c r="AB86" s="103">
        <v>0.49696539534180323</v>
      </c>
      <c r="AC86" s="103">
        <v>0.5234607372110418</v>
      </c>
      <c r="AD86" s="103">
        <v>0.4986112815682292</v>
      </c>
      <c r="AE86" s="103">
        <v>0.50152118088914632</v>
      </c>
      <c r="AF86" s="103">
        <v>0.52671911804026683</v>
      </c>
      <c r="AG86" s="103">
        <v>0.52790115030842855</v>
      </c>
      <c r="AH86" s="103">
        <v>0.6559187028191612</v>
      </c>
      <c r="AI86" s="103">
        <v>0.50767544107018392</v>
      </c>
    </row>
    <row r="87" spans="1:35" x14ac:dyDescent="0.35">
      <c r="A87" s="103">
        <v>85</v>
      </c>
      <c r="B87" s="103">
        <v>1.5272188840186067E-2</v>
      </c>
      <c r="C87" s="103">
        <v>4.2266078259957381E-2</v>
      </c>
      <c r="D87" s="103">
        <v>0.4246931040490769</v>
      </c>
      <c r="E87" s="103">
        <v>0.15149766130939288</v>
      </c>
      <c r="F87" s="103">
        <v>6.7192036955484563E-2</v>
      </c>
      <c r="G87" s="103">
        <v>0.49616419023298491</v>
      </c>
      <c r="H87" s="103">
        <v>0.43969553313759591</v>
      </c>
      <c r="I87" s="103">
        <v>0.16531133251730373</v>
      </c>
      <c r="J87" s="103">
        <v>0.16431910800966423</v>
      </c>
      <c r="K87" s="103">
        <v>0.12877931234558837</v>
      </c>
      <c r="L87" s="103">
        <v>2.3040366627655365E-2</v>
      </c>
      <c r="M87" s="103">
        <v>0.21168519498805746</v>
      </c>
      <c r="N87" s="103">
        <v>0.9950274472727807</v>
      </c>
      <c r="O87" s="103">
        <v>0.66484177192253335</v>
      </c>
      <c r="P87" s="103">
        <v>0.96820565368854494</v>
      </c>
      <c r="Q87" s="103">
        <v>0.99589427936922481</v>
      </c>
      <c r="R87" s="103">
        <v>0.95593091078565684</v>
      </c>
      <c r="S87" s="103">
        <v>0.86845607664492241</v>
      </c>
      <c r="T87" s="103">
        <v>1</v>
      </c>
      <c r="U87" s="103">
        <v>1</v>
      </c>
      <c r="V87" s="103">
        <v>0.94639339331812833</v>
      </c>
      <c r="W87" s="103">
        <v>0.95970569761304658</v>
      </c>
      <c r="X87" s="103">
        <v>0.9422351455651361</v>
      </c>
      <c r="Y87" s="103">
        <v>0.7127348731568095</v>
      </c>
      <c r="Z87" s="103">
        <v>0.97524423902744362</v>
      </c>
      <c r="AA87" s="103">
        <v>0.96203202380469521</v>
      </c>
      <c r="AB87" s="103">
        <v>0.51167607229020962</v>
      </c>
      <c r="AC87" s="103">
        <v>0.5387155412755229</v>
      </c>
      <c r="AD87" s="103">
        <v>0.51335661288756107</v>
      </c>
      <c r="AE87" s="103">
        <v>0.51615368215148405</v>
      </c>
      <c r="AF87" s="103">
        <v>0.54188906968931683</v>
      </c>
      <c r="AG87" s="103">
        <v>0.54305382754429354</v>
      </c>
      <c r="AH87" s="103">
        <v>0.66851463768616148</v>
      </c>
      <c r="AI87" s="103">
        <v>0.52227031617449993</v>
      </c>
    </row>
    <row r="88" spans="1:35" x14ac:dyDescent="0.35">
      <c r="A88" s="103">
        <v>86</v>
      </c>
      <c r="B88" s="103">
        <v>2.1174870992510052E-2</v>
      </c>
      <c r="C88" s="103">
        <v>5.5671003577286167E-2</v>
      </c>
      <c r="D88" s="103">
        <v>0.44778467134349864</v>
      </c>
      <c r="E88" s="103">
        <v>0.15816398252161412</v>
      </c>
      <c r="F88" s="103">
        <v>7.733016815512414E-2</v>
      </c>
      <c r="G88" s="103">
        <v>0.49752776931802428</v>
      </c>
      <c r="H88" s="103">
        <v>0.45411237878449096</v>
      </c>
      <c r="I88" s="103">
        <v>0.1714994959124615</v>
      </c>
      <c r="J88" s="103">
        <v>0.17054161708291646</v>
      </c>
      <c r="K88" s="103">
        <v>0.13643813757830531</v>
      </c>
      <c r="L88" s="103">
        <v>3.2771387158305784E-2</v>
      </c>
      <c r="M88" s="103">
        <v>0.22697338994059535</v>
      </c>
      <c r="N88" s="103">
        <v>0.9950274472727807</v>
      </c>
      <c r="O88" s="103">
        <v>0.67710357484362671</v>
      </c>
      <c r="P88" s="103">
        <v>0.96820565368854494</v>
      </c>
      <c r="Q88" s="103">
        <v>0.99589427936922481</v>
      </c>
      <c r="R88" s="103">
        <v>0.95819904811671164</v>
      </c>
      <c r="S88" s="103">
        <v>0.88226799877519724</v>
      </c>
      <c r="T88" s="103">
        <v>1</v>
      </c>
      <c r="U88" s="103">
        <v>1</v>
      </c>
      <c r="V88" s="103">
        <v>0.94998621519336324</v>
      </c>
      <c r="W88" s="103">
        <v>0.9630129943560789</v>
      </c>
      <c r="X88" s="103">
        <v>0.94693513582801514</v>
      </c>
      <c r="Y88" s="103">
        <v>0.71642819282127834</v>
      </c>
      <c r="Z88" s="103">
        <v>0.97795211414562511</v>
      </c>
      <c r="AA88" s="103">
        <v>0.96566929131768942</v>
      </c>
      <c r="AB88" s="103">
        <v>0.52821421004437841</v>
      </c>
      <c r="AC88" s="103">
        <v>0.55579845568533293</v>
      </c>
      <c r="AD88" s="103">
        <v>0.52994496808621705</v>
      </c>
      <c r="AE88" s="103">
        <v>0.53253688040442326</v>
      </c>
      <c r="AF88" s="103">
        <v>0.55886903827390322</v>
      </c>
      <c r="AG88" s="103">
        <v>0.56001313464897551</v>
      </c>
      <c r="AH88" s="103">
        <v>0.68193113826224727</v>
      </c>
      <c r="AI88" s="103">
        <v>0.53824317684325518</v>
      </c>
    </row>
    <row r="89" spans="1:35" x14ac:dyDescent="0.35">
      <c r="A89" s="103">
        <v>87</v>
      </c>
      <c r="B89" s="103">
        <v>2.3785971304019868E-2</v>
      </c>
      <c r="C89" s="103">
        <v>6.3152022922670109E-2</v>
      </c>
      <c r="D89" s="103">
        <v>0.47287684453673545</v>
      </c>
      <c r="E89" s="103">
        <v>0.16759255966865713</v>
      </c>
      <c r="F89" s="103">
        <v>7.9542284628063689E-2</v>
      </c>
      <c r="G89" s="103">
        <v>0.50747418289706814</v>
      </c>
      <c r="H89" s="103">
        <v>0.47688036242214238</v>
      </c>
      <c r="I89" s="103">
        <v>0.17825893809173024</v>
      </c>
      <c r="J89" s="103">
        <v>0.17749278100576535</v>
      </c>
      <c r="K89" s="103">
        <v>0.14150450814021504</v>
      </c>
      <c r="L89" s="103">
        <v>3.2771387158305784E-2</v>
      </c>
      <c r="M89" s="103">
        <v>0.23373632021679971</v>
      </c>
      <c r="N89" s="103">
        <v>0.9950274472727807</v>
      </c>
      <c r="O89" s="103">
        <v>0.69522893093429383</v>
      </c>
      <c r="P89" s="103">
        <v>0.97686998777187939</v>
      </c>
      <c r="Q89" s="103">
        <v>0.99999999999999989</v>
      </c>
      <c r="R89" s="103">
        <v>0.96479726580705294</v>
      </c>
      <c r="S89" s="103">
        <v>0.89095558632201377</v>
      </c>
      <c r="T89" s="103">
        <v>1</v>
      </c>
      <c r="U89" s="103">
        <v>1</v>
      </c>
      <c r="V89" s="103">
        <v>0.95621945412165721</v>
      </c>
      <c r="W89" s="103">
        <v>0.9671748304600748</v>
      </c>
      <c r="X89" s="103">
        <v>0.94955420404987845</v>
      </c>
      <c r="Y89" s="103">
        <v>0.72210012610771601</v>
      </c>
      <c r="Z89" s="103">
        <v>0.98023200972578262</v>
      </c>
      <c r="AA89" s="103">
        <v>0.96844452039747175</v>
      </c>
      <c r="AB89" s="103">
        <v>0.54486561711330606</v>
      </c>
      <c r="AC89" s="103">
        <v>0.57295968403562136</v>
      </c>
      <c r="AD89" s="103">
        <v>0.54664437036561442</v>
      </c>
      <c r="AE89" s="103">
        <v>0.54897151579302439</v>
      </c>
      <c r="AF89" s="103">
        <v>0.57592181697400779</v>
      </c>
      <c r="AG89" s="103">
        <v>0.57703531187477552</v>
      </c>
      <c r="AH89" s="103">
        <v>0.69552277005729168</v>
      </c>
      <c r="AI89" s="103">
        <v>0.55446333542318771</v>
      </c>
    </row>
    <row r="90" spans="1:35" x14ac:dyDescent="0.35">
      <c r="A90" s="103">
        <v>88</v>
      </c>
      <c r="B90" s="103">
        <v>2.5460013619259449E-2</v>
      </c>
      <c r="C90" s="103">
        <v>6.9408280242670248E-2</v>
      </c>
      <c r="D90" s="103">
        <v>0.50118634775380844</v>
      </c>
      <c r="E90" s="103">
        <v>0.18684070363500455</v>
      </c>
      <c r="F90" s="103">
        <v>8.6049057287114553E-2</v>
      </c>
      <c r="G90" s="103">
        <v>0.51019948459149489</v>
      </c>
      <c r="H90" s="103">
        <v>0.48321649883841289</v>
      </c>
      <c r="I90" s="103">
        <v>0.1807685189813962</v>
      </c>
      <c r="J90" s="103">
        <v>0.18120467895201811</v>
      </c>
      <c r="K90" s="103">
        <v>0.14550233341151111</v>
      </c>
      <c r="L90" s="103">
        <v>3.5184866277330973E-2</v>
      </c>
      <c r="M90" s="103">
        <v>0.24921371648312352</v>
      </c>
      <c r="N90" s="103">
        <v>0.9950274472727807</v>
      </c>
      <c r="O90" s="103">
        <v>0.71079422585462859</v>
      </c>
      <c r="P90" s="103">
        <v>0.9788386439803316</v>
      </c>
      <c r="Q90" s="103">
        <v>0.99999999999999989</v>
      </c>
      <c r="R90" s="103">
        <v>0.96783086418009523</v>
      </c>
      <c r="S90" s="103">
        <v>0.89933685169804034</v>
      </c>
      <c r="T90" s="103">
        <v>1</v>
      </c>
      <c r="U90" s="103">
        <v>1</v>
      </c>
      <c r="V90" s="103">
        <v>0.96215443996090133</v>
      </c>
      <c r="W90" s="103">
        <v>0.96961177095552231</v>
      </c>
      <c r="X90" s="103">
        <v>0.95542986794151852</v>
      </c>
      <c r="Y90" s="103">
        <v>0.73416808934927091</v>
      </c>
      <c r="Z90" s="103">
        <v>0.98264760615271729</v>
      </c>
      <c r="AA90" s="103">
        <v>0.97135374976600586</v>
      </c>
      <c r="AB90" s="103">
        <v>0.56221851349421115</v>
      </c>
      <c r="AC90" s="103">
        <v>0.59078336712702539</v>
      </c>
      <c r="AD90" s="103">
        <v>0.56406928560819314</v>
      </c>
      <c r="AE90" s="103">
        <v>0.56605305474841605</v>
      </c>
      <c r="AF90" s="103">
        <v>0.59363310969278082</v>
      </c>
      <c r="AG90" s="103">
        <v>0.59471062409305131</v>
      </c>
      <c r="AH90" s="103">
        <v>0.70939378734514902</v>
      </c>
      <c r="AI90" s="103">
        <v>0.57102830687229422</v>
      </c>
    </row>
    <row r="91" spans="1:35" x14ac:dyDescent="0.35">
      <c r="A91" s="103">
        <v>89</v>
      </c>
      <c r="B91" s="103">
        <v>2.696501593471292E-2</v>
      </c>
      <c r="C91" s="103">
        <v>8.0585777311369955E-2</v>
      </c>
      <c r="D91" s="103">
        <v>0.52738119806343975</v>
      </c>
      <c r="E91" s="103">
        <v>0.1959636449479232</v>
      </c>
      <c r="F91" s="103">
        <v>9.0001617594169192E-2</v>
      </c>
      <c r="G91" s="103">
        <v>0.8234095377538283</v>
      </c>
      <c r="H91" s="103">
        <v>0.50414298332701912</v>
      </c>
      <c r="I91" s="103">
        <v>0.24477511443961633</v>
      </c>
      <c r="J91" s="103">
        <v>0.24126902720512217</v>
      </c>
      <c r="K91" s="103">
        <v>0.18714946113228673</v>
      </c>
      <c r="L91" s="103">
        <v>3.6790147477382559E-2</v>
      </c>
      <c r="M91" s="103">
        <v>0.26022964489661643</v>
      </c>
      <c r="N91" s="103">
        <v>0.9950274472727807</v>
      </c>
      <c r="O91" s="103">
        <v>0.73412113511292709</v>
      </c>
      <c r="P91" s="103">
        <v>0.98452294200420287</v>
      </c>
      <c r="Q91" s="103">
        <v>0.99999999999999989</v>
      </c>
      <c r="R91" s="103">
        <v>0.96949736607962489</v>
      </c>
      <c r="S91" s="103">
        <v>0.90721614228044867</v>
      </c>
      <c r="T91" s="103">
        <v>1</v>
      </c>
      <c r="U91" s="103">
        <v>1</v>
      </c>
      <c r="V91" s="103">
        <v>0.96752048923531919</v>
      </c>
      <c r="W91" s="103">
        <v>0.97425196100895206</v>
      </c>
      <c r="X91" s="103">
        <v>0.9590339600145058</v>
      </c>
      <c r="Y91" s="103">
        <v>0.75576079693642328</v>
      </c>
      <c r="Z91" s="103">
        <v>0.98510367701358403</v>
      </c>
      <c r="AA91" s="103">
        <v>0.97489050063363814</v>
      </c>
      <c r="AB91" s="103">
        <v>0.58026750369587021</v>
      </c>
      <c r="AC91" s="103">
        <v>0.60939002995446545</v>
      </c>
      <c r="AD91" s="103">
        <v>0.5818952923114703</v>
      </c>
      <c r="AE91" s="103">
        <v>0.58361504939608477</v>
      </c>
      <c r="AF91" s="103">
        <v>0.61212445913772284</v>
      </c>
      <c r="AG91" s="103">
        <v>0.61316123011769141</v>
      </c>
      <c r="AH91" s="103">
        <v>0.72445457113508649</v>
      </c>
      <c r="AI91" s="103">
        <v>0.59201320575204941</v>
      </c>
    </row>
    <row r="92" spans="1:35" x14ac:dyDescent="0.35">
      <c r="A92" s="103">
        <v>90</v>
      </c>
      <c r="B92" s="103">
        <v>3.0779559494530557E-2</v>
      </c>
      <c r="C92" s="103">
        <v>8.8231324152214352E-2</v>
      </c>
      <c r="D92" s="103">
        <v>0.55890722416181393</v>
      </c>
      <c r="E92" s="103">
        <v>0.19768789238949255</v>
      </c>
      <c r="F92" s="103">
        <v>0.10053474209674712</v>
      </c>
      <c r="G92" s="103">
        <v>0.82716077163945989</v>
      </c>
      <c r="H92" s="103">
        <v>0.53635154962938392</v>
      </c>
      <c r="I92" s="103">
        <v>0.25243666808139886</v>
      </c>
      <c r="J92" s="103">
        <v>0.24850410908334936</v>
      </c>
      <c r="K92" s="103">
        <v>0.19588016517930218</v>
      </c>
      <c r="L92" s="103">
        <v>4.8383454216464998E-2</v>
      </c>
      <c r="M92" s="103">
        <v>0.27338880321049375</v>
      </c>
      <c r="N92" s="103">
        <v>0.99812574675213017</v>
      </c>
      <c r="O92" s="103">
        <v>0.74681364373220871</v>
      </c>
      <c r="P92" s="103">
        <v>0.98609786697096469</v>
      </c>
      <c r="Q92" s="103">
        <v>0.99999999999999989</v>
      </c>
      <c r="R92" s="103">
        <v>0.97374270905418958</v>
      </c>
      <c r="S92" s="103">
        <v>0.9168526249585246</v>
      </c>
      <c r="T92" s="103">
        <v>1</v>
      </c>
      <c r="U92" s="103">
        <v>1</v>
      </c>
      <c r="V92" s="103">
        <v>0.97285395623950477</v>
      </c>
      <c r="W92" s="103">
        <v>0.97805627847752064</v>
      </c>
      <c r="X92" s="103">
        <v>0.96320729716823894</v>
      </c>
      <c r="Y92" s="103">
        <v>0.77613449238144705</v>
      </c>
      <c r="Z92" s="103">
        <v>0.98713685945603791</v>
      </c>
      <c r="AA92" s="103">
        <v>0.9788974895047271</v>
      </c>
      <c r="AB92" s="103">
        <v>0.59900792193726848</v>
      </c>
      <c r="AC92" s="103">
        <v>0.62857071437173651</v>
      </c>
      <c r="AD92" s="103">
        <v>0.60068946452835803</v>
      </c>
      <c r="AE92" s="103">
        <v>0.60200756959591173</v>
      </c>
      <c r="AF92" s="103">
        <v>0.6311865186126131</v>
      </c>
      <c r="AG92" s="103">
        <v>0.63218675723688289</v>
      </c>
      <c r="AH92" s="103">
        <v>0.73963009445729988</v>
      </c>
      <c r="AI92" s="103">
        <v>0.61015133305454783</v>
      </c>
    </row>
    <row r="93" spans="1:35" x14ac:dyDescent="0.35">
      <c r="A93" s="103">
        <v>91</v>
      </c>
      <c r="B93" s="103">
        <v>3.5973567528951388E-2</v>
      </c>
      <c r="C93" s="103">
        <v>0.11756977993770799</v>
      </c>
      <c r="D93" s="103">
        <v>0.5941915908551394</v>
      </c>
      <c r="E93" s="103">
        <v>0.21902473363968161</v>
      </c>
      <c r="F93" s="103">
        <v>0.1110746979526946</v>
      </c>
      <c r="G93" s="103">
        <v>0.82716077163945989</v>
      </c>
      <c r="H93" s="103">
        <v>0.55873691379257051</v>
      </c>
      <c r="I93" s="103">
        <v>0.25896974409869461</v>
      </c>
      <c r="J93" s="103">
        <v>0.25610052723817955</v>
      </c>
      <c r="K93" s="103">
        <v>0.20390509266427423</v>
      </c>
      <c r="L93" s="103">
        <v>5.5991258098884111E-2</v>
      </c>
      <c r="M93" s="103">
        <v>0.28885439066677698</v>
      </c>
      <c r="N93" s="103">
        <v>0.99812574675213017</v>
      </c>
      <c r="O93" s="103">
        <v>0.76077592657703597</v>
      </c>
      <c r="P93" s="103">
        <v>0.99140550997577959</v>
      </c>
      <c r="Q93" s="103">
        <v>0.99999999999999989</v>
      </c>
      <c r="R93" s="103">
        <v>0.97489513748640666</v>
      </c>
      <c r="S93" s="103">
        <v>0.92948802439439393</v>
      </c>
      <c r="T93" s="103">
        <v>1</v>
      </c>
      <c r="U93" s="103">
        <v>1</v>
      </c>
      <c r="V93" s="103">
        <v>0.97285395623950477</v>
      </c>
      <c r="W93" s="103">
        <v>0.9819372579731358</v>
      </c>
      <c r="X93" s="103">
        <v>0.96466083270696013</v>
      </c>
      <c r="Y93" s="103">
        <v>0.8076224685782637</v>
      </c>
      <c r="Z93" s="103">
        <v>0.99036795210626138</v>
      </c>
      <c r="AA93" s="103">
        <v>0.98245943910024103</v>
      </c>
      <c r="AB93" s="103">
        <v>0.61991017483853683</v>
      </c>
      <c r="AC93" s="103">
        <v>0.64997428199828977</v>
      </c>
      <c r="AD93" s="103">
        <v>0.6216614357996888</v>
      </c>
      <c r="AE93" s="103">
        <v>0.62252802747856195</v>
      </c>
      <c r="AF93" s="103">
        <v>0.65245630763543494</v>
      </c>
      <c r="AG93" s="103">
        <v>0.65341798305536669</v>
      </c>
      <c r="AH93" s="103">
        <v>0.7564138894703879</v>
      </c>
      <c r="AI93" s="103">
        <v>0.6301331940104723</v>
      </c>
    </row>
    <row r="94" spans="1:35" x14ac:dyDescent="0.35">
      <c r="A94" s="103">
        <v>92</v>
      </c>
      <c r="B94" s="103">
        <v>3.7321912910772866E-2</v>
      </c>
      <c r="C94" s="103">
        <v>0.12404946991394918</v>
      </c>
      <c r="D94" s="103">
        <v>0.62225378592319369</v>
      </c>
      <c r="E94" s="103">
        <v>0.29533458225482129</v>
      </c>
      <c r="F94" s="103">
        <v>0.14428897373417379</v>
      </c>
      <c r="G94" s="103">
        <v>0.82979500540572104</v>
      </c>
      <c r="H94" s="103">
        <v>0.58127389264289897</v>
      </c>
      <c r="I94" s="103">
        <v>0.26344488940744037</v>
      </c>
      <c r="J94" s="103">
        <v>0.2657354995072484</v>
      </c>
      <c r="K94" s="103">
        <v>0.21908046251230009</v>
      </c>
      <c r="L94" s="103">
        <v>8.3284122713341596E-2</v>
      </c>
      <c r="M94" s="103">
        <v>0.31288617117335304</v>
      </c>
      <c r="N94" s="103">
        <v>0.99812574675213017</v>
      </c>
      <c r="O94" s="103">
        <v>0.77602451173713771</v>
      </c>
      <c r="P94" s="103">
        <v>0.99290168256426692</v>
      </c>
      <c r="Q94" s="103">
        <v>0.99999999999999989</v>
      </c>
      <c r="R94" s="103">
        <v>0.97580465208242129</v>
      </c>
      <c r="S94" s="103">
        <v>0.93927561716446939</v>
      </c>
      <c r="T94" s="103">
        <v>1</v>
      </c>
      <c r="U94" s="103">
        <v>1</v>
      </c>
      <c r="V94" s="103">
        <v>0.97562595553773279</v>
      </c>
      <c r="W94" s="103">
        <v>0.98502383077584255</v>
      </c>
      <c r="X94" s="103">
        <v>0.96840081345124185</v>
      </c>
      <c r="Y94" s="103">
        <v>0.82451715536923476</v>
      </c>
      <c r="Z94" s="103">
        <v>0.99247243447745925</v>
      </c>
      <c r="AA94" s="103">
        <v>0.9857388076912309</v>
      </c>
      <c r="AB94" s="103">
        <v>0.64139312034563323</v>
      </c>
      <c r="AC94" s="103">
        <v>0.67218507539758243</v>
      </c>
      <c r="AD94" s="103">
        <v>0.64322690211627553</v>
      </c>
      <c r="AE94" s="103">
        <v>0.64388854137960783</v>
      </c>
      <c r="AF94" s="103">
        <v>0.6745231027241787</v>
      </c>
      <c r="AG94" s="103">
        <v>0.67543636926355011</v>
      </c>
      <c r="AH94" s="103">
        <v>0.77308667536461373</v>
      </c>
      <c r="AI94" s="103">
        <v>0.65087085882738305</v>
      </c>
    </row>
    <row r="95" spans="1:35" x14ac:dyDescent="0.35">
      <c r="A95" s="103">
        <v>93</v>
      </c>
      <c r="B95" s="103">
        <v>4.0666922813506021E-2</v>
      </c>
      <c r="C95" s="103">
        <v>0.14515035341729499</v>
      </c>
      <c r="D95" s="103">
        <v>0.64938830394190983</v>
      </c>
      <c r="E95" s="103">
        <v>0.31557233875348295</v>
      </c>
      <c r="F95" s="103">
        <v>0.15379011905103632</v>
      </c>
      <c r="G95" s="103">
        <v>0.83384767273843041</v>
      </c>
      <c r="H95" s="103">
        <v>0.60611854753166761</v>
      </c>
      <c r="I95" s="103">
        <v>0.26984792296587462</v>
      </c>
      <c r="J95" s="103">
        <v>0.27313226970173599</v>
      </c>
      <c r="K95" s="103">
        <v>0.22663699274643992</v>
      </c>
      <c r="L95" s="103">
        <v>9.0161245858088129E-2</v>
      </c>
      <c r="M95" s="103">
        <v>0.32583007902543865</v>
      </c>
      <c r="N95" s="103">
        <v>0.99812574675213017</v>
      </c>
      <c r="O95" s="103">
        <v>0.80202305237196791</v>
      </c>
      <c r="P95" s="103">
        <v>0.99350122786411377</v>
      </c>
      <c r="Q95" s="103">
        <v>0.99999999999999989</v>
      </c>
      <c r="R95" s="103">
        <v>0.97951614953323829</v>
      </c>
      <c r="S95" s="103">
        <v>0.94844452941194612</v>
      </c>
      <c r="T95" s="103">
        <v>1</v>
      </c>
      <c r="U95" s="103">
        <v>1</v>
      </c>
      <c r="V95" s="103">
        <v>0.9764718413995338</v>
      </c>
      <c r="W95" s="103">
        <v>0.98636698368837261</v>
      </c>
      <c r="X95" s="103">
        <v>0.97518916244859066</v>
      </c>
      <c r="Y95" s="103">
        <v>0.83279864274930182</v>
      </c>
      <c r="Z95" s="103">
        <v>0.99301552983674757</v>
      </c>
      <c r="AA95" s="103">
        <v>0.98797396968730355</v>
      </c>
      <c r="AB95" s="103">
        <v>0.66362946884126273</v>
      </c>
      <c r="AC95" s="103">
        <v>0.69530569665813358</v>
      </c>
      <c r="AD95" s="103">
        <v>0.66554007289052397</v>
      </c>
      <c r="AE95" s="103">
        <v>0.66604961302801668</v>
      </c>
      <c r="AF95" s="103">
        <v>0.6974842446569709</v>
      </c>
      <c r="AG95" s="103">
        <v>0.69834652277521236</v>
      </c>
      <c r="AH95" s="103">
        <v>0.78979027323466733</v>
      </c>
      <c r="AI95" s="103">
        <v>0.67243864421809496</v>
      </c>
    </row>
    <row r="96" spans="1:35" x14ac:dyDescent="0.35">
      <c r="A96" s="103">
        <v>94</v>
      </c>
      <c r="B96" s="103">
        <v>4.7839743820689763E-2</v>
      </c>
      <c r="C96" s="103">
        <v>0.17385058670450593</v>
      </c>
      <c r="D96" s="103">
        <v>0.68318564790103375</v>
      </c>
      <c r="E96" s="103">
        <v>0.3948215294179252</v>
      </c>
      <c r="F96" s="103">
        <v>0.18834854137024606</v>
      </c>
      <c r="G96" s="103">
        <v>0.84216669451603032</v>
      </c>
      <c r="H96" s="103">
        <v>0.62367357932210099</v>
      </c>
      <c r="I96" s="103">
        <v>0.27865196435860928</v>
      </c>
      <c r="J96" s="103">
        <v>0.28699632754481752</v>
      </c>
      <c r="K96" s="103">
        <v>0.24502996930354548</v>
      </c>
      <c r="L96" s="103">
        <v>0.11634343379112737</v>
      </c>
      <c r="M96" s="103">
        <v>0.36201800934274353</v>
      </c>
      <c r="N96" s="103">
        <v>0.99940922296212564</v>
      </c>
      <c r="O96" s="103">
        <v>0.82115315928934596</v>
      </c>
      <c r="P96" s="103">
        <v>0.99452739733954532</v>
      </c>
      <c r="Q96" s="103">
        <v>0.99999999999999989</v>
      </c>
      <c r="R96" s="103">
        <v>0.98294236445549166</v>
      </c>
      <c r="S96" s="103">
        <v>0.95904763266306492</v>
      </c>
      <c r="T96" s="103">
        <v>1</v>
      </c>
      <c r="U96" s="103">
        <v>1</v>
      </c>
      <c r="V96" s="103">
        <v>0.98185794130178705</v>
      </c>
      <c r="W96" s="103">
        <v>0.98961115537939437</v>
      </c>
      <c r="X96" s="103">
        <v>0.98036307290339697</v>
      </c>
      <c r="Y96" s="103">
        <v>0.90891973910572688</v>
      </c>
      <c r="Z96" s="103">
        <v>0.99405614759281835</v>
      </c>
      <c r="AA96" s="103">
        <v>0.99020328602542906</v>
      </c>
      <c r="AB96" s="103">
        <v>0.68770711862338019</v>
      </c>
      <c r="AC96" s="103">
        <v>0.72011026341908024</v>
      </c>
      <c r="AD96" s="103">
        <v>0.68969182928921924</v>
      </c>
      <c r="AE96" s="103">
        <v>0.68989707990725579</v>
      </c>
      <c r="AF96" s="103">
        <v>0.72211820537807125</v>
      </c>
      <c r="AG96" s="103">
        <v>0.72292729321238136</v>
      </c>
      <c r="AH96" s="103">
        <v>0.81042440026334706</v>
      </c>
      <c r="AI96" s="103">
        <v>0.69560856520979164</v>
      </c>
    </row>
    <row r="97" spans="1:35" x14ac:dyDescent="0.35">
      <c r="A97" s="103">
        <v>95</v>
      </c>
      <c r="B97" s="103">
        <v>5.1815539887149716E-2</v>
      </c>
      <c r="C97" s="103">
        <v>0.20732502227242633</v>
      </c>
      <c r="D97" s="103">
        <v>0.72178669677560914</v>
      </c>
      <c r="E97" s="103">
        <v>0.48508066283071716</v>
      </c>
      <c r="F97" s="103">
        <v>0.21873947156864659</v>
      </c>
      <c r="G97" s="103">
        <v>0.84477163251514287</v>
      </c>
      <c r="H97" s="103">
        <v>0.66800505980199643</v>
      </c>
      <c r="I97" s="103">
        <v>0.28784942725046597</v>
      </c>
      <c r="J97" s="103">
        <v>0.30201638277367793</v>
      </c>
      <c r="K97" s="103">
        <v>0.26211823665662504</v>
      </c>
      <c r="L97" s="103">
        <v>0.13347910323852688</v>
      </c>
      <c r="M97" s="103">
        <v>0.40473977129696009</v>
      </c>
      <c r="N97" s="103">
        <v>0.99940922296212564</v>
      </c>
      <c r="O97" s="103">
        <v>0.8335083863347228</v>
      </c>
      <c r="P97" s="103">
        <v>0.99494797389316925</v>
      </c>
      <c r="Q97" s="103">
        <v>0.99999999999999989</v>
      </c>
      <c r="R97" s="103">
        <v>0.98443939158557769</v>
      </c>
      <c r="S97" s="103">
        <v>0.96781380269032402</v>
      </c>
      <c r="T97" s="103">
        <v>1</v>
      </c>
      <c r="U97" s="103">
        <v>1</v>
      </c>
      <c r="V97" s="103">
        <v>0.98273766259806006</v>
      </c>
      <c r="W97" s="103">
        <v>0.99140744071944886</v>
      </c>
      <c r="X97" s="103">
        <v>0.98408209569339944</v>
      </c>
      <c r="Y97" s="103">
        <v>0.9162981428996787</v>
      </c>
      <c r="Z97" s="103">
        <v>0.9945613941295649</v>
      </c>
      <c r="AA97" s="103">
        <v>0.99223193573943247</v>
      </c>
      <c r="AB97" s="103">
        <v>0.71537386656448554</v>
      </c>
      <c r="AC97" s="103">
        <v>0.74865371019618088</v>
      </c>
      <c r="AD97" s="103">
        <v>0.71744818907519559</v>
      </c>
      <c r="AE97" s="103">
        <v>0.7173113220968963</v>
      </c>
      <c r="AF97" s="103">
        <v>0.75046112201414938</v>
      </c>
      <c r="AG97" s="103">
        <v>0.75119885718490431</v>
      </c>
      <c r="AH97" s="103">
        <v>0.83056706765497179</v>
      </c>
      <c r="AI97" s="103">
        <v>0.72257765779980576</v>
      </c>
    </row>
    <row r="98" spans="1:35" x14ac:dyDescent="0.35">
      <c r="A98" s="103">
        <v>96</v>
      </c>
      <c r="B98" s="103">
        <v>5.8942206369879145E-2</v>
      </c>
      <c r="C98" s="103">
        <v>0.25760014340784726</v>
      </c>
      <c r="D98" s="103">
        <v>0.75820788214706003</v>
      </c>
      <c r="E98" s="103">
        <v>0.51170819401607526</v>
      </c>
      <c r="F98" s="103">
        <v>0.23753461509419677</v>
      </c>
      <c r="G98" s="103">
        <v>0.84539566118499909</v>
      </c>
      <c r="H98" s="103">
        <v>0.71057133433956754</v>
      </c>
      <c r="I98" s="103">
        <v>0.29854405156724551</v>
      </c>
      <c r="J98" s="103">
        <v>0.31385545453205344</v>
      </c>
      <c r="K98" s="103">
        <v>0.27582886643330651</v>
      </c>
      <c r="L98" s="103">
        <v>0.14740003832628795</v>
      </c>
      <c r="M98" s="103">
        <v>0.44081147554021699</v>
      </c>
      <c r="N98" s="103">
        <v>0.99940922296212564</v>
      </c>
      <c r="O98" s="103">
        <v>0.88586514677999428</v>
      </c>
      <c r="P98" s="103">
        <v>0.99494797389316925</v>
      </c>
      <c r="Q98" s="103">
        <v>0.99999999999999989</v>
      </c>
      <c r="R98" s="103">
        <v>0.98640529891112461</v>
      </c>
      <c r="S98" s="103">
        <v>0.97745244381703045</v>
      </c>
      <c r="T98" s="103">
        <v>1</v>
      </c>
      <c r="U98" s="103">
        <v>1</v>
      </c>
      <c r="V98" s="103">
        <v>0.98836437003433675</v>
      </c>
      <c r="W98" s="103">
        <v>0.99303601006352971</v>
      </c>
      <c r="X98" s="103">
        <v>0.98513066947040251</v>
      </c>
      <c r="Y98" s="103">
        <v>0.92875654240858663</v>
      </c>
      <c r="Z98" s="103">
        <v>0.99610041044721453</v>
      </c>
      <c r="AA98" s="103">
        <v>0.99365599741806276</v>
      </c>
      <c r="AB98" s="103">
        <v>0.74461270935280199</v>
      </c>
      <c r="AC98" s="103">
        <v>0.77899941177499732</v>
      </c>
      <c r="AD98" s="103">
        <v>0.74677700728077889</v>
      </c>
      <c r="AE98" s="103">
        <v>0.74641639727146292</v>
      </c>
      <c r="AF98" s="103">
        <v>0.78059310655587144</v>
      </c>
      <c r="AG98" s="103">
        <v>0.78125602952988127</v>
      </c>
      <c r="AH98" s="103">
        <v>0.85195020745590877</v>
      </c>
      <c r="AI98" s="103">
        <v>0.75092958261873577</v>
      </c>
    </row>
    <row r="99" spans="1:35" x14ac:dyDescent="0.35">
      <c r="A99" s="103">
        <v>97</v>
      </c>
      <c r="B99" s="103">
        <v>9.2838693113871065E-2</v>
      </c>
      <c r="C99" s="103">
        <v>0.3341663327613752</v>
      </c>
      <c r="D99" s="103">
        <v>0.80531899427368103</v>
      </c>
      <c r="E99" s="103">
        <v>0.53784585765426107</v>
      </c>
      <c r="F99" s="103">
        <v>0.29014131477248789</v>
      </c>
      <c r="G99" s="103">
        <v>0.92785939970003739</v>
      </c>
      <c r="H99" s="103">
        <v>0.75457811947301379</v>
      </c>
      <c r="I99" s="103">
        <v>0.34314185805130365</v>
      </c>
      <c r="J99" s="103">
        <v>0.35712728431733864</v>
      </c>
      <c r="K99" s="103">
        <v>0.32340856395163625</v>
      </c>
      <c r="L99" s="103">
        <v>0.21006427328497951</v>
      </c>
      <c r="M99" s="103">
        <v>0.46703035218966882</v>
      </c>
      <c r="N99" s="103">
        <v>0.99940922296212564</v>
      </c>
      <c r="O99" s="103">
        <v>0.92427255580947165</v>
      </c>
      <c r="P99" s="103">
        <v>0.99494797389316925</v>
      </c>
      <c r="Q99" s="103">
        <v>0.99999999999999989</v>
      </c>
      <c r="R99" s="103">
        <v>0.99067041394212441</v>
      </c>
      <c r="S99" s="103">
        <v>0.98449260245459524</v>
      </c>
      <c r="T99" s="103">
        <v>1</v>
      </c>
      <c r="U99" s="103">
        <v>1</v>
      </c>
      <c r="V99" s="103">
        <v>0.99102609087947069</v>
      </c>
      <c r="W99" s="103">
        <v>0.99421002203534548</v>
      </c>
      <c r="X99" s="103">
        <v>0.98950952978868034</v>
      </c>
      <c r="Y99" s="103">
        <v>0.9341326900623218</v>
      </c>
      <c r="Z99" s="103">
        <v>0.99778060853104533</v>
      </c>
      <c r="AA99" s="103">
        <v>0.99497102859363418</v>
      </c>
      <c r="AB99" s="103">
        <v>0.77797684898561237</v>
      </c>
      <c r="AC99" s="103">
        <v>0.81314672276388245</v>
      </c>
      <c r="AD99" s="103">
        <v>0.78008664184701393</v>
      </c>
      <c r="AE99" s="103">
        <v>0.77929063638373275</v>
      </c>
      <c r="AF99" s="103">
        <v>0.81449852858985339</v>
      </c>
      <c r="AG99" s="103">
        <v>0.81506927312441124</v>
      </c>
      <c r="AH99" s="103">
        <v>0.8753731045181572</v>
      </c>
      <c r="AI99" s="103">
        <v>0.78416672602504844</v>
      </c>
    </row>
    <row r="100" spans="1:35" x14ac:dyDescent="0.35">
      <c r="A100" s="103">
        <v>98</v>
      </c>
      <c r="B100" s="103">
        <v>0.12174760437110765</v>
      </c>
      <c r="C100" s="103">
        <v>0.42552466396766947</v>
      </c>
      <c r="D100" s="103">
        <v>0.8553389155607598</v>
      </c>
      <c r="E100" s="103">
        <v>0.64600287379834087</v>
      </c>
      <c r="F100" s="103">
        <v>0.34791595154127236</v>
      </c>
      <c r="G100" s="103">
        <v>0.94766788217286257</v>
      </c>
      <c r="H100" s="103">
        <v>0.81754420286832774</v>
      </c>
      <c r="I100" s="103">
        <v>0.37493193643434353</v>
      </c>
      <c r="J100" s="103">
        <v>0.39440273629002137</v>
      </c>
      <c r="K100" s="103">
        <v>0.36487327774319323</v>
      </c>
      <c r="L100" s="103">
        <v>0.25999218551293757</v>
      </c>
      <c r="M100" s="103">
        <v>0.51867946338245574</v>
      </c>
      <c r="N100" s="103">
        <v>0.99940922296212564</v>
      </c>
      <c r="O100" s="103">
        <v>0.95302517360543559</v>
      </c>
      <c r="P100" s="103">
        <v>0.9953506535721709</v>
      </c>
      <c r="Q100" s="103">
        <v>0.99999999999999989</v>
      </c>
      <c r="R100" s="103">
        <v>0.99583374525117574</v>
      </c>
      <c r="S100" s="103">
        <v>0.98886286291954373</v>
      </c>
      <c r="T100" s="103">
        <v>1</v>
      </c>
      <c r="U100" s="103">
        <v>1</v>
      </c>
      <c r="V100" s="103">
        <v>0.99271034361763455</v>
      </c>
      <c r="W100" s="103">
        <v>0.99583075418335276</v>
      </c>
      <c r="X100" s="103">
        <v>0.99213941501920389</v>
      </c>
      <c r="Y100" s="103">
        <v>0.95199806171972579</v>
      </c>
      <c r="Z100" s="103">
        <v>0.99840886333850631</v>
      </c>
      <c r="AA100" s="103">
        <v>0.99641008914800111</v>
      </c>
      <c r="AB100" s="103">
        <v>0.81755353348063342</v>
      </c>
      <c r="AC100" s="103">
        <v>0.85386788584690554</v>
      </c>
      <c r="AD100" s="103">
        <v>0.8197011064800922</v>
      </c>
      <c r="AE100" s="103">
        <v>0.81857683989377106</v>
      </c>
      <c r="AF100" s="103">
        <v>0.85492698228420727</v>
      </c>
      <c r="AG100" s="103">
        <v>0.8553779254185887</v>
      </c>
      <c r="AH100" s="103">
        <v>0.90333285067477354</v>
      </c>
      <c r="AI100" s="103">
        <v>0.82291292970844643</v>
      </c>
    </row>
    <row r="101" spans="1:35" x14ac:dyDescent="0.35">
      <c r="A101" s="103">
        <v>99</v>
      </c>
      <c r="B101" s="103">
        <v>0.19485117070734581</v>
      </c>
      <c r="C101" s="103">
        <v>0.58758304429083474</v>
      </c>
      <c r="D101" s="103">
        <v>0.92433147106935454</v>
      </c>
      <c r="E101" s="103">
        <v>0.82679829370394586</v>
      </c>
      <c r="F101" s="103">
        <v>0.62361841884241209</v>
      </c>
      <c r="G101" s="103">
        <v>0.97952480194815406</v>
      </c>
      <c r="H101" s="103">
        <v>0.89351607041152303</v>
      </c>
      <c r="I101" s="103">
        <v>0.44050406512191842</v>
      </c>
      <c r="J101" s="103">
        <v>0.46825125810123891</v>
      </c>
      <c r="K101" s="103">
        <v>0.50868165675202759</v>
      </c>
      <c r="L101" s="103">
        <v>0.58856270896989205</v>
      </c>
      <c r="M101" s="103">
        <v>0.61593441668124538</v>
      </c>
      <c r="N101" s="103">
        <v>0.99940922296212564</v>
      </c>
      <c r="O101" s="103">
        <v>0.97256330833429028</v>
      </c>
      <c r="P101" s="103">
        <v>0.998491141801789</v>
      </c>
      <c r="Q101" s="103">
        <v>0.99999999999999989</v>
      </c>
      <c r="R101" s="103">
        <v>0.99868092137782993</v>
      </c>
      <c r="S101" s="103">
        <v>0.99396176331610964</v>
      </c>
      <c r="T101" s="103">
        <v>1</v>
      </c>
      <c r="U101" s="103">
        <v>1</v>
      </c>
      <c r="V101" s="103">
        <v>0.99593348204215648</v>
      </c>
      <c r="W101" s="103">
        <v>0.9981484268040085</v>
      </c>
      <c r="X101" s="103">
        <v>0.99513099397680449</v>
      </c>
      <c r="Y101" s="103">
        <v>0.97120911122929388</v>
      </c>
      <c r="Z101" s="103">
        <v>0.99962978731231289</v>
      </c>
      <c r="AA101" s="103">
        <v>0.99800666278984729</v>
      </c>
      <c r="AB101" s="103">
        <v>0.8713410381640081</v>
      </c>
      <c r="AC101" s="103">
        <v>0.90457308572155659</v>
      </c>
      <c r="AD101" s="103">
        <v>0.87343143288638081</v>
      </c>
      <c r="AE101" s="103">
        <v>0.87182568849165498</v>
      </c>
      <c r="AF101" s="103">
        <v>0.9052680260253273</v>
      </c>
      <c r="AG101" s="103">
        <v>0.90556649721053861</v>
      </c>
      <c r="AH101" s="103">
        <v>0.937648239790561</v>
      </c>
      <c r="AI101" s="103">
        <v>0.87554937523438003</v>
      </c>
    </row>
    <row r="102" spans="1:35" x14ac:dyDescent="0.35">
      <c r="A102" s="103">
        <v>100</v>
      </c>
      <c r="B102" s="103">
        <v>1</v>
      </c>
      <c r="C102" s="103">
        <v>1</v>
      </c>
      <c r="D102" s="103">
        <v>1</v>
      </c>
      <c r="E102" s="103">
        <v>1</v>
      </c>
      <c r="F102" s="103">
        <v>1</v>
      </c>
      <c r="G102" s="103">
        <v>1</v>
      </c>
      <c r="H102" s="103">
        <v>1</v>
      </c>
      <c r="I102" s="103">
        <v>1</v>
      </c>
      <c r="J102" s="103">
        <v>1</v>
      </c>
      <c r="K102" s="103">
        <v>0.99999999999999989</v>
      </c>
      <c r="L102" s="103">
        <v>1</v>
      </c>
      <c r="M102" s="103">
        <v>1</v>
      </c>
      <c r="N102" s="103">
        <v>1</v>
      </c>
      <c r="O102" s="103">
        <v>1</v>
      </c>
      <c r="P102" s="103">
        <v>1</v>
      </c>
      <c r="Q102" s="103">
        <v>0.99999999999999989</v>
      </c>
      <c r="R102" s="103">
        <v>1</v>
      </c>
      <c r="S102" s="103">
        <v>1</v>
      </c>
      <c r="T102" s="103">
        <v>1</v>
      </c>
      <c r="U102" s="103">
        <v>1</v>
      </c>
      <c r="V102" s="103">
        <v>1</v>
      </c>
      <c r="W102" s="103">
        <v>1</v>
      </c>
      <c r="X102" s="103">
        <v>1</v>
      </c>
      <c r="Y102" s="103">
        <v>1</v>
      </c>
      <c r="Z102" s="103">
        <v>1</v>
      </c>
      <c r="AA102" s="103">
        <v>1</v>
      </c>
      <c r="AB102" s="103">
        <v>1</v>
      </c>
      <c r="AC102" s="103">
        <v>1</v>
      </c>
      <c r="AD102" s="103">
        <v>1</v>
      </c>
      <c r="AE102" s="103">
        <v>1</v>
      </c>
      <c r="AF102" s="103">
        <v>1</v>
      </c>
      <c r="AG102" s="103">
        <v>1</v>
      </c>
      <c r="AH102" s="103">
        <v>1</v>
      </c>
      <c r="AI102" s="103">
        <v>0.99999999999999989</v>
      </c>
    </row>
    <row r="103" spans="1:35" x14ac:dyDescent="0.35">
      <c r="A103" s="103">
        <v>999</v>
      </c>
      <c r="B103" s="103">
        <v>0.97482410411875287</v>
      </c>
      <c r="C103" s="103">
        <v>0.92643720926894169</v>
      </c>
      <c r="D103" s="103">
        <v>0.65771857455847793</v>
      </c>
      <c r="E103" s="103">
        <v>0.85977191784703288</v>
      </c>
      <c r="F103" s="103">
        <v>0.91933309118105921</v>
      </c>
      <c r="G103" s="103">
        <v>0.65974349959827983</v>
      </c>
      <c r="H103" s="103">
        <v>0.53836287917027437</v>
      </c>
      <c r="I103" s="103">
        <v>0.85499125259229214</v>
      </c>
      <c r="J103" s="103">
        <v>0.85533437955532321</v>
      </c>
      <c r="K103" s="103">
        <v>0.87894644566803937</v>
      </c>
      <c r="L103" s="103">
        <v>0.9477521860112943</v>
      </c>
      <c r="M103" s="103">
        <v>0.83108567385990673</v>
      </c>
      <c r="N103" s="103">
        <v>-0.62972151407715238</v>
      </c>
      <c r="O103" s="103">
        <v>0.26711098954032148</v>
      </c>
      <c r="P103" s="103">
        <v>-0.40607080887033042</v>
      </c>
      <c r="Q103" s="103">
        <v>-3.62869403352837E-2</v>
      </c>
      <c r="R103" s="103">
        <v>-0.43333744636019439</v>
      </c>
      <c r="S103" s="103">
        <v>0.14214361397730019</v>
      </c>
      <c r="T103" s="103">
        <v>-0.472756823195982</v>
      </c>
      <c r="U103" s="103">
        <v>-0.34713007158400561</v>
      </c>
      <c r="V103" s="103">
        <v>-0.27223198332955317</v>
      </c>
      <c r="W103" s="103">
        <v>-0.29164442929231549</v>
      </c>
      <c r="X103" s="103">
        <v>-8.6287995909583207E-2</v>
      </c>
      <c r="Y103" s="103">
        <v>0.41521090548120432</v>
      </c>
      <c r="Z103" s="103">
        <v>-0.39943784517395259</v>
      </c>
      <c r="AA103" s="103">
        <v>-0.27344546920473373</v>
      </c>
      <c r="AB103" s="103">
        <v>0.51670760080926414</v>
      </c>
      <c r="AC103" s="103">
        <v>0.48940015967953171</v>
      </c>
      <c r="AD103" s="103">
        <v>0.51506660493694101</v>
      </c>
      <c r="AE103" s="103">
        <v>0.51056640823117072</v>
      </c>
      <c r="AF103" s="103">
        <v>0.48340559030794022</v>
      </c>
      <c r="AG103" s="103">
        <v>0.48177933953547952</v>
      </c>
      <c r="AH103" s="103">
        <v>0.28612216467241353</v>
      </c>
      <c r="AI103" s="103">
        <v>0.49846484402911878</v>
      </c>
    </row>
  </sheetData>
  <phoneticPr fontId="0"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filterMode="1"/>
  <dimension ref="A1:I8236"/>
  <sheetViews>
    <sheetView topLeftCell="A5001" workbookViewId="0">
      <selection activeCell="K5016" sqref="K5016"/>
    </sheetView>
  </sheetViews>
  <sheetFormatPr defaultRowHeight="14.5" x14ac:dyDescent="0.35"/>
  <cols>
    <col min="1" max="1" width="48.90625" bestFit="1" customWidth="1"/>
    <col min="2" max="2" width="12.54296875" bestFit="1" customWidth="1"/>
    <col min="3" max="3" width="23" bestFit="1" customWidth="1"/>
    <col min="4" max="4" width="16.90625" bestFit="1" customWidth="1"/>
    <col min="5" max="5" width="12.453125" customWidth="1"/>
  </cols>
  <sheetData>
    <row r="1" spans="1:9" x14ac:dyDescent="0.35">
      <c r="A1" t="s">
        <v>59</v>
      </c>
      <c r="B1" t="s">
        <v>43</v>
      </c>
      <c r="C1" t="s">
        <v>52</v>
      </c>
      <c r="D1" t="s">
        <v>53</v>
      </c>
      <c r="E1" t="s">
        <v>22</v>
      </c>
      <c r="F1" t="s">
        <v>56</v>
      </c>
      <c r="G1" t="s">
        <v>55</v>
      </c>
      <c r="H1" t="s">
        <v>1601</v>
      </c>
      <c r="I1" t="s">
        <v>786</v>
      </c>
    </row>
    <row r="2" spans="1:9" x14ac:dyDescent="0.35">
      <c r="A2" t="s">
        <v>1769</v>
      </c>
      <c r="B2" t="s">
        <v>44</v>
      </c>
      <c r="C2" t="s">
        <v>1767</v>
      </c>
      <c r="D2" t="s">
        <v>776</v>
      </c>
      <c r="E2" s="103">
        <v>7.0621107407753611E-2</v>
      </c>
      <c r="F2" s="103">
        <v>6782434</v>
      </c>
      <c r="G2" s="103"/>
      <c r="H2" t="s">
        <v>54</v>
      </c>
      <c r="I2" s="103"/>
    </row>
    <row r="3" spans="1:9" x14ac:dyDescent="0.35">
      <c r="A3" t="s">
        <v>1770</v>
      </c>
      <c r="B3" t="s">
        <v>44</v>
      </c>
      <c r="C3" t="s">
        <v>1767</v>
      </c>
      <c r="D3" t="s">
        <v>777</v>
      </c>
      <c r="E3" s="103">
        <v>0.30321784185441392</v>
      </c>
      <c r="F3" s="103">
        <v>6782434</v>
      </c>
      <c r="G3" s="103"/>
      <c r="H3" t="s">
        <v>54</v>
      </c>
      <c r="I3" s="103"/>
    </row>
    <row r="4" spans="1:9" x14ac:dyDescent="0.35">
      <c r="A4" t="s">
        <v>422</v>
      </c>
      <c r="B4" t="s">
        <v>44</v>
      </c>
      <c r="C4" t="s">
        <v>42</v>
      </c>
      <c r="D4" t="s">
        <v>776</v>
      </c>
      <c r="E4" s="103">
        <v>7.2433878457202824E-2</v>
      </c>
      <c r="F4" s="103">
        <v>6782434</v>
      </c>
      <c r="G4" s="103"/>
      <c r="H4" t="s">
        <v>54</v>
      </c>
      <c r="I4" s="103"/>
    </row>
    <row r="5" spans="1:9" x14ac:dyDescent="0.35">
      <c r="A5" t="s">
        <v>423</v>
      </c>
      <c r="B5" t="s">
        <v>44</v>
      </c>
      <c r="C5" t="s">
        <v>42</v>
      </c>
      <c r="D5" t="s">
        <v>777</v>
      </c>
      <c r="E5" s="103">
        <v>0.30584875577115828</v>
      </c>
      <c r="F5" s="103">
        <v>6782434</v>
      </c>
      <c r="G5" s="103"/>
      <c r="H5" t="s">
        <v>54</v>
      </c>
      <c r="I5" s="103"/>
    </row>
    <row r="6" spans="1:9" x14ac:dyDescent="0.35">
      <c r="A6" t="s">
        <v>1771</v>
      </c>
      <c r="B6" t="s">
        <v>44</v>
      </c>
      <c r="C6" t="s">
        <v>1768</v>
      </c>
      <c r="D6" t="s">
        <v>776</v>
      </c>
      <c r="E6" s="103">
        <v>1.5494437542628503E-3</v>
      </c>
      <c r="F6" s="103">
        <v>6782434</v>
      </c>
      <c r="G6" s="103"/>
      <c r="H6" t="s">
        <v>54</v>
      </c>
      <c r="I6" s="103"/>
    </row>
    <row r="7" spans="1:9" x14ac:dyDescent="0.35">
      <c r="A7" t="s">
        <v>1772</v>
      </c>
      <c r="B7" t="s">
        <v>44</v>
      </c>
      <c r="C7" t="s">
        <v>1768</v>
      </c>
      <c r="D7" t="s">
        <v>777</v>
      </c>
      <c r="E7" s="103">
        <v>2.1172192755580077E-2</v>
      </c>
      <c r="F7" s="103">
        <v>6782434</v>
      </c>
      <c r="G7" s="103"/>
      <c r="H7" t="s">
        <v>54</v>
      </c>
      <c r="I7" s="103"/>
    </row>
    <row r="8" spans="1:9" x14ac:dyDescent="0.35">
      <c r="A8" t="s">
        <v>424</v>
      </c>
      <c r="B8" t="s">
        <v>44</v>
      </c>
      <c r="C8" t="s">
        <v>40</v>
      </c>
      <c r="D8" t="s">
        <v>776</v>
      </c>
      <c r="E8" s="103">
        <v>8.1300606832296493E-2</v>
      </c>
      <c r="F8" s="103">
        <v>6782434</v>
      </c>
      <c r="G8" s="103"/>
      <c r="H8" t="s">
        <v>54</v>
      </c>
      <c r="I8" s="103"/>
    </row>
    <row r="9" spans="1:9" x14ac:dyDescent="0.35">
      <c r="A9" t="s">
        <v>425</v>
      </c>
      <c r="B9" t="s">
        <v>44</v>
      </c>
      <c r="C9" t="s">
        <v>40</v>
      </c>
      <c r="D9" t="s">
        <v>777</v>
      </c>
      <c r="E9" s="103">
        <v>0.31020412436007488</v>
      </c>
      <c r="F9" s="103">
        <v>6782434</v>
      </c>
      <c r="G9" s="103"/>
      <c r="H9" t="s">
        <v>54</v>
      </c>
      <c r="I9" s="103"/>
    </row>
    <row r="10" spans="1:9" x14ac:dyDescent="0.35">
      <c r="A10" t="s">
        <v>7324</v>
      </c>
      <c r="B10" t="s">
        <v>44</v>
      </c>
      <c r="C10" t="s">
        <v>5072</v>
      </c>
      <c r="D10" t="s">
        <v>776</v>
      </c>
      <c r="E10" s="103">
        <v>8.1695155455991167E-2</v>
      </c>
      <c r="F10" s="103">
        <v>6782434</v>
      </c>
      <c r="G10" s="103"/>
      <c r="H10" t="s">
        <v>54</v>
      </c>
      <c r="I10" s="103"/>
    </row>
    <row r="11" spans="1:9" x14ac:dyDescent="0.35">
      <c r="A11" t="s">
        <v>7325</v>
      </c>
      <c r="B11" t="s">
        <v>44</v>
      </c>
      <c r="C11" t="s">
        <v>5072</v>
      </c>
      <c r="D11" t="s">
        <v>777</v>
      </c>
      <c r="E11" s="103">
        <v>0.31449594644046663</v>
      </c>
      <c r="F11" s="103">
        <v>6782434</v>
      </c>
      <c r="G11" s="103"/>
      <c r="H11" t="s">
        <v>54</v>
      </c>
      <c r="I11" s="103"/>
    </row>
    <row r="12" spans="1:9" x14ac:dyDescent="0.35">
      <c r="A12" t="s">
        <v>5073</v>
      </c>
      <c r="B12" t="s">
        <v>44</v>
      </c>
      <c r="C12" t="s">
        <v>5071</v>
      </c>
      <c r="D12" t="s">
        <v>776</v>
      </c>
      <c r="E12" s="103">
        <v>8.1695155455991167E-2</v>
      </c>
      <c r="F12" s="103">
        <v>6782434</v>
      </c>
      <c r="G12" s="103"/>
      <c r="H12" t="s">
        <v>54</v>
      </c>
      <c r="I12" s="103"/>
    </row>
    <row r="13" spans="1:9" x14ac:dyDescent="0.35">
      <c r="A13" t="s">
        <v>5074</v>
      </c>
      <c r="B13" t="s">
        <v>44</v>
      </c>
      <c r="C13" t="s">
        <v>5071</v>
      </c>
      <c r="D13" t="s">
        <v>777</v>
      </c>
      <c r="E13" s="103">
        <v>0.31062447493038636</v>
      </c>
      <c r="F13" s="103">
        <v>6782434</v>
      </c>
      <c r="G13" s="103"/>
      <c r="H13" t="s">
        <v>54</v>
      </c>
      <c r="I13" s="103"/>
    </row>
    <row r="14" spans="1:9" x14ac:dyDescent="0.35">
      <c r="A14" t="s">
        <v>5075</v>
      </c>
      <c r="B14" t="s">
        <v>44</v>
      </c>
      <c r="C14" t="s">
        <v>5070</v>
      </c>
      <c r="D14" t="s">
        <v>776</v>
      </c>
      <c r="E14" s="103">
        <v>8.2345806829819498E-2</v>
      </c>
      <c r="F14" s="103">
        <v>6782434</v>
      </c>
      <c r="G14" s="103"/>
      <c r="H14" t="s">
        <v>54</v>
      </c>
      <c r="I14" s="103"/>
    </row>
    <row r="15" spans="1:9" x14ac:dyDescent="0.35">
      <c r="A15" t="s">
        <v>5076</v>
      </c>
      <c r="B15" t="s">
        <v>44</v>
      </c>
      <c r="C15" t="s">
        <v>5070</v>
      </c>
      <c r="D15" t="s">
        <v>777</v>
      </c>
      <c r="E15" s="103">
        <v>0.31641222015577297</v>
      </c>
      <c r="F15" s="103">
        <v>6782434</v>
      </c>
      <c r="G15" s="103"/>
      <c r="H15" t="s">
        <v>54</v>
      </c>
      <c r="I15" s="103"/>
    </row>
    <row r="16" spans="1:9" x14ac:dyDescent="0.35">
      <c r="A16" t="s">
        <v>426</v>
      </c>
      <c r="B16" t="s">
        <v>44</v>
      </c>
      <c r="C16" t="s">
        <v>340</v>
      </c>
      <c r="D16" t="s">
        <v>776</v>
      </c>
      <c r="E16" s="103">
        <v>5.7094842353054967E-2</v>
      </c>
      <c r="F16" s="103">
        <v>6782434</v>
      </c>
      <c r="G16" s="103"/>
      <c r="H16" t="s">
        <v>54</v>
      </c>
      <c r="I16" s="103"/>
    </row>
    <row r="17" spans="1:9" x14ac:dyDescent="0.35">
      <c r="A17" t="s">
        <v>427</v>
      </c>
      <c r="B17" t="s">
        <v>44</v>
      </c>
      <c r="C17" t="s">
        <v>340</v>
      </c>
      <c r="D17" t="s">
        <v>777</v>
      </c>
      <c r="E17" s="103">
        <v>0.2874000690607531</v>
      </c>
      <c r="F17" s="103">
        <v>6782434</v>
      </c>
      <c r="G17" s="103"/>
      <c r="H17" t="s">
        <v>54</v>
      </c>
      <c r="I17" s="103"/>
    </row>
    <row r="18" spans="1:9" x14ac:dyDescent="0.35">
      <c r="A18" t="s">
        <v>1773</v>
      </c>
      <c r="B18" t="s">
        <v>45</v>
      </c>
      <c r="C18" t="s">
        <v>1767</v>
      </c>
      <c r="D18" t="s">
        <v>776</v>
      </c>
      <c r="E18" s="103">
        <v>2.1858583587919193E-2</v>
      </c>
      <c r="F18" s="103">
        <v>6782434</v>
      </c>
      <c r="G18" s="103"/>
      <c r="H18" t="s">
        <v>54</v>
      </c>
      <c r="I18" s="103"/>
    </row>
    <row r="19" spans="1:9" x14ac:dyDescent="0.35">
      <c r="A19" t="s">
        <v>1774</v>
      </c>
      <c r="B19" t="s">
        <v>45</v>
      </c>
      <c r="C19" t="s">
        <v>1767</v>
      </c>
      <c r="D19" t="s">
        <v>777</v>
      </c>
      <c r="E19" s="103">
        <v>0.10924966288453822</v>
      </c>
      <c r="F19" s="103">
        <v>6782434</v>
      </c>
      <c r="G19" s="103"/>
      <c r="H19" t="s">
        <v>54</v>
      </c>
      <c r="I19" s="103"/>
    </row>
    <row r="20" spans="1:9" x14ac:dyDescent="0.35">
      <c r="A20" t="s">
        <v>428</v>
      </c>
      <c r="B20" t="s">
        <v>45</v>
      </c>
      <c r="C20" t="s">
        <v>42</v>
      </c>
      <c r="D20" t="s">
        <v>776</v>
      </c>
      <c r="E20" s="103">
        <v>2.2974148599614108E-2</v>
      </c>
      <c r="F20" s="103">
        <v>6782434</v>
      </c>
      <c r="G20" s="103"/>
      <c r="H20" t="s">
        <v>54</v>
      </c>
      <c r="I20" s="103"/>
    </row>
    <row r="21" spans="1:9" x14ac:dyDescent="0.35">
      <c r="A21" t="s">
        <v>429</v>
      </c>
      <c r="B21" t="s">
        <v>45</v>
      </c>
      <c r="C21" t="s">
        <v>42</v>
      </c>
      <c r="D21" t="s">
        <v>777</v>
      </c>
      <c r="E21" s="103">
        <v>0.1115657671570971</v>
      </c>
      <c r="F21" s="103">
        <v>6782434</v>
      </c>
      <c r="G21" s="103"/>
      <c r="H21" t="s">
        <v>54</v>
      </c>
      <c r="I21" s="103"/>
    </row>
    <row r="22" spans="1:9" x14ac:dyDescent="0.35">
      <c r="A22" t="s">
        <v>1775</v>
      </c>
      <c r="B22" t="s">
        <v>45</v>
      </c>
      <c r="C22" t="s">
        <v>1768</v>
      </c>
      <c r="D22" t="s">
        <v>776</v>
      </c>
      <c r="E22" s="103">
        <v>1.4956781965618205E-3</v>
      </c>
      <c r="F22" s="103">
        <v>6782434</v>
      </c>
      <c r="G22" s="103"/>
      <c r="H22" t="s">
        <v>54</v>
      </c>
      <c r="I22" s="103"/>
    </row>
    <row r="23" spans="1:9" x14ac:dyDescent="0.35">
      <c r="A23" t="s">
        <v>1776</v>
      </c>
      <c r="B23" t="s">
        <v>45</v>
      </c>
      <c r="C23" t="s">
        <v>1768</v>
      </c>
      <c r="D23" t="s">
        <v>777</v>
      </c>
      <c r="E23" s="103">
        <v>5.4296066925111561E-3</v>
      </c>
      <c r="F23" s="103">
        <v>6782434</v>
      </c>
      <c r="G23" s="103"/>
      <c r="H23" t="s">
        <v>54</v>
      </c>
      <c r="I23" s="103"/>
    </row>
    <row r="24" spans="1:9" x14ac:dyDescent="0.35">
      <c r="A24" t="s">
        <v>430</v>
      </c>
      <c r="B24" t="s">
        <v>45</v>
      </c>
      <c r="C24" t="s">
        <v>40</v>
      </c>
      <c r="D24" t="s">
        <v>776</v>
      </c>
      <c r="E24" s="103">
        <v>2.7307758115247802E-2</v>
      </c>
      <c r="F24" s="103">
        <v>6782434</v>
      </c>
      <c r="G24" s="103"/>
      <c r="H24" t="s">
        <v>54</v>
      </c>
      <c r="I24" s="103"/>
    </row>
    <row r="25" spans="1:9" x14ac:dyDescent="0.35">
      <c r="A25" t="s">
        <v>431</v>
      </c>
      <c r="B25" t="s">
        <v>45</v>
      </c>
      <c r="C25" t="s">
        <v>40</v>
      </c>
      <c r="D25" t="s">
        <v>777</v>
      </c>
      <c r="E25" s="103">
        <v>0.1180363654268399</v>
      </c>
      <c r="F25" s="103">
        <v>6782434</v>
      </c>
      <c r="G25" s="103"/>
      <c r="H25" t="s">
        <v>54</v>
      </c>
      <c r="I25" s="103"/>
    </row>
    <row r="26" spans="1:9" x14ac:dyDescent="0.35">
      <c r="A26" t="s">
        <v>7326</v>
      </c>
      <c r="B26" t="s">
        <v>45</v>
      </c>
      <c r="C26" t="s">
        <v>5072</v>
      </c>
      <c r="D26" t="s">
        <v>776</v>
      </c>
      <c r="E26" s="103">
        <v>2.9106394960984643E-2</v>
      </c>
      <c r="F26" s="103">
        <v>6782434</v>
      </c>
      <c r="G26" s="103"/>
      <c r="H26" t="s">
        <v>54</v>
      </c>
      <c r="I26" s="103"/>
    </row>
    <row r="27" spans="1:9" x14ac:dyDescent="0.35">
      <c r="A27" t="s">
        <v>7327</v>
      </c>
      <c r="B27" t="s">
        <v>45</v>
      </c>
      <c r="C27" t="s">
        <v>5072</v>
      </c>
      <c r="D27" t="s">
        <v>777</v>
      </c>
      <c r="E27" s="103">
        <v>0.12018553647865944</v>
      </c>
      <c r="F27" s="103">
        <v>6782434</v>
      </c>
      <c r="G27" s="103"/>
      <c r="H27" t="s">
        <v>54</v>
      </c>
      <c r="I27" s="103"/>
    </row>
    <row r="28" spans="1:9" x14ac:dyDescent="0.35">
      <c r="A28" t="s">
        <v>5077</v>
      </c>
      <c r="B28" t="s">
        <v>45</v>
      </c>
      <c r="C28" t="s">
        <v>5071</v>
      </c>
      <c r="D28" t="s">
        <v>776</v>
      </c>
      <c r="E28" s="103">
        <v>2.9087057215364774E-2</v>
      </c>
      <c r="F28" s="103">
        <v>6782434</v>
      </c>
      <c r="G28" s="103"/>
      <c r="H28" t="s">
        <v>54</v>
      </c>
      <c r="I28" s="103"/>
    </row>
    <row r="29" spans="1:9" x14ac:dyDescent="0.35">
      <c r="A29" t="s">
        <v>5078</v>
      </c>
      <c r="B29" t="s">
        <v>45</v>
      </c>
      <c r="C29" t="s">
        <v>5071</v>
      </c>
      <c r="D29" t="s">
        <v>777</v>
      </c>
      <c r="E29" s="103">
        <v>0.119000164512245</v>
      </c>
      <c r="F29" s="103">
        <v>6782434</v>
      </c>
      <c r="G29" s="103"/>
      <c r="H29" t="s">
        <v>54</v>
      </c>
      <c r="I29" s="103"/>
    </row>
    <row r="30" spans="1:9" x14ac:dyDescent="0.35">
      <c r="A30" t="s">
        <v>5079</v>
      </c>
      <c r="B30" t="s">
        <v>45</v>
      </c>
      <c r="C30" t="s">
        <v>5070</v>
      </c>
      <c r="D30" t="s">
        <v>776</v>
      </c>
      <c r="E30" s="103">
        <v>2.9151234148437274E-2</v>
      </c>
      <c r="F30" s="103">
        <v>6782434</v>
      </c>
      <c r="G30" s="103"/>
      <c r="H30" t="s">
        <v>54</v>
      </c>
      <c r="I30" s="103"/>
    </row>
    <row r="31" spans="1:9" x14ac:dyDescent="0.35">
      <c r="A31" t="s">
        <v>5080</v>
      </c>
      <c r="B31" t="s">
        <v>45</v>
      </c>
      <c r="C31" t="s">
        <v>5070</v>
      </c>
      <c r="D31" t="s">
        <v>777</v>
      </c>
      <c r="E31" s="103">
        <v>0.12092606516102718</v>
      </c>
      <c r="F31" s="103">
        <v>6782434</v>
      </c>
      <c r="G31" s="103"/>
      <c r="H31" t="s">
        <v>54</v>
      </c>
      <c r="I31" s="103"/>
    </row>
    <row r="32" spans="1:9" x14ac:dyDescent="0.35">
      <c r="A32" t="s">
        <v>432</v>
      </c>
      <c r="B32" t="s">
        <v>45</v>
      </c>
      <c r="C32" t="s">
        <v>340</v>
      </c>
      <c r="D32" t="s">
        <v>776</v>
      </c>
      <c r="E32" s="103">
        <v>1.5049201571058598E-2</v>
      </c>
      <c r="F32" s="103">
        <v>6782434</v>
      </c>
      <c r="G32" s="103"/>
      <c r="H32" t="s">
        <v>54</v>
      </c>
      <c r="I32" s="103"/>
    </row>
    <row r="33" spans="1:9" x14ac:dyDescent="0.35">
      <c r="A33" t="s">
        <v>433</v>
      </c>
      <c r="B33" t="s">
        <v>45</v>
      </c>
      <c r="C33" t="s">
        <v>340</v>
      </c>
      <c r="D33" t="s">
        <v>777</v>
      </c>
      <c r="E33" s="103">
        <v>9.8389277025407021E-2</v>
      </c>
      <c r="F33" s="103">
        <v>6782434</v>
      </c>
      <c r="G33" s="103"/>
      <c r="H33" t="s">
        <v>54</v>
      </c>
      <c r="I33" s="103"/>
    </row>
    <row r="34" spans="1:9" x14ac:dyDescent="0.35">
      <c r="A34" t="s">
        <v>1777</v>
      </c>
      <c r="B34" t="s">
        <v>46</v>
      </c>
      <c r="C34" t="s">
        <v>1767</v>
      </c>
      <c r="D34" t="s">
        <v>776</v>
      </c>
      <c r="E34" s="103">
        <v>1.3789153085869527E-2</v>
      </c>
      <c r="F34" s="103">
        <v>6782434</v>
      </c>
      <c r="G34" s="103"/>
      <c r="H34" t="s">
        <v>54</v>
      </c>
      <c r="I34" s="103"/>
    </row>
    <row r="35" spans="1:9" x14ac:dyDescent="0.35">
      <c r="A35" t="s">
        <v>1778</v>
      </c>
      <c r="B35" t="s">
        <v>46</v>
      </c>
      <c r="C35" t="s">
        <v>1767</v>
      </c>
      <c r="D35" t="s">
        <v>777</v>
      </c>
      <c r="E35" s="103">
        <v>5.6025210856876159E-2</v>
      </c>
      <c r="F35" s="103">
        <v>6782434</v>
      </c>
      <c r="G35" s="103"/>
      <c r="H35" t="s">
        <v>54</v>
      </c>
      <c r="I35" s="103"/>
    </row>
    <row r="36" spans="1:9" x14ac:dyDescent="0.35">
      <c r="A36" t="s">
        <v>434</v>
      </c>
      <c r="B36" t="s">
        <v>46</v>
      </c>
      <c r="C36" t="s">
        <v>42</v>
      </c>
      <c r="D36" t="s">
        <v>776</v>
      </c>
      <c r="E36" s="103">
        <v>1.4427236130011227E-2</v>
      </c>
      <c r="F36" s="103">
        <v>6782434</v>
      </c>
      <c r="G36" s="103"/>
      <c r="H36" t="s">
        <v>54</v>
      </c>
      <c r="I36" s="103"/>
    </row>
    <row r="37" spans="1:9" x14ac:dyDescent="0.35">
      <c r="A37" t="s">
        <v>435</v>
      </c>
      <c r="B37" t="s">
        <v>46</v>
      </c>
      <c r="C37" t="s">
        <v>42</v>
      </c>
      <c r="D37" t="s">
        <v>777</v>
      </c>
      <c r="E37" s="103">
        <v>5.7687592694745791E-2</v>
      </c>
      <c r="F37" s="103">
        <v>6782434</v>
      </c>
      <c r="G37" s="103"/>
      <c r="H37" t="s">
        <v>54</v>
      </c>
      <c r="I37" s="103"/>
    </row>
    <row r="38" spans="1:9" x14ac:dyDescent="0.35">
      <c r="A38" t="s">
        <v>1779</v>
      </c>
      <c r="B38" t="s">
        <v>46</v>
      </c>
      <c r="C38" t="s">
        <v>1768</v>
      </c>
      <c r="D38" t="s">
        <v>776</v>
      </c>
      <c r="E38" s="103">
        <v>2.8558171986603721E-3</v>
      </c>
      <c r="F38" s="103">
        <v>6782434</v>
      </c>
      <c r="G38" s="103"/>
      <c r="H38" t="s">
        <v>54</v>
      </c>
      <c r="I38" s="103"/>
    </row>
    <row r="39" spans="1:9" x14ac:dyDescent="0.35">
      <c r="A39" t="s">
        <v>1780</v>
      </c>
      <c r="B39" t="s">
        <v>46</v>
      </c>
      <c r="C39" t="s">
        <v>1768</v>
      </c>
      <c r="D39" t="s">
        <v>777</v>
      </c>
      <c r="E39" s="103">
        <v>2.8113357951445239E-3</v>
      </c>
      <c r="F39" s="103">
        <v>6782434</v>
      </c>
      <c r="G39" s="103"/>
      <c r="H39" t="s">
        <v>54</v>
      </c>
      <c r="I39" s="103"/>
    </row>
    <row r="40" spans="1:9" x14ac:dyDescent="0.35">
      <c r="A40" t="s">
        <v>436</v>
      </c>
      <c r="B40" t="s">
        <v>46</v>
      </c>
      <c r="C40" t="s">
        <v>40</v>
      </c>
      <c r="D40" t="s">
        <v>776</v>
      </c>
      <c r="E40" s="103">
        <v>1.3124274290558518E-2</v>
      </c>
      <c r="F40" s="103">
        <v>6782434</v>
      </c>
      <c r="G40" s="103"/>
      <c r="H40" t="s">
        <v>54</v>
      </c>
      <c r="I40" s="103"/>
    </row>
    <row r="41" spans="1:9" x14ac:dyDescent="0.35">
      <c r="A41" t="s">
        <v>437</v>
      </c>
      <c r="B41" t="s">
        <v>46</v>
      </c>
      <c r="C41" t="s">
        <v>40</v>
      </c>
      <c r="D41" t="s">
        <v>777</v>
      </c>
      <c r="E41" s="103">
        <v>6.2659065338630401E-2</v>
      </c>
      <c r="F41" s="103">
        <v>6782434</v>
      </c>
      <c r="G41" s="103"/>
      <c r="H41" t="s">
        <v>54</v>
      </c>
      <c r="I41" s="103"/>
    </row>
    <row r="42" spans="1:9" x14ac:dyDescent="0.35">
      <c r="A42" t="s">
        <v>7328</v>
      </c>
      <c r="B42" t="s">
        <v>46</v>
      </c>
      <c r="C42" t="s">
        <v>5072</v>
      </c>
      <c r="D42" t="s">
        <v>776</v>
      </c>
      <c r="E42" s="103">
        <v>2.2392639945006336E-2</v>
      </c>
      <c r="F42" s="103">
        <v>6782434</v>
      </c>
      <c r="G42" s="103"/>
      <c r="H42" t="s">
        <v>54</v>
      </c>
      <c r="I42" s="103"/>
    </row>
    <row r="43" spans="1:9" x14ac:dyDescent="0.35">
      <c r="A43" t="s">
        <v>7329</v>
      </c>
      <c r="B43" t="s">
        <v>46</v>
      </c>
      <c r="C43" t="s">
        <v>5072</v>
      </c>
      <c r="D43" t="s">
        <v>777</v>
      </c>
      <c r="E43" s="103">
        <v>6.5384872936006866E-2</v>
      </c>
      <c r="F43" s="103">
        <v>6782434</v>
      </c>
      <c r="G43" s="103"/>
      <c r="H43" t="s">
        <v>54</v>
      </c>
      <c r="I43" s="103"/>
    </row>
    <row r="44" spans="1:9" x14ac:dyDescent="0.35">
      <c r="A44" t="s">
        <v>5081</v>
      </c>
      <c r="B44" t="s">
        <v>46</v>
      </c>
      <c r="C44" t="s">
        <v>5071</v>
      </c>
      <c r="D44" t="s">
        <v>776</v>
      </c>
      <c r="E44" s="103">
        <v>2.2133506975728266E-2</v>
      </c>
      <c r="F44" s="103">
        <v>6782434</v>
      </c>
      <c r="G44" s="103"/>
      <c r="H44" t="s">
        <v>54</v>
      </c>
      <c r="I44" s="103"/>
    </row>
    <row r="45" spans="1:9" x14ac:dyDescent="0.35">
      <c r="A45" t="s">
        <v>5082</v>
      </c>
      <c r="B45" t="s">
        <v>46</v>
      </c>
      <c r="C45" t="s">
        <v>5071</v>
      </c>
      <c r="D45" t="s">
        <v>777</v>
      </c>
      <c r="E45" s="103">
        <v>6.4921930672239003E-2</v>
      </c>
      <c r="F45" s="103">
        <v>6782434</v>
      </c>
      <c r="G45" s="103"/>
      <c r="H45" t="s">
        <v>54</v>
      </c>
      <c r="I45" s="103"/>
    </row>
    <row r="46" spans="1:9" x14ac:dyDescent="0.35">
      <c r="A46" t="s">
        <v>5083</v>
      </c>
      <c r="B46" t="s">
        <v>46</v>
      </c>
      <c r="C46" t="s">
        <v>5070</v>
      </c>
      <c r="D46" t="s">
        <v>776</v>
      </c>
      <c r="E46" s="103">
        <v>1.831817316183016E-2</v>
      </c>
      <c r="F46" s="103">
        <v>6782434</v>
      </c>
      <c r="G46" s="103"/>
      <c r="H46" t="s">
        <v>54</v>
      </c>
      <c r="I46" s="103"/>
    </row>
    <row r="47" spans="1:9" x14ac:dyDescent="0.35">
      <c r="A47" t="s">
        <v>5084</v>
      </c>
      <c r="B47" t="s">
        <v>46</v>
      </c>
      <c r="C47" t="s">
        <v>5070</v>
      </c>
      <c r="D47" t="s">
        <v>777</v>
      </c>
      <c r="E47" s="103">
        <v>6.5190327673480306E-2</v>
      </c>
      <c r="F47" s="103">
        <v>6782434</v>
      </c>
      <c r="G47" s="103"/>
      <c r="H47" t="s">
        <v>54</v>
      </c>
      <c r="I47" s="103"/>
    </row>
    <row r="48" spans="1:9" x14ac:dyDescent="0.35">
      <c r="A48" t="s">
        <v>438</v>
      </c>
      <c r="B48" t="s">
        <v>46</v>
      </c>
      <c r="C48" t="s">
        <v>340</v>
      </c>
      <c r="D48" t="s">
        <v>776</v>
      </c>
      <c r="E48" s="103">
        <v>5.6566269125967097E-3</v>
      </c>
      <c r="F48" s="103">
        <v>6782434</v>
      </c>
      <c r="G48" s="103"/>
      <c r="H48" t="s">
        <v>54</v>
      </c>
      <c r="I48" s="103"/>
    </row>
    <row r="49" spans="1:9" x14ac:dyDescent="0.35">
      <c r="A49" t="s">
        <v>439</v>
      </c>
      <c r="B49" t="s">
        <v>46</v>
      </c>
      <c r="C49" t="s">
        <v>340</v>
      </c>
      <c r="D49" t="s">
        <v>777</v>
      </c>
      <c r="E49" s="103">
        <v>4.7035414527958529E-2</v>
      </c>
      <c r="F49" s="103">
        <v>6782434</v>
      </c>
      <c r="G49" s="103"/>
      <c r="H49" t="s">
        <v>54</v>
      </c>
      <c r="I49" s="103"/>
    </row>
    <row r="50" spans="1:9" x14ac:dyDescent="0.35">
      <c r="A50" t="s">
        <v>4374</v>
      </c>
      <c r="B50" t="s">
        <v>51</v>
      </c>
      <c r="C50" t="s">
        <v>4357</v>
      </c>
      <c r="D50" t="s">
        <v>40</v>
      </c>
      <c r="E50" s="103">
        <v>1.4160644970777003E-3</v>
      </c>
      <c r="F50" s="103">
        <v>677931</v>
      </c>
      <c r="G50" s="103">
        <v>1</v>
      </c>
      <c r="H50" t="s">
        <v>54</v>
      </c>
      <c r="I50" s="103"/>
    </row>
    <row r="51" spans="1:9" x14ac:dyDescent="0.35">
      <c r="A51" t="s">
        <v>5085</v>
      </c>
      <c r="B51" t="s">
        <v>51</v>
      </c>
      <c r="C51" t="s">
        <v>4357</v>
      </c>
      <c r="D51" t="s">
        <v>5070</v>
      </c>
      <c r="E51" s="103">
        <v>-5.6443809702509578E-3</v>
      </c>
      <c r="F51" s="103">
        <v>677931</v>
      </c>
      <c r="G51" s="103">
        <v>1</v>
      </c>
      <c r="H51" t="s">
        <v>54</v>
      </c>
      <c r="I51" s="103"/>
    </row>
    <row r="52" spans="1:9" x14ac:dyDescent="0.35">
      <c r="A52" t="s">
        <v>5086</v>
      </c>
      <c r="B52" t="s">
        <v>51</v>
      </c>
      <c r="C52" t="s">
        <v>4357</v>
      </c>
      <c r="D52" t="s">
        <v>5071</v>
      </c>
      <c r="E52" s="103">
        <v>-5.6444037613692889E-3</v>
      </c>
      <c r="F52" s="103">
        <v>677931</v>
      </c>
      <c r="G52" s="103">
        <v>1</v>
      </c>
      <c r="H52" t="s">
        <v>54</v>
      </c>
      <c r="I52" s="103"/>
    </row>
    <row r="53" spans="1:9" x14ac:dyDescent="0.35">
      <c r="A53" t="s">
        <v>5087</v>
      </c>
      <c r="B53" t="s">
        <v>51</v>
      </c>
      <c r="C53" t="s">
        <v>4357</v>
      </c>
      <c r="D53" t="s">
        <v>5072</v>
      </c>
      <c r="E53" s="103">
        <v>-5.6444037613692889E-3</v>
      </c>
      <c r="F53" s="103">
        <v>677931</v>
      </c>
      <c r="G53" s="103">
        <v>1</v>
      </c>
      <c r="H53" t="s">
        <v>54</v>
      </c>
      <c r="I53" s="103"/>
    </row>
    <row r="54" spans="1:9" x14ac:dyDescent="0.35">
      <c r="A54" t="s">
        <v>4375</v>
      </c>
      <c r="B54" t="s">
        <v>51</v>
      </c>
      <c r="C54" t="s">
        <v>4357</v>
      </c>
      <c r="D54" t="s">
        <v>42</v>
      </c>
      <c r="E54" s="103">
        <v>-5.6387717716869946E-3</v>
      </c>
      <c r="F54" s="103">
        <v>677931</v>
      </c>
      <c r="G54" s="103">
        <v>1</v>
      </c>
      <c r="H54" t="s">
        <v>54</v>
      </c>
      <c r="I54" s="103"/>
    </row>
    <row r="55" spans="1:9" x14ac:dyDescent="0.35">
      <c r="A55" t="s">
        <v>4376</v>
      </c>
      <c r="B55" t="s">
        <v>51</v>
      </c>
      <c r="C55" t="s">
        <v>4357</v>
      </c>
      <c r="D55" t="s">
        <v>1767</v>
      </c>
      <c r="E55" s="103">
        <v>-5.6387717716869946E-3</v>
      </c>
      <c r="F55" s="103">
        <v>677931</v>
      </c>
      <c r="G55" s="103">
        <v>1</v>
      </c>
      <c r="H55" t="s">
        <v>54</v>
      </c>
      <c r="I55" s="103"/>
    </row>
    <row r="56" spans="1:9" x14ac:dyDescent="0.35">
      <c r="A56" t="s">
        <v>4377</v>
      </c>
      <c r="B56" t="s">
        <v>51</v>
      </c>
      <c r="C56" t="s">
        <v>4357</v>
      </c>
      <c r="D56" t="s">
        <v>1768</v>
      </c>
      <c r="E56" s="103">
        <v>1.4585513542418656E-2</v>
      </c>
      <c r="F56" s="103">
        <v>677931</v>
      </c>
      <c r="G56" s="103">
        <v>1</v>
      </c>
      <c r="H56" t="s">
        <v>54</v>
      </c>
      <c r="I56" s="103"/>
    </row>
    <row r="57" spans="1:9" x14ac:dyDescent="0.35">
      <c r="A57" t="s">
        <v>4378</v>
      </c>
      <c r="B57" t="s">
        <v>51</v>
      </c>
      <c r="C57" t="s">
        <v>4357</v>
      </c>
      <c r="D57" t="s">
        <v>340</v>
      </c>
      <c r="E57" s="103">
        <v>2.9418879098245615E-4</v>
      </c>
      <c r="F57" s="103">
        <v>677931</v>
      </c>
      <c r="G57" s="103">
        <v>1</v>
      </c>
      <c r="H57" t="s">
        <v>54</v>
      </c>
      <c r="I57" s="103"/>
    </row>
    <row r="58" spans="1:9" x14ac:dyDescent="0.35">
      <c r="A58" t="s">
        <v>4379</v>
      </c>
      <c r="B58" t="s">
        <v>51</v>
      </c>
      <c r="C58" t="s">
        <v>4357</v>
      </c>
      <c r="D58" t="s">
        <v>777</v>
      </c>
      <c r="E58" s="103">
        <v>1.2480219518937591E-3</v>
      </c>
      <c r="F58" s="103">
        <v>677931</v>
      </c>
      <c r="G58" s="103">
        <v>1</v>
      </c>
      <c r="H58" t="s">
        <v>54</v>
      </c>
      <c r="I58" s="103"/>
    </row>
    <row r="59" spans="1:9" x14ac:dyDescent="0.35">
      <c r="A59" t="s">
        <v>4380</v>
      </c>
      <c r="B59" t="s">
        <v>51</v>
      </c>
      <c r="C59" t="s">
        <v>4357</v>
      </c>
      <c r="D59" t="s">
        <v>776</v>
      </c>
      <c r="E59" s="103">
        <v>3.3152764184195258E-3</v>
      </c>
      <c r="F59" s="103">
        <v>677931</v>
      </c>
      <c r="G59" s="103">
        <v>1</v>
      </c>
      <c r="H59" t="s">
        <v>54</v>
      </c>
      <c r="I59" s="103"/>
    </row>
    <row r="60" spans="1:9" x14ac:dyDescent="0.35">
      <c r="A60" t="s">
        <v>4360</v>
      </c>
      <c r="B60" t="s">
        <v>51</v>
      </c>
      <c r="C60" t="s">
        <v>4358</v>
      </c>
      <c r="D60" t="s">
        <v>40</v>
      </c>
      <c r="E60" s="103">
        <v>0</v>
      </c>
      <c r="F60" s="103">
        <v>677931</v>
      </c>
      <c r="G60" s="103">
        <v>1</v>
      </c>
      <c r="H60" t="s">
        <v>54</v>
      </c>
      <c r="I60" s="103"/>
    </row>
    <row r="61" spans="1:9" x14ac:dyDescent="0.35">
      <c r="A61" t="s">
        <v>5088</v>
      </c>
      <c r="B61" t="s">
        <v>51</v>
      </c>
      <c r="C61" t="s">
        <v>4358</v>
      </c>
      <c r="D61" t="s">
        <v>5070</v>
      </c>
      <c r="E61" s="103">
        <v>0</v>
      </c>
      <c r="F61" s="103">
        <v>677931</v>
      </c>
      <c r="G61" s="103">
        <v>1</v>
      </c>
      <c r="H61" t="s">
        <v>54</v>
      </c>
      <c r="I61" s="103"/>
    </row>
    <row r="62" spans="1:9" x14ac:dyDescent="0.35">
      <c r="A62" t="s">
        <v>5089</v>
      </c>
      <c r="B62" t="s">
        <v>51</v>
      </c>
      <c r="C62" t="s">
        <v>4358</v>
      </c>
      <c r="D62" t="s">
        <v>5071</v>
      </c>
      <c r="E62" s="103">
        <v>0</v>
      </c>
      <c r="F62" s="103">
        <v>677931</v>
      </c>
      <c r="G62" s="103">
        <v>1</v>
      </c>
      <c r="H62" t="s">
        <v>54</v>
      </c>
      <c r="I62" s="103"/>
    </row>
    <row r="63" spans="1:9" x14ac:dyDescent="0.35">
      <c r="A63" t="s">
        <v>5090</v>
      </c>
      <c r="B63" t="s">
        <v>51</v>
      </c>
      <c r="C63" t="s">
        <v>4358</v>
      </c>
      <c r="D63" t="s">
        <v>5072</v>
      </c>
      <c r="E63" s="103">
        <v>0</v>
      </c>
      <c r="F63" s="103">
        <v>677931</v>
      </c>
      <c r="G63" s="103">
        <v>1</v>
      </c>
      <c r="H63" t="s">
        <v>54</v>
      </c>
      <c r="I63" s="103"/>
    </row>
    <row r="64" spans="1:9" x14ac:dyDescent="0.35">
      <c r="A64" t="s">
        <v>4361</v>
      </c>
      <c r="B64" t="s">
        <v>51</v>
      </c>
      <c r="C64" t="s">
        <v>4358</v>
      </c>
      <c r="D64" t="s">
        <v>42</v>
      </c>
      <c r="E64" s="103">
        <v>0</v>
      </c>
      <c r="F64" s="103">
        <v>677931</v>
      </c>
      <c r="G64" s="103">
        <v>1</v>
      </c>
      <c r="H64" t="s">
        <v>54</v>
      </c>
      <c r="I64" s="103"/>
    </row>
    <row r="65" spans="1:9" x14ac:dyDescent="0.35">
      <c r="A65" t="s">
        <v>4362</v>
      </c>
      <c r="B65" t="s">
        <v>51</v>
      </c>
      <c r="C65" t="s">
        <v>4358</v>
      </c>
      <c r="D65" t="s">
        <v>1767</v>
      </c>
      <c r="E65" s="103">
        <v>0</v>
      </c>
      <c r="F65" s="103">
        <v>677931</v>
      </c>
      <c r="G65" s="103">
        <v>1</v>
      </c>
      <c r="H65" t="s">
        <v>54</v>
      </c>
      <c r="I65" s="103"/>
    </row>
    <row r="66" spans="1:9" x14ac:dyDescent="0.35">
      <c r="A66" t="s">
        <v>4363</v>
      </c>
      <c r="B66" t="s">
        <v>51</v>
      </c>
      <c r="C66" t="s">
        <v>4358</v>
      </c>
      <c r="D66" t="s">
        <v>1768</v>
      </c>
      <c r="E66" s="103">
        <v>0</v>
      </c>
      <c r="F66" s="103">
        <v>677931</v>
      </c>
      <c r="G66" s="103">
        <v>1</v>
      </c>
      <c r="H66" t="s">
        <v>54</v>
      </c>
      <c r="I66" s="103"/>
    </row>
    <row r="67" spans="1:9" x14ac:dyDescent="0.35">
      <c r="A67" t="s">
        <v>4364</v>
      </c>
      <c r="B67" t="s">
        <v>51</v>
      </c>
      <c r="C67" t="s">
        <v>4358</v>
      </c>
      <c r="D67" t="s">
        <v>340</v>
      </c>
      <c r="E67" s="103">
        <v>0</v>
      </c>
      <c r="F67" s="103">
        <v>677931</v>
      </c>
      <c r="G67" s="103">
        <v>1</v>
      </c>
      <c r="H67" t="s">
        <v>54</v>
      </c>
      <c r="I67" s="103"/>
    </row>
    <row r="68" spans="1:9" x14ac:dyDescent="0.35">
      <c r="A68" t="s">
        <v>4365</v>
      </c>
      <c r="B68" t="s">
        <v>51</v>
      </c>
      <c r="C68" t="s">
        <v>4358</v>
      </c>
      <c r="D68" t="s">
        <v>777</v>
      </c>
      <c r="E68" s="103">
        <v>0</v>
      </c>
      <c r="F68" s="103">
        <v>677931</v>
      </c>
      <c r="G68" s="103">
        <v>1</v>
      </c>
      <c r="H68" t="s">
        <v>54</v>
      </c>
      <c r="I68" s="103"/>
    </row>
    <row r="69" spans="1:9" x14ac:dyDescent="0.35">
      <c r="A69" t="s">
        <v>4366</v>
      </c>
      <c r="B69" t="s">
        <v>51</v>
      </c>
      <c r="C69" t="s">
        <v>4358</v>
      </c>
      <c r="D69" t="s">
        <v>776</v>
      </c>
      <c r="E69" s="103">
        <v>0</v>
      </c>
      <c r="F69" s="103">
        <v>677931</v>
      </c>
      <c r="G69" s="103">
        <v>1</v>
      </c>
      <c r="H69" t="s">
        <v>54</v>
      </c>
      <c r="I69" s="103"/>
    </row>
    <row r="70" spans="1:9" x14ac:dyDescent="0.35">
      <c r="A70" t="s">
        <v>4367</v>
      </c>
      <c r="B70" t="s">
        <v>51</v>
      </c>
      <c r="C70" t="s">
        <v>4359</v>
      </c>
      <c r="D70" t="s">
        <v>40</v>
      </c>
      <c r="E70" s="103">
        <v>6.399295126402301E-6</v>
      </c>
      <c r="F70" s="103">
        <v>677931</v>
      </c>
      <c r="G70" s="103">
        <v>1</v>
      </c>
      <c r="H70" t="s">
        <v>54</v>
      </c>
      <c r="I70" s="103"/>
    </row>
    <row r="71" spans="1:9" x14ac:dyDescent="0.35">
      <c r="A71" t="s">
        <v>5091</v>
      </c>
      <c r="B71" t="s">
        <v>51</v>
      </c>
      <c r="C71" t="s">
        <v>4359</v>
      </c>
      <c r="D71" t="s">
        <v>5070</v>
      </c>
      <c r="E71" s="103">
        <v>6.3960329611099083E-6</v>
      </c>
      <c r="F71" s="103">
        <v>677931</v>
      </c>
      <c r="G71" s="103">
        <v>1</v>
      </c>
      <c r="H71" t="s">
        <v>54</v>
      </c>
      <c r="I71" s="103"/>
    </row>
    <row r="72" spans="1:9" x14ac:dyDescent="0.35">
      <c r="A72" t="s">
        <v>5092</v>
      </c>
      <c r="B72" t="s">
        <v>51</v>
      </c>
      <c r="C72" t="s">
        <v>4359</v>
      </c>
      <c r="D72" t="s">
        <v>5071</v>
      </c>
      <c r="E72" s="103">
        <v>6.3732418427785802E-6</v>
      </c>
      <c r="F72" s="103">
        <v>677931</v>
      </c>
      <c r="G72" s="103">
        <v>1</v>
      </c>
      <c r="H72" t="s">
        <v>54</v>
      </c>
      <c r="I72" s="103"/>
    </row>
    <row r="73" spans="1:9" x14ac:dyDescent="0.35">
      <c r="A73" t="s">
        <v>5093</v>
      </c>
      <c r="B73" t="s">
        <v>51</v>
      </c>
      <c r="C73" t="s">
        <v>4359</v>
      </c>
      <c r="D73" t="s">
        <v>5072</v>
      </c>
      <c r="E73" s="103">
        <v>6.3732418427785802E-6</v>
      </c>
      <c r="F73" s="103">
        <v>677931</v>
      </c>
      <c r="G73" s="103">
        <v>1</v>
      </c>
      <c r="H73" t="s">
        <v>54</v>
      </c>
      <c r="I73" s="103"/>
    </row>
    <row r="74" spans="1:9" x14ac:dyDescent="0.35">
      <c r="A74" t="s">
        <v>4368</v>
      </c>
      <c r="B74" t="s">
        <v>51</v>
      </c>
      <c r="C74" t="s">
        <v>4359</v>
      </c>
      <c r="D74" t="s">
        <v>42</v>
      </c>
      <c r="E74" s="103">
        <v>6.2365309810358625E-6</v>
      </c>
      <c r="F74" s="103">
        <v>677931</v>
      </c>
      <c r="G74" s="103">
        <v>1</v>
      </c>
      <c r="H74" t="s">
        <v>54</v>
      </c>
      <c r="I74" s="103"/>
    </row>
    <row r="75" spans="1:9" x14ac:dyDescent="0.35">
      <c r="A75" t="s">
        <v>4369</v>
      </c>
      <c r="B75" t="s">
        <v>51</v>
      </c>
      <c r="C75" t="s">
        <v>4359</v>
      </c>
      <c r="D75" t="s">
        <v>1767</v>
      </c>
      <c r="E75" s="103">
        <v>6.2365309810358625E-6</v>
      </c>
      <c r="F75" s="103">
        <v>677931</v>
      </c>
      <c r="G75" s="103">
        <v>1</v>
      </c>
      <c r="H75" t="s">
        <v>54</v>
      </c>
      <c r="I75" s="103"/>
    </row>
    <row r="76" spans="1:9" x14ac:dyDescent="0.35">
      <c r="A76" t="s">
        <v>4370</v>
      </c>
      <c r="B76" t="s">
        <v>51</v>
      </c>
      <c r="C76" t="s">
        <v>4359</v>
      </c>
      <c r="D76" t="s">
        <v>1768</v>
      </c>
      <c r="E76" s="103">
        <v>1.8245765595690021E-6</v>
      </c>
      <c r="F76" s="103">
        <v>677931</v>
      </c>
      <c r="G76" s="103">
        <v>1</v>
      </c>
      <c r="H76" t="s">
        <v>54</v>
      </c>
      <c r="I76" s="103"/>
    </row>
    <row r="77" spans="1:9" x14ac:dyDescent="0.35">
      <c r="A77" t="s">
        <v>4371</v>
      </c>
      <c r="B77" t="s">
        <v>51</v>
      </c>
      <c r="C77" t="s">
        <v>4359</v>
      </c>
      <c r="D77" t="s">
        <v>340</v>
      </c>
      <c r="E77" s="103">
        <v>6.5110086970892812E-6</v>
      </c>
      <c r="F77" s="103">
        <v>677931</v>
      </c>
      <c r="G77" s="103">
        <v>1</v>
      </c>
      <c r="H77" t="s">
        <v>54</v>
      </c>
      <c r="I77" s="103"/>
    </row>
    <row r="78" spans="1:9" x14ac:dyDescent="0.35">
      <c r="A78" t="s">
        <v>4372</v>
      </c>
      <c r="B78" t="s">
        <v>51</v>
      </c>
      <c r="C78" t="s">
        <v>4359</v>
      </c>
      <c r="D78" t="s">
        <v>777</v>
      </c>
      <c r="E78" s="103">
        <v>2.7015116856525443E-6</v>
      </c>
      <c r="F78" s="103">
        <v>677931</v>
      </c>
      <c r="G78" s="103">
        <v>1</v>
      </c>
      <c r="H78" t="s">
        <v>54</v>
      </c>
      <c r="I78" s="103"/>
    </row>
    <row r="79" spans="1:9" x14ac:dyDescent="0.35">
      <c r="A79" t="s">
        <v>4373</v>
      </c>
      <c r="B79" t="s">
        <v>51</v>
      </c>
      <c r="C79" t="s">
        <v>4359</v>
      </c>
      <c r="D79" t="s">
        <v>776</v>
      </c>
      <c r="E79" s="103">
        <v>5.6631246875129626E-6</v>
      </c>
      <c r="F79" s="103">
        <v>677931</v>
      </c>
      <c r="G79" s="103">
        <v>1</v>
      </c>
      <c r="H79" t="s">
        <v>54</v>
      </c>
      <c r="I79" s="103"/>
    </row>
    <row r="80" spans="1:9" x14ac:dyDescent="0.35">
      <c r="A80" t="s">
        <v>816</v>
      </c>
      <c r="B80" t="s">
        <v>51</v>
      </c>
      <c r="C80" t="s">
        <v>36</v>
      </c>
      <c r="D80" t="s">
        <v>40</v>
      </c>
      <c r="E80" s="103">
        <v>0.11069874818527858</v>
      </c>
      <c r="F80" s="103">
        <v>677931</v>
      </c>
      <c r="G80" s="103">
        <v>1</v>
      </c>
      <c r="H80" t="s">
        <v>54</v>
      </c>
      <c r="I80" s="103"/>
    </row>
    <row r="81" spans="1:9" x14ac:dyDescent="0.35">
      <c r="A81" t="s">
        <v>5094</v>
      </c>
      <c r="B81" t="s">
        <v>51</v>
      </c>
      <c r="C81" t="s">
        <v>36</v>
      </c>
      <c r="D81" t="s">
        <v>5070</v>
      </c>
      <c r="E81" s="103">
        <v>0.11024806325415816</v>
      </c>
      <c r="F81" s="103">
        <v>677931</v>
      </c>
      <c r="G81" s="103">
        <v>1</v>
      </c>
      <c r="H81" t="s">
        <v>54</v>
      </c>
      <c r="I81" s="103"/>
    </row>
    <row r="82" spans="1:9" x14ac:dyDescent="0.35">
      <c r="A82" t="s">
        <v>5095</v>
      </c>
      <c r="B82" t="s">
        <v>51</v>
      </c>
      <c r="C82" t="s">
        <v>36</v>
      </c>
      <c r="D82" t="s">
        <v>5071</v>
      </c>
      <c r="E82" s="103">
        <v>0.11024806325415816</v>
      </c>
      <c r="F82" s="103">
        <v>677931</v>
      </c>
      <c r="G82" s="103">
        <v>1</v>
      </c>
      <c r="H82" t="s">
        <v>54</v>
      </c>
      <c r="I82" s="103"/>
    </row>
    <row r="83" spans="1:9" x14ac:dyDescent="0.35">
      <c r="A83" t="s">
        <v>5096</v>
      </c>
      <c r="B83" t="s">
        <v>51</v>
      </c>
      <c r="C83" t="s">
        <v>36</v>
      </c>
      <c r="D83" t="s">
        <v>5072</v>
      </c>
      <c r="E83" s="103">
        <v>0.11024806325415816</v>
      </c>
      <c r="F83" s="103">
        <v>677931</v>
      </c>
      <c r="G83" s="103">
        <v>1</v>
      </c>
      <c r="H83" t="s">
        <v>54</v>
      </c>
      <c r="I83" s="103"/>
    </row>
    <row r="84" spans="1:9" x14ac:dyDescent="0.35">
      <c r="A84" t="s">
        <v>814</v>
      </c>
      <c r="B84" t="s">
        <v>51</v>
      </c>
      <c r="C84" t="s">
        <v>36</v>
      </c>
      <c r="D84" t="s">
        <v>42</v>
      </c>
      <c r="E84" s="103">
        <v>9.0545326859013106E-2</v>
      </c>
      <c r="F84" s="103">
        <v>677931</v>
      </c>
      <c r="G84" s="103">
        <v>1</v>
      </c>
      <c r="H84" t="s">
        <v>54</v>
      </c>
      <c r="I84" s="103"/>
    </row>
    <row r="85" spans="1:9" x14ac:dyDescent="0.35">
      <c r="A85" t="s">
        <v>1813</v>
      </c>
      <c r="B85" t="s">
        <v>51</v>
      </c>
      <c r="C85" t="s">
        <v>36</v>
      </c>
      <c r="D85" t="s">
        <v>1767</v>
      </c>
      <c r="E85" s="103">
        <v>8.728409797909531E-2</v>
      </c>
      <c r="F85" s="103">
        <v>677931</v>
      </c>
      <c r="G85" s="103">
        <v>1</v>
      </c>
      <c r="H85" t="s">
        <v>54</v>
      </c>
      <c r="I85" s="103"/>
    </row>
    <row r="86" spans="1:9" x14ac:dyDescent="0.35">
      <c r="A86" t="s">
        <v>1814</v>
      </c>
      <c r="B86" t="s">
        <v>51</v>
      </c>
      <c r="C86" t="s">
        <v>36</v>
      </c>
      <c r="D86" t="s">
        <v>1768</v>
      </c>
      <c r="E86" s="103">
        <v>1.5360246443533714E-2</v>
      </c>
      <c r="F86" s="103">
        <v>677931</v>
      </c>
      <c r="G86" s="103">
        <v>1</v>
      </c>
      <c r="H86" t="s">
        <v>54</v>
      </c>
      <c r="I86" s="103"/>
    </row>
    <row r="87" spans="1:9" x14ac:dyDescent="0.35">
      <c r="A87" t="s">
        <v>815</v>
      </c>
      <c r="B87" t="s">
        <v>51</v>
      </c>
      <c r="C87" t="s">
        <v>36</v>
      </c>
      <c r="D87" t="s">
        <v>340</v>
      </c>
      <c r="E87" s="103">
        <v>7.0803905192176109E-2</v>
      </c>
      <c r="F87" s="103">
        <v>677931</v>
      </c>
      <c r="G87" s="103">
        <v>1</v>
      </c>
      <c r="H87" t="s">
        <v>54</v>
      </c>
      <c r="I87" s="103"/>
    </row>
    <row r="88" spans="1:9" x14ac:dyDescent="0.35">
      <c r="A88" t="s">
        <v>458</v>
      </c>
      <c r="B88" t="s">
        <v>51</v>
      </c>
      <c r="C88" t="s">
        <v>36</v>
      </c>
      <c r="D88" t="s">
        <v>777</v>
      </c>
      <c r="E88" s="103">
        <v>2.9886480778897783E-2</v>
      </c>
      <c r="F88" s="103">
        <v>677931</v>
      </c>
      <c r="G88" s="103">
        <v>1</v>
      </c>
      <c r="H88" t="s">
        <v>54</v>
      </c>
      <c r="I88" s="103"/>
    </row>
    <row r="89" spans="1:9" x14ac:dyDescent="0.35">
      <c r="A89" t="s">
        <v>459</v>
      </c>
      <c r="B89" t="s">
        <v>51</v>
      </c>
      <c r="C89" t="s">
        <v>36</v>
      </c>
      <c r="D89" t="s">
        <v>776</v>
      </c>
      <c r="E89" s="103">
        <v>6.3186882828627292E-2</v>
      </c>
      <c r="F89" s="103">
        <v>677931</v>
      </c>
      <c r="G89" s="103">
        <v>1</v>
      </c>
      <c r="H89" t="s">
        <v>54</v>
      </c>
      <c r="I89" s="103"/>
    </row>
    <row r="90" spans="1:9" x14ac:dyDescent="0.35">
      <c r="A90" t="s">
        <v>819</v>
      </c>
      <c r="B90" t="s">
        <v>51</v>
      </c>
      <c r="C90" t="s">
        <v>37</v>
      </c>
      <c r="D90" t="s">
        <v>40</v>
      </c>
      <c r="E90" s="103">
        <v>0.17410921317273872</v>
      </c>
      <c r="F90" s="103">
        <v>677931</v>
      </c>
      <c r="G90" s="103">
        <v>1</v>
      </c>
      <c r="H90" t="s">
        <v>54</v>
      </c>
      <c r="I90" s="103"/>
    </row>
    <row r="91" spans="1:9" x14ac:dyDescent="0.35">
      <c r="A91" t="s">
        <v>5097</v>
      </c>
      <c r="B91" t="s">
        <v>51</v>
      </c>
      <c r="C91" t="s">
        <v>37</v>
      </c>
      <c r="D91" t="s">
        <v>5070</v>
      </c>
      <c r="E91" s="103">
        <v>0.17359326861835597</v>
      </c>
      <c r="F91" s="103">
        <v>677931</v>
      </c>
      <c r="G91" s="103">
        <v>1</v>
      </c>
      <c r="H91" t="s">
        <v>54</v>
      </c>
      <c r="I91" s="103"/>
    </row>
    <row r="92" spans="1:9" x14ac:dyDescent="0.35">
      <c r="A92" t="s">
        <v>5098</v>
      </c>
      <c r="B92" t="s">
        <v>51</v>
      </c>
      <c r="C92" t="s">
        <v>37</v>
      </c>
      <c r="D92" t="s">
        <v>5071</v>
      </c>
      <c r="E92" s="103">
        <v>0.17358225882339601</v>
      </c>
      <c r="F92" s="103">
        <v>677931</v>
      </c>
      <c r="G92" s="103">
        <v>1</v>
      </c>
      <c r="H92" t="s">
        <v>54</v>
      </c>
      <c r="I92" s="103"/>
    </row>
    <row r="93" spans="1:9" x14ac:dyDescent="0.35">
      <c r="A93" t="s">
        <v>5099</v>
      </c>
      <c r="B93" t="s">
        <v>51</v>
      </c>
      <c r="C93" t="s">
        <v>37</v>
      </c>
      <c r="D93" t="s">
        <v>5072</v>
      </c>
      <c r="E93" s="103">
        <v>0.17359326861835597</v>
      </c>
      <c r="F93" s="103">
        <v>677931</v>
      </c>
      <c r="G93" s="103">
        <v>1</v>
      </c>
      <c r="H93" t="s">
        <v>54</v>
      </c>
      <c r="I93" s="103"/>
    </row>
    <row r="94" spans="1:9" x14ac:dyDescent="0.35">
      <c r="A94" t="s">
        <v>817</v>
      </c>
      <c r="B94" t="s">
        <v>51</v>
      </c>
      <c r="C94" t="s">
        <v>37</v>
      </c>
      <c r="D94" t="s">
        <v>42</v>
      </c>
      <c r="E94" s="103">
        <v>0.24341734286841896</v>
      </c>
      <c r="F94" s="103">
        <v>677931</v>
      </c>
      <c r="G94" s="103">
        <v>1</v>
      </c>
      <c r="H94" t="s">
        <v>54</v>
      </c>
      <c r="I94" s="103"/>
    </row>
    <row r="95" spans="1:9" x14ac:dyDescent="0.35">
      <c r="A95" t="s">
        <v>1781</v>
      </c>
      <c r="B95" t="s">
        <v>51</v>
      </c>
      <c r="C95" t="s">
        <v>37</v>
      </c>
      <c r="D95" t="s">
        <v>1767</v>
      </c>
      <c r="E95" s="103">
        <v>0.23934240423784642</v>
      </c>
      <c r="F95" s="103">
        <v>677931</v>
      </c>
      <c r="G95" s="103">
        <v>1</v>
      </c>
      <c r="H95" t="s">
        <v>54</v>
      </c>
      <c r="I95" s="103"/>
    </row>
    <row r="96" spans="1:9" x14ac:dyDescent="0.35">
      <c r="A96" t="s">
        <v>1782</v>
      </c>
      <c r="B96" t="s">
        <v>51</v>
      </c>
      <c r="C96" t="s">
        <v>37</v>
      </c>
      <c r="D96" t="s">
        <v>1768</v>
      </c>
      <c r="E96" s="103">
        <v>4.4622201664442321E-2</v>
      </c>
      <c r="F96" s="103">
        <v>677931</v>
      </c>
      <c r="G96" s="103">
        <v>1</v>
      </c>
      <c r="H96" t="s">
        <v>54</v>
      </c>
      <c r="I96" s="103"/>
    </row>
    <row r="97" spans="1:9" x14ac:dyDescent="0.35">
      <c r="A97" t="s">
        <v>818</v>
      </c>
      <c r="B97" t="s">
        <v>51</v>
      </c>
      <c r="C97" t="s">
        <v>37</v>
      </c>
      <c r="D97" t="s">
        <v>340</v>
      </c>
      <c r="E97" s="103">
        <v>0.10395427760851166</v>
      </c>
      <c r="F97" s="103">
        <v>677931</v>
      </c>
      <c r="G97" s="103">
        <v>1</v>
      </c>
      <c r="H97" t="s">
        <v>54</v>
      </c>
      <c r="I97" s="103"/>
    </row>
    <row r="98" spans="1:9" x14ac:dyDescent="0.35">
      <c r="A98" t="s">
        <v>460</v>
      </c>
      <c r="B98" t="s">
        <v>51</v>
      </c>
      <c r="C98" t="s">
        <v>37</v>
      </c>
      <c r="D98" t="s">
        <v>777</v>
      </c>
      <c r="E98" s="103">
        <v>5.3862793088184299E-2</v>
      </c>
      <c r="F98" s="103">
        <v>677931</v>
      </c>
      <c r="G98" s="103">
        <v>1</v>
      </c>
      <c r="H98" t="s">
        <v>54</v>
      </c>
      <c r="I98" s="103"/>
    </row>
    <row r="99" spans="1:9" x14ac:dyDescent="0.35">
      <c r="A99" t="s">
        <v>461</v>
      </c>
      <c r="B99" t="s">
        <v>51</v>
      </c>
      <c r="C99" t="s">
        <v>37</v>
      </c>
      <c r="D99" t="s">
        <v>776</v>
      </c>
      <c r="E99" s="103">
        <v>0.12224450010577788</v>
      </c>
      <c r="F99" s="103">
        <v>677931</v>
      </c>
      <c r="G99" s="103">
        <v>1</v>
      </c>
      <c r="H99" t="s">
        <v>54</v>
      </c>
      <c r="I99" s="103"/>
    </row>
    <row r="100" spans="1:9" x14ac:dyDescent="0.35">
      <c r="A100" t="s">
        <v>822</v>
      </c>
      <c r="B100" t="s">
        <v>51</v>
      </c>
      <c r="C100" t="s">
        <v>38</v>
      </c>
      <c r="D100" t="s">
        <v>40</v>
      </c>
      <c r="E100" s="103">
        <v>0.12990925041380522</v>
      </c>
      <c r="F100" s="103">
        <v>677931</v>
      </c>
      <c r="G100" s="103">
        <v>1</v>
      </c>
      <c r="H100" t="s">
        <v>54</v>
      </c>
      <c r="I100" s="103"/>
    </row>
    <row r="101" spans="1:9" x14ac:dyDescent="0.35">
      <c r="A101" t="s">
        <v>5100</v>
      </c>
      <c r="B101" t="s">
        <v>51</v>
      </c>
      <c r="C101" t="s">
        <v>38</v>
      </c>
      <c r="D101" t="s">
        <v>5070</v>
      </c>
      <c r="E101" s="103">
        <v>0.12828415320393582</v>
      </c>
      <c r="F101" s="103">
        <v>677931</v>
      </c>
      <c r="G101" s="103">
        <v>1</v>
      </c>
      <c r="H101" t="s">
        <v>54</v>
      </c>
      <c r="I101" s="103"/>
    </row>
    <row r="102" spans="1:9" x14ac:dyDescent="0.35">
      <c r="A102" t="s">
        <v>5101</v>
      </c>
      <c r="B102" t="s">
        <v>51</v>
      </c>
      <c r="C102" t="s">
        <v>38</v>
      </c>
      <c r="D102" t="s">
        <v>5071</v>
      </c>
      <c r="E102" s="103">
        <v>0.12828415320393582</v>
      </c>
      <c r="F102" s="103">
        <v>677931</v>
      </c>
      <c r="G102" s="103">
        <v>1</v>
      </c>
      <c r="H102" t="s">
        <v>54</v>
      </c>
      <c r="I102" s="103"/>
    </row>
    <row r="103" spans="1:9" x14ac:dyDescent="0.35">
      <c r="A103" t="s">
        <v>5102</v>
      </c>
      <c r="B103" t="s">
        <v>51</v>
      </c>
      <c r="C103" t="s">
        <v>38</v>
      </c>
      <c r="D103" t="s">
        <v>5072</v>
      </c>
      <c r="E103" s="103">
        <v>0.12828415320393582</v>
      </c>
      <c r="F103" s="103">
        <v>677931</v>
      </c>
      <c r="G103" s="103">
        <v>1</v>
      </c>
      <c r="H103" t="s">
        <v>54</v>
      </c>
      <c r="I103" s="103"/>
    </row>
    <row r="104" spans="1:9" x14ac:dyDescent="0.35">
      <c r="A104" t="s">
        <v>820</v>
      </c>
      <c r="B104" t="s">
        <v>51</v>
      </c>
      <c r="C104" t="s">
        <v>38</v>
      </c>
      <c r="D104" t="s">
        <v>42</v>
      </c>
      <c r="E104" s="103">
        <v>0.11962434140422619</v>
      </c>
      <c r="F104" s="103">
        <v>677931</v>
      </c>
      <c r="G104" s="103">
        <v>1</v>
      </c>
      <c r="H104" t="s">
        <v>54</v>
      </c>
      <c r="I104" s="103"/>
    </row>
    <row r="105" spans="1:9" x14ac:dyDescent="0.35">
      <c r="A105" t="s">
        <v>1783</v>
      </c>
      <c r="B105" t="s">
        <v>51</v>
      </c>
      <c r="C105" t="s">
        <v>38</v>
      </c>
      <c r="D105" t="s">
        <v>1767</v>
      </c>
      <c r="E105" s="103">
        <v>0.11731874204106134</v>
      </c>
      <c r="F105" s="103">
        <v>677931</v>
      </c>
      <c r="G105" s="103">
        <v>1</v>
      </c>
      <c r="H105" t="s">
        <v>54</v>
      </c>
      <c r="I105" s="103"/>
    </row>
    <row r="106" spans="1:9" x14ac:dyDescent="0.35">
      <c r="A106" t="s">
        <v>1784</v>
      </c>
      <c r="B106" t="s">
        <v>51</v>
      </c>
      <c r="C106" t="s">
        <v>38</v>
      </c>
      <c r="D106" t="s">
        <v>1768</v>
      </c>
      <c r="E106" s="103">
        <v>0.14447176136125933</v>
      </c>
      <c r="F106" s="103">
        <v>677931</v>
      </c>
      <c r="G106" s="103">
        <v>1</v>
      </c>
      <c r="H106" t="s">
        <v>54</v>
      </c>
      <c r="I106" s="103"/>
    </row>
    <row r="107" spans="1:9" x14ac:dyDescent="0.35">
      <c r="A107" t="s">
        <v>821</v>
      </c>
      <c r="B107" t="s">
        <v>51</v>
      </c>
      <c r="C107" t="s">
        <v>38</v>
      </c>
      <c r="D107" t="s">
        <v>340</v>
      </c>
      <c r="E107" s="103">
        <v>4.7554905019503643E-2</v>
      </c>
      <c r="F107" s="103">
        <v>677931</v>
      </c>
      <c r="G107" s="103">
        <v>1</v>
      </c>
      <c r="H107" t="s">
        <v>54</v>
      </c>
      <c r="I107" s="103"/>
    </row>
    <row r="108" spans="1:9" x14ac:dyDescent="0.35">
      <c r="A108" t="s">
        <v>462</v>
      </c>
      <c r="B108" t="s">
        <v>51</v>
      </c>
      <c r="C108" t="s">
        <v>38</v>
      </c>
      <c r="D108" t="s">
        <v>777</v>
      </c>
      <c r="E108" s="103">
        <v>3.7218038452962766E-2</v>
      </c>
      <c r="F108" s="103">
        <v>677931</v>
      </c>
      <c r="G108" s="103">
        <v>1</v>
      </c>
      <c r="H108" t="s">
        <v>54</v>
      </c>
      <c r="I108" s="103"/>
    </row>
    <row r="109" spans="1:9" x14ac:dyDescent="0.35">
      <c r="A109" t="s">
        <v>463</v>
      </c>
      <c r="B109" t="s">
        <v>51</v>
      </c>
      <c r="C109" t="s">
        <v>38</v>
      </c>
      <c r="D109" t="s">
        <v>776</v>
      </c>
      <c r="E109" s="103">
        <v>8.1632726586278223E-2</v>
      </c>
      <c r="F109" s="103">
        <v>677931</v>
      </c>
      <c r="G109" s="103">
        <v>1</v>
      </c>
      <c r="H109" t="s">
        <v>54</v>
      </c>
      <c r="I109" s="103"/>
    </row>
    <row r="110" spans="1:9" x14ac:dyDescent="0.35">
      <c r="A110" t="s">
        <v>825</v>
      </c>
      <c r="B110" t="s">
        <v>51</v>
      </c>
      <c r="C110" t="s">
        <v>39</v>
      </c>
      <c r="D110" t="s">
        <v>40</v>
      </c>
      <c r="E110" s="103">
        <v>1.6951449784519419E-4</v>
      </c>
      <c r="F110" s="103">
        <v>677931</v>
      </c>
      <c r="G110" s="103">
        <v>1</v>
      </c>
      <c r="H110" t="s">
        <v>54</v>
      </c>
      <c r="I110" s="103"/>
    </row>
    <row r="111" spans="1:9" x14ac:dyDescent="0.35">
      <c r="A111" t="s">
        <v>5103</v>
      </c>
      <c r="B111" t="s">
        <v>51</v>
      </c>
      <c r="C111" t="s">
        <v>39</v>
      </c>
      <c r="D111" t="s">
        <v>5070</v>
      </c>
      <c r="E111" s="103">
        <v>1.6882435788392373E-4</v>
      </c>
      <c r="F111" s="103">
        <v>677931</v>
      </c>
      <c r="G111" s="103">
        <v>1</v>
      </c>
      <c r="H111" t="s">
        <v>54</v>
      </c>
      <c r="I111" s="103"/>
    </row>
    <row r="112" spans="1:9" x14ac:dyDescent="0.35">
      <c r="A112" t="s">
        <v>5104</v>
      </c>
      <c r="B112" t="s">
        <v>51</v>
      </c>
      <c r="C112" t="s">
        <v>39</v>
      </c>
      <c r="D112" t="s">
        <v>5071</v>
      </c>
      <c r="E112" s="103">
        <v>1.6882435788392373E-4</v>
      </c>
      <c r="F112" s="103">
        <v>677931</v>
      </c>
      <c r="G112" s="103">
        <v>1</v>
      </c>
      <c r="H112" t="s">
        <v>54</v>
      </c>
      <c r="I112" s="103"/>
    </row>
    <row r="113" spans="1:9" x14ac:dyDescent="0.35">
      <c r="A113" t="s">
        <v>5105</v>
      </c>
      <c r="B113" t="s">
        <v>51</v>
      </c>
      <c r="C113" t="s">
        <v>39</v>
      </c>
      <c r="D113" t="s">
        <v>5072</v>
      </c>
      <c r="E113" s="103">
        <v>1.6882435788392373E-4</v>
      </c>
      <c r="F113" s="103">
        <v>677931</v>
      </c>
      <c r="G113" s="103">
        <v>1</v>
      </c>
      <c r="H113" t="s">
        <v>54</v>
      </c>
      <c r="I113" s="103"/>
    </row>
    <row r="114" spans="1:9" x14ac:dyDescent="0.35">
      <c r="A114" t="s">
        <v>823</v>
      </c>
      <c r="B114" t="s">
        <v>51</v>
      </c>
      <c r="C114" t="s">
        <v>39</v>
      </c>
      <c r="D114" t="s">
        <v>42</v>
      </c>
      <c r="E114" s="103">
        <v>1.6704923744774816E-4</v>
      </c>
      <c r="F114" s="103">
        <v>677931</v>
      </c>
      <c r="G114" s="103">
        <v>1</v>
      </c>
      <c r="H114" t="s">
        <v>54</v>
      </c>
      <c r="I114" s="103"/>
    </row>
    <row r="115" spans="1:9" x14ac:dyDescent="0.35">
      <c r="A115" t="s">
        <v>1785</v>
      </c>
      <c r="B115" t="s">
        <v>51</v>
      </c>
      <c r="C115" t="s">
        <v>39</v>
      </c>
      <c r="D115" t="s">
        <v>1767</v>
      </c>
      <c r="E115" s="103">
        <v>1.6704923744774816E-4</v>
      </c>
      <c r="F115" s="103">
        <v>677931</v>
      </c>
      <c r="G115" s="103">
        <v>1</v>
      </c>
      <c r="H115" t="s">
        <v>54</v>
      </c>
      <c r="I115" s="103"/>
    </row>
    <row r="116" spans="1:9" x14ac:dyDescent="0.35">
      <c r="A116" t="s">
        <v>1786</v>
      </c>
      <c r="B116" t="s">
        <v>51</v>
      </c>
      <c r="C116" t="s">
        <v>39</v>
      </c>
      <c r="D116" t="s">
        <v>1768</v>
      </c>
      <c r="E116" s="103">
        <v>8.201623424380096E-5</v>
      </c>
      <c r="F116" s="103">
        <v>677931</v>
      </c>
      <c r="G116" s="103">
        <v>1</v>
      </c>
      <c r="H116" t="s">
        <v>54</v>
      </c>
      <c r="I116" s="103"/>
    </row>
    <row r="117" spans="1:9" x14ac:dyDescent="0.35">
      <c r="A117" t="s">
        <v>824</v>
      </c>
      <c r="B117" t="s">
        <v>51</v>
      </c>
      <c r="C117" t="s">
        <v>39</v>
      </c>
      <c r="D117" t="s">
        <v>340</v>
      </c>
      <c r="E117" s="103">
        <v>1.0530699877660286E-4</v>
      </c>
      <c r="F117" s="103">
        <v>677931</v>
      </c>
      <c r="G117" s="103">
        <v>1</v>
      </c>
      <c r="H117" t="s">
        <v>54</v>
      </c>
      <c r="I117" s="103"/>
    </row>
    <row r="118" spans="1:9" x14ac:dyDescent="0.35">
      <c r="A118" t="s">
        <v>464</v>
      </c>
      <c r="B118" t="s">
        <v>51</v>
      </c>
      <c r="C118" t="s">
        <v>39</v>
      </c>
      <c r="D118" t="s">
        <v>777</v>
      </c>
      <c r="E118" s="103">
        <v>5.3321179566297737E-5</v>
      </c>
      <c r="F118" s="103">
        <v>677931</v>
      </c>
      <c r="G118" s="103">
        <v>1</v>
      </c>
      <c r="H118" t="s">
        <v>54</v>
      </c>
      <c r="I118" s="103"/>
    </row>
    <row r="119" spans="1:9" x14ac:dyDescent="0.35">
      <c r="A119" t="s">
        <v>465</v>
      </c>
      <c r="B119" t="s">
        <v>51</v>
      </c>
      <c r="C119" t="s">
        <v>39</v>
      </c>
      <c r="D119" t="s">
        <v>776</v>
      </c>
      <c r="E119" s="103">
        <v>1.1096835062057456E-4</v>
      </c>
      <c r="F119" s="103">
        <v>677931</v>
      </c>
      <c r="G119" s="103">
        <v>1</v>
      </c>
      <c r="H119" t="s">
        <v>54</v>
      </c>
      <c r="I119" s="103"/>
    </row>
    <row r="120" spans="1:9" x14ac:dyDescent="0.35">
      <c r="A120" t="s">
        <v>2598</v>
      </c>
      <c r="B120" t="s">
        <v>51</v>
      </c>
      <c r="C120" t="s">
        <v>2588</v>
      </c>
      <c r="D120" t="s">
        <v>40</v>
      </c>
      <c r="E120" s="103">
        <v>2.0194402686446119E-2</v>
      </c>
      <c r="F120" s="103">
        <v>677931</v>
      </c>
      <c r="G120" s="103">
        <v>1</v>
      </c>
      <c r="H120" t="s">
        <v>54</v>
      </c>
      <c r="I120" s="103"/>
    </row>
    <row r="121" spans="1:9" x14ac:dyDescent="0.35">
      <c r="A121" t="s">
        <v>5106</v>
      </c>
      <c r="B121" t="s">
        <v>51</v>
      </c>
      <c r="C121" t="s">
        <v>2588</v>
      </c>
      <c r="D121" t="s">
        <v>5070</v>
      </c>
      <c r="E121" s="103">
        <v>2.0112599380035547E-2</v>
      </c>
      <c r="F121" s="103">
        <v>677931</v>
      </c>
      <c r="G121" s="103">
        <v>1</v>
      </c>
      <c r="H121" t="s">
        <v>54</v>
      </c>
      <c r="I121" s="103"/>
    </row>
    <row r="122" spans="1:9" x14ac:dyDescent="0.35">
      <c r="A122" t="s">
        <v>5107</v>
      </c>
      <c r="B122" t="s">
        <v>51</v>
      </c>
      <c r="C122" t="s">
        <v>2588</v>
      </c>
      <c r="D122" t="s">
        <v>5071</v>
      </c>
      <c r="E122" s="103">
        <v>2.0112185740609242E-2</v>
      </c>
      <c r="F122" s="103">
        <v>677931</v>
      </c>
      <c r="G122" s="103">
        <v>1</v>
      </c>
      <c r="H122" t="s">
        <v>54</v>
      </c>
      <c r="I122" s="103"/>
    </row>
    <row r="123" spans="1:9" x14ac:dyDescent="0.35">
      <c r="A123" t="s">
        <v>5108</v>
      </c>
      <c r="B123" t="s">
        <v>51</v>
      </c>
      <c r="C123" t="s">
        <v>2588</v>
      </c>
      <c r="D123" t="s">
        <v>5072</v>
      </c>
      <c r="E123" s="103">
        <v>2.0112599380035547E-2</v>
      </c>
      <c r="F123" s="103">
        <v>677931</v>
      </c>
      <c r="G123" s="103">
        <v>1</v>
      </c>
      <c r="H123" t="s">
        <v>54</v>
      </c>
      <c r="I123" s="103"/>
    </row>
    <row r="124" spans="1:9" x14ac:dyDescent="0.35">
      <c r="A124" t="s">
        <v>2599</v>
      </c>
      <c r="B124" t="s">
        <v>51</v>
      </c>
      <c r="C124" t="s">
        <v>2588</v>
      </c>
      <c r="D124" t="s">
        <v>42</v>
      </c>
      <c r="E124" s="103">
        <v>1.6920610034934593E-2</v>
      </c>
      <c r="F124" s="103">
        <v>677931</v>
      </c>
      <c r="G124" s="103">
        <v>1</v>
      </c>
      <c r="H124" t="s">
        <v>54</v>
      </c>
      <c r="I124" s="103"/>
    </row>
    <row r="125" spans="1:9" x14ac:dyDescent="0.35">
      <c r="A125" t="s">
        <v>2600</v>
      </c>
      <c r="B125" t="s">
        <v>51</v>
      </c>
      <c r="C125" t="s">
        <v>2588</v>
      </c>
      <c r="D125" t="s">
        <v>1767</v>
      </c>
      <c r="E125" s="103">
        <v>1.5928547311213334E-2</v>
      </c>
      <c r="F125" s="103">
        <v>677931</v>
      </c>
      <c r="G125" s="103">
        <v>1</v>
      </c>
      <c r="H125" t="s">
        <v>54</v>
      </c>
      <c r="I125" s="103"/>
    </row>
    <row r="126" spans="1:9" x14ac:dyDescent="0.35">
      <c r="A126" t="s">
        <v>2601</v>
      </c>
      <c r="B126" t="s">
        <v>51</v>
      </c>
      <c r="C126" t="s">
        <v>2588</v>
      </c>
      <c r="D126" t="s">
        <v>1768</v>
      </c>
      <c r="E126" s="103">
        <v>3.0889184301596271E-3</v>
      </c>
      <c r="F126" s="103">
        <v>677931</v>
      </c>
      <c r="G126" s="103">
        <v>1</v>
      </c>
      <c r="H126" t="s">
        <v>54</v>
      </c>
      <c r="I126" s="103"/>
    </row>
    <row r="127" spans="1:9" x14ac:dyDescent="0.35">
      <c r="A127" t="s">
        <v>2602</v>
      </c>
      <c r="B127" t="s">
        <v>51</v>
      </c>
      <c r="C127" t="s">
        <v>2588</v>
      </c>
      <c r="D127" t="s">
        <v>340</v>
      </c>
      <c r="E127" s="103">
        <v>1.4119036899241891E-2</v>
      </c>
      <c r="F127" s="103">
        <v>677931</v>
      </c>
      <c r="G127" s="103">
        <v>1</v>
      </c>
      <c r="H127" t="s">
        <v>54</v>
      </c>
      <c r="I127" s="103"/>
    </row>
    <row r="128" spans="1:9" x14ac:dyDescent="0.35">
      <c r="A128" t="s">
        <v>2603</v>
      </c>
      <c r="B128" t="s">
        <v>51</v>
      </c>
      <c r="C128" t="s">
        <v>2588</v>
      </c>
      <c r="D128" t="s">
        <v>777</v>
      </c>
      <c r="E128" s="103">
        <v>5.8086584606959601E-3</v>
      </c>
      <c r="F128" s="103">
        <v>677931</v>
      </c>
      <c r="G128" s="103">
        <v>1</v>
      </c>
      <c r="H128" t="s">
        <v>54</v>
      </c>
      <c r="I128" s="103"/>
    </row>
    <row r="129" spans="1:9" x14ac:dyDescent="0.35">
      <c r="A129" t="s">
        <v>2604</v>
      </c>
      <c r="B129" t="s">
        <v>51</v>
      </c>
      <c r="C129" t="s">
        <v>2588</v>
      </c>
      <c r="D129" t="s">
        <v>776</v>
      </c>
      <c r="E129" s="103">
        <v>1.2327236399789068E-2</v>
      </c>
      <c r="F129" s="103">
        <v>677931</v>
      </c>
      <c r="G129" s="103">
        <v>1</v>
      </c>
      <c r="H129" t="s">
        <v>54</v>
      </c>
      <c r="I129" s="103"/>
    </row>
    <row r="130" spans="1:9" x14ac:dyDescent="0.35">
      <c r="A130" t="s">
        <v>2605</v>
      </c>
      <c r="B130" t="s">
        <v>51</v>
      </c>
      <c r="C130" t="s">
        <v>2589</v>
      </c>
      <c r="D130" t="s">
        <v>40</v>
      </c>
      <c r="E130" s="103">
        <v>3.9159887393482584E-3</v>
      </c>
      <c r="F130" s="103">
        <v>677931</v>
      </c>
      <c r="G130" s="103">
        <v>1</v>
      </c>
      <c r="H130" t="s">
        <v>54</v>
      </c>
      <c r="I130" s="103"/>
    </row>
    <row r="131" spans="1:9" x14ac:dyDescent="0.35">
      <c r="A131" t="s">
        <v>5109</v>
      </c>
      <c r="B131" t="s">
        <v>51</v>
      </c>
      <c r="C131" t="s">
        <v>2589</v>
      </c>
      <c r="D131" t="s">
        <v>5070</v>
      </c>
      <c r="E131" s="103">
        <v>3.9000456763579926E-3</v>
      </c>
      <c r="F131" s="103">
        <v>677931</v>
      </c>
      <c r="G131" s="103">
        <v>1</v>
      </c>
      <c r="H131" t="s">
        <v>54</v>
      </c>
      <c r="I131" s="103"/>
    </row>
    <row r="132" spans="1:9" x14ac:dyDescent="0.35">
      <c r="A132" t="s">
        <v>5110</v>
      </c>
      <c r="B132" t="s">
        <v>51</v>
      </c>
      <c r="C132" t="s">
        <v>2589</v>
      </c>
      <c r="D132" t="s">
        <v>5071</v>
      </c>
      <c r="E132" s="103">
        <v>3.9000456763579926E-3</v>
      </c>
      <c r="F132" s="103">
        <v>677931</v>
      </c>
      <c r="G132" s="103">
        <v>1</v>
      </c>
      <c r="H132" t="s">
        <v>54</v>
      </c>
      <c r="I132" s="103"/>
    </row>
    <row r="133" spans="1:9" x14ac:dyDescent="0.35">
      <c r="A133" t="s">
        <v>5111</v>
      </c>
      <c r="B133" t="s">
        <v>51</v>
      </c>
      <c r="C133" t="s">
        <v>2589</v>
      </c>
      <c r="D133" t="s">
        <v>5072</v>
      </c>
      <c r="E133" s="103">
        <v>3.9000456763579926E-3</v>
      </c>
      <c r="F133" s="103">
        <v>677931</v>
      </c>
      <c r="G133" s="103">
        <v>1</v>
      </c>
      <c r="H133" t="s">
        <v>54</v>
      </c>
      <c r="I133" s="103"/>
    </row>
    <row r="134" spans="1:9" x14ac:dyDescent="0.35">
      <c r="A134" t="s">
        <v>2606</v>
      </c>
      <c r="B134" t="s">
        <v>51</v>
      </c>
      <c r="C134" t="s">
        <v>2589</v>
      </c>
      <c r="D134" t="s">
        <v>42</v>
      </c>
      <c r="E134" s="103">
        <v>3.5124709008497244E-3</v>
      </c>
      <c r="F134" s="103">
        <v>677931</v>
      </c>
      <c r="G134" s="103">
        <v>1</v>
      </c>
      <c r="H134" t="s">
        <v>54</v>
      </c>
      <c r="I134" s="103"/>
    </row>
    <row r="135" spans="1:9" x14ac:dyDescent="0.35">
      <c r="A135" t="s">
        <v>2607</v>
      </c>
      <c r="B135" t="s">
        <v>51</v>
      </c>
      <c r="C135" t="s">
        <v>2589</v>
      </c>
      <c r="D135" t="s">
        <v>1767</v>
      </c>
      <c r="E135" s="103">
        <v>3.2277459654065166E-3</v>
      </c>
      <c r="F135" s="103">
        <v>677931</v>
      </c>
      <c r="G135" s="103">
        <v>1</v>
      </c>
      <c r="H135" t="s">
        <v>54</v>
      </c>
      <c r="I135" s="103"/>
    </row>
    <row r="136" spans="1:9" x14ac:dyDescent="0.35">
      <c r="A136" t="s">
        <v>2608</v>
      </c>
      <c r="B136" t="s">
        <v>51</v>
      </c>
      <c r="C136" t="s">
        <v>2589</v>
      </c>
      <c r="D136" t="s">
        <v>1768</v>
      </c>
      <c r="E136" s="103">
        <v>7.1332177518489668E-4</v>
      </c>
      <c r="F136" s="103">
        <v>677931</v>
      </c>
      <c r="G136" s="103">
        <v>1</v>
      </c>
      <c r="H136" t="s">
        <v>54</v>
      </c>
      <c r="I136" s="103"/>
    </row>
    <row r="137" spans="1:9" x14ac:dyDescent="0.35">
      <c r="A137" t="s">
        <v>2609</v>
      </c>
      <c r="B137" t="s">
        <v>51</v>
      </c>
      <c r="C137" t="s">
        <v>2589</v>
      </c>
      <c r="D137" t="s">
        <v>340</v>
      </c>
      <c r="E137" s="103">
        <v>2.7010600219074189E-3</v>
      </c>
      <c r="F137" s="103">
        <v>677931</v>
      </c>
      <c r="G137" s="103">
        <v>1</v>
      </c>
      <c r="H137" t="s">
        <v>54</v>
      </c>
      <c r="I137" s="103"/>
    </row>
    <row r="138" spans="1:9" x14ac:dyDescent="0.35">
      <c r="A138" t="s">
        <v>2610</v>
      </c>
      <c r="B138" t="s">
        <v>51</v>
      </c>
      <c r="C138" t="s">
        <v>2589</v>
      </c>
      <c r="D138" t="s">
        <v>777</v>
      </c>
      <c r="E138" s="103">
        <v>1.0095339223848629E-3</v>
      </c>
      <c r="F138" s="103">
        <v>677931</v>
      </c>
      <c r="G138" s="103">
        <v>1</v>
      </c>
      <c r="H138" t="s">
        <v>54</v>
      </c>
      <c r="I138" s="103"/>
    </row>
    <row r="139" spans="1:9" x14ac:dyDescent="0.35">
      <c r="A139" t="s">
        <v>2611</v>
      </c>
      <c r="B139" t="s">
        <v>51</v>
      </c>
      <c r="C139" t="s">
        <v>2589</v>
      </c>
      <c r="D139" t="s">
        <v>776</v>
      </c>
      <c r="E139" s="103">
        <v>2.7076518748026359E-3</v>
      </c>
      <c r="F139" s="103">
        <v>677931</v>
      </c>
      <c r="G139" s="103">
        <v>1</v>
      </c>
      <c r="H139" t="s">
        <v>54</v>
      </c>
      <c r="I139" s="103"/>
    </row>
    <row r="140" spans="1:9" x14ac:dyDescent="0.35">
      <c r="A140" t="s">
        <v>2591</v>
      </c>
      <c r="B140" t="s">
        <v>51</v>
      </c>
      <c r="C140" t="s">
        <v>2590</v>
      </c>
      <c r="D140" t="s">
        <v>40</v>
      </c>
      <c r="E140" s="103">
        <v>3.0161755969943817E-3</v>
      </c>
      <c r="F140" s="103">
        <v>677931</v>
      </c>
      <c r="G140" s="103">
        <v>1</v>
      </c>
      <c r="H140" t="s">
        <v>54</v>
      </c>
      <c r="I140" s="103"/>
    </row>
    <row r="141" spans="1:9" x14ac:dyDescent="0.35">
      <c r="A141" t="s">
        <v>5112</v>
      </c>
      <c r="B141" t="s">
        <v>51</v>
      </c>
      <c r="C141" t="s">
        <v>2590</v>
      </c>
      <c r="D141" t="s">
        <v>5070</v>
      </c>
      <c r="E141" s="103">
        <v>3.0038959198213089E-3</v>
      </c>
      <c r="F141" s="103">
        <v>677931</v>
      </c>
      <c r="G141" s="103">
        <v>1</v>
      </c>
      <c r="H141" t="s">
        <v>54</v>
      </c>
      <c r="I141" s="103"/>
    </row>
    <row r="142" spans="1:9" x14ac:dyDescent="0.35">
      <c r="A142" t="s">
        <v>5113</v>
      </c>
      <c r="B142" t="s">
        <v>51</v>
      </c>
      <c r="C142" t="s">
        <v>2590</v>
      </c>
      <c r="D142" t="s">
        <v>5071</v>
      </c>
      <c r="E142" s="103">
        <v>3.0038959198213089E-3</v>
      </c>
      <c r="F142" s="103">
        <v>677931</v>
      </c>
      <c r="G142" s="103">
        <v>1</v>
      </c>
      <c r="H142" t="s">
        <v>54</v>
      </c>
      <c r="I142" s="103"/>
    </row>
    <row r="143" spans="1:9" x14ac:dyDescent="0.35">
      <c r="A143" t="s">
        <v>5114</v>
      </c>
      <c r="B143" t="s">
        <v>51</v>
      </c>
      <c r="C143" t="s">
        <v>2590</v>
      </c>
      <c r="D143" t="s">
        <v>5072</v>
      </c>
      <c r="E143" s="103">
        <v>3.0038959198213089E-3</v>
      </c>
      <c r="F143" s="103">
        <v>677931</v>
      </c>
      <c r="G143" s="103">
        <v>1</v>
      </c>
      <c r="H143" t="s">
        <v>54</v>
      </c>
      <c r="I143" s="103"/>
    </row>
    <row r="144" spans="1:9" x14ac:dyDescent="0.35">
      <c r="A144" t="s">
        <v>2592</v>
      </c>
      <c r="B144" t="s">
        <v>51</v>
      </c>
      <c r="C144" t="s">
        <v>2590</v>
      </c>
      <c r="D144" t="s">
        <v>42</v>
      </c>
      <c r="E144" s="103">
        <v>2.4275195477258685E-3</v>
      </c>
      <c r="F144" s="103">
        <v>677931</v>
      </c>
      <c r="G144" s="103">
        <v>1</v>
      </c>
      <c r="H144" t="s">
        <v>54</v>
      </c>
      <c r="I144" s="103"/>
    </row>
    <row r="145" spans="1:9" x14ac:dyDescent="0.35">
      <c r="A145" t="s">
        <v>2593</v>
      </c>
      <c r="B145" t="s">
        <v>51</v>
      </c>
      <c r="C145" t="s">
        <v>2590</v>
      </c>
      <c r="D145" t="s">
        <v>1767</v>
      </c>
      <c r="E145" s="103">
        <v>1.9588072688939743E-3</v>
      </c>
      <c r="F145" s="103">
        <v>677931</v>
      </c>
      <c r="G145" s="103">
        <v>1</v>
      </c>
      <c r="H145" t="s">
        <v>54</v>
      </c>
      <c r="I145" s="103"/>
    </row>
    <row r="146" spans="1:9" x14ac:dyDescent="0.35">
      <c r="A146" t="s">
        <v>2594</v>
      </c>
      <c r="B146" t="s">
        <v>51</v>
      </c>
      <c r="C146" t="s">
        <v>2590</v>
      </c>
      <c r="D146" t="s">
        <v>1768</v>
      </c>
      <c r="E146" s="103">
        <v>2.7444738234777853E-4</v>
      </c>
      <c r="F146" s="103">
        <v>677931</v>
      </c>
      <c r="G146" s="103">
        <v>1</v>
      </c>
      <c r="H146" t="s">
        <v>54</v>
      </c>
      <c r="I146" s="103"/>
    </row>
    <row r="147" spans="1:9" x14ac:dyDescent="0.35">
      <c r="A147" t="s">
        <v>2595</v>
      </c>
      <c r="B147" t="s">
        <v>51</v>
      </c>
      <c r="C147" t="s">
        <v>2590</v>
      </c>
      <c r="D147" t="s">
        <v>340</v>
      </c>
      <c r="E147" s="103">
        <v>2.4464248664493667E-3</v>
      </c>
      <c r="F147" s="103">
        <v>677931</v>
      </c>
      <c r="G147" s="103">
        <v>1</v>
      </c>
      <c r="H147" t="s">
        <v>54</v>
      </c>
      <c r="I147" s="103"/>
    </row>
    <row r="148" spans="1:9" x14ac:dyDescent="0.35">
      <c r="A148" t="s">
        <v>2596</v>
      </c>
      <c r="B148" t="s">
        <v>51</v>
      </c>
      <c r="C148" t="s">
        <v>2590</v>
      </c>
      <c r="D148" t="s">
        <v>777</v>
      </c>
      <c r="E148" s="103">
        <v>1.0177798108539442E-3</v>
      </c>
      <c r="F148" s="103">
        <v>677931</v>
      </c>
      <c r="G148" s="103">
        <v>1</v>
      </c>
      <c r="H148" t="s">
        <v>54</v>
      </c>
      <c r="I148" s="103"/>
    </row>
    <row r="149" spans="1:9" x14ac:dyDescent="0.35">
      <c r="A149" t="s">
        <v>2597</v>
      </c>
      <c r="B149" t="s">
        <v>51</v>
      </c>
      <c r="C149" t="s">
        <v>2590</v>
      </c>
      <c r="D149" t="s">
        <v>776</v>
      </c>
      <c r="E149" s="103">
        <v>2.1417317655569104E-3</v>
      </c>
      <c r="F149" s="103">
        <v>677931</v>
      </c>
      <c r="G149" s="103">
        <v>1</v>
      </c>
      <c r="H149" t="s">
        <v>54</v>
      </c>
      <c r="I149" s="103"/>
    </row>
    <row r="150" spans="1:9" x14ac:dyDescent="0.35">
      <c r="A150" t="s">
        <v>1126</v>
      </c>
      <c r="B150" t="s">
        <v>51</v>
      </c>
      <c r="C150" t="s">
        <v>35</v>
      </c>
      <c r="D150" t="s">
        <v>40</v>
      </c>
      <c r="E150" s="103">
        <v>0</v>
      </c>
      <c r="F150" s="103">
        <v>677931</v>
      </c>
      <c r="G150" s="103">
        <v>1</v>
      </c>
      <c r="H150" t="s">
        <v>54</v>
      </c>
      <c r="I150" s="103"/>
    </row>
    <row r="151" spans="1:9" x14ac:dyDescent="0.35">
      <c r="A151" t="s">
        <v>5115</v>
      </c>
      <c r="B151" t="s">
        <v>51</v>
      </c>
      <c r="C151" t="s">
        <v>35</v>
      </c>
      <c r="D151" t="s">
        <v>5070</v>
      </c>
      <c r="E151" s="103">
        <v>0</v>
      </c>
      <c r="F151" s="103">
        <v>677931</v>
      </c>
      <c r="G151" s="103">
        <v>1</v>
      </c>
      <c r="H151" t="s">
        <v>54</v>
      </c>
      <c r="I151" s="103"/>
    </row>
    <row r="152" spans="1:9" x14ac:dyDescent="0.35">
      <c r="A152" t="s">
        <v>5116</v>
      </c>
      <c r="B152" t="s">
        <v>51</v>
      </c>
      <c r="C152" t="s">
        <v>35</v>
      </c>
      <c r="D152" t="s">
        <v>5071</v>
      </c>
      <c r="E152" s="103">
        <v>0</v>
      </c>
      <c r="F152" s="103">
        <v>677931</v>
      </c>
      <c r="G152" s="103">
        <v>1</v>
      </c>
      <c r="H152" t="s">
        <v>54</v>
      </c>
      <c r="I152" s="103"/>
    </row>
    <row r="153" spans="1:9" x14ac:dyDescent="0.35">
      <c r="A153" t="s">
        <v>5117</v>
      </c>
      <c r="B153" t="s">
        <v>51</v>
      </c>
      <c r="C153" t="s">
        <v>35</v>
      </c>
      <c r="D153" t="s">
        <v>5072</v>
      </c>
      <c r="E153" s="103">
        <v>0</v>
      </c>
      <c r="F153" s="103">
        <v>677931</v>
      </c>
      <c r="G153" s="103">
        <v>1</v>
      </c>
      <c r="H153" t="s">
        <v>54</v>
      </c>
      <c r="I153" s="103"/>
    </row>
    <row r="154" spans="1:9" x14ac:dyDescent="0.35">
      <c r="A154" t="s">
        <v>1127</v>
      </c>
      <c r="B154" t="s">
        <v>51</v>
      </c>
      <c r="C154" t="s">
        <v>35</v>
      </c>
      <c r="D154" t="s">
        <v>42</v>
      </c>
      <c r="E154" s="103">
        <v>0</v>
      </c>
      <c r="F154" s="103">
        <v>677931</v>
      </c>
      <c r="G154" s="103">
        <v>1</v>
      </c>
      <c r="H154" t="s">
        <v>54</v>
      </c>
      <c r="I154" s="103"/>
    </row>
    <row r="155" spans="1:9" x14ac:dyDescent="0.35">
      <c r="A155" t="s">
        <v>1807</v>
      </c>
      <c r="B155" t="s">
        <v>51</v>
      </c>
      <c r="C155" t="s">
        <v>35</v>
      </c>
      <c r="D155" t="s">
        <v>1767</v>
      </c>
      <c r="E155" s="103">
        <v>0</v>
      </c>
      <c r="F155" s="103">
        <v>677931</v>
      </c>
      <c r="G155" s="103">
        <v>1</v>
      </c>
      <c r="H155" t="s">
        <v>54</v>
      </c>
      <c r="I155" s="103"/>
    </row>
    <row r="156" spans="1:9" x14ac:dyDescent="0.35">
      <c r="A156" t="s">
        <v>1808</v>
      </c>
      <c r="B156" t="s">
        <v>51</v>
      </c>
      <c r="C156" t="s">
        <v>35</v>
      </c>
      <c r="D156" t="s">
        <v>1768</v>
      </c>
      <c r="E156" s="103">
        <v>0</v>
      </c>
      <c r="F156" s="103">
        <v>677931</v>
      </c>
      <c r="G156" s="103">
        <v>1</v>
      </c>
      <c r="H156" t="s">
        <v>54</v>
      </c>
      <c r="I156" s="103"/>
    </row>
    <row r="157" spans="1:9" x14ac:dyDescent="0.35">
      <c r="A157" t="s">
        <v>1128</v>
      </c>
      <c r="B157" t="s">
        <v>51</v>
      </c>
      <c r="C157" t="s">
        <v>35</v>
      </c>
      <c r="D157" t="s">
        <v>340</v>
      </c>
      <c r="E157" s="103">
        <v>0</v>
      </c>
      <c r="F157" s="103">
        <v>677931</v>
      </c>
      <c r="G157" s="103">
        <v>1</v>
      </c>
      <c r="H157" t="s">
        <v>54</v>
      </c>
      <c r="I157" s="103"/>
    </row>
    <row r="158" spans="1:9" x14ac:dyDescent="0.35">
      <c r="A158" t="s">
        <v>1129</v>
      </c>
      <c r="B158" t="s">
        <v>51</v>
      </c>
      <c r="C158" t="s">
        <v>35</v>
      </c>
      <c r="D158" t="s">
        <v>777</v>
      </c>
      <c r="E158" s="103">
        <v>0</v>
      </c>
      <c r="F158" s="103">
        <v>677931</v>
      </c>
      <c r="G158" s="103">
        <v>1</v>
      </c>
      <c r="H158" t="s">
        <v>54</v>
      </c>
      <c r="I158" s="103"/>
    </row>
    <row r="159" spans="1:9" x14ac:dyDescent="0.35">
      <c r="A159" t="s">
        <v>1130</v>
      </c>
      <c r="B159" t="s">
        <v>51</v>
      </c>
      <c r="C159" t="s">
        <v>35</v>
      </c>
      <c r="D159" t="s">
        <v>776</v>
      </c>
      <c r="E159" s="103">
        <v>0</v>
      </c>
      <c r="F159" s="103">
        <v>677931</v>
      </c>
      <c r="G159" s="103">
        <v>1</v>
      </c>
      <c r="H159" t="s">
        <v>54</v>
      </c>
      <c r="I159" s="103"/>
    </row>
    <row r="160" spans="1:9" x14ac:dyDescent="0.35">
      <c r="A160" t="s">
        <v>3120</v>
      </c>
      <c r="B160" t="s">
        <v>51</v>
      </c>
      <c r="C160" t="s">
        <v>3119</v>
      </c>
      <c r="D160" t="s">
        <v>40</v>
      </c>
      <c r="E160" s="103">
        <v>3.8403301095814584E-4</v>
      </c>
      <c r="F160" s="103">
        <v>677931</v>
      </c>
      <c r="G160" s="103">
        <v>1</v>
      </c>
      <c r="H160" t="s">
        <v>54</v>
      </c>
      <c r="I160" s="103"/>
    </row>
    <row r="161" spans="1:9" x14ac:dyDescent="0.35">
      <c r="A161" t="s">
        <v>5118</v>
      </c>
      <c r="B161" t="s">
        <v>51</v>
      </c>
      <c r="C161" t="s">
        <v>3119</v>
      </c>
      <c r="D161" t="s">
        <v>5070</v>
      </c>
      <c r="E161" s="103">
        <v>3.8246950736005672E-4</v>
      </c>
      <c r="F161" s="103">
        <v>677931</v>
      </c>
      <c r="G161" s="103">
        <v>1</v>
      </c>
      <c r="H161" t="s">
        <v>54</v>
      </c>
      <c r="I161" s="103"/>
    </row>
    <row r="162" spans="1:9" x14ac:dyDescent="0.35">
      <c r="A162" t="s">
        <v>5119</v>
      </c>
      <c r="B162" t="s">
        <v>51</v>
      </c>
      <c r="C162" t="s">
        <v>3119</v>
      </c>
      <c r="D162" t="s">
        <v>5071</v>
      </c>
      <c r="E162" s="103">
        <v>3.8246950736005672E-4</v>
      </c>
      <c r="F162" s="103">
        <v>677931</v>
      </c>
      <c r="G162" s="103">
        <v>1</v>
      </c>
      <c r="H162" t="s">
        <v>54</v>
      </c>
      <c r="I162" s="103"/>
    </row>
    <row r="163" spans="1:9" x14ac:dyDescent="0.35">
      <c r="A163" t="s">
        <v>5120</v>
      </c>
      <c r="B163" t="s">
        <v>51</v>
      </c>
      <c r="C163" t="s">
        <v>3119</v>
      </c>
      <c r="D163" t="s">
        <v>5072</v>
      </c>
      <c r="E163" s="103">
        <v>3.8246950736005672E-4</v>
      </c>
      <c r="F163" s="103">
        <v>677931</v>
      </c>
      <c r="G163" s="103">
        <v>1</v>
      </c>
      <c r="H163" t="s">
        <v>54</v>
      </c>
      <c r="I163" s="103"/>
    </row>
    <row r="164" spans="1:9" x14ac:dyDescent="0.35">
      <c r="A164" t="s">
        <v>3121</v>
      </c>
      <c r="B164" t="s">
        <v>51</v>
      </c>
      <c r="C164" t="s">
        <v>3119</v>
      </c>
      <c r="D164" t="s">
        <v>42</v>
      </c>
      <c r="E164" s="103">
        <v>2.2228061678714473E-4</v>
      </c>
      <c r="F164" s="103">
        <v>677931</v>
      </c>
      <c r="G164" s="103">
        <v>1</v>
      </c>
      <c r="H164" t="s">
        <v>54</v>
      </c>
      <c r="I164" s="103"/>
    </row>
    <row r="165" spans="1:9" x14ac:dyDescent="0.35">
      <c r="A165" t="s">
        <v>3122</v>
      </c>
      <c r="B165" t="s">
        <v>51</v>
      </c>
      <c r="C165" t="s">
        <v>3119</v>
      </c>
      <c r="D165" t="s">
        <v>1767</v>
      </c>
      <c r="E165" s="103">
        <v>2.2228061678714473E-4</v>
      </c>
      <c r="F165" s="103">
        <v>677931</v>
      </c>
      <c r="G165" s="103">
        <v>1</v>
      </c>
      <c r="H165" t="s">
        <v>54</v>
      </c>
      <c r="I165" s="103"/>
    </row>
    <row r="166" spans="1:9" x14ac:dyDescent="0.35">
      <c r="A166" t="s">
        <v>3123</v>
      </c>
      <c r="B166" t="s">
        <v>51</v>
      </c>
      <c r="C166" t="s">
        <v>3119</v>
      </c>
      <c r="D166" t="s">
        <v>1768</v>
      </c>
      <c r="E166" s="103">
        <v>6.7346103758681878E-5</v>
      </c>
      <c r="F166" s="103">
        <v>677931</v>
      </c>
      <c r="G166" s="103">
        <v>1</v>
      </c>
      <c r="H166" t="s">
        <v>54</v>
      </c>
      <c r="I166" s="103"/>
    </row>
    <row r="167" spans="1:9" x14ac:dyDescent="0.35">
      <c r="A167" t="s">
        <v>3124</v>
      </c>
      <c r="B167" t="s">
        <v>51</v>
      </c>
      <c r="C167" t="s">
        <v>3119</v>
      </c>
      <c r="D167" t="s">
        <v>340</v>
      </c>
      <c r="E167" s="103">
        <v>3.8489481636100564E-4</v>
      </c>
      <c r="F167" s="103">
        <v>677931</v>
      </c>
      <c r="G167" s="103">
        <v>1</v>
      </c>
      <c r="H167" t="s">
        <v>54</v>
      </c>
      <c r="I167" s="103"/>
    </row>
    <row r="168" spans="1:9" x14ac:dyDescent="0.35">
      <c r="A168" t="s">
        <v>3125</v>
      </c>
      <c r="B168" t="s">
        <v>51</v>
      </c>
      <c r="C168" t="s">
        <v>3119</v>
      </c>
      <c r="D168" t="s">
        <v>777</v>
      </c>
      <c r="E168" s="103">
        <v>1.9808646102295293E-4</v>
      </c>
      <c r="F168" s="103">
        <v>677931</v>
      </c>
      <c r="G168" s="103">
        <v>1</v>
      </c>
      <c r="H168" t="s">
        <v>54</v>
      </c>
      <c r="I168" s="103"/>
    </row>
    <row r="169" spans="1:9" x14ac:dyDescent="0.35">
      <c r="A169" t="s">
        <v>3126</v>
      </c>
      <c r="B169" t="s">
        <v>51</v>
      </c>
      <c r="C169" t="s">
        <v>3119</v>
      </c>
      <c r="D169" t="s">
        <v>776</v>
      </c>
      <c r="E169" s="103">
        <v>4.1224384079224997E-4</v>
      </c>
      <c r="F169" s="103">
        <v>677931</v>
      </c>
      <c r="G169" s="103">
        <v>1</v>
      </c>
      <c r="H169" t="s">
        <v>54</v>
      </c>
      <c r="I169" s="103"/>
    </row>
    <row r="170" spans="1:9" x14ac:dyDescent="0.35">
      <c r="A170" t="s">
        <v>3127</v>
      </c>
      <c r="B170" t="s">
        <v>51</v>
      </c>
      <c r="C170" t="s">
        <v>3104</v>
      </c>
      <c r="D170" t="s">
        <v>40</v>
      </c>
      <c r="E170" s="103">
        <v>0.34555005916400927</v>
      </c>
      <c r="F170" s="103">
        <v>677931</v>
      </c>
      <c r="G170" s="103">
        <v>1</v>
      </c>
      <c r="H170" t="s">
        <v>54</v>
      </c>
      <c r="I170" s="103"/>
    </row>
    <row r="171" spans="1:9" x14ac:dyDescent="0.35">
      <c r="A171" t="s">
        <v>5121</v>
      </c>
      <c r="B171" t="s">
        <v>51</v>
      </c>
      <c r="C171" t="s">
        <v>3104</v>
      </c>
      <c r="D171" t="s">
        <v>5070</v>
      </c>
      <c r="E171" s="103">
        <v>0.34414323020554322</v>
      </c>
      <c r="F171" s="103">
        <v>677931</v>
      </c>
      <c r="G171" s="103">
        <v>1</v>
      </c>
      <c r="H171" t="s">
        <v>54</v>
      </c>
      <c r="I171" s="103"/>
    </row>
    <row r="172" spans="1:9" x14ac:dyDescent="0.35">
      <c r="A172" t="s">
        <v>5122</v>
      </c>
      <c r="B172" t="s">
        <v>51</v>
      </c>
      <c r="C172" t="s">
        <v>3104</v>
      </c>
      <c r="D172" t="s">
        <v>5071</v>
      </c>
      <c r="E172" s="103">
        <v>0.34414323020554322</v>
      </c>
      <c r="F172" s="103">
        <v>677931</v>
      </c>
      <c r="G172" s="103">
        <v>1</v>
      </c>
      <c r="H172" t="s">
        <v>54</v>
      </c>
      <c r="I172" s="103"/>
    </row>
    <row r="173" spans="1:9" x14ac:dyDescent="0.35">
      <c r="A173" t="s">
        <v>5123</v>
      </c>
      <c r="B173" t="s">
        <v>51</v>
      </c>
      <c r="C173" t="s">
        <v>3104</v>
      </c>
      <c r="D173" t="s">
        <v>5072</v>
      </c>
      <c r="E173" s="103">
        <v>0.34414323020554322</v>
      </c>
      <c r="F173" s="103">
        <v>677931</v>
      </c>
      <c r="G173" s="103">
        <v>1</v>
      </c>
      <c r="H173" t="s">
        <v>54</v>
      </c>
      <c r="I173" s="103"/>
    </row>
    <row r="174" spans="1:9" x14ac:dyDescent="0.35">
      <c r="A174" t="s">
        <v>3128</v>
      </c>
      <c r="B174" t="s">
        <v>51</v>
      </c>
      <c r="C174" t="s">
        <v>3104</v>
      </c>
      <c r="D174" t="s">
        <v>42</v>
      </c>
      <c r="E174" s="103">
        <v>0.32207089073695255</v>
      </c>
      <c r="F174" s="103">
        <v>677931</v>
      </c>
      <c r="G174" s="103">
        <v>1</v>
      </c>
      <c r="H174" t="s">
        <v>54</v>
      </c>
      <c r="I174" s="103"/>
    </row>
    <row r="175" spans="1:9" x14ac:dyDescent="0.35">
      <c r="A175" t="s">
        <v>3129</v>
      </c>
      <c r="B175" t="s">
        <v>51</v>
      </c>
      <c r="C175" t="s">
        <v>3104</v>
      </c>
      <c r="D175" t="s">
        <v>1767</v>
      </c>
      <c r="E175" s="103">
        <v>0.31561254672920491</v>
      </c>
      <c r="F175" s="103">
        <v>677931</v>
      </c>
      <c r="G175" s="103">
        <v>1</v>
      </c>
      <c r="H175" t="s">
        <v>54</v>
      </c>
      <c r="I175" s="103"/>
    </row>
    <row r="176" spans="1:9" x14ac:dyDescent="0.35">
      <c r="A176" t="s">
        <v>3130</v>
      </c>
      <c r="B176" t="s">
        <v>51</v>
      </c>
      <c r="C176" t="s">
        <v>3104</v>
      </c>
      <c r="D176" t="s">
        <v>1768</v>
      </c>
      <c r="E176" s="103">
        <v>3.6275076625638808E-2</v>
      </c>
      <c r="F176" s="103">
        <v>677931</v>
      </c>
      <c r="G176" s="103">
        <v>1</v>
      </c>
      <c r="H176" t="s">
        <v>54</v>
      </c>
      <c r="I176" s="103"/>
    </row>
    <row r="177" spans="1:9" x14ac:dyDescent="0.35">
      <c r="A177" t="s">
        <v>3131</v>
      </c>
      <c r="B177" t="s">
        <v>51</v>
      </c>
      <c r="C177" t="s">
        <v>3104</v>
      </c>
      <c r="D177" t="s">
        <v>340</v>
      </c>
      <c r="E177" s="103">
        <v>0.26884607229395846</v>
      </c>
      <c r="F177" s="103">
        <v>677931</v>
      </c>
      <c r="G177" s="103">
        <v>1</v>
      </c>
      <c r="H177" t="s">
        <v>54</v>
      </c>
      <c r="I177" s="103"/>
    </row>
    <row r="178" spans="1:9" x14ac:dyDescent="0.35">
      <c r="A178" t="s">
        <v>3132</v>
      </c>
      <c r="B178" t="s">
        <v>51</v>
      </c>
      <c r="C178" t="s">
        <v>3104</v>
      </c>
      <c r="D178" t="s">
        <v>777</v>
      </c>
      <c r="E178" s="103">
        <v>9.8739614617796179E-2</v>
      </c>
      <c r="F178" s="103">
        <v>677931</v>
      </c>
      <c r="G178" s="103">
        <v>1</v>
      </c>
      <c r="H178" t="s">
        <v>54</v>
      </c>
      <c r="I178" s="103"/>
    </row>
    <row r="179" spans="1:9" x14ac:dyDescent="0.35">
      <c r="A179" t="s">
        <v>3133</v>
      </c>
      <c r="B179" t="s">
        <v>51</v>
      </c>
      <c r="C179" t="s">
        <v>3104</v>
      </c>
      <c r="D179" t="s">
        <v>776</v>
      </c>
      <c r="E179" s="103">
        <v>0.21490762947407169</v>
      </c>
      <c r="F179" s="103">
        <v>677931</v>
      </c>
      <c r="G179" s="103">
        <v>1</v>
      </c>
      <c r="H179" t="s">
        <v>54</v>
      </c>
      <c r="I179" s="103"/>
    </row>
    <row r="180" spans="1:9" x14ac:dyDescent="0.35">
      <c r="A180" t="s">
        <v>3134</v>
      </c>
      <c r="B180" t="s">
        <v>51</v>
      </c>
      <c r="C180" t="s">
        <v>3106</v>
      </c>
      <c r="D180" t="s">
        <v>40</v>
      </c>
      <c r="E180" s="103">
        <v>2.4865934889971975</v>
      </c>
      <c r="F180" s="103">
        <v>677931</v>
      </c>
      <c r="G180" s="103">
        <v>1</v>
      </c>
      <c r="H180" t="s">
        <v>54</v>
      </c>
      <c r="I180" s="103"/>
    </row>
    <row r="181" spans="1:9" x14ac:dyDescent="0.35">
      <c r="A181" t="s">
        <v>5124</v>
      </c>
      <c r="B181" t="s">
        <v>51</v>
      </c>
      <c r="C181" t="s">
        <v>3106</v>
      </c>
      <c r="D181" t="s">
        <v>5070</v>
      </c>
      <c r="E181" s="103">
        <v>2.4765760677943272</v>
      </c>
      <c r="F181" s="103">
        <v>677931</v>
      </c>
      <c r="G181" s="103">
        <v>1</v>
      </c>
      <c r="H181" t="s">
        <v>54</v>
      </c>
      <c r="I181" s="103"/>
    </row>
    <row r="182" spans="1:9" x14ac:dyDescent="0.35">
      <c r="A182" t="s">
        <v>5125</v>
      </c>
      <c r="B182" t="s">
        <v>51</v>
      </c>
      <c r="C182" t="s">
        <v>3106</v>
      </c>
      <c r="D182" t="s">
        <v>5071</v>
      </c>
      <c r="E182" s="103">
        <v>2.4765205750259254</v>
      </c>
      <c r="F182" s="103">
        <v>677931</v>
      </c>
      <c r="G182" s="103">
        <v>1</v>
      </c>
      <c r="H182" t="s">
        <v>54</v>
      </c>
      <c r="I182" s="103"/>
    </row>
    <row r="183" spans="1:9" x14ac:dyDescent="0.35">
      <c r="A183" t="s">
        <v>5126</v>
      </c>
      <c r="B183" t="s">
        <v>51</v>
      </c>
      <c r="C183" t="s">
        <v>3106</v>
      </c>
      <c r="D183" t="s">
        <v>5072</v>
      </c>
      <c r="E183" s="103">
        <v>2.4765706643424781</v>
      </c>
      <c r="F183" s="103">
        <v>677931</v>
      </c>
      <c r="G183" s="103">
        <v>1</v>
      </c>
      <c r="H183" t="s">
        <v>54</v>
      </c>
      <c r="I183" s="103"/>
    </row>
    <row r="184" spans="1:9" x14ac:dyDescent="0.35">
      <c r="A184" t="s">
        <v>3135</v>
      </c>
      <c r="B184" t="s">
        <v>51</v>
      </c>
      <c r="C184" t="s">
        <v>3106</v>
      </c>
      <c r="D184" t="s">
        <v>42</v>
      </c>
      <c r="E184" s="103">
        <v>2.040610868010635</v>
      </c>
      <c r="F184" s="103">
        <v>677931</v>
      </c>
      <c r="G184" s="103">
        <v>1</v>
      </c>
      <c r="H184" t="s">
        <v>54</v>
      </c>
      <c r="I184" s="103"/>
    </row>
    <row r="185" spans="1:9" x14ac:dyDescent="0.35">
      <c r="A185" t="s">
        <v>3136</v>
      </c>
      <c r="B185" t="s">
        <v>51</v>
      </c>
      <c r="C185" t="s">
        <v>3106</v>
      </c>
      <c r="D185" t="s">
        <v>1767</v>
      </c>
      <c r="E185" s="103">
        <v>1.9895711077012455</v>
      </c>
      <c r="F185" s="103">
        <v>677931</v>
      </c>
      <c r="G185" s="103">
        <v>1</v>
      </c>
      <c r="H185" t="s">
        <v>54</v>
      </c>
      <c r="I185" s="103"/>
    </row>
    <row r="186" spans="1:9" x14ac:dyDescent="0.35">
      <c r="A186" t="s">
        <v>3137</v>
      </c>
      <c r="B186" t="s">
        <v>51</v>
      </c>
      <c r="C186" t="s">
        <v>3106</v>
      </c>
      <c r="D186" t="s">
        <v>1768</v>
      </c>
      <c r="E186" s="103">
        <v>0.28105390379635775</v>
      </c>
      <c r="F186" s="103">
        <v>677931</v>
      </c>
      <c r="G186" s="103">
        <v>1</v>
      </c>
      <c r="H186" t="s">
        <v>54</v>
      </c>
      <c r="I186" s="103"/>
    </row>
    <row r="187" spans="1:9" x14ac:dyDescent="0.35">
      <c r="A187" t="s">
        <v>3138</v>
      </c>
      <c r="B187" t="s">
        <v>51</v>
      </c>
      <c r="C187" t="s">
        <v>3106</v>
      </c>
      <c r="D187" t="s">
        <v>340</v>
      </c>
      <c r="E187" s="103">
        <v>1.8127656252207232</v>
      </c>
      <c r="F187" s="103">
        <v>677931</v>
      </c>
      <c r="G187" s="103">
        <v>1</v>
      </c>
      <c r="H187" t="s">
        <v>54</v>
      </c>
      <c r="I187" s="103"/>
    </row>
    <row r="188" spans="1:9" x14ac:dyDescent="0.35">
      <c r="A188" t="s">
        <v>3139</v>
      </c>
      <c r="B188" t="s">
        <v>51</v>
      </c>
      <c r="C188" t="s">
        <v>3106</v>
      </c>
      <c r="D188" t="s">
        <v>777</v>
      </c>
      <c r="E188" s="103">
        <v>0.69051113319578783</v>
      </c>
      <c r="F188" s="103">
        <v>677931</v>
      </c>
      <c r="G188" s="103">
        <v>1</v>
      </c>
      <c r="H188" t="s">
        <v>54</v>
      </c>
      <c r="I188" s="103"/>
    </row>
    <row r="189" spans="1:9" x14ac:dyDescent="0.35">
      <c r="A189" t="s">
        <v>3140</v>
      </c>
      <c r="B189" t="s">
        <v>51</v>
      </c>
      <c r="C189" t="s">
        <v>3106</v>
      </c>
      <c r="D189" t="s">
        <v>776</v>
      </c>
      <c r="E189" s="103">
        <v>1.4901645367707896</v>
      </c>
      <c r="F189" s="103">
        <v>677931</v>
      </c>
      <c r="G189" s="103">
        <v>1</v>
      </c>
      <c r="H189" t="s">
        <v>54</v>
      </c>
      <c r="I189" s="103"/>
    </row>
    <row r="190" spans="1:9" x14ac:dyDescent="0.35">
      <c r="A190" t="s">
        <v>3141</v>
      </c>
      <c r="B190" t="s">
        <v>51</v>
      </c>
      <c r="C190" t="s">
        <v>3108</v>
      </c>
      <c r="D190" t="s">
        <v>40</v>
      </c>
      <c r="E190" s="103">
        <v>0.51754372517880809</v>
      </c>
      <c r="F190" s="103">
        <v>677931</v>
      </c>
      <c r="G190" s="103">
        <v>1</v>
      </c>
      <c r="H190" t="s">
        <v>54</v>
      </c>
      <c r="I190" s="103"/>
    </row>
    <row r="191" spans="1:9" x14ac:dyDescent="0.35">
      <c r="A191" t="s">
        <v>5127</v>
      </c>
      <c r="B191" t="s">
        <v>51</v>
      </c>
      <c r="C191" t="s">
        <v>3108</v>
      </c>
      <c r="D191" t="s">
        <v>5070</v>
      </c>
      <c r="E191" s="103">
        <v>0.5158575989769546</v>
      </c>
      <c r="F191" s="103">
        <v>677931</v>
      </c>
      <c r="G191" s="103">
        <v>1</v>
      </c>
      <c r="H191" t="s">
        <v>54</v>
      </c>
      <c r="I191" s="103"/>
    </row>
    <row r="192" spans="1:9" x14ac:dyDescent="0.35">
      <c r="A192" t="s">
        <v>5128</v>
      </c>
      <c r="B192" t="s">
        <v>51</v>
      </c>
      <c r="C192" t="s">
        <v>3108</v>
      </c>
      <c r="D192" t="s">
        <v>5071</v>
      </c>
      <c r="E192" s="103">
        <v>0.5158575989769546</v>
      </c>
      <c r="F192" s="103">
        <v>677931</v>
      </c>
      <c r="G192" s="103">
        <v>1</v>
      </c>
      <c r="H192" t="s">
        <v>54</v>
      </c>
      <c r="I192" s="103"/>
    </row>
    <row r="193" spans="1:9" x14ac:dyDescent="0.35">
      <c r="A193" t="s">
        <v>5129</v>
      </c>
      <c r="B193" t="s">
        <v>51</v>
      </c>
      <c r="C193" t="s">
        <v>3108</v>
      </c>
      <c r="D193" t="s">
        <v>5072</v>
      </c>
      <c r="E193" s="103">
        <v>0.5158575989769546</v>
      </c>
      <c r="F193" s="103">
        <v>677931</v>
      </c>
      <c r="G193" s="103">
        <v>1</v>
      </c>
      <c r="H193" t="s">
        <v>54</v>
      </c>
      <c r="I193" s="103"/>
    </row>
    <row r="194" spans="1:9" x14ac:dyDescent="0.35">
      <c r="A194" t="s">
        <v>3142</v>
      </c>
      <c r="B194" t="s">
        <v>51</v>
      </c>
      <c r="C194" t="s">
        <v>3108</v>
      </c>
      <c r="D194" t="s">
        <v>42</v>
      </c>
      <c r="E194" s="103">
        <v>0.43254519169801103</v>
      </c>
      <c r="F194" s="103">
        <v>677931</v>
      </c>
      <c r="G194" s="103">
        <v>1</v>
      </c>
      <c r="H194" t="s">
        <v>54</v>
      </c>
      <c r="I194" s="103"/>
    </row>
    <row r="195" spans="1:9" x14ac:dyDescent="0.35">
      <c r="A195" t="s">
        <v>3143</v>
      </c>
      <c r="B195" t="s">
        <v>51</v>
      </c>
      <c r="C195" t="s">
        <v>3108</v>
      </c>
      <c r="D195" t="s">
        <v>1767</v>
      </c>
      <c r="E195" s="103">
        <v>0.4206964062552721</v>
      </c>
      <c r="F195" s="103">
        <v>677931</v>
      </c>
      <c r="G195" s="103">
        <v>1</v>
      </c>
      <c r="H195" t="s">
        <v>54</v>
      </c>
      <c r="I195" s="103"/>
    </row>
    <row r="196" spans="1:9" x14ac:dyDescent="0.35">
      <c r="A196" t="s">
        <v>3144</v>
      </c>
      <c r="B196" t="s">
        <v>51</v>
      </c>
      <c r="C196" t="s">
        <v>3108</v>
      </c>
      <c r="D196" t="s">
        <v>1768</v>
      </c>
      <c r="E196" s="103">
        <v>5.4151826113169509E-2</v>
      </c>
      <c r="F196" s="103">
        <v>677931</v>
      </c>
      <c r="G196" s="103">
        <v>1</v>
      </c>
      <c r="H196" t="s">
        <v>54</v>
      </c>
      <c r="I196" s="103"/>
    </row>
    <row r="197" spans="1:9" x14ac:dyDescent="0.35">
      <c r="A197" t="s">
        <v>3145</v>
      </c>
      <c r="B197" t="s">
        <v>51</v>
      </c>
      <c r="C197" t="s">
        <v>3108</v>
      </c>
      <c r="D197" t="s">
        <v>340</v>
      </c>
      <c r="E197" s="103">
        <v>0.40112731789333189</v>
      </c>
      <c r="F197" s="103">
        <v>677931</v>
      </c>
      <c r="G197" s="103">
        <v>1</v>
      </c>
      <c r="H197" t="s">
        <v>54</v>
      </c>
      <c r="I197" s="103"/>
    </row>
    <row r="198" spans="1:9" x14ac:dyDescent="0.35">
      <c r="A198" t="s">
        <v>3146</v>
      </c>
      <c r="B198" t="s">
        <v>51</v>
      </c>
      <c r="C198" t="s">
        <v>3108</v>
      </c>
      <c r="D198" t="s">
        <v>777</v>
      </c>
      <c r="E198" s="103">
        <v>0.16391360330513297</v>
      </c>
      <c r="F198" s="103">
        <v>677931</v>
      </c>
      <c r="G198" s="103">
        <v>1</v>
      </c>
      <c r="H198" t="s">
        <v>54</v>
      </c>
      <c r="I198" s="103"/>
    </row>
    <row r="199" spans="1:9" x14ac:dyDescent="0.35">
      <c r="A199" t="s">
        <v>3147</v>
      </c>
      <c r="B199" t="s">
        <v>51</v>
      </c>
      <c r="C199" t="s">
        <v>3108</v>
      </c>
      <c r="D199" t="s">
        <v>776</v>
      </c>
      <c r="E199" s="103">
        <v>0.34901143753660963</v>
      </c>
      <c r="F199" s="103">
        <v>677931</v>
      </c>
      <c r="G199" s="103">
        <v>1</v>
      </c>
      <c r="H199" t="s">
        <v>54</v>
      </c>
      <c r="I199" s="103"/>
    </row>
    <row r="200" spans="1:9" x14ac:dyDescent="0.35">
      <c r="A200" t="s">
        <v>3148</v>
      </c>
      <c r="B200" t="s">
        <v>51</v>
      </c>
      <c r="C200" t="s">
        <v>3110</v>
      </c>
      <c r="D200" t="s">
        <v>40</v>
      </c>
      <c r="E200" s="103">
        <v>5.8973541461190913E-3</v>
      </c>
      <c r="F200" s="103">
        <v>677931</v>
      </c>
      <c r="G200" s="103">
        <v>1</v>
      </c>
      <c r="H200" t="s">
        <v>54</v>
      </c>
      <c r="I200" s="103"/>
    </row>
    <row r="201" spans="1:9" x14ac:dyDescent="0.35">
      <c r="A201" t="s">
        <v>5130</v>
      </c>
      <c r="B201" t="s">
        <v>51</v>
      </c>
      <c r="C201" t="s">
        <v>3110</v>
      </c>
      <c r="D201" t="s">
        <v>5070</v>
      </c>
      <c r="E201" s="103">
        <v>5.8733444017388938E-3</v>
      </c>
      <c r="F201" s="103">
        <v>677931</v>
      </c>
      <c r="G201" s="103">
        <v>1</v>
      </c>
      <c r="H201" t="s">
        <v>54</v>
      </c>
      <c r="I201" s="103"/>
    </row>
    <row r="202" spans="1:9" x14ac:dyDescent="0.35">
      <c r="A202" t="s">
        <v>5131</v>
      </c>
      <c r="B202" t="s">
        <v>51</v>
      </c>
      <c r="C202" t="s">
        <v>3110</v>
      </c>
      <c r="D202" t="s">
        <v>5071</v>
      </c>
      <c r="E202" s="103">
        <v>5.8733444017388938E-3</v>
      </c>
      <c r="F202" s="103">
        <v>677931</v>
      </c>
      <c r="G202" s="103">
        <v>1</v>
      </c>
      <c r="H202" t="s">
        <v>54</v>
      </c>
      <c r="I202" s="103"/>
    </row>
    <row r="203" spans="1:9" x14ac:dyDescent="0.35">
      <c r="A203" t="s">
        <v>5132</v>
      </c>
      <c r="B203" t="s">
        <v>51</v>
      </c>
      <c r="C203" t="s">
        <v>3110</v>
      </c>
      <c r="D203" t="s">
        <v>5072</v>
      </c>
      <c r="E203" s="103">
        <v>5.8733444017388938E-3</v>
      </c>
      <c r="F203" s="103">
        <v>677931</v>
      </c>
      <c r="G203" s="103">
        <v>1</v>
      </c>
      <c r="H203" t="s">
        <v>54</v>
      </c>
      <c r="I203" s="103"/>
    </row>
    <row r="204" spans="1:9" x14ac:dyDescent="0.35">
      <c r="A204" t="s">
        <v>3149</v>
      </c>
      <c r="B204" t="s">
        <v>51</v>
      </c>
      <c r="C204" t="s">
        <v>3110</v>
      </c>
      <c r="D204" t="s">
        <v>42</v>
      </c>
      <c r="E204" s="103">
        <v>5.1706160175206285E-3</v>
      </c>
      <c r="F204" s="103">
        <v>677931</v>
      </c>
      <c r="G204" s="103">
        <v>1</v>
      </c>
      <c r="H204" t="s">
        <v>54</v>
      </c>
      <c r="I204" s="103"/>
    </row>
    <row r="205" spans="1:9" x14ac:dyDescent="0.35">
      <c r="A205" t="s">
        <v>3150</v>
      </c>
      <c r="B205" t="s">
        <v>51</v>
      </c>
      <c r="C205" t="s">
        <v>3110</v>
      </c>
      <c r="D205" t="s">
        <v>1767</v>
      </c>
      <c r="E205" s="103">
        <v>5.1706160175206285E-3</v>
      </c>
      <c r="F205" s="103">
        <v>677931</v>
      </c>
      <c r="G205" s="103">
        <v>1</v>
      </c>
      <c r="H205" t="s">
        <v>54</v>
      </c>
      <c r="I205" s="103"/>
    </row>
    <row r="206" spans="1:9" x14ac:dyDescent="0.35">
      <c r="A206" t="s">
        <v>3151</v>
      </c>
      <c r="B206" t="s">
        <v>51</v>
      </c>
      <c r="C206" t="s">
        <v>3110</v>
      </c>
      <c r="D206" t="s">
        <v>1768</v>
      </c>
      <c r="E206" s="103">
        <v>8.6375953022292987E-4</v>
      </c>
      <c r="F206" s="103">
        <v>677931</v>
      </c>
      <c r="G206" s="103">
        <v>1</v>
      </c>
      <c r="H206" t="s">
        <v>54</v>
      </c>
      <c r="I206" s="103"/>
    </row>
    <row r="207" spans="1:9" x14ac:dyDescent="0.35">
      <c r="A207" t="s">
        <v>3152</v>
      </c>
      <c r="B207" t="s">
        <v>51</v>
      </c>
      <c r="C207" t="s">
        <v>3110</v>
      </c>
      <c r="D207" t="s">
        <v>340</v>
      </c>
      <c r="E207" s="103">
        <v>5.8654549151408719E-3</v>
      </c>
      <c r="F207" s="103">
        <v>677931</v>
      </c>
      <c r="G207" s="103">
        <v>1</v>
      </c>
      <c r="H207" t="s">
        <v>54</v>
      </c>
      <c r="I207" s="103"/>
    </row>
    <row r="208" spans="1:9" x14ac:dyDescent="0.35">
      <c r="A208" t="s">
        <v>3153</v>
      </c>
      <c r="B208" t="s">
        <v>51</v>
      </c>
      <c r="C208" t="s">
        <v>3110</v>
      </c>
      <c r="D208" t="s">
        <v>777</v>
      </c>
      <c r="E208" s="103">
        <v>2.9006072271925646E-3</v>
      </c>
      <c r="F208" s="103">
        <v>677931</v>
      </c>
      <c r="G208" s="103">
        <v>1</v>
      </c>
      <c r="H208" t="s">
        <v>54</v>
      </c>
      <c r="I208" s="103"/>
    </row>
    <row r="209" spans="1:9" x14ac:dyDescent="0.35">
      <c r="A209" t="s">
        <v>3154</v>
      </c>
      <c r="B209" t="s">
        <v>51</v>
      </c>
      <c r="C209" t="s">
        <v>3110</v>
      </c>
      <c r="D209" t="s">
        <v>776</v>
      </c>
      <c r="E209" s="103">
        <v>6.0365431225966769E-3</v>
      </c>
      <c r="F209" s="103">
        <v>677931</v>
      </c>
      <c r="G209" s="103">
        <v>1</v>
      </c>
      <c r="H209" t="s">
        <v>54</v>
      </c>
      <c r="I209" s="103"/>
    </row>
    <row r="210" spans="1:9" x14ac:dyDescent="0.35">
      <c r="A210" t="s">
        <v>3155</v>
      </c>
      <c r="B210" t="s">
        <v>51</v>
      </c>
      <c r="C210" t="s">
        <v>3113</v>
      </c>
      <c r="D210" t="s">
        <v>40</v>
      </c>
      <c r="E210" s="103">
        <v>6.5550660506797587E-2</v>
      </c>
      <c r="F210" s="103">
        <v>677931</v>
      </c>
      <c r="G210" s="103">
        <v>1</v>
      </c>
      <c r="H210" t="s">
        <v>54</v>
      </c>
      <c r="I210" s="103"/>
    </row>
    <row r="211" spans="1:9" x14ac:dyDescent="0.35">
      <c r="A211" t="s">
        <v>5133</v>
      </c>
      <c r="B211" t="s">
        <v>51</v>
      </c>
      <c r="C211" t="s">
        <v>3113</v>
      </c>
      <c r="D211" t="s">
        <v>5070</v>
      </c>
      <c r="E211" s="103">
        <v>6.5287308254598456E-2</v>
      </c>
      <c r="F211" s="103">
        <v>677931</v>
      </c>
      <c r="G211" s="103">
        <v>1</v>
      </c>
      <c r="H211" t="s">
        <v>54</v>
      </c>
      <c r="I211" s="103"/>
    </row>
    <row r="212" spans="1:9" x14ac:dyDescent="0.35">
      <c r="A212" t="s">
        <v>5134</v>
      </c>
      <c r="B212" t="s">
        <v>51</v>
      </c>
      <c r="C212" t="s">
        <v>3113</v>
      </c>
      <c r="D212" t="s">
        <v>5071</v>
      </c>
      <c r="E212" s="103">
        <v>6.5285231491716222E-2</v>
      </c>
      <c r="F212" s="103">
        <v>677931</v>
      </c>
      <c r="G212" s="103">
        <v>1</v>
      </c>
      <c r="H212" t="s">
        <v>54</v>
      </c>
      <c r="I212" s="103"/>
    </row>
    <row r="213" spans="1:9" x14ac:dyDescent="0.35">
      <c r="A213" t="s">
        <v>5135</v>
      </c>
      <c r="B213" t="s">
        <v>51</v>
      </c>
      <c r="C213" t="s">
        <v>3113</v>
      </c>
      <c r="D213" t="s">
        <v>5072</v>
      </c>
      <c r="E213" s="103">
        <v>6.5287308254598456E-2</v>
      </c>
      <c r="F213" s="103">
        <v>677931</v>
      </c>
      <c r="G213" s="103">
        <v>1</v>
      </c>
      <c r="H213" t="s">
        <v>54</v>
      </c>
      <c r="I213" s="103"/>
    </row>
    <row r="214" spans="1:9" x14ac:dyDescent="0.35">
      <c r="A214" t="s">
        <v>3156</v>
      </c>
      <c r="B214" t="s">
        <v>51</v>
      </c>
      <c r="C214" t="s">
        <v>3113</v>
      </c>
      <c r="D214" t="s">
        <v>42</v>
      </c>
      <c r="E214" s="103">
        <v>5.0848403583042302E-2</v>
      </c>
      <c r="F214" s="103">
        <v>677931</v>
      </c>
      <c r="G214" s="103">
        <v>1</v>
      </c>
      <c r="H214" t="s">
        <v>54</v>
      </c>
      <c r="I214" s="103"/>
    </row>
    <row r="215" spans="1:9" x14ac:dyDescent="0.35">
      <c r="A215" t="s">
        <v>3157</v>
      </c>
      <c r="B215" t="s">
        <v>51</v>
      </c>
      <c r="C215" t="s">
        <v>3113</v>
      </c>
      <c r="D215" t="s">
        <v>1767</v>
      </c>
      <c r="E215" s="103">
        <v>4.9547335325131656E-2</v>
      </c>
      <c r="F215" s="103">
        <v>677931</v>
      </c>
      <c r="G215" s="103">
        <v>1</v>
      </c>
      <c r="H215" t="s">
        <v>54</v>
      </c>
      <c r="I215" s="103"/>
    </row>
    <row r="216" spans="1:9" x14ac:dyDescent="0.35">
      <c r="A216" t="s">
        <v>3158</v>
      </c>
      <c r="B216" t="s">
        <v>51</v>
      </c>
      <c r="C216" t="s">
        <v>3113</v>
      </c>
      <c r="D216" t="s">
        <v>1768</v>
      </c>
      <c r="E216" s="103">
        <v>7.3454034668243512E-3</v>
      </c>
      <c r="F216" s="103">
        <v>677931</v>
      </c>
      <c r="G216" s="103">
        <v>1</v>
      </c>
      <c r="H216" t="s">
        <v>54</v>
      </c>
      <c r="I216" s="103"/>
    </row>
    <row r="217" spans="1:9" x14ac:dyDescent="0.35">
      <c r="A217" t="s">
        <v>3159</v>
      </c>
      <c r="B217" t="s">
        <v>51</v>
      </c>
      <c r="C217" t="s">
        <v>3113</v>
      </c>
      <c r="D217" t="s">
        <v>340</v>
      </c>
      <c r="E217" s="103">
        <v>4.6517910989308443E-2</v>
      </c>
      <c r="F217" s="103">
        <v>677931</v>
      </c>
      <c r="G217" s="103">
        <v>1</v>
      </c>
      <c r="H217" t="s">
        <v>54</v>
      </c>
      <c r="I217" s="103"/>
    </row>
    <row r="218" spans="1:9" x14ac:dyDescent="0.35">
      <c r="A218" t="s">
        <v>3160</v>
      </c>
      <c r="B218" t="s">
        <v>51</v>
      </c>
      <c r="C218" t="s">
        <v>3113</v>
      </c>
      <c r="D218" t="s">
        <v>777</v>
      </c>
      <c r="E218" s="103">
        <v>1.8184379930278917E-2</v>
      </c>
      <c r="F218" s="103">
        <v>677931</v>
      </c>
      <c r="G218" s="103">
        <v>1</v>
      </c>
      <c r="H218" t="s">
        <v>54</v>
      </c>
      <c r="I218" s="103"/>
    </row>
    <row r="219" spans="1:9" x14ac:dyDescent="0.35">
      <c r="A219" t="s">
        <v>3161</v>
      </c>
      <c r="B219" t="s">
        <v>51</v>
      </c>
      <c r="C219" t="s">
        <v>3113</v>
      </c>
      <c r="D219" t="s">
        <v>776</v>
      </c>
      <c r="E219" s="103">
        <v>3.8946911686896388E-2</v>
      </c>
      <c r="F219" s="103">
        <v>677931</v>
      </c>
      <c r="G219" s="103">
        <v>1</v>
      </c>
      <c r="H219" t="s">
        <v>54</v>
      </c>
      <c r="I219" s="103"/>
    </row>
    <row r="220" spans="1:9" x14ac:dyDescent="0.35">
      <c r="A220" t="s">
        <v>3162</v>
      </c>
      <c r="B220" t="s">
        <v>51</v>
      </c>
      <c r="C220" t="s">
        <v>3115</v>
      </c>
      <c r="D220" t="s">
        <v>40</v>
      </c>
      <c r="E220" s="103">
        <v>7.448163765770352E-2</v>
      </c>
      <c r="F220" s="103">
        <v>677931</v>
      </c>
      <c r="G220" s="103">
        <v>1</v>
      </c>
      <c r="H220" t="s">
        <v>54</v>
      </c>
      <c r="I220" s="103"/>
    </row>
    <row r="221" spans="1:9" x14ac:dyDescent="0.35">
      <c r="A221" t="s">
        <v>5136</v>
      </c>
      <c r="B221" t="s">
        <v>51</v>
      </c>
      <c r="C221" t="s">
        <v>3115</v>
      </c>
      <c r="D221" t="s">
        <v>5070</v>
      </c>
      <c r="E221" s="103">
        <v>7.4184333270000374E-2</v>
      </c>
      <c r="F221" s="103">
        <v>677931</v>
      </c>
      <c r="G221" s="103">
        <v>1</v>
      </c>
      <c r="H221" t="s">
        <v>54</v>
      </c>
      <c r="I221" s="103"/>
    </row>
    <row r="222" spans="1:9" x14ac:dyDescent="0.35">
      <c r="A222" t="s">
        <v>5137</v>
      </c>
      <c r="B222" t="s">
        <v>51</v>
      </c>
      <c r="C222" t="s">
        <v>3115</v>
      </c>
      <c r="D222" t="s">
        <v>5071</v>
      </c>
      <c r="E222" s="103">
        <v>7.4182796896283903E-2</v>
      </c>
      <c r="F222" s="103">
        <v>677931</v>
      </c>
      <c r="G222" s="103">
        <v>1</v>
      </c>
      <c r="H222" t="s">
        <v>54</v>
      </c>
      <c r="I222" s="103"/>
    </row>
    <row r="223" spans="1:9" x14ac:dyDescent="0.35">
      <c r="A223" t="s">
        <v>5138</v>
      </c>
      <c r="B223" t="s">
        <v>51</v>
      </c>
      <c r="C223" t="s">
        <v>3115</v>
      </c>
      <c r="D223" t="s">
        <v>5072</v>
      </c>
      <c r="E223" s="103">
        <v>7.4184183669941881E-2</v>
      </c>
      <c r="F223" s="103">
        <v>677931</v>
      </c>
      <c r="G223" s="103">
        <v>1</v>
      </c>
      <c r="H223" t="s">
        <v>54</v>
      </c>
      <c r="I223" s="103"/>
    </row>
    <row r="224" spans="1:9" x14ac:dyDescent="0.35">
      <c r="A224" t="s">
        <v>3163</v>
      </c>
      <c r="B224" t="s">
        <v>51</v>
      </c>
      <c r="C224" t="s">
        <v>3115</v>
      </c>
      <c r="D224" t="s">
        <v>42</v>
      </c>
      <c r="E224" s="103">
        <v>5.9878846719069588E-2</v>
      </c>
      <c r="F224" s="103">
        <v>677931</v>
      </c>
      <c r="G224" s="103">
        <v>1</v>
      </c>
      <c r="H224" t="s">
        <v>54</v>
      </c>
      <c r="I224" s="103"/>
    </row>
    <row r="225" spans="1:9" x14ac:dyDescent="0.35">
      <c r="A225" t="s">
        <v>3164</v>
      </c>
      <c r="B225" t="s">
        <v>51</v>
      </c>
      <c r="C225" t="s">
        <v>3115</v>
      </c>
      <c r="D225" t="s">
        <v>1767</v>
      </c>
      <c r="E225" s="103">
        <v>5.8348783692301148E-2</v>
      </c>
      <c r="F225" s="103">
        <v>677931</v>
      </c>
      <c r="G225" s="103">
        <v>1</v>
      </c>
      <c r="H225" t="s">
        <v>54</v>
      </c>
      <c r="I225" s="103"/>
    </row>
    <row r="226" spans="1:9" x14ac:dyDescent="0.35">
      <c r="A226" t="s">
        <v>3165</v>
      </c>
      <c r="B226" t="s">
        <v>51</v>
      </c>
      <c r="C226" t="s">
        <v>3115</v>
      </c>
      <c r="D226" t="s">
        <v>1768</v>
      </c>
      <c r="E226" s="103">
        <v>8.3405733273139108E-3</v>
      </c>
      <c r="F226" s="103">
        <v>677931</v>
      </c>
      <c r="G226" s="103">
        <v>1</v>
      </c>
      <c r="H226" t="s">
        <v>54</v>
      </c>
      <c r="I226" s="103"/>
    </row>
    <row r="227" spans="1:9" x14ac:dyDescent="0.35">
      <c r="A227" t="s">
        <v>3166</v>
      </c>
      <c r="B227" t="s">
        <v>51</v>
      </c>
      <c r="C227" t="s">
        <v>3115</v>
      </c>
      <c r="D227" t="s">
        <v>340</v>
      </c>
      <c r="E227" s="103">
        <v>5.4553184940193886E-2</v>
      </c>
      <c r="F227" s="103">
        <v>677931</v>
      </c>
      <c r="G227" s="103">
        <v>1</v>
      </c>
      <c r="H227" t="s">
        <v>54</v>
      </c>
      <c r="I227" s="103"/>
    </row>
    <row r="228" spans="1:9" x14ac:dyDescent="0.35">
      <c r="A228" t="s">
        <v>3167</v>
      </c>
      <c r="B228" t="s">
        <v>51</v>
      </c>
      <c r="C228" t="s">
        <v>3115</v>
      </c>
      <c r="D228" t="s">
        <v>777</v>
      </c>
      <c r="E228" s="103">
        <v>2.0962184890795984E-2</v>
      </c>
      <c r="F228" s="103">
        <v>677931</v>
      </c>
      <c r="G228" s="103">
        <v>1</v>
      </c>
      <c r="H228" t="s">
        <v>54</v>
      </c>
      <c r="I228" s="103"/>
    </row>
    <row r="229" spans="1:9" x14ac:dyDescent="0.35">
      <c r="A229" t="s">
        <v>3168</v>
      </c>
      <c r="B229" t="s">
        <v>51</v>
      </c>
      <c r="C229" t="s">
        <v>3115</v>
      </c>
      <c r="D229" t="s">
        <v>776</v>
      </c>
      <c r="E229" s="103">
        <v>4.515029543591087E-2</v>
      </c>
      <c r="F229" s="103">
        <v>677931</v>
      </c>
      <c r="G229" s="103">
        <v>1</v>
      </c>
      <c r="H229" t="s">
        <v>54</v>
      </c>
      <c r="I229" s="103"/>
    </row>
    <row r="230" spans="1:9" x14ac:dyDescent="0.35">
      <c r="A230" t="s">
        <v>828</v>
      </c>
      <c r="B230" t="s">
        <v>51</v>
      </c>
      <c r="C230" t="s">
        <v>40</v>
      </c>
      <c r="D230" t="s">
        <v>40</v>
      </c>
      <c r="E230" s="103">
        <v>1</v>
      </c>
      <c r="F230" s="103">
        <v>677931</v>
      </c>
      <c r="G230" s="103">
        <v>1</v>
      </c>
      <c r="H230" t="s">
        <v>54</v>
      </c>
      <c r="I230" s="103"/>
    </row>
    <row r="231" spans="1:9" x14ac:dyDescent="0.35">
      <c r="A231" t="s">
        <v>5139</v>
      </c>
      <c r="B231" t="s">
        <v>51</v>
      </c>
      <c r="C231" t="s">
        <v>40</v>
      </c>
      <c r="D231" t="s">
        <v>5070</v>
      </c>
      <c r="E231" s="103">
        <v>0.99437995743037222</v>
      </c>
      <c r="F231" s="103">
        <v>677931</v>
      </c>
      <c r="G231" s="103">
        <v>1</v>
      </c>
      <c r="H231" t="s">
        <v>54</v>
      </c>
      <c r="I231" s="103"/>
    </row>
    <row r="232" spans="1:9" x14ac:dyDescent="0.35">
      <c r="A232" t="s">
        <v>5140</v>
      </c>
      <c r="B232" t="s">
        <v>51</v>
      </c>
      <c r="C232" t="s">
        <v>40</v>
      </c>
      <c r="D232" t="s">
        <v>5071</v>
      </c>
      <c r="E232" s="103">
        <v>0.99434922299678796</v>
      </c>
      <c r="F232" s="103">
        <v>677931</v>
      </c>
      <c r="G232" s="103">
        <v>1</v>
      </c>
      <c r="H232" t="s">
        <v>54</v>
      </c>
      <c r="I232" s="103"/>
    </row>
    <row r="233" spans="1:9" x14ac:dyDescent="0.35">
      <c r="A233" t="s">
        <v>5141</v>
      </c>
      <c r="B233" t="s">
        <v>51</v>
      </c>
      <c r="C233" t="s">
        <v>40</v>
      </c>
      <c r="D233" t="s">
        <v>5072</v>
      </c>
      <c r="E233" s="103">
        <v>0.99437356139741107</v>
      </c>
      <c r="F233" s="103">
        <v>677931</v>
      </c>
      <c r="G233" s="103">
        <v>1</v>
      </c>
      <c r="H233" t="s">
        <v>54</v>
      </c>
      <c r="I233" s="103"/>
    </row>
    <row r="234" spans="1:9" x14ac:dyDescent="0.35">
      <c r="A234" t="s">
        <v>826</v>
      </c>
      <c r="B234" t="s">
        <v>51</v>
      </c>
      <c r="C234" t="s">
        <v>40</v>
      </c>
      <c r="D234" t="s">
        <v>42</v>
      </c>
      <c r="E234" s="103">
        <v>0.88343280746401831</v>
      </c>
      <c r="F234" s="103">
        <v>677931</v>
      </c>
      <c r="G234" s="103">
        <v>1</v>
      </c>
      <c r="H234" t="s">
        <v>54</v>
      </c>
      <c r="I234" s="103"/>
    </row>
    <row r="235" spans="1:9" x14ac:dyDescent="0.35">
      <c r="A235" t="s">
        <v>1787</v>
      </c>
      <c r="B235" t="s">
        <v>51</v>
      </c>
      <c r="C235" t="s">
        <v>40</v>
      </c>
      <c r="D235" t="s">
        <v>1767</v>
      </c>
      <c r="E235" s="103">
        <v>0.86514851340934551</v>
      </c>
      <c r="F235" s="103">
        <v>677931</v>
      </c>
      <c r="G235" s="103">
        <v>1</v>
      </c>
      <c r="H235" t="s">
        <v>54</v>
      </c>
      <c r="I235" s="103"/>
    </row>
    <row r="236" spans="1:9" x14ac:dyDescent="0.35">
      <c r="A236" t="s">
        <v>1788</v>
      </c>
      <c r="B236" t="s">
        <v>51</v>
      </c>
      <c r="C236" t="s">
        <v>40</v>
      </c>
      <c r="D236" t="s">
        <v>1768</v>
      </c>
      <c r="E236" s="103">
        <v>0.20146504382802302</v>
      </c>
      <c r="F236" s="103">
        <v>677931</v>
      </c>
      <c r="G236" s="103">
        <v>1</v>
      </c>
      <c r="H236" t="s">
        <v>54</v>
      </c>
      <c r="I236" s="103"/>
    </row>
    <row r="237" spans="1:9" x14ac:dyDescent="0.35">
      <c r="A237" t="s">
        <v>827</v>
      </c>
      <c r="B237" t="s">
        <v>51</v>
      </c>
      <c r="C237" t="s">
        <v>40</v>
      </c>
      <c r="D237" t="s">
        <v>340</v>
      </c>
      <c r="E237" s="103">
        <v>0.7878453670363107</v>
      </c>
      <c r="F237" s="103">
        <v>677931</v>
      </c>
      <c r="G237" s="103">
        <v>1</v>
      </c>
      <c r="H237" t="s">
        <v>54</v>
      </c>
      <c r="I237" s="103"/>
    </row>
    <row r="238" spans="1:9" x14ac:dyDescent="0.35">
      <c r="A238" t="s">
        <v>466</v>
      </c>
      <c r="B238" t="s">
        <v>51</v>
      </c>
      <c r="C238" t="s">
        <v>40</v>
      </c>
      <c r="D238" t="s">
        <v>777</v>
      </c>
      <c r="E238" s="103">
        <v>0.34132452054357054</v>
      </c>
      <c r="F238" s="103">
        <v>677931</v>
      </c>
      <c r="G238" s="103">
        <v>1</v>
      </c>
      <c r="H238" t="s">
        <v>54</v>
      </c>
      <c r="I238" s="103"/>
    </row>
    <row r="239" spans="1:9" x14ac:dyDescent="0.35">
      <c r="A239" t="s">
        <v>470</v>
      </c>
      <c r="B239" t="s">
        <v>51</v>
      </c>
      <c r="C239" t="s">
        <v>40</v>
      </c>
      <c r="D239" t="s">
        <v>776</v>
      </c>
      <c r="E239" s="103">
        <v>0.73998424373583949</v>
      </c>
      <c r="F239" s="103">
        <v>677931</v>
      </c>
      <c r="G239" s="103">
        <v>1</v>
      </c>
      <c r="H239" t="s">
        <v>54</v>
      </c>
      <c r="I239" s="103"/>
    </row>
    <row r="240" spans="1:9" x14ac:dyDescent="0.35">
      <c r="A240" t="s">
        <v>5142</v>
      </c>
      <c r="B240" t="s">
        <v>51</v>
      </c>
      <c r="C240" t="s">
        <v>5070</v>
      </c>
      <c r="D240" t="s">
        <v>40</v>
      </c>
      <c r="E240" s="103">
        <v>0.99856083390333727</v>
      </c>
      <c r="F240" s="103">
        <v>677931</v>
      </c>
      <c r="G240" s="103">
        <v>1</v>
      </c>
      <c r="H240" t="s">
        <v>54</v>
      </c>
      <c r="I240" s="103"/>
    </row>
    <row r="241" spans="1:9" x14ac:dyDescent="0.35">
      <c r="A241" t="s">
        <v>5143</v>
      </c>
      <c r="B241" t="s">
        <v>51</v>
      </c>
      <c r="C241" t="s">
        <v>5070</v>
      </c>
      <c r="D241" t="s">
        <v>5070</v>
      </c>
      <c r="E241" s="103">
        <v>1</v>
      </c>
      <c r="F241" s="103">
        <v>677931</v>
      </c>
      <c r="G241" s="103">
        <v>1</v>
      </c>
      <c r="H241" t="s">
        <v>54</v>
      </c>
      <c r="I241" s="103"/>
    </row>
    <row r="242" spans="1:9" x14ac:dyDescent="0.35">
      <c r="A242" t="s">
        <v>5144</v>
      </c>
      <c r="B242" t="s">
        <v>51</v>
      </c>
      <c r="C242" t="s">
        <v>5070</v>
      </c>
      <c r="D242" t="s">
        <v>5071</v>
      </c>
      <c r="E242" s="103">
        <v>0.99997061921151309</v>
      </c>
      <c r="F242" s="103">
        <v>677931</v>
      </c>
      <c r="G242" s="103">
        <v>1</v>
      </c>
      <c r="H242" t="s">
        <v>54</v>
      </c>
      <c r="I242" s="103"/>
    </row>
    <row r="243" spans="1:9" x14ac:dyDescent="0.35">
      <c r="A243" t="s">
        <v>5145</v>
      </c>
      <c r="B243" t="s">
        <v>51</v>
      </c>
      <c r="C243" t="s">
        <v>5070</v>
      </c>
      <c r="D243" t="s">
        <v>5072</v>
      </c>
      <c r="E243" s="103">
        <v>0.99999362675815717</v>
      </c>
      <c r="F243" s="103">
        <v>677931</v>
      </c>
      <c r="G243" s="103">
        <v>1</v>
      </c>
      <c r="H243" t="s">
        <v>54</v>
      </c>
      <c r="I243" s="103"/>
    </row>
    <row r="244" spans="1:9" x14ac:dyDescent="0.35">
      <c r="A244" t="s">
        <v>5146</v>
      </c>
      <c r="B244" t="s">
        <v>51</v>
      </c>
      <c r="C244" t="s">
        <v>5070</v>
      </c>
      <c r="D244" t="s">
        <v>42</v>
      </c>
      <c r="E244" s="103">
        <v>0.88905046908110108</v>
      </c>
      <c r="F244" s="103">
        <v>677931</v>
      </c>
      <c r="G244" s="103">
        <v>1</v>
      </c>
      <c r="H244" t="s">
        <v>54</v>
      </c>
      <c r="I244" s="103"/>
    </row>
    <row r="245" spans="1:9" x14ac:dyDescent="0.35">
      <c r="A245" t="s">
        <v>5147</v>
      </c>
      <c r="B245" t="s">
        <v>51</v>
      </c>
      <c r="C245" t="s">
        <v>5070</v>
      </c>
      <c r="D245" t="s">
        <v>1767</v>
      </c>
      <c r="E245" s="103">
        <v>0.87076649982026622</v>
      </c>
      <c r="F245" s="103">
        <v>677931</v>
      </c>
      <c r="G245" s="103">
        <v>1</v>
      </c>
      <c r="H245" t="s">
        <v>54</v>
      </c>
      <c r="I245" s="103"/>
    </row>
    <row r="246" spans="1:9" x14ac:dyDescent="0.35">
      <c r="A246" t="s">
        <v>5148</v>
      </c>
      <c r="B246" t="s">
        <v>51</v>
      </c>
      <c r="C246" t="s">
        <v>5070</v>
      </c>
      <c r="D246" t="s">
        <v>1768</v>
      </c>
      <c r="E246" s="103">
        <v>0.18687606496744982</v>
      </c>
      <c r="F246" s="103">
        <v>677931</v>
      </c>
      <c r="G246" s="103">
        <v>1</v>
      </c>
      <c r="H246" t="s">
        <v>54</v>
      </c>
      <c r="I246" s="103"/>
    </row>
    <row r="247" spans="1:9" x14ac:dyDescent="0.35">
      <c r="A247" t="s">
        <v>5149</v>
      </c>
      <c r="B247" t="s">
        <v>51</v>
      </c>
      <c r="C247" t="s">
        <v>5070</v>
      </c>
      <c r="D247" t="s">
        <v>340</v>
      </c>
      <c r="E247" s="103">
        <v>0.78753454106583831</v>
      </c>
      <c r="F247" s="103">
        <v>677931</v>
      </c>
      <c r="G247" s="103">
        <v>1</v>
      </c>
      <c r="H247" t="s">
        <v>54</v>
      </c>
      <c r="I247" s="103"/>
    </row>
    <row r="248" spans="1:9" x14ac:dyDescent="0.35">
      <c r="A248" t="s">
        <v>5150</v>
      </c>
      <c r="B248" t="s">
        <v>51</v>
      </c>
      <c r="C248" t="s">
        <v>5070</v>
      </c>
      <c r="D248" t="s">
        <v>777</v>
      </c>
      <c r="E248" s="103">
        <v>0.34006387780594521</v>
      </c>
      <c r="F248" s="103">
        <v>677931</v>
      </c>
      <c r="G248" s="103">
        <v>1</v>
      </c>
      <c r="H248" t="s">
        <v>54</v>
      </c>
      <c r="I248" s="103"/>
    </row>
    <row r="249" spans="1:9" x14ac:dyDescent="0.35">
      <c r="A249" t="s">
        <v>5151</v>
      </c>
      <c r="B249" t="s">
        <v>51</v>
      </c>
      <c r="C249" t="s">
        <v>5070</v>
      </c>
      <c r="D249" t="s">
        <v>776</v>
      </c>
      <c r="E249" s="103">
        <v>0.73664270181115088</v>
      </c>
      <c r="F249" s="103">
        <v>677931</v>
      </c>
      <c r="G249" s="103">
        <v>1</v>
      </c>
      <c r="H249" t="s">
        <v>54</v>
      </c>
      <c r="I249" s="103"/>
    </row>
    <row r="250" spans="1:9" x14ac:dyDescent="0.35">
      <c r="A250" t="s">
        <v>5152</v>
      </c>
      <c r="B250" t="s">
        <v>51</v>
      </c>
      <c r="C250" t="s">
        <v>5071</v>
      </c>
      <c r="D250" t="s">
        <v>40</v>
      </c>
      <c r="E250" s="103">
        <v>0.99859033479804871</v>
      </c>
      <c r="F250" s="103">
        <v>677931</v>
      </c>
      <c r="G250" s="103">
        <v>1</v>
      </c>
      <c r="H250" t="s">
        <v>54</v>
      </c>
      <c r="I250" s="103"/>
    </row>
    <row r="251" spans="1:9" x14ac:dyDescent="0.35">
      <c r="A251" t="s">
        <v>5153</v>
      </c>
      <c r="B251" t="s">
        <v>51</v>
      </c>
      <c r="C251" t="s">
        <v>5071</v>
      </c>
      <c r="D251" t="s">
        <v>5070</v>
      </c>
      <c r="E251" s="103">
        <v>1.0000307344335841</v>
      </c>
      <c r="F251" s="103">
        <v>677931</v>
      </c>
      <c r="G251" s="103">
        <v>1</v>
      </c>
      <c r="H251" t="s">
        <v>54</v>
      </c>
      <c r="I251" s="103"/>
    </row>
    <row r="252" spans="1:9" x14ac:dyDescent="0.35">
      <c r="A252" t="s">
        <v>5154</v>
      </c>
      <c r="B252" t="s">
        <v>51</v>
      </c>
      <c r="C252" t="s">
        <v>5071</v>
      </c>
      <c r="D252" t="s">
        <v>5071</v>
      </c>
      <c r="E252" s="103">
        <v>1</v>
      </c>
      <c r="F252" s="103">
        <v>677931</v>
      </c>
      <c r="G252" s="103">
        <v>1</v>
      </c>
      <c r="H252" t="s">
        <v>54</v>
      </c>
      <c r="I252" s="103"/>
    </row>
    <row r="253" spans="1:9" x14ac:dyDescent="0.35">
      <c r="A253" t="s">
        <v>5155</v>
      </c>
      <c r="B253" t="s">
        <v>51</v>
      </c>
      <c r="C253" t="s">
        <v>5071</v>
      </c>
      <c r="D253" t="s">
        <v>5072</v>
      </c>
      <c r="E253" s="103">
        <v>1.0000243384006231</v>
      </c>
      <c r="F253" s="103">
        <v>677931</v>
      </c>
      <c r="G253" s="103">
        <v>1</v>
      </c>
      <c r="H253" t="s">
        <v>54</v>
      </c>
      <c r="I253" s="103"/>
    </row>
    <row r="254" spans="1:9" x14ac:dyDescent="0.35">
      <c r="A254" t="s">
        <v>5156</v>
      </c>
      <c r="B254" t="s">
        <v>51</v>
      </c>
      <c r="C254" t="s">
        <v>5071</v>
      </c>
      <c r="D254" t="s">
        <v>42</v>
      </c>
      <c r="E254" s="103">
        <v>0.88907781576668621</v>
      </c>
      <c r="F254" s="103">
        <v>677931</v>
      </c>
      <c r="G254" s="103">
        <v>1</v>
      </c>
      <c r="H254" t="s">
        <v>54</v>
      </c>
      <c r="I254" s="103"/>
    </row>
    <row r="255" spans="1:9" x14ac:dyDescent="0.35">
      <c r="A255" t="s">
        <v>5157</v>
      </c>
      <c r="B255" t="s">
        <v>51</v>
      </c>
      <c r="C255" t="s">
        <v>5071</v>
      </c>
      <c r="D255" t="s">
        <v>1767</v>
      </c>
      <c r="E255" s="103">
        <v>0.87079352171201352</v>
      </c>
      <c r="F255" s="103">
        <v>677931</v>
      </c>
      <c r="G255" s="103">
        <v>1</v>
      </c>
      <c r="H255" t="s">
        <v>54</v>
      </c>
      <c r="I255" s="103"/>
    </row>
    <row r="256" spans="1:9" x14ac:dyDescent="0.35">
      <c r="A256" t="s">
        <v>5158</v>
      </c>
      <c r="B256" t="s">
        <v>51</v>
      </c>
      <c r="C256" t="s">
        <v>5071</v>
      </c>
      <c r="D256" t="s">
        <v>1768</v>
      </c>
      <c r="E256" s="103">
        <v>0.18688135486216392</v>
      </c>
      <c r="F256" s="103">
        <v>677931</v>
      </c>
      <c r="G256" s="103">
        <v>1</v>
      </c>
      <c r="H256" t="s">
        <v>54</v>
      </c>
      <c r="I256" s="103"/>
    </row>
    <row r="257" spans="1:9" x14ac:dyDescent="0.35">
      <c r="A257" t="s">
        <v>5159</v>
      </c>
      <c r="B257" t="s">
        <v>51</v>
      </c>
      <c r="C257" t="s">
        <v>5071</v>
      </c>
      <c r="D257" t="s">
        <v>340</v>
      </c>
      <c r="E257" s="103">
        <v>0.78755768925402536</v>
      </c>
      <c r="F257" s="103">
        <v>677931</v>
      </c>
      <c r="G257" s="103">
        <v>1</v>
      </c>
      <c r="H257" t="s">
        <v>54</v>
      </c>
      <c r="I257" s="103"/>
    </row>
    <row r="258" spans="1:9" x14ac:dyDescent="0.35">
      <c r="A258" t="s">
        <v>5160</v>
      </c>
      <c r="B258" t="s">
        <v>51</v>
      </c>
      <c r="C258" t="s">
        <v>5071</v>
      </c>
      <c r="D258" t="s">
        <v>777</v>
      </c>
      <c r="E258" s="103">
        <v>0.3400792001033624</v>
      </c>
      <c r="F258" s="103">
        <v>677931</v>
      </c>
      <c r="G258" s="103">
        <v>1</v>
      </c>
      <c r="H258" t="s">
        <v>54</v>
      </c>
      <c r="I258" s="103"/>
    </row>
    <row r="259" spans="1:9" x14ac:dyDescent="0.35">
      <c r="A259" t="s">
        <v>5161</v>
      </c>
      <c r="B259" t="s">
        <v>51</v>
      </c>
      <c r="C259" t="s">
        <v>5071</v>
      </c>
      <c r="D259" t="s">
        <v>776</v>
      </c>
      <c r="E259" s="103">
        <v>0.73667463044210735</v>
      </c>
      <c r="F259" s="103">
        <v>677931</v>
      </c>
      <c r="G259" s="103">
        <v>1</v>
      </c>
      <c r="H259" t="s">
        <v>54</v>
      </c>
      <c r="I259" s="103"/>
    </row>
    <row r="260" spans="1:9" x14ac:dyDescent="0.35">
      <c r="A260" t="s">
        <v>1131</v>
      </c>
      <c r="B260" t="s">
        <v>51</v>
      </c>
      <c r="C260" t="s">
        <v>58</v>
      </c>
      <c r="D260" t="s">
        <v>40</v>
      </c>
      <c r="E260" s="103">
        <v>0</v>
      </c>
      <c r="F260" s="103">
        <v>677931</v>
      </c>
      <c r="G260" s="103">
        <v>1</v>
      </c>
      <c r="H260" t="s">
        <v>54</v>
      </c>
      <c r="I260" s="103"/>
    </row>
    <row r="261" spans="1:9" x14ac:dyDescent="0.35">
      <c r="A261" t="s">
        <v>5162</v>
      </c>
      <c r="B261" t="s">
        <v>51</v>
      </c>
      <c r="C261" t="s">
        <v>58</v>
      </c>
      <c r="D261" t="s">
        <v>5070</v>
      </c>
      <c r="E261" s="103">
        <v>0</v>
      </c>
      <c r="F261" s="103">
        <v>677931</v>
      </c>
      <c r="G261" s="103">
        <v>1</v>
      </c>
      <c r="H261" t="s">
        <v>54</v>
      </c>
      <c r="I261" s="103"/>
    </row>
    <row r="262" spans="1:9" x14ac:dyDescent="0.35">
      <c r="A262" t="s">
        <v>5163</v>
      </c>
      <c r="B262" t="s">
        <v>51</v>
      </c>
      <c r="C262" t="s">
        <v>58</v>
      </c>
      <c r="D262" t="s">
        <v>5071</v>
      </c>
      <c r="E262" s="103">
        <v>0</v>
      </c>
      <c r="F262" s="103">
        <v>677931</v>
      </c>
      <c r="G262" s="103">
        <v>1</v>
      </c>
      <c r="H262" t="s">
        <v>54</v>
      </c>
      <c r="I262" s="103"/>
    </row>
    <row r="263" spans="1:9" x14ac:dyDescent="0.35">
      <c r="A263" t="s">
        <v>5164</v>
      </c>
      <c r="B263" t="s">
        <v>51</v>
      </c>
      <c r="C263" t="s">
        <v>58</v>
      </c>
      <c r="D263" t="s">
        <v>5072</v>
      </c>
      <c r="E263" s="103">
        <v>0</v>
      </c>
      <c r="F263" s="103">
        <v>677931</v>
      </c>
      <c r="G263" s="103">
        <v>1</v>
      </c>
      <c r="H263" t="s">
        <v>54</v>
      </c>
      <c r="I263" s="103"/>
    </row>
    <row r="264" spans="1:9" x14ac:dyDescent="0.35">
      <c r="A264" t="s">
        <v>1132</v>
      </c>
      <c r="B264" t="s">
        <v>51</v>
      </c>
      <c r="C264" t="s">
        <v>58</v>
      </c>
      <c r="D264" t="s">
        <v>42</v>
      </c>
      <c r="E264" s="103">
        <v>0</v>
      </c>
      <c r="F264" s="103">
        <v>677931</v>
      </c>
      <c r="G264" s="103">
        <v>1</v>
      </c>
      <c r="H264" t="s">
        <v>54</v>
      </c>
      <c r="I264" s="103"/>
    </row>
    <row r="265" spans="1:9" x14ac:dyDescent="0.35">
      <c r="A265" t="s">
        <v>1809</v>
      </c>
      <c r="B265" t="s">
        <v>51</v>
      </c>
      <c r="C265" t="s">
        <v>58</v>
      </c>
      <c r="D265" t="s">
        <v>1767</v>
      </c>
      <c r="E265" s="103">
        <v>0</v>
      </c>
      <c r="F265" s="103">
        <v>677931</v>
      </c>
      <c r="G265" s="103">
        <v>1</v>
      </c>
      <c r="H265" t="s">
        <v>54</v>
      </c>
      <c r="I265" s="103"/>
    </row>
    <row r="266" spans="1:9" x14ac:dyDescent="0.35">
      <c r="A266" t="s">
        <v>1810</v>
      </c>
      <c r="B266" t="s">
        <v>51</v>
      </c>
      <c r="C266" t="s">
        <v>58</v>
      </c>
      <c r="D266" t="s">
        <v>1768</v>
      </c>
      <c r="E266" s="103">
        <v>0</v>
      </c>
      <c r="F266" s="103">
        <v>677931</v>
      </c>
      <c r="G266" s="103">
        <v>1</v>
      </c>
      <c r="H266" t="s">
        <v>54</v>
      </c>
      <c r="I266" s="103"/>
    </row>
    <row r="267" spans="1:9" x14ac:dyDescent="0.35">
      <c r="A267" t="s">
        <v>1133</v>
      </c>
      <c r="B267" t="s">
        <v>51</v>
      </c>
      <c r="C267" t="s">
        <v>58</v>
      </c>
      <c r="D267" t="s">
        <v>340</v>
      </c>
      <c r="E267" s="103">
        <v>0</v>
      </c>
      <c r="F267" s="103">
        <v>677931</v>
      </c>
      <c r="G267" s="103">
        <v>1</v>
      </c>
      <c r="H267" t="s">
        <v>54</v>
      </c>
      <c r="I267" s="103"/>
    </row>
    <row r="268" spans="1:9" x14ac:dyDescent="0.35">
      <c r="A268" t="s">
        <v>1134</v>
      </c>
      <c r="B268" t="s">
        <v>51</v>
      </c>
      <c r="C268" t="s">
        <v>58</v>
      </c>
      <c r="D268" t="s">
        <v>777</v>
      </c>
      <c r="E268" s="103">
        <v>0</v>
      </c>
      <c r="F268" s="103">
        <v>677931</v>
      </c>
      <c r="G268" s="103">
        <v>1</v>
      </c>
      <c r="H268" t="s">
        <v>54</v>
      </c>
      <c r="I268" s="103"/>
    </row>
    <row r="269" spans="1:9" x14ac:dyDescent="0.35">
      <c r="A269" t="s">
        <v>1135</v>
      </c>
      <c r="B269" t="s">
        <v>51</v>
      </c>
      <c r="C269" t="s">
        <v>58</v>
      </c>
      <c r="D269" t="s">
        <v>776</v>
      </c>
      <c r="E269" s="103">
        <v>0</v>
      </c>
      <c r="F269" s="103">
        <v>677931</v>
      </c>
      <c r="G269" s="103">
        <v>1</v>
      </c>
      <c r="H269" t="s">
        <v>54</v>
      </c>
      <c r="I269" s="103"/>
    </row>
    <row r="270" spans="1:9" x14ac:dyDescent="0.35">
      <c r="A270" t="s">
        <v>5165</v>
      </c>
      <c r="B270" t="s">
        <v>51</v>
      </c>
      <c r="C270" t="s">
        <v>5072</v>
      </c>
      <c r="D270" t="s">
        <v>40</v>
      </c>
      <c r="E270" s="103">
        <v>0.99856723319846374</v>
      </c>
      <c r="F270" s="103">
        <v>677931</v>
      </c>
      <c r="G270" s="103">
        <v>1</v>
      </c>
      <c r="H270" t="s">
        <v>54</v>
      </c>
      <c r="I270" s="103"/>
    </row>
    <row r="271" spans="1:9" x14ac:dyDescent="0.35">
      <c r="A271" t="s">
        <v>5166</v>
      </c>
      <c r="B271" t="s">
        <v>51</v>
      </c>
      <c r="C271" t="s">
        <v>5072</v>
      </c>
      <c r="D271" t="s">
        <v>5070</v>
      </c>
      <c r="E271" s="103">
        <v>1.0000063960329613</v>
      </c>
      <c r="F271" s="103">
        <v>677931</v>
      </c>
      <c r="G271" s="103">
        <v>1</v>
      </c>
      <c r="H271" t="s">
        <v>54</v>
      </c>
      <c r="I271" s="103"/>
    </row>
    <row r="272" spans="1:9" x14ac:dyDescent="0.35">
      <c r="A272" t="s">
        <v>5167</v>
      </c>
      <c r="B272" t="s">
        <v>51</v>
      </c>
      <c r="C272" t="s">
        <v>5072</v>
      </c>
      <c r="D272" t="s">
        <v>5071</v>
      </c>
      <c r="E272" s="103">
        <v>0.99997699245335592</v>
      </c>
      <c r="F272" s="103">
        <v>677931</v>
      </c>
      <c r="G272" s="103">
        <v>1</v>
      </c>
      <c r="H272" t="s">
        <v>54</v>
      </c>
      <c r="I272" s="103"/>
    </row>
    <row r="273" spans="1:9" x14ac:dyDescent="0.35">
      <c r="A273" t="s">
        <v>5168</v>
      </c>
      <c r="B273" t="s">
        <v>51</v>
      </c>
      <c r="C273" t="s">
        <v>5072</v>
      </c>
      <c r="D273" t="s">
        <v>5072</v>
      </c>
      <c r="E273" s="103">
        <v>1</v>
      </c>
      <c r="F273" s="103">
        <v>677931</v>
      </c>
      <c r="G273" s="103">
        <v>1</v>
      </c>
      <c r="H273" t="s">
        <v>54</v>
      </c>
      <c r="I273" s="103"/>
    </row>
    <row r="274" spans="1:9" x14ac:dyDescent="0.35">
      <c r="A274" t="s">
        <v>5169</v>
      </c>
      <c r="B274" t="s">
        <v>51</v>
      </c>
      <c r="C274" t="s">
        <v>5072</v>
      </c>
      <c r="D274" t="s">
        <v>42</v>
      </c>
      <c r="E274" s="103">
        <v>0.88905670561208194</v>
      </c>
      <c r="F274" s="103">
        <v>677931</v>
      </c>
      <c r="G274" s="103">
        <v>1</v>
      </c>
      <c r="H274" t="s">
        <v>54</v>
      </c>
      <c r="I274" s="103"/>
    </row>
    <row r="275" spans="1:9" x14ac:dyDescent="0.35">
      <c r="A275" t="s">
        <v>5170</v>
      </c>
      <c r="B275" t="s">
        <v>51</v>
      </c>
      <c r="C275" t="s">
        <v>5072</v>
      </c>
      <c r="D275" t="s">
        <v>1767</v>
      </c>
      <c r="E275" s="103">
        <v>0.8707727363512473</v>
      </c>
      <c r="F275" s="103">
        <v>677931</v>
      </c>
      <c r="G275" s="103">
        <v>1</v>
      </c>
      <c r="H275" t="s">
        <v>54</v>
      </c>
      <c r="I275" s="103"/>
    </row>
    <row r="276" spans="1:9" x14ac:dyDescent="0.35">
      <c r="A276" t="s">
        <v>5171</v>
      </c>
      <c r="B276" t="s">
        <v>51</v>
      </c>
      <c r="C276" t="s">
        <v>5072</v>
      </c>
      <c r="D276" t="s">
        <v>1768</v>
      </c>
      <c r="E276" s="103">
        <v>0.18687788954400938</v>
      </c>
      <c r="F276" s="103">
        <v>677931</v>
      </c>
      <c r="G276" s="103">
        <v>1</v>
      </c>
      <c r="H276" t="s">
        <v>54</v>
      </c>
      <c r="I276" s="103"/>
    </row>
    <row r="277" spans="1:9" x14ac:dyDescent="0.35">
      <c r="A277" t="s">
        <v>5172</v>
      </c>
      <c r="B277" t="s">
        <v>51</v>
      </c>
      <c r="C277" t="s">
        <v>5072</v>
      </c>
      <c r="D277" t="s">
        <v>340</v>
      </c>
      <c r="E277" s="103">
        <v>0.78754105207453551</v>
      </c>
      <c r="F277" s="103">
        <v>677931</v>
      </c>
      <c r="G277" s="103">
        <v>1</v>
      </c>
      <c r="H277" t="s">
        <v>54</v>
      </c>
      <c r="I277" s="103"/>
    </row>
    <row r="278" spans="1:9" x14ac:dyDescent="0.35">
      <c r="A278" t="s">
        <v>5173</v>
      </c>
      <c r="B278" t="s">
        <v>51</v>
      </c>
      <c r="C278" t="s">
        <v>5072</v>
      </c>
      <c r="D278" t="s">
        <v>777</v>
      </c>
      <c r="E278" s="103">
        <v>0.34006657931763085</v>
      </c>
      <c r="F278" s="103">
        <v>677931</v>
      </c>
      <c r="G278" s="103">
        <v>1</v>
      </c>
      <c r="H278" t="s">
        <v>54</v>
      </c>
      <c r="I278" s="103"/>
    </row>
    <row r="279" spans="1:9" x14ac:dyDescent="0.35">
      <c r="A279" t="s">
        <v>5174</v>
      </c>
      <c r="B279" t="s">
        <v>51</v>
      </c>
      <c r="C279" t="s">
        <v>5072</v>
      </c>
      <c r="D279" t="s">
        <v>776</v>
      </c>
      <c r="E279" s="103">
        <v>0.73664836493583841</v>
      </c>
      <c r="F279" s="103">
        <v>677931</v>
      </c>
      <c r="G279" s="103">
        <v>1</v>
      </c>
      <c r="H279" t="s">
        <v>54</v>
      </c>
      <c r="I279" s="103"/>
    </row>
    <row r="280" spans="1:9" x14ac:dyDescent="0.35">
      <c r="A280" t="s">
        <v>807</v>
      </c>
      <c r="B280" t="s">
        <v>51</v>
      </c>
      <c r="C280" t="s">
        <v>42</v>
      </c>
      <c r="D280" t="s">
        <v>40</v>
      </c>
      <c r="E280" s="103">
        <v>1.1389771650787965</v>
      </c>
      <c r="F280" s="103">
        <v>677931</v>
      </c>
      <c r="G280" s="103">
        <v>1</v>
      </c>
      <c r="H280" t="s">
        <v>54</v>
      </c>
      <c r="I280" s="103"/>
    </row>
    <row r="281" spans="1:9" x14ac:dyDescent="0.35">
      <c r="A281" t="s">
        <v>5175</v>
      </c>
      <c r="B281" t="s">
        <v>51</v>
      </c>
      <c r="C281" t="s">
        <v>42</v>
      </c>
      <c r="D281" t="s">
        <v>5070</v>
      </c>
      <c r="E281" s="103">
        <v>1.1398541110319589</v>
      </c>
      <c r="F281" s="103">
        <v>677931</v>
      </c>
      <c r="G281" s="103">
        <v>1</v>
      </c>
      <c r="H281" t="s">
        <v>54</v>
      </c>
      <c r="I281" s="103"/>
    </row>
    <row r="282" spans="1:9" x14ac:dyDescent="0.35">
      <c r="A282" t="s">
        <v>5176</v>
      </c>
      <c r="B282" t="s">
        <v>51</v>
      </c>
      <c r="C282" t="s">
        <v>42</v>
      </c>
      <c r="D282" t="s">
        <v>5071</v>
      </c>
      <c r="E282" s="103">
        <v>1.1398211171068733</v>
      </c>
      <c r="F282" s="103">
        <v>677931</v>
      </c>
      <c r="G282" s="103">
        <v>1</v>
      </c>
      <c r="H282" t="s">
        <v>54</v>
      </c>
      <c r="I282" s="103"/>
    </row>
    <row r="283" spans="1:9" x14ac:dyDescent="0.35">
      <c r="A283" t="s">
        <v>5177</v>
      </c>
      <c r="B283" t="s">
        <v>51</v>
      </c>
      <c r="C283" t="s">
        <v>42</v>
      </c>
      <c r="D283" t="s">
        <v>5072</v>
      </c>
      <c r="E283" s="103">
        <v>1.1398475881900576</v>
      </c>
      <c r="F283" s="103">
        <v>677931</v>
      </c>
      <c r="G283" s="103">
        <v>1</v>
      </c>
      <c r="H283" t="s">
        <v>54</v>
      </c>
      <c r="I283" s="103"/>
    </row>
    <row r="284" spans="1:9" x14ac:dyDescent="0.35">
      <c r="A284" t="s">
        <v>805</v>
      </c>
      <c r="B284" t="s">
        <v>51</v>
      </c>
      <c r="C284" t="s">
        <v>42</v>
      </c>
      <c r="D284" t="s">
        <v>42</v>
      </c>
      <c r="E284" s="103">
        <v>1</v>
      </c>
      <c r="F284" s="103">
        <v>677931</v>
      </c>
      <c r="G284" s="103">
        <v>1</v>
      </c>
      <c r="H284" t="s">
        <v>54</v>
      </c>
      <c r="I284" s="103"/>
    </row>
    <row r="285" spans="1:9" x14ac:dyDescent="0.35">
      <c r="A285" t="s">
        <v>1789</v>
      </c>
      <c r="B285" t="s">
        <v>51</v>
      </c>
      <c r="C285" t="s">
        <v>42</v>
      </c>
      <c r="D285" t="s">
        <v>1767</v>
      </c>
      <c r="E285" s="103">
        <v>0.9788848994544862</v>
      </c>
      <c r="F285" s="103">
        <v>677931</v>
      </c>
      <c r="G285" s="103">
        <v>1</v>
      </c>
      <c r="H285" t="s">
        <v>54</v>
      </c>
      <c r="I285" s="103"/>
    </row>
    <row r="286" spans="1:9" x14ac:dyDescent="0.35">
      <c r="A286" t="s">
        <v>1790</v>
      </c>
      <c r="B286" t="s">
        <v>51</v>
      </c>
      <c r="C286" t="s">
        <v>42</v>
      </c>
      <c r="D286" t="s">
        <v>1768</v>
      </c>
      <c r="E286" s="103">
        <v>0.20262938786534679</v>
      </c>
      <c r="F286" s="103">
        <v>677931</v>
      </c>
      <c r="G286" s="103">
        <v>1</v>
      </c>
      <c r="H286" t="s">
        <v>54</v>
      </c>
      <c r="I286" s="103"/>
    </row>
    <row r="287" spans="1:9" x14ac:dyDescent="0.35">
      <c r="A287" t="s">
        <v>806</v>
      </c>
      <c r="B287" t="s">
        <v>51</v>
      </c>
      <c r="C287" t="s">
        <v>42</v>
      </c>
      <c r="D287" t="s">
        <v>340</v>
      </c>
      <c r="E287" s="103">
        <v>0.88899053181170185</v>
      </c>
      <c r="F287" s="103">
        <v>677931</v>
      </c>
      <c r="G287" s="103">
        <v>1</v>
      </c>
      <c r="H287" t="s">
        <v>54</v>
      </c>
      <c r="I287" s="103"/>
    </row>
    <row r="288" spans="1:9" x14ac:dyDescent="0.35">
      <c r="A288" t="s">
        <v>440</v>
      </c>
      <c r="B288" t="s">
        <v>51</v>
      </c>
      <c r="C288" t="s">
        <v>42</v>
      </c>
      <c r="D288" t="s">
        <v>777</v>
      </c>
      <c r="E288" s="103">
        <v>0.37940852908804307</v>
      </c>
      <c r="F288" s="103">
        <v>677931</v>
      </c>
      <c r="G288" s="103">
        <v>1</v>
      </c>
      <c r="H288" t="s">
        <v>54</v>
      </c>
      <c r="I288" s="103"/>
    </row>
    <row r="289" spans="1:9" x14ac:dyDescent="0.35">
      <c r="A289" t="s">
        <v>444</v>
      </c>
      <c r="B289" t="s">
        <v>51</v>
      </c>
      <c r="C289" t="s">
        <v>42</v>
      </c>
      <c r="D289" t="s">
        <v>776</v>
      </c>
      <c r="E289" s="103">
        <v>0.8211521527747504</v>
      </c>
      <c r="F289" s="103">
        <v>677931</v>
      </c>
      <c r="G289" s="103">
        <v>1</v>
      </c>
      <c r="H289" t="s">
        <v>54</v>
      </c>
      <c r="I289" s="103"/>
    </row>
    <row r="290" spans="1:9" x14ac:dyDescent="0.35">
      <c r="A290" t="s">
        <v>1791</v>
      </c>
      <c r="B290" t="s">
        <v>51</v>
      </c>
      <c r="C290" t="s">
        <v>1767</v>
      </c>
      <c r="D290" t="s">
        <v>40</v>
      </c>
      <c r="E290" s="103">
        <v>1.1661037321015852</v>
      </c>
      <c r="F290" s="103">
        <v>677931</v>
      </c>
      <c r="G290" s="103">
        <v>1</v>
      </c>
      <c r="H290" t="s">
        <v>54</v>
      </c>
      <c r="I290" s="103"/>
    </row>
    <row r="291" spans="1:9" x14ac:dyDescent="0.35">
      <c r="A291" t="s">
        <v>5178</v>
      </c>
      <c r="B291" t="s">
        <v>51</v>
      </c>
      <c r="C291" t="s">
        <v>1767</v>
      </c>
      <c r="D291" t="s">
        <v>5070</v>
      </c>
      <c r="E291" s="103">
        <v>1.1668706520081737</v>
      </c>
      <c r="F291" s="103">
        <v>677931</v>
      </c>
      <c r="G291" s="103">
        <v>1</v>
      </c>
      <c r="H291" t="s">
        <v>54</v>
      </c>
      <c r="I291" s="103"/>
    </row>
    <row r="292" spans="1:9" x14ac:dyDescent="0.35">
      <c r="A292" t="s">
        <v>5179</v>
      </c>
      <c r="B292" t="s">
        <v>51</v>
      </c>
      <c r="C292" t="s">
        <v>1767</v>
      </c>
      <c r="D292" t="s">
        <v>5071</v>
      </c>
      <c r="E292" s="103">
        <v>1.1668372444436619</v>
      </c>
      <c r="F292" s="103">
        <v>677931</v>
      </c>
      <c r="G292" s="103">
        <v>1</v>
      </c>
      <c r="H292" t="s">
        <v>54</v>
      </c>
      <c r="I292" s="103"/>
    </row>
    <row r="293" spans="1:9" x14ac:dyDescent="0.35">
      <c r="A293" t="s">
        <v>5180</v>
      </c>
      <c r="B293" t="s">
        <v>51</v>
      </c>
      <c r="C293" t="s">
        <v>1767</v>
      </c>
      <c r="D293" t="s">
        <v>5072</v>
      </c>
      <c r="E293" s="103">
        <v>1.1668641291662725</v>
      </c>
      <c r="F293" s="103">
        <v>677931</v>
      </c>
      <c r="G293" s="103">
        <v>1</v>
      </c>
      <c r="H293" t="s">
        <v>54</v>
      </c>
      <c r="I293" s="103"/>
    </row>
    <row r="294" spans="1:9" x14ac:dyDescent="0.35">
      <c r="A294" t="s">
        <v>1792</v>
      </c>
      <c r="B294" t="s">
        <v>51</v>
      </c>
      <c r="C294" t="s">
        <v>1767</v>
      </c>
      <c r="D294" t="s">
        <v>42</v>
      </c>
      <c r="E294" s="103">
        <v>1.0228606004835104</v>
      </c>
      <c r="F294" s="103">
        <v>677931</v>
      </c>
      <c r="G294" s="103">
        <v>1</v>
      </c>
      <c r="H294" t="s">
        <v>54</v>
      </c>
      <c r="I294" s="103"/>
    </row>
    <row r="295" spans="1:9" x14ac:dyDescent="0.35">
      <c r="A295" t="s">
        <v>1793</v>
      </c>
      <c r="B295" t="s">
        <v>51</v>
      </c>
      <c r="C295" t="s">
        <v>1767</v>
      </c>
      <c r="D295" t="s">
        <v>1767</v>
      </c>
      <c r="E295" s="103">
        <v>1</v>
      </c>
      <c r="F295" s="103">
        <v>677931</v>
      </c>
      <c r="G295" s="103">
        <v>1</v>
      </c>
      <c r="H295" t="s">
        <v>54</v>
      </c>
      <c r="I295" s="103"/>
    </row>
    <row r="296" spans="1:9" x14ac:dyDescent="0.35">
      <c r="A296" t="s">
        <v>1794</v>
      </c>
      <c r="B296" t="s">
        <v>51</v>
      </c>
      <c r="C296" t="s">
        <v>1767</v>
      </c>
      <c r="D296" t="s">
        <v>1768</v>
      </c>
      <c r="E296" s="103">
        <v>0.20670607545303907</v>
      </c>
      <c r="F296" s="103">
        <v>677931</v>
      </c>
      <c r="G296" s="103">
        <v>1</v>
      </c>
      <c r="H296" t="s">
        <v>54</v>
      </c>
      <c r="I296" s="103"/>
    </row>
    <row r="297" spans="1:9" x14ac:dyDescent="0.35">
      <c r="A297" t="s">
        <v>1795</v>
      </c>
      <c r="B297" t="s">
        <v>51</v>
      </c>
      <c r="C297" t="s">
        <v>1767</v>
      </c>
      <c r="D297" t="s">
        <v>340</v>
      </c>
      <c r="E297" s="103">
        <v>0.90825705359930031</v>
      </c>
      <c r="F297" s="103">
        <v>677931</v>
      </c>
      <c r="G297" s="103">
        <v>1</v>
      </c>
      <c r="H297" t="s">
        <v>54</v>
      </c>
      <c r="I297" s="103"/>
    </row>
    <row r="298" spans="1:9" x14ac:dyDescent="0.35">
      <c r="A298" t="s">
        <v>1796</v>
      </c>
      <c r="B298" t="s">
        <v>51</v>
      </c>
      <c r="C298" t="s">
        <v>1767</v>
      </c>
      <c r="D298" t="s">
        <v>777</v>
      </c>
      <c r="E298" s="103">
        <v>0.38724450128197779</v>
      </c>
      <c r="F298" s="103">
        <v>677931</v>
      </c>
      <c r="G298" s="103">
        <v>1</v>
      </c>
      <c r="H298" t="s">
        <v>54</v>
      </c>
      <c r="I298" s="103"/>
    </row>
    <row r="299" spans="1:9" x14ac:dyDescent="0.35">
      <c r="A299" t="s">
        <v>1797</v>
      </c>
      <c r="B299" t="s">
        <v>51</v>
      </c>
      <c r="C299" t="s">
        <v>1767</v>
      </c>
      <c r="D299" t="s">
        <v>776</v>
      </c>
      <c r="E299" s="103">
        <v>0.83832877281489904</v>
      </c>
      <c r="F299" s="103">
        <v>677931</v>
      </c>
      <c r="G299" s="103">
        <v>1</v>
      </c>
      <c r="H299" t="s">
        <v>54</v>
      </c>
      <c r="I299" s="103"/>
    </row>
    <row r="300" spans="1:9" x14ac:dyDescent="0.35">
      <c r="A300" t="s">
        <v>1798</v>
      </c>
      <c r="B300" t="s">
        <v>51</v>
      </c>
      <c r="C300" t="s">
        <v>1768</v>
      </c>
      <c r="D300" t="s">
        <v>40</v>
      </c>
      <c r="E300" s="103">
        <v>7.3735387571806541</v>
      </c>
      <c r="F300" s="103">
        <v>677931</v>
      </c>
      <c r="G300" s="103">
        <v>1</v>
      </c>
      <c r="H300" t="s">
        <v>54</v>
      </c>
      <c r="I300" s="103"/>
    </row>
    <row r="301" spans="1:9" x14ac:dyDescent="0.35">
      <c r="A301" t="s">
        <v>5181</v>
      </c>
      <c r="B301" t="s">
        <v>51</v>
      </c>
      <c r="C301" t="s">
        <v>1768</v>
      </c>
      <c r="D301" t="s">
        <v>5070</v>
      </c>
      <c r="E301" s="103">
        <v>7.3433306621240471</v>
      </c>
      <c r="F301" s="103">
        <v>677931</v>
      </c>
      <c r="G301" s="103">
        <v>1</v>
      </c>
      <c r="H301" t="s">
        <v>54</v>
      </c>
      <c r="I301" s="103"/>
    </row>
    <row r="302" spans="1:9" x14ac:dyDescent="0.35">
      <c r="A302" t="s">
        <v>5182</v>
      </c>
      <c r="B302" t="s">
        <v>51</v>
      </c>
      <c r="C302" t="s">
        <v>1768</v>
      </c>
      <c r="D302" t="s">
        <v>5071</v>
      </c>
      <c r="E302" s="103">
        <v>7.3431471881405619</v>
      </c>
      <c r="F302" s="103">
        <v>677931</v>
      </c>
      <c r="G302" s="103">
        <v>1</v>
      </c>
      <c r="H302" t="s">
        <v>54</v>
      </c>
      <c r="I302" s="103"/>
    </row>
    <row r="303" spans="1:9" x14ac:dyDescent="0.35">
      <c r="A303" t="s">
        <v>5183</v>
      </c>
      <c r="B303" t="s">
        <v>51</v>
      </c>
      <c r="C303" t="s">
        <v>1768</v>
      </c>
      <c r="D303" t="s">
        <v>5072</v>
      </c>
      <c r="E303" s="103">
        <v>7.3433081574690151</v>
      </c>
      <c r="F303" s="103">
        <v>677931</v>
      </c>
      <c r="G303" s="103">
        <v>1</v>
      </c>
      <c r="H303" t="s">
        <v>54</v>
      </c>
      <c r="I303" s="103"/>
    </row>
    <row r="304" spans="1:9" x14ac:dyDescent="0.35">
      <c r="A304" t="s">
        <v>1799</v>
      </c>
      <c r="B304" t="s">
        <v>51</v>
      </c>
      <c r="C304" t="s">
        <v>1768</v>
      </c>
      <c r="D304" t="s">
        <v>42</v>
      </c>
      <c r="E304" s="103">
        <v>6.2930749963930115</v>
      </c>
      <c r="F304" s="103">
        <v>677931</v>
      </c>
      <c r="G304" s="103">
        <v>1</v>
      </c>
      <c r="H304" t="s">
        <v>54</v>
      </c>
      <c r="I304" s="103"/>
    </row>
    <row r="305" spans="1:9" x14ac:dyDescent="0.35">
      <c r="A305" t="s">
        <v>1800</v>
      </c>
      <c r="B305" t="s">
        <v>51</v>
      </c>
      <c r="C305" t="s">
        <v>1768</v>
      </c>
      <c r="D305" t="s">
        <v>1767</v>
      </c>
      <c r="E305" s="103">
        <v>6.143316883391428</v>
      </c>
      <c r="F305" s="103">
        <v>677931</v>
      </c>
      <c r="G305" s="103">
        <v>1</v>
      </c>
      <c r="H305" t="s">
        <v>54</v>
      </c>
      <c r="I305" s="103"/>
    </row>
    <row r="306" spans="1:9" x14ac:dyDescent="0.35">
      <c r="A306" t="s">
        <v>1801</v>
      </c>
      <c r="B306" t="s">
        <v>51</v>
      </c>
      <c r="C306" t="s">
        <v>1768</v>
      </c>
      <c r="D306" t="s">
        <v>1768</v>
      </c>
      <c r="E306" s="103">
        <v>1</v>
      </c>
      <c r="F306" s="103">
        <v>677931</v>
      </c>
      <c r="G306" s="103">
        <v>1</v>
      </c>
      <c r="H306" t="s">
        <v>54</v>
      </c>
      <c r="I306" s="103"/>
    </row>
    <row r="307" spans="1:9" x14ac:dyDescent="0.35">
      <c r="A307" t="s">
        <v>1802</v>
      </c>
      <c r="B307" t="s">
        <v>51</v>
      </c>
      <c r="C307" t="s">
        <v>1768</v>
      </c>
      <c r="D307" t="s">
        <v>340</v>
      </c>
      <c r="E307" s="103">
        <v>5.522061773026091</v>
      </c>
      <c r="F307" s="103">
        <v>677931</v>
      </c>
      <c r="G307" s="103">
        <v>1</v>
      </c>
      <c r="H307" t="s">
        <v>54</v>
      </c>
      <c r="I307" s="103"/>
    </row>
    <row r="308" spans="1:9" x14ac:dyDescent="0.35">
      <c r="A308" t="s">
        <v>1803</v>
      </c>
      <c r="B308" t="s">
        <v>51</v>
      </c>
      <c r="C308" t="s">
        <v>1768</v>
      </c>
      <c r="D308" t="s">
        <v>777</v>
      </c>
      <c r="E308" s="103">
        <v>2.1542818033479039</v>
      </c>
      <c r="F308" s="103">
        <v>677931</v>
      </c>
      <c r="G308" s="103">
        <v>1</v>
      </c>
      <c r="H308" t="s">
        <v>54</v>
      </c>
      <c r="I308" s="103"/>
    </row>
    <row r="309" spans="1:9" x14ac:dyDescent="0.35">
      <c r="A309" t="s">
        <v>1804</v>
      </c>
      <c r="B309" t="s">
        <v>51</v>
      </c>
      <c r="C309" t="s">
        <v>1768</v>
      </c>
      <c r="D309" t="s">
        <v>776</v>
      </c>
      <c r="E309" s="103">
        <v>4.648740300452455</v>
      </c>
      <c r="F309" s="103">
        <v>677931</v>
      </c>
      <c r="G309" s="103">
        <v>1</v>
      </c>
      <c r="H309" t="s">
        <v>54</v>
      </c>
      <c r="I309" s="103"/>
    </row>
    <row r="310" spans="1:9" x14ac:dyDescent="0.35">
      <c r="A310" t="s">
        <v>810</v>
      </c>
      <c r="B310" t="s">
        <v>51</v>
      </c>
      <c r="C310" t="s">
        <v>340</v>
      </c>
      <c r="D310" t="s">
        <v>40</v>
      </c>
      <c r="E310" s="103">
        <v>1.4412812700512871</v>
      </c>
      <c r="F310" s="103">
        <v>677931</v>
      </c>
      <c r="G310" s="103">
        <v>1</v>
      </c>
      <c r="H310" t="s">
        <v>54</v>
      </c>
      <c r="I310" s="103"/>
    </row>
    <row r="311" spans="1:9" x14ac:dyDescent="0.35">
      <c r="A311" t="s">
        <v>5184</v>
      </c>
      <c r="B311" t="s">
        <v>51</v>
      </c>
      <c r="C311" t="s">
        <v>340</v>
      </c>
      <c r="D311" t="s">
        <v>5070</v>
      </c>
      <c r="E311" s="103">
        <v>1.2634498028242747</v>
      </c>
      <c r="F311" s="103">
        <v>677931</v>
      </c>
      <c r="G311" s="103">
        <v>1</v>
      </c>
      <c r="H311" t="s">
        <v>54</v>
      </c>
      <c r="I311" s="103"/>
    </row>
    <row r="312" spans="1:9" x14ac:dyDescent="0.35">
      <c r="A312" t="s">
        <v>5185</v>
      </c>
      <c r="B312" t="s">
        <v>51</v>
      </c>
      <c r="C312" t="s">
        <v>340</v>
      </c>
      <c r="D312" t="s">
        <v>5071</v>
      </c>
      <c r="E312" s="103">
        <v>1.2634100587294579</v>
      </c>
      <c r="F312" s="103">
        <v>677931</v>
      </c>
      <c r="G312" s="103">
        <v>1</v>
      </c>
      <c r="H312" t="s">
        <v>54</v>
      </c>
      <c r="I312" s="103"/>
    </row>
    <row r="313" spans="1:9" x14ac:dyDescent="0.35">
      <c r="A313" t="s">
        <v>5186</v>
      </c>
      <c r="B313" t="s">
        <v>51</v>
      </c>
      <c r="C313" t="s">
        <v>340</v>
      </c>
      <c r="D313" t="s">
        <v>5072</v>
      </c>
      <c r="E313" s="103">
        <v>1.2634435694334738</v>
      </c>
      <c r="F313" s="103">
        <v>677931</v>
      </c>
      <c r="G313" s="103">
        <v>1</v>
      </c>
      <c r="H313" t="s">
        <v>54</v>
      </c>
      <c r="I313" s="103"/>
    </row>
    <row r="314" spans="1:9" x14ac:dyDescent="0.35">
      <c r="A314" t="s">
        <v>808</v>
      </c>
      <c r="B314" t="s">
        <v>51</v>
      </c>
      <c r="C314" t="s">
        <v>340</v>
      </c>
      <c r="D314" t="s">
        <v>42</v>
      </c>
      <c r="E314" s="103">
        <v>1.1903045916052133</v>
      </c>
      <c r="F314" s="103">
        <v>677931</v>
      </c>
      <c r="G314" s="103">
        <v>1</v>
      </c>
      <c r="H314" t="s">
        <v>54</v>
      </c>
      <c r="I314" s="103"/>
    </row>
    <row r="315" spans="1:9" x14ac:dyDescent="0.35">
      <c r="A315" t="s">
        <v>1805</v>
      </c>
      <c r="B315" t="s">
        <v>51</v>
      </c>
      <c r="C315" t="s">
        <v>340</v>
      </c>
      <c r="D315" t="s">
        <v>1767</v>
      </c>
      <c r="E315" s="103">
        <v>1.1618927135735508</v>
      </c>
      <c r="F315" s="103">
        <v>677931</v>
      </c>
      <c r="G315" s="103">
        <v>1</v>
      </c>
      <c r="H315" t="s">
        <v>54</v>
      </c>
      <c r="I315" s="103"/>
    </row>
    <row r="316" spans="1:9" x14ac:dyDescent="0.35">
      <c r="A316" t="s">
        <v>1806</v>
      </c>
      <c r="B316" t="s">
        <v>51</v>
      </c>
      <c r="C316" t="s">
        <v>340</v>
      </c>
      <c r="D316" t="s">
        <v>1768</v>
      </c>
      <c r="E316" s="103">
        <v>0.58492131733341646</v>
      </c>
      <c r="F316" s="103">
        <v>677931</v>
      </c>
      <c r="G316" s="103">
        <v>1</v>
      </c>
      <c r="H316" t="s">
        <v>54</v>
      </c>
      <c r="I316" s="103"/>
    </row>
    <row r="317" spans="1:9" x14ac:dyDescent="0.35">
      <c r="A317" t="s">
        <v>809</v>
      </c>
      <c r="B317" t="s">
        <v>51</v>
      </c>
      <c r="C317" t="s">
        <v>340</v>
      </c>
      <c r="D317" t="s">
        <v>340</v>
      </c>
      <c r="E317" s="103">
        <v>1</v>
      </c>
      <c r="F317" s="103">
        <v>677931</v>
      </c>
      <c r="G317" s="103">
        <v>1</v>
      </c>
      <c r="H317" t="s">
        <v>54</v>
      </c>
      <c r="I317" s="103"/>
    </row>
    <row r="318" spans="1:9" x14ac:dyDescent="0.35">
      <c r="A318" t="s">
        <v>448</v>
      </c>
      <c r="B318" t="s">
        <v>51</v>
      </c>
      <c r="C318" t="s">
        <v>340</v>
      </c>
      <c r="D318" t="s">
        <v>777</v>
      </c>
      <c r="E318" s="103">
        <v>0.47875246414015554</v>
      </c>
      <c r="F318" s="103">
        <v>677931</v>
      </c>
      <c r="G318" s="103">
        <v>1</v>
      </c>
      <c r="H318" t="s">
        <v>54</v>
      </c>
      <c r="I318" s="103"/>
    </row>
    <row r="319" spans="1:9" x14ac:dyDescent="0.35">
      <c r="A319" t="s">
        <v>452</v>
      </c>
      <c r="B319" t="s">
        <v>51</v>
      </c>
      <c r="C319" t="s">
        <v>340</v>
      </c>
      <c r="D319" t="s">
        <v>776</v>
      </c>
      <c r="E319" s="103">
        <v>1.0546609578356403</v>
      </c>
      <c r="F319" s="103">
        <v>677931</v>
      </c>
      <c r="G319" s="103">
        <v>1</v>
      </c>
      <c r="H319" t="s">
        <v>54</v>
      </c>
      <c r="I319" s="103"/>
    </row>
    <row r="320" spans="1:9" x14ac:dyDescent="0.35">
      <c r="A320" t="s">
        <v>813</v>
      </c>
      <c r="B320" t="s">
        <v>51</v>
      </c>
      <c r="C320" t="s">
        <v>353</v>
      </c>
      <c r="D320" t="s">
        <v>40</v>
      </c>
      <c r="E320" s="103">
        <v>2.3101599585015038E-5</v>
      </c>
      <c r="F320" s="103">
        <v>677931</v>
      </c>
      <c r="G320" s="103">
        <v>1</v>
      </c>
      <c r="H320" t="s">
        <v>54</v>
      </c>
      <c r="I320" s="103"/>
    </row>
    <row r="321" spans="1:9" x14ac:dyDescent="0.35">
      <c r="A321" t="s">
        <v>5187</v>
      </c>
      <c r="B321" t="s">
        <v>51</v>
      </c>
      <c r="C321" t="s">
        <v>353</v>
      </c>
      <c r="D321" t="s">
        <v>5070</v>
      </c>
      <c r="E321" s="103">
        <v>2.4338400623049505E-5</v>
      </c>
      <c r="F321" s="103">
        <v>677931</v>
      </c>
      <c r="G321" s="103">
        <v>1</v>
      </c>
      <c r="H321" t="s">
        <v>54</v>
      </c>
      <c r="I321" s="103"/>
    </row>
    <row r="322" spans="1:9" x14ac:dyDescent="0.35">
      <c r="A322" t="s">
        <v>5188</v>
      </c>
      <c r="B322" t="s">
        <v>51</v>
      </c>
      <c r="C322" t="s">
        <v>353</v>
      </c>
      <c r="D322" t="s">
        <v>5071</v>
      </c>
      <c r="E322" s="103">
        <v>2.3007546644142409E-5</v>
      </c>
      <c r="F322" s="103">
        <v>677931</v>
      </c>
      <c r="G322" s="103">
        <v>1</v>
      </c>
      <c r="H322" t="s">
        <v>54</v>
      </c>
      <c r="I322" s="103"/>
    </row>
    <row r="323" spans="1:9" x14ac:dyDescent="0.35">
      <c r="A323" t="s">
        <v>5189</v>
      </c>
      <c r="B323" t="s">
        <v>51</v>
      </c>
      <c r="C323" t="s">
        <v>353</v>
      </c>
      <c r="D323" t="s">
        <v>5072</v>
      </c>
      <c r="E323" s="103">
        <v>2.4338400623049505E-5</v>
      </c>
      <c r="F323" s="103">
        <v>677931</v>
      </c>
      <c r="G323" s="103">
        <v>1</v>
      </c>
      <c r="H323" t="s">
        <v>54</v>
      </c>
      <c r="I323" s="103"/>
    </row>
    <row r="324" spans="1:9" x14ac:dyDescent="0.35">
      <c r="A324" t="s">
        <v>811</v>
      </c>
      <c r="B324" t="s">
        <v>51</v>
      </c>
      <c r="C324" t="s">
        <v>353</v>
      </c>
      <c r="D324" t="s">
        <v>42</v>
      </c>
      <c r="E324" s="103">
        <v>2.1110154604244791E-5</v>
      </c>
      <c r="F324" s="103">
        <v>677931</v>
      </c>
      <c r="G324" s="103">
        <v>1</v>
      </c>
      <c r="H324" t="s">
        <v>54</v>
      </c>
      <c r="I324" s="103"/>
    </row>
    <row r="325" spans="1:9" x14ac:dyDescent="0.35">
      <c r="A325" t="s">
        <v>1811</v>
      </c>
      <c r="B325" t="s">
        <v>51</v>
      </c>
      <c r="C325" t="s">
        <v>353</v>
      </c>
      <c r="D325" t="s">
        <v>1767</v>
      </c>
      <c r="E325" s="103">
        <v>2.0785360766267051E-5</v>
      </c>
      <c r="F325" s="103">
        <v>677931</v>
      </c>
      <c r="G325" s="103">
        <v>1</v>
      </c>
      <c r="H325" t="s">
        <v>54</v>
      </c>
      <c r="I325" s="103"/>
    </row>
    <row r="326" spans="1:9" x14ac:dyDescent="0.35">
      <c r="A326" t="s">
        <v>1812</v>
      </c>
      <c r="B326" t="s">
        <v>51</v>
      </c>
      <c r="C326" t="s">
        <v>353</v>
      </c>
      <c r="D326" t="s">
        <v>1768</v>
      </c>
      <c r="E326" s="103">
        <v>3.4653181545357311E-6</v>
      </c>
      <c r="F326" s="103">
        <v>677931</v>
      </c>
      <c r="G326" s="103">
        <v>1</v>
      </c>
      <c r="H326" t="s">
        <v>54</v>
      </c>
      <c r="I326" s="103"/>
    </row>
    <row r="327" spans="1:9" x14ac:dyDescent="0.35">
      <c r="A327" t="s">
        <v>812</v>
      </c>
      <c r="B327" t="s">
        <v>51</v>
      </c>
      <c r="C327" t="s">
        <v>353</v>
      </c>
      <c r="D327" t="s">
        <v>340</v>
      </c>
      <c r="E327" s="103">
        <v>1.6637179489886905E-5</v>
      </c>
      <c r="F327" s="103">
        <v>677931</v>
      </c>
      <c r="G327" s="103">
        <v>1</v>
      </c>
      <c r="H327" t="s">
        <v>54</v>
      </c>
      <c r="I327" s="103"/>
    </row>
    <row r="328" spans="1:9" x14ac:dyDescent="0.35">
      <c r="A328" t="s">
        <v>456</v>
      </c>
      <c r="B328" t="s">
        <v>51</v>
      </c>
      <c r="C328" t="s">
        <v>353</v>
      </c>
      <c r="D328" t="s">
        <v>777</v>
      </c>
      <c r="E328" s="103">
        <v>1.2620785731584388E-5</v>
      </c>
      <c r="F328" s="103">
        <v>677931</v>
      </c>
      <c r="G328" s="103">
        <v>1</v>
      </c>
      <c r="H328" t="s">
        <v>54</v>
      </c>
      <c r="I328" s="103"/>
    </row>
    <row r="329" spans="1:9" x14ac:dyDescent="0.35">
      <c r="A329" t="s">
        <v>457</v>
      </c>
      <c r="B329" t="s">
        <v>51</v>
      </c>
      <c r="C329" t="s">
        <v>353</v>
      </c>
      <c r="D329" t="s">
        <v>776</v>
      </c>
      <c r="E329" s="103">
        <v>2.6265506269009998E-5</v>
      </c>
      <c r="F329" s="103">
        <v>677931</v>
      </c>
      <c r="G329" s="103">
        <v>1</v>
      </c>
      <c r="H329" t="s">
        <v>54</v>
      </c>
      <c r="I329" s="103"/>
    </row>
    <row r="330" spans="1:9" x14ac:dyDescent="0.35">
      <c r="A330" t="s">
        <v>7631</v>
      </c>
      <c r="B330" t="s">
        <v>51</v>
      </c>
      <c r="C330" t="s">
        <v>7626</v>
      </c>
      <c r="D330" t="s">
        <v>40</v>
      </c>
      <c r="E330" s="103">
        <v>0</v>
      </c>
      <c r="F330" s="103">
        <v>677931</v>
      </c>
      <c r="G330" s="103">
        <v>1</v>
      </c>
      <c r="H330" t="s">
        <v>54</v>
      </c>
      <c r="I330" s="103"/>
    </row>
    <row r="331" spans="1:9" x14ac:dyDescent="0.35">
      <c r="A331" t="s">
        <v>7632</v>
      </c>
      <c r="B331" t="s">
        <v>51</v>
      </c>
      <c r="C331" t="s">
        <v>7626</v>
      </c>
      <c r="D331" t="s">
        <v>5070</v>
      </c>
      <c r="E331" s="103">
        <v>0</v>
      </c>
      <c r="F331" s="103">
        <v>677931</v>
      </c>
      <c r="G331" s="103">
        <v>1</v>
      </c>
      <c r="H331" t="s">
        <v>54</v>
      </c>
      <c r="I331" s="103"/>
    </row>
    <row r="332" spans="1:9" x14ac:dyDescent="0.35">
      <c r="A332" t="s">
        <v>7633</v>
      </c>
      <c r="B332" t="s">
        <v>51</v>
      </c>
      <c r="C332" t="s">
        <v>7626</v>
      </c>
      <c r="D332" t="s">
        <v>5071</v>
      </c>
      <c r="E332" s="103">
        <v>0</v>
      </c>
      <c r="F332" s="103">
        <v>677931</v>
      </c>
      <c r="G332" s="103">
        <v>1</v>
      </c>
      <c r="H332" t="s">
        <v>54</v>
      </c>
      <c r="I332" s="103"/>
    </row>
    <row r="333" spans="1:9" x14ac:dyDescent="0.35">
      <c r="A333" t="s">
        <v>7634</v>
      </c>
      <c r="B333" t="s">
        <v>51</v>
      </c>
      <c r="C333" t="s">
        <v>7626</v>
      </c>
      <c r="D333" t="s">
        <v>5072</v>
      </c>
      <c r="E333" s="103">
        <v>0</v>
      </c>
      <c r="F333" s="103">
        <v>677931</v>
      </c>
      <c r="G333" s="103">
        <v>1</v>
      </c>
      <c r="H333" t="s">
        <v>54</v>
      </c>
      <c r="I333" s="103"/>
    </row>
    <row r="334" spans="1:9" x14ac:dyDescent="0.35">
      <c r="A334" t="s">
        <v>7635</v>
      </c>
      <c r="B334" t="s">
        <v>51</v>
      </c>
      <c r="C334" t="s">
        <v>7626</v>
      </c>
      <c r="D334" t="s">
        <v>42</v>
      </c>
      <c r="E334" s="103">
        <v>0</v>
      </c>
      <c r="F334" s="103">
        <v>677931</v>
      </c>
      <c r="G334" s="103">
        <v>1</v>
      </c>
      <c r="H334" t="s">
        <v>54</v>
      </c>
      <c r="I334" s="103"/>
    </row>
    <row r="335" spans="1:9" x14ac:dyDescent="0.35">
      <c r="A335" t="s">
        <v>7636</v>
      </c>
      <c r="B335" t="s">
        <v>51</v>
      </c>
      <c r="C335" t="s">
        <v>7626</v>
      </c>
      <c r="D335" t="s">
        <v>1767</v>
      </c>
      <c r="E335" s="103">
        <v>0</v>
      </c>
      <c r="F335" s="103">
        <v>677931</v>
      </c>
      <c r="G335" s="103">
        <v>1</v>
      </c>
      <c r="H335" t="s">
        <v>54</v>
      </c>
      <c r="I335" s="103"/>
    </row>
    <row r="336" spans="1:9" x14ac:dyDescent="0.35">
      <c r="A336" t="s">
        <v>7637</v>
      </c>
      <c r="B336" t="s">
        <v>51</v>
      </c>
      <c r="C336" t="s">
        <v>7626</v>
      </c>
      <c r="D336" t="s">
        <v>1768</v>
      </c>
      <c r="E336" s="103">
        <v>0</v>
      </c>
      <c r="F336" s="103">
        <v>677931</v>
      </c>
      <c r="G336" s="103">
        <v>1</v>
      </c>
      <c r="H336" t="s">
        <v>54</v>
      </c>
      <c r="I336" s="103"/>
    </row>
    <row r="337" spans="1:9" x14ac:dyDescent="0.35">
      <c r="A337" t="s">
        <v>7638</v>
      </c>
      <c r="B337" t="s">
        <v>51</v>
      </c>
      <c r="C337" t="s">
        <v>7626</v>
      </c>
      <c r="D337" t="s">
        <v>340</v>
      </c>
      <c r="E337" s="103">
        <v>0</v>
      </c>
      <c r="F337" s="103">
        <v>677931</v>
      </c>
      <c r="G337" s="103">
        <v>1</v>
      </c>
      <c r="H337" t="s">
        <v>54</v>
      </c>
      <c r="I337" s="103"/>
    </row>
    <row r="338" spans="1:9" x14ac:dyDescent="0.35">
      <c r="A338" t="s">
        <v>7639</v>
      </c>
      <c r="B338" t="s">
        <v>51</v>
      </c>
      <c r="C338" t="s">
        <v>7626</v>
      </c>
      <c r="D338" t="s">
        <v>777</v>
      </c>
      <c r="E338" s="103">
        <v>0</v>
      </c>
      <c r="F338" s="103">
        <v>677931</v>
      </c>
      <c r="G338" s="103">
        <v>1</v>
      </c>
      <c r="H338" t="s">
        <v>54</v>
      </c>
      <c r="I338" s="103"/>
    </row>
    <row r="339" spans="1:9" x14ac:dyDescent="0.35">
      <c r="A339" t="s">
        <v>7640</v>
      </c>
      <c r="B339" t="s">
        <v>51</v>
      </c>
      <c r="C339" t="s">
        <v>7626</v>
      </c>
      <c r="D339" t="s">
        <v>776</v>
      </c>
      <c r="E339" s="103">
        <v>0</v>
      </c>
      <c r="F339" s="103">
        <v>677931</v>
      </c>
      <c r="G339" s="103">
        <v>1</v>
      </c>
      <c r="H339" t="s">
        <v>54</v>
      </c>
      <c r="I339" s="103"/>
    </row>
    <row r="340" spans="1:9" x14ac:dyDescent="0.35">
      <c r="A340" t="s">
        <v>4879</v>
      </c>
      <c r="B340" t="s">
        <v>51</v>
      </c>
      <c r="C340" t="s">
        <v>4874</v>
      </c>
      <c r="D340" t="s">
        <v>40</v>
      </c>
      <c r="E340" s="103">
        <v>6.399295126402301E-6</v>
      </c>
      <c r="F340" s="103">
        <v>677931</v>
      </c>
      <c r="G340" s="103">
        <v>1</v>
      </c>
      <c r="H340" t="s">
        <v>54</v>
      </c>
      <c r="I340" s="103"/>
    </row>
    <row r="341" spans="1:9" x14ac:dyDescent="0.35">
      <c r="A341" t="s">
        <v>5190</v>
      </c>
      <c r="B341" t="s">
        <v>51</v>
      </c>
      <c r="C341" t="s">
        <v>4874</v>
      </c>
      <c r="D341" t="s">
        <v>5070</v>
      </c>
      <c r="E341" s="103">
        <v>6.3960329611099083E-6</v>
      </c>
      <c r="F341" s="103">
        <v>677931</v>
      </c>
      <c r="G341" s="103">
        <v>1</v>
      </c>
      <c r="H341" t="s">
        <v>54</v>
      </c>
      <c r="I341" s="103"/>
    </row>
    <row r="342" spans="1:9" x14ac:dyDescent="0.35">
      <c r="A342" t="s">
        <v>5191</v>
      </c>
      <c r="B342" t="s">
        <v>51</v>
      </c>
      <c r="C342" t="s">
        <v>4874</v>
      </c>
      <c r="D342" t="s">
        <v>5071</v>
      </c>
      <c r="E342" s="103">
        <v>6.3732418427785802E-6</v>
      </c>
      <c r="F342" s="103">
        <v>677931</v>
      </c>
      <c r="G342" s="103">
        <v>1</v>
      </c>
      <c r="H342" t="s">
        <v>54</v>
      </c>
      <c r="I342" s="103"/>
    </row>
    <row r="343" spans="1:9" x14ac:dyDescent="0.35">
      <c r="A343" t="s">
        <v>5192</v>
      </c>
      <c r="B343" t="s">
        <v>51</v>
      </c>
      <c r="C343" t="s">
        <v>4874</v>
      </c>
      <c r="D343" t="s">
        <v>5072</v>
      </c>
      <c r="E343" s="103">
        <v>6.3732418427785802E-6</v>
      </c>
      <c r="F343" s="103">
        <v>677931</v>
      </c>
      <c r="G343" s="103">
        <v>1</v>
      </c>
      <c r="H343" t="s">
        <v>54</v>
      </c>
      <c r="I343" s="103"/>
    </row>
    <row r="344" spans="1:9" x14ac:dyDescent="0.35">
      <c r="A344" t="s">
        <v>4880</v>
      </c>
      <c r="B344" t="s">
        <v>51</v>
      </c>
      <c r="C344" t="s">
        <v>4874</v>
      </c>
      <c r="D344" t="s">
        <v>42</v>
      </c>
      <c r="E344" s="103">
        <v>6.2365309810358625E-6</v>
      </c>
      <c r="F344" s="103">
        <v>677931</v>
      </c>
      <c r="G344" s="103">
        <v>1</v>
      </c>
      <c r="H344" t="s">
        <v>54</v>
      </c>
      <c r="I344" s="103"/>
    </row>
    <row r="345" spans="1:9" x14ac:dyDescent="0.35">
      <c r="A345" t="s">
        <v>4881</v>
      </c>
      <c r="B345" t="s">
        <v>51</v>
      </c>
      <c r="C345" t="s">
        <v>4874</v>
      </c>
      <c r="D345" t="s">
        <v>1767</v>
      </c>
      <c r="E345" s="103">
        <v>6.2365309810358625E-6</v>
      </c>
      <c r="F345" s="103">
        <v>677931</v>
      </c>
      <c r="G345" s="103">
        <v>1</v>
      </c>
      <c r="H345" t="s">
        <v>54</v>
      </c>
      <c r="I345" s="103"/>
    </row>
    <row r="346" spans="1:9" x14ac:dyDescent="0.35">
      <c r="A346" t="s">
        <v>4882</v>
      </c>
      <c r="B346" t="s">
        <v>51</v>
      </c>
      <c r="C346" t="s">
        <v>4874</v>
      </c>
      <c r="D346" t="s">
        <v>1768</v>
      </c>
      <c r="E346" s="103">
        <v>1.8245765595690021E-6</v>
      </c>
      <c r="F346" s="103">
        <v>677931</v>
      </c>
      <c r="G346" s="103">
        <v>1</v>
      </c>
      <c r="H346" t="s">
        <v>54</v>
      </c>
      <c r="I346" s="103"/>
    </row>
    <row r="347" spans="1:9" x14ac:dyDescent="0.35">
      <c r="A347" t="s">
        <v>4883</v>
      </c>
      <c r="B347" t="s">
        <v>51</v>
      </c>
      <c r="C347" t="s">
        <v>4874</v>
      </c>
      <c r="D347" t="s">
        <v>340</v>
      </c>
      <c r="E347" s="103">
        <v>6.5110086970892812E-6</v>
      </c>
      <c r="F347" s="103">
        <v>677931</v>
      </c>
      <c r="G347" s="103">
        <v>1</v>
      </c>
      <c r="H347" t="s">
        <v>54</v>
      </c>
      <c r="I347" s="103"/>
    </row>
    <row r="348" spans="1:9" x14ac:dyDescent="0.35">
      <c r="A348" t="s">
        <v>4884</v>
      </c>
      <c r="B348" t="s">
        <v>51</v>
      </c>
      <c r="C348" t="s">
        <v>4874</v>
      </c>
      <c r="D348" t="s">
        <v>777</v>
      </c>
      <c r="E348" s="103">
        <v>2.7015116856525443E-6</v>
      </c>
      <c r="F348" s="103">
        <v>677931</v>
      </c>
      <c r="G348" s="103">
        <v>1</v>
      </c>
      <c r="H348" t="s">
        <v>54</v>
      </c>
      <c r="I348" s="103"/>
    </row>
    <row r="349" spans="1:9" x14ac:dyDescent="0.35">
      <c r="A349" t="s">
        <v>4885</v>
      </c>
      <c r="B349" t="s">
        <v>51</v>
      </c>
      <c r="C349" t="s">
        <v>4874</v>
      </c>
      <c r="D349" t="s">
        <v>776</v>
      </c>
      <c r="E349" s="103">
        <v>5.6631246875129626E-6</v>
      </c>
      <c r="F349" s="103">
        <v>677931</v>
      </c>
      <c r="G349" s="103">
        <v>1</v>
      </c>
      <c r="H349" t="s">
        <v>54</v>
      </c>
      <c r="I349" s="103"/>
    </row>
    <row r="350" spans="1:9" x14ac:dyDescent="0.35">
      <c r="A350" t="s">
        <v>7641</v>
      </c>
      <c r="B350" t="s">
        <v>51</v>
      </c>
      <c r="C350" t="s">
        <v>7627</v>
      </c>
      <c r="D350" t="s">
        <v>40</v>
      </c>
      <c r="E350" s="103">
        <v>9.9449905214662101E-5</v>
      </c>
      <c r="F350" s="103">
        <v>677931</v>
      </c>
      <c r="G350" s="103">
        <v>1</v>
      </c>
      <c r="H350" t="s">
        <v>54</v>
      </c>
      <c r="I350" s="103"/>
    </row>
    <row r="351" spans="1:9" x14ac:dyDescent="0.35">
      <c r="A351" t="s">
        <v>7642</v>
      </c>
      <c r="B351" t="s">
        <v>51</v>
      </c>
      <c r="C351" t="s">
        <v>7627</v>
      </c>
      <c r="D351" t="s">
        <v>5070</v>
      </c>
      <c r="E351" s="103">
        <v>-3.9875072552984331E-4</v>
      </c>
      <c r="F351" s="103">
        <v>677931</v>
      </c>
      <c r="G351" s="103">
        <v>1</v>
      </c>
      <c r="H351" t="s">
        <v>54</v>
      </c>
      <c r="I351" s="103"/>
    </row>
    <row r="352" spans="1:9" x14ac:dyDescent="0.35">
      <c r="A352" t="s">
        <v>7643</v>
      </c>
      <c r="B352" t="s">
        <v>51</v>
      </c>
      <c r="C352" t="s">
        <v>7627</v>
      </c>
      <c r="D352" t="s">
        <v>5071</v>
      </c>
      <c r="E352" s="103">
        <v>-3.9875072552984331E-4</v>
      </c>
      <c r="F352" s="103">
        <v>677931</v>
      </c>
      <c r="G352" s="103">
        <v>1</v>
      </c>
      <c r="H352" t="s">
        <v>54</v>
      </c>
      <c r="I352" s="103"/>
    </row>
    <row r="353" spans="1:9" x14ac:dyDescent="0.35">
      <c r="A353" t="s">
        <v>7644</v>
      </c>
      <c r="B353" t="s">
        <v>51</v>
      </c>
      <c r="C353" t="s">
        <v>7627</v>
      </c>
      <c r="D353" t="s">
        <v>5072</v>
      </c>
      <c r="E353" s="103">
        <v>-3.9875072552984331E-4</v>
      </c>
      <c r="F353" s="103">
        <v>677931</v>
      </c>
      <c r="G353" s="103">
        <v>1</v>
      </c>
      <c r="H353" t="s">
        <v>54</v>
      </c>
      <c r="I353" s="103"/>
    </row>
    <row r="354" spans="1:9" x14ac:dyDescent="0.35">
      <c r="A354" t="s">
        <v>7645</v>
      </c>
      <c r="B354" t="s">
        <v>51</v>
      </c>
      <c r="C354" t="s">
        <v>7627</v>
      </c>
      <c r="D354" t="s">
        <v>42</v>
      </c>
      <c r="E354" s="103">
        <v>-3.9792595415400834E-4</v>
      </c>
      <c r="F354" s="103">
        <v>677931</v>
      </c>
      <c r="G354" s="103">
        <v>1</v>
      </c>
      <c r="H354" t="s">
        <v>54</v>
      </c>
      <c r="I354" s="103"/>
    </row>
    <row r="355" spans="1:9" x14ac:dyDescent="0.35">
      <c r="A355" t="s">
        <v>7646</v>
      </c>
      <c r="B355" t="s">
        <v>51</v>
      </c>
      <c r="C355" t="s">
        <v>7627</v>
      </c>
      <c r="D355" t="s">
        <v>1767</v>
      </c>
      <c r="E355" s="103">
        <v>-3.9792595415400834E-4</v>
      </c>
      <c r="F355" s="103">
        <v>677931</v>
      </c>
      <c r="G355" s="103">
        <v>1</v>
      </c>
      <c r="H355" t="s">
        <v>54</v>
      </c>
      <c r="I355" s="103"/>
    </row>
    <row r="356" spans="1:9" x14ac:dyDescent="0.35">
      <c r="A356" t="s">
        <v>7647</v>
      </c>
      <c r="B356" t="s">
        <v>51</v>
      </c>
      <c r="C356" t="s">
        <v>7627</v>
      </c>
      <c r="D356" t="s">
        <v>1768</v>
      </c>
      <c r="E356" s="103">
        <v>1.40324042570147E-2</v>
      </c>
      <c r="F356" s="103">
        <v>677931</v>
      </c>
      <c r="G356" s="103">
        <v>1</v>
      </c>
      <c r="H356" t="s">
        <v>54</v>
      </c>
      <c r="I356" s="103"/>
    </row>
    <row r="357" spans="1:9" x14ac:dyDescent="0.35">
      <c r="A357" t="s">
        <v>7648</v>
      </c>
      <c r="B357" t="s">
        <v>51</v>
      </c>
      <c r="C357" t="s">
        <v>7627</v>
      </c>
      <c r="D357" t="s">
        <v>340</v>
      </c>
      <c r="E357" s="103">
        <v>6.5985586969223117E-5</v>
      </c>
      <c r="F357" s="103">
        <v>677931</v>
      </c>
      <c r="G357" s="103">
        <v>1</v>
      </c>
      <c r="H357" t="s">
        <v>54</v>
      </c>
      <c r="I357" s="103"/>
    </row>
    <row r="358" spans="1:9" x14ac:dyDescent="0.35">
      <c r="A358" t="s">
        <v>7649</v>
      </c>
      <c r="B358" t="s">
        <v>51</v>
      </c>
      <c r="C358" t="s">
        <v>7627</v>
      </c>
      <c r="D358" t="s">
        <v>777</v>
      </c>
      <c r="E358" s="103">
        <v>3.4044719282193449E-4</v>
      </c>
      <c r="F358" s="103">
        <v>677931</v>
      </c>
      <c r="G358" s="103">
        <v>1</v>
      </c>
      <c r="H358" t="s">
        <v>54</v>
      </c>
      <c r="I358" s="103"/>
    </row>
    <row r="359" spans="1:9" x14ac:dyDescent="0.35">
      <c r="A359" t="s">
        <v>7650</v>
      </c>
      <c r="B359" t="s">
        <v>51</v>
      </c>
      <c r="C359" t="s">
        <v>7627</v>
      </c>
      <c r="D359" t="s">
        <v>776</v>
      </c>
      <c r="E359" s="103">
        <v>8.834555042590939E-4</v>
      </c>
      <c r="F359" s="103">
        <v>677931</v>
      </c>
      <c r="G359" s="103">
        <v>1</v>
      </c>
      <c r="H359" t="s">
        <v>54</v>
      </c>
      <c r="I359" s="103"/>
    </row>
    <row r="360" spans="1:9" x14ac:dyDescent="0.35">
      <c r="A360" t="s">
        <v>7651</v>
      </c>
      <c r="B360" t="s">
        <v>51</v>
      </c>
      <c r="C360" t="s">
        <v>7628</v>
      </c>
      <c r="D360" t="s">
        <v>40</v>
      </c>
      <c r="E360" s="103">
        <v>1.3102152967366359E-3</v>
      </c>
      <c r="F360" s="103">
        <v>677931</v>
      </c>
      <c r="G360" s="103">
        <v>1</v>
      </c>
      <c r="H360" t="s">
        <v>54</v>
      </c>
      <c r="I360" s="103"/>
    </row>
    <row r="361" spans="1:9" x14ac:dyDescent="0.35">
      <c r="A361" t="s">
        <v>7652</v>
      </c>
      <c r="B361" t="s">
        <v>51</v>
      </c>
      <c r="C361" t="s">
        <v>7628</v>
      </c>
      <c r="D361" t="s">
        <v>5070</v>
      </c>
      <c r="E361" s="103">
        <v>-5.2520262776822244E-3</v>
      </c>
      <c r="F361" s="103">
        <v>677931</v>
      </c>
      <c r="G361" s="103">
        <v>1</v>
      </c>
      <c r="H361" t="s">
        <v>54</v>
      </c>
      <c r="I361" s="103"/>
    </row>
    <row r="362" spans="1:9" x14ac:dyDescent="0.35">
      <c r="A362" t="s">
        <v>7653</v>
      </c>
      <c r="B362" t="s">
        <v>51</v>
      </c>
      <c r="C362" t="s">
        <v>7628</v>
      </c>
      <c r="D362" t="s">
        <v>5071</v>
      </c>
      <c r="E362" s="103">
        <v>-5.2520262776822244E-3</v>
      </c>
      <c r="F362" s="103">
        <v>677931</v>
      </c>
      <c r="G362" s="103">
        <v>1</v>
      </c>
      <c r="H362" t="s">
        <v>54</v>
      </c>
      <c r="I362" s="103"/>
    </row>
    <row r="363" spans="1:9" x14ac:dyDescent="0.35">
      <c r="A363" t="s">
        <v>7654</v>
      </c>
      <c r="B363" t="s">
        <v>51</v>
      </c>
      <c r="C363" t="s">
        <v>7628</v>
      </c>
      <c r="D363" t="s">
        <v>5072</v>
      </c>
      <c r="E363" s="103">
        <v>-5.2520262776822244E-3</v>
      </c>
      <c r="F363" s="103">
        <v>677931</v>
      </c>
      <c r="G363" s="103">
        <v>1</v>
      </c>
      <c r="H363" t="s">
        <v>54</v>
      </c>
      <c r="I363" s="103"/>
    </row>
    <row r="364" spans="1:9" x14ac:dyDescent="0.35">
      <c r="A364" t="s">
        <v>7655</v>
      </c>
      <c r="B364" t="s">
        <v>51</v>
      </c>
      <c r="C364" t="s">
        <v>7628</v>
      </c>
      <c r="D364" t="s">
        <v>42</v>
      </c>
      <c r="E364" s="103">
        <v>-5.2470823485140225E-3</v>
      </c>
      <c r="F364" s="103">
        <v>677931</v>
      </c>
      <c r="G364" s="103">
        <v>1</v>
      </c>
      <c r="H364" t="s">
        <v>54</v>
      </c>
      <c r="I364" s="103"/>
    </row>
    <row r="365" spans="1:9" x14ac:dyDescent="0.35">
      <c r="A365" t="s">
        <v>7656</v>
      </c>
      <c r="B365" t="s">
        <v>51</v>
      </c>
      <c r="C365" t="s">
        <v>7628</v>
      </c>
      <c r="D365" t="s">
        <v>1767</v>
      </c>
      <c r="E365" s="103">
        <v>-5.2470823485140225E-3</v>
      </c>
      <c r="F365" s="103">
        <v>677931</v>
      </c>
      <c r="G365" s="103">
        <v>1</v>
      </c>
      <c r="H365" t="s">
        <v>54</v>
      </c>
      <c r="I365" s="103"/>
    </row>
    <row r="366" spans="1:9" x14ac:dyDescent="0.35">
      <c r="A366" t="s">
        <v>7657</v>
      </c>
      <c r="B366" t="s">
        <v>51</v>
      </c>
      <c r="C366" t="s">
        <v>7628</v>
      </c>
      <c r="D366" t="s">
        <v>1768</v>
      </c>
      <c r="E366" s="103">
        <v>5.5128470884438627E-4</v>
      </c>
      <c r="F366" s="103">
        <v>677931</v>
      </c>
      <c r="G366" s="103">
        <v>1</v>
      </c>
      <c r="H366" t="s">
        <v>54</v>
      </c>
      <c r="I366" s="103"/>
    </row>
    <row r="367" spans="1:9" x14ac:dyDescent="0.35">
      <c r="A367" t="s">
        <v>7658</v>
      </c>
      <c r="B367" t="s">
        <v>51</v>
      </c>
      <c r="C367" t="s">
        <v>7628</v>
      </c>
      <c r="D367" t="s">
        <v>340</v>
      </c>
      <c r="E367" s="103">
        <v>2.2169219531614374E-4</v>
      </c>
      <c r="F367" s="103">
        <v>677931</v>
      </c>
      <c r="G367" s="103">
        <v>1</v>
      </c>
      <c r="H367" t="s">
        <v>54</v>
      </c>
      <c r="I367" s="103"/>
    </row>
    <row r="368" spans="1:9" x14ac:dyDescent="0.35">
      <c r="A368" t="s">
        <v>7659</v>
      </c>
      <c r="B368" t="s">
        <v>51</v>
      </c>
      <c r="C368" t="s">
        <v>7628</v>
      </c>
      <c r="D368" t="s">
        <v>777</v>
      </c>
      <c r="E368" s="103">
        <v>9.0487324738617193E-4</v>
      </c>
      <c r="F368" s="103">
        <v>677931</v>
      </c>
      <c r="G368" s="103">
        <v>1</v>
      </c>
      <c r="H368" t="s">
        <v>54</v>
      </c>
      <c r="I368" s="103"/>
    </row>
    <row r="369" spans="1:9" x14ac:dyDescent="0.35">
      <c r="A369" t="s">
        <v>7660</v>
      </c>
      <c r="B369" t="s">
        <v>51</v>
      </c>
      <c r="C369" t="s">
        <v>7628</v>
      </c>
      <c r="D369" t="s">
        <v>776</v>
      </c>
      <c r="E369" s="103">
        <v>2.4261577894729193E-3</v>
      </c>
      <c r="F369" s="103">
        <v>677931</v>
      </c>
      <c r="G369" s="103">
        <v>1</v>
      </c>
      <c r="H369" t="s">
        <v>54</v>
      </c>
      <c r="I369" s="103"/>
    </row>
    <row r="370" spans="1:9" x14ac:dyDescent="0.35">
      <c r="A370" t="s">
        <v>7661</v>
      </c>
      <c r="B370" t="s">
        <v>51</v>
      </c>
      <c r="C370" t="s">
        <v>7629</v>
      </c>
      <c r="D370" t="s">
        <v>40</v>
      </c>
      <c r="E370" s="103">
        <v>1.409665201951298E-3</v>
      </c>
      <c r="F370" s="103">
        <v>677931</v>
      </c>
      <c r="G370" s="103">
        <v>1</v>
      </c>
      <c r="H370" t="s">
        <v>54</v>
      </c>
      <c r="I370" s="103"/>
    </row>
    <row r="371" spans="1:9" x14ac:dyDescent="0.35">
      <c r="A371" t="s">
        <v>7662</v>
      </c>
      <c r="B371" t="s">
        <v>51</v>
      </c>
      <c r="C371" t="s">
        <v>7629</v>
      </c>
      <c r="D371" t="s">
        <v>5070</v>
      </c>
      <c r="E371" s="103">
        <v>-5.6507770032120678E-3</v>
      </c>
      <c r="F371" s="103">
        <v>677931</v>
      </c>
      <c r="G371" s="103">
        <v>1</v>
      </c>
      <c r="H371" t="s">
        <v>54</v>
      </c>
      <c r="I371" s="103"/>
    </row>
    <row r="372" spans="1:9" x14ac:dyDescent="0.35">
      <c r="A372" t="s">
        <v>7663</v>
      </c>
      <c r="B372" t="s">
        <v>51</v>
      </c>
      <c r="C372" t="s">
        <v>7629</v>
      </c>
      <c r="D372" t="s">
        <v>5071</v>
      </c>
      <c r="E372" s="103">
        <v>-5.6507770032120678E-3</v>
      </c>
      <c r="F372" s="103">
        <v>677931</v>
      </c>
      <c r="G372" s="103">
        <v>1</v>
      </c>
      <c r="H372" t="s">
        <v>54</v>
      </c>
      <c r="I372" s="103"/>
    </row>
    <row r="373" spans="1:9" x14ac:dyDescent="0.35">
      <c r="A373" t="s">
        <v>7664</v>
      </c>
      <c r="B373" t="s">
        <v>51</v>
      </c>
      <c r="C373" t="s">
        <v>7629</v>
      </c>
      <c r="D373" t="s">
        <v>5072</v>
      </c>
      <c r="E373" s="103">
        <v>-5.6507770032120678E-3</v>
      </c>
      <c r="F373" s="103">
        <v>677931</v>
      </c>
      <c r="G373" s="103">
        <v>1</v>
      </c>
      <c r="H373" t="s">
        <v>54</v>
      </c>
      <c r="I373" s="103"/>
    </row>
    <row r="374" spans="1:9" x14ac:dyDescent="0.35">
      <c r="A374" t="s">
        <v>7665</v>
      </c>
      <c r="B374" t="s">
        <v>51</v>
      </c>
      <c r="C374" t="s">
        <v>7629</v>
      </c>
      <c r="D374" t="s">
        <v>42</v>
      </c>
      <c r="E374" s="103">
        <v>-5.6450083026680304E-3</v>
      </c>
      <c r="F374" s="103">
        <v>677931</v>
      </c>
      <c r="G374" s="103">
        <v>1</v>
      </c>
      <c r="H374" t="s">
        <v>54</v>
      </c>
      <c r="I374" s="103"/>
    </row>
    <row r="375" spans="1:9" x14ac:dyDescent="0.35">
      <c r="A375" t="s">
        <v>7666</v>
      </c>
      <c r="B375" t="s">
        <v>51</v>
      </c>
      <c r="C375" t="s">
        <v>7629</v>
      </c>
      <c r="D375" t="s">
        <v>1767</v>
      </c>
      <c r="E375" s="103">
        <v>-5.6450083026680304E-3</v>
      </c>
      <c r="F375" s="103">
        <v>677931</v>
      </c>
      <c r="G375" s="103">
        <v>1</v>
      </c>
      <c r="H375" t="s">
        <v>54</v>
      </c>
      <c r="I375" s="103"/>
    </row>
    <row r="376" spans="1:9" x14ac:dyDescent="0.35">
      <c r="A376" t="s">
        <v>7667</v>
      </c>
      <c r="B376" t="s">
        <v>51</v>
      </c>
      <c r="C376" t="s">
        <v>7629</v>
      </c>
      <c r="D376" t="s">
        <v>1768</v>
      </c>
      <c r="E376" s="103">
        <v>1.4583688965859088E-2</v>
      </c>
      <c r="F376" s="103">
        <v>677931</v>
      </c>
      <c r="G376" s="103">
        <v>1</v>
      </c>
      <c r="H376" t="s">
        <v>54</v>
      </c>
      <c r="I376" s="103"/>
    </row>
    <row r="377" spans="1:9" x14ac:dyDescent="0.35">
      <c r="A377" t="s">
        <v>7668</v>
      </c>
      <c r="B377" t="s">
        <v>51</v>
      </c>
      <c r="C377" t="s">
        <v>7629</v>
      </c>
      <c r="D377" t="s">
        <v>340</v>
      </c>
      <c r="E377" s="103">
        <v>2.8767778228536687E-4</v>
      </c>
      <c r="F377" s="103">
        <v>677931</v>
      </c>
      <c r="G377" s="103">
        <v>1</v>
      </c>
      <c r="H377" t="s">
        <v>54</v>
      </c>
      <c r="I377" s="103"/>
    </row>
    <row r="378" spans="1:9" x14ac:dyDescent="0.35">
      <c r="A378" t="s">
        <v>7669</v>
      </c>
      <c r="B378" t="s">
        <v>51</v>
      </c>
      <c r="C378" t="s">
        <v>7629</v>
      </c>
      <c r="D378" t="s">
        <v>777</v>
      </c>
      <c r="E378" s="103">
        <v>1.2453204402081064E-3</v>
      </c>
      <c r="F378" s="103">
        <v>677931</v>
      </c>
      <c r="G378" s="103">
        <v>1</v>
      </c>
      <c r="H378" t="s">
        <v>54</v>
      </c>
      <c r="I378" s="103"/>
    </row>
    <row r="379" spans="1:9" x14ac:dyDescent="0.35">
      <c r="A379" t="s">
        <v>7670</v>
      </c>
      <c r="B379" t="s">
        <v>51</v>
      </c>
      <c r="C379" t="s">
        <v>7629</v>
      </c>
      <c r="D379" t="s">
        <v>776</v>
      </c>
      <c r="E379" s="103">
        <v>3.3096132937320134E-3</v>
      </c>
      <c r="F379" s="103">
        <v>677931</v>
      </c>
      <c r="G379" s="103">
        <v>1</v>
      </c>
      <c r="H379" t="s">
        <v>54</v>
      </c>
      <c r="I379" s="103"/>
    </row>
    <row r="380" spans="1:9" x14ac:dyDescent="0.35">
      <c r="A380" t="s">
        <v>7671</v>
      </c>
      <c r="B380" t="s">
        <v>51</v>
      </c>
      <c r="C380" t="s">
        <v>7630</v>
      </c>
      <c r="D380" t="s">
        <v>40</v>
      </c>
      <c r="E380" s="103">
        <v>1.409665201951298E-3</v>
      </c>
      <c r="F380" s="103">
        <v>677931</v>
      </c>
      <c r="G380" s="103">
        <v>1</v>
      </c>
      <c r="H380" t="s">
        <v>54</v>
      </c>
      <c r="I380" s="103"/>
    </row>
    <row r="381" spans="1:9" x14ac:dyDescent="0.35">
      <c r="A381" t="s">
        <v>7672</v>
      </c>
      <c r="B381" t="s">
        <v>51</v>
      </c>
      <c r="C381" t="s">
        <v>7630</v>
      </c>
      <c r="D381" t="s">
        <v>5070</v>
      </c>
      <c r="E381" s="103">
        <v>-5.6507770032120678E-3</v>
      </c>
      <c r="F381" s="103">
        <v>677931</v>
      </c>
      <c r="G381" s="103">
        <v>1</v>
      </c>
      <c r="H381" t="s">
        <v>54</v>
      </c>
      <c r="I381" s="103"/>
    </row>
    <row r="382" spans="1:9" x14ac:dyDescent="0.35">
      <c r="A382" t="s">
        <v>7673</v>
      </c>
      <c r="B382" t="s">
        <v>51</v>
      </c>
      <c r="C382" t="s">
        <v>7630</v>
      </c>
      <c r="D382" t="s">
        <v>5071</v>
      </c>
      <c r="E382" s="103">
        <v>-5.6507770032120678E-3</v>
      </c>
      <c r="F382" s="103">
        <v>677931</v>
      </c>
      <c r="G382" s="103">
        <v>1</v>
      </c>
      <c r="H382" t="s">
        <v>54</v>
      </c>
      <c r="I382" s="103"/>
    </row>
    <row r="383" spans="1:9" x14ac:dyDescent="0.35">
      <c r="A383" t="s">
        <v>7674</v>
      </c>
      <c r="B383" t="s">
        <v>51</v>
      </c>
      <c r="C383" t="s">
        <v>7630</v>
      </c>
      <c r="D383" t="s">
        <v>5072</v>
      </c>
      <c r="E383" s="103">
        <v>-5.6507770032120678E-3</v>
      </c>
      <c r="F383" s="103">
        <v>677931</v>
      </c>
      <c r="G383" s="103">
        <v>1</v>
      </c>
      <c r="H383" t="s">
        <v>54</v>
      </c>
      <c r="I383" s="103"/>
    </row>
    <row r="384" spans="1:9" x14ac:dyDescent="0.35">
      <c r="A384" t="s">
        <v>7675</v>
      </c>
      <c r="B384" t="s">
        <v>51</v>
      </c>
      <c r="C384" t="s">
        <v>7630</v>
      </c>
      <c r="D384" t="s">
        <v>42</v>
      </c>
      <c r="E384" s="103">
        <v>-5.6450083026680304E-3</v>
      </c>
      <c r="F384" s="103">
        <v>677931</v>
      </c>
      <c r="G384" s="103">
        <v>1</v>
      </c>
      <c r="H384" t="s">
        <v>54</v>
      </c>
      <c r="I384" s="103"/>
    </row>
    <row r="385" spans="1:9" x14ac:dyDescent="0.35">
      <c r="A385" t="s">
        <v>7676</v>
      </c>
      <c r="B385" t="s">
        <v>51</v>
      </c>
      <c r="C385" t="s">
        <v>7630</v>
      </c>
      <c r="D385" t="s">
        <v>1767</v>
      </c>
      <c r="E385" s="103">
        <v>-5.6450083026680304E-3</v>
      </c>
      <c r="F385" s="103">
        <v>677931</v>
      </c>
      <c r="G385" s="103">
        <v>1</v>
      </c>
      <c r="H385" t="s">
        <v>54</v>
      </c>
      <c r="I385" s="103"/>
    </row>
    <row r="386" spans="1:9" x14ac:dyDescent="0.35">
      <c r="A386" t="s">
        <v>7677</v>
      </c>
      <c r="B386" t="s">
        <v>51</v>
      </c>
      <c r="C386" t="s">
        <v>7630</v>
      </c>
      <c r="D386" t="s">
        <v>1768</v>
      </c>
      <c r="E386" s="103">
        <v>1.4583688965859088E-2</v>
      </c>
      <c r="F386" s="103">
        <v>677931</v>
      </c>
      <c r="G386" s="103">
        <v>1</v>
      </c>
      <c r="H386" t="s">
        <v>54</v>
      </c>
      <c r="I386" s="103"/>
    </row>
    <row r="387" spans="1:9" x14ac:dyDescent="0.35">
      <c r="A387" t="s">
        <v>7678</v>
      </c>
      <c r="B387" t="s">
        <v>51</v>
      </c>
      <c r="C387" t="s">
        <v>7630</v>
      </c>
      <c r="D387" t="s">
        <v>340</v>
      </c>
      <c r="E387" s="103">
        <v>2.8767778228536687E-4</v>
      </c>
      <c r="F387" s="103">
        <v>677931</v>
      </c>
      <c r="G387" s="103">
        <v>1</v>
      </c>
      <c r="H387" t="s">
        <v>54</v>
      </c>
      <c r="I387" s="103"/>
    </row>
    <row r="388" spans="1:9" x14ac:dyDescent="0.35">
      <c r="A388" t="s">
        <v>7679</v>
      </c>
      <c r="B388" t="s">
        <v>51</v>
      </c>
      <c r="C388" t="s">
        <v>7630</v>
      </c>
      <c r="D388" t="s">
        <v>777</v>
      </c>
      <c r="E388" s="103">
        <v>1.2453204402081064E-3</v>
      </c>
      <c r="F388" s="103">
        <v>677931</v>
      </c>
      <c r="G388" s="103">
        <v>1</v>
      </c>
      <c r="H388" t="s">
        <v>54</v>
      </c>
      <c r="I388" s="103"/>
    </row>
    <row r="389" spans="1:9" x14ac:dyDescent="0.35">
      <c r="A389" t="s">
        <v>7680</v>
      </c>
      <c r="B389" t="s">
        <v>51</v>
      </c>
      <c r="C389" t="s">
        <v>7630</v>
      </c>
      <c r="D389" t="s">
        <v>776</v>
      </c>
      <c r="E389" s="103">
        <v>3.3096132937320134E-3</v>
      </c>
      <c r="F389" s="103">
        <v>677931</v>
      </c>
      <c r="G389" s="103">
        <v>1</v>
      </c>
      <c r="H389" t="s">
        <v>54</v>
      </c>
      <c r="I389" s="103"/>
    </row>
    <row r="390" spans="1:9" x14ac:dyDescent="0.35">
      <c r="A390" t="s">
        <v>4395</v>
      </c>
      <c r="B390" t="s">
        <v>51</v>
      </c>
      <c r="C390" t="s">
        <v>4357</v>
      </c>
      <c r="D390" t="s">
        <v>40</v>
      </c>
      <c r="E390" s="103">
        <v>9.8805874359029393E-5</v>
      </c>
      <c r="F390" s="103">
        <v>678258</v>
      </c>
      <c r="G390" s="103">
        <v>2</v>
      </c>
      <c r="H390" t="s">
        <v>54</v>
      </c>
      <c r="I390" s="103"/>
    </row>
    <row r="391" spans="1:9" x14ac:dyDescent="0.35">
      <c r="A391" t="s">
        <v>5193</v>
      </c>
      <c r="B391" t="s">
        <v>51</v>
      </c>
      <c r="C391" t="s">
        <v>4357</v>
      </c>
      <c r="D391" t="s">
        <v>5070</v>
      </c>
      <c r="E391" s="103">
        <v>1.0656986015333841E-4</v>
      </c>
      <c r="F391" s="103">
        <v>678258</v>
      </c>
      <c r="G391" s="103">
        <v>2</v>
      </c>
      <c r="H391" t="s">
        <v>54</v>
      </c>
      <c r="I391" s="103"/>
    </row>
    <row r="392" spans="1:9" x14ac:dyDescent="0.35">
      <c r="A392" t="s">
        <v>5194</v>
      </c>
      <c r="B392" t="s">
        <v>51</v>
      </c>
      <c r="C392" t="s">
        <v>4357</v>
      </c>
      <c r="D392" t="s">
        <v>5071</v>
      </c>
      <c r="E392" s="103">
        <v>1.0656296000502399E-4</v>
      </c>
      <c r="F392" s="103">
        <v>678258</v>
      </c>
      <c r="G392" s="103">
        <v>2</v>
      </c>
      <c r="H392" t="s">
        <v>54</v>
      </c>
      <c r="I392" s="103"/>
    </row>
    <row r="393" spans="1:9" x14ac:dyDescent="0.35">
      <c r="A393" t="s">
        <v>5195</v>
      </c>
      <c r="B393" t="s">
        <v>51</v>
      </c>
      <c r="C393" t="s">
        <v>4357</v>
      </c>
      <c r="D393" t="s">
        <v>5072</v>
      </c>
      <c r="E393" s="103">
        <v>1.0656296000502399E-4</v>
      </c>
      <c r="F393" s="103">
        <v>678258</v>
      </c>
      <c r="G393" s="103">
        <v>2</v>
      </c>
      <c r="H393" t="s">
        <v>54</v>
      </c>
      <c r="I393" s="103"/>
    </row>
    <row r="394" spans="1:9" x14ac:dyDescent="0.35">
      <c r="A394" t="s">
        <v>4396</v>
      </c>
      <c r="B394" t="s">
        <v>51</v>
      </c>
      <c r="C394" t="s">
        <v>4357</v>
      </c>
      <c r="D394" t="s">
        <v>42</v>
      </c>
      <c r="E394" s="103">
        <v>1.0589142339505715E-4</v>
      </c>
      <c r="F394" s="103">
        <v>678258</v>
      </c>
      <c r="G394" s="103">
        <v>2</v>
      </c>
      <c r="H394" t="s">
        <v>54</v>
      </c>
      <c r="I394" s="103"/>
    </row>
    <row r="395" spans="1:9" x14ac:dyDescent="0.35">
      <c r="A395" t="s">
        <v>4397</v>
      </c>
      <c r="B395" t="s">
        <v>51</v>
      </c>
      <c r="C395" t="s">
        <v>4357</v>
      </c>
      <c r="D395" t="s">
        <v>1767</v>
      </c>
      <c r="E395" s="103">
        <v>1.0487445652170306E-4</v>
      </c>
      <c r="F395" s="103">
        <v>678258</v>
      </c>
      <c r="G395" s="103">
        <v>2</v>
      </c>
      <c r="H395" t="s">
        <v>54</v>
      </c>
      <c r="I395" s="103"/>
    </row>
    <row r="396" spans="1:9" x14ac:dyDescent="0.35">
      <c r="A396" t="s">
        <v>4398</v>
      </c>
      <c r="B396" t="s">
        <v>51</v>
      </c>
      <c r="C396" t="s">
        <v>4357</v>
      </c>
      <c r="D396" t="s">
        <v>1768</v>
      </c>
      <c r="E396" s="103">
        <v>6.3741023848771657E-5</v>
      </c>
      <c r="F396" s="103">
        <v>678258</v>
      </c>
      <c r="G396" s="103">
        <v>2</v>
      </c>
      <c r="H396" t="s">
        <v>54</v>
      </c>
      <c r="I396" s="103"/>
    </row>
    <row r="397" spans="1:9" x14ac:dyDescent="0.35">
      <c r="A397" t="s">
        <v>4399</v>
      </c>
      <c r="B397" t="s">
        <v>51</v>
      </c>
      <c r="C397" t="s">
        <v>4357</v>
      </c>
      <c r="D397" t="s">
        <v>340</v>
      </c>
      <c r="E397" s="103">
        <v>5.6520154382036019E-5</v>
      </c>
      <c r="F397" s="103">
        <v>678258</v>
      </c>
      <c r="G397" s="103">
        <v>2</v>
      </c>
      <c r="H397" t="s">
        <v>54</v>
      </c>
      <c r="I397" s="103"/>
    </row>
    <row r="398" spans="1:9" x14ac:dyDescent="0.35">
      <c r="A398" t="s">
        <v>4400</v>
      </c>
      <c r="B398" t="s">
        <v>51</v>
      </c>
      <c r="C398" t="s">
        <v>4357</v>
      </c>
      <c r="D398" t="s">
        <v>777</v>
      </c>
      <c r="E398" s="103">
        <v>5.4569449053674608E-5</v>
      </c>
      <c r="F398" s="103">
        <v>678258</v>
      </c>
      <c r="G398" s="103">
        <v>2</v>
      </c>
      <c r="H398" t="s">
        <v>54</v>
      </c>
      <c r="I398" s="103"/>
    </row>
    <row r="399" spans="1:9" x14ac:dyDescent="0.35">
      <c r="A399" t="s">
        <v>4401</v>
      </c>
      <c r="B399" t="s">
        <v>51</v>
      </c>
      <c r="C399" t="s">
        <v>4357</v>
      </c>
      <c r="D399" t="s">
        <v>776</v>
      </c>
      <c r="E399" s="103">
        <v>1.423329386236436E-4</v>
      </c>
      <c r="F399" s="103">
        <v>678258</v>
      </c>
      <c r="G399" s="103">
        <v>2</v>
      </c>
      <c r="H399" t="s">
        <v>54</v>
      </c>
      <c r="I399" s="103"/>
    </row>
    <row r="400" spans="1:9" x14ac:dyDescent="0.35">
      <c r="A400" t="s">
        <v>4381</v>
      </c>
      <c r="B400" t="s">
        <v>51</v>
      </c>
      <c r="C400" t="s">
        <v>4358</v>
      </c>
      <c r="D400" t="s">
        <v>40</v>
      </c>
      <c r="E400" s="103">
        <v>0</v>
      </c>
      <c r="F400" s="103">
        <v>678258</v>
      </c>
      <c r="G400" s="103">
        <v>2</v>
      </c>
      <c r="H400" t="s">
        <v>54</v>
      </c>
      <c r="I400" s="103"/>
    </row>
    <row r="401" spans="1:9" x14ac:dyDescent="0.35">
      <c r="A401" t="s">
        <v>5196</v>
      </c>
      <c r="B401" t="s">
        <v>51</v>
      </c>
      <c r="C401" t="s">
        <v>4358</v>
      </c>
      <c r="D401" t="s">
        <v>5070</v>
      </c>
      <c r="E401" s="103">
        <v>0</v>
      </c>
      <c r="F401" s="103">
        <v>678258</v>
      </c>
      <c r="G401" s="103">
        <v>2</v>
      </c>
      <c r="H401" t="s">
        <v>54</v>
      </c>
      <c r="I401" s="103"/>
    </row>
    <row r="402" spans="1:9" x14ac:dyDescent="0.35">
      <c r="A402" t="s">
        <v>5197</v>
      </c>
      <c r="B402" t="s">
        <v>51</v>
      </c>
      <c r="C402" t="s">
        <v>4358</v>
      </c>
      <c r="D402" t="s">
        <v>5071</v>
      </c>
      <c r="E402" s="103">
        <v>0</v>
      </c>
      <c r="F402" s="103">
        <v>678258</v>
      </c>
      <c r="G402" s="103">
        <v>2</v>
      </c>
      <c r="H402" t="s">
        <v>54</v>
      </c>
      <c r="I402" s="103"/>
    </row>
    <row r="403" spans="1:9" x14ac:dyDescent="0.35">
      <c r="A403" t="s">
        <v>5198</v>
      </c>
      <c r="B403" t="s">
        <v>51</v>
      </c>
      <c r="C403" t="s">
        <v>4358</v>
      </c>
      <c r="D403" t="s">
        <v>5072</v>
      </c>
      <c r="E403" s="103">
        <v>0</v>
      </c>
      <c r="F403" s="103">
        <v>678258</v>
      </c>
      <c r="G403" s="103">
        <v>2</v>
      </c>
      <c r="H403" t="s">
        <v>54</v>
      </c>
      <c r="I403" s="103"/>
    </row>
    <row r="404" spans="1:9" x14ac:dyDescent="0.35">
      <c r="A404" t="s">
        <v>4382</v>
      </c>
      <c r="B404" t="s">
        <v>51</v>
      </c>
      <c r="C404" t="s">
        <v>4358</v>
      </c>
      <c r="D404" t="s">
        <v>42</v>
      </c>
      <c r="E404" s="103">
        <v>0</v>
      </c>
      <c r="F404" s="103">
        <v>678258</v>
      </c>
      <c r="G404" s="103">
        <v>2</v>
      </c>
      <c r="H404" t="s">
        <v>54</v>
      </c>
      <c r="I404" s="103"/>
    </row>
    <row r="405" spans="1:9" x14ac:dyDescent="0.35">
      <c r="A405" t="s">
        <v>4383</v>
      </c>
      <c r="B405" t="s">
        <v>51</v>
      </c>
      <c r="C405" t="s">
        <v>4358</v>
      </c>
      <c r="D405" t="s">
        <v>1767</v>
      </c>
      <c r="E405" s="103">
        <v>0</v>
      </c>
      <c r="F405" s="103">
        <v>678258</v>
      </c>
      <c r="G405" s="103">
        <v>2</v>
      </c>
      <c r="H405" t="s">
        <v>54</v>
      </c>
      <c r="I405" s="103"/>
    </row>
    <row r="406" spans="1:9" x14ac:dyDescent="0.35">
      <c r="A406" t="s">
        <v>4384</v>
      </c>
      <c r="B406" t="s">
        <v>51</v>
      </c>
      <c r="C406" t="s">
        <v>4358</v>
      </c>
      <c r="D406" t="s">
        <v>1768</v>
      </c>
      <c r="E406" s="103">
        <v>0</v>
      </c>
      <c r="F406" s="103">
        <v>678258</v>
      </c>
      <c r="G406" s="103">
        <v>2</v>
      </c>
      <c r="H406" t="s">
        <v>54</v>
      </c>
      <c r="I406" s="103"/>
    </row>
    <row r="407" spans="1:9" x14ac:dyDescent="0.35">
      <c r="A407" t="s">
        <v>4385</v>
      </c>
      <c r="B407" t="s">
        <v>51</v>
      </c>
      <c r="C407" t="s">
        <v>4358</v>
      </c>
      <c r="D407" t="s">
        <v>340</v>
      </c>
      <c r="E407" s="103">
        <v>0</v>
      </c>
      <c r="F407" s="103">
        <v>678258</v>
      </c>
      <c r="G407" s="103">
        <v>2</v>
      </c>
      <c r="H407" t="s">
        <v>54</v>
      </c>
      <c r="I407" s="103"/>
    </row>
    <row r="408" spans="1:9" x14ac:dyDescent="0.35">
      <c r="A408" t="s">
        <v>4386</v>
      </c>
      <c r="B408" t="s">
        <v>51</v>
      </c>
      <c r="C408" t="s">
        <v>4358</v>
      </c>
      <c r="D408" t="s">
        <v>777</v>
      </c>
      <c r="E408" s="103">
        <v>0</v>
      </c>
      <c r="F408" s="103">
        <v>678258</v>
      </c>
      <c r="G408" s="103">
        <v>2</v>
      </c>
      <c r="H408" t="s">
        <v>54</v>
      </c>
      <c r="I408" s="103"/>
    </row>
    <row r="409" spans="1:9" x14ac:dyDescent="0.35">
      <c r="A409" t="s">
        <v>4387</v>
      </c>
      <c r="B409" t="s">
        <v>51</v>
      </c>
      <c r="C409" t="s">
        <v>4358</v>
      </c>
      <c r="D409" t="s">
        <v>776</v>
      </c>
      <c r="E409" s="103">
        <v>0</v>
      </c>
      <c r="F409" s="103">
        <v>678258</v>
      </c>
      <c r="G409" s="103">
        <v>2</v>
      </c>
      <c r="H409" t="s">
        <v>54</v>
      </c>
      <c r="I409" s="103"/>
    </row>
    <row r="410" spans="1:9" x14ac:dyDescent="0.35">
      <c r="A410" t="s">
        <v>4388</v>
      </c>
      <c r="B410" t="s">
        <v>51</v>
      </c>
      <c r="C410" t="s">
        <v>4359</v>
      </c>
      <c r="D410" t="s">
        <v>40</v>
      </c>
      <c r="E410" s="103">
        <v>1.8288200074195344E-6</v>
      </c>
      <c r="F410" s="103">
        <v>678258</v>
      </c>
      <c r="G410" s="103">
        <v>2</v>
      </c>
      <c r="H410" t="s">
        <v>54</v>
      </c>
      <c r="I410" s="103"/>
    </row>
    <row r="411" spans="1:9" x14ac:dyDescent="0.35">
      <c r="A411" t="s">
        <v>5199</v>
      </c>
      <c r="B411" t="s">
        <v>51</v>
      </c>
      <c r="C411" t="s">
        <v>4359</v>
      </c>
      <c r="D411" t="s">
        <v>5070</v>
      </c>
      <c r="E411" s="103">
        <v>1.8357201557339515E-6</v>
      </c>
      <c r="F411" s="103">
        <v>678258</v>
      </c>
      <c r="G411" s="103">
        <v>2</v>
      </c>
      <c r="H411" t="s">
        <v>54</v>
      </c>
      <c r="I411" s="103"/>
    </row>
    <row r="412" spans="1:9" x14ac:dyDescent="0.35">
      <c r="A412" t="s">
        <v>5200</v>
      </c>
      <c r="B412" t="s">
        <v>51</v>
      </c>
      <c r="C412" t="s">
        <v>4359</v>
      </c>
      <c r="D412" t="s">
        <v>5071</v>
      </c>
      <c r="E412" s="103">
        <v>1.8288200074195344E-6</v>
      </c>
      <c r="F412" s="103">
        <v>678258</v>
      </c>
      <c r="G412" s="103">
        <v>2</v>
      </c>
      <c r="H412" t="s">
        <v>54</v>
      </c>
      <c r="I412" s="103"/>
    </row>
    <row r="413" spans="1:9" x14ac:dyDescent="0.35">
      <c r="A413" t="s">
        <v>5201</v>
      </c>
      <c r="B413" t="s">
        <v>51</v>
      </c>
      <c r="C413" t="s">
        <v>4359</v>
      </c>
      <c r="D413" t="s">
        <v>5072</v>
      </c>
      <c r="E413" s="103">
        <v>1.8288200074195344E-6</v>
      </c>
      <c r="F413" s="103">
        <v>678258</v>
      </c>
      <c r="G413" s="103">
        <v>2</v>
      </c>
      <c r="H413" t="s">
        <v>54</v>
      </c>
      <c r="I413" s="103"/>
    </row>
    <row r="414" spans="1:9" x14ac:dyDescent="0.35">
      <c r="A414" t="s">
        <v>4389</v>
      </c>
      <c r="B414" t="s">
        <v>51</v>
      </c>
      <c r="C414" t="s">
        <v>4359</v>
      </c>
      <c r="D414" t="s">
        <v>42</v>
      </c>
      <c r="E414" s="103">
        <v>1.7338844909429572E-6</v>
      </c>
      <c r="F414" s="103">
        <v>678258</v>
      </c>
      <c r="G414" s="103">
        <v>2</v>
      </c>
      <c r="H414" t="s">
        <v>54</v>
      </c>
      <c r="I414" s="103"/>
    </row>
    <row r="415" spans="1:9" x14ac:dyDescent="0.35">
      <c r="A415" t="s">
        <v>4390</v>
      </c>
      <c r="B415" t="s">
        <v>51</v>
      </c>
      <c r="C415" t="s">
        <v>4359</v>
      </c>
      <c r="D415" t="s">
        <v>1767</v>
      </c>
      <c r="E415" s="103">
        <v>1.7178193231533443E-6</v>
      </c>
      <c r="F415" s="103">
        <v>678258</v>
      </c>
      <c r="G415" s="103">
        <v>2</v>
      </c>
      <c r="H415" t="s">
        <v>54</v>
      </c>
      <c r="I415" s="103"/>
    </row>
    <row r="416" spans="1:9" x14ac:dyDescent="0.35">
      <c r="A416" t="s">
        <v>4391</v>
      </c>
      <c r="B416" t="s">
        <v>51</v>
      </c>
      <c r="C416" t="s">
        <v>4359</v>
      </c>
      <c r="D416" t="s">
        <v>1768</v>
      </c>
      <c r="E416" s="103">
        <v>6.0728726928471898E-7</v>
      </c>
      <c r="F416" s="103">
        <v>678258</v>
      </c>
      <c r="G416" s="103">
        <v>2</v>
      </c>
      <c r="H416" t="s">
        <v>54</v>
      </c>
      <c r="I416" s="103"/>
    </row>
    <row r="417" spans="1:9" x14ac:dyDescent="0.35">
      <c r="A417" t="s">
        <v>4392</v>
      </c>
      <c r="B417" t="s">
        <v>51</v>
      </c>
      <c r="C417" t="s">
        <v>4359</v>
      </c>
      <c r="D417" t="s">
        <v>340</v>
      </c>
      <c r="E417" s="103">
        <v>1.7917652796736568E-6</v>
      </c>
      <c r="F417" s="103">
        <v>678258</v>
      </c>
      <c r="G417" s="103">
        <v>2</v>
      </c>
      <c r="H417" t="s">
        <v>54</v>
      </c>
      <c r="I417" s="103"/>
    </row>
    <row r="418" spans="1:9" x14ac:dyDescent="0.35">
      <c r="A418" t="s">
        <v>4393</v>
      </c>
      <c r="B418" t="s">
        <v>51</v>
      </c>
      <c r="C418" t="s">
        <v>4359</v>
      </c>
      <c r="D418" t="s">
        <v>777</v>
      </c>
      <c r="E418" s="103">
        <v>9.841390045682499E-7</v>
      </c>
      <c r="F418" s="103">
        <v>678258</v>
      </c>
      <c r="G418" s="103">
        <v>2</v>
      </c>
      <c r="H418" t="s">
        <v>54</v>
      </c>
      <c r="I418" s="103"/>
    </row>
    <row r="419" spans="1:9" x14ac:dyDescent="0.35">
      <c r="A419" t="s">
        <v>4394</v>
      </c>
      <c r="B419" t="s">
        <v>51</v>
      </c>
      <c r="C419" t="s">
        <v>4359</v>
      </c>
      <c r="D419" t="s">
        <v>776</v>
      </c>
      <c r="E419" s="103">
        <v>2.6395406451431361E-6</v>
      </c>
      <c r="F419" s="103">
        <v>678258</v>
      </c>
      <c r="G419" s="103">
        <v>2</v>
      </c>
      <c r="H419" t="s">
        <v>54</v>
      </c>
      <c r="I419" s="103"/>
    </row>
    <row r="420" spans="1:9" x14ac:dyDescent="0.35">
      <c r="A420" t="s">
        <v>840</v>
      </c>
      <c r="B420" t="s">
        <v>51</v>
      </c>
      <c r="C420" t="s">
        <v>36</v>
      </c>
      <c r="D420" t="s">
        <v>40</v>
      </c>
      <c r="E420" s="103">
        <v>3.1902431671530528E-2</v>
      </c>
      <c r="F420" s="103">
        <v>678258</v>
      </c>
      <c r="G420" s="103">
        <v>2</v>
      </c>
      <c r="H420" t="s">
        <v>54</v>
      </c>
      <c r="I420" s="103"/>
    </row>
    <row r="421" spans="1:9" x14ac:dyDescent="0.35">
      <c r="A421" t="s">
        <v>5202</v>
      </c>
      <c r="B421" t="s">
        <v>51</v>
      </c>
      <c r="C421" t="s">
        <v>36</v>
      </c>
      <c r="D421" t="s">
        <v>5070</v>
      </c>
      <c r="E421" s="103">
        <v>3.193222360269192E-2</v>
      </c>
      <c r="F421" s="103">
        <v>678258</v>
      </c>
      <c r="G421" s="103">
        <v>2</v>
      </c>
      <c r="H421" t="s">
        <v>54</v>
      </c>
      <c r="I421" s="103"/>
    </row>
    <row r="422" spans="1:9" x14ac:dyDescent="0.35">
      <c r="A422" t="s">
        <v>5203</v>
      </c>
      <c r="B422" t="s">
        <v>51</v>
      </c>
      <c r="C422" t="s">
        <v>36</v>
      </c>
      <c r="D422" t="s">
        <v>5071</v>
      </c>
      <c r="E422" s="103">
        <v>3.1902431671530528E-2</v>
      </c>
      <c r="F422" s="103">
        <v>678258</v>
      </c>
      <c r="G422" s="103">
        <v>2</v>
      </c>
      <c r="H422" t="s">
        <v>54</v>
      </c>
      <c r="I422" s="103"/>
    </row>
    <row r="423" spans="1:9" x14ac:dyDescent="0.35">
      <c r="A423" t="s">
        <v>5204</v>
      </c>
      <c r="B423" t="s">
        <v>51</v>
      </c>
      <c r="C423" t="s">
        <v>36</v>
      </c>
      <c r="D423" t="s">
        <v>5072</v>
      </c>
      <c r="E423" s="103">
        <v>3.193222360269192E-2</v>
      </c>
      <c r="F423" s="103">
        <v>678258</v>
      </c>
      <c r="G423" s="103">
        <v>2</v>
      </c>
      <c r="H423" t="s">
        <v>54</v>
      </c>
      <c r="I423" s="103"/>
    </row>
    <row r="424" spans="1:9" x14ac:dyDescent="0.35">
      <c r="A424" t="s">
        <v>838</v>
      </c>
      <c r="B424" t="s">
        <v>51</v>
      </c>
      <c r="C424" t="s">
        <v>36</v>
      </c>
      <c r="D424" t="s">
        <v>42</v>
      </c>
      <c r="E424" s="103">
        <v>3.0110975806932849E-2</v>
      </c>
      <c r="F424" s="103">
        <v>678258</v>
      </c>
      <c r="G424" s="103">
        <v>2</v>
      </c>
      <c r="H424" t="s">
        <v>54</v>
      </c>
      <c r="I424" s="103"/>
    </row>
    <row r="425" spans="1:9" x14ac:dyDescent="0.35">
      <c r="A425" t="s">
        <v>1847</v>
      </c>
      <c r="B425" t="s">
        <v>51</v>
      </c>
      <c r="C425" t="s">
        <v>36</v>
      </c>
      <c r="D425" t="s">
        <v>1767</v>
      </c>
      <c r="E425" s="103">
        <v>2.9620564624576674E-2</v>
      </c>
      <c r="F425" s="103">
        <v>678258</v>
      </c>
      <c r="G425" s="103">
        <v>2</v>
      </c>
      <c r="H425" t="s">
        <v>54</v>
      </c>
      <c r="I425" s="103"/>
    </row>
    <row r="426" spans="1:9" x14ac:dyDescent="0.35">
      <c r="A426" t="s">
        <v>1848</v>
      </c>
      <c r="B426" t="s">
        <v>51</v>
      </c>
      <c r="C426" t="s">
        <v>36</v>
      </c>
      <c r="D426" t="s">
        <v>1768</v>
      </c>
      <c r="E426" s="103">
        <v>1.0096535143307061E-2</v>
      </c>
      <c r="F426" s="103">
        <v>678258</v>
      </c>
      <c r="G426" s="103">
        <v>2</v>
      </c>
      <c r="H426" t="s">
        <v>54</v>
      </c>
      <c r="I426" s="103"/>
    </row>
    <row r="427" spans="1:9" x14ac:dyDescent="0.35">
      <c r="A427" t="s">
        <v>839</v>
      </c>
      <c r="B427" t="s">
        <v>51</v>
      </c>
      <c r="C427" t="s">
        <v>36</v>
      </c>
      <c r="D427" t="s">
        <v>340</v>
      </c>
      <c r="E427" s="103">
        <v>2.6915529792756861E-2</v>
      </c>
      <c r="F427" s="103">
        <v>678258</v>
      </c>
      <c r="G427" s="103">
        <v>2</v>
      </c>
      <c r="H427" t="s">
        <v>54</v>
      </c>
      <c r="I427" s="103"/>
    </row>
    <row r="428" spans="1:9" x14ac:dyDescent="0.35">
      <c r="A428" t="s">
        <v>492</v>
      </c>
      <c r="B428" t="s">
        <v>51</v>
      </c>
      <c r="C428" t="s">
        <v>36</v>
      </c>
      <c r="D428" t="s">
        <v>777</v>
      </c>
      <c r="E428" s="103">
        <v>2.1332978150402044E-2</v>
      </c>
      <c r="F428" s="103">
        <v>678258</v>
      </c>
      <c r="G428" s="103">
        <v>2</v>
      </c>
      <c r="H428" t="s">
        <v>54</v>
      </c>
      <c r="I428" s="103"/>
    </row>
    <row r="429" spans="1:9" x14ac:dyDescent="0.35">
      <c r="A429" t="s">
        <v>493</v>
      </c>
      <c r="B429" t="s">
        <v>51</v>
      </c>
      <c r="C429" t="s">
        <v>36</v>
      </c>
      <c r="D429" t="s">
        <v>776</v>
      </c>
      <c r="E429" s="103">
        <v>4.5529500668130198E-2</v>
      </c>
      <c r="F429" s="103">
        <v>678258</v>
      </c>
      <c r="G429" s="103">
        <v>2</v>
      </c>
      <c r="H429" t="s">
        <v>54</v>
      </c>
      <c r="I429" s="103"/>
    </row>
    <row r="430" spans="1:9" x14ac:dyDescent="0.35">
      <c r="A430" t="s">
        <v>843</v>
      </c>
      <c r="B430" t="s">
        <v>51</v>
      </c>
      <c r="C430" t="s">
        <v>37</v>
      </c>
      <c r="D430" t="s">
        <v>40</v>
      </c>
      <c r="E430" s="103">
        <v>0.10268732270161601</v>
      </c>
      <c r="F430" s="103">
        <v>678258</v>
      </c>
      <c r="G430" s="103">
        <v>2</v>
      </c>
      <c r="H430" t="s">
        <v>54</v>
      </c>
      <c r="I430" s="103"/>
    </row>
    <row r="431" spans="1:9" x14ac:dyDescent="0.35">
      <c r="A431" t="s">
        <v>5205</v>
      </c>
      <c r="B431" t="s">
        <v>51</v>
      </c>
      <c r="C431" t="s">
        <v>37</v>
      </c>
      <c r="D431" t="s">
        <v>5070</v>
      </c>
      <c r="E431" s="103">
        <v>0.10285139548146756</v>
      </c>
      <c r="F431" s="103">
        <v>678258</v>
      </c>
      <c r="G431" s="103">
        <v>2</v>
      </c>
      <c r="H431" t="s">
        <v>54</v>
      </c>
      <c r="I431" s="103"/>
    </row>
    <row r="432" spans="1:9" x14ac:dyDescent="0.35">
      <c r="A432" t="s">
        <v>5206</v>
      </c>
      <c r="B432" t="s">
        <v>51</v>
      </c>
      <c r="C432" t="s">
        <v>37</v>
      </c>
      <c r="D432" t="s">
        <v>5071</v>
      </c>
      <c r="E432" s="103">
        <v>0.10269626680765023</v>
      </c>
      <c r="F432" s="103">
        <v>678258</v>
      </c>
      <c r="G432" s="103">
        <v>2</v>
      </c>
      <c r="H432" t="s">
        <v>54</v>
      </c>
      <c r="I432" s="103"/>
    </row>
    <row r="433" spans="1:9" x14ac:dyDescent="0.35">
      <c r="A433" t="s">
        <v>5207</v>
      </c>
      <c r="B433" t="s">
        <v>51</v>
      </c>
      <c r="C433" t="s">
        <v>37</v>
      </c>
      <c r="D433" t="s">
        <v>5072</v>
      </c>
      <c r="E433" s="103">
        <v>0.10285139548146756</v>
      </c>
      <c r="F433" s="103">
        <v>678258</v>
      </c>
      <c r="G433" s="103">
        <v>2</v>
      </c>
      <c r="H433" t="s">
        <v>54</v>
      </c>
      <c r="I433" s="103"/>
    </row>
    <row r="434" spans="1:9" x14ac:dyDescent="0.35">
      <c r="A434" t="s">
        <v>841</v>
      </c>
      <c r="B434" t="s">
        <v>51</v>
      </c>
      <c r="C434" t="s">
        <v>37</v>
      </c>
      <c r="D434" t="s">
        <v>42</v>
      </c>
      <c r="E434" s="103">
        <v>9.8368995454909708E-2</v>
      </c>
      <c r="F434" s="103">
        <v>678258</v>
      </c>
      <c r="G434" s="103">
        <v>2</v>
      </c>
      <c r="H434" t="s">
        <v>54</v>
      </c>
      <c r="I434" s="103"/>
    </row>
    <row r="435" spans="1:9" x14ac:dyDescent="0.35">
      <c r="A435" t="s">
        <v>1815</v>
      </c>
      <c r="B435" t="s">
        <v>51</v>
      </c>
      <c r="C435" t="s">
        <v>37</v>
      </c>
      <c r="D435" t="s">
        <v>1767</v>
      </c>
      <c r="E435" s="103">
        <v>9.7676064822222658E-2</v>
      </c>
      <c r="F435" s="103">
        <v>678258</v>
      </c>
      <c r="G435" s="103">
        <v>2</v>
      </c>
      <c r="H435" t="s">
        <v>54</v>
      </c>
      <c r="I435" s="103"/>
    </row>
    <row r="436" spans="1:9" x14ac:dyDescent="0.35">
      <c r="A436" t="s">
        <v>1816</v>
      </c>
      <c r="B436" t="s">
        <v>51</v>
      </c>
      <c r="C436" t="s">
        <v>37</v>
      </c>
      <c r="D436" t="s">
        <v>1768</v>
      </c>
      <c r="E436" s="103">
        <v>3.9236775660978822E-2</v>
      </c>
      <c r="F436" s="103">
        <v>678258</v>
      </c>
      <c r="G436" s="103">
        <v>2</v>
      </c>
      <c r="H436" t="s">
        <v>54</v>
      </c>
      <c r="I436" s="103"/>
    </row>
    <row r="437" spans="1:9" x14ac:dyDescent="0.35">
      <c r="A437" t="s">
        <v>842</v>
      </c>
      <c r="B437" t="s">
        <v>51</v>
      </c>
      <c r="C437" t="s">
        <v>37</v>
      </c>
      <c r="D437" t="s">
        <v>340</v>
      </c>
      <c r="E437" s="103">
        <v>8.6756370445749853E-2</v>
      </c>
      <c r="F437" s="103">
        <v>678258</v>
      </c>
      <c r="G437" s="103">
        <v>2</v>
      </c>
      <c r="H437" t="s">
        <v>54</v>
      </c>
      <c r="I437" s="103"/>
    </row>
    <row r="438" spans="1:9" x14ac:dyDescent="0.35">
      <c r="A438" t="s">
        <v>494</v>
      </c>
      <c r="B438" t="s">
        <v>51</v>
      </c>
      <c r="C438" t="s">
        <v>37</v>
      </c>
      <c r="D438" t="s">
        <v>777</v>
      </c>
      <c r="E438" s="103">
        <v>6.5646286089784484E-2</v>
      </c>
      <c r="F438" s="103">
        <v>678258</v>
      </c>
      <c r="G438" s="103">
        <v>2</v>
      </c>
      <c r="H438" t="s">
        <v>54</v>
      </c>
      <c r="I438" s="103"/>
    </row>
    <row r="439" spans="1:9" x14ac:dyDescent="0.35">
      <c r="A439" t="s">
        <v>495</v>
      </c>
      <c r="B439" t="s">
        <v>51</v>
      </c>
      <c r="C439" t="s">
        <v>37</v>
      </c>
      <c r="D439" t="s">
        <v>776</v>
      </c>
      <c r="E439" s="103">
        <v>0.14770311749981263</v>
      </c>
      <c r="F439" s="103">
        <v>678258</v>
      </c>
      <c r="G439" s="103">
        <v>2</v>
      </c>
      <c r="H439" t="s">
        <v>54</v>
      </c>
      <c r="I439" s="103"/>
    </row>
    <row r="440" spans="1:9" x14ac:dyDescent="0.35">
      <c r="A440" t="s">
        <v>846</v>
      </c>
      <c r="B440" t="s">
        <v>51</v>
      </c>
      <c r="C440" t="s">
        <v>38</v>
      </c>
      <c r="D440" t="s">
        <v>40</v>
      </c>
      <c r="E440" s="103">
        <v>5.0357961822286391E-2</v>
      </c>
      <c r="F440" s="103">
        <v>678258</v>
      </c>
      <c r="G440" s="103">
        <v>2</v>
      </c>
      <c r="H440" t="s">
        <v>54</v>
      </c>
      <c r="I440" s="103"/>
    </row>
    <row r="441" spans="1:9" x14ac:dyDescent="0.35">
      <c r="A441" t="s">
        <v>5208</v>
      </c>
      <c r="B441" t="s">
        <v>51</v>
      </c>
      <c r="C441" t="s">
        <v>38</v>
      </c>
      <c r="D441" t="s">
        <v>5070</v>
      </c>
      <c r="E441" s="103">
        <v>5.0357961822286391E-2</v>
      </c>
      <c r="F441" s="103">
        <v>678258</v>
      </c>
      <c r="G441" s="103">
        <v>2</v>
      </c>
      <c r="H441" t="s">
        <v>54</v>
      </c>
      <c r="I441" s="103"/>
    </row>
    <row r="442" spans="1:9" x14ac:dyDescent="0.35">
      <c r="A442" t="s">
        <v>5209</v>
      </c>
      <c r="B442" t="s">
        <v>51</v>
      </c>
      <c r="C442" t="s">
        <v>38</v>
      </c>
      <c r="D442" t="s">
        <v>5071</v>
      </c>
      <c r="E442" s="103">
        <v>5.0357961822286391E-2</v>
      </c>
      <c r="F442" s="103">
        <v>678258</v>
      </c>
      <c r="G442" s="103">
        <v>2</v>
      </c>
      <c r="H442" t="s">
        <v>54</v>
      </c>
      <c r="I442" s="103"/>
    </row>
    <row r="443" spans="1:9" x14ac:dyDescent="0.35">
      <c r="A443" t="s">
        <v>5210</v>
      </c>
      <c r="B443" t="s">
        <v>51</v>
      </c>
      <c r="C443" t="s">
        <v>38</v>
      </c>
      <c r="D443" t="s">
        <v>5072</v>
      </c>
      <c r="E443" s="103">
        <v>5.0357961822286391E-2</v>
      </c>
      <c r="F443" s="103">
        <v>678258</v>
      </c>
      <c r="G443" s="103">
        <v>2</v>
      </c>
      <c r="H443" t="s">
        <v>54</v>
      </c>
      <c r="I443" s="103"/>
    </row>
    <row r="444" spans="1:9" x14ac:dyDescent="0.35">
      <c r="A444" t="s">
        <v>844</v>
      </c>
      <c r="B444" t="s">
        <v>51</v>
      </c>
      <c r="C444" t="s">
        <v>38</v>
      </c>
      <c r="D444" t="s">
        <v>42</v>
      </c>
      <c r="E444" s="103">
        <v>4.9364552160880301E-2</v>
      </c>
      <c r="F444" s="103">
        <v>678258</v>
      </c>
      <c r="G444" s="103">
        <v>2</v>
      </c>
      <c r="H444" t="s">
        <v>54</v>
      </c>
      <c r="I444" s="103"/>
    </row>
    <row r="445" spans="1:9" x14ac:dyDescent="0.35">
      <c r="A445" t="s">
        <v>1817</v>
      </c>
      <c r="B445" t="s">
        <v>51</v>
      </c>
      <c r="C445" t="s">
        <v>38</v>
      </c>
      <c r="D445" t="s">
        <v>1767</v>
      </c>
      <c r="E445" s="103">
        <v>4.919640313390039E-2</v>
      </c>
      <c r="F445" s="103">
        <v>678258</v>
      </c>
      <c r="G445" s="103">
        <v>2</v>
      </c>
      <c r="H445" t="s">
        <v>54</v>
      </c>
      <c r="I445" s="103"/>
    </row>
    <row r="446" spans="1:9" x14ac:dyDescent="0.35">
      <c r="A446" t="s">
        <v>1818</v>
      </c>
      <c r="B446" t="s">
        <v>51</v>
      </c>
      <c r="C446" t="s">
        <v>38</v>
      </c>
      <c r="D446" t="s">
        <v>1768</v>
      </c>
      <c r="E446" s="103">
        <v>2.5699883505068452E-2</v>
      </c>
      <c r="F446" s="103">
        <v>678258</v>
      </c>
      <c r="G446" s="103">
        <v>2</v>
      </c>
      <c r="H446" t="s">
        <v>54</v>
      </c>
      <c r="I446" s="103"/>
    </row>
    <row r="447" spans="1:9" x14ac:dyDescent="0.35">
      <c r="A447" t="s">
        <v>845</v>
      </c>
      <c r="B447" t="s">
        <v>51</v>
      </c>
      <c r="C447" t="s">
        <v>38</v>
      </c>
      <c r="D447" t="s">
        <v>340</v>
      </c>
      <c r="E447" s="103">
        <v>2.8684526748638785E-2</v>
      </c>
      <c r="F447" s="103">
        <v>678258</v>
      </c>
      <c r="G447" s="103">
        <v>2</v>
      </c>
      <c r="H447" t="s">
        <v>54</v>
      </c>
      <c r="I447" s="103"/>
    </row>
    <row r="448" spans="1:9" x14ac:dyDescent="0.35">
      <c r="A448" t="s">
        <v>496</v>
      </c>
      <c r="B448" t="s">
        <v>51</v>
      </c>
      <c r="C448" t="s">
        <v>38</v>
      </c>
      <c r="D448" t="s">
        <v>777</v>
      </c>
      <c r="E448" s="103">
        <v>3.2930012128399508E-2</v>
      </c>
      <c r="F448" s="103">
        <v>678258</v>
      </c>
      <c r="G448" s="103">
        <v>2</v>
      </c>
      <c r="H448" t="s">
        <v>54</v>
      </c>
      <c r="I448" s="103"/>
    </row>
    <row r="449" spans="1:9" x14ac:dyDescent="0.35">
      <c r="A449" t="s">
        <v>497</v>
      </c>
      <c r="B449" t="s">
        <v>51</v>
      </c>
      <c r="C449" t="s">
        <v>38</v>
      </c>
      <c r="D449" t="s">
        <v>776</v>
      </c>
      <c r="E449" s="103">
        <v>7.1605216438224761E-2</v>
      </c>
      <c r="F449" s="103">
        <v>678258</v>
      </c>
      <c r="G449" s="103">
        <v>2</v>
      </c>
      <c r="H449" t="s">
        <v>54</v>
      </c>
      <c r="I449" s="103"/>
    </row>
    <row r="450" spans="1:9" x14ac:dyDescent="0.35">
      <c r="A450" t="s">
        <v>1096</v>
      </c>
      <c r="B450" t="s">
        <v>51</v>
      </c>
      <c r="C450" t="s">
        <v>39</v>
      </c>
      <c r="D450" t="s">
        <v>40</v>
      </c>
      <c r="E450" s="103">
        <v>1.093026213384114E-4</v>
      </c>
      <c r="F450" s="103">
        <v>678258</v>
      </c>
      <c r="G450" s="103">
        <v>2</v>
      </c>
      <c r="H450" t="s">
        <v>54</v>
      </c>
      <c r="I450" s="103"/>
    </row>
    <row r="451" spans="1:9" x14ac:dyDescent="0.35">
      <c r="A451" t="s">
        <v>5211</v>
      </c>
      <c r="B451" t="s">
        <v>51</v>
      </c>
      <c r="C451" t="s">
        <v>39</v>
      </c>
      <c r="D451" t="s">
        <v>5070</v>
      </c>
      <c r="E451" s="103">
        <v>1.093026213384114E-4</v>
      </c>
      <c r="F451" s="103">
        <v>678258</v>
      </c>
      <c r="G451" s="103">
        <v>2</v>
      </c>
      <c r="H451" t="s">
        <v>54</v>
      </c>
      <c r="I451" s="103"/>
    </row>
    <row r="452" spans="1:9" x14ac:dyDescent="0.35">
      <c r="A452" t="s">
        <v>5212</v>
      </c>
      <c r="B452" t="s">
        <v>51</v>
      </c>
      <c r="C452" t="s">
        <v>39</v>
      </c>
      <c r="D452" t="s">
        <v>5071</v>
      </c>
      <c r="E452" s="103">
        <v>1.093026213384114E-4</v>
      </c>
      <c r="F452" s="103">
        <v>678258</v>
      </c>
      <c r="G452" s="103">
        <v>2</v>
      </c>
      <c r="H452" t="s">
        <v>54</v>
      </c>
      <c r="I452" s="103"/>
    </row>
    <row r="453" spans="1:9" x14ac:dyDescent="0.35">
      <c r="A453" t="s">
        <v>5213</v>
      </c>
      <c r="B453" t="s">
        <v>51</v>
      </c>
      <c r="C453" t="s">
        <v>39</v>
      </c>
      <c r="D453" t="s">
        <v>5072</v>
      </c>
      <c r="E453" s="103">
        <v>1.093026213384114E-4</v>
      </c>
      <c r="F453" s="103">
        <v>678258</v>
      </c>
      <c r="G453" s="103">
        <v>2</v>
      </c>
      <c r="H453" t="s">
        <v>54</v>
      </c>
      <c r="I453" s="103"/>
    </row>
    <row r="454" spans="1:9" x14ac:dyDescent="0.35">
      <c r="A454" t="s">
        <v>1097</v>
      </c>
      <c r="B454" t="s">
        <v>51</v>
      </c>
      <c r="C454" t="s">
        <v>39</v>
      </c>
      <c r="D454" t="s">
        <v>42</v>
      </c>
      <c r="E454" s="103">
        <v>1.0701915483782564E-4</v>
      </c>
      <c r="F454" s="103">
        <v>678258</v>
      </c>
      <c r="G454" s="103">
        <v>2</v>
      </c>
      <c r="H454" t="s">
        <v>54</v>
      </c>
      <c r="I454" s="103"/>
    </row>
    <row r="455" spans="1:9" x14ac:dyDescent="0.35">
      <c r="A455" t="s">
        <v>1819</v>
      </c>
      <c r="B455" t="s">
        <v>51</v>
      </c>
      <c r="C455" t="s">
        <v>39</v>
      </c>
      <c r="D455" t="s">
        <v>1767</v>
      </c>
      <c r="E455" s="103">
        <v>1.0478268502452839E-4</v>
      </c>
      <c r="F455" s="103">
        <v>678258</v>
      </c>
      <c r="G455" s="103">
        <v>2</v>
      </c>
      <c r="H455" t="s">
        <v>54</v>
      </c>
      <c r="I455" s="103"/>
    </row>
    <row r="456" spans="1:9" x14ac:dyDescent="0.35">
      <c r="A456" t="s">
        <v>1820</v>
      </c>
      <c r="B456" t="s">
        <v>51</v>
      </c>
      <c r="C456" t="s">
        <v>39</v>
      </c>
      <c r="D456" t="s">
        <v>1768</v>
      </c>
      <c r="E456" s="103">
        <v>5.778711511973498E-5</v>
      </c>
      <c r="F456" s="103">
        <v>678258</v>
      </c>
      <c r="G456" s="103">
        <v>2</v>
      </c>
      <c r="H456" t="s">
        <v>54</v>
      </c>
      <c r="I456" s="103"/>
    </row>
    <row r="457" spans="1:9" x14ac:dyDescent="0.35">
      <c r="A457" t="s">
        <v>1098</v>
      </c>
      <c r="B457" t="s">
        <v>51</v>
      </c>
      <c r="C457" t="s">
        <v>39</v>
      </c>
      <c r="D457" t="s">
        <v>340</v>
      </c>
      <c r="E457" s="103">
        <v>8.4046557013902601E-5</v>
      </c>
      <c r="F457" s="103">
        <v>678258</v>
      </c>
      <c r="G457" s="103">
        <v>2</v>
      </c>
      <c r="H457" t="s">
        <v>54</v>
      </c>
      <c r="I457" s="103"/>
    </row>
    <row r="458" spans="1:9" x14ac:dyDescent="0.35">
      <c r="A458" t="s">
        <v>1099</v>
      </c>
      <c r="B458" t="s">
        <v>51</v>
      </c>
      <c r="C458" t="s">
        <v>39</v>
      </c>
      <c r="D458" t="s">
        <v>777</v>
      </c>
      <c r="E458" s="103">
        <v>6.4956568081230853E-5</v>
      </c>
      <c r="F458" s="103">
        <v>678258</v>
      </c>
      <c r="G458" s="103">
        <v>2</v>
      </c>
      <c r="H458" t="s">
        <v>54</v>
      </c>
      <c r="I458" s="103"/>
    </row>
    <row r="459" spans="1:9" x14ac:dyDescent="0.35">
      <c r="A459" t="s">
        <v>1100</v>
      </c>
      <c r="B459" t="s">
        <v>51</v>
      </c>
      <c r="C459" t="s">
        <v>39</v>
      </c>
      <c r="D459" t="s">
        <v>776</v>
      </c>
      <c r="E459" s="103">
        <v>1.7162524923159401E-4</v>
      </c>
      <c r="F459" s="103">
        <v>678258</v>
      </c>
      <c r="G459" s="103">
        <v>2</v>
      </c>
      <c r="H459" t="s">
        <v>54</v>
      </c>
      <c r="I459" s="103"/>
    </row>
    <row r="460" spans="1:9" x14ac:dyDescent="0.35">
      <c r="A460" t="s">
        <v>2619</v>
      </c>
      <c r="B460" t="s">
        <v>51</v>
      </c>
      <c r="C460" t="s">
        <v>2588</v>
      </c>
      <c r="D460" t="s">
        <v>40</v>
      </c>
      <c r="E460" s="103">
        <v>5.6703992843542637E-3</v>
      </c>
      <c r="F460" s="103">
        <v>678258</v>
      </c>
      <c r="G460" s="103">
        <v>2</v>
      </c>
      <c r="H460" t="s">
        <v>54</v>
      </c>
      <c r="I460" s="103"/>
    </row>
    <row r="461" spans="1:9" x14ac:dyDescent="0.35">
      <c r="A461" t="s">
        <v>5214</v>
      </c>
      <c r="B461" t="s">
        <v>51</v>
      </c>
      <c r="C461" t="s">
        <v>2588</v>
      </c>
      <c r="D461" t="s">
        <v>5070</v>
      </c>
      <c r="E461" s="103">
        <v>5.675718083490708E-3</v>
      </c>
      <c r="F461" s="103">
        <v>678258</v>
      </c>
      <c r="G461" s="103">
        <v>2</v>
      </c>
      <c r="H461" t="s">
        <v>54</v>
      </c>
      <c r="I461" s="103"/>
    </row>
    <row r="462" spans="1:9" x14ac:dyDescent="0.35">
      <c r="A462" t="s">
        <v>5215</v>
      </c>
      <c r="B462" t="s">
        <v>51</v>
      </c>
      <c r="C462" t="s">
        <v>2588</v>
      </c>
      <c r="D462" t="s">
        <v>5071</v>
      </c>
      <c r="E462" s="103">
        <v>5.6703992843542637E-3</v>
      </c>
      <c r="F462" s="103">
        <v>678258</v>
      </c>
      <c r="G462" s="103">
        <v>2</v>
      </c>
      <c r="H462" t="s">
        <v>54</v>
      </c>
      <c r="I462" s="103"/>
    </row>
    <row r="463" spans="1:9" x14ac:dyDescent="0.35">
      <c r="A463" t="s">
        <v>5216</v>
      </c>
      <c r="B463" t="s">
        <v>51</v>
      </c>
      <c r="C463" t="s">
        <v>2588</v>
      </c>
      <c r="D463" t="s">
        <v>5072</v>
      </c>
      <c r="E463" s="103">
        <v>5.6756999757169024E-3</v>
      </c>
      <c r="F463" s="103">
        <v>678258</v>
      </c>
      <c r="G463" s="103">
        <v>2</v>
      </c>
      <c r="H463" t="s">
        <v>54</v>
      </c>
      <c r="I463" s="103"/>
    </row>
    <row r="464" spans="1:9" x14ac:dyDescent="0.35">
      <c r="A464" t="s">
        <v>2620</v>
      </c>
      <c r="B464" t="s">
        <v>51</v>
      </c>
      <c r="C464" t="s">
        <v>2588</v>
      </c>
      <c r="D464" t="s">
        <v>42</v>
      </c>
      <c r="E464" s="103">
        <v>5.3473314723808335E-3</v>
      </c>
      <c r="F464" s="103">
        <v>678258</v>
      </c>
      <c r="G464" s="103">
        <v>2</v>
      </c>
      <c r="H464" t="s">
        <v>54</v>
      </c>
      <c r="I464" s="103"/>
    </row>
    <row r="465" spans="1:9" x14ac:dyDescent="0.35">
      <c r="A465" t="s">
        <v>2621</v>
      </c>
      <c r="B465" t="s">
        <v>51</v>
      </c>
      <c r="C465" t="s">
        <v>2588</v>
      </c>
      <c r="D465" t="s">
        <v>1767</v>
      </c>
      <c r="E465" s="103">
        <v>5.227261909967717E-3</v>
      </c>
      <c r="F465" s="103">
        <v>678258</v>
      </c>
      <c r="G465" s="103">
        <v>2</v>
      </c>
      <c r="H465" t="s">
        <v>54</v>
      </c>
      <c r="I465" s="103"/>
    </row>
    <row r="466" spans="1:9" x14ac:dyDescent="0.35">
      <c r="A466" t="s">
        <v>2622</v>
      </c>
      <c r="B466" t="s">
        <v>51</v>
      </c>
      <c r="C466" t="s">
        <v>2588</v>
      </c>
      <c r="D466" t="s">
        <v>1768</v>
      </c>
      <c r="E466" s="103">
        <v>1.8588602954247824E-3</v>
      </c>
      <c r="F466" s="103">
        <v>678258</v>
      </c>
      <c r="G466" s="103">
        <v>2</v>
      </c>
      <c r="H466" t="s">
        <v>54</v>
      </c>
      <c r="I466" s="103"/>
    </row>
    <row r="467" spans="1:9" x14ac:dyDescent="0.35">
      <c r="A467" t="s">
        <v>2623</v>
      </c>
      <c r="B467" t="s">
        <v>51</v>
      </c>
      <c r="C467" t="s">
        <v>2588</v>
      </c>
      <c r="D467" t="s">
        <v>340</v>
      </c>
      <c r="E467" s="103">
        <v>4.9446780276105797E-3</v>
      </c>
      <c r="F467" s="103">
        <v>678258</v>
      </c>
      <c r="G467" s="103">
        <v>2</v>
      </c>
      <c r="H467" t="s">
        <v>54</v>
      </c>
      <c r="I467" s="103"/>
    </row>
    <row r="468" spans="1:9" x14ac:dyDescent="0.35">
      <c r="A468" t="s">
        <v>2624</v>
      </c>
      <c r="B468" t="s">
        <v>51</v>
      </c>
      <c r="C468" t="s">
        <v>2588</v>
      </c>
      <c r="D468" t="s">
        <v>777</v>
      </c>
      <c r="E468" s="103">
        <v>3.7643068003390327E-3</v>
      </c>
      <c r="F468" s="103">
        <v>678258</v>
      </c>
      <c r="G468" s="103">
        <v>2</v>
      </c>
      <c r="H468" t="s">
        <v>54</v>
      </c>
      <c r="I468" s="103"/>
    </row>
    <row r="469" spans="1:9" x14ac:dyDescent="0.35">
      <c r="A469" t="s">
        <v>2625</v>
      </c>
      <c r="B469" t="s">
        <v>51</v>
      </c>
      <c r="C469" t="s">
        <v>2588</v>
      </c>
      <c r="D469" t="s">
        <v>776</v>
      </c>
      <c r="E469" s="103">
        <v>8.1201773421851146E-3</v>
      </c>
      <c r="F469" s="103">
        <v>678258</v>
      </c>
      <c r="G469" s="103">
        <v>2</v>
      </c>
      <c r="H469" t="s">
        <v>54</v>
      </c>
      <c r="I469" s="103"/>
    </row>
    <row r="470" spans="1:9" x14ac:dyDescent="0.35">
      <c r="A470" t="s">
        <v>2626</v>
      </c>
      <c r="B470" t="s">
        <v>51</v>
      </c>
      <c r="C470" t="s">
        <v>2589</v>
      </c>
      <c r="D470" t="s">
        <v>40</v>
      </c>
      <c r="E470" s="103">
        <v>5.0010083940094955E-3</v>
      </c>
      <c r="F470" s="103">
        <v>678258</v>
      </c>
      <c r="G470" s="103">
        <v>2</v>
      </c>
      <c r="H470" t="s">
        <v>54</v>
      </c>
      <c r="I470" s="103"/>
    </row>
    <row r="471" spans="1:9" x14ac:dyDescent="0.35">
      <c r="A471" t="s">
        <v>5217</v>
      </c>
      <c r="B471" t="s">
        <v>51</v>
      </c>
      <c r="C471" t="s">
        <v>2589</v>
      </c>
      <c r="D471" t="s">
        <v>5070</v>
      </c>
      <c r="E471" s="103">
        <v>5.0681190164198735E-3</v>
      </c>
      <c r="F471" s="103">
        <v>678258</v>
      </c>
      <c r="G471" s="103">
        <v>2</v>
      </c>
      <c r="H471" t="s">
        <v>54</v>
      </c>
      <c r="I471" s="103"/>
    </row>
    <row r="472" spans="1:9" x14ac:dyDescent="0.35">
      <c r="A472" t="s">
        <v>5218</v>
      </c>
      <c r="B472" t="s">
        <v>51</v>
      </c>
      <c r="C472" t="s">
        <v>2589</v>
      </c>
      <c r="D472" t="s">
        <v>5071</v>
      </c>
      <c r="E472" s="103">
        <v>5.0020966355795917E-3</v>
      </c>
      <c r="F472" s="103">
        <v>678258</v>
      </c>
      <c r="G472" s="103">
        <v>2</v>
      </c>
      <c r="H472" t="s">
        <v>54</v>
      </c>
      <c r="I472" s="103"/>
    </row>
    <row r="473" spans="1:9" x14ac:dyDescent="0.35">
      <c r="A473" t="s">
        <v>5219</v>
      </c>
      <c r="B473" t="s">
        <v>51</v>
      </c>
      <c r="C473" t="s">
        <v>2589</v>
      </c>
      <c r="D473" t="s">
        <v>5072</v>
      </c>
      <c r="E473" s="103">
        <v>5.0681190164198735E-3</v>
      </c>
      <c r="F473" s="103">
        <v>678258</v>
      </c>
      <c r="G473" s="103">
        <v>2</v>
      </c>
      <c r="H473" t="s">
        <v>54</v>
      </c>
      <c r="I473" s="103"/>
    </row>
    <row r="474" spans="1:9" x14ac:dyDescent="0.35">
      <c r="A474" t="s">
        <v>2627</v>
      </c>
      <c r="B474" t="s">
        <v>51</v>
      </c>
      <c r="C474" t="s">
        <v>2589</v>
      </c>
      <c r="D474" t="s">
        <v>42</v>
      </c>
      <c r="E474" s="103">
        <v>4.8776108252055576E-3</v>
      </c>
      <c r="F474" s="103">
        <v>678258</v>
      </c>
      <c r="G474" s="103">
        <v>2</v>
      </c>
      <c r="H474" t="s">
        <v>54</v>
      </c>
      <c r="I474" s="103"/>
    </row>
    <row r="475" spans="1:9" x14ac:dyDescent="0.35">
      <c r="A475" t="s">
        <v>2628</v>
      </c>
      <c r="B475" t="s">
        <v>51</v>
      </c>
      <c r="C475" t="s">
        <v>2589</v>
      </c>
      <c r="D475" t="s">
        <v>1767</v>
      </c>
      <c r="E475" s="103">
        <v>4.6232449241549439E-3</v>
      </c>
      <c r="F475" s="103">
        <v>678258</v>
      </c>
      <c r="G475" s="103">
        <v>2</v>
      </c>
      <c r="H475" t="s">
        <v>54</v>
      </c>
      <c r="I475" s="103"/>
    </row>
    <row r="476" spans="1:9" x14ac:dyDescent="0.35">
      <c r="A476" t="s">
        <v>2629</v>
      </c>
      <c r="B476" t="s">
        <v>51</v>
      </c>
      <c r="C476" t="s">
        <v>2589</v>
      </c>
      <c r="D476" t="s">
        <v>1768</v>
      </c>
      <c r="E476" s="103">
        <v>1.3203720388139766E-3</v>
      </c>
      <c r="F476" s="103">
        <v>678258</v>
      </c>
      <c r="G476" s="103">
        <v>2</v>
      </c>
      <c r="H476" t="s">
        <v>54</v>
      </c>
      <c r="I476" s="103"/>
    </row>
    <row r="477" spans="1:9" x14ac:dyDescent="0.35">
      <c r="A477" t="s">
        <v>2630</v>
      </c>
      <c r="B477" t="s">
        <v>51</v>
      </c>
      <c r="C477" t="s">
        <v>2589</v>
      </c>
      <c r="D477" t="s">
        <v>340</v>
      </c>
      <c r="E477" s="103">
        <v>4.8389038002833087E-3</v>
      </c>
      <c r="F477" s="103">
        <v>678258</v>
      </c>
      <c r="G477" s="103">
        <v>2</v>
      </c>
      <c r="H477" t="s">
        <v>54</v>
      </c>
      <c r="I477" s="103"/>
    </row>
    <row r="478" spans="1:9" x14ac:dyDescent="0.35">
      <c r="A478" t="s">
        <v>2631</v>
      </c>
      <c r="B478" t="s">
        <v>51</v>
      </c>
      <c r="C478" t="s">
        <v>2589</v>
      </c>
      <c r="D478" t="s">
        <v>777</v>
      </c>
      <c r="E478" s="103">
        <v>2.6833171172057106E-3</v>
      </c>
      <c r="F478" s="103">
        <v>678258</v>
      </c>
      <c r="G478" s="103">
        <v>2</v>
      </c>
      <c r="H478" t="s">
        <v>54</v>
      </c>
      <c r="I478" s="103"/>
    </row>
    <row r="479" spans="1:9" x14ac:dyDescent="0.35">
      <c r="A479" t="s">
        <v>2632</v>
      </c>
      <c r="B479" t="s">
        <v>51</v>
      </c>
      <c r="C479" t="s">
        <v>2589</v>
      </c>
      <c r="D479" t="s">
        <v>776</v>
      </c>
      <c r="E479" s="103">
        <v>7.1968741832156447E-3</v>
      </c>
      <c r="F479" s="103">
        <v>678258</v>
      </c>
      <c r="G479" s="103">
        <v>2</v>
      </c>
      <c r="H479" t="s">
        <v>54</v>
      </c>
      <c r="I479" s="103"/>
    </row>
    <row r="480" spans="1:9" x14ac:dyDescent="0.35">
      <c r="A480" t="s">
        <v>2612</v>
      </c>
      <c r="B480" t="s">
        <v>51</v>
      </c>
      <c r="C480" t="s">
        <v>2590</v>
      </c>
      <c r="D480" t="s">
        <v>40</v>
      </c>
      <c r="E480" s="103">
        <v>1.3749841620053205E-3</v>
      </c>
      <c r="F480" s="103">
        <v>678258</v>
      </c>
      <c r="G480" s="103">
        <v>2</v>
      </c>
      <c r="H480" t="s">
        <v>54</v>
      </c>
      <c r="I480" s="103"/>
    </row>
    <row r="481" spans="1:9" x14ac:dyDescent="0.35">
      <c r="A481" t="s">
        <v>5220</v>
      </c>
      <c r="B481" t="s">
        <v>51</v>
      </c>
      <c r="C481" t="s">
        <v>2590</v>
      </c>
      <c r="D481" t="s">
        <v>5070</v>
      </c>
      <c r="E481" s="103">
        <v>1.3881420976443115E-3</v>
      </c>
      <c r="F481" s="103">
        <v>678258</v>
      </c>
      <c r="G481" s="103">
        <v>2</v>
      </c>
      <c r="H481" t="s">
        <v>54</v>
      </c>
      <c r="I481" s="103"/>
    </row>
    <row r="482" spans="1:9" x14ac:dyDescent="0.35">
      <c r="A482" t="s">
        <v>5221</v>
      </c>
      <c r="B482" t="s">
        <v>51</v>
      </c>
      <c r="C482" t="s">
        <v>2590</v>
      </c>
      <c r="D482" t="s">
        <v>5071</v>
      </c>
      <c r="E482" s="103">
        <v>1.3749841620053205E-3</v>
      </c>
      <c r="F482" s="103">
        <v>678258</v>
      </c>
      <c r="G482" s="103">
        <v>2</v>
      </c>
      <c r="H482" t="s">
        <v>54</v>
      </c>
      <c r="I482" s="103"/>
    </row>
    <row r="483" spans="1:9" x14ac:dyDescent="0.35">
      <c r="A483" t="s">
        <v>5222</v>
      </c>
      <c r="B483" t="s">
        <v>51</v>
      </c>
      <c r="C483" t="s">
        <v>2590</v>
      </c>
      <c r="D483" t="s">
        <v>5072</v>
      </c>
      <c r="E483" s="103">
        <v>1.3881420976443115E-3</v>
      </c>
      <c r="F483" s="103">
        <v>678258</v>
      </c>
      <c r="G483" s="103">
        <v>2</v>
      </c>
      <c r="H483" t="s">
        <v>54</v>
      </c>
      <c r="I483" s="103"/>
    </row>
    <row r="484" spans="1:9" x14ac:dyDescent="0.35">
      <c r="A484" t="s">
        <v>2613</v>
      </c>
      <c r="B484" t="s">
        <v>51</v>
      </c>
      <c r="C484" t="s">
        <v>2590</v>
      </c>
      <c r="D484" t="s">
        <v>42</v>
      </c>
      <c r="E484" s="103">
        <v>1.296967499433915E-3</v>
      </c>
      <c r="F484" s="103">
        <v>678258</v>
      </c>
      <c r="G484" s="103">
        <v>2</v>
      </c>
      <c r="H484" t="s">
        <v>54</v>
      </c>
      <c r="I484" s="103"/>
    </row>
    <row r="485" spans="1:9" x14ac:dyDescent="0.35">
      <c r="A485" t="s">
        <v>2614</v>
      </c>
      <c r="B485" t="s">
        <v>51</v>
      </c>
      <c r="C485" t="s">
        <v>2590</v>
      </c>
      <c r="D485" t="s">
        <v>1767</v>
      </c>
      <c r="E485" s="103">
        <v>1.159161420911487E-3</v>
      </c>
      <c r="F485" s="103">
        <v>678258</v>
      </c>
      <c r="G485" s="103">
        <v>2</v>
      </c>
      <c r="H485" t="s">
        <v>54</v>
      </c>
      <c r="I485" s="103"/>
    </row>
    <row r="486" spans="1:9" x14ac:dyDescent="0.35">
      <c r="A486" t="s">
        <v>2615</v>
      </c>
      <c r="B486" t="s">
        <v>51</v>
      </c>
      <c r="C486" t="s">
        <v>2590</v>
      </c>
      <c r="D486" t="s">
        <v>1768</v>
      </c>
      <c r="E486" s="103">
        <v>2.9575407253567876E-4</v>
      </c>
      <c r="F486" s="103">
        <v>678258</v>
      </c>
      <c r="G486" s="103">
        <v>2</v>
      </c>
      <c r="H486" t="s">
        <v>54</v>
      </c>
      <c r="I486" s="103"/>
    </row>
    <row r="487" spans="1:9" x14ac:dyDescent="0.35">
      <c r="A487" t="s">
        <v>2616</v>
      </c>
      <c r="B487" t="s">
        <v>51</v>
      </c>
      <c r="C487" t="s">
        <v>2590</v>
      </c>
      <c r="D487" t="s">
        <v>340</v>
      </c>
      <c r="E487" s="103">
        <v>1.2933973723189198E-3</v>
      </c>
      <c r="F487" s="103">
        <v>678258</v>
      </c>
      <c r="G487" s="103">
        <v>2</v>
      </c>
      <c r="H487" t="s">
        <v>54</v>
      </c>
      <c r="I487" s="103"/>
    </row>
    <row r="488" spans="1:9" x14ac:dyDescent="0.35">
      <c r="A488" t="s">
        <v>2617</v>
      </c>
      <c r="B488" t="s">
        <v>51</v>
      </c>
      <c r="C488" t="s">
        <v>2590</v>
      </c>
      <c r="D488" t="s">
        <v>777</v>
      </c>
      <c r="E488" s="103">
        <v>9.5336140762534408E-4</v>
      </c>
      <c r="F488" s="103">
        <v>678258</v>
      </c>
      <c r="G488" s="103">
        <v>2</v>
      </c>
      <c r="H488" t="s">
        <v>54</v>
      </c>
      <c r="I488" s="103"/>
    </row>
    <row r="489" spans="1:9" x14ac:dyDescent="0.35">
      <c r="A489" t="s">
        <v>2618</v>
      </c>
      <c r="B489" t="s">
        <v>51</v>
      </c>
      <c r="C489" t="s">
        <v>2590</v>
      </c>
      <c r="D489" t="s">
        <v>776</v>
      </c>
      <c r="E489" s="103">
        <v>2.0842718091423225E-3</v>
      </c>
      <c r="F489" s="103">
        <v>678258</v>
      </c>
      <c r="G489" s="103">
        <v>2</v>
      </c>
      <c r="H489" t="s">
        <v>54</v>
      </c>
      <c r="I489" s="103"/>
    </row>
    <row r="490" spans="1:9" x14ac:dyDescent="0.35">
      <c r="A490" t="s">
        <v>1136</v>
      </c>
      <c r="B490" t="s">
        <v>51</v>
      </c>
      <c r="C490" t="s">
        <v>35</v>
      </c>
      <c r="D490" t="s">
        <v>40</v>
      </c>
      <c r="E490" s="103">
        <v>0</v>
      </c>
      <c r="F490" s="103">
        <v>678258</v>
      </c>
      <c r="G490" s="103">
        <v>2</v>
      </c>
      <c r="H490" t="s">
        <v>54</v>
      </c>
      <c r="I490" s="103"/>
    </row>
    <row r="491" spans="1:9" x14ac:dyDescent="0.35">
      <c r="A491" t="s">
        <v>5223</v>
      </c>
      <c r="B491" t="s">
        <v>51</v>
      </c>
      <c r="C491" t="s">
        <v>35</v>
      </c>
      <c r="D491" t="s">
        <v>5070</v>
      </c>
      <c r="E491" s="103">
        <v>0</v>
      </c>
      <c r="F491" s="103">
        <v>678258</v>
      </c>
      <c r="G491" s="103">
        <v>2</v>
      </c>
      <c r="H491" t="s">
        <v>54</v>
      </c>
      <c r="I491" s="103"/>
    </row>
    <row r="492" spans="1:9" x14ac:dyDescent="0.35">
      <c r="A492" t="s">
        <v>5224</v>
      </c>
      <c r="B492" t="s">
        <v>51</v>
      </c>
      <c r="C492" t="s">
        <v>35</v>
      </c>
      <c r="D492" t="s">
        <v>5071</v>
      </c>
      <c r="E492" s="103">
        <v>0</v>
      </c>
      <c r="F492" s="103">
        <v>678258</v>
      </c>
      <c r="G492" s="103">
        <v>2</v>
      </c>
      <c r="H492" t="s">
        <v>54</v>
      </c>
      <c r="I492" s="103"/>
    </row>
    <row r="493" spans="1:9" x14ac:dyDescent="0.35">
      <c r="A493" t="s">
        <v>5225</v>
      </c>
      <c r="B493" t="s">
        <v>51</v>
      </c>
      <c r="C493" t="s">
        <v>35</v>
      </c>
      <c r="D493" t="s">
        <v>5072</v>
      </c>
      <c r="E493" s="103">
        <v>0</v>
      </c>
      <c r="F493" s="103">
        <v>678258</v>
      </c>
      <c r="G493" s="103">
        <v>2</v>
      </c>
      <c r="H493" t="s">
        <v>54</v>
      </c>
      <c r="I493" s="103"/>
    </row>
    <row r="494" spans="1:9" x14ac:dyDescent="0.35">
      <c r="A494" t="s">
        <v>1137</v>
      </c>
      <c r="B494" t="s">
        <v>51</v>
      </c>
      <c r="C494" t="s">
        <v>35</v>
      </c>
      <c r="D494" t="s">
        <v>42</v>
      </c>
      <c r="E494" s="103">
        <v>0</v>
      </c>
      <c r="F494" s="103">
        <v>678258</v>
      </c>
      <c r="G494" s="103">
        <v>2</v>
      </c>
      <c r="H494" t="s">
        <v>54</v>
      </c>
      <c r="I494" s="103"/>
    </row>
    <row r="495" spans="1:9" x14ac:dyDescent="0.35">
      <c r="A495" t="s">
        <v>1841</v>
      </c>
      <c r="B495" t="s">
        <v>51</v>
      </c>
      <c r="C495" t="s">
        <v>35</v>
      </c>
      <c r="D495" t="s">
        <v>1767</v>
      </c>
      <c r="E495" s="103">
        <v>0</v>
      </c>
      <c r="F495" s="103">
        <v>678258</v>
      </c>
      <c r="G495" s="103">
        <v>2</v>
      </c>
      <c r="H495" t="s">
        <v>54</v>
      </c>
      <c r="I495" s="103"/>
    </row>
    <row r="496" spans="1:9" x14ac:dyDescent="0.35">
      <c r="A496" t="s">
        <v>1842</v>
      </c>
      <c r="B496" t="s">
        <v>51</v>
      </c>
      <c r="C496" t="s">
        <v>35</v>
      </c>
      <c r="D496" t="s">
        <v>1768</v>
      </c>
      <c r="E496" s="103">
        <v>0</v>
      </c>
      <c r="F496" s="103">
        <v>678258</v>
      </c>
      <c r="G496" s="103">
        <v>2</v>
      </c>
      <c r="H496" t="s">
        <v>54</v>
      </c>
      <c r="I496" s="103"/>
    </row>
    <row r="497" spans="1:9" x14ac:dyDescent="0.35">
      <c r="A497" t="s">
        <v>1138</v>
      </c>
      <c r="B497" t="s">
        <v>51</v>
      </c>
      <c r="C497" t="s">
        <v>35</v>
      </c>
      <c r="D497" t="s">
        <v>340</v>
      </c>
      <c r="E497" s="103">
        <v>0</v>
      </c>
      <c r="F497" s="103">
        <v>678258</v>
      </c>
      <c r="G497" s="103">
        <v>2</v>
      </c>
      <c r="H497" t="s">
        <v>54</v>
      </c>
      <c r="I497" s="103"/>
    </row>
    <row r="498" spans="1:9" x14ac:dyDescent="0.35">
      <c r="A498" t="s">
        <v>1139</v>
      </c>
      <c r="B498" t="s">
        <v>51</v>
      </c>
      <c r="C498" t="s">
        <v>35</v>
      </c>
      <c r="D498" t="s">
        <v>777</v>
      </c>
      <c r="E498" s="103">
        <v>0</v>
      </c>
      <c r="F498" s="103">
        <v>678258</v>
      </c>
      <c r="G498" s="103">
        <v>2</v>
      </c>
      <c r="H498" t="s">
        <v>54</v>
      </c>
      <c r="I498" s="103"/>
    </row>
    <row r="499" spans="1:9" x14ac:dyDescent="0.35">
      <c r="A499" t="s">
        <v>1140</v>
      </c>
      <c r="B499" t="s">
        <v>51</v>
      </c>
      <c r="C499" t="s">
        <v>35</v>
      </c>
      <c r="D499" t="s">
        <v>776</v>
      </c>
      <c r="E499" s="103">
        <v>0</v>
      </c>
      <c r="F499" s="103">
        <v>678258</v>
      </c>
      <c r="G499" s="103">
        <v>2</v>
      </c>
      <c r="H499" t="s">
        <v>54</v>
      </c>
      <c r="I499" s="103"/>
    </row>
    <row r="500" spans="1:9" x14ac:dyDescent="0.35">
      <c r="A500" t="s">
        <v>3169</v>
      </c>
      <c r="B500" t="s">
        <v>51</v>
      </c>
      <c r="C500" t="s">
        <v>3119</v>
      </c>
      <c r="D500" t="s">
        <v>40</v>
      </c>
      <c r="E500" s="103">
        <v>4.7812744003058296E-3</v>
      </c>
      <c r="F500" s="103">
        <v>678258</v>
      </c>
      <c r="G500" s="103">
        <v>2</v>
      </c>
      <c r="H500" t="s">
        <v>54</v>
      </c>
      <c r="I500" s="103"/>
    </row>
    <row r="501" spans="1:9" x14ac:dyDescent="0.35">
      <c r="A501" t="s">
        <v>5226</v>
      </c>
      <c r="B501" t="s">
        <v>51</v>
      </c>
      <c r="C501" t="s">
        <v>3119</v>
      </c>
      <c r="D501" t="s">
        <v>5070</v>
      </c>
      <c r="E501" s="103">
        <v>4.8175630783992285E-3</v>
      </c>
      <c r="F501" s="103">
        <v>678258</v>
      </c>
      <c r="G501" s="103">
        <v>2</v>
      </c>
      <c r="H501" t="s">
        <v>54</v>
      </c>
      <c r="I501" s="103"/>
    </row>
    <row r="502" spans="1:9" x14ac:dyDescent="0.35">
      <c r="A502" t="s">
        <v>5227</v>
      </c>
      <c r="B502" t="s">
        <v>51</v>
      </c>
      <c r="C502" t="s">
        <v>3119</v>
      </c>
      <c r="D502" t="s">
        <v>5071</v>
      </c>
      <c r="E502" s="103">
        <v>4.7812744003058296E-3</v>
      </c>
      <c r="F502" s="103">
        <v>678258</v>
      </c>
      <c r="G502" s="103">
        <v>2</v>
      </c>
      <c r="H502" t="s">
        <v>54</v>
      </c>
      <c r="I502" s="103"/>
    </row>
    <row r="503" spans="1:9" x14ac:dyDescent="0.35">
      <c r="A503" t="s">
        <v>5228</v>
      </c>
      <c r="B503" t="s">
        <v>51</v>
      </c>
      <c r="C503" t="s">
        <v>3119</v>
      </c>
      <c r="D503" t="s">
        <v>5072</v>
      </c>
      <c r="E503" s="103">
        <v>4.8175630783992285E-3</v>
      </c>
      <c r="F503" s="103">
        <v>678258</v>
      </c>
      <c r="G503" s="103">
        <v>2</v>
      </c>
      <c r="H503" t="s">
        <v>54</v>
      </c>
      <c r="I503" s="103"/>
    </row>
    <row r="504" spans="1:9" x14ac:dyDescent="0.35">
      <c r="A504" t="s">
        <v>3170</v>
      </c>
      <c r="B504" t="s">
        <v>51</v>
      </c>
      <c r="C504" t="s">
        <v>3119</v>
      </c>
      <c r="D504" t="s">
        <v>42</v>
      </c>
      <c r="E504" s="103">
        <v>3.258845380979032E-3</v>
      </c>
      <c r="F504" s="103">
        <v>678258</v>
      </c>
      <c r="G504" s="103">
        <v>2</v>
      </c>
      <c r="H504" t="s">
        <v>54</v>
      </c>
      <c r="I504" s="103"/>
    </row>
    <row r="505" spans="1:9" x14ac:dyDescent="0.35">
      <c r="A505" t="s">
        <v>3171</v>
      </c>
      <c r="B505" t="s">
        <v>51</v>
      </c>
      <c r="C505" t="s">
        <v>3119</v>
      </c>
      <c r="D505" t="s">
        <v>1767</v>
      </c>
      <c r="E505" s="103">
        <v>3.2493701897645198E-3</v>
      </c>
      <c r="F505" s="103">
        <v>678258</v>
      </c>
      <c r="G505" s="103">
        <v>2</v>
      </c>
      <c r="H505" t="s">
        <v>54</v>
      </c>
      <c r="I505" s="103"/>
    </row>
    <row r="506" spans="1:9" x14ac:dyDescent="0.35">
      <c r="A506" t="s">
        <v>3172</v>
      </c>
      <c r="B506" t="s">
        <v>51</v>
      </c>
      <c r="C506" t="s">
        <v>3119</v>
      </c>
      <c r="D506" t="s">
        <v>1768</v>
      </c>
      <c r="E506" s="103">
        <v>8.5288309491179785E-4</v>
      </c>
      <c r="F506" s="103">
        <v>678258</v>
      </c>
      <c r="G506" s="103">
        <v>2</v>
      </c>
      <c r="H506" t="s">
        <v>54</v>
      </c>
      <c r="I506" s="103"/>
    </row>
    <row r="507" spans="1:9" x14ac:dyDescent="0.35">
      <c r="A507" t="s">
        <v>3173</v>
      </c>
      <c r="B507" t="s">
        <v>51</v>
      </c>
      <c r="C507" t="s">
        <v>3119</v>
      </c>
      <c r="D507" t="s">
        <v>340</v>
      </c>
      <c r="E507" s="103">
        <v>4.0042222906597723E-3</v>
      </c>
      <c r="F507" s="103">
        <v>678258</v>
      </c>
      <c r="G507" s="103">
        <v>2</v>
      </c>
      <c r="H507" t="s">
        <v>54</v>
      </c>
      <c r="I507" s="103"/>
    </row>
    <row r="508" spans="1:9" x14ac:dyDescent="0.35">
      <c r="A508" t="s">
        <v>3174</v>
      </c>
      <c r="B508" t="s">
        <v>51</v>
      </c>
      <c r="C508" t="s">
        <v>3119</v>
      </c>
      <c r="D508" t="s">
        <v>777</v>
      </c>
      <c r="E508" s="103">
        <v>3.0487300212496808E-3</v>
      </c>
      <c r="F508" s="103">
        <v>678258</v>
      </c>
      <c r="G508" s="103">
        <v>2</v>
      </c>
      <c r="H508" t="s">
        <v>54</v>
      </c>
      <c r="I508" s="103"/>
    </row>
    <row r="509" spans="1:9" x14ac:dyDescent="0.35">
      <c r="A509" t="s">
        <v>3175</v>
      </c>
      <c r="B509" t="s">
        <v>51</v>
      </c>
      <c r="C509" t="s">
        <v>3119</v>
      </c>
      <c r="D509" t="s">
        <v>776</v>
      </c>
      <c r="E509" s="103">
        <v>6.6438818681952136E-3</v>
      </c>
      <c r="F509" s="103">
        <v>678258</v>
      </c>
      <c r="G509" s="103">
        <v>2</v>
      </c>
      <c r="H509" t="s">
        <v>54</v>
      </c>
      <c r="I509" s="103"/>
    </row>
    <row r="510" spans="1:9" x14ac:dyDescent="0.35">
      <c r="A510" t="s">
        <v>3176</v>
      </c>
      <c r="B510" t="s">
        <v>51</v>
      </c>
      <c r="C510" t="s">
        <v>3104</v>
      </c>
      <c r="D510" t="s">
        <v>40</v>
      </c>
      <c r="E510" s="103">
        <v>0.10297370874083689</v>
      </c>
      <c r="F510" s="103">
        <v>678258</v>
      </c>
      <c r="G510" s="103">
        <v>2</v>
      </c>
      <c r="H510" t="s">
        <v>54</v>
      </c>
      <c r="I510" s="103"/>
    </row>
    <row r="511" spans="1:9" x14ac:dyDescent="0.35">
      <c r="A511" t="s">
        <v>5229</v>
      </c>
      <c r="B511" t="s">
        <v>51</v>
      </c>
      <c r="C511" t="s">
        <v>3104</v>
      </c>
      <c r="D511" t="s">
        <v>5070</v>
      </c>
      <c r="E511" s="103">
        <v>0.10351455952912103</v>
      </c>
      <c r="F511" s="103">
        <v>678258</v>
      </c>
      <c r="G511" s="103">
        <v>2</v>
      </c>
      <c r="H511" t="s">
        <v>54</v>
      </c>
      <c r="I511" s="103"/>
    </row>
    <row r="512" spans="1:9" x14ac:dyDescent="0.35">
      <c r="A512" t="s">
        <v>5230</v>
      </c>
      <c r="B512" t="s">
        <v>51</v>
      </c>
      <c r="C512" t="s">
        <v>3104</v>
      </c>
      <c r="D512" t="s">
        <v>5071</v>
      </c>
      <c r="E512" s="103">
        <v>0.10297370874083689</v>
      </c>
      <c r="F512" s="103">
        <v>678258</v>
      </c>
      <c r="G512" s="103">
        <v>2</v>
      </c>
      <c r="H512" t="s">
        <v>54</v>
      </c>
      <c r="I512" s="103"/>
    </row>
    <row r="513" spans="1:9" x14ac:dyDescent="0.35">
      <c r="A513" t="s">
        <v>5231</v>
      </c>
      <c r="B513" t="s">
        <v>51</v>
      </c>
      <c r="C513" t="s">
        <v>3104</v>
      </c>
      <c r="D513" t="s">
        <v>5072</v>
      </c>
      <c r="E513" s="103">
        <v>0.10351455952912103</v>
      </c>
      <c r="F513" s="103">
        <v>678258</v>
      </c>
      <c r="G513" s="103">
        <v>2</v>
      </c>
      <c r="H513" t="s">
        <v>54</v>
      </c>
      <c r="I513" s="103"/>
    </row>
    <row r="514" spans="1:9" x14ac:dyDescent="0.35">
      <c r="A514" t="s">
        <v>3177</v>
      </c>
      <c r="B514" t="s">
        <v>51</v>
      </c>
      <c r="C514" t="s">
        <v>3104</v>
      </c>
      <c r="D514" t="s">
        <v>42</v>
      </c>
      <c r="E514" s="103">
        <v>9.6120686049731452E-2</v>
      </c>
      <c r="F514" s="103">
        <v>678258</v>
      </c>
      <c r="G514" s="103">
        <v>2</v>
      </c>
      <c r="H514" t="s">
        <v>54</v>
      </c>
      <c r="I514" s="103"/>
    </row>
    <row r="515" spans="1:9" x14ac:dyDescent="0.35">
      <c r="A515" t="s">
        <v>3178</v>
      </c>
      <c r="B515" t="s">
        <v>51</v>
      </c>
      <c r="C515" t="s">
        <v>3104</v>
      </c>
      <c r="D515" t="s">
        <v>1767</v>
      </c>
      <c r="E515" s="103">
        <v>9.4787566639805157E-2</v>
      </c>
      <c r="F515" s="103">
        <v>678258</v>
      </c>
      <c r="G515" s="103">
        <v>2</v>
      </c>
      <c r="H515" t="s">
        <v>54</v>
      </c>
      <c r="I515" s="103"/>
    </row>
    <row r="516" spans="1:9" x14ac:dyDescent="0.35">
      <c r="A516" t="s">
        <v>3179</v>
      </c>
      <c r="B516" t="s">
        <v>51</v>
      </c>
      <c r="C516" t="s">
        <v>3104</v>
      </c>
      <c r="D516" t="s">
        <v>1768</v>
      </c>
      <c r="E516" s="103">
        <v>2.3379305735383635E-2</v>
      </c>
      <c r="F516" s="103">
        <v>678258</v>
      </c>
      <c r="G516" s="103">
        <v>2</v>
      </c>
      <c r="H516" t="s">
        <v>54</v>
      </c>
      <c r="I516" s="103"/>
    </row>
    <row r="517" spans="1:9" x14ac:dyDescent="0.35">
      <c r="A517" t="s">
        <v>3180</v>
      </c>
      <c r="B517" t="s">
        <v>51</v>
      </c>
      <c r="C517" t="s">
        <v>3104</v>
      </c>
      <c r="D517" t="s">
        <v>340</v>
      </c>
      <c r="E517" s="103">
        <v>9.3473145276372543E-2</v>
      </c>
      <c r="F517" s="103">
        <v>678258</v>
      </c>
      <c r="G517" s="103">
        <v>2</v>
      </c>
      <c r="H517" t="s">
        <v>54</v>
      </c>
      <c r="I517" s="103"/>
    </row>
    <row r="518" spans="1:9" x14ac:dyDescent="0.35">
      <c r="A518" t="s">
        <v>3181</v>
      </c>
      <c r="B518" t="s">
        <v>51</v>
      </c>
      <c r="C518" t="s">
        <v>3104</v>
      </c>
      <c r="D518" t="s">
        <v>777</v>
      </c>
      <c r="E518" s="103">
        <v>6.3402415258081893E-2</v>
      </c>
      <c r="F518" s="103">
        <v>678258</v>
      </c>
      <c r="G518" s="103">
        <v>2</v>
      </c>
      <c r="H518" t="s">
        <v>54</v>
      </c>
      <c r="I518" s="103"/>
    </row>
    <row r="519" spans="1:9" x14ac:dyDescent="0.35">
      <c r="A519" t="s">
        <v>3182</v>
      </c>
      <c r="B519" t="s">
        <v>51</v>
      </c>
      <c r="C519" t="s">
        <v>3104</v>
      </c>
      <c r="D519" t="s">
        <v>776</v>
      </c>
      <c r="E519" s="103">
        <v>0.14437391365747038</v>
      </c>
      <c r="F519" s="103">
        <v>678258</v>
      </c>
      <c r="G519" s="103">
        <v>2</v>
      </c>
      <c r="H519" t="s">
        <v>54</v>
      </c>
      <c r="I519" s="103"/>
    </row>
    <row r="520" spans="1:9" x14ac:dyDescent="0.35">
      <c r="A520" t="s">
        <v>3183</v>
      </c>
      <c r="B520" t="s">
        <v>51</v>
      </c>
      <c r="C520" t="s">
        <v>3106</v>
      </c>
      <c r="D520" t="s">
        <v>40</v>
      </c>
      <c r="E520" s="103">
        <v>0.82055310573156648</v>
      </c>
      <c r="F520" s="103">
        <v>678258</v>
      </c>
      <c r="G520" s="103">
        <v>2</v>
      </c>
      <c r="H520" t="s">
        <v>54</v>
      </c>
      <c r="I520" s="103"/>
    </row>
    <row r="521" spans="1:9" x14ac:dyDescent="0.35">
      <c r="A521" t="s">
        <v>5232</v>
      </c>
      <c r="B521" t="s">
        <v>51</v>
      </c>
      <c r="C521" t="s">
        <v>3106</v>
      </c>
      <c r="D521" t="s">
        <v>5070</v>
      </c>
      <c r="E521" s="103">
        <v>0.82236859315291799</v>
      </c>
      <c r="F521" s="103">
        <v>678258</v>
      </c>
      <c r="G521" s="103">
        <v>2</v>
      </c>
      <c r="H521" t="s">
        <v>54</v>
      </c>
      <c r="I521" s="103"/>
    </row>
    <row r="522" spans="1:9" x14ac:dyDescent="0.35">
      <c r="A522" t="s">
        <v>5233</v>
      </c>
      <c r="B522" t="s">
        <v>51</v>
      </c>
      <c r="C522" t="s">
        <v>3106</v>
      </c>
      <c r="D522" t="s">
        <v>5071</v>
      </c>
      <c r="E522" s="103">
        <v>0.82056642266391833</v>
      </c>
      <c r="F522" s="103">
        <v>678258</v>
      </c>
      <c r="G522" s="103">
        <v>2</v>
      </c>
      <c r="H522" t="s">
        <v>54</v>
      </c>
      <c r="I522" s="103"/>
    </row>
    <row r="523" spans="1:9" x14ac:dyDescent="0.35">
      <c r="A523" t="s">
        <v>5234</v>
      </c>
      <c r="B523" t="s">
        <v>51</v>
      </c>
      <c r="C523" t="s">
        <v>3106</v>
      </c>
      <c r="D523" t="s">
        <v>5072</v>
      </c>
      <c r="E523" s="103">
        <v>0.82236676586495394</v>
      </c>
      <c r="F523" s="103">
        <v>678258</v>
      </c>
      <c r="G523" s="103">
        <v>2</v>
      </c>
      <c r="H523" t="s">
        <v>54</v>
      </c>
      <c r="I523" s="103"/>
    </row>
    <row r="524" spans="1:9" x14ac:dyDescent="0.35">
      <c r="A524" t="s">
        <v>3184</v>
      </c>
      <c r="B524" t="s">
        <v>51</v>
      </c>
      <c r="C524" t="s">
        <v>3106</v>
      </c>
      <c r="D524" t="s">
        <v>42</v>
      </c>
      <c r="E524" s="103">
        <v>0.76261396692861227</v>
      </c>
      <c r="F524" s="103">
        <v>678258</v>
      </c>
      <c r="G524" s="103">
        <v>2</v>
      </c>
      <c r="H524" t="s">
        <v>54</v>
      </c>
      <c r="I524" s="103"/>
    </row>
    <row r="525" spans="1:9" x14ac:dyDescent="0.35">
      <c r="A525" t="s">
        <v>3185</v>
      </c>
      <c r="B525" t="s">
        <v>51</v>
      </c>
      <c r="C525" t="s">
        <v>3106</v>
      </c>
      <c r="D525" t="s">
        <v>1767</v>
      </c>
      <c r="E525" s="103">
        <v>0.75190667457791671</v>
      </c>
      <c r="F525" s="103">
        <v>678258</v>
      </c>
      <c r="G525" s="103">
        <v>2</v>
      </c>
      <c r="H525" t="s">
        <v>54</v>
      </c>
      <c r="I525" s="103"/>
    </row>
    <row r="526" spans="1:9" x14ac:dyDescent="0.35">
      <c r="A526" t="s">
        <v>3186</v>
      </c>
      <c r="B526" t="s">
        <v>51</v>
      </c>
      <c r="C526" t="s">
        <v>3106</v>
      </c>
      <c r="D526" t="s">
        <v>1768</v>
      </c>
      <c r="E526" s="103">
        <v>0.20703361956259969</v>
      </c>
      <c r="F526" s="103">
        <v>678258</v>
      </c>
      <c r="G526" s="103">
        <v>2</v>
      </c>
      <c r="H526" t="s">
        <v>54</v>
      </c>
      <c r="I526" s="103"/>
    </row>
    <row r="527" spans="1:9" x14ac:dyDescent="0.35">
      <c r="A527" t="s">
        <v>3187</v>
      </c>
      <c r="B527" t="s">
        <v>51</v>
      </c>
      <c r="C527" t="s">
        <v>3106</v>
      </c>
      <c r="D527" t="s">
        <v>340</v>
      </c>
      <c r="E527" s="103">
        <v>0.74583276069492266</v>
      </c>
      <c r="F527" s="103">
        <v>678258</v>
      </c>
      <c r="G527" s="103">
        <v>2</v>
      </c>
      <c r="H527" t="s">
        <v>54</v>
      </c>
      <c r="I527" s="103"/>
    </row>
    <row r="528" spans="1:9" x14ac:dyDescent="0.35">
      <c r="A528" t="s">
        <v>3188</v>
      </c>
      <c r="B528" t="s">
        <v>51</v>
      </c>
      <c r="C528" t="s">
        <v>3106</v>
      </c>
      <c r="D528" t="s">
        <v>777</v>
      </c>
      <c r="E528" s="103">
        <v>0.51819204401550911</v>
      </c>
      <c r="F528" s="103">
        <v>678258</v>
      </c>
      <c r="G528" s="103">
        <v>2</v>
      </c>
      <c r="H528" t="s">
        <v>54</v>
      </c>
      <c r="I528" s="103"/>
    </row>
    <row r="529" spans="1:9" x14ac:dyDescent="0.35">
      <c r="A529" t="s">
        <v>3189</v>
      </c>
      <c r="B529" t="s">
        <v>51</v>
      </c>
      <c r="C529" t="s">
        <v>3106</v>
      </c>
      <c r="D529" t="s">
        <v>776</v>
      </c>
      <c r="E529" s="103">
        <v>1.1666442326101993</v>
      </c>
      <c r="F529" s="103">
        <v>678258</v>
      </c>
      <c r="G529" s="103">
        <v>2</v>
      </c>
      <c r="H529" t="s">
        <v>54</v>
      </c>
      <c r="I529" s="103"/>
    </row>
    <row r="530" spans="1:9" x14ac:dyDescent="0.35">
      <c r="A530" t="s">
        <v>3190</v>
      </c>
      <c r="B530" t="s">
        <v>51</v>
      </c>
      <c r="C530" t="s">
        <v>3108</v>
      </c>
      <c r="D530" t="s">
        <v>40</v>
      </c>
      <c r="E530" s="103">
        <v>0.24308564578752356</v>
      </c>
      <c r="F530" s="103">
        <v>678258</v>
      </c>
      <c r="G530" s="103">
        <v>2</v>
      </c>
      <c r="H530" t="s">
        <v>54</v>
      </c>
      <c r="I530" s="103"/>
    </row>
    <row r="531" spans="1:9" x14ac:dyDescent="0.35">
      <c r="A531" t="s">
        <v>5235</v>
      </c>
      <c r="B531" t="s">
        <v>51</v>
      </c>
      <c r="C531" t="s">
        <v>3108</v>
      </c>
      <c r="D531" t="s">
        <v>5070</v>
      </c>
      <c r="E531" s="103">
        <v>0.24360485890515404</v>
      </c>
      <c r="F531" s="103">
        <v>678258</v>
      </c>
      <c r="G531" s="103">
        <v>2</v>
      </c>
      <c r="H531" t="s">
        <v>54</v>
      </c>
      <c r="I531" s="103"/>
    </row>
    <row r="532" spans="1:9" x14ac:dyDescent="0.35">
      <c r="A532" t="s">
        <v>5236</v>
      </c>
      <c r="B532" t="s">
        <v>51</v>
      </c>
      <c r="C532" t="s">
        <v>3108</v>
      </c>
      <c r="D532" t="s">
        <v>5071</v>
      </c>
      <c r="E532" s="103">
        <v>0.24308564578752356</v>
      </c>
      <c r="F532" s="103">
        <v>678258</v>
      </c>
      <c r="G532" s="103">
        <v>2</v>
      </c>
      <c r="H532" t="s">
        <v>54</v>
      </c>
      <c r="I532" s="103"/>
    </row>
    <row r="533" spans="1:9" x14ac:dyDescent="0.35">
      <c r="A533" t="s">
        <v>5237</v>
      </c>
      <c r="B533" t="s">
        <v>51</v>
      </c>
      <c r="C533" t="s">
        <v>3108</v>
      </c>
      <c r="D533" t="s">
        <v>5072</v>
      </c>
      <c r="E533" s="103">
        <v>0.24360485890515404</v>
      </c>
      <c r="F533" s="103">
        <v>678258</v>
      </c>
      <c r="G533" s="103">
        <v>2</v>
      </c>
      <c r="H533" t="s">
        <v>54</v>
      </c>
      <c r="I533" s="103"/>
    </row>
    <row r="534" spans="1:9" x14ac:dyDescent="0.35">
      <c r="A534" t="s">
        <v>3191</v>
      </c>
      <c r="B534" t="s">
        <v>51</v>
      </c>
      <c r="C534" t="s">
        <v>3108</v>
      </c>
      <c r="D534" t="s">
        <v>42</v>
      </c>
      <c r="E534" s="103">
        <v>0.22755221856396141</v>
      </c>
      <c r="F534" s="103">
        <v>678258</v>
      </c>
      <c r="G534" s="103">
        <v>2</v>
      </c>
      <c r="H534" t="s">
        <v>54</v>
      </c>
      <c r="I534" s="103"/>
    </row>
    <row r="535" spans="1:9" x14ac:dyDescent="0.35">
      <c r="A535" t="s">
        <v>3192</v>
      </c>
      <c r="B535" t="s">
        <v>51</v>
      </c>
      <c r="C535" t="s">
        <v>3108</v>
      </c>
      <c r="D535" t="s">
        <v>1767</v>
      </c>
      <c r="E535" s="103">
        <v>0.225392135889874</v>
      </c>
      <c r="F535" s="103">
        <v>678258</v>
      </c>
      <c r="G535" s="103">
        <v>2</v>
      </c>
      <c r="H535" t="s">
        <v>54</v>
      </c>
      <c r="I535" s="103"/>
    </row>
    <row r="536" spans="1:9" x14ac:dyDescent="0.35">
      <c r="A536" t="s">
        <v>3193</v>
      </c>
      <c r="B536" t="s">
        <v>51</v>
      </c>
      <c r="C536" t="s">
        <v>3108</v>
      </c>
      <c r="D536" t="s">
        <v>1768</v>
      </c>
      <c r="E536" s="103">
        <v>5.4173007568575036E-2</v>
      </c>
      <c r="F536" s="103">
        <v>678258</v>
      </c>
      <c r="G536" s="103">
        <v>2</v>
      </c>
      <c r="H536" t="s">
        <v>54</v>
      </c>
      <c r="I536" s="103"/>
    </row>
    <row r="537" spans="1:9" x14ac:dyDescent="0.35">
      <c r="A537" t="s">
        <v>3194</v>
      </c>
      <c r="B537" t="s">
        <v>51</v>
      </c>
      <c r="C537" t="s">
        <v>3108</v>
      </c>
      <c r="D537" t="s">
        <v>340</v>
      </c>
      <c r="E537" s="103">
        <v>0.22136535404568294</v>
      </c>
      <c r="F537" s="103">
        <v>678258</v>
      </c>
      <c r="G537" s="103">
        <v>2</v>
      </c>
      <c r="H537" t="s">
        <v>54</v>
      </c>
      <c r="I537" s="103"/>
    </row>
    <row r="538" spans="1:9" x14ac:dyDescent="0.35">
      <c r="A538" t="s">
        <v>3195</v>
      </c>
      <c r="B538" t="s">
        <v>51</v>
      </c>
      <c r="C538" t="s">
        <v>3108</v>
      </c>
      <c r="D538" t="s">
        <v>777</v>
      </c>
      <c r="E538" s="103">
        <v>0.15531891345386625</v>
      </c>
      <c r="F538" s="103">
        <v>678258</v>
      </c>
      <c r="G538" s="103">
        <v>2</v>
      </c>
      <c r="H538" t="s">
        <v>54</v>
      </c>
      <c r="I538" s="103"/>
    </row>
    <row r="539" spans="1:9" x14ac:dyDescent="0.35">
      <c r="A539" t="s">
        <v>3196</v>
      </c>
      <c r="B539" t="s">
        <v>51</v>
      </c>
      <c r="C539" t="s">
        <v>3108</v>
      </c>
      <c r="D539" t="s">
        <v>776</v>
      </c>
      <c r="E539" s="103">
        <v>0.34846101875176638</v>
      </c>
      <c r="F539" s="103">
        <v>678258</v>
      </c>
      <c r="G539" s="103">
        <v>2</v>
      </c>
      <c r="H539" t="s">
        <v>54</v>
      </c>
      <c r="I539" s="103"/>
    </row>
    <row r="540" spans="1:9" x14ac:dyDescent="0.35">
      <c r="A540" t="s">
        <v>3197</v>
      </c>
      <c r="B540" t="s">
        <v>51</v>
      </c>
      <c r="C540" t="s">
        <v>3110</v>
      </c>
      <c r="D540" t="s">
        <v>40</v>
      </c>
      <c r="E540" s="103">
        <v>2.355597523942856E-2</v>
      </c>
      <c r="F540" s="103">
        <v>678258</v>
      </c>
      <c r="G540" s="103">
        <v>2</v>
      </c>
      <c r="H540" t="s">
        <v>54</v>
      </c>
      <c r="I540" s="103"/>
    </row>
    <row r="541" spans="1:9" x14ac:dyDescent="0.35">
      <c r="A541" t="s">
        <v>5238</v>
      </c>
      <c r="B541" t="s">
        <v>51</v>
      </c>
      <c r="C541" t="s">
        <v>3110</v>
      </c>
      <c r="D541" t="s">
        <v>5070</v>
      </c>
      <c r="E541" s="103">
        <v>2.3727588425348684E-2</v>
      </c>
      <c r="F541" s="103">
        <v>678258</v>
      </c>
      <c r="G541" s="103">
        <v>2</v>
      </c>
      <c r="H541" t="s">
        <v>54</v>
      </c>
      <c r="I541" s="103"/>
    </row>
    <row r="542" spans="1:9" x14ac:dyDescent="0.35">
      <c r="A542" t="s">
        <v>5239</v>
      </c>
      <c r="B542" t="s">
        <v>51</v>
      </c>
      <c r="C542" t="s">
        <v>3110</v>
      </c>
      <c r="D542" t="s">
        <v>5071</v>
      </c>
      <c r="E542" s="103">
        <v>2.355597523942856E-2</v>
      </c>
      <c r="F542" s="103">
        <v>678258</v>
      </c>
      <c r="G542" s="103">
        <v>2</v>
      </c>
      <c r="H542" t="s">
        <v>54</v>
      </c>
      <c r="I542" s="103"/>
    </row>
    <row r="543" spans="1:9" x14ac:dyDescent="0.35">
      <c r="A543" t="s">
        <v>5240</v>
      </c>
      <c r="B543" t="s">
        <v>51</v>
      </c>
      <c r="C543" t="s">
        <v>3110</v>
      </c>
      <c r="D543" t="s">
        <v>5072</v>
      </c>
      <c r="E543" s="103">
        <v>2.3727588425348684E-2</v>
      </c>
      <c r="F543" s="103">
        <v>678258</v>
      </c>
      <c r="G543" s="103">
        <v>2</v>
      </c>
      <c r="H543" t="s">
        <v>54</v>
      </c>
      <c r="I543" s="103"/>
    </row>
    <row r="544" spans="1:9" x14ac:dyDescent="0.35">
      <c r="A544" t="s">
        <v>3198</v>
      </c>
      <c r="B544" t="s">
        <v>51</v>
      </c>
      <c r="C544" t="s">
        <v>3110</v>
      </c>
      <c r="D544" t="s">
        <v>42</v>
      </c>
      <c r="E544" s="103">
        <v>1.8541184925526893E-2</v>
      </c>
      <c r="F544" s="103">
        <v>678258</v>
      </c>
      <c r="G544" s="103">
        <v>2</v>
      </c>
      <c r="H544" t="s">
        <v>54</v>
      </c>
      <c r="I544" s="103"/>
    </row>
    <row r="545" spans="1:9" x14ac:dyDescent="0.35">
      <c r="A545" t="s">
        <v>3199</v>
      </c>
      <c r="B545" t="s">
        <v>51</v>
      </c>
      <c r="C545" t="s">
        <v>3110</v>
      </c>
      <c r="D545" t="s">
        <v>1767</v>
      </c>
      <c r="E545" s="103">
        <v>1.8499799980258105E-2</v>
      </c>
      <c r="F545" s="103">
        <v>678258</v>
      </c>
      <c r="G545" s="103">
        <v>2</v>
      </c>
      <c r="H545" t="s">
        <v>54</v>
      </c>
      <c r="I545" s="103"/>
    </row>
    <row r="546" spans="1:9" x14ac:dyDescent="0.35">
      <c r="A546" t="s">
        <v>3200</v>
      </c>
      <c r="B546" t="s">
        <v>51</v>
      </c>
      <c r="C546" t="s">
        <v>3110</v>
      </c>
      <c r="D546" t="s">
        <v>1768</v>
      </c>
      <c r="E546" s="103">
        <v>3.6403155080219473E-3</v>
      </c>
      <c r="F546" s="103">
        <v>678258</v>
      </c>
      <c r="G546" s="103">
        <v>2</v>
      </c>
      <c r="H546" t="s">
        <v>54</v>
      </c>
      <c r="I546" s="103"/>
    </row>
    <row r="547" spans="1:9" x14ac:dyDescent="0.35">
      <c r="A547" t="s">
        <v>3201</v>
      </c>
      <c r="B547" t="s">
        <v>51</v>
      </c>
      <c r="C547" t="s">
        <v>3110</v>
      </c>
      <c r="D547" t="s">
        <v>340</v>
      </c>
      <c r="E547" s="103">
        <v>1.9266622265984929E-2</v>
      </c>
      <c r="F547" s="103">
        <v>678258</v>
      </c>
      <c r="G547" s="103">
        <v>2</v>
      </c>
      <c r="H547" t="s">
        <v>54</v>
      </c>
      <c r="I547" s="103"/>
    </row>
    <row r="548" spans="1:9" x14ac:dyDescent="0.35">
      <c r="A548" t="s">
        <v>3202</v>
      </c>
      <c r="B548" t="s">
        <v>51</v>
      </c>
      <c r="C548" t="s">
        <v>3110</v>
      </c>
      <c r="D548" t="s">
        <v>777</v>
      </c>
      <c r="E548" s="103">
        <v>1.4459888308832883E-2</v>
      </c>
      <c r="F548" s="103">
        <v>678258</v>
      </c>
      <c r="G548" s="103">
        <v>2</v>
      </c>
      <c r="H548" t="s">
        <v>54</v>
      </c>
      <c r="I548" s="103"/>
    </row>
    <row r="549" spans="1:9" x14ac:dyDescent="0.35">
      <c r="A549" t="s">
        <v>3203</v>
      </c>
      <c r="B549" t="s">
        <v>51</v>
      </c>
      <c r="C549" t="s">
        <v>3110</v>
      </c>
      <c r="D549" t="s">
        <v>776</v>
      </c>
      <c r="E549" s="103">
        <v>3.2784235692806786E-2</v>
      </c>
      <c r="F549" s="103">
        <v>678258</v>
      </c>
      <c r="G549" s="103">
        <v>2</v>
      </c>
      <c r="H549" t="s">
        <v>54</v>
      </c>
      <c r="I549" s="103"/>
    </row>
    <row r="550" spans="1:9" x14ac:dyDescent="0.35">
      <c r="A550" t="s">
        <v>3204</v>
      </c>
      <c r="B550" t="s">
        <v>51</v>
      </c>
      <c r="C550" t="s">
        <v>3113</v>
      </c>
      <c r="D550" t="s">
        <v>40</v>
      </c>
      <c r="E550" s="103">
        <v>1.9493511317087774E-2</v>
      </c>
      <c r="F550" s="103">
        <v>678258</v>
      </c>
      <c r="G550" s="103">
        <v>2</v>
      </c>
      <c r="H550" t="s">
        <v>54</v>
      </c>
      <c r="I550" s="103"/>
    </row>
    <row r="551" spans="1:9" x14ac:dyDescent="0.35">
      <c r="A551" t="s">
        <v>5241</v>
      </c>
      <c r="B551" t="s">
        <v>51</v>
      </c>
      <c r="C551" t="s">
        <v>3113</v>
      </c>
      <c r="D551" t="s">
        <v>5070</v>
      </c>
      <c r="E551" s="103">
        <v>1.9512216003130852E-2</v>
      </c>
      <c r="F551" s="103">
        <v>678258</v>
      </c>
      <c r="G551" s="103">
        <v>2</v>
      </c>
      <c r="H551" t="s">
        <v>54</v>
      </c>
      <c r="I551" s="103"/>
    </row>
    <row r="552" spans="1:9" x14ac:dyDescent="0.35">
      <c r="A552" t="s">
        <v>5242</v>
      </c>
      <c r="B552" t="s">
        <v>51</v>
      </c>
      <c r="C552" t="s">
        <v>3113</v>
      </c>
      <c r="D552" t="s">
        <v>5071</v>
      </c>
      <c r="E552" s="103">
        <v>1.949373003603121E-2</v>
      </c>
      <c r="F552" s="103">
        <v>678258</v>
      </c>
      <c r="G552" s="103">
        <v>2</v>
      </c>
      <c r="H552" t="s">
        <v>54</v>
      </c>
      <c r="I552" s="103"/>
    </row>
    <row r="553" spans="1:9" x14ac:dyDescent="0.35">
      <c r="A553" t="s">
        <v>5243</v>
      </c>
      <c r="B553" t="s">
        <v>51</v>
      </c>
      <c r="C553" t="s">
        <v>3113</v>
      </c>
      <c r="D553" t="s">
        <v>5072</v>
      </c>
      <c r="E553" s="103">
        <v>1.9512159181974964E-2</v>
      </c>
      <c r="F553" s="103">
        <v>678258</v>
      </c>
      <c r="G553" s="103">
        <v>2</v>
      </c>
      <c r="H553" t="s">
        <v>54</v>
      </c>
      <c r="I553" s="103"/>
    </row>
    <row r="554" spans="1:9" x14ac:dyDescent="0.35">
      <c r="A554" t="s">
        <v>3205</v>
      </c>
      <c r="B554" t="s">
        <v>51</v>
      </c>
      <c r="C554" t="s">
        <v>3113</v>
      </c>
      <c r="D554" t="s">
        <v>42</v>
      </c>
      <c r="E554" s="103">
        <v>1.7843892811190025E-2</v>
      </c>
      <c r="F554" s="103">
        <v>678258</v>
      </c>
      <c r="G554" s="103">
        <v>2</v>
      </c>
      <c r="H554" t="s">
        <v>54</v>
      </c>
      <c r="I554" s="103"/>
    </row>
    <row r="555" spans="1:9" x14ac:dyDescent="0.35">
      <c r="A555" t="s">
        <v>3206</v>
      </c>
      <c r="B555" t="s">
        <v>51</v>
      </c>
      <c r="C555" t="s">
        <v>3113</v>
      </c>
      <c r="D555" t="s">
        <v>1767</v>
      </c>
      <c r="E555" s="103">
        <v>1.763539808078397E-2</v>
      </c>
      <c r="F555" s="103">
        <v>678258</v>
      </c>
      <c r="G555" s="103">
        <v>2</v>
      </c>
      <c r="H555" t="s">
        <v>54</v>
      </c>
      <c r="I555" s="103"/>
    </row>
    <row r="556" spans="1:9" x14ac:dyDescent="0.35">
      <c r="A556" t="s">
        <v>3207</v>
      </c>
      <c r="B556" t="s">
        <v>51</v>
      </c>
      <c r="C556" t="s">
        <v>3113</v>
      </c>
      <c r="D556" t="s">
        <v>1768</v>
      </c>
      <c r="E556" s="103">
        <v>4.9251657838134287E-3</v>
      </c>
      <c r="F556" s="103">
        <v>678258</v>
      </c>
      <c r="G556" s="103">
        <v>2</v>
      </c>
      <c r="H556" t="s">
        <v>54</v>
      </c>
      <c r="I556" s="103"/>
    </row>
    <row r="557" spans="1:9" x14ac:dyDescent="0.35">
      <c r="A557" t="s">
        <v>3208</v>
      </c>
      <c r="B557" t="s">
        <v>51</v>
      </c>
      <c r="C557" t="s">
        <v>3113</v>
      </c>
      <c r="D557" t="s">
        <v>340</v>
      </c>
      <c r="E557" s="103">
        <v>1.7475487323920354E-2</v>
      </c>
      <c r="F557" s="103">
        <v>678258</v>
      </c>
      <c r="G557" s="103">
        <v>2</v>
      </c>
      <c r="H557" t="s">
        <v>54</v>
      </c>
      <c r="I557" s="103"/>
    </row>
    <row r="558" spans="1:9" x14ac:dyDescent="0.35">
      <c r="A558" t="s">
        <v>3209</v>
      </c>
      <c r="B558" t="s">
        <v>51</v>
      </c>
      <c r="C558" t="s">
        <v>3113</v>
      </c>
      <c r="D558" t="s">
        <v>777</v>
      </c>
      <c r="E558" s="103">
        <v>1.2519477691761328E-2</v>
      </c>
      <c r="F558" s="103">
        <v>678258</v>
      </c>
      <c r="G558" s="103">
        <v>2</v>
      </c>
      <c r="H558" t="s">
        <v>54</v>
      </c>
      <c r="I558" s="103"/>
    </row>
    <row r="559" spans="1:9" x14ac:dyDescent="0.35">
      <c r="A559" t="s">
        <v>3210</v>
      </c>
      <c r="B559" t="s">
        <v>51</v>
      </c>
      <c r="C559" t="s">
        <v>3113</v>
      </c>
      <c r="D559" t="s">
        <v>776</v>
      </c>
      <c r="E559" s="103">
        <v>2.7757328129791339E-2</v>
      </c>
      <c r="F559" s="103">
        <v>678258</v>
      </c>
      <c r="G559" s="103">
        <v>2</v>
      </c>
      <c r="H559" t="s">
        <v>54</v>
      </c>
      <c r="I559" s="103"/>
    </row>
    <row r="560" spans="1:9" x14ac:dyDescent="0.35">
      <c r="A560" t="s">
        <v>3211</v>
      </c>
      <c r="B560" t="s">
        <v>51</v>
      </c>
      <c r="C560" t="s">
        <v>3115</v>
      </c>
      <c r="D560" t="s">
        <v>40</v>
      </c>
      <c r="E560" s="103">
        <v>2.5200144576568766E-2</v>
      </c>
      <c r="F560" s="103">
        <v>678258</v>
      </c>
      <c r="G560" s="103">
        <v>2</v>
      </c>
      <c r="H560" t="s">
        <v>54</v>
      </c>
      <c r="I560" s="103"/>
    </row>
    <row r="561" spans="1:9" x14ac:dyDescent="0.35">
      <c r="A561" t="s">
        <v>5244</v>
      </c>
      <c r="B561" t="s">
        <v>51</v>
      </c>
      <c r="C561" t="s">
        <v>3115</v>
      </c>
      <c r="D561" t="s">
        <v>5070</v>
      </c>
      <c r="E561" s="103">
        <v>2.5258277143634645E-2</v>
      </c>
      <c r="F561" s="103">
        <v>678258</v>
      </c>
      <c r="G561" s="103">
        <v>2</v>
      </c>
      <c r="H561" t="s">
        <v>54</v>
      </c>
      <c r="I561" s="103"/>
    </row>
    <row r="562" spans="1:9" x14ac:dyDescent="0.35">
      <c r="A562" t="s">
        <v>5245</v>
      </c>
      <c r="B562" t="s">
        <v>51</v>
      </c>
      <c r="C562" t="s">
        <v>3115</v>
      </c>
      <c r="D562" t="s">
        <v>5071</v>
      </c>
      <c r="E562" s="103">
        <v>2.5200513269381154E-2</v>
      </c>
      <c r="F562" s="103">
        <v>678258</v>
      </c>
      <c r="G562" s="103">
        <v>2</v>
      </c>
      <c r="H562" t="s">
        <v>54</v>
      </c>
      <c r="I562" s="103"/>
    </row>
    <row r="563" spans="1:9" x14ac:dyDescent="0.35">
      <c r="A563" t="s">
        <v>5246</v>
      </c>
      <c r="B563" t="s">
        <v>51</v>
      </c>
      <c r="C563" t="s">
        <v>3115</v>
      </c>
      <c r="D563" t="s">
        <v>5072</v>
      </c>
      <c r="E563" s="103">
        <v>2.5258226553309431E-2</v>
      </c>
      <c r="F563" s="103">
        <v>678258</v>
      </c>
      <c r="G563" s="103">
        <v>2</v>
      </c>
      <c r="H563" t="s">
        <v>54</v>
      </c>
      <c r="I563" s="103"/>
    </row>
    <row r="564" spans="1:9" x14ac:dyDescent="0.35">
      <c r="A564" t="s">
        <v>3212</v>
      </c>
      <c r="B564" t="s">
        <v>51</v>
      </c>
      <c r="C564" t="s">
        <v>3115</v>
      </c>
      <c r="D564" t="s">
        <v>42</v>
      </c>
      <c r="E564" s="103">
        <v>2.3401077783975131E-2</v>
      </c>
      <c r="F564" s="103">
        <v>678258</v>
      </c>
      <c r="G564" s="103">
        <v>2</v>
      </c>
      <c r="H564" t="s">
        <v>54</v>
      </c>
      <c r="I564" s="103"/>
    </row>
    <row r="565" spans="1:9" x14ac:dyDescent="0.35">
      <c r="A565" t="s">
        <v>3213</v>
      </c>
      <c r="B565" t="s">
        <v>51</v>
      </c>
      <c r="C565" t="s">
        <v>3115</v>
      </c>
      <c r="D565" t="s">
        <v>1767</v>
      </c>
      <c r="E565" s="103">
        <v>2.3085470220657687E-2</v>
      </c>
      <c r="F565" s="103">
        <v>678258</v>
      </c>
      <c r="G565" s="103">
        <v>2</v>
      </c>
      <c r="H565" t="s">
        <v>54</v>
      </c>
      <c r="I565" s="103"/>
    </row>
    <row r="566" spans="1:9" x14ac:dyDescent="0.35">
      <c r="A566" t="s">
        <v>3214</v>
      </c>
      <c r="B566" t="s">
        <v>51</v>
      </c>
      <c r="C566" t="s">
        <v>3115</v>
      </c>
      <c r="D566" t="s">
        <v>1768</v>
      </c>
      <c r="E566" s="103">
        <v>6.2595649016020903E-3</v>
      </c>
      <c r="F566" s="103">
        <v>678258</v>
      </c>
      <c r="G566" s="103">
        <v>2</v>
      </c>
      <c r="H566" t="s">
        <v>54</v>
      </c>
      <c r="I566" s="103"/>
    </row>
    <row r="567" spans="1:9" x14ac:dyDescent="0.35">
      <c r="A567" t="s">
        <v>3215</v>
      </c>
      <c r="B567" t="s">
        <v>51</v>
      </c>
      <c r="C567" t="s">
        <v>3115</v>
      </c>
      <c r="D567" t="s">
        <v>340</v>
      </c>
      <c r="E567" s="103">
        <v>2.2885724219988537E-2</v>
      </c>
      <c r="F567" s="103">
        <v>678258</v>
      </c>
      <c r="G567" s="103">
        <v>2</v>
      </c>
      <c r="H567" t="s">
        <v>54</v>
      </c>
      <c r="I567" s="103"/>
    </row>
    <row r="568" spans="1:9" x14ac:dyDescent="0.35">
      <c r="A568" t="s">
        <v>3216</v>
      </c>
      <c r="B568" t="s">
        <v>51</v>
      </c>
      <c r="C568" t="s">
        <v>3115</v>
      </c>
      <c r="D568" t="s">
        <v>777</v>
      </c>
      <c r="E568" s="103">
        <v>1.5949963790695271E-2</v>
      </c>
      <c r="F568" s="103">
        <v>678258</v>
      </c>
      <c r="G568" s="103">
        <v>2</v>
      </c>
      <c r="H568" t="s">
        <v>54</v>
      </c>
      <c r="I568" s="103"/>
    </row>
    <row r="569" spans="1:9" x14ac:dyDescent="0.35">
      <c r="A569" t="s">
        <v>3217</v>
      </c>
      <c r="B569" t="s">
        <v>51</v>
      </c>
      <c r="C569" t="s">
        <v>3115</v>
      </c>
      <c r="D569" t="s">
        <v>776</v>
      </c>
      <c r="E569" s="103">
        <v>3.584796363001086E-2</v>
      </c>
      <c r="F569" s="103">
        <v>678258</v>
      </c>
      <c r="G569" s="103">
        <v>2</v>
      </c>
      <c r="H569" t="s">
        <v>54</v>
      </c>
      <c r="I569" s="103"/>
    </row>
    <row r="570" spans="1:9" x14ac:dyDescent="0.35">
      <c r="A570" t="s">
        <v>849</v>
      </c>
      <c r="B570" t="s">
        <v>51</v>
      </c>
      <c r="C570" t="s">
        <v>40</v>
      </c>
      <c r="D570" t="s">
        <v>40</v>
      </c>
      <c r="E570" s="103">
        <v>1</v>
      </c>
      <c r="F570" s="103">
        <v>678258</v>
      </c>
      <c r="G570" s="103">
        <v>2</v>
      </c>
      <c r="H570" t="s">
        <v>54</v>
      </c>
      <c r="I570" s="103"/>
    </row>
    <row r="571" spans="1:9" x14ac:dyDescent="0.35">
      <c r="A571" t="s">
        <v>5247</v>
      </c>
      <c r="B571" t="s">
        <v>51</v>
      </c>
      <c r="C571" t="s">
        <v>40</v>
      </c>
      <c r="D571" t="s">
        <v>5070</v>
      </c>
      <c r="E571" s="103">
        <v>1.0025973854308976</v>
      </c>
      <c r="F571" s="103">
        <v>678258</v>
      </c>
      <c r="G571" s="103">
        <v>2</v>
      </c>
      <c r="H571" t="s">
        <v>54</v>
      </c>
      <c r="I571" s="103"/>
    </row>
    <row r="572" spans="1:9" x14ac:dyDescent="0.35">
      <c r="A572" t="s">
        <v>5248</v>
      </c>
      <c r="B572" t="s">
        <v>51</v>
      </c>
      <c r="C572" t="s">
        <v>40</v>
      </c>
      <c r="D572" t="s">
        <v>5071</v>
      </c>
      <c r="E572" s="103">
        <v>1.0001047341399976</v>
      </c>
      <c r="F572" s="103">
        <v>678258</v>
      </c>
      <c r="G572" s="103">
        <v>2</v>
      </c>
      <c r="H572" t="s">
        <v>54</v>
      </c>
      <c r="I572" s="103"/>
    </row>
    <row r="573" spans="1:9" x14ac:dyDescent="0.35">
      <c r="A573" t="s">
        <v>5249</v>
      </c>
      <c r="B573" t="s">
        <v>51</v>
      </c>
      <c r="C573" t="s">
        <v>40</v>
      </c>
      <c r="D573" t="s">
        <v>5072</v>
      </c>
      <c r="E573" s="103">
        <v>1.0025955497107419</v>
      </c>
      <c r="F573" s="103">
        <v>678258</v>
      </c>
      <c r="G573" s="103">
        <v>2</v>
      </c>
      <c r="H573" t="s">
        <v>54</v>
      </c>
      <c r="I573" s="103"/>
    </row>
    <row r="574" spans="1:9" x14ac:dyDescent="0.35">
      <c r="A574" t="s">
        <v>847</v>
      </c>
      <c r="B574" t="s">
        <v>51</v>
      </c>
      <c r="C574" t="s">
        <v>40</v>
      </c>
      <c r="D574" t="s">
        <v>42</v>
      </c>
      <c r="E574" s="103">
        <v>0.95799408404766728</v>
      </c>
      <c r="F574" s="103">
        <v>678258</v>
      </c>
      <c r="G574" s="103">
        <v>2</v>
      </c>
      <c r="H574" t="s">
        <v>54</v>
      </c>
      <c r="I574" s="103"/>
    </row>
    <row r="575" spans="1:9" x14ac:dyDescent="0.35">
      <c r="A575" t="s">
        <v>1821</v>
      </c>
      <c r="B575" t="s">
        <v>51</v>
      </c>
      <c r="C575" t="s">
        <v>40</v>
      </c>
      <c r="D575" t="s">
        <v>1767</v>
      </c>
      <c r="E575" s="103">
        <v>0.94743841628024983</v>
      </c>
      <c r="F575" s="103">
        <v>678258</v>
      </c>
      <c r="G575" s="103">
        <v>2</v>
      </c>
      <c r="H575" t="s">
        <v>54</v>
      </c>
      <c r="I575" s="103"/>
    </row>
    <row r="576" spans="1:9" x14ac:dyDescent="0.35">
      <c r="A576" t="s">
        <v>1822</v>
      </c>
      <c r="B576" t="s">
        <v>51</v>
      </c>
      <c r="C576" t="s">
        <v>40</v>
      </c>
      <c r="D576" t="s">
        <v>1768</v>
      </c>
      <c r="E576" s="103">
        <v>0.34985412697001372</v>
      </c>
      <c r="F576" s="103">
        <v>678258</v>
      </c>
      <c r="G576" s="103">
        <v>2</v>
      </c>
      <c r="H576" t="s">
        <v>54</v>
      </c>
      <c r="I576" s="103"/>
    </row>
    <row r="577" spans="1:9" x14ac:dyDescent="0.35">
      <c r="A577" t="s">
        <v>848</v>
      </c>
      <c r="B577" t="s">
        <v>51</v>
      </c>
      <c r="C577" t="s">
        <v>40</v>
      </c>
      <c r="D577" t="s">
        <v>340</v>
      </c>
      <c r="E577" s="103">
        <v>0.91122425495688586</v>
      </c>
      <c r="F577" s="103">
        <v>678258</v>
      </c>
      <c r="G577" s="103">
        <v>2</v>
      </c>
      <c r="H577" t="s">
        <v>54</v>
      </c>
      <c r="I577" s="103"/>
    </row>
    <row r="578" spans="1:9" x14ac:dyDescent="0.35">
      <c r="A578" t="s">
        <v>498</v>
      </c>
      <c r="B578" t="s">
        <v>51</v>
      </c>
      <c r="C578" t="s">
        <v>40</v>
      </c>
      <c r="D578" t="s">
        <v>777</v>
      </c>
      <c r="E578" s="103">
        <v>0.6478664941382769</v>
      </c>
      <c r="F578" s="103">
        <v>678258</v>
      </c>
      <c r="G578" s="103">
        <v>2</v>
      </c>
      <c r="H578" t="s">
        <v>54</v>
      </c>
      <c r="I578" s="103"/>
    </row>
    <row r="579" spans="1:9" x14ac:dyDescent="0.35">
      <c r="A579" t="s">
        <v>502</v>
      </c>
      <c r="B579" t="s">
        <v>51</v>
      </c>
      <c r="C579" t="s">
        <v>40</v>
      </c>
      <c r="D579" t="s">
        <v>776</v>
      </c>
      <c r="E579" s="103">
        <v>1.4535986050603495</v>
      </c>
      <c r="F579" s="103">
        <v>678258</v>
      </c>
      <c r="G579" s="103">
        <v>2</v>
      </c>
      <c r="H579" t="s">
        <v>54</v>
      </c>
      <c r="I579" s="103"/>
    </row>
    <row r="580" spans="1:9" x14ac:dyDescent="0.35">
      <c r="A580" t="s">
        <v>5250</v>
      </c>
      <c r="B580" t="s">
        <v>51</v>
      </c>
      <c r="C580" t="s">
        <v>5070</v>
      </c>
      <c r="D580" t="s">
        <v>40</v>
      </c>
      <c r="E580" s="103">
        <v>0.99757758287970921</v>
      </c>
      <c r="F580" s="103">
        <v>678258</v>
      </c>
      <c r="G580" s="103">
        <v>2</v>
      </c>
      <c r="H580" t="s">
        <v>54</v>
      </c>
      <c r="I580" s="103"/>
    </row>
    <row r="581" spans="1:9" x14ac:dyDescent="0.35">
      <c r="A581" t="s">
        <v>5251</v>
      </c>
      <c r="B581" t="s">
        <v>51</v>
      </c>
      <c r="C581" t="s">
        <v>5070</v>
      </c>
      <c r="D581" t="s">
        <v>5070</v>
      </c>
      <c r="E581" s="103">
        <v>1</v>
      </c>
      <c r="F581" s="103">
        <v>678258</v>
      </c>
      <c r="G581" s="103">
        <v>2</v>
      </c>
      <c r="H581" t="s">
        <v>54</v>
      </c>
      <c r="I581" s="103"/>
    </row>
    <row r="582" spans="1:9" x14ac:dyDescent="0.35">
      <c r="A582" t="s">
        <v>5252</v>
      </c>
      <c r="B582" t="s">
        <v>51</v>
      </c>
      <c r="C582" t="s">
        <v>5070</v>
      </c>
      <c r="D582" t="s">
        <v>5071</v>
      </c>
      <c r="E582" s="103">
        <v>0.99767455993406085</v>
      </c>
      <c r="F582" s="103">
        <v>678258</v>
      </c>
      <c r="G582" s="103">
        <v>2</v>
      </c>
      <c r="H582" t="s">
        <v>54</v>
      </c>
      <c r="I582" s="103"/>
    </row>
    <row r="583" spans="1:9" x14ac:dyDescent="0.35">
      <c r="A583" t="s">
        <v>5253</v>
      </c>
      <c r="B583" t="s">
        <v>51</v>
      </c>
      <c r="C583" t="s">
        <v>5070</v>
      </c>
      <c r="D583" t="s">
        <v>5072</v>
      </c>
      <c r="E583" s="103">
        <v>0.99999817117999257</v>
      </c>
      <c r="F583" s="103">
        <v>678258</v>
      </c>
      <c r="G583" s="103">
        <v>2</v>
      </c>
      <c r="H583" t="s">
        <v>54</v>
      </c>
      <c r="I583" s="103"/>
    </row>
    <row r="584" spans="1:9" x14ac:dyDescent="0.35">
      <c r="A584" t="s">
        <v>5254</v>
      </c>
      <c r="B584" t="s">
        <v>51</v>
      </c>
      <c r="C584" t="s">
        <v>5070</v>
      </c>
      <c r="D584" t="s">
        <v>42</v>
      </c>
      <c r="E584" s="103">
        <v>0.95549618402385572</v>
      </c>
      <c r="F584" s="103">
        <v>678258</v>
      </c>
      <c r="G584" s="103">
        <v>2</v>
      </c>
      <c r="H584" t="s">
        <v>54</v>
      </c>
      <c r="I584" s="103"/>
    </row>
    <row r="585" spans="1:9" x14ac:dyDescent="0.35">
      <c r="A585" t="s">
        <v>5255</v>
      </c>
      <c r="B585" t="s">
        <v>51</v>
      </c>
      <c r="C585" t="s">
        <v>5070</v>
      </c>
      <c r="D585" t="s">
        <v>1767</v>
      </c>
      <c r="E585" s="103">
        <v>0.94502009325375969</v>
      </c>
      <c r="F585" s="103">
        <v>678258</v>
      </c>
      <c r="G585" s="103">
        <v>2</v>
      </c>
      <c r="H585" t="s">
        <v>54</v>
      </c>
      <c r="I585" s="103"/>
    </row>
    <row r="586" spans="1:9" x14ac:dyDescent="0.35">
      <c r="A586" t="s">
        <v>5256</v>
      </c>
      <c r="B586" t="s">
        <v>51</v>
      </c>
      <c r="C586" t="s">
        <v>5070</v>
      </c>
      <c r="D586" t="s">
        <v>1768</v>
      </c>
      <c r="E586" s="103">
        <v>0.34922082156062723</v>
      </c>
      <c r="F586" s="103">
        <v>678258</v>
      </c>
      <c r="G586" s="103">
        <v>2</v>
      </c>
      <c r="H586" t="s">
        <v>54</v>
      </c>
      <c r="I586" s="103"/>
    </row>
    <row r="587" spans="1:9" x14ac:dyDescent="0.35">
      <c r="A587" t="s">
        <v>5257</v>
      </c>
      <c r="B587" t="s">
        <v>51</v>
      </c>
      <c r="C587" t="s">
        <v>5070</v>
      </c>
      <c r="D587" t="s">
        <v>340</v>
      </c>
      <c r="E587" s="103">
        <v>0.90885873174249043</v>
      </c>
      <c r="F587" s="103">
        <v>678258</v>
      </c>
      <c r="G587" s="103">
        <v>2</v>
      </c>
      <c r="H587" t="s">
        <v>54</v>
      </c>
      <c r="I587" s="103"/>
    </row>
    <row r="588" spans="1:9" x14ac:dyDescent="0.35">
      <c r="A588" t="s">
        <v>5258</v>
      </c>
      <c r="B588" t="s">
        <v>51</v>
      </c>
      <c r="C588" t="s">
        <v>5070</v>
      </c>
      <c r="D588" t="s">
        <v>777</v>
      </c>
      <c r="E588" s="103">
        <v>0.6464357391141774</v>
      </c>
      <c r="F588" s="103">
        <v>678258</v>
      </c>
      <c r="G588" s="103">
        <v>2</v>
      </c>
      <c r="H588" t="s">
        <v>54</v>
      </c>
      <c r="I588" s="103"/>
    </row>
    <row r="589" spans="1:9" x14ac:dyDescent="0.35">
      <c r="A589" t="s">
        <v>5259</v>
      </c>
      <c r="B589" t="s">
        <v>51</v>
      </c>
      <c r="C589" t="s">
        <v>5070</v>
      </c>
      <c r="D589" t="s">
        <v>776</v>
      </c>
      <c r="E589" s="103">
        <v>1.4500692391641106</v>
      </c>
      <c r="F589" s="103">
        <v>678258</v>
      </c>
      <c r="G589" s="103">
        <v>2</v>
      </c>
      <c r="H589" t="s">
        <v>54</v>
      </c>
      <c r="I589" s="103"/>
    </row>
    <row r="590" spans="1:9" x14ac:dyDescent="0.35">
      <c r="A590" t="s">
        <v>5260</v>
      </c>
      <c r="B590" t="s">
        <v>51</v>
      </c>
      <c r="C590" t="s">
        <v>5071</v>
      </c>
      <c r="D590" t="s">
        <v>40</v>
      </c>
      <c r="E590" s="103">
        <v>0.99990302294564837</v>
      </c>
      <c r="F590" s="103">
        <v>678258</v>
      </c>
      <c r="G590" s="103">
        <v>2</v>
      </c>
      <c r="H590" t="s">
        <v>54</v>
      </c>
      <c r="I590" s="103"/>
    </row>
    <row r="591" spans="1:9" x14ac:dyDescent="0.35">
      <c r="A591" t="s">
        <v>5261</v>
      </c>
      <c r="B591" t="s">
        <v>51</v>
      </c>
      <c r="C591" t="s">
        <v>5071</v>
      </c>
      <c r="D591" t="s">
        <v>5070</v>
      </c>
      <c r="E591" s="103">
        <v>1.0024926512909</v>
      </c>
      <c r="F591" s="103">
        <v>678258</v>
      </c>
      <c r="G591" s="103">
        <v>2</v>
      </c>
      <c r="H591" t="s">
        <v>54</v>
      </c>
      <c r="I591" s="103"/>
    </row>
    <row r="592" spans="1:9" x14ac:dyDescent="0.35">
      <c r="A592" t="s">
        <v>5262</v>
      </c>
      <c r="B592" t="s">
        <v>51</v>
      </c>
      <c r="C592" t="s">
        <v>5071</v>
      </c>
      <c r="D592" t="s">
        <v>5071</v>
      </c>
      <c r="E592" s="103">
        <v>1</v>
      </c>
      <c r="F592" s="103">
        <v>678258</v>
      </c>
      <c r="G592" s="103">
        <v>2</v>
      </c>
      <c r="H592" t="s">
        <v>54</v>
      </c>
      <c r="I592" s="103"/>
    </row>
    <row r="593" spans="1:9" x14ac:dyDescent="0.35">
      <c r="A593" t="s">
        <v>5263</v>
      </c>
      <c r="B593" t="s">
        <v>51</v>
      </c>
      <c r="C593" t="s">
        <v>5071</v>
      </c>
      <c r="D593" t="s">
        <v>5072</v>
      </c>
      <c r="E593" s="103">
        <v>1.0024908155707444</v>
      </c>
      <c r="F593" s="103">
        <v>678258</v>
      </c>
      <c r="G593" s="103">
        <v>2</v>
      </c>
      <c r="H593" t="s">
        <v>54</v>
      </c>
      <c r="I593" s="103"/>
    </row>
    <row r="594" spans="1:9" x14ac:dyDescent="0.35">
      <c r="A594" t="s">
        <v>5264</v>
      </c>
      <c r="B594" t="s">
        <v>51</v>
      </c>
      <c r="C594" t="s">
        <v>5071</v>
      </c>
      <c r="D594" t="s">
        <v>42</v>
      </c>
      <c r="E594" s="103">
        <v>0.95788992650876315</v>
      </c>
      <c r="F594" s="103">
        <v>678258</v>
      </c>
      <c r="G594" s="103">
        <v>2</v>
      </c>
      <c r="H594" t="s">
        <v>54</v>
      </c>
      <c r="I594" s="103"/>
    </row>
    <row r="595" spans="1:9" x14ac:dyDescent="0.35">
      <c r="A595" t="s">
        <v>5265</v>
      </c>
      <c r="B595" t="s">
        <v>51</v>
      </c>
      <c r="C595" t="s">
        <v>5071</v>
      </c>
      <c r="D595" t="s">
        <v>1767</v>
      </c>
      <c r="E595" s="103">
        <v>0.94733525964305132</v>
      </c>
      <c r="F595" s="103">
        <v>678258</v>
      </c>
      <c r="G595" s="103">
        <v>2</v>
      </c>
      <c r="H595" t="s">
        <v>54</v>
      </c>
      <c r="I595" s="103"/>
    </row>
    <row r="596" spans="1:9" x14ac:dyDescent="0.35">
      <c r="A596" t="s">
        <v>5266</v>
      </c>
      <c r="B596" t="s">
        <v>51</v>
      </c>
      <c r="C596" t="s">
        <v>5071</v>
      </c>
      <c r="D596" t="s">
        <v>1768</v>
      </c>
      <c r="E596" s="103">
        <v>0.34979099323343421</v>
      </c>
      <c r="F596" s="103">
        <v>678258</v>
      </c>
      <c r="G596" s="103">
        <v>2</v>
      </c>
      <c r="H596" t="s">
        <v>54</v>
      </c>
      <c r="I596" s="103"/>
    </row>
    <row r="597" spans="1:9" x14ac:dyDescent="0.35">
      <c r="A597" t="s">
        <v>5267</v>
      </c>
      <c r="B597" t="s">
        <v>51</v>
      </c>
      <c r="C597" t="s">
        <v>5071</v>
      </c>
      <c r="D597" t="s">
        <v>340</v>
      </c>
      <c r="E597" s="103">
        <v>0.91116952656778349</v>
      </c>
      <c r="F597" s="103">
        <v>678258</v>
      </c>
      <c r="G597" s="103">
        <v>2</v>
      </c>
      <c r="H597" t="s">
        <v>54</v>
      </c>
      <c r="I597" s="103"/>
    </row>
    <row r="598" spans="1:9" x14ac:dyDescent="0.35">
      <c r="A598" t="s">
        <v>5268</v>
      </c>
      <c r="B598" t="s">
        <v>51</v>
      </c>
      <c r="C598" t="s">
        <v>5071</v>
      </c>
      <c r="D598" t="s">
        <v>777</v>
      </c>
      <c r="E598" s="103">
        <v>0.64781290882822784</v>
      </c>
      <c r="F598" s="103">
        <v>678258</v>
      </c>
      <c r="G598" s="103">
        <v>2</v>
      </c>
      <c r="H598" t="s">
        <v>54</v>
      </c>
      <c r="I598" s="103"/>
    </row>
    <row r="599" spans="1:9" x14ac:dyDescent="0.35">
      <c r="A599" t="s">
        <v>5269</v>
      </c>
      <c r="B599" t="s">
        <v>51</v>
      </c>
      <c r="C599" t="s">
        <v>5071</v>
      </c>
      <c r="D599" t="s">
        <v>776</v>
      </c>
      <c r="E599" s="103">
        <v>1.4534589116623711</v>
      </c>
      <c r="F599" s="103">
        <v>678258</v>
      </c>
      <c r="G599" s="103">
        <v>2</v>
      </c>
      <c r="H599" t="s">
        <v>54</v>
      </c>
      <c r="I599" s="103"/>
    </row>
    <row r="600" spans="1:9" x14ac:dyDescent="0.35">
      <c r="A600" t="s">
        <v>1141</v>
      </c>
      <c r="B600" t="s">
        <v>51</v>
      </c>
      <c r="C600" t="s">
        <v>58</v>
      </c>
      <c r="D600" t="s">
        <v>40</v>
      </c>
      <c r="E600" s="103">
        <v>0</v>
      </c>
      <c r="F600" s="103">
        <v>678258</v>
      </c>
      <c r="G600" s="103">
        <v>2</v>
      </c>
      <c r="H600" t="s">
        <v>54</v>
      </c>
      <c r="I600" s="103"/>
    </row>
    <row r="601" spans="1:9" x14ac:dyDescent="0.35">
      <c r="A601" t="s">
        <v>5270</v>
      </c>
      <c r="B601" t="s">
        <v>51</v>
      </c>
      <c r="C601" t="s">
        <v>58</v>
      </c>
      <c r="D601" t="s">
        <v>5070</v>
      </c>
      <c r="E601" s="103">
        <v>0</v>
      </c>
      <c r="F601" s="103">
        <v>678258</v>
      </c>
      <c r="G601" s="103">
        <v>2</v>
      </c>
      <c r="H601" t="s">
        <v>54</v>
      </c>
      <c r="I601" s="103"/>
    </row>
    <row r="602" spans="1:9" x14ac:dyDescent="0.35">
      <c r="A602" t="s">
        <v>5271</v>
      </c>
      <c r="B602" t="s">
        <v>51</v>
      </c>
      <c r="C602" t="s">
        <v>58</v>
      </c>
      <c r="D602" t="s">
        <v>5071</v>
      </c>
      <c r="E602" s="103">
        <v>0</v>
      </c>
      <c r="F602" s="103">
        <v>678258</v>
      </c>
      <c r="G602" s="103">
        <v>2</v>
      </c>
      <c r="H602" t="s">
        <v>54</v>
      </c>
      <c r="I602" s="103"/>
    </row>
    <row r="603" spans="1:9" x14ac:dyDescent="0.35">
      <c r="A603" t="s">
        <v>5272</v>
      </c>
      <c r="B603" t="s">
        <v>51</v>
      </c>
      <c r="C603" t="s">
        <v>58</v>
      </c>
      <c r="D603" t="s">
        <v>5072</v>
      </c>
      <c r="E603" s="103">
        <v>0</v>
      </c>
      <c r="F603" s="103">
        <v>678258</v>
      </c>
      <c r="G603" s="103">
        <v>2</v>
      </c>
      <c r="H603" t="s">
        <v>54</v>
      </c>
      <c r="I603" s="103"/>
    </row>
    <row r="604" spans="1:9" x14ac:dyDescent="0.35">
      <c r="A604" t="s">
        <v>1142</v>
      </c>
      <c r="B604" t="s">
        <v>51</v>
      </c>
      <c r="C604" t="s">
        <v>58</v>
      </c>
      <c r="D604" t="s">
        <v>42</v>
      </c>
      <c r="E604" s="103">
        <v>0</v>
      </c>
      <c r="F604" s="103">
        <v>678258</v>
      </c>
      <c r="G604" s="103">
        <v>2</v>
      </c>
      <c r="H604" t="s">
        <v>54</v>
      </c>
      <c r="I604" s="103"/>
    </row>
    <row r="605" spans="1:9" x14ac:dyDescent="0.35">
      <c r="A605" t="s">
        <v>1843</v>
      </c>
      <c r="B605" t="s">
        <v>51</v>
      </c>
      <c r="C605" t="s">
        <v>58</v>
      </c>
      <c r="D605" t="s">
        <v>1767</v>
      </c>
      <c r="E605" s="103">
        <v>0</v>
      </c>
      <c r="F605" s="103">
        <v>678258</v>
      </c>
      <c r="G605" s="103">
        <v>2</v>
      </c>
      <c r="H605" t="s">
        <v>54</v>
      </c>
      <c r="I605" s="103"/>
    </row>
    <row r="606" spans="1:9" x14ac:dyDescent="0.35">
      <c r="A606" t="s">
        <v>1844</v>
      </c>
      <c r="B606" t="s">
        <v>51</v>
      </c>
      <c r="C606" t="s">
        <v>58</v>
      </c>
      <c r="D606" t="s">
        <v>1768</v>
      </c>
      <c r="E606" s="103">
        <v>0</v>
      </c>
      <c r="F606" s="103">
        <v>678258</v>
      </c>
      <c r="G606" s="103">
        <v>2</v>
      </c>
      <c r="H606" t="s">
        <v>54</v>
      </c>
      <c r="I606" s="103"/>
    </row>
    <row r="607" spans="1:9" x14ac:dyDescent="0.35">
      <c r="A607" t="s">
        <v>1143</v>
      </c>
      <c r="B607" t="s">
        <v>51</v>
      </c>
      <c r="C607" t="s">
        <v>58</v>
      </c>
      <c r="D607" t="s">
        <v>340</v>
      </c>
      <c r="E607" s="103">
        <v>0</v>
      </c>
      <c r="F607" s="103">
        <v>678258</v>
      </c>
      <c r="G607" s="103">
        <v>2</v>
      </c>
      <c r="H607" t="s">
        <v>54</v>
      </c>
      <c r="I607" s="103"/>
    </row>
    <row r="608" spans="1:9" x14ac:dyDescent="0.35">
      <c r="A608" t="s">
        <v>1144</v>
      </c>
      <c r="B608" t="s">
        <v>51</v>
      </c>
      <c r="C608" t="s">
        <v>58</v>
      </c>
      <c r="D608" t="s">
        <v>777</v>
      </c>
      <c r="E608" s="103">
        <v>0</v>
      </c>
      <c r="F608" s="103">
        <v>678258</v>
      </c>
      <c r="G608" s="103">
        <v>2</v>
      </c>
      <c r="H608" t="s">
        <v>54</v>
      </c>
      <c r="I608" s="103"/>
    </row>
    <row r="609" spans="1:9" x14ac:dyDescent="0.35">
      <c r="A609" t="s">
        <v>1145</v>
      </c>
      <c r="B609" t="s">
        <v>51</v>
      </c>
      <c r="C609" t="s">
        <v>58</v>
      </c>
      <c r="D609" t="s">
        <v>776</v>
      </c>
      <c r="E609" s="103">
        <v>0</v>
      </c>
      <c r="F609" s="103">
        <v>678258</v>
      </c>
      <c r="G609" s="103">
        <v>2</v>
      </c>
      <c r="H609" t="s">
        <v>54</v>
      </c>
      <c r="I609" s="103"/>
    </row>
    <row r="610" spans="1:9" x14ac:dyDescent="0.35">
      <c r="A610" t="s">
        <v>5273</v>
      </c>
      <c r="B610" t="s">
        <v>51</v>
      </c>
      <c r="C610" t="s">
        <v>5072</v>
      </c>
      <c r="D610" t="s">
        <v>40</v>
      </c>
      <c r="E610" s="103">
        <v>0.99757941169971664</v>
      </c>
      <c r="F610" s="103">
        <v>678258</v>
      </c>
      <c r="G610" s="103">
        <v>2</v>
      </c>
      <c r="H610" t="s">
        <v>54</v>
      </c>
      <c r="I610" s="103"/>
    </row>
    <row r="611" spans="1:9" x14ac:dyDescent="0.35">
      <c r="A611" t="s">
        <v>5274</v>
      </c>
      <c r="B611" t="s">
        <v>51</v>
      </c>
      <c r="C611" t="s">
        <v>5072</v>
      </c>
      <c r="D611" t="s">
        <v>5070</v>
      </c>
      <c r="E611" s="103">
        <v>1.0000018357201557</v>
      </c>
      <c r="F611" s="103">
        <v>678258</v>
      </c>
      <c r="G611" s="103">
        <v>2</v>
      </c>
      <c r="H611" t="s">
        <v>54</v>
      </c>
      <c r="I611" s="103"/>
    </row>
    <row r="612" spans="1:9" x14ac:dyDescent="0.35">
      <c r="A612" t="s">
        <v>5275</v>
      </c>
      <c r="B612" t="s">
        <v>51</v>
      </c>
      <c r="C612" t="s">
        <v>5072</v>
      </c>
      <c r="D612" t="s">
        <v>5071</v>
      </c>
      <c r="E612" s="103">
        <v>0.99767638875406828</v>
      </c>
      <c r="F612" s="103">
        <v>678258</v>
      </c>
      <c r="G612" s="103">
        <v>2</v>
      </c>
      <c r="H612" t="s">
        <v>54</v>
      </c>
      <c r="I612" s="103"/>
    </row>
    <row r="613" spans="1:9" x14ac:dyDescent="0.35">
      <c r="A613" t="s">
        <v>5276</v>
      </c>
      <c r="B613" t="s">
        <v>51</v>
      </c>
      <c r="C613" t="s">
        <v>5072</v>
      </c>
      <c r="D613" t="s">
        <v>5072</v>
      </c>
      <c r="E613" s="103">
        <v>1</v>
      </c>
      <c r="F613" s="103">
        <v>678258</v>
      </c>
      <c r="G613" s="103">
        <v>2</v>
      </c>
      <c r="H613" t="s">
        <v>54</v>
      </c>
      <c r="I613" s="103"/>
    </row>
    <row r="614" spans="1:9" x14ac:dyDescent="0.35">
      <c r="A614" t="s">
        <v>5277</v>
      </c>
      <c r="B614" t="s">
        <v>51</v>
      </c>
      <c r="C614" t="s">
        <v>5072</v>
      </c>
      <c r="D614" t="s">
        <v>42</v>
      </c>
      <c r="E614" s="103">
        <v>0.95549791790834682</v>
      </c>
      <c r="F614" s="103">
        <v>678258</v>
      </c>
      <c r="G614" s="103">
        <v>2</v>
      </c>
      <c r="H614" t="s">
        <v>54</v>
      </c>
      <c r="I614" s="103"/>
    </row>
    <row r="615" spans="1:9" x14ac:dyDescent="0.35">
      <c r="A615" t="s">
        <v>5278</v>
      </c>
      <c r="B615" t="s">
        <v>51</v>
      </c>
      <c r="C615" t="s">
        <v>5072</v>
      </c>
      <c r="D615" t="s">
        <v>1767</v>
      </c>
      <c r="E615" s="103">
        <v>0.94502181107308281</v>
      </c>
      <c r="F615" s="103">
        <v>678258</v>
      </c>
      <c r="G615" s="103">
        <v>2</v>
      </c>
      <c r="H615" t="s">
        <v>54</v>
      </c>
      <c r="I615" s="103"/>
    </row>
    <row r="616" spans="1:9" x14ac:dyDescent="0.35">
      <c r="A616" t="s">
        <v>5279</v>
      </c>
      <c r="B616" t="s">
        <v>51</v>
      </c>
      <c r="C616" t="s">
        <v>5072</v>
      </c>
      <c r="D616" t="s">
        <v>1768</v>
      </c>
      <c r="E616" s="103">
        <v>0.34922142884789648</v>
      </c>
      <c r="F616" s="103">
        <v>678258</v>
      </c>
      <c r="G616" s="103">
        <v>2</v>
      </c>
      <c r="H616" t="s">
        <v>54</v>
      </c>
      <c r="I616" s="103"/>
    </row>
    <row r="617" spans="1:9" x14ac:dyDescent="0.35">
      <c r="A617" t="s">
        <v>5280</v>
      </c>
      <c r="B617" t="s">
        <v>51</v>
      </c>
      <c r="C617" t="s">
        <v>5072</v>
      </c>
      <c r="D617" t="s">
        <v>340</v>
      </c>
      <c r="E617" s="103">
        <v>0.90886052350777025</v>
      </c>
      <c r="F617" s="103">
        <v>678258</v>
      </c>
      <c r="G617" s="103">
        <v>2</v>
      </c>
      <c r="H617" t="s">
        <v>54</v>
      </c>
      <c r="I617" s="103"/>
    </row>
    <row r="618" spans="1:9" x14ac:dyDescent="0.35">
      <c r="A618" t="s">
        <v>5281</v>
      </c>
      <c r="B618" t="s">
        <v>51</v>
      </c>
      <c r="C618" t="s">
        <v>5072</v>
      </c>
      <c r="D618" t="s">
        <v>777</v>
      </c>
      <c r="E618" s="103">
        <v>0.64643672325318202</v>
      </c>
      <c r="F618" s="103">
        <v>678258</v>
      </c>
      <c r="G618" s="103">
        <v>2</v>
      </c>
      <c r="H618" t="s">
        <v>54</v>
      </c>
      <c r="I618" s="103"/>
    </row>
    <row r="619" spans="1:9" x14ac:dyDescent="0.35">
      <c r="A619" t="s">
        <v>5282</v>
      </c>
      <c r="B619" t="s">
        <v>51</v>
      </c>
      <c r="C619" t="s">
        <v>5072</v>
      </c>
      <c r="D619" t="s">
        <v>776</v>
      </c>
      <c r="E619" s="103">
        <v>1.4500718787047555</v>
      </c>
      <c r="F619" s="103">
        <v>678258</v>
      </c>
      <c r="G619" s="103">
        <v>2</v>
      </c>
      <c r="H619" t="s">
        <v>54</v>
      </c>
      <c r="I619" s="103"/>
    </row>
    <row r="620" spans="1:9" x14ac:dyDescent="0.35">
      <c r="A620" t="s">
        <v>831</v>
      </c>
      <c r="B620" t="s">
        <v>51</v>
      </c>
      <c r="C620" t="s">
        <v>42</v>
      </c>
      <c r="D620" t="s">
        <v>40</v>
      </c>
      <c r="E620" s="103">
        <v>1.0470525131736717</v>
      </c>
      <c r="F620" s="103">
        <v>678258</v>
      </c>
      <c r="G620" s="103">
        <v>2</v>
      </c>
      <c r="H620" t="s">
        <v>54</v>
      </c>
      <c r="I620" s="103"/>
    </row>
    <row r="621" spans="1:9" x14ac:dyDescent="0.35">
      <c r="A621" t="s">
        <v>5283</v>
      </c>
      <c r="B621" t="s">
        <v>51</v>
      </c>
      <c r="C621" t="s">
        <v>42</v>
      </c>
      <c r="D621" t="s">
        <v>5070</v>
      </c>
      <c r="E621" s="103">
        <v>1.0495880562251647</v>
      </c>
      <c r="F621" s="103">
        <v>678258</v>
      </c>
      <c r="G621" s="103">
        <v>2</v>
      </c>
      <c r="H621" t="s">
        <v>54</v>
      </c>
      <c r="I621" s="103"/>
    </row>
    <row r="622" spans="1:9" x14ac:dyDescent="0.35">
      <c r="A622" t="s">
        <v>5284</v>
      </c>
      <c r="B622" t="s">
        <v>51</v>
      </c>
      <c r="C622" t="s">
        <v>42</v>
      </c>
      <c r="D622" t="s">
        <v>5071</v>
      </c>
      <c r="E622" s="103">
        <v>1.0471500776397791</v>
      </c>
      <c r="F622" s="103">
        <v>678258</v>
      </c>
      <c r="G622" s="103">
        <v>2</v>
      </c>
      <c r="H622" t="s">
        <v>54</v>
      </c>
      <c r="I622" s="103"/>
    </row>
    <row r="623" spans="1:9" x14ac:dyDescent="0.35">
      <c r="A623" t="s">
        <v>5285</v>
      </c>
      <c r="B623" t="s">
        <v>51</v>
      </c>
      <c r="C623" t="s">
        <v>42</v>
      </c>
      <c r="D623" t="s">
        <v>5072</v>
      </c>
      <c r="E623" s="103">
        <v>1.0495861199936762</v>
      </c>
      <c r="F623" s="103">
        <v>678258</v>
      </c>
      <c r="G623" s="103">
        <v>2</v>
      </c>
      <c r="H623" t="s">
        <v>54</v>
      </c>
      <c r="I623" s="103"/>
    </row>
    <row r="624" spans="1:9" x14ac:dyDescent="0.35">
      <c r="A624" t="s">
        <v>829</v>
      </c>
      <c r="B624" t="s">
        <v>51</v>
      </c>
      <c r="C624" t="s">
        <v>42</v>
      </c>
      <c r="D624" t="s">
        <v>42</v>
      </c>
      <c r="E624" s="103">
        <v>1</v>
      </c>
      <c r="F624" s="103">
        <v>678258</v>
      </c>
      <c r="G624" s="103">
        <v>2</v>
      </c>
      <c r="H624" t="s">
        <v>54</v>
      </c>
      <c r="I624" s="103"/>
    </row>
    <row r="625" spans="1:9" x14ac:dyDescent="0.35">
      <c r="A625" t="s">
        <v>1823</v>
      </c>
      <c r="B625" t="s">
        <v>51</v>
      </c>
      <c r="C625" t="s">
        <v>42</v>
      </c>
      <c r="D625" t="s">
        <v>1767</v>
      </c>
      <c r="E625" s="103">
        <v>0.98899033174496576</v>
      </c>
      <c r="F625" s="103">
        <v>678258</v>
      </c>
      <c r="G625" s="103">
        <v>2</v>
      </c>
      <c r="H625" t="s">
        <v>54</v>
      </c>
      <c r="I625" s="103"/>
    </row>
    <row r="626" spans="1:9" x14ac:dyDescent="0.35">
      <c r="A626" t="s">
        <v>1824</v>
      </c>
      <c r="B626" t="s">
        <v>51</v>
      </c>
      <c r="C626" t="s">
        <v>42</v>
      </c>
      <c r="D626" t="s">
        <v>1768</v>
      </c>
      <c r="E626" s="103">
        <v>0.36125843534095453</v>
      </c>
      <c r="F626" s="103">
        <v>678258</v>
      </c>
      <c r="G626" s="103">
        <v>2</v>
      </c>
      <c r="H626" t="s">
        <v>54</v>
      </c>
      <c r="I626" s="103"/>
    </row>
    <row r="627" spans="1:9" x14ac:dyDescent="0.35">
      <c r="A627" t="s">
        <v>830</v>
      </c>
      <c r="B627" t="s">
        <v>51</v>
      </c>
      <c r="C627" t="s">
        <v>42</v>
      </c>
      <c r="D627" t="s">
        <v>340</v>
      </c>
      <c r="E627" s="103">
        <v>0.95322416557705913</v>
      </c>
      <c r="F627" s="103">
        <v>678258</v>
      </c>
      <c r="G627" s="103">
        <v>2</v>
      </c>
      <c r="H627" t="s">
        <v>54</v>
      </c>
      <c r="I627" s="103"/>
    </row>
    <row r="628" spans="1:9" x14ac:dyDescent="0.35">
      <c r="A628" t="s">
        <v>474</v>
      </c>
      <c r="B628" t="s">
        <v>51</v>
      </c>
      <c r="C628" t="s">
        <v>42</v>
      </c>
      <c r="D628" t="s">
        <v>777</v>
      </c>
      <c r="E628" s="103">
        <v>0.67795391061788368</v>
      </c>
      <c r="F628" s="103">
        <v>678258</v>
      </c>
      <c r="G628" s="103">
        <v>2</v>
      </c>
      <c r="H628" t="s">
        <v>54</v>
      </c>
      <c r="I628" s="103"/>
    </row>
    <row r="629" spans="1:9" x14ac:dyDescent="0.35">
      <c r="A629" t="s">
        <v>478</v>
      </c>
      <c r="B629" t="s">
        <v>51</v>
      </c>
      <c r="C629" t="s">
        <v>42</v>
      </c>
      <c r="D629" t="s">
        <v>776</v>
      </c>
      <c r="E629" s="103">
        <v>1.5203184127921079</v>
      </c>
      <c r="F629" s="103">
        <v>678258</v>
      </c>
      <c r="G629" s="103">
        <v>2</v>
      </c>
      <c r="H629" t="s">
        <v>54</v>
      </c>
      <c r="I629" s="103"/>
    </row>
    <row r="630" spans="1:9" x14ac:dyDescent="0.35">
      <c r="A630" t="s">
        <v>1825</v>
      </c>
      <c r="B630" t="s">
        <v>51</v>
      </c>
      <c r="C630" t="s">
        <v>1767</v>
      </c>
      <c r="D630" t="s">
        <v>40</v>
      </c>
      <c r="E630" s="103">
        <v>1.0590989050140407</v>
      </c>
      <c r="F630" s="103">
        <v>678258</v>
      </c>
      <c r="G630" s="103">
        <v>2</v>
      </c>
      <c r="H630" t="s">
        <v>54</v>
      </c>
      <c r="I630" s="103"/>
    </row>
    <row r="631" spans="1:9" x14ac:dyDescent="0.35">
      <c r="A631" t="s">
        <v>5286</v>
      </c>
      <c r="B631" t="s">
        <v>51</v>
      </c>
      <c r="C631" t="s">
        <v>1767</v>
      </c>
      <c r="D631" t="s">
        <v>5070</v>
      </c>
      <c r="E631" s="103">
        <v>1.0617200354227196</v>
      </c>
      <c r="F631" s="103">
        <v>678258</v>
      </c>
      <c r="G631" s="103">
        <v>2</v>
      </c>
      <c r="H631" t="s">
        <v>54</v>
      </c>
      <c r="I631" s="103"/>
    </row>
    <row r="632" spans="1:9" x14ac:dyDescent="0.35">
      <c r="A632" t="s">
        <v>5287</v>
      </c>
      <c r="B632" t="s">
        <v>51</v>
      </c>
      <c r="C632" t="s">
        <v>1767</v>
      </c>
      <c r="D632" t="s">
        <v>5071</v>
      </c>
      <c r="E632" s="103">
        <v>1.0591975577217183</v>
      </c>
      <c r="F632" s="103">
        <v>678258</v>
      </c>
      <c r="G632" s="103">
        <v>2</v>
      </c>
      <c r="H632" t="s">
        <v>54</v>
      </c>
      <c r="I632" s="103"/>
    </row>
    <row r="633" spans="1:9" x14ac:dyDescent="0.35">
      <c r="A633" t="s">
        <v>5288</v>
      </c>
      <c r="B633" t="s">
        <v>51</v>
      </c>
      <c r="C633" t="s">
        <v>1767</v>
      </c>
      <c r="D633" t="s">
        <v>5072</v>
      </c>
      <c r="E633" s="103">
        <v>1.0617180810834572</v>
      </c>
      <c r="F633" s="103">
        <v>678258</v>
      </c>
      <c r="G633" s="103">
        <v>2</v>
      </c>
      <c r="H633" t="s">
        <v>54</v>
      </c>
      <c r="I633" s="103"/>
    </row>
    <row r="634" spans="1:9" x14ac:dyDescent="0.35">
      <c r="A634" t="s">
        <v>1826</v>
      </c>
      <c r="B634" t="s">
        <v>51</v>
      </c>
      <c r="C634" t="s">
        <v>1767</v>
      </c>
      <c r="D634" t="s">
        <v>42</v>
      </c>
      <c r="E634" s="103">
        <v>1.0115219097970203</v>
      </c>
      <c r="F634" s="103">
        <v>678258</v>
      </c>
      <c r="G634" s="103">
        <v>2</v>
      </c>
      <c r="H634" t="s">
        <v>54</v>
      </c>
      <c r="I634" s="103"/>
    </row>
    <row r="635" spans="1:9" x14ac:dyDescent="0.35">
      <c r="A635" t="s">
        <v>1827</v>
      </c>
      <c r="B635" t="s">
        <v>51</v>
      </c>
      <c r="C635" t="s">
        <v>1767</v>
      </c>
      <c r="D635" t="s">
        <v>1767</v>
      </c>
      <c r="E635" s="103">
        <v>1</v>
      </c>
      <c r="F635" s="103">
        <v>678258</v>
      </c>
      <c r="G635" s="103">
        <v>2</v>
      </c>
      <c r="H635" t="s">
        <v>54</v>
      </c>
      <c r="I635" s="103"/>
    </row>
    <row r="636" spans="1:9" x14ac:dyDescent="0.35">
      <c r="A636" t="s">
        <v>1828</v>
      </c>
      <c r="B636" t="s">
        <v>51</v>
      </c>
      <c r="C636" t="s">
        <v>1767</v>
      </c>
      <c r="D636" t="s">
        <v>1768</v>
      </c>
      <c r="E636" s="103">
        <v>0.36473342174772899</v>
      </c>
      <c r="F636" s="103">
        <v>678258</v>
      </c>
      <c r="G636" s="103">
        <v>2</v>
      </c>
      <c r="H636" t="s">
        <v>54</v>
      </c>
      <c r="I636" s="103"/>
    </row>
    <row r="637" spans="1:9" x14ac:dyDescent="0.35">
      <c r="A637" t="s">
        <v>1829</v>
      </c>
      <c r="B637" t="s">
        <v>51</v>
      </c>
      <c r="C637" t="s">
        <v>1767</v>
      </c>
      <c r="D637" t="s">
        <v>340</v>
      </c>
      <c r="E637" s="103">
        <v>0.96430114477727191</v>
      </c>
      <c r="F637" s="103">
        <v>678258</v>
      </c>
      <c r="G637" s="103">
        <v>2</v>
      </c>
      <c r="H637" t="s">
        <v>54</v>
      </c>
      <c r="I637" s="103"/>
    </row>
    <row r="638" spans="1:9" x14ac:dyDescent="0.35">
      <c r="A638" t="s">
        <v>1830</v>
      </c>
      <c r="B638" t="s">
        <v>51</v>
      </c>
      <c r="C638" t="s">
        <v>1767</v>
      </c>
      <c r="D638" t="s">
        <v>777</v>
      </c>
      <c r="E638" s="103">
        <v>0.68535489594305377</v>
      </c>
      <c r="F638" s="103">
        <v>678258</v>
      </c>
      <c r="G638" s="103">
        <v>2</v>
      </c>
      <c r="H638" t="s">
        <v>54</v>
      </c>
      <c r="I638" s="103"/>
    </row>
    <row r="639" spans="1:9" x14ac:dyDescent="0.35">
      <c r="A639" t="s">
        <v>1831</v>
      </c>
      <c r="B639" t="s">
        <v>51</v>
      </c>
      <c r="C639" t="s">
        <v>1767</v>
      </c>
      <c r="D639" t="s">
        <v>776</v>
      </c>
      <c r="E639" s="103">
        <v>1.537719736126651</v>
      </c>
      <c r="F639" s="103">
        <v>678258</v>
      </c>
      <c r="G639" s="103">
        <v>2</v>
      </c>
      <c r="H639" t="s">
        <v>54</v>
      </c>
      <c r="I639" s="103"/>
    </row>
    <row r="640" spans="1:9" x14ac:dyDescent="0.35">
      <c r="A640" t="s">
        <v>1832</v>
      </c>
      <c r="B640" t="s">
        <v>51</v>
      </c>
      <c r="C640" t="s">
        <v>1768</v>
      </c>
      <c r="D640" t="s">
        <v>40</v>
      </c>
      <c r="E640" s="103">
        <v>3.4136624512554872</v>
      </c>
      <c r="F640" s="103">
        <v>678258</v>
      </c>
      <c r="G640" s="103">
        <v>2</v>
      </c>
      <c r="H640" t="s">
        <v>54</v>
      </c>
      <c r="I640" s="103"/>
    </row>
    <row r="641" spans="1:9" x14ac:dyDescent="0.35">
      <c r="A641" t="s">
        <v>5289</v>
      </c>
      <c r="B641" t="s">
        <v>51</v>
      </c>
      <c r="C641" t="s">
        <v>1768</v>
      </c>
      <c r="D641" t="s">
        <v>5070</v>
      </c>
      <c r="E641" s="103">
        <v>3.4255706980959224</v>
      </c>
      <c r="F641" s="103">
        <v>678258</v>
      </c>
      <c r="G641" s="103">
        <v>2</v>
      </c>
      <c r="H641" t="s">
        <v>54</v>
      </c>
      <c r="I641" s="103"/>
    </row>
    <row r="642" spans="1:9" x14ac:dyDescent="0.35">
      <c r="A642" t="s">
        <v>5290</v>
      </c>
      <c r="B642" t="s">
        <v>51</v>
      </c>
      <c r="C642" t="s">
        <v>1768</v>
      </c>
      <c r="D642" t="s">
        <v>5071</v>
      </c>
      <c r="E642" s="103">
        <v>3.4138473870650117</v>
      </c>
      <c r="F642" s="103">
        <v>678258</v>
      </c>
      <c r="G642" s="103">
        <v>2</v>
      </c>
      <c r="H642" t="s">
        <v>54</v>
      </c>
      <c r="I642" s="103"/>
    </row>
    <row r="643" spans="1:9" x14ac:dyDescent="0.35">
      <c r="A643" t="s">
        <v>5291</v>
      </c>
      <c r="B643" t="s">
        <v>51</v>
      </c>
      <c r="C643" t="s">
        <v>1768</v>
      </c>
      <c r="D643" t="s">
        <v>5072</v>
      </c>
      <c r="E643" s="103">
        <v>3.4255651699020699</v>
      </c>
      <c r="F643" s="103">
        <v>678258</v>
      </c>
      <c r="G643" s="103">
        <v>2</v>
      </c>
      <c r="H643" t="s">
        <v>54</v>
      </c>
      <c r="I643" s="103"/>
    </row>
    <row r="644" spans="1:9" x14ac:dyDescent="0.35">
      <c r="A644" t="s">
        <v>1833</v>
      </c>
      <c r="B644" t="s">
        <v>51</v>
      </c>
      <c r="C644" t="s">
        <v>1768</v>
      </c>
      <c r="D644" t="s">
        <v>42</v>
      </c>
      <c r="E644" s="103">
        <v>3.2255496205454475</v>
      </c>
      <c r="F644" s="103">
        <v>678258</v>
      </c>
      <c r="G644" s="103">
        <v>2</v>
      </c>
      <c r="H644" t="s">
        <v>54</v>
      </c>
      <c r="I644" s="103"/>
    </row>
    <row r="645" spans="1:9" x14ac:dyDescent="0.35">
      <c r="A645" t="s">
        <v>1834</v>
      </c>
      <c r="B645" t="s">
        <v>51</v>
      </c>
      <c r="C645" t="s">
        <v>1768</v>
      </c>
      <c r="D645" t="s">
        <v>1767</v>
      </c>
      <c r="E645" s="103">
        <v>3.1841273946432569</v>
      </c>
      <c r="F645" s="103">
        <v>678258</v>
      </c>
      <c r="G645" s="103">
        <v>2</v>
      </c>
      <c r="H645" t="s">
        <v>54</v>
      </c>
      <c r="I645" s="103"/>
    </row>
    <row r="646" spans="1:9" x14ac:dyDescent="0.35">
      <c r="A646" t="s">
        <v>1835</v>
      </c>
      <c r="B646" t="s">
        <v>51</v>
      </c>
      <c r="C646" t="s">
        <v>1768</v>
      </c>
      <c r="D646" t="s">
        <v>1768</v>
      </c>
      <c r="E646" s="103">
        <v>1</v>
      </c>
      <c r="F646" s="103">
        <v>678258</v>
      </c>
      <c r="G646" s="103">
        <v>2</v>
      </c>
      <c r="H646" t="s">
        <v>54</v>
      </c>
      <c r="I646" s="103"/>
    </row>
    <row r="647" spans="1:9" x14ac:dyDescent="0.35">
      <c r="A647" t="s">
        <v>1836</v>
      </c>
      <c r="B647" t="s">
        <v>51</v>
      </c>
      <c r="C647" t="s">
        <v>1768</v>
      </c>
      <c r="D647" t="s">
        <v>340</v>
      </c>
      <c r="E647" s="103">
        <v>3.1095092450992086</v>
      </c>
      <c r="F647" s="103">
        <v>678258</v>
      </c>
      <c r="G647" s="103">
        <v>2</v>
      </c>
      <c r="H647" t="s">
        <v>54</v>
      </c>
      <c r="I647" s="103"/>
    </row>
    <row r="648" spans="1:9" x14ac:dyDescent="0.35">
      <c r="A648" t="s">
        <v>1837</v>
      </c>
      <c r="B648" t="s">
        <v>51</v>
      </c>
      <c r="C648" t="s">
        <v>1768</v>
      </c>
      <c r="D648" t="s">
        <v>777</v>
      </c>
      <c r="E648" s="103">
        <v>2.1667407683143085</v>
      </c>
      <c r="F648" s="103">
        <v>678258</v>
      </c>
      <c r="G648" s="103">
        <v>2</v>
      </c>
      <c r="H648" t="s">
        <v>54</v>
      </c>
      <c r="I648" s="103"/>
    </row>
    <row r="649" spans="1:9" x14ac:dyDescent="0.35">
      <c r="A649" t="s">
        <v>1838</v>
      </c>
      <c r="B649" t="s">
        <v>51</v>
      </c>
      <c r="C649" t="s">
        <v>1768</v>
      </c>
      <c r="D649" t="s">
        <v>776</v>
      </c>
      <c r="E649" s="103">
        <v>4.8858665414063358</v>
      </c>
      <c r="F649" s="103">
        <v>678258</v>
      </c>
      <c r="G649" s="103">
        <v>2</v>
      </c>
      <c r="H649" t="s">
        <v>54</v>
      </c>
      <c r="I649" s="103"/>
    </row>
    <row r="650" spans="1:9" x14ac:dyDescent="0.35">
      <c r="A650" t="s">
        <v>834</v>
      </c>
      <c r="B650" t="s">
        <v>51</v>
      </c>
      <c r="C650" t="s">
        <v>340</v>
      </c>
      <c r="D650" t="s">
        <v>40</v>
      </c>
      <c r="E650" s="103">
        <v>1.1242612466833508</v>
      </c>
      <c r="F650" s="103">
        <v>678258</v>
      </c>
      <c r="G650" s="103">
        <v>2</v>
      </c>
      <c r="H650" t="s">
        <v>54</v>
      </c>
      <c r="I650" s="103"/>
    </row>
    <row r="651" spans="1:9" x14ac:dyDescent="0.35">
      <c r="A651" t="s">
        <v>5292</v>
      </c>
      <c r="B651" t="s">
        <v>51</v>
      </c>
      <c r="C651" t="s">
        <v>340</v>
      </c>
      <c r="D651" t="s">
        <v>5070</v>
      </c>
      <c r="E651" s="103">
        <v>1.1270017550730822</v>
      </c>
      <c r="F651" s="103">
        <v>678258</v>
      </c>
      <c r="G651" s="103">
        <v>2</v>
      </c>
      <c r="H651" t="s">
        <v>54</v>
      </c>
      <c r="I651" s="103"/>
    </row>
    <row r="652" spans="1:9" x14ac:dyDescent="0.35">
      <c r="A652" t="s">
        <v>5293</v>
      </c>
      <c r="B652" t="s">
        <v>51</v>
      </c>
      <c r="C652" t="s">
        <v>340</v>
      </c>
      <c r="D652" t="s">
        <v>5071</v>
      </c>
      <c r="E652" s="103">
        <v>1.1244721926670009</v>
      </c>
      <c r="F652" s="103">
        <v>678258</v>
      </c>
      <c r="G652" s="103">
        <v>2</v>
      </c>
      <c r="H652" t="s">
        <v>54</v>
      </c>
      <c r="I652" s="103"/>
    </row>
    <row r="653" spans="1:9" x14ac:dyDescent="0.35">
      <c r="A653" t="s">
        <v>5294</v>
      </c>
      <c r="B653" t="s">
        <v>51</v>
      </c>
      <c r="C653" t="s">
        <v>340</v>
      </c>
      <c r="D653" t="s">
        <v>5072</v>
      </c>
      <c r="E653" s="103">
        <v>1.1269998813891868</v>
      </c>
      <c r="F653" s="103">
        <v>678258</v>
      </c>
      <c r="G653" s="103">
        <v>2</v>
      </c>
      <c r="H653" t="s">
        <v>54</v>
      </c>
      <c r="I653" s="103"/>
    </row>
    <row r="654" spans="1:9" x14ac:dyDescent="0.35">
      <c r="A654" t="s">
        <v>832</v>
      </c>
      <c r="B654" t="s">
        <v>51</v>
      </c>
      <c r="C654" t="s">
        <v>340</v>
      </c>
      <c r="D654" t="s">
        <v>42</v>
      </c>
      <c r="E654" s="103">
        <v>1.0768112169142254</v>
      </c>
      <c r="F654" s="103">
        <v>678258</v>
      </c>
      <c r="G654" s="103">
        <v>2</v>
      </c>
      <c r="H654" t="s">
        <v>54</v>
      </c>
      <c r="I654" s="103"/>
    </row>
    <row r="655" spans="1:9" x14ac:dyDescent="0.35">
      <c r="A655" t="s">
        <v>1839</v>
      </c>
      <c r="B655" t="s">
        <v>51</v>
      </c>
      <c r="C655" t="s">
        <v>340</v>
      </c>
      <c r="D655" t="s">
        <v>1767</v>
      </c>
      <c r="E655" s="103">
        <v>1.0652210356815064</v>
      </c>
      <c r="F655" s="103">
        <v>678258</v>
      </c>
      <c r="G655" s="103">
        <v>2</v>
      </c>
      <c r="H655" t="s">
        <v>54</v>
      </c>
      <c r="I655" s="103"/>
    </row>
    <row r="656" spans="1:9" x14ac:dyDescent="0.35">
      <c r="A656" t="s">
        <v>1840</v>
      </c>
      <c r="B656" t="s">
        <v>51</v>
      </c>
      <c r="C656" t="s">
        <v>340</v>
      </c>
      <c r="D656" t="s">
        <v>1768</v>
      </c>
      <c r="E656" s="103">
        <v>0.39836915269929374</v>
      </c>
      <c r="F656" s="103">
        <v>678258</v>
      </c>
      <c r="G656" s="103">
        <v>2</v>
      </c>
      <c r="H656" t="s">
        <v>54</v>
      </c>
      <c r="I656" s="103"/>
    </row>
    <row r="657" spans="1:9" x14ac:dyDescent="0.35">
      <c r="A657" t="s">
        <v>833</v>
      </c>
      <c r="B657" t="s">
        <v>51</v>
      </c>
      <c r="C657" t="s">
        <v>340</v>
      </c>
      <c r="D657" t="s">
        <v>340</v>
      </c>
      <c r="E657" s="103">
        <v>1</v>
      </c>
      <c r="F657" s="103">
        <v>678258</v>
      </c>
      <c r="G657" s="103">
        <v>2</v>
      </c>
      <c r="H657" t="s">
        <v>54</v>
      </c>
      <c r="I657" s="103"/>
    </row>
    <row r="658" spans="1:9" x14ac:dyDescent="0.35">
      <c r="A658" t="s">
        <v>482</v>
      </c>
      <c r="B658" t="s">
        <v>51</v>
      </c>
      <c r="C658" t="s">
        <v>340</v>
      </c>
      <c r="D658" t="s">
        <v>777</v>
      </c>
      <c r="E658" s="103">
        <v>0.72756317458269482</v>
      </c>
      <c r="F658" s="103">
        <v>678258</v>
      </c>
      <c r="G658" s="103">
        <v>2</v>
      </c>
      <c r="H658" t="s">
        <v>54</v>
      </c>
      <c r="I658" s="103"/>
    </row>
    <row r="659" spans="1:9" x14ac:dyDescent="0.35">
      <c r="A659" t="s">
        <v>486</v>
      </c>
      <c r="B659" t="s">
        <v>51</v>
      </c>
      <c r="C659" t="s">
        <v>340</v>
      </c>
      <c r="D659" t="s">
        <v>776</v>
      </c>
      <c r="E659" s="103">
        <v>1.6292625097583555</v>
      </c>
      <c r="F659" s="103">
        <v>678258</v>
      </c>
      <c r="G659" s="103">
        <v>2</v>
      </c>
      <c r="H659" t="s">
        <v>54</v>
      </c>
      <c r="I659" s="103"/>
    </row>
    <row r="660" spans="1:9" x14ac:dyDescent="0.35">
      <c r="A660" t="s">
        <v>837</v>
      </c>
      <c r="B660" t="s">
        <v>51</v>
      </c>
      <c r="C660" t="s">
        <v>353</v>
      </c>
      <c r="D660" t="s">
        <v>40</v>
      </c>
      <c r="E660" s="103">
        <v>2.3236112459317222E-3</v>
      </c>
      <c r="F660" s="103">
        <v>678258</v>
      </c>
      <c r="G660" s="103">
        <v>2</v>
      </c>
      <c r="H660" t="s">
        <v>54</v>
      </c>
      <c r="I660" s="103"/>
    </row>
    <row r="661" spans="1:9" x14ac:dyDescent="0.35">
      <c r="A661" t="s">
        <v>5295</v>
      </c>
      <c r="B661" t="s">
        <v>51</v>
      </c>
      <c r="C661" t="s">
        <v>353</v>
      </c>
      <c r="D661" t="s">
        <v>5070</v>
      </c>
      <c r="E661" s="103">
        <v>2.4908155707443007E-3</v>
      </c>
      <c r="F661" s="103">
        <v>678258</v>
      </c>
      <c r="G661" s="103">
        <v>2</v>
      </c>
      <c r="H661" t="s">
        <v>54</v>
      </c>
      <c r="I661" s="103"/>
    </row>
    <row r="662" spans="1:9" x14ac:dyDescent="0.35">
      <c r="A662" t="s">
        <v>5296</v>
      </c>
      <c r="B662" t="s">
        <v>51</v>
      </c>
      <c r="C662" t="s">
        <v>353</v>
      </c>
      <c r="D662" t="s">
        <v>5071</v>
      </c>
      <c r="E662" s="103">
        <v>2.3236112459317222E-3</v>
      </c>
      <c r="F662" s="103">
        <v>678258</v>
      </c>
      <c r="G662" s="103">
        <v>2</v>
      </c>
      <c r="H662" t="s">
        <v>54</v>
      </c>
      <c r="I662" s="103"/>
    </row>
    <row r="663" spans="1:9" x14ac:dyDescent="0.35">
      <c r="A663" t="s">
        <v>5297</v>
      </c>
      <c r="B663" t="s">
        <v>51</v>
      </c>
      <c r="C663" t="s">
        <v>353</v>
      </c>
      <c r="D663" t="s">
        <v>5072</v>
      </c>
      <c r="E663" s="103">
        <v>2.4908155707443007E-3</v>
      </c>
      <c r="F663" s="103">
        <v>678258</v>
      </c>
      <c r="G663" s="103">
        <v>2</v>
      </c>
      <c r="H663" t="s">
        <v>54</v>
      </c>
      <c r="I663" s="103"/>
    </row>
    <row r="664" spans="1:9" x14ac:dyDescent="0.35">
      <c r="A664" t="s">
        <v>835</v>
      </c>
      <c r="B664" t="s">
        <v>51</v>
      </c>
      <c r="C664" t="s">
        <v>353</v>
      </c>
      <c r="D664" t="s">
        <v>42</v>
      </c>
      <c r="E664" s="103">
        <v>2.3920086004163743E-3</v>
      </c>
      <c r="F664" s="103">
        <v>678258</v>
      </c>
      <c r="G664" s="103">
        <v>2</v>
      </c>
      <c r="H664" t="s">
        <v>54</v>
      </c>
      <c r="I664" s="103"/>
    </row>
    <row r="665" spans="1:9" x14ac:dyDescent="0.35">
      <c r="A665" t="s">
        <v>1845</v>
      </c>
      <c r="B665" t="s">
        <v>51</v>
      </c>
      <c r="C665" t="s">
        <v>353</v>
      </c>
      <c r="D665" t="s">
        <v>1767</v>
      </c>
      <c r="E665" s="103">
        <v>2.3134485699684432E-3</v>
      </c>
      <c r="F665" s="103">
        <v>678258</v>
      </c>
      <c r="G665" s="103">
        <v>2</v>
      </c>
      <c r="H665" t="s">
        <v>54</v>
      </c>
      <c r="I665" s="103"/>
    </row>
    <row r="666" spans="1:9" x14ac:dyDescent="0.35">
      <c r="A666" t="s">
        <v>1846</v>
      </c>
      <c r="B666" t="s">
        <v>51</v>
      </c>
      <c r="C666" t="s">
        <v>353</v>
      </c>
      <c r="D666" t="s">
        <v>1768</v>
      </c>
      <c r="E666" s="103">
        <v>5.6956438553772061E-4</v>
      </c>
      <c r="F666" s="103">
        <v>678258</v>
      </c>
      <c r="G666" s="103">
        <v>2</v>
      </c>
      <c r="H666" t="s">
        <v>54</v>
      </c>
      <c r="I666" s="103"/>
    </row>
    <row r="667" spans="1:9" x14ac:dyDescent="0.35">
      <c r="A667" t="s">
        <v>836</v>
      </c>
      <c r="B667" t="s">
        <v>51</v>
      </c>
      <c r="C667" t="s">
        <v>353</v>
      </c>
      <c r="D667" t="s">
        <v>340</v>
      </c>
      <c r="E667" s="103">
        <v>2.3090030600133086E-3</v>
      </c>
      <c r="F667" s="103">
        <v>678258</v>
      </c>
      <c r="G667" s="103">
        <v>2</v>
      </c>
      <c r="H667" t="s">
        <v>54</v>
      </c>
      <c r="I667" s="103"/>
    </row>
    <row r="668" spans="1:9" x14ac:dyDescent="0.35">
      <c r="A668" t="s">
        <v>490</v>
      </c>
      <c r="B668" t="s">
        <v>51</v>
      </c>
      <c r="C668" t="s">
        <v>353</v>
      </c>
      <c r="D668" t="s">
        <v>777</v>
      </c>
      <c r="E668" s="103">
        <v>1.3761855750458803E-3</v>
      </c>
      <c r="F668" s="103">
        <v>678258</v>
      </c>
      <c r="G668" s="103">
        <v>2</v>
      </c>
      <c r="H668" t="s">
        <v>54</v>
      </c>
      <c r="I668" s="103"/>
    </row>
    <row r="669" spans="1:9" x14ac:dyDescent="0.35">
      <c r="A669" t="s">
        <v>491</v>
      </c>
      <c r="B669" t="s">
        <v>51</v>
      </c>
      <c r="C669" t="s">
        <v>353</v>
      </c>
      <c r="D669" t="s">
        <v>776</v>
      </c>
      <c r="E669" s="103">
        <v>3.3870329576154005E-3</v>
      </c>
      <c r="F669" s="103">
        <v>678258</v>
      </c>
      <c r="G669" s="103">
        <v>2</v>
      </c>
      <c r="H669" t="s">
        <v>54</v>
      </c>
      <c r="I669" s="103"/>
    </row>
    <row r="670" spans="1:9" x14ac:dyDescent="0.35">
      <c r="A670" t="s">
        <v>7681</v>
      </c>
      <c r="B670" t="s">
        <v>51</v>
      </c>
      <c r="C670" t="s">
        <v>7626</v>
      </c>
      <c r="D670" t="s">
        <v>40</v>
      </c>
      <c r="E670" s="103">
        <v>0</v>
      </c>
      <c r="F670" s="103">
        <v>678258</v>
      </c>
      <c r="G670" s="103">
        <v>2</v>
      </c>
      <c r="H670" t="s">
        <v>54</v>
      </c>
      <c r="I670" s="103"/>
    </row>
    <row r="671" spans="1:9" x14ac:dyDescent="0.35">
      <c r="A671" t="s">
        <v>7682</v>
      </c>
      <c r="B671" t="s">
        <v>51</v>
      </c>
      <c r="C671" t="s">
        <v>7626</v>
      </c>
      <c r="D671" t="s">
        <v>5070</v>
      </c>
      <c r="E671" s="103">
        <v>0</v>
      </c>
      <c r="F671" s="103">
        <v>678258</v>
      </c>
      <c r="G671" s="103">
        <v>2</v>
      </c>
      <c r="H671" t="s">
        <v>54</v>
      </c>
      <c r="I671" s="103"/>
    </row>
    <row r="672" spans="1:9" x14ac:dyDescent="0.35">
      <c r="A672" t="s">
        <v>7683</v>
      </c>
      <c r="B672" t="s">
        <v>51</v>
      </c>
      <c r="C672" t="s">
        <v>7626</v>
      </c>
      <c r="D672" t="s">
        <v>5071</v>
      </c>
      <c r="E672" s="103">
        <v>0</v>
      </c>
      <c r="F672" s="103">
        <v>678258</v>
      </c>
      <c r="G672" s="103">
        <v>2</v>
      </c>
      <c r="H672" t="s">
        <v>54</v>
      </c>
      <c r="I672" s="103"/>
    </row>
    <row r="673" spans="1:9" x14ac:dyDescent="0.35">
      <c r="A673" t="s">
        <v>7684</v>
      </c>
      <c r="B673" t="s">
        <v>51</v>
      </c>
      <c r="C673" t="s">
        <v>7626</v>
      </c>
      <c r="D673" t="s">
        <v>5072</v>
      </c>
      <c r="E673" s="103">
        <v>0</v>
      </c>
      <c r="F673" s="103">
        <v>678258</v>
      </c>
      <c r="G673" s="103">
        <v>2</v>
      </c>
      <c r="H673" t="s">
        <v>54</v>
      </c>
      <c r="I673" s="103"/>
    </row>
    <row r="674" spans="1:9" x14ac:dyDescent="0.35">
      <c r="A674" t="s">
        <v>7685</v>
      </c>
      <c r="B674" t="s">
        <v>51</v>
      </c>
      <c r="C674" t="s">
        <v>7626</v>
      </c>
      <c r="D674" t="s">
        <v>42</v>
      </c>
      <c r="E674" s="103">
        <v>0</v>
      </c>
      <c r="F674" s="103">
        <v>678258</v>
      </c>
      <c r="G674" s="103">
        <v>2</v>
      </c>
      <c r="H674" t="s">
        <v>54</v>
      </c>
      <c r="I674" s="103"/>
    </row>
    <row r="675" spans="1:9" x14ac:dyDescent="0.35">
      <c r="A675" t="s">
        <v>7686</v>
      </c>
      <c r="B675" t="s">
        <v>51</v>
      </c>
      <c r="C675" t="s">
        <v>7626</v>
      </c>
      <c r="D675" t="s">
        <v>1767</v>
      </c>
      <c r="E675" s="103">
        <v>0</v>
      </c>
      <c r="F675" s="103">
        <v>678258</v>
      </c>
      <c r="G675" s="103">
        <v>2</v>
      </c>
      <c r="H675" t="s">
        <v>54</v>
      </c>
      <c r="I675" s="103"/>
    </row>
    <row r="676" spans="1:9" x14ac:dyDescent="0.35">
      <c r="A676" t="s">
        <v>7687</v>
      </c>
      <c r="B676" t="s">
        <v>51</v>
      </c>
      <c r="C676" t="s">
        <v>7626</v>
      </c>
      <c r="D676" t="s">
        <v>1768</v>
      </c>
      <c r="E676" s="103">
        <v>0</v>
      </c>
      <c r="F676" s="103">
        <v>678258</v>
      </c>
      <c r="G676" s="103">
        <v>2</v>
      </c>
      <c r="H676" t="s">
        <v>54</v>
      </c>
      <c r="I676" s="103"/>
    </row>
    <row r="677" spans="1:9" x14ac:dyDescent="0.35">
      <c r="A677" t="s">
        <v>7688</v>
      </c>
      <c r="B677" t="s">
        <v>51</v>
      </c>
      <c r="C677" t="s">
        <v>7626</v>
      </c>
      <c r="D677" t="s">
        <v>340</v>
      </c>
      <c r="E677" s="103">
        <v>0</v>
      </c>
      <c r="F677" s="103">
        <v>678258</v>
      </c>
      <c r="G677" s="103">
        <v>2</v>
      </c>
      <c r="H677" t="s">
        <v>54</v>
      </c>
      <c r="I677" s="103"/>
    </row>
    <row r="678" spans="1:9" x14ac:dyDescent="0.35">
      <c r="A678" t="s">
        <v>7689</v>
      </c>
      <c r="B678" t="s">
        <v>51</v>
      </c>
      <c r="C678" t="s">
        <v>7626</v>
      </c>
      <c r="D678" t="s">
        <v>777</v>
      </c>
      <c r="E678" s="103">
        <v>0</v>
      </c>
      <c r="F678" s="103">
        <v>678258</v>
      </c>
      <c r="G678" s="103">
        <v>2</v>
      </c>
      <c r="H678" t="s">
        <v>54</v>
      </c>
      <c r="I678" s="103"/>
    </row>
    <row r="679" spans="1:9" x14ac:dyDescent="0.35">
      <c r="A679" t="s">
        <v>7690</v>
      </c>
      <c r="B679" t="s">
        <v>51</v>
      </c>
      <c r="C679" t="s">
        <v>7626</v>
      </c>
      <c r="D679" t="s">
        <v>776</v>
      </c>
      <c r="E679" s="103">
        <v>0</v>
      </c>
      <c r="F679" s="103">
        <v>678258</v>
      </c>
      <c r="G679" s="103">
        <v>2</v>
      </c>
      <c r="H679" t="s">
        <v>54</v>
      </c>
      <c r="I679" s="103"/>
    </row>
    <row r="680" spans="1:9" x14ac:dyDescent="0.35">
      <c r="A680" t="s">
        <v>4886</v>
      </c>
      <c r="B680" t="s">
        <v>51</v>
      </c>
      <c r="C680" t="s">
        <v>4874</v>
      </c>
      <c r="D680" t="s">
        <v>40</v>
      </c>
      <c r="E680" s="103">
        <v>1.8288200074195344E-6</v>
      </c>
      <c r="F680" s="103">
        <v>678258</v>
      </c>
      <c r="G680" s="103">
        <v>2</v>
      </c>
      <c r="H680" t="s">
        <v>54</v>
      </c>
      <c r="I680" s="103"/>
    </row>
    <row r="681" spans="1:9" x14ac:dyDescent="0.35">
      <c r="A681" t="s">
        <v>5298</v>
      </c>
      <c r="B681" t="s">
        <v>51</v>
      </c>
      <c r="C681" t="s">
        <v>4874</v>
      </c>
      <c r="D681" t="s">
        <v>5070</v>
      </c>
      <c r="E681" s="103">
        <v>1.8357201557339515E-6</v>
      </c>
      <c r="F681" s="103">
        <v>678258</v>
      </c>
      <c r="G681" s="103">
        <v>2</v>
      </c>
      <c r="H681" t="s">
        <v>54</v>
      </c>
      <c r="I681" s="103"/>
    </row>
    <row r="682" spans="1:9" x14ac:dyDescent="0.35">
      <c r="A682" t="s">
        <v>5299</v>
      </c>
      <c r="B682" t="s">
        <v>51</v>
      </c>
      <c r="C682" t="s">
        <v>4874</v>
      </c>
      <c r="D682" t="s">
        <v>5071</v>
      </c>
      <c r="E682" s="103">
        <v>1.8288200074195344E-6</v>
      </c>
      <c r="F682" s="103">
        <v>678258</v>
      </c>
      <c r="G682" s="103">
        <v>2</v>
      </c>
      <c r="H682" t="s">
        <v>54</v>
      </c>
      <c r="I682" s="103"/>
    </row>
    <row r="683" spans="1:9" x14ac:dyDescent="0.35">
      <c r="A683" t="s">
        <v>5300</v>
      </c>
      <c r="B683" t="s">
        <v>51</v>
      </c>
      <c r="C683" t="s">
        <v>4874</v>
      </c>
      <c r="D683" t="s">
        <v>5072</v>
      </c>
      <c r="E683" s="103">
        <v>1.8288200074195344E-6</v>
      </c>
      <c r="F683" s="103">
        <v>678258</v>
      </c>
      <c r="G683" s="103">
        <v>2</v>
      </c>
      <c r="H683" t="s">
        <v>54</v>
      </c>
      <c r="I683" s="103"/>
    </row>
    <row r="684" spans="1:9" x14ac:dyDescent="0.35">
      <c r="A684" t="s">
        <v>4887</v>
      </c>
      <c r="B684" t="s">
        <v>51</v>
      </c>
      <c r="C684" t="s">
        <v>4874</v>
      </c>
      <c r="D684" t="s">
        <v>42</v>
      </c>
      <c r="E684" s="103">
        <v>1.7338844909429572E-6</v>
      </c>
      <c r="F684" s="103">
        <v>678258</v>
      </c>
      <c r="G684" s="103">
        <v>2</v>
      </c>
      <c r="H684" t="s">
        <v>54</v>
      </c>
      <c r="I684" s="103"/>
    </row>
    <row r="685" spans="1:9" x14ac:dyDescent="0.35">
      <c r="A685" t="s">
        <v>4888</v>
      </c>
      <c r="B685" t="s">
        <v>51</v>
      </c>
      <c r="C685" t="s">
        <v>4874</v>
      </c>
      <c r="D685" t="s">
        <v>1767</v>
      </c>
      <c r="E685" s="103">
        <v>1.7178193231533443E-6</v>
      </c>
      <c r="F685" s="103">
        <v>678258</v>
      </c>
      <c r="G685" s="103">
        <v>2</v>
      </c>
      <c r="H685" t="s">
        <v>54</v>
      </c>
      <c r="I685" s="103"/>
    </row>
    <row r="686" spans="1:9" x14ac:dyDescent="0.35">
      <c r="A686" t="s">
        <v>4889</v>
      </c>
      <c r="B686" t="s">
        <v>51</v>
      </c>
      <c r="C686" t="s">
        <v>4874</v>
      </c>
      <c r="D686" t="s">
        <v>1768</v>
      </c>
      <c r="E686" s="103">
        <v>6.0728726928471898E-7</v>
      </c>
      <c r="F686" s="103">
        <v>678258</v>
      </c>
      <c r="G686" s="103">
        <v>2</v>
      </c>
      <c r="H686" t="s">
        <v>54</v>
      </c>
      <c r="I686" s="103"/>
    </row>
    <row r="687" spans="1:9" x14ac:dyDescent="0.35">
      <c r="A687" t="s">
        <v>4890</v>
      </c>
      <c r="B687" t="s">
        <v>51</v>
      </c>
      <c r="C687" t="s">
        <v>4874</v>
      </c>
      <c r="D687" t="s">
        <v>340</v>
      </c>
      <c r="E687" s="103">
        <v>1.7917652796736568E-6</v>
      </c>
      <c r="F687" s="103">
        <v>678258</v>
      </c>
      <c r="G687" s="103">
        <v>2</v>
      </c>
      <c r="H687" t="s">
        <v>54</v>
      </c>
      <c r="I687" s="103"/>
    </row>
    <row r="688" spans="1:9" x14ac:dyDescent="0.35">
      <c r="A688" t="s">
        <v>4891</v>
      </c>
      <c r="B688" t="s">
        <v>51</v>
      </c>
      <c r="C688" t="s">
        <v>4874</v>
      </c>
      <c r="D688" t="s">
        <v>777</v>
      </c>
      <c r="E688" s="103">
        <v>9.841390045682499E-7</v>
      </c>
      <c r="F688" s="103">
        <v>678258</v>
      </c>
      <c r="G688" s="103">
        <v>2</v>
      </c>
      <c r="H688" t="s">
        <v>54</v>
      </c>
      <c r="I688" s="103"/>
    </row>
    <row r="689" spans="1:9" x14ac:dyDescent="0.35">
      <c r="A689" t="s">
        <v>4892</v>
      </c>
      <c r="B689" t="s">
        <v>51</v>
      </c>
      <c r="C689" t="s">
        <v>4874</v>
      </c>
      <c r="D689" t="s">
        <v>776</v>
      </c>
      <c r="E689" s="103">
        <v>2.6395406451431361E-6</v>
      </c>
      <c r="F689" s="103">
        <v>678258</v>
      </c>
      <c r="G689" s="103">
        <v>2</v>
      </c>
      <c r="H689" t="s">
        <v>54</v>
      </c>
      <c r="I689" s="103"/>
    </row>
    <row r="690" spans="1:9" x14ac:dyDescent="0.35">
      <c r="A690" t="s">
        <v>7691</v>
      </c>
      <c r="B690" t="s">
        <v>51</v>
      </c>
      <c r="C690" t="s">
        <v>7627</v>
      </c>
      <c r="D690" t="s">
        <v>40</v>
      </c>
      <c r="E690" s="103">
        <v>4.6829218655056777E-5</v>
      </c>
      <c r="F690" s="103">
        <v>678258</v>
      </c>
      <c r="G690" s="103">
        <v>2</v>
      </c>
      <c r="H690" t="s">
        <v>54</v>
      </c>
      <c r="I690" s="103"/>
    </row>
    <row r="691" spans="1:9" x14ac:dyDescent="0.35">
      <c r="A691" t="s">
        <v>7692</v>
      </c>
      <c r="B691" t="s">
        <v>51</v>
      </c>
      <c r="C691" t="s">
        <v>7627</v>
      </c>
      <c r="D691" t="s">
        <v>5070</v>
      </c>
      <c r="E691" s="103">
        <v>5.3837414046502826E-5</v>
      </c>
      <c r="F691" s="103">
        <v>678258</v>
      </c>
      <c r="G691" s="103">
        <v>2</v>
      </c>
      <c r="H691" t="s">
        <v>54</v>
      </c>
      <c r="I691" s="103"/>
    </row>
    <row r="692" spans="1:9" x14ac:dyDescent="0.35">
      <c r="A692" t="s">
        <v>7693</v>
      </c>
      <c r="B692" t="s">
        <v>51</v>
      </c>
      <c r="C692" t="s">
        <v>7627</v>
      </c>
      <c r="D692" t="s">
        <v>5071</v>
      </c>
      <c r="E692" s="103">
        <v>5.3837414046502826E-5</v>
      </c>
      <c r="F692" s="103">
        <v>678258</v>
      </c>
      <c r="G692" s="103">
        <v>2</v>
      </c>
      <c r="H692" t="s">
        <v>54</v>
      </c>
      <c r="I692" s="103"/>
    </row>
    <row r="693" spans="1:9" x14ac:dyDescent="0.35">
      <c r="A693" t="s">
        <v>7694</v>
      </c>
      <c r="B693" t="s">
        <v>51</v>
      </c>
      <c r="C693" t="s">
        <v>7627</v>
      </c>
      <c r="D693" t="s">
        <v>5072</v>
      </c>
      <c r="E693" s="103">
        <v>5.3837414046502826E-5</v>
      </c>
      <c r="F693" s="103">
        <v>678258</v>
      </c>
      <c r="G693" s="103">
        <v>2</v>
      </c>
      <c r="H693" t="s">
        <v>54</v>
      </c>
      <c r="I693" s="103"/>
    </row>
    <row r="694" spans="1:9" x14ac:dyDescent="0.35">
      <c r="A694" t="s">
        <v>7695</v>
      </c>
      <c r="B694" t="s">
        <v>51</v>
      </c>
      <c r="C694" t="s">
        <v>7627</v>
      </c>
      <c r="D694" t="s">
        <v>42</v>
      </c>
      <c r="E694" s="103">
        <v>5.3837414046502826E-5</v>
      </c>
      <c r="F694" s="103">
        <v>678258</v>
      </c>
      <c r="G694" s="103">
        <v>2</v>
      </c>
      <c r="H694" t="s">
        <v>54</v>
      </c>
      <c r="I694" s="103"/>
    </row>
    <row r="695" spans="1:9" x14ac:dyDescent="0.35">
      <c r="A695" t="s">
        <v>7696</v>
      </c>
      <c r="B695" t="s">
        <v>51</v>
      </c>
      <c r="C695" t="s">
        <v>7627</v>
      </c>
      <c r="D695" t="s">
        <v>1767</v>
      </c>
      <c r="E695" s="103">
        <v>5.3837414046502826E-5</v>
      </c>
      <c r="F695" s="103">
        <v>678258</v>
      </c>
      <c r="G695" s="103">
        <v>2</v>
      </c>
      <c r="H695" t="s">
        <v>54</v>
      </c>
      <c r="I695" s="103"/>
    </row>
    <row r="696" spans="1:9" x14ac:dyDescent="0.35">
      <c r="A696" t="s">
        <v>7697</v>
      </c>
      <c r="B696" t="s">
        <v>51</v>
      </c>
      <c r="C696" t="s">
        <v>7627</v>
      </c>
      <c r="D696" t="s">
        <v>1768</v>
      </c>
      <c r="E696" s="103">
        <v>3.7796001725253182E-5</v>
      </c>
      <c r="F696" s="103">
        <v>678258</v>
      </c>
      <c r="G696" s="103">
        <v>2</v>
      </c>
      <c r="H696" t="s">
        <v>54</v>
      </c>
      <c r="I696" s="103"/>
    </row>
    <row r="697" spans="1:9" x14ac:dyDescent="0.35">
      <c r="A697" t="s">
        <v>7698</v>
      </c>
      <c r="B697" t="s">
        <v>51</v>
      </c>
      <c r="C697" t="s">
        <v>7627</v>
      </c>
      <c r="D697" t="s">
        <v>340</v>
      </c>
      <c r="E697" s="103">
        <v>1.8798518958333573E-5</v>
      </c>
      <c r="F697" s="103">
        <v>678258</v>
      </c>
      <c r="G697" s="103">
        <v>2</v>
      </c>
      <c r="H697" t="s">
        <v>54</v>
      </c>
      <c r="I697" s="103"/>
    </row>
    <row r="698" spans="1:9" x14ac:dyDescent="0.35">
      <c r="A698" t="s">
        <v>7699</v>
      </c>
      <c r="B698" t="s">
        <v>51</v>
      </c>
      <c r="C698" t="s">
        <v>7627</v>
      </c>
      <c r="D698" t="s">
        <v>777</v>
      </c>
      <c r="E698" s="103">
        <v>2.5978352308274813E-5</v>
      </c>
      <c r="F698" s="103">
        <v>678258</v>
      </c>
      <c r="G698" s="103">
        <v>2</v>
      </c>
      <c r="H698" t="s">
        <v>54</v>
      </c>
      <c r="I698" s="103"/>
    </row>
    <row r="699" spans="1:9" x14ac:dyDescent="0.35">
      <c r="A699" t="s">
        <v>7700</v>
      </c>
      <c r="B699" t="s">
        <v>51</v>
      </c>
      <c r="C699" t="s">
        <v>7627</v>
      </c>
      <c r="D699" t="s">
        <v>776</v>
      </c>
      <c r="E699" s="103">
        <v>6.9676048295252768E-5</v>
      </c>
      <c r="F699" s="103">
        <v>678258</v>
      </c>
      <c r="G699" s="103">
        <v>2</v>
      </c>
      <c r="H699" t="s">
        <v>54</v>
      </c>
      <c r="I699" s="103"/>
    </row>
    <row r="700" spans="1:9" x14ac:dyDescent="0.35">
      <c r="A700" t="s">
        <v>7701</v>
      </c>
      <c r="B700" t="s">
        <v>51</v>
      </c>
      <c r="C700" t="s">
        <v>7628</v>
      </c>
      <c r="D700" t="s">
        <v>40</v>
      </c>
      <c r="E700" s="103">
        <v>5.0147835696553082E-5</v>
      </c>
      <c r="F700" s="103">
        <v>678258</v>
      </c>
      <c r="G700" s="103">
        <v>2</v>
      </c>
      <c r="H700" t="s">
        <v>54</v>
      </c>
      <c r="I700" s="103"/>
    </row>
    <row r="701" spans="1:9" x14ac:dyDescent="0.35">
      <c r="A701" t="s">
        <v>7702</v>
      </c>
      <c r="B701" t="s">
        <v>51</v>
      </c>
      <c r="C701" t="s">
        <v>7628</v>
      </c>
      <c r="D701" t="s">
        <v>5070</v>
      </c>
      <c r="E701" s="103">
        <v>5.0896725951101629E-5</v>
      </c>
      <c r="F701" s="103">
        <v>678258</v>
      </c>
      <c r="G701" s="103">
        <v>2</v>
      </c>
      <c r="H701" t="s">
        <v>54</v>
      </c>
      <c r="I701" s="103"/>
    </row>
    <row r="702" spans="1:9" x14ac:dyDescent="0.35">
      <c r="A702" t="s">
        <v>7703</v>
      </c>
      <c r="B702" t="s">
        <v>51</v>
      </c>
      <c r="C702" t="s">
        <v>7628</v>
      </c>
      <c r="D702" t="s">
        <v>5071</v>
      </c>
      <c r="E702" s="103">
        <v>5.0896725951101629E-5</v>
      </c>
      <c r="F702" s="103">
        <v>678258</v>
      </c>
      <c r="G702" s="103">
        <v>2</v>
      </c>
      <c r="H702" t="s">
        <v>54</v>
      </c>
      <c r="I702" s="103"/>
    </row>
    <row r="703" spans="1:9" x14ac:dyDescent="0.35">
      <c r="A703" t="s">
        <v>7704</v>
      </c>
      <c r="B703" t="s">
        <v>51</v>
      </c>
      <c r="C703" t="s">
        <v>7628</v>
      </c>
      <c r="D703" t="s">
        <v>5072</v>
      </c>
      <c r="E703" s="103">
        <v>5.0896725951101629E-5</v>
      </c>
      <c r="F703" s="103">
        <v>678258</v>
      </c>
      <c r="G703" s="103">
        <v>2</v>
      </c>
      <c r="H703" t="s">
        <v>54</v>
      </c>
      <c r="I703" s="103"/>
    </row>
    <row r="704" spans="1:9" x14ac:dyDescent="0.35">
      <c r="A704" t="s">
        <v>7705</v>
      </c>
      <c r="B704" t="s">
        <v>51</v>
      </c>
      <c r="C704" t="s">
        <v>7628</v>
      </c>
      <c r="D704" t="s">
        <v>42</v>
      </c>
      <c r="E704" s="103">
        <v>5.0320124857611357E-5</v>
      </c>
      <c r="F704" s="103">
        <v>678258</v>
      </c>
      <c r="G704" s="103">
        <v>2</v>
      </c>
      <c r="H704" t="s">
        <v>54</v>
      </c>
      <c r="I704" s="103"/>
    </row>
    <row r="705" spans="1:9" x14ac:dyDescent="0.35">
      <c r="A705" t="s">
        <v>7706</v>
      </c>
      <c r="B705" t="s">
        <v>51</v>
      </c>
      <c r="C705" t="s">
        <v>7628</v>
      </c>
      <c r="D705" t="s">
        <v>1767</v>
      </c>
      <c r="E705" s="103">
        <v>4.931922315204691E-5</v>
      </c>
      <c r="F705" s="103">
        <v>678258</v>
      </c>
      <c r="G705" s="103">
        <v>2</v>
      </c>
      <c r="H705" t="s">
        <v>54</v>
      </c>
      <c r="I705" s="103"/>
    </row>
    <row r="706" spans="1:9" x14ac:dyDescent="0.35">
      <c r="A706" t="s">
        <v>7707</v>
      </c>
      <c r="B706" t="s">
        <v>51</v>
      </c>
      <c r="C706" t="s">
        <v>7628</v>
      </c>
      <c r="D706" t="s">
        <v>1768</v>
      </c>
      <c r="E706" s="103">
        <v>2.5337734854233753E-5</v>
      </c>
      <c r="F706" s="103">
        <v>678258</v>
      </c>
      <c r="G706" s="103">
        <v>2</v>
      </c>
      <c r="H706" t="s">
        <v>54</v>
      </c>
      <c r="I706" s="103"/>
    </row>
    <row r="707" spans="1:9" x14ac:dyDescent="0.35">
      <c r="A707" t="s">
        <v>7708</v>
      </c>
      <c r="B707" t="s">
        <v>51</v>
      </c>
      <c r="C707" t="s">
        <v>7628</v>
      </c>
      <c r="D707" t="s">
        <v>340</v>
      </c>
      <c r="E707" s="103">
        <v>3.5929870144028785E-5</v>
      </c>
      <c r="F707" s="103">
        <v>678258</v>
      </c>
      <c r="G707" s="103">
        <v>2</v>
      </c>
      <c r="H707" t="s">
        <v>54</v>
      </c>
      <c r="I707" s="103"/>
    </row>
    <row r="708" spans="1:9" x14ac:dyDescent="0.35">
      <c r="A708" t="s">
        <v>7709</v>
      </c>
      <c r="B708" t="s">
        <v>51</v>
      </c>
      <c r="C708" t="s">
        <v>7628</v>
      </c>
      <c r="D708" t="s">
        <v>777</v>
      </c>
      <c r="E708" s="103">
        <v>2.7606957740831551E-5</v>
      </c>
      <c r="F708" s="103">
        <v>678258</v>
      </c>
      <c r="G708" s="103">
        <v>2</v>
      </c>
      <c r="H708" t="s">
        <v>54</v>
      </c>
      <c r="I708" s="103"/>
    </row>
    <row r="709" spans="1:9" x14ac:dyDescent="0.35">
      <c r="A709" t="s">
        <v>7710</v>
      </c>
      <c r="B709" t="s">
        <v>51</v>
      </c>
      <c r="C709" t="s">
        <v>7628</v>
      </c>
      <c r="D709" t="s">
        <v>776</v>
      </c>
      <c r="E709" s="103">
        <v>7.0017349683247694E-5</v>
      </c>
      <c r="F709" s="103">
        <v>678258</v>
      </c>
      <c r="G709" s="103">
        <v>2</v>
      </c>
      <c r="H709" t="s">
        <v>54</v>
      </c>
      <c r="I709" s="103"/>
    </row>
    <row r="710" spans="1:9" x14ac:dyDescent="0.35">
      <c r="A710" t="s">
        <v>7711</v>
      </c>
      <c r="B710" t="s">
        <v>51</v>
      </c>
      <c r="C710" t="s">
        <v>7629</v>
      </c>
      <c r="D710" t="s">
        <v>40</v>
      </c>
      <c r="E710" s="103">
        <v>9.6977054351609845E-5</v>
      </c>
      <c r="F710" s="103">
        <v>678258</v>
      </c>
      <c r="G710" s="103">
        <v>2</v>
      </c>
      <c r="H710" t="s">
        <v>54</v>
      </c>
      <c r="I710" s="103"/>
    </row>
    <row r="711" spans="1:9" x14ac:dyDescent="0.35">
      <c r="A711" t="s">
        <v>7712</v>
      </c>
      <c r="B711" t="s">
        <v>51</v>
      </c>
      <c r="C711" t="s">
        <v>7629</v>
      </c>
      <c r="D711" t="s">
        <v>5070</v>
      </c>
      <c r="E711" s="103">
        <v>1.0473413999760444E-4</v>
      </c>
      <c r="F711" s="103">
        <v>678258</v>
      </c>
      <c r="G711" s="103">
        <v>2</v>
      </c>
      <c r="H711" t="s">
        <v>54</v>
      </c>
      <c r="I711" s="103"/>
    </row>
    <row r="712" spans="1:9" x14ac:dyDescent="0.35">
      <c r="A712" t="s">
        <v>7713</v>
      </c>
      <c r="B712" t="s">
        <v>51</v>
      </c>
      <c r="C712" t="s">
        <v>7629</v>
      </c>
      <c r="D712" t="s">
        <v>5071</v>
      </c>
      <c r="E712" s="103">
        <v>1.0473413999760444E-4</v>
      </c>
      <c r="F712" s="103">
        <v>678258</v>
      </c>
      <c r="G712" s="103">
        <v>2</v>
      </c>
      <c r="H712" t="s">
        <v>54</v>
      </c>
      <c r="I712" s="103"/>
    </row>
    <row r="713" spans="1:9" x14ac:dyDescent="0.35">
      <c r="A713" t="s">
        <v>7714</v>
      </c>
      <c r="B713" t="s">
        <v>51</v>
      </c>
      <c r="C713" t="s">
        <v>7629</v>
      </c>
      <c r="D713" t="s">
        <v>5072</v>
      </c>
      <c r="E713" s="103">
        <v>1.0473413999760444E-4</v>
      </c>
      <c r="F713" s="103">
        <v>678258</v>
      </c>
      <c r="G713" s="103">
        <v>2</v>
      </c>
      <c r="H713" t="s">
        <v>54</v>
      </c>
      <c r="I713" s="103"/>
    </row>
    <row r="714" spans="1:9" x14ac:dyDescent="0.35">
      <c r="A714" t="s">
        <v>7715</v>
      </c>
      <c r="B714" t="s">
        <v>51</v>
      </c>
      <c r="C714" t="s">
        <v>7629</v>
      </c>
      <c r="D714" t="s">
        <v>42</v>
      </c>
      <c r="E714" s="103">
        <v>1.0415753890411419E-4</v>
      </c>
      <c r="F714" s="103">
        <v>678258</v>
      </c>
      <c r="G714" s="103">
        <v>2</v>
      </c>
      <c r="H714" t="s">
        <v>54</v>
      </c>
      <c r="I714" s="103"/>
    </row>
    <row r="715" spans="1:9" x14ac:dyDescent="0.35">
      <c r="A715" t="s">
        <v>7716</v>
      </c>
      <c r="B715" t="s">
        <v>51</v>
      </c>
      <c r="C715" t="s">
        <v>7629</v>
      </c>
      <c r="D715" t="s">
        <v>1767</v>
      </c>
      <c r="E715" s="103">
        <v>1.0315663719854972E-4</v>
      </c>
      <c r="F715" s="103">
        <v>678258</v>
      </c>
      <c r="G715" s="103">
        <v>2</v>
      </c>
      <c r="H715" t="s">
        <v>54</v>
      </c>
      <c r="I715" s="103"/>
    </row>
    <row r="716" spans="1:9" x14ac:dyDescent="0.35">
      <c r="A716" t="s">
        <v>7717</v>
      </c>
      <c r="B716" t="s">
        <v>51</v>
      </c>
      <c r="C716" t="s">
        <v>7629</v>
      </c>
      <c r="D716" t="s">
        <v>1768</v>
      </c>
      <c r="E716" s="103">
        <v>6.3133736579486945E-5</v>
      </c>
      <c r="F716" s="103">
        <v>678258</v>
      </c>
      <c r="G716" s="103">
        <v>2</v>
      </c>
      <c r="H716" t="s">
        <v>54</v>
      </c>
      <c r="I716" s="103"/>
    </row>
    <row r="717" spans="1:9" x14ac:dyDescent="0.35">
      <c r="A717" t="s">
        <v>7718</v>
      </c>
      <c r="B717" t="s">
        <v>51</v>
      </c>
      <c r="C717" t="s">
        <v>7629</v>
      </c>
      <c r="D717" t="s">
        <v>340</v>
      </c>
      <c r="E717" s="103">
        <v>5.4728389102362359E-5</v>
      </c>
      <c r="F717" s="103">
        <v>678258</v>
      </c>
      <c r="G717" s="103">
        <v>2</v>
      </c>
      <c r="H717" t="s">
        <v>54</v>
      </c>
      <c r="I717" s="103"/>
    </row>
    <row r="718" spans="1:9" x14ac:dyDescent="0.35">
      <c r="A718" t="s">
        <v>7719</v>
      </c>
      <c r="B718" t="s">
        <v>51</v>
      </c>
      <c r="C718" t="s">
        <v>7629</v>
      </c>
      <c r="D718" t="s">
        <v>777</v>
      </c>
      <c r="E718" s="103">
        <v>5.358531004910636E-5</v>
      </c>
      <c r="F718" s="103">
        <v>678258</v>
      </c>
      <c r="G718" s="103">
        <v>2</v>
      </c>
      <c r="H718" t="s">
        <v>54</v>
      </c>
      <c r="I718" s="103"/>
    </row>
    <row r="719" spans="1:9" x14ac:dyDescent="0.35">
      <c r="A719" t="s">
        <v>7720</v>
      </c>
      <c r="B719" t="s">
        <v>51</v>
      </c>
      <c r="C719" t="s">
        <v>7629</v>
      </c>
      <c r="D719" t="s">
        <v>776</v>
      </c>
      <c r="E719" s="103">
        <v>1.3969339797850045E-4</v>
      </c>
      <c r="F719" s="103">
        <v>678258</v>
      </c>
      <c r="G719" s="103">
        <v>2</v>
      </c>
      <c r="H719" t="s">
        <v>54</v>
      </c>
      <c r="I719" s="103"/>
    </row>
    <row r="720" spans="1:9" x14ac:dyDescent="0.35">
      <c r="A720" t="s">
        <v>7721</v>
      </c>
      <c r="B720" t="s">
        <v>51</v>
      </c>
      <c r="C720" t="s">
        <v>7630</v>
      </c>
      <c r="D720" t="s">
        <v>40</v>
      </c>
      <c r="E720" s="103">
        <v>9.6977054351609845E-5</v>
      </c>
      <c r="F720" s="103">
        <v>678258</v>
      </c>
      <c r="G720" s="103">
        <v>2</v>
      </c>
      <c r="H720" t="s">
        <v>54</v>
      </c>
      <c r="I720" s="103"/>
    </row>
    <row r="721" spans="1:9" x14ac:dyDescent="0.35">
      <c r="A721" t="s">
        <v>7722</v>
      </c>
      <c r="B721" t="s">
        <v>51</v>
      </c>
      <c r="C721" t="s">
        <v>7630</v>
      </c>
      <c r="D721" t="s">
        <v>5070</v>
      </c>
      <c r="E721" s="103">
        <v>1.0473413999760444E-4</v>
      </c>
      <c r="F721" s="103">
        <v>678258</v>
      </c>
      <c r="G721" s="103">
        <v>2</v>
      </c>
      <c r="H721" t="s">
        <v>54</v>
      </c>
      <c r="I721" s="103"/>
    </row>
    <row r="722" spans="1:9" x14ac:dyDescent="0.35">
      <c r="A722" t="s">
        <v>7723</v>
      </c>
      <c r="B722" t="s">
        <v>51</v>
      </c>
      <c r="C722" t="s">
        <v>7630</v>
      </c>
      <c r="D722" t="s">
        <v>5071</v>
      </c>
      <c r="E722" s="103">
        <v>1.0473413999760444E-4</v>
      </c>
      <c r="F722" s="103">
        <v>678258</v>
      </c>
      <c r="G722" s="103">
        <v>2</v>
      </c>
      <c r="H722" t="s">
        <v>54</v>
      </c>
      <c r="I722" s="103"/>
    </row>
    <row r="723" spans="1:9" x14ac:dyDescent="0.35">
      <c r="A723" t="s">
        <v>7724</v>
      </c>
      <c r="B723" t="s">
        <v>51</v>
      </c>
      <c r="C723" t="s">
        <v>7630</v>
      </c>
      <c r="D723" t="s">
        <v>5072</v>
      </c>
      <c r="E723" s="103">
        <v>1.0473413999760444E-4</v>
      </c>
      <c r="F723" s="103">
        <v>678258</v>
      </c>
      <c r="G723" s="103">
        <v>2</v>
      </c>
      <c r="H723" t="s">
        <v>54</v>
      </c>
      <c r="I723" s="103"/>
    </row>
    <row r="724" spans="1:9" x14ac:dyDescent="0.35">
      <c r="A724" t="s">
        <v>7725</v>
      </c>
      <c r="B724" t="s">
        <v>51</v>
      </c>
      <c r="C724" t="s">
        <v>7630</v>
      </c>
      <c r="D724" t="s">
        <v>42</v>
      </c>
      <c r="E724" s="103">
        <v>1.0415753890411419E-4</v>
      </c>
      <c r="F724" s="103">
        <v>678258</v>
      </c>
      <c r="G724" s="103">
        <v>2</v>
      </c>
      <c r="H724" t="s">
        <v>54</v>
      </c>
      <c r="I724" s="103"/>
    </row>
    <row r="725" spans="1:9" x14ac:dyDescent="0.35">
      <c r="A725" t="s">
        <v>7726</v>
      </c>
      <c r="B725" t="s">
        <v>51</v>
      </c>
      <c r="C725" t="s">
        <v>7630</v>
      </c>
      <c r="D725" t="s">
        <v>1767</v>
      </c>
      <c r="E725" s="103">
        <v>1.0315663719854972E-4</v>
      </c>
      <c r="F725" s="103">
        <v>678258</v>
      </c>
      <c r="G725" s="103">
        <v>2</v>
      </c>
      <c r="H725" t="s">
        <v>54</v>
      </c>
      <c r="I725" s="103"/>
    </row>
    <row r="726" spans="1:9" x14ac:dyDescent="0.35">
      <c r="A726" t="s">
        <v>7727</v>
      </c>
      <c r="B726" t="s">
        <v>51</v>
      </c>
      <c r="C726" t="s">
        <v>7630</v>
      </c>
      <c r="D726" t="s">
        <v>1768</v>
      </c>
      <c r="E726" s="103">
        <v>6.3133736579486945E-5</v>
      </c>
      <c r="F726" s="103">
        <v>678258</v>
      </c>
      <c r="G726" s="103">
        <v>2</v>
      </c>
      <c r="H726" t="s">
        <v>54</v>
      </c>
      <c r="I726" s="103"/>
    </row>
    <row r="727" spans="1:9" x14ac:dyDescent="0.35">
      <c r="A727" t="s">
        <v>7728</v>
      </c>
      <c r="B727" t="s">
        <v>51</v>
      </c>
      <c r="C727" t="s">
        <v>7630</v>
      </c>
      <c r="D727" t="s">
        <v>340</v>
      </c>
      <c r="E727" s="103">
        <v>5.4728389102362359E-5</v>
      </c>
      <c r="F727" s="103">
        <v>678258</v>
      </c>
      <c r="G727" s="103">
        <v>2</v>
      </c>
      <c r="H727" t="s">
        <v>54</v>
      </c>
      <c r="I727" s="103"/>
    </row>
    <row r="728" spans="1:9" x14ac:dyDescent="0.35">
      <c r="A728" t="s">
        <v>7729</v>
      </c>
      <c r="B728" t="s">
        <v>51</v>
      </c>
      <c r="C728" t="s">
        <v>7630</v>
      </c>
      <c r="D728" t="s">
        <v>777</v>
      </c>
      <c r="E728" s="103">
        <v>5.358531004910636E-5</v>
      </c>
      <c r="F728" s="103">
        <v>678258</v>
      </c>
      <c r="G728" s="103">
        <v>2</v>
      </c>
      <c r="H728" t="s">
        <v>54</v>
      </c>
      <c r="I728" s="103"/>
    </row>
    <row r="729" spans="1:9" x14ac:dyDescent="0.35">
      <c r="A729" t="s">
        <v>7730</v>
      </c>
      <c r="B729" t="s">
        <v>51</v>
      </c>
      <c r="C729" t="s">
        <v>7630</v>
      </c>
      <c r="D729" t="s">
        <v>776</v>
      </c>
      <c r="E729" s="103">
        <v>1.3969339797850045E-4</v>
      </c>
      <c r="F729" s="103">
        <v>678258</v>
      </c>
      <c r="G729" s="103">
        <v>2</v>
      </c>
      <c r="H729" t="s">
        <v>54</v>
      </c>
      <c r="I729" s="103"/>
    </row>
    <row r="730" spans="1:9" x14ac:dyDescent="0.35">
      <c r="A730" t="s">
        <v>4416</v>
      </c>
      <c r="B730" t="s">
        <v>51</v>
      </c>
      <c r="C730" t="s">
        <v>4357</v>
      </c>
      <c r="D730" t="s">
        <v>40</v>
      </c>
      <c r="E730" s="103">
        <v>1.0365820597170842E-3</v>
      </c>
      <c r="F730" s="103">
        <v>678455</v>
      </c>
      <c r="G730" s="103">
        <v>3</v>
      </c>
      <c r="H730" t="s">
        <v>54</v>
      </c>
      <c r="I730" s="103"/>
    </row>
    <row r="731" spans="1:9" x14ac:dyDescent="0.35">
      <c r="A731" t="s">
        <v>5301</v>
      </c>
      <c r="B731" t="s">
        <v>51</v>
      </c>
      <c r="C731" t="s">
        <v>4357</v>
      </c>
      <c r="D731" t="s">
        <v>5070</v>
      </c>
      <c r="E731" s="103">
        <v>1.4607945233351711E-3</v>
      </c>
      <c r="F731" s="103">
        <v>678455</v>
      </c>
      <c r="G731" s="103">
        <v>3</v>
      </c>
      <c r="H731" t="s">
        <v>54</v>
      </c>
      <c r="I731" s="103"/>
    </row>
    <row r="732" spans="1:9" x14ac:dyDescent="0.35">
      <c r="A732" t="s">
        <v>5302</v>
      </c>
      <c r="B732" t="s">
        <v>51</v>
      </c>
      <c r="C732" t="s">
        <v>4357</v>
      </c>
      <c r="D732" t="s">
        <v>5071</v>
      </c>
      <c r="E732" s="103">
        <v>1.4587660008482026E-3</v>
      </c>
      <c r="F732" s="103">
        <v>678455</v>
      </c>
      <c r="G732" s="103">
        <v>3</v>
      </c>
      <c r="H732" t="s">
        <v>54</v>
      </c>
      <c r="I732" s="103"/>
    </row>
    <row r="733" spans="1:9" x14ac:dyDescent="0.35">
      <c r="A733" t="s">
        <v>5303</v>
      </c>
      <c r="B733" t="s">
        <v>51</v>
      </c>
      <c r="C733" t="s">
        <v>4357</v>
      </c>
      <c r="D733" t="s">
        <v>5072</v>
      </c>
      <c r="E733" s="103">
        <v>1.4606529722894629E-3</v>
      </c>
      <c r="F733" s="103">
        <v>678455</v>
      </c>
      <c r="G733" s="103">
        <v>3</v>
      </c>
      <c r="H733" t="s">
        <v>54</v>
      </c>
      <c r="I733" s="103"/>
    </row>
    <row r="734" spans="1:9" x14ac:dyDescent="0.35">
      <c r="A734" t="s">
        <v>4417</v>
      </c>
      <c r="B734" t="s">
        <v>51</v>
      </c>
      <c r="C734" t="s">
        <v>4357</v>
      </c>
      <c r="D734" t="s">
        <v>42</v>
      </c>
      <c r="E734" s="103">
        <v>1.4399502531481879E-3</v>
      </c>
      <c r="F734" s="103">
        <v>678455</v>
      </c>
      <c r="G734" s="103">
        <v>3</v>
      </c>
      <c r="H734" t="s">
        <v>54</v>
      </c>
      <c r="I734" s="103"/>
    </row>
    <row r="735" spans="1:9" x14ac:dyDescent="0.35">
      <c r="A735" t="s">
        <v>4418</v>
      </c>
      <c r="B735" t="s">
        <v>51</v>
      </c>
      <c r="C735" t="s">
        <v>4357</v>
      </c>
      <c r="D735" t="s">
        <v>1767</v>
      </c>
      <c r="E735" s="103">
        <v>1.4343124958441098E-3</v>
      </c>
      <c r="F735" s="103">
        <v>678455</v>
      </c>
      <c r="G735" s="103">
        <v>3</v>
      </c>
      <c r="H735" t="s">
        <v>54</v>
      </c>
      <c r="I735" s="103"/>
    </row>
    <row r="736" spans="1:9" x14ac:dyDescent="0.35">
      <c r="A736" t="s">
        <v>4419</v>
      </c>
      <c r="B736" t="s">
        <v>51</v>
      </c>
      <c r="C736" t="s">
        <v>4357</v>
      </c>
      <c r="D736" t="s">
        <v>1768</v>
      </c>
      <c r="E736" s="103">
        <v>7.7166561867478842E-4</v>
      </c>
      <c r="F736" s="103">
        <v>678455</v>
      </c>
      <c r="G736" s="103">
        <v>3</v>
      </c>
      <c r="H736" t="s">
        <v>54</v>
      </c>
      <c r="I736" s="103"/>
    </row>
    <row r="737" spans="1:9" x14ac:dyDescent="0.35">
      <c r="A737" t="s">
        <v>4420</v>
      </c>
      <c r="B737" t="s">
        <v>51</v>
      </c>
      <c r="C737" t="s">
        <v>4357</v>
      </c>
      <c r="D737" t="s">
        <v>340</v>
      </c>
      <c r="E737" s="103">
        <v>3.6709362744196473E-4</v>
      </c>
      <c r="F737" s="103">
        <v>678455</v>
      </c>
      <c r="G737" s="103">
        <v>3</v>
      </c>
      <c r="H737" t="s">
        <v>54</v>
      </c>
      <c r="I737" s="103"/>
    </row>
    <row r="738" spans="1:9" x14ac:dyDescent="0.35">
      <c r="A738" t="s">
        <v>4421</v>
      </c>
      <c r="B738" t="s">
        <v>51</v>
      </c>
      <c r="C738" t="s">
        <v>4357</v>
      </c>
      <c r="D738" t="s">
        <v>777</v>
      </c>
      <c r="E738" s="103">
        <v>8.299258022629926E-4</v>
      </c>
      <c r="F738" s="103">
        <v>678455</v>
      </c>
      <c r="G738" s="103">
        <v>3</v>
      </c>
      <c r="H738" t="s">
        <v>54</v>
      </c>
      <c r="I738" s="103"/>
    </row>
    <row r="739" spans="1:9" x14ac:dyDescent="0.35">
      <c r="A739" t="s">
        <v>4422</v>
      </c>
      <c r="B739" t="s">
        <v>51</v>
      </c>
      <c r="C739" t="s">
        <v>4357</v>
      </c>
      <c r="D739" t="s">
        <v>776</v>
      </c>
      <c r="E739" s="103">
        <v>2.1769007955933406E-3</v>
      </c>
      <c r="F739" s="103">
        <v>678455</v>
      </c>
      <c r="G739" s="103">
        <v>3</v>
      </c>
      <c r="H739" t="s">
        <v>54</v>
      </c>
      <c r="I739" s="103"/>
    </row>
    <row r="740" spans="1:9" x14ac:dyDescent="0.35">
      <c r="A740" t="s">
        <v>4402</v>
      </c>
      <c r="B740" t="s">
        <v>51</v>
      </c>
      <c r="C740" t="s">
        <v>4358</v>
      </c>
      <c r="D740" t="s">
        <v>40</v>
      </c>
      <c r="E740" s="103">
        <v>0</v>
      </c>
      <c r="F740" s="103">
        <v>678455</v>
      </c>
      <c r="G740" s="103">
        <v>3</v>
      </c>
      <c r="H740" t="s">
        <v>54</v>
      </c>
      <c r="I740" s="103"/>
    </row>
    <row r="741" spans="1:9" x14ac:dyDescent="0.35">
      <c r="A741" t="s">
        <v>5304</v>
      </c>
      <c r="B741" t="s">
        <v>51</v>
      </c>
      <c r="C741" t="s">
        <v>4358</v>
      </c>
      <c r="D741" t="s">
        <v>5070</v>
      </c>
      <c r="E741" s="103">
        <v>0</v>
      </c>
      <c r="F741" s="103">
        <v>678455</v>
      </c>
      <c r="G741" s="103">
        <v>3</v>
      </c>
      <c r="H741" t="s">
        <v>54</v>
      </c>
      <c r="I741" s="103"/>
    </row>
    <row r="742" spans="1:9" x14ac:dyDescent="0.35">
      <c r="A742" t="s">
        <v>5305</v>
      </c>
      <c r="B742" t="s">
        <v>51</v>
      </c>
      <c r="C742" t="s">
        <v>4358</v>
      </c>
      <c r="D742" t="s">
        <v>5071</v>
      </c>
      <c r="E742" s="103">
        <v>0</v>
      </c>
      <c r="F742" s="103">
        <v>678455</v>
      </c>
      <c r="G742" s="103">
        <v>3</v>
      </c>
      <c r="H742" t="s">
        <v>54</v>
      </c>
      <c r="I742" s="103"/>
    </row>
    <row r="743" spans="1:9" x14ac:dyDescent="0.35">
      <c r="A743" t="s">
        <v>5306</v>
      </c>
      <c r="B743" t="s">
        <v>51</v>
      </c>
      <c r="C743" t="s">
        <v>4358</v>
      </c>
      <c r="D743" t="s">
        <v>5072</v>
      </c>
      <c r="E743" s="103">
        <v>0</v>
      </c>
      <c r="F743" s="103">
        <v>678455</v>
      </c>
      <c r="G743" s="103">
        <v>3</v>
      </c>
      <c r="H743" t="s">
        <v>54</v>
      </c>
      <c r="I743" s="103"/>
    </row>
    <row r="744" spans="1:9" x14ac:dyDescent="0.35">
      <c r="A744" t="s">
        <v>4403</v>
      </c>
      <c r="B744" t="s">
        <v>51</v>
      </c>
      <c r="C744" t="s">
        <v>4358</v>
      </c>
      <c r="D744" t="s">
        <v>42</v>
      </c>
      <c r="E744" s="103">
        <v>0</v>
      </c>
      <c r="F744" s="103">
        <v>678455</v>
      </c>
      <c r="G744" s="103">
        <v>3</v>
      </c>
      <c r="H744" t="s">
        <v>54</v>
      </c>
      <c r="I744" s="103"/>
    </row>
    <row r="745" spans="1:9" x14ac:dyDescent="0.35">
      <c r="A745" t="s">
        <v>4404</v>
      </c>
      <c r="B745" t="s">
        <v>51</v>
      </c>
      <c r="C745" t="s">
        <v>4358</v>
      </c>
      <c r="D745" t="s">
        <v>1767</v>
      </c>
      <c r="E745" s="103">
        <v>0</v>
      </c>
      <c r="F745" s="103">
        <v>678455</v>
      </c>
      <c r="G745" s="103">
        <v>3</v>
      </c>
      <c r="H745" t="s">
        <v>54</v>
      </c>
      <c r="I745" s="103"/>
    </row>
    <row r="746" spans="1:9" x14ac:dyDescent="0.35">
      <c r="A746" t="s">
        <v>4405</v>
      </c>
      <c r="B746" t="s">
        <v>51</v>
      </c>
      <c r="C746" t="s">
        <v>4358</v>
      </c>
      <c r="D746" t="s">
        <v>1768</v>
      </c>
      <c r="E746" s="103">
        <v>0</v>
      </c>
      <c r="F746" s="103">
        <v>678455</v>
      </c>
      <c r="G746" s="103">
        <v>3</v>
      </c>
      <c r="H746" t="s">
        <v>54</v>
      </c>
      <c r="I746" s="103"/>
    </row>
    <row r="747" spans="1:9" x14ac:dyDescent="0.35">
      <c r="A747" t="s">
        <v>4406</v>
      </c>
      <c r="B747" t="s">
        <v>51</v>
      </c>
      <c r="C747" t="s">
        <v>4358</v>
      </c>
      <c r="D747" t="s">
        <v>340</v>
      </c>
      <c r="E747" s="103">
        <v>0</v>
      </c>
      <c r="F747" s="103">
        <v>678455</v>
      </c>
      <c r="G747" s="103">
        <v>3</v>
      </c>
      <c r="H747" t="s">
        <v>54</v>
      </c>
      <c r="I747" s="103"/>
    </row>
    <row r="748" spans="1:9" x14ac:dyDescent="0.35">
      <c r="A748" t="s">
        <v>4407</v>
      </c>
      <c r="B748" t="s">
        <v>51</v>
      </c>
      <c r="C748" t="s">
        <v>4358</v>
      </c>
      <c r="D748" t="s">
        <v>777</v>
      </c>
      <c r="E748" s="103">
        <v>0</v>
      </c>
      <c r="F748" s="103">
        <v>678455</v>
      </c>
      <c r="G748" s="103">
        <v>3</v>
      </c>
      <c r="H748" t="s">
        <v>54</v>
      </c>
      <c r="I748" s="103"/>
    </row>
    <row r="749" spans="1:9" x14ac:dyDescent="0.35">
      <c r="A749" t="s">
        <v>4408</v>
      </c>
      <c r="B749" t="s">
        <v>51</v>
      </c>
      <c r="C749" t="s">
        <v>4358</v>
      </c>
      <c r="D749" t="s">
        <v>776</v>
      </c>
      <c r="E749" s="103">
        <v>0</v>
      </c>
      <c r="F749" s="103">
        <v>678455</v>
      </c>
      <c r="G749" s="103">
        <v>3</v>
      </c>
      <c r="H749" t="s">
        <v>54</v>
      </c>
      <c r="I749" s="103"/>
    </row>
    <row r="750" spans="1:9" x14ac:dyDescent="0.35">
      <c r="A750" t="s">
        <v>4409</v>
      </c>
      <c r="B750" t="s">
        <v>51</v>
      </c>
      <c r="C750" t="s">
        <v>4359</v>
      </c>
      <c r="D750" t="s">
        <v>40</v>
      </c>
      <c r="E750" s="103">
        <v>2.8383129456654912E-5</v>
      </c>
      <c r="F750" s="103">
        <v>678455</v>
      </c>
      <c r="G750" s="103">
        <v>3</v>
      </c>
      <c r="H750" t="s">
        <v>54</v>
      </c>
      <c r="I750" s="103"/>
    </row>
    <row r="751" spans="1:9" x14ac:dyDescent="0.35">
      <c r="A751" t="s">
        <v>5307</v>
      </c>
      <c r="B751" t="s">
        <v>51</v>
      </c>
      <c r="C751" t="s">
        <v>4359</v>
      </c>
      <c r="D751" t="s">
        <v>5070</v>
      </c>
      <c r="E751" s="103">
        <v>2.8524680502363081E-5</v>
      </c>
      <c r="F751" s="103">
        <v>678455</v>
      </c>
      <c r="G751" s="103">
        <v>3</v>
      </c>
      <c r="H751" t="s">
        <v>54</v>
      </c>
      <c r="I751" s="103"/>
    </row>
    <row r="752" spans="1:9" x14ac:dyDescent="0.35">
      <c r="A752" t="s">
        <v>5308</v>
      </c>
      <c r="B752" t="s">
        <v>51</v>
      </c>
      <c r="C752" t="s">
        <v>4359</v>
      </c>
      <c r="D752" t="s">
        <v>5071</v>
      </c>
      <c r="E752" s="103">
        <v>2.8383129456654912E-5</v>
      </c>
      <c r="F752" s="103">
        <v>678455</v>
      </c>
      <c r="G752" s="103">
        <v>3</v>
      </c>
      <c r="H752" t="s">
        <v>54</v>
      </c>
      <c r="I752" s="103"/>
    </row>
    <row r="753" spans="1:9" x14ac:dyDescent="0.35">
      <c r="A753" t="s">
        <v>5309</v>
      </c>
      <c r="B753" t="s">
        <v>51</v>
      </c>
      <c r="C753" t="s">
        <v>4359</v>
      </c>
      <c r="D753" t="s">
        <v>5072</v>
      </c>
      <c r="E753" s="103">
        <v>2.8383129456654912E-5</v>
      </c>
      <c r="F753" s="103">
        <v>678455</v>
      </c>
      <c r="G753" s="103">
        <v>3</v>
      </c>
      <c r="H753" t="s">
        <v>54</v>
      </c>
      <c r="I753" s="103"/>
    </row>
    <row r="754" spans="1:9" x14ac:dyDescent="0.35">
      <c r="A754" t="s">
        <v>4410</v>
      </c>
      <c r="B754" t="s">
        <v>51</v>
      </c>
      <c r="C754" t="s">
        <v>4359</v>
      </c>
      <c r="D754" t="s">
        <v>42</v>
      </c>
      <c r="E754" s="103">
        <v>2.7901245505352822E-5</v>
      </c>
      <c r="F754" s="103">
        <v>678455</v>
      </c>
      <c r="G754" s="103">
        <v>3</v>
      </c>
      <c r="H754" t="s">
        <v>54</v>
      </c>
      <c r="I754" s="103"/>
    </row>
    <row r="755" spans="1:9" x14ac:dyDescent="0.35">
      <c r="A755" t="s">
        <v>4411</v>
      </c>
      <c r="B755" t="s">
        <v>51</v>
      </c>
      <c r="C755" t="s">
        <v>4359</v>
      </c>
      <c r="D755" t="s">
        <v>1767</v>
      </c>
      <c r="E755" s="103">
        <v>2.7895443649778742E-5</v>
      </c>
      <c r="F755" s="103">
        <v>678455</v>
      </c>
      <c r="G755" s="103">
        <v>3</v>
      </c>
      <c r="H755" t="s">
        <v>54</v>
      </c>
      <c r="I755" s="103"/>
    </row>
    <row r="756" spans="1:9" x14ac:dyDescent="0.35">
      <c r="A756" t="s">
        <v>4412</v>
      </c>
      <c r="B756" t="s">
        <v>51</v>
      </c>
      <c r="C756" t="s">
        <v>4359</v>
      </c>
      <c r="D756" t="s">
        <v>1768</v>
      </c>
      <c r="E756" s="103">
        <v>1.368990953673121E-5</v>
      </c>
      <c r="F756" s="103">
        <v>678455</v>
      </c>
      <c r="G756" s="103">
        <v>3</v>
      </c>
      <c r="H756" t="s">
        <v>54</v>
      </c>
      <c r="I756" s="103"/>
    </row>
    <row r="757" spans="1:9" x14ac:dyDescent="0.35">
      <c r="A757" t="s">
        <v>4413</v>
      </c>
      <c r="B757" t="s">
        <v>51</v>
      </c>
      <c r="C757" t="s">
        <v>4359</v>
      </c>
      <c r="D757" t="s">
        <v>340</v>
      </c>
      <c r="E757" s="103">
        <v>2.7945316848849188E-5</v>
      </c>
      <c r="F757" s="103">
        <v>678455</v>
      </c>
      <c r="G757" s="103">
        <v>3</v>
      </c>
      <c r="H757" t="s">
        <v>54</v>
      </c>
      <c r="I757" s="103"/>
    </row>
    <row r="758" spans="1:9" x14ac:dyDescent="0.35">
      <c r="A758" t="s">
        <v>4414</v>
      </c>
      <c r="B758" t="s">
        <v>51</v>
      </c>
      <c r="C758" t="s">
        <v>4359</v>
      </c>
      <c r="D758" t="s">
        <v>777</v>
      </c>
      <c r="E758" s="103">
        <v>2.5228008646590249E-5</v>
      </c>
      <c r="F758" s="103">
        <v>678455</v>
      </c>
      <c r="G758" s="103">
        <v>3</v>
      </c>
      <c r="H758" t="s">
        <v>54</v>
      </c>
      <c r="I758" s="103"/>
    </row>
    <row r="759" spans="1:9" x14ac:dyDescent="0.35">
      <c r="A759" t="s">
        <v>4415</v>
      </c>
      <c r="B759" t="s">
        <v>51</v>
      </c>
      <c r="C759" t="s">
        <v>4359</v>
      </c>
      <c r="D759" t="s">
        <v>776</v>
      </c>
      <c r="E759" s="103">
        <v>6.0585910402981E-5</v>
      </c>
      <c r="F759" s="103">
        <v>678455</v>
      </c>
      <c r="G759" s="103">
        <v>3</v>
      </c>
      <c r="H759" t="s">
        <v>54</v>
      </c>
      <c r="I759" s="103"/>
    </row>
    <row r="760" spans="1:9" x14ac:dyDescent="0.35">
      <c r="A760" t="s">
        <v>861</v>
      </c>
      <c r="B760" t="s">
        <v>51</v>
      </c>
      <c r="C760" t="s">
        <v>36</v>
      </c>
      <c r="D760" t="s">
        <v>40</v>
      </c>
      <c r="E760" s="103">
        <v>1.3767887579488915E-2</v>
      </c>
      <c r="F760" s="103">
        <v>678455</v>
      </c>
      <c r="G760" s="103">
        <v>3</v>
      </c>
      <c r="H760" t="s">
        <v>54</v>
      </c>
      <c r="I760" s="103"/>
    </row>
    <row r="761" spans="1:9" x14ac:dyDescent="0.35">
      <c r="A761" t="s">
        <v>5310</v>
      </c>
      <c r="B761" t="s">
        <v>51</v>
      </c>
      <c r="C761" t="s">
        <v>36</v>
      </c>
      <c r="D761" t="s">
        <v>5070</v>
      </c>
      <c r="E761" s="103">
        <v>1.3808194347152466E-2</v>
      </c>
      <c r="F761" s="103">
        <v>678455</v>
      </c>
      <c r="G761" s="103">
        <v>3</v>
      </c>
      <c r="H761" t="s">
        <v>54</v>
      </c>
      <c r="I761" s="103"/>
    </row>
    <row r="762" spans="1:9" x14ac:dyDescent="0.35">
      <c r="A762" t="s">
        <v>5311</v>
      </c>
      <c r="B762" t="s">
        <v>51</v>
      </c>
      <c r="C762" t="s">
        <v>36</v>
      </c>
      <c r="D762" t="s">
        <v>5071</v>
      </c>
      <c r="E762" s="103">
        <v>1.3772742128327816E-2</v>
      </c>
      <c r="F762" s="103">
        <v>678455</v>
      </c>
      <c r="G762" s="103">
        <v>3</v>
      </c>
      <c r="H762" t="s">
        <v>54</v>
      </c>
      <c r="I762" s="103"/>
    </row>
    <row r="763" spans="1:9" x14ac:dyDescent="0.35">
      <c r="A763" t="s">
        <v>5312</v>
      </c>
      <c r="B763" t="s">
        <v>51</v>
      </c>
      <c r="C763" t="s">
        <v>36</v>
      </c>
      <c r="D763" t="s">
        <v>5072</v>
      </c>
      <c r="E763" s="103">
        <v>1.3808194347152466E-2</v>
      </c>
      <c r="F763" s="103">
        <v>678455</v>
      </c>
      <c r="G763" s="103">
        <v>3</v>
      </c>
      <c r="H763" t="s">
        <v>54</v>
      </c>
      <c r="I763" s="103"/>
    </row>
    <row r="764" spans="1:9" x14ac:dyDescent="0.35">
      <c r="A764" t="s">
        <v>859</v>
      </c>
      <c r="B764" t="s">
        <v>51</v>
      </c>
      <c r="C764" t="s">
        <v>36</v>
      </c>
      <c r="D764" t="s">
        <v>42</v>
      </c>
      <c r="E764" s="103">
        <v>1.3310047063762088E-2</v>
      </c>
      <c r="F764" s="103">
        <v>678455</v>
      </c>
      <c r="G764" s="103">
        <v>3</v>
      </c>
      <c r="H764" t="s">
        <v>54</v>
      </c>
      <c r="I764" s="103"/>
    </row>
    <row r="765" spans="1:9" x14ac:dyDescent="0.35">
      <c r="A765" t="s">
        <v>1881</v>
      </c>
      <c r="B765" t="s">
        <v>51</v>
      </c>
      <c r="C765" t="s">
        <v>36</v>
      </c>
      <c r="D765" t="s">
        <v>1767</v>
      </c>
      <c r="E765" s="103">
        <v>1.3095053661670566E-2</v>
      </c>
      <c r="F765" s="103">
        <v>678455</v>
      </c>
      <c r="G765" s="103">
        <v>3</v>
      </c>
      <c r="H765" t="s">
        <v>54</v>
      </c>
      <c r="I765" s="103"/>
    </row>
    <row r="766" spans="1:9" x14ac:dyDescent="0.35">
      <c r="A766" t="s">
        <v>1882</v>
      </c>
      <c r="B766" t="s">
        <v>51</v>
      </c>
      <c r="C766" t="s">
        <v>36</v>
      </c>
      <c r="D766" t="s">
        <v>1768</v>
      </c>
      <c r="E766" s="103">
        <v>5.4964923075756173E-3</v>
      </c>
      <c r="F766" s="103">
        <v>678455</v>
      </c>
      <c r="G766" s="103">
        <v>3</v>
      </c>
      <c r="H766" t="s">
        <v>54</v>
      </c>
      <c r="I766" s="103"/>
    </row>
    <row r="767" spans="1:9" x14ac:dyDescent="0.35">
      <c r="A767" t="s">
        <v>860</v>
      </c>
      <c r="B767" t="s">
        <v>51</v>
      </c>
      <c r="C767" t="s">
        <v>36</v>
      </c>
      <c r="D767" t="s">
        <v>340</v>
      </c>
      <c r="E767" s="103">
        <v>1.2136810013921766E-2</v>
      </c>
      <c r="F767" s="103">
        <v>678455</v>
      </c>
      <c r="G767" s="103">
        <v>3</v>
      </c>
      <c r="H767" t="s">
        <v>54</v>
      </c>
      <c r="I767" s="103"/>
    </row>
    <row r="768" spans="1:9" x14ac:dyDescent="0.35">
      <c r="A768" t="s">
        <v>524</v>
      </c>
      <c r="B768" t="s">
        <v>51</v>
      </c>
      <c r="C768" t="s">
        <v>36</v>
      </c>
      <c r="D768" t="s">
        <v>777</v>
      </c>
      <c r="E768" s="103">
        <v>1.2859836269270871E-2</v>
      </c>
      <c r="F768" s="103">
        <v>678455</v>
      </c>
      <c r="G768" s="103">
        <v>3</v>
      </c>
      <c r="H768" t="s">
        <v>54</v>
      </c>
      <c r="I768" s="103"/>
    </row>
    <row r="769" spans="1:9" x14ac:dyDescent="0.35">
      <c r="A769" t="s">
        <v>525</v>
      </c>
      <c r="B769" t="s">
        <v>51</v>
      </c>
      <c r="C769" t="s">
        <v>36</v>
      </c>
      <c r="D769" t="s">
        <v>776</v>
      </c>
      <c r="E769" s="103">
        <v>2.8221909045895159E-2</v>
      </c>
      <c r="F769" s="103">
        <v>678455</v>
      </c>
      <c r="G769" s="103">
        <v>3</v>
      </c>
      <c r="H769" t="s">
        <v>54</v>
      </c>
      <c r="I769" s="103"/>
    </row>
    <row r="770" spans="1:9" x14ac:dyDescent="0.35">
      <c r="A770" t="s">
        <v>864</v>
      </c>
      <c r="B770" t="s">
        <v>51</v>
      </c>
      <c r="C770" t="s">
        <v>37</v>
      </c>
      <c r="D770" t="s">
        <v>40</v>
      </c>
      <c r="E770" s="103">
        <v>6.6774655443548547E-2</v>
      </c>
      <c r="F770" s="103">
        <v>678455</v>
      </c>
      <c r="G770" s="103">
        <v>3</v>
      </c>
      <c r="H770" t="s">
        <v>54</v>
      </c>
      <c r="I770" s="103"/>
    </row>
    <row r="771" spans="1:9" x14ac:dyDescent="0.35">
      <c r="A771" t="s">
        <v>5313</v>
      </c>
      <c r="B771" t="s">
        <v>51</v>
      </c>
      <c r="C771" t="s">
        <v>37</v>
      </c>
      <c r="D771" t="s">
        <v>5070</v>
      </c>
      <c r="E771" s="103">
        <v>6.7112516177395942E-2</v>
      </c>
      <c r="F771" s="103">
        <v>678455</v>
      </c>
      <c r="G771" s="103">
        <v>3</v>
      </c>
      <c r="H771" t="s">
        <v>54</v>
      </c>
      <c r="I771" s="103"/>
    </row>
    <row r="772" spans="1:9" x14ac:dyDescent="0.35">
      <c r="A772" t="s">
        <v>5314</v>
      </c>
      <c r="B772" t="s">
        <v>51</v>
      </c>
      <c r="C772" t="s">
        <v>37</v>
      </c>
      <c r="D772" t="s">
        <v>5071</v>
      </c>
      <c r="E772" s="103">
        <v>6.6789592013125162E-2</v>
      </c>
      <c r="F772" s="103">
        <v>678455</v>
      </c>
      <c r="G772" s="103">
        <v>3</v>
      </c>
      <c r="H772" t="s">
        <v>54</v>
      </c>
      <c r="I772" s="103"/>
    </row>
    <row r="773" spans="1:9" x14ac:dyDescent="0.35">
      <c r="A773" t="s">
        <v>5315</v>
      </c>
      <c r="B773" t="s">
        <v>51</v>
      </c>
      <c r="C773" t="s">
        <v>37</v>
      </c>
      <c r="D773" t="s">
        <v>5072</v>
      </c>
      <c r="E773" s="103">
        <v>6.7111817469948931E-2</v>
      </c>
      <c r="F773" s="103">
        <v>678455</v>
      </c>
      <c r="G773" s="103">
        <v>3</v>
      </c>
      <c r="H773" t="s">
        <v>54</v>
      </c>
      <c r="I773" s="103"/>
    </row>
    <row r="774" spans="1:9" x14ac:dyDescent="0.35">
      <c r="A774" t="s">
        <v>862</v>
      </c>
      <c r="B774" t="s">
        <v>51</v>
      </c>
      <c r="C774" t="s">
        <v>37</v>
      </c>
      <c r="D774" t="s">
        <v>42</v>
      </c>
      <c r="E774" s="103">
        <v>6.5205750655240161E-2</v>
      </c>
      <c r="F774" s="103">
        <v>678455</v>
      </c>
      <c r="G774" s="103">
        <v>3</v>
      </c>
      <c r="H774" t="s">
        <v>54</v>
      </c>
      <c r="I774" s="103"/>
    </row>
    <row r="775" spans="1:9" x14ac:dyDescent="0.35">
      <c r="A775" t="s">
        <v>1849</v>
      </c>
      <c r="B775" t="s">
        <v>51</v>
      </c>
      <c r="C775" t="s">
        <v>37</v>
      </c>
      <c r="D775" t="s">
        <v>1767</v>
      </c>
      <c r="E775" s="103">
        <v>6.4913376004037945E-2</v>
      </c>
      <c r="F775" s="103">
        <v>678455</v>
      </c>
      <c r="G775" s="103">
        <v>3</v>
      </c>
      <c r="H775" t="s">
        <v>54</v>
      </c>
      <c r="I775" s="103"/>
    </row>
    <row r="776" spans="1:9" x14ac:dyDescent="0.35">
      <c r="A776" t="s">
        <v>1850</v>
      </c>
      <c r="B776" t="s">
        <v>51</v>
      </c>
      <c r="C776" t="s">
        <v>37</v>
      </c>
      <c r="D776" t="s">
        <v>1768</v>
      </c>
      <c r="E776" s="103">
        <v>3.1632318989376844E-2</v>
      </c>
      <c r="F776" s="103">
        <v>678455</v>
      </c>
      <c r="G776" s="103">
        <v>3</v>
      </c>
      <c r="H776" t="s">
        <v>54</v>
      </c>
      <c r="I776" s="103"/>
    </row>
    <row r="777" spans="1:9" x14ac:dyDescent="0.35">
      <c r="A777" t="s">
        <v>863</v>
      </c>
      <c r="B777" t="s">
        <v>51</v>
      </c>
      <c r="C777" t="s">
        <v>37</v>
      </c>
      <c r="D777" t="s">
        <v>340</v>
      </c>
      <c r="E777" s="103">
        <v>5.8467371283131293E-2</v>
      </c>
      <c r="F777" s="103">
        <v>678455</v>
      </c>
      <c r="G777" s="103">
        <v>3</v>
      </c>
      <c r="H777" t="s">
        <v>54</v>
      </c>
      <c r="I777" s="103"/>
    </row>
    <row r="778" spans="1:9" x14ac:dyDescent="0.35">
      <c r="A778" t="s">
        <v>526</v>
      </c>
      <c r="B778" t="s">
        <v>51</v>
      </c>
      <c r="C778" t="s">
        <v>37</v>
      </c>
      <c r="D778" t="s">
        <v>777</v>
      </c>
      <c r="E778" s="103">
        <v>6.0524886613188687E-2</v>
      </c>
      <c r="F778" s="103">
        <v>678455</v>
      </c>
      <c r="G778" s="103">
        <v>3</v>
      </c>
      <c r="H778" t="s">
        <v>54</v>
      </c>
      <c r="I778" s="103"/>
    </row>
    <row r="779" spans="1:9" x14ac:dyDescent="0.35">
      <c r="A779" t="s">
        <v>527</v>
      </c>
      <c r="B779" t="s">
        <v>51</v>
      </c>
      <c r="C779" t="s">
        <v>37</v>
      </c>
      <c r="D779" t="s">
        <v>776</v>
      </c>
      <c r="E779" s="103">
        <v>0.13746275581928372</v>
      </c>
      <c r="F779" s="103">
        <v>678455</v>
      </c>
      <c r="G779" s="103">
        <v>3</v>
      </c>
      <c r="H779" t="s">
        <v>54</v>
      </c>
      <c r="I779" s="103"/>
    </row>
    <row r="780" spans="1:9" x14ac:dyDescent="0.35">
      <c r="A780" t="s">
        <v>867</v>
      </c>
      <c r="B780" t="s">
        <v>51</v>
      </c>
      <c r="C780" t="s">
        <v>38</v>
      </c>
      <c r="D780" t="s">
        <v>40</v>
      </c>
      <c r="E780" s="103">
        <v>2.0432596761669346E-2</v>
      </c>
      <c r="F780" s="103">
        <v>678455</v>
      </c>
      <c r="G780" s="103">
        <v>3</v>
      </c>
      <c r="H780" t="s">
        <v>54</v>
      </c>
      <c r="I780" s="103"/>
    </row>
    <row r="781" spans="1:9" x14ac:dyDescent="0.35">
      <c r="A781" t="s">
        <v>5316</v>
      </c>
      <c r="B781" t="s">
        <v>51</v>
      </c>
      <c r="C781" t="s">
        <v>38</v>
      </c>
      <c r="D781" t="s">
        <v>5070</v>
      </c>
      <c r="E781" s="103">
        <v>2.0474175681170426E-2</v>
      </c>
      <c r="F781" s="103">
        <v>678455</v>
      </c>
      <c r="G781" s="103">
        <v>3</v>
      </c>
      <c r="H781" t="s">
        <v>54</v>
      </c>
      <c r="I781" s="103"/>
    </row>
    <row r="782" spans="1:9" x14ac:dyDescent="0.35">
      <c r="A782" t="s">
        <v>5317</v>
      </c>
      <c r="B782" t="s">
        <v>51</v>
      </c>
      <c r="C782" t="s">
        <v>38</v>
      </c>
      <c r="D782" t="s">
        <v>5071</v>
      </c>
      <c r="E782" s="103">
        <v>2.0435120429594195E-2</v>
      </c>
      <c r="F782" s="103">
        <v>678455</v>
      </c>
      <c r="G782" s="103">
        <v>3</v>
      </c>
      <c r="H782" t="s">
        <v>54</v>
      </c>
      <c r="I782" s="103"/>
    </row>
    <row r="783" spans="1:9" x14ac:dyDescent="0.35">
      <c r="A783" t="s">
        <v>5318</v>
      </c>
      <c r="B783" t="s">
        <v>51</v>
      </c>
      <c r="C783" t="s">
        <v>38</v>
      </c>
      <c r="D783" t="s">
        <v>5072</v>
      </c>
      <c r="E783" s="103">
        <v>2.0474175681170426E-2</v>
      </c>
      <c r="F783" s="103">
        <v>678455</v>
      </c>
      <c r="G783" s="103">
        <v>3</v>
      </c>
      <c r="H783" t="s">
        <v>54</v>
      </c>
      <c r="I783" s="103"/>
    </row>
    <row r="784" spans="1:9" x14ac:dyDescent="0.35">
      <c r="A784" t="s">
        <v>865</v>
      </c>
      <c r="B784" t="s">
        <v>51</v>
      </c>
      <c r="C784" t="s">
        <v>38</v>
      </c>
      <c r="D784" t="s">
        <v>42</v>
      </c>
      <c r="E784" s="103">
        <v>2.028699116140004E-2</v>
      </c>
      <c r="F784" s="103">
        <v>678455</v>
      </c>
      <c r="G784" s="103">
        <v>3</v>
      </c>
      <c r="H784" t="s">
        <v>54</v>
      </c>
      <c r="I784" s="103"/>
    </row>
    <row r="785" spans="1:9" x14ac:dyDescent="0.35">
      <c r="A785" t="s">
        <v>1851</v>
      </c>
      <c r="B785" t="s">
        <v>51</v>
      </c>
      <c r="C785" t="s">
        <v>38</v>
      </c>
      <c r="D785" t="s">
        <v>1767</v>
      </c>
      <c r="E785" s="103">
        <v>2.0216041405662289E-2</v>
      </c>
      <c r="F785" s="103">
        <v>678455</v>
      </c>
      <c r="G785" s="103">
        <v>3</v>
      </c>
      <c r="H785" t="s">
        <v>54</v>
      </c>
      <c r="I785" s="103"/>
    </row>
    <row r="786" spans="1:9" x14ac:dyDescent="0.35">
      <c r="A786" t="s">
        <v>1852</v>
      </c>
      <c r="B786" t="s">
        <v>51</v>
      </c>
      <c r="C786" t="s">
        <v>38</v>
      </c>
      <c r="D786" t="s">
        <v>1768</v>
      </c>
      <c r="E786" s="103">
        <v>1.222166727060541E-2</v>
      </c>
      <c r="F786" s="103">
        <v>678455</v>
      </c>
      <c r="G786" s="103">
        <v>3</v>
      </c>
      <c r="H786" t="s">
        <v>54</v>
      </c>
      <c r="I786" s="103"/>
    </row>
    <row r="787" spans="1:9" x14ac:dyDescent="0.35">
      <c r="A787" t="s">
        <v>866</v>
      </c>
      <c r="B787" t="s">
        <v>51</v>
      </c>
      <c r="C787" t="s">
        <v>38</v>
      </c>
      <c r="D787" t="s">
        <v>340</v>
      </c>
      <c r="E787" s="103">
        <v>1.3835500772480585E-2</v>
      </c>
      <c r="F787" s="103">
        <v>678455</v>
      </c>
      <c r="G787" s="103">
        <v>3</v>
      </c>
      <c r="H787" t="s">
        <v>54</v>
      </c>
      <c r="I787" s="103"/>
    </row>
    <row r="788" spans="1:9" x14ac:dyDescent="0.35">
      <c r="A788" t="s">
        <v>528</v>
      </c>
      <c r="B788" t="s">
        <v>51</v>
      </c>
      <c r="C788" t="s">
        <v>38</v>
      </c>
      <c r="D788" t="s">
        <v>777</v>
      </c>
      <c r="E788" s="103">
        <v>1.9086963160284517E-2</v>
      </c>
      <c r="F788" s="103">
        <v>678455</v>
      </c>
      <c r="G788" s="103">
        <v>3</v>
      </c>
      <c r="H788" t="s">
        <v>54</v>
      </c>
      <c r="I788" s="103"/>
    </row>
    <row r="789" spans="1:9" x14ac:dyDescent="0.35">
      <c r="A789" t="s">
        <v>529</v>
      </c>
      <c r="B789" t="s">
        <v>51</v>
      </c>
      <c r="C789" t="s">
        <v>38</v>
      </c>
      <c r="D789" t="s">
        <v>776</v>
      </c>
      <c r="E789" s="103">
        <v>4.2084598458163862E-2</v>
      </c>
      <c r="F789" s="103">
        <v>678455</v>
      </c>
      <c r="G789" s="103">
        <v>3</v>
      </c>
      <c r="H789" t="s">
        <v>54</v>
      </c>
      <c r="I789" s="103"/>
    </row>
    <row r="790" spans="1:9" x14ac:dyDescent="0.35">
      <c r="A790" t="s">
        <v>1146</v>
      </c>
      <c r="B790" t="s">
        <v>51</v>
      </c>
      <c r="C790" t="s">
        <v>39</v>
      </c>
      <c r="D790" t="s">
        <v>40</v>
      </c>
      <c r="E790" s="103">
        <v>0</v>
      </c>
      <c r="F790" s="103">
        <v>678455</v>
      </c>
      <c r="G790" s="103">
        <v>3</v>
      </c>
      <c r="H790" t="s">
        <v>54</v>
      </c>
      <c r="I790" s="103"/>
    </row>
    <row r="791" spans="1:9" x14ac:dyDescent="0.35">
      <c r="A791" t="s">
        <v>5319</v>
      </c>
      <c r="B791" t="s">
        <v>51</v>
      </c>
      <c r="C791" t="s">
        <v>39</v>
      </c>
      <c r="D791" t="s">
        <v>5070</v>
      </c>
      <c r="E791" s="103">
        <v>0</v>
      </c>
      <c r="F791" s="103">
        <v>678455</v>
      </c>
      <c r="G791" s="103">
        <v>3</v>
      </c>
      <c r="H791" t="s">
        <v>54</v>
      </c>
      <c r="I791" s="103"/>
    </row>
    <row r="792" spans="1:9" x14ac:dyDescent="0.35">
      <c r="A792" t="s">
        <v>5320</v>
      </c>
      <c r="B792" t="s">
        <v>51</v>
      </c>
      <c r="C792" t="s">
        <v>39</v>
      </c>
      <c r="D792" t="s">
        <v>5071</v>
      </c>
      <c r="E792" s="103">
        <v>0</v>
      </c>
      <c r="F792" s="103">
        <v>678455</v>
      </c>
      <c r="G792" s="103">
        <v>3</v>
      </c>
      <c r="H792" t="s">
        <v>54</v>
      </c>
      <c r="I792" s="103"/>
    </row>
    <row r="793" spans="1:9" x14ac:dyDescent="0.35">
      <c r="A793" t="s">
        <v>5321</v>
      </c>
      <c r="B793" t="s">
        <v>51</v>
      </c>
      <c r="C793" t="s">
        <v>39</v>
      </c>
      <c r="D793" t="s">
        <v>5072</v>
      </c>
      <c r="E793" s="103">
        <v>0</v>
      </c>
      <c r="F793" s="103">
        <v>678455</v>
      </c>
      <c r="G793" s="103">
        <v>3</v>
      </c>
      <c r="H793" t="s">
        <v>54</v>
      </c>
      <c r="I793" s="103"/>
    </row>
    <row r="794" spans="1:9" x14ac:dyDescent="0.35">
      <c r="A794" t="s">
        <v>1147</v>
      </c>
      <c r="B794" t="s">
        <v>51</v>
      </c>
      <c r="C794" t="s">
        <v>39</v>
      </c>
      <c r="D794" t="s">
        <v>42</v>
      </c>
      <c r="E794" s="103">
        <v>0</v>
      </c>
      <c r="F794" s="103">
        <v>678455</v>
      </c>
      <c r="G794" s="103">
        <v>3</v>
      </c>
      <c r="H794" t="s">
        <v>54</v>
      </c>
      <c r="I794" s="103"/>
    </row>
    <row r="795" spans="1:9" x14ac:dyDescent="0.35">
      <c r="A795" t="s">
        <v>1853</v>
      </c>
      <c r="B795" t="s">
        <v>51</v>
      </c>
      <c r="C795" t="s">
        <v>39</v>
      </c>
      <c r="D795" t="s">
        <v>1767</v>
      </c>
      <c r="E795" s="103">
        <v>0</v>
      </c>
      <c r="F795" s="103">
        <v>678455</v>
      </c>
      <c r="G795" s="103">
        <v>3</v>
      </c>
      <c r="H795" t="s">
        <v>54</v>
      </c>
      <c r="I795" s="103"/>
    </row>
    <row r="796" spans="1:9" x14ac:dyDescent="0.35">
      <c r="A796" t="s">
        <v>1854</v>
      </c>
      <c r="B796" t="s">
        <v>51</v>
      </c>
      <c r="C796" t="s">
        <v>39</v>
      </c>
      <c r="D796" t="s">
        <v>1768</v>
      </c>
      <c r="E796" s="103">
        <v>0</v>
      </c>
      <c r="F796" s="103">
        <v>678455</v>
      </c>
      <c r="G796" s="103">
        <v>3</v>
      </c>
      <c r="H796" t="s">
        <v>54</v>
      </c>
      <c r="I796" s="103"/>
    </row>
    <row r="797" spans="1:9" x14ac:dyDescent="0.35">
      <c r="A797" t="s">
        <v>1148</v>
      </c>
      <c r="B797" t="s">
        <v>51</v>
      </c>
      <c r="C797" t="s">
        <v>39</v>
      </c>
      <c r="D797" t="s">
        <v>340</v>
      </c>
      <c r="E797" s="103">
        <v>0</v>
      </c>
      <c r="F797" s="103">
        <v>678455</v>
      </c>
      <c r="G797" s="103">
        <v>3</v>
      </c>
      <c r="H797" t="s">
        <v>54</v>
      </c>
      <c r="I797" s="103"/>
    </row>
    <row r="798" spans="1:9" x14ac:dyDescent="0.35">
      <c r="A798" t="s">
        <v>1149</v>
      </c>
      <c r="B798" t="s">
        <v>51</v>
      </c>
      <c r="C798" t="s">
        <v>39</v>
      </c>
      <c r="D798" t="s">
        <v>777</v>
      </c>
      <c r="E798" s="103">
        <v>0</v>
      </c>
      <c r="F798" s="103">
        <v>678455</v>
      </c>
      <c r="G798" s="103">
        <v>3</v>
      </c>
      <c r="H798" t="s">
        <v>54</v>
      </c>
      <c r="I798" s="103"/>
    </row>
    <row r="799" spans="1:9" x14ac:dyDescent="0.35">
      <c r="A799" t="s">
        <v>1150</v>
      </c>
      <c r="B799" t="s">
        <v>51</v>
      </c>
      <c r="C799" t="s">
        <v>39</v>
      </c>
      <c r="D799" t="s">
        <v>776</v>
      </c>
      <c r="E799" s="103">
        <v>0</v>
      </c>
      <c r="F799" s="103">
        <v>678455</v>
      </c>
      <c r="G799" s="103">
        <v>3</v>
      </c>
      <c r="H799" t="s">
        <v>54</v>
      </c>
      <c r="I799" s="103"/>
    </row>
    <row r="800" spans="1:9" x14ac:dyDescent="0.35">
      <c r="A800" t="s">
        <v>2640</v>
      </c>
      <c r="B800" t="s">
        <v>51</v>
      </c>
      <c r="C800" t="s">
        <v>2588</v>
      </c>
      <c r="D800" t="s">
        <v>40</v>
      </c>
      <c r="E800" s="103">
        <v>2.3853512348301696E-3</v>
      </c>
      <c r="F800" s="103">
        <v>678455</v>
      </c>
      <c r="G800" s="103">
        <v>3</v>
      </c>
      <c r="H800" t="s">
        <v>54</v>
      </c>
      <c r="I800" s="103"/>
    </row>
    <row r="801" spans="1:9" x14ac:dyDescent="0.35">
      <c r="A801" t="s">
        <v>5322</v>
      </c>
      <c r="B801" t="s">
        <v>51</v>
      </c>
      <c r="C801" t="s">
        <v>2588</v>
      </c>
      <c r="D801" t="s">
        <v>5070</v>
      </c>
      <c r="E801" s="103">
        <v>2.3920905947555932E-3</v>
      </c>
      <c r="F801" s="103">
        <v>678455</v>
      </c>
      <c r="G801" s="103">
        <v>3</v>
      </c>
      <c r="H801" t="s">
        <v>54</v>
      </c>
      <c r="I801" s="103"/>
    </row>
    <row r="802" spans="1:9" x14ac:dyDescent="0.35">
      <c r="A802" t="s">
        <v>5323</v>
      </c>
      <c r="B802" t="s">
        <v>51</v>
      </c>
      <c r="C802" t="s">
        <v>2588</v>
      </c>
      <c r="D802" t="s">
        <v>5071</v>
      </c>
      <c r="E802" s="103">
        <v>2.385738087515145E-3</v>
      </c>
      <c r="F802" s="103">
        <v>678455</v>
      </c>
      <c r="G802" s="103">
        <v>3</v>
      </c>
      <c r="H802" t="s">
        <v>54</v>
      </c>
      <c r="I802" s="103"/>
    </row>
    <row r="803" spans="1:9" x14ac:dyDescent="0.35">
      <c r="A803" t="s">
        <v>5324</v>
      </c>
      <c r="B803" t="s">
        <v>51</v>
      </c>
      <c r="C803" t="s">
        <v>2588</v>
      </c>
      <c r="D803" t="s">
        <v>5072</v>
      </c>
      <c r="E803" s="103">
        <v>2.3920843913226809E-3</v>
      </c>
      <c r="F803" s="103">
        <v>678455</v>
      </c>
      <c r="G803" s="103">
        <v>3</v>
      </c>
      <c r="H803" t="s">
        <v>54</v>
      </c>
      <c r="I803" s="103"/>
    </row>
    <row r="804" spans="1:9" x14ac:dyDescent="0.35">
      <c r="A804" t="s">
        <v>2641</v>
      </c>
      <c r="B804" t="s">
        <v>51</v>
      </c>
      <c r="C804" t="s">
        <v>2588</v>
      </c>
      <c r="D804" t="s">
        <v>42</v>
      </c>
      <c r="E804" s="103">
        <v>2.3073947518086114E-3</v>
      </c>
      <c r="F804" s="103">
        <v>678455</v>
      </c>
      <c r="G804" s="103">
        <v>3</v>
      </c>
      <c r="H804" t="s">
        <v>54</v>
      </c>
      <c r="I804" s="103"/>
    </row>
    <row r="805" spans="1:9" x14ac:dyDescent="0.35">
      <c r="A805" t="s">
        <v>2642</v>
      </c>
      <c r="B805" t="s">
        <v>51</v>
      </c>
      <c r="C805" t="s">
        <v>2588</v>
      </c>
      <c r="D805" t="s">
        <v>1767</v>
      </c>
      <c r="E805" s="103">
        <v>2.2693051947161392E-3</v>
      </c>
      <c r="F805" s="103">
        <v>678455</v>
      </c>
      <c r="G805" s="103">
        <v>3</v>
      </c>
      <c r="H805" t="s">
        <v>54</v>
      </c>
      <c r="I805" s="103"/>
    </row>
    <row r="806" spans="1:9" x14ac:dyDescent="0.35">
      <c r="A806" t="s">
        <v>2643</v>
      </c>
      <c r="B806" t="s">
        <v>51</v>
      </c>
      <c r="C806" t="s">
        <v>2588</v>
      </c>
      <c r="D806" t="s">
        <v>1768</v>
      </c>
      <c r="E806" s="103">
        <v>9.7010392546644766E-4</v>
      </c>
      <c r="F806" s="103">
        <v>678455</v>
      </c>
      <c r="G806" s="103">
        <v>3</v>
      </c>
      <c r="H806" t="s">
        <v>54</v>
      </c>
      <c r="I806" s="103"/>
    </row>
    <row r="807" spans="1:9" x14ac:dyDescent="0.35">
      <c r="A807" t="s">
        <v>2644</v>
      </c>
      <c r="B807" t="s">
        <v>51</v>
      </c>
      <c r="C807" t="s">
        <v>2588</v>
      </c>
      <c r="D807" t="s">
        <v>340</v>
      </c>
      <c r="E807" s="103">
        <v>2.173701247095902E-3</v>
      </c>
      <c r="F807" s="103">
        <v>678455</v>
      </c>
      <c r="G807" s="103">
        <v>3</v>
      </c>
      <c r="H807" t="s">
        <v>54</v>
      </c>
      <c r="I807" s="103"/>
    </row>
    <row r="808" spans="1:9" x14ac:dyDescent="0.35">
      <c r="A808" t="s">
        <v>2645</v>
      </c>
      <c r="B808" t="s">
        <v>51</v>
      </c>
      <c r="C808" t="s">
        <v>2588</v>
      </c>
      <c r="D808" t="s">
        <v>777</v>
      </c>
      <c r="E808" s="103">
        <v>2.2129548349532424E-3</v>
      </c>
      <c r="F808" s="103">
        <v>678455</v>
      </c>
      <c r="G808" s="103">
        <v>3</v>
      </c>
      <c r="H808" t="s">
        <v>54</v>
      </c>
      <c r="I808" s="103"/>
    </row>
    <row r="809" spans="1:9" x14ac:dyDescent="0.35">
      <c r="A809" t="s">
        <v>2646</v>
      </c>
      <c r="B809" t="s">
        <v>51</v>
      </c>
      <c r="C809" t="s">
        <v>2588</v>
      </c>
      <c r="D809" t="s">
        <v>776</v>
      </c>
      <c r="E809" s="103">
        <v>4.8989096311539988E-3</v>
      </c>
      <c r="F809" s="103">
        <v>678455</v>
      </c>
      <c r="G809" s="103">
        <v>3</v>
      </c>
      <c r="H809" t="s">
        <v>54</v>
      </c>
      <c r="I809" s="103"/>
    </row>
    <row r="810" spans="1:9" x14ac:dyDescent="0.35">
      <c r="A810" t="s">
        <v>2647</v>
      </c>
      <c r="B810" t="s">
        <v>51</v>
      </c>
      <c r="C810" t="s">
        <v>2589</v>
      </c>
      <c r="D810" t="s">
        <v>40</v>
      </c>
      <c r="E810" s="103">
        <v>4.1265701776497616E-3</v>
      </c>
      <c r="F810" s="103">
        <v>678455</v>
      </c>
      <c r="G810" s="103">
        <v>3</v>
      </c>
      <c r="H810" t="s">
        <v>54</v>
      </c>
      <c r="I810" s="103"/>
    </row>
    <row r="811" spans="1:9" x14ac:dyDescent="0.35">
      <c r="A811" t="s">
        <v>5325</v>
      </c>
      <c r="B811" t="s">
        <v>51</v>
      </c>
      <c r="C811" t="s">
        <v>2589</v>
      </c>
      <c r="D811" t="s">
        <v>5070</v>
      </c>
      <c r="E811" s="103">
        <v>4.1819087506490453E-3</v>
      </c>
      <c r="F811" s="103">
        <v>678455</v>
      </c>
      <c r="G811" s="103">
        <v>3</v>
      </c>
      <c r="H811" t="s">
        <v>54</v>
      </c>
      <c r="I811" s="103"/>
    </row>
    <row r="812" spans="1:9" x14ac:dyDescent="0.35">
      <c r="A812" t="s">
        <v>5326</v>
      </c>
      <c r="B812" t="s">
        <v>51</v>
      </c>
      <c r="C812" t="s">
        <v>2589</v>
      </c>
      <c r="D812" t="s">
        <v>5071</v>
      </c>
      <c r="E812" s="103">
        <v>4.1317360058323498E-3</v>
      </c>
      <c r="F812" s="103">
        <v>678455</v>
      </c>
      <c r="G812" s="103">
        <v>3</v>
      </c>
      <c r="H812" t="s">
        <v>54</v>
      </c>
      <c r="I812" s="103"/>
    </row>
    <row r="813" spans="1:9" x14ac:dyDescent="0.35">
      <c r="A813" t="s">
        <v>5327</v>
      </c>
      <c r="B813" t="s">
        <v>51</v>
      </c>
      <c r="C813" t="s">
        <v>2589</v>
      </c>
      <c r="D813" t="s">
        <v>5072</v>
      </c>
      <c r="E813" s="103">
        <v>4.1819087506490453E-3</v>
      </c>
      <c r="F813" s="103">
        <v>678455</v>
      </c>
      <c r="G813" s="103">
        <v>3</v>
      </c>
      <c r="H813" t="s">
        <v>54</v>
      </c>
      <c r="I813" s="103"/>
    </row>
    <row r="814" spans="1:9" x14ac:dyDescent="0.35">
      <c r="A814" t="s">
        <v>2648</v>
      </c>
      <c r="B814" t="s">
        <v>51</v>
      </c>
      <c r="C814" t="s">
        <v>2589</v>
      </c>
      <c r="D814" t="s">
        <v>42</v>
      </c>
      <c r="E814" s="103">
        <v>4.0557100456853398E-3</v>
      </c>
      <c r="F814" s="103">
        <v>678455</v>
      </c>
      <c r="G814" s="103">
        <v>3</v>
      </c>
      <c r="H814" t="s">
        <v>54</v>
      </c>
      <c r="I814" s="103"/>
    </row>
    <row r="815" spans="1:9" x14ac:dyDescent="0.35">
      <c r="A815" t="s">
        <v>2649</v>
      </c>
      <c r="B815" t="s">
        <v>51</v>
      </c>
      <c r="C815" t="s">
        <v>2589</v>
      </c>
      <c r="D815" t="s">
        <v>1767</v>
      </c>
      <c r="E815" s="103">
        <v>3.9173852071735593E-3</v>
      </c>
      <c r="F815" s="103">
        <v>678455</v>
      </c>
      <c r="G815" s="103">
        <v>3</v>
      </c>
      <c r="H815" t="s">
        <v>54</v>
      </c>
      <c r="I815" s="103"/>
    </row>
    <row r="816" spans="1:9" x14ac:dyDescent="0.35">
      <c r="A816" t="s">
        <v>2650</v>
      </c>
      <c r="B816" t="s">
        <v>51</v>
      </c>
      <c r="C816" t="s">
        <v>2589</v>
      </c>
      <c r="D816" t="s">
        <v>1768</v>
      </c>
      <c r="E816" s="103">
        <v>1.4445279660655606E-3</v>
      </c>
      <c r="F816" s="103">
        <v>678455</v>
      </c>
      <c r="G816" s="103">
        <v>3</v>
      </c>
      <c r="H816" t="s">
        <v>54</v>
      </c>
      <c r="I816" s="103"/>
    </row>
    <row r="817" spans="1:9" x14ac:dyDescent="0.35">
      <c r="A817" t="s">
        <v>2651</v>
      </c>
      <c r="B817" t="s">
        <v>51</v>
      </c>
      <c r="C817" t="s">
        <v>2589</v>
      </c>
      <c r="D817" t="s">
        <v>340</v>
      </c>
      <c r="E817" s="103">
        <v>3.9644300360510793E-3</v>
      </c>
      <c r="F817" s="103">
        <v>678455</v>
      </c>
      <c r="G817" s="103">
        <v>3</v>
      </c>
      <c r="H817" t="s">
        <v>54</v>
      </c>
      <c r="I817" s="103"/>
    </row>
    <row r="818" spans="1:9" x14ac:dyDescent="0.35">
      <c r="A818" t="s">
        <v>2652</v>
      </c>
      <c r="B818" t="s">
        <v>51</v>
      </c>
      <c r="C818" t="s">
        <v>2589</v>
      </c>
      <c r="D818" t="s">
        <v>777</v>
      </c>
      <c r="E818" s="103">
        <v>3.0319748962820388E-3</v>
      </c>
      <c r="F818" s="103">
        <v>678455</v>
      </c>
      <c r="G818" s="103">
        <v>3</v>
      </c>
      <c r="H818" t="s">
        <v>54</v>
      </c>
      <c r="I818" s="103"/>
    </row>
    <row r="819" spans="1:9" x14ac:dyDescent="0.35">
      <c r="A819" t="s">
        <v>2653</v>
      </c>
      <c r="B819" t="s">
        <v>51</v>
      </c>
      <c r="C819" t="s">
        <v>2589</v>
      </c>
      <c r="D819" t="s">
        <v>776</v>
      </c>
      <c r="E819" s="103">
        <v>8.1320026303612243E-3</v>
      </c>
      <c r="F819" s="103">
        <v>678455</v>
      </c>
      <c r="G819" s="103">
        <v>3</v>
      </c>
      <c r="H819" t="s">
        <v>54</v>
      </c>
      <c r="I819" s="103"/>
    </row>
    <row r="820" spans="1:9" x14ac:dyDescent="0.35">
      <c r="A820" t="s">
        <v>2633</v>
      </c>
      <c r="B820" t="s">
        <v>51</v>
      </c>
      <c r="C820" t="s">
        <v>2590</v>
      </c>
      <c r="D820" t="s">
        <v>40</v>
      </c>
      <c r="E820" s="103">
        <v>8.444709311283856E-4</v>
      </c>
      <c r="F820" s="103">
        <v>678455</v>
      </c>
      <c r="G820" s="103">
        <v>3</v>
      </c>
      <c r="H820" t="s">
        <v>54</v>
      </c>
      <c r="I820" s="103"/>
    </row>
    <row r="821" spans="1:9" x14ac:dyDescent="0.35">
      <c r="A821" t="s">
        <v>5328</v>
      </c>
      <c r="B821" t="s">
        <v>51</v>
      </c>
      <c r="C821" t="s">
        <v>2590</v>
      </c>
      <c r="D821" t="s">
        <v>5070</v>
      </c>
      <c r="E821" s="103">
        <v>8.444709311283856E-4</v>
      </c>
      <c r="F821" s="103">
        <v>678455</v>
      </c>
      <c r="G821" s="103">
        <v>3</v>
      </c>
      <c r="H821" t="s">
        <v>54</v>
      </c>
      <c r="I821" s="103"/>
    </row>
    <row r="822" spans="1:9" x14ac:dyDescent="0.35">
      <c r="A822" t="s">
        <v>5329</v>
      </c>
      <c r="B822" t="s">
        <v>51</v>
      </c>
      <c r="C822" t="s">
        <v>2590</v>
      </c>
      <c r="D822" t="s">
        <v>5071</v>
      </c>
      <c r="E822" s="103">
        <v>8.444709311283856E-4</v>
      </c>
      <c r="F822" s="103">
        <v>678455</v>
      </c>
      <c r="G822" s="103">
        <v>3</v>
      </c>
      <c r="H822" t="s">
        <v>54</v>
      </c>
      <c r="I822" s="103"/>
    </row>
    <row r="823" spans="1:9" x14ac:dyDescent="0.35">
      <c r="A823" t="s">
        <v>5330</v>
      </c>
      <c r="B823" t="s">
        <v>51</v>
      </c>
      <c r="C823" t="s">
        <v>2590</v>
      </c>
      <c r="D823" t="s">
        <v>5072</v>
      </c>
      <c r="E823" s="103">
        <v>8.444709311283856E-4</v>
      </c>
      <c r="F823" s="103">
        <v>678455</v>
      </c>
      <c r="G823" s="103">
        <v>3</v>
      </c>
      <c r="H823" t="s">
        <v>54</v>
      </c>
      <c r="I823" s="103"/>
    </row>
    <row r="824" spans="1:9" x14ac:dyDescent="0.35">
      <c r="A824" t="s">
        <v>2634</v>
      </c>
      <c r="B824" t="s">
        <v>51</v>
      </c>
      <c r="C824" t="s">
        <v>2590</v>
      </c>
      <c r="D824" t="s">
        <v>42</v>
      </c>
      <c r="E824" s="103">
        <v>8.0355397734497398E-4</v>
      </c>
      <c r="F824" s="103">
        <v>678455</v>
      </c>
      <c r="G824" s="103">
        <v>3</v>
      </c>
      <c r="H824" t="s">
        <v>54</v>
      </c>
      <c r="I824" s="103"/>
    </row>
    <row r="825" spans="1:9" x14ac:dyDescent="0.35">
      <c r="A825" t="s">
        <v>2635</v>
      </c>
      <c r="B825" t="s">
        <v>51</v>
      </c>
      <c r="C825" t="s">
        <v>2590</v>
      </c>
      <c r="D825" t="s">
        <v>1767</v>
      </c>
      <c r="E825" s="103">
        <v>7.3387783117320868E-4</v>
      </c>
      <c r="F825" s="103">
        <v>678455</v>
      </c>
      <c r="G825" s="103">
        <v>3</v>
      </c>
      <c r="H825" t="s">
        <v>54</v>
      </c>
      <c r="I825" s="103"/>
    </row>
    <row r="826" spans="1:9" x14ac:dyDescent="0.35">
      <c r="A826" t="s">
        <v>2636</v>
      </c>
      <c r="B826" t="s">
        <v>51</v>
      </c>
      <c r="C826" t="s">
        <v>2590</v>
      </c>
      <c r="D826" t="s">
        <v>1768</v>
      </c>
      <c r="E826" s="103">
        <v>2.1223545953951957E-4</v>
      </c>
      <c r="F826" s="103">
        <v>678455</v>
      </c>
      <c r="G826" s="103">
        <v>3</v>
      </c>
      <c r="H826" t="s">
        <v>54</v>
      </c>
      <c r="I826" s="103"/>
    </row>
    <row r="827" spans="1:9" x14ac:dyDescent="0.35">
      <c r="A827" t="s">
        <v>2637</v>
      </c>
      <c r="B827" t="s">
        <v>51</v>
      </c>
      <c r="C827" t="s">
        <v>2590</v>
      </c>
      <c r="D827" t="s">
        <v>340</v>
      </c>
      <c r="E827" s="103">
        <v>7.8392268215045217E-4</v>
      </c>
      <c r="F827" s="103">
        <v>678455</v>
      </c>
      <c r="G827" s="103">
        <v>3</v>
      </c>
      <c r="H827" t="s">
        <v>54</v>
      </c>
      <c r="I827" s="103"/>
    </row>
    <row r="828" spans="1:9" x14ac:dyDescent="0.35">
      <c r="A828" t="s">
        <v>2638</v>
      </c>
      <c r="B828" t="s">
        <v>51</v>
      </c>
      <c r="C828" t="s">
        <v>2590</v>
      </c>
      <c r="D828" t="s">
        <v>777</v>
      </c>
      <c r="E828" s="103">
        <v>6.3832762447563716E-4</v>
      </c>
      <c r="F828" s="103">
        <v>678455</v>
      </c>
      <c r="G828" s="103">
        <v>3</v>
      </c>
      <c r="H828" t="s">
        <v>54</v>
      </c>
      <c r="I828" s="103"/>
    </row>
    <row r="829" spans="1:9" x14ac:dyDescent="0.35">
      <c r="A829" t="s">
        <v>2639</v>
      </c>
      <c r="B829" t="s">
        <v>51</v>
      </c>
      <c r="C829" t="s">
        <v>2590</v>
      </c>
      <c r="D829" t="s">
        <v>776</v>
      </c>
      <c r="E829" s="103">
        <v>1.6375790265991993E-3</v>
      </c>
      <c r="F829" s="103">
        <v>678455</v>
      </c>
      <c r="G829" s="103">
        <v>3</v>
      </c>
      <c r="H829" t="s">
        <v>54</v>
      </c>
      <c r="I829" s="103"/>
    </row>
    <row r="830" spans="1:9" x14ac:dyDescent="0.35">
      <c r="A830" t="s">
        <v>1151</v>
      </c>
      <c r="B830" t="s">
        <v>51</v>
      </c>
      <c r="C830" t="s">
        <v>35</v>
      </c>
      <c r="D830" t="s">
        <v>40</v>
      </c>
      <c r="E830" s="103">
        <v>0</v>
      </c>
      <c r="F830" s="103">
        <v>678455</v>
      </c>
      <c r="G830" s="103">
        <v>3</v>
      </c>
      <c r="H830" t="s">
        <v>54</v>
      </c>
      <c r="I830" s="103"/>
    </row>
    <row r="831" spans="1:9" x14ac:dyDescent="0.35">
      <c r="A831" t="s">
        <v>5331</v>
      </c>
      <c r="B831" t="s">
        <v>51</v>
      </c>
      <c r="C831" t="s">
        <v>35</v>
      </c>
      <c r="D831" t="s">
        <v>5070</v>
      </c>
      <c r="E831" s="103">
        <v>0</v>
      </c>
      <c r="F831" s="103">
        <v>678455</v>
      </c>
      <c r="G831" s="103">
        <v>3</v>
      </c>
      <c r="H831" t="s">
        <v>54</v>
      </c>
      <c r="I831" s="103"/>
    </row>
    <row r="832" spans="1:9" x14ac:dyDescent="0.35">
      <c r="A832" t="s">
        <v>5332</v>
      </c>
      <c r="B832" t="s">
        <v>51</v>
      </c>
      <c r="C832" t="s">
        <v>35</v>
      </c>
      <c r="D832" t="s">
        <v>5071</v>
      </c>
      <c r="E832" s="103">
        <v>0</v>
      </c>
      <c r="F832" s="103">
        <v>678455</v>
      </c>
      <c r="G832" s="103">
        <v>3</v>
      </c>
      <c r="H832" t="s">
        <v>54</v>
      </c>
      <c r="I832" s="103"/>
    </row>
    <row r="833" spans="1:9" x14ac:dyDescent="0.35">
      <c r="A833" t="s">
        <v>5333</v>
      </c>
      <c r="B833" t="s">
        <v>51</v>
      </c>
      <c r="C833" t="s">
        <v>35</v>
      </c>
      <c r="D833" t="s">
        <v>5072</v>
      </c>
      <c r="E833" s="103">
        <v>0</v>
      </c>
      <c r="F833" s="103">
        <v>678455</v>
      </c>
      <c r="G833" s="103">
        <v>3</v>
      </c>
      <c r="H833" t="s">
        <v>54</v>
      </c>
      <c r="I833" s="103"/>
    </row>
    <row r="834" spans="1:9" x14ac:dyDescent="0.35">
      <c r="A834" t="s">
        <v>1152</v>
      </c>
      <c r="B834" t="s">
        <v>51</v>
      </c>
      <c r="C834" t="s">
        <v>35</v>
      </c>
      <c r="D834" t="s">
        <v>42</v>
      </c>
      <c r="E834" s="103">
        <v>0</v>
      </c>
      <c r="F834" s="103">
        <v>678455</v>
      </c>
      <c r="G834" s="103">
        <v>3</v>
      </c>
      <c r="H834" t="s">
        <v>54</v>
      </c>
      <c r="I834" s="103"/>
    </row>
    <row r="835" spans="1:9" x14ac:dyDescent="0.35">
      <c r="A835" t="s">
        <v>1875</v>
      </c>
      <c r="B835" t="s">
        <v>51</v>
      </c>
      <c r="C835" t="s">
        <v>35</v>
      </c>
      <c r="D835" t="s">
        <v>1767</v>
      </c>
      <c r="E835" s="103">
        <v>0</v>
      </c>
      <c r="F835" s="103">
        <v>678455</v>
      </c>
      <c r="G835" s="103">
        <v>3</v>
      </c>
      <c r="H835" t="s">
        <v>54</v>
      </c>
      <c r="I835" s="103"/>
    </row>
    <row r="836" spans="1:9" x14ac:dyDescent="0.35">
      <c r="A836" t="s">
        <v>1876</v>
      </c>
      <c r="B836" t="s">
        <v>51</v>
      </c>
      <c r="C836" t="s">
        <v>35</v>
      </c>
      <c r="D836" t="s">
        <v>1768</v>
      </c>
      <c r="E836" s="103">
        <v>0</v>
      </c>
      <c r="F836" s="103">
        <v>678455</v>
      </c>
      <c r="G836" s="103">
        <v>3</v>
      </c>
      <c r="H836" t="s">
        <v>54</v>
      </c>
      <c r="I836" s="103"/>
    </row>
    <row r="837" spans="1:9" x14ac:dyDescent="0.35">
      <c r="A837" t="s">
        <v>1153</v>
      </c>
      <c r="B837" t="s">
        <v>51</v>
      </c>
      <c r="C837" t="s">
        <v>35</v>
      </c>
      <c r="D837" t="s">
        <v>340</v>
      </c>
      <c r="E837" s="103">
        <v>0</v>
      </c>
      <c r="F837" s="103">
        <v>678455</v>
      </c>
      <c r="G837" s="103">
        <v>3</v>
      </c>
      <c r="H837" t="s">
        <v>54</v>
      </c>
      <c r="I837" s="103"/>
    </row>
    <row r="838" spans="1:9" x14ac:dyDescent="0.35">
      <c r="A838" t="s">
        <v>1154</v>
      </c>
      <c r="B838" t="s">
        <v>51</v>
      </c>
      <c r="C838" t="s">
        <v>35</v>
      </c>
      <c r="D838" t="s">
        <v>777</v>
      </c>
      <c r="E838" s="103">
        <v>0</v>
      </c>
      <c r="F838" s="103">
        <v>678455</v>
      </c>
      <c r="G838" s="103">
        <v>3</v>
      </c>
      <c r="H838" t="s">
        <v>54</v>
      </c>
      <c r="I838" s="103"/>
    </row>
    <row r="839" spans="1:9" x14ac:dyDescent="0.35">
      <c r="A839" t="s">
        <v>1155</v>
      </c>
      <c r="B839" t="s">
        <v>51</v>
      </c>
      <c r="C839" t="s">
        <v>35</v>
      </c>
      <c r="D839" t="s">
        <v>776</v>
      </c>
      <c r="E839" s="103">
        <v>0</v>
      </c>
      <c r="F839" s="103">
        <v>678455</v>
      </c>
      <c r="G839" s="103">
        <v>3</v>
      </c>
      <c r="H839" t="s">
        <v>54</v>
      </c>
      <c r="I839" s="103"/>
    </row>
    <row r="840" spans="1:9" x14ac:dyDescent="0.35">
      <c r="A840" t="s">
        <v>3218</v>
      </c>
      <c r="B840" t="s">
        <v>51</v>
      </c>
      <c r="C840" t="s">
        <v>3119</v>
      </c>
      <c r="D840" t="s">
        <v>40</v>
      </c>
      <c r="E840" s="103">
        <v>4.3904088732482047E-4</v>
      </c>
      <c r="F840" s="103">
        <v>678455</v>
      </c>
      <c r="G840" s="103">
        <v>3</v>
      </c>
      <c r="H840" t="s">
        <v>54</v>
      </c>
      <c r="I840" s="103"/>
    </row>
    <row r="841" spans="1:9" x14ac:dyDescent="0.35">
      <c r="A841" t="s">
        <v>5334</v>
      </c>
      <c r="B841" t="s">
        <v>51</v>
      </c>
      <c r="C841" t="s">
        <v>3119</v>
      </c>
      <c r="D841" t="s">
        <v>5070</v>
      </c>
      <c r="E841" s="103">
        <v>4.3904088732482047E-4</v>
      </c>
      <c r="F841" s="103">
        <v>678455</v>
      </c>
      <c r="G841" s="103">
        <v>3</v>
      </c>
      <c r="H841" t="s">
        <v>54</v>
      </c>
      <c r="I841" s="103"/>
    </row>
    <row r="842" spans="1:9" x14ac:dyDescent="0.35">
      <c r="A842" t="s">
        <v>5335</v>
      </c>
      <c r="B842" t="s">
        <v>51</v>
      </c>
      <c r="C842" t="s">
        <v>3119</v>
      </c>
      <c r="D842" t="s">
        <v>5071</v>
      </c>
      <c r="E842" s="103">
        <v>4.3904088732482047E-4</v>
      </c>
      <c r="F842" s="103">
        <v>678455</v>
      </c>
      <c r="G842" s="103">
        <v>3</v>
      </c>
      <c r="H842" t="s">
        <v>54</v>
      </c>
      <c r="I842" s="103"/>
    </row>
    <row r="843" spans="1:9" x14ac:dyDescent="0.35">
      <c r="A843" t="s">
        <v>5336</v>
      </c>
      <c r="B843" t="s">
        <v>51</v>
      </c>
      <c r="C843" t="s">
        <v>3119</v>
      </c>
      <c r="D843" t="s">
        <v>5072</v>
      </c>
      <c r="E843" s="103">
        <v>4.3904088732482047E-4</v>
      </c>
      <c r="F843" s="103">
        <v>678455</v>
      </c>
      <c r="G843" s="103">
        <v>3</v>
      </c>
      <c r="H843" t="s">
        <v>54</v>
      </c>
      <c r="I843" s="103"/>
    </row>
    <row r="844" spans="1:9" x14ac:dyDescent="0.35">
      <c r="A844" t="s">
        <v>3219</v>
      </c>
      <c r="B844" t="s">
        <v>51</v>
      </c>
      <c r="C844" t="s">
        <v>3119</v>
      </c>
      <c r="D844" t="s">
        <v>42</v>
      </c>
      <c r="E844" s="103">
        <v>3.2054617945513852E-4</v>
      </c>
      <c r="F844" s="103">
        <v>678455</v>
      </c>
      <c r="G844" s="103">
        <v>3</v>
      </c>
      <c r="H844" t="s">
        <v>54</v>
      </c>
      <c r="I844" s="103"/>
    </row>
    <row r="845" spans="1:9" x14ac:dyDescent="0.35">
      <c r="A845" t="s">
        <v>3220</v>
      </c>
      <c r="B845" t="s">
        <v>51</v>
      </c>
      <c r="C845" t="s">
        <v>3119</v>
      </c>
      <c r="D845" t="s">
        <v>1767</v>
      </c>
      <c r="E845" s="103">
        <v>3.2054617945513852E-4</v>
      </c>
      <c r="F845" s="103">
        <v>678455</v>
      </c>
      <c r="G845" s="103">
        <v>3</v>
      </c>
      <c r="H845" t="s">
        <v>54</v>
      </c>
      <c r="I845" s="103"/>
    </row>
    <row r="846" spans="1:9" x14ac:dyDescent="0.35">
      <c r="A846" t="s">
        <v>3221</v>
      </c>
      <c r="B846" t="s">
        <v>51</v>
      </c>
      <c r="C846" t="s">
        <v>3119</v>
      </c>
      <c r="D846" t="s">
        <v>1768</v>
      </c>
      <c r="E846" s="103">
        <v>7.7952983811928803E-5</v>
      </c>
      <c r="F846" s="103">
        <v>678455</v>
      </c>
      <c r="G846" s="103">
        <v>3</v>
      </c>
      <c r="H846" t="s">
        <v>54</v>
      </c>
      <c r="I846" s="103"/>
    </row>
    <row r="847" spans="1:9" x14ac:dyDescent="0.35">
      <c r="A847" t="s">
        <v>3222</v>
      </c>
      <c r="B847" t="s">
        <v>51</v>
      </c>
      <c r="C847" t="s">
        <v>3119</v>
      </c>
      <c r="D847" t="s">
        <v>340</v>
      </c>
      <c r="E847" s="103">
        <v>4.3065088101308934E-4</v>
      </c>
      <c r="F847" s="103">
        <v>678455</v>
      </c>
      <c r="G847" s="103">
        <v>3</v>
      </c>
      <c r="H847" t="s">
        <v>54</v>
      </c>
      <c r="I847" s="103"/>
    </row>
    <row r="848" spans="1:9" x14ac:dyDescent="0.35">
      <c r="A848" t="s">
        <v>3223</v>
      </c>
      <c r="B848" t="s">
        <v>51</v>
      </c>
      <c r="C848" t="s">
        <v>3119</v>
      </c>
      <c r="D848" t="s">
        <v>777</v>
      </c>
      <c r="E848" s="103">
        <v>3.5064549113416878E-4</v>
      </c>
      <c r="F848" s="103">
        <v>678455</v>
      </c>
      <c r="G848" s="103">
        <v>3</v>
      </c>
      <c r="H848" t="s">
        <v>54</v>
      </c>
      <c r="I848" s="103"/>
    </row>
    <row r="849" spans="1:9" x14ac:dyDescent="0.35">
      <c r="A849" t="s">
        <v>3224</v>
      </c>
      <c r="B849" t="s">
        <v>51</v>
      </c>
      <c r="C849" t="s">
        <v>3119</v>
      </c>
      <c r="D849" t="s">
        <v>776</v>
      </c>
      <c r="E849" s="103">
        <v>9.4045965213101091E-4</v>
      </c>
      <c r="F849" s="103">
        <v>678455</v>
      </c>
      <c r="G849" s="103">
        <v>3</v>
      </c>
      <c r="H849" t="s">
        <v>54</v>
      </c>
      <c r="I849" s="103"/>
    </row>
    <row r="850" spans="1:9" x14ac:dyDescent="0.35">
      <c r="A850" t="s">
        <v>3225</v>
      </c>
      <c r="B850" t="s">
        <v>51</v>
      </c>
      <c r="C850" t="s">
        <v>3104</v>
      </c>
      <c r="D850" t="s">
        <v>40</v>
      </c>
      <c r="E850" s="103">
        <v>5.244422541515896E-2</v>
      </c>
      <c r="F850" s="103">
        <v>678455</v>
      </c>
      <c r="G850" s="103">
        <v>3</v>
      </c>
      <c r="H850" t="s">
        <v>54</v>
      </c>
      <c r="I850" s="103"/>
    </row>
    <row r="851" spans="1:9" x14ac:dyDescent="0.35">
      <c r="A851" t="s">
        <v>5337</v>
      </c>
      <c r="B851" t="s">
        <v>51</v>
      </c>
      <c r="C851" t="s">
        <v>3104</v>
      </c>
      <c r="D851" t="s">
        <v>5070</v>
      </c>
      <c r="E851" s="103">
        <v>5.3227890381050857E-2</v>
      </c>
      <c r="F851" s="103">
        <v>678455</v>
      </c>
      <c r="G851" s="103">
        <v>3</v>
      </c>
      <c r="H851" t="s">
        <v>54</v>
      </c>
      <c r="I851" s="103"/>
    </row>
    <row r="852" spans="1:9" x14ac:dyDescent="0.35">
      <c r="A852" t="s">
        <v>5338</v>
      </c>
      <c r="B852" t="s">
        <v>51</v>
      </c>
      <c r="C852" t="s">
        <v>3104</v>
      </c>
      <c r="D852" t="s">
        <v>5071</v>
      </c>
      <c r="E852" s="103">
        <v>5.244422541515896E-2</v>
      </c>
      <c r="F852" s="103">
        <v>678455</v>
      </c>
      <c r="G852" s="103">
        <v>3</v>
      </c>
      <c r="H852" t="s">
        <v>54</v>
      </c>
      <c r="I852" s="103"/>
    </row>
    <row r="853" spans="1:9" x14ac:dyDescent="0.35">
      <c r="A853" t="s">
        <v>5339</v>
      </c>
      <c r="B853" t="s">
        <v>51</v>
      </c>
      <c r="C853" t="s">
        <v>3104</v>
      </c>
      <c r="D853" t="s">
        <v>5072</v>
      </c>
      <c r="E853" s="103">
        <v>5.3227890381050857E-2</v>
      </c>
      <c r="F853" s="103">
        <v>678455</v>
      </c>
      <c r="G853" s="103">
        <v>3</v>
      </c>
      <c r="H853" t="s">
        <v>54</v>
      </c>
      <c r="I853" s="103"/>
    </row>
    <row r="854" spans="1:9" x14ac:dyDescent="0.35">
      <c r="A854" t="s">
        <v>3226</v>
      </c>
      <c r="B854" t="s">
        <v>51</v>
      </c>
      <c r="C854" t="s">
        <v>3104</v>
      </c>
      <c r="D854" t="s">
        <v>42</v>
      </c>
      <c r="E854" s="103">
        <v>5.0758636952980177E-2</v>
      </c>
      <c r="F854" s="103">
        <v>678455</v>
      </c>
      <c r="G854" s="103">
        <v>3</v>
      </c>
      <c r="H854" t="s">
        <v>54</v>
      </c>
      <c r="I854" s="103"/>
    </row>
    <row r="855" spans="1:9" x14ac:dyDescent="0.35">
      <c r="A855" t="s">
        <v>3227</v>
      </c>
      <c r="B855" t="s">
        <v>51</v>
      </c>
      <c r="C855" t="s">
        <v>3104</v>
      </c>
      <c r="D855" t="s">
        <v>1767</v>
      </c>
      <c r="E855" s="103">
        <v>5.0497198146093401E-2</v>
      </c>
      <c r="F855" s="103">
        <v>678455</v>
      </c>
      <c r="G855" s="103">
        <v>3</v>
      </c>
      <c r="H855" t="s">
        <v>54</v>
      </c>
      <c r="I855" s="103"/>
    </row>
    <row r="856" spans="1:9" x14ac:dyDescent="0.35">
      <c r="A856" t="s">
        <v>3228</v>
      </c>
      <c r="B856" t="s">
        <v>51</v>
      </c>
      <c r="C856" t="s">
        <v>3104</v>
      </c>
      <c r="D856" t="s">
        <v>1768</v>
      </c>
      <c r="E856" s="103">
        <v>1.5245317563235609E-2</v>
      </c>
      <c r="F856" s="103">
        <v>678455</v>
      </c>
      <c r="G856" s="103">
        <v>3</v>
      </c>
      <c r="H856" t="s">
        <v>54</v>
      </c>
      <c r="I856" s="103"/>
    </row>
    <row r="857" spans="1:9" x14ac:dyDescent="0.35">
      <c r="A857" t="s">
        <v>3229</v>
      </c>
      <c r="B857" t="s">
        <v>51</v>
      </c>
      <c r="C857" t="s">
        <v>3104</v>
      </c>
      <c r="D857" t="s">
        <v>340</v>
      </c>
      <c r="E857" s="103">
        <v>5.1108719865239294E-2</v>
      </c>
      <c r="F857" s="103">
        <v>678455</v>
      </c>
      <c r="G857" s="103">
        <v>3</v>
      </c>
      <c r="H857" t="s">
        <v>54</v>
      </c>
      <c r="I857" s="103"/>
    </row>
    <row r="858" spans="1:9" x14ac:dyDescent="0.35">
      <c r="A858" t="s">
        <v>3230</v>
      </c>
      <c r="B858" t="s">
        <v>51</v>
      </c>
      <c r="C858" t="s">
        <v>3104</v>
      </c>
      <c r="D858" t="s">
        <v>777</v>
      </c>
      <c r="E858" s="103">
        <v>4.6330900299143503E-2</v>
      </c>
      <c r="F858" s="103">
        <v>678455</v>
      </c>
      <c r="G858" s="103">
        <v>3</v>
      </c>
      <c r="H858" t="s">
        <v>54</v>
      </c>
      <c r="I858" s="103"/>
    </row>
    <row r="859" spans="1:9" x14ac:dyDescent="0.35">
      <c r="A859" t="s">
        <v>3231</v>
      </c>
      <c r="B859" t="s">
        <v>51</v>
      </c>
      <c r="C859" t="s">
        <v>3104</v>
      </c>
      <c r="D859" t="s">
        <v>776</v>
      </c>
      <c r="E859" s="103">
        <v>0.10763425834035108</v>
      </c>
      <c r="F859" s="103">
        <v>678455</v>
      </c>
      <c r="G859" s="103">
        <v>3</v>
      </c>
      <c r="H859" t="s">
        <v>54</v>
      </c>
      <c r="I859" s="103"/>
    </row>
    <row r="860" spans="1:9" x14ac:dyDescent="0.35">
      <c r="A860" t="s">
        <v>3232</v>
      </c>
      <c r="B860" t="s">
        <v>51</v>
      </c>
      <c r="C860" t="s">
        <v>3106</v>
      </c>
      <c r="D860" t="s">
        <v>40</v>
      </c>
      <c r="E860" s="103">
        <v>0.52792350422084355</v>
      </c>
      <c r="F860" s="103">
        <v>678455</v>
      </c>
      <c r="G860" s="103">
        <v>3</v>
      </c>
      <c r="H860" t="s">
        <v>54</v>
      </c>
      <c r="I860" s="103"/>
    </row>
    <row r="861" spans="1:9" x14ac:dyDescent="0.35">
      <c r="A861" t="s">
        <v>5340</v>
      </c>
      <c r="B861" t="s">
        <v>51</v>
      </c>
      <c r="C861" t="s">
        <v>3106</v>
      </c>
      <c r="D861" t="s">
        <v>5070</v>
      </c>
      <c r="E861" s="103">
        <v>0.53326011065837198</v>
      </c>
      <c r="F861" s="103">
        <v>678455</v>
      </c>
      <c r="G861" s="103">
        <v>3</v>
      </c>
      <c r="H861" t="s">
        <v>54</v>
      </c>
      <c r="I861" s="103"/>
    </row>
    <row r="862" spans="1:9" x14ac:dyDescent="0.35">
      <c r="A862" t="s">
        <v>5341</v>
      </c>
      <c r="B862" t="s">
        <v>51</v>
      </c>
      <c r="C862" t="s">
        <v>3106</v>
      </c>
      <c r="D862" t="s">
        <v>5071</v>
      </c>
      <c r="E862" s="103">
        <v>0.52821605310752473</v>
      </c>
      <c r="F862" s="103">
        <v>678455</v>
      </c>
      <c r="G862" s="103">
        <v>3</v>
      </c>
      <c r="H862" t="s">
        <v>54</v>
      </c>
      <c r="I862" s="103"/>
    </row>
    <row r="863" spans="1:9" x14ac:dyDescent="0.35">
      <c r="A863" t="s">
        <v>5342</v>
      </c>
      <c r="B863" t="s">
        <v>51</v>
      </c>
      <c r="C863" t="s">
        <v>3106</v>
      </c>
      <c r="D863" t="s">
        <v>5072</v>
      </c>
      <c r="E863" s="103">
        <v>0.53324554897836451</v>
      </c>
      <c r="F863" s="103">
        <v>678455</v>
      </c>
      <c r="G863" s="103">
        <v>3</v>
      </c>
      <c r="H863" t="s">
        <v>54</v>
      </c>
      <c r="I863" s="103"/>
    </row>
    <row r="864" spans="1:9" x14ac:dyDescent="0.35">
      <c r="A864" t="s">
        <v>3233</v>
      </c>
      <c r="B864" t="s">
        <v>51</v>
      </c>
      <c r="C864" t="s">
        <v>3106</v>
      </c>
      <c r="D864" t="s">
        <v>42</v>
      </c>
      <c r="E864" s="103">
        <v>0.50854954895185955</v>
      </c>
      <c r="F864" s="103">
        <v>678455</v>
      </c>
      <c r="G864" s="103">
        <v>3</v>
      </c>
      <c r="H864" t="s">
        <v>54</v>
      </c>
      <c r="I864" s="103"/>
    </row>
    <row r="865" spans="1:9" x14ac:dyDescent="0.35">
      <c r="A865" t="s">
        <v>3234</v>
      </c>
      <c r="B865" t="s">
        <v>51</v>
      </c>
      <c r="C865" t="s">
        <v>3106</v>
      </c>
      <c r="D865" t="s">
        <v>1767</v>
      </c>
      <c r="E865" s="103">
        <v>0.50364189290923111</v>
      </c>
      <c r="F865" s="103">
        <v>678455</v>
      </c>
      <c r="G865" s="103">
        <v>3</v>
      </c>
      <c r="H865" t="s">
        <v>54</v>
      </c>
      <c r="I865" s="103"/>
    </row>
    <row r="866" spans="1:9" x14ac:dyDescent="0.35">
      <c r="A866" t="s">
        <v>3235</v>
      </c>
      <c r="B866" t="s">
        <v>51</v>
      </c>
      <c r="C866" t="s">
        <v>3106</v>
      </c>
      <c r="D866" t="s">
        <v>1768</v>
      </c>
      <c r="E866" s="103">
        <v>0.1703771046607469</v>
      </c>
      <c r="F866" s="103">
        <v>678455</v>
      </c>
      <c r="G866" s="103">
        <v>3</v>
      </c>
      <c r="H866" t="s">
        <v>54</v>
      </c>
      <c r="I866" s="103"/>
    </row>
    <row r="867" spans="1:9" x14ac:dyDescent="0.35">
      <c r="A867" t="s">
        <v>3236</v>
      </c>
      <c r="B867" t="s">
        <v>51</v>
      </c>
      <c r="C867" t="s">
        <v>3106</v>
      </c>
      <c r="D867" t="s">
        <v>340</v>
      </c>
      <c r="E867" s="103">
        <v>0.50282814451181534</v>
      </c>
      <c r="F867" s="103">
        <v>678455</v>
      </c>
      <c r="G867" s="103">
        <v>3</v>
      </c>
      <c r="H867" t="s">
        <v>54</v>
      </c>
      <c r="I867" s="103"/>
    </row>
    <row r="868" spans="1:9" x14ac:dyDescent="0.35">
      <c r="A868" t="s">
        <v>3237</v>
      </c>
      <c r="B868" t="s">
        <v>51</v>
      </c>
      <c r="C868" t="s">
        <v>3106</v>
      </c>
      <c r="D868" t="s">
        <v>777</v>
      </c>
      <c r="E868" s="103">
        <v>0.46320576520697182</v>
      </c>
      <c r="F868" s="103">
        <v>678455</v>
      </c>
      <c r="G868" s="103">
        <v>3</v>
      </c>
      <c r="H868" t="s">
        <v>54</v>
      </c>
      <c r="I868" s="103"/>
    </row>
    <row r="869" spans="1:9" x14ac:dyDescent="0.35">
      <c r="A869" t="s">
        <v>3238</v>
      </c>
      <c r="B869" t="s">
        <v>51</v>
      </c>
      <c r="C869" t="s">
        <v>3106</v>
      </c>
      <c r="D869" t="s">
        <v>776</v>
      </c>
      <c r="E869" s="103">
        <v>1.0770087096235175</v>
      </c>
      <c r="F869" s="103">
        <v>678455</v>
      </c>
      <c r="G869" s="103">
        <v>3</v>
      </c>
      <c r="H869" t="s">
        <v>54</v>
      </c>
      <c r="I869" s="103"/>
    </row>
    <row r="870" spans="1:9" x14ac:dyDescent="0.35">
      <c r="A870" t="s">
        <v>3239</v>
      </c>
      <c r="B870" t="s">
        <v>51</v>
      </c>
      <c r="C870" t="s">
        <v>3108</v>
      </c>
      <c r="D870" t="s">
        <v>40</v>
      </c>
      <c r="E870" s="103">
        <v>0.19610119495091061</v>
      </c>
      <c r="F870" s="103">
        <v>678455</v>
      </c>
      <c r="G870" s="103">
        <v>3</v>
      </c>
      <c r="H870" t="s">
        <v>54</v>
      </c>
      <c r="I870" s="103"/>
    </row>
    <row r="871" spans="1:9" x14ac:dyDescent="0.35">
      <c r="A871" t="s">
        <v>5343</v>
      </c>
      <c r="B871" t="s">
        <v>51</v>
      </c>
      <c r="C871" t="s">
        <v>3108</v>
      </c>
      <c r="D871" t="s">
        <v>5070</v>
      </c>
      <c r="E871" s="103">
        <v>0.19912610089320865</v>
      </c>
      <c r="F871" s="103">
        <v>678455</v>
      </c>
      <c r="G871" s="103">
        <v>3</v>
      </c>
      <c r="H871" t="s">
        <v>54</v>
      </c>
      <c r="I871" s="103"/>
    </row>
    <row r="872" spans="1:9" x14ac:dyDescent="0.35">
      <c r="A872" t="s">
        <v>5344</v>
      </c>
      <c r="B872" t="s">
        <v>51</v>
      </c>
      <c r="C872" t="s">
        <v>3108</v>
      </c>
      <c r="D872" t="s">
        <v>5071</v>
      </c>
      <c r="E872" s="103">
        <v>0.19624268799949393</v>
      </c>
      <c r="F872" s="103">
        <v>678455</v>
      </c>
      <c r="G872" s="103">
        <v>3</v>
      </c>
      <c r="H872" t="s">
        <v>54</v>
      </c>
      <c r="I872" s="103"/>
    </row>
    <row r="873" spans="1:9" x14ac:dyDescent="0.35">
      <c r="A873" t="s">
        <v>5345</v>
      </c>
      <c r="B873" t="s">
        <v>51</v>
      </c>
      <c r="C873" t="s">
        <v>3108</v>
      </c>
      <c r="D873" t="s">
        <v>5072</v>
      </c>
      <c r="E873" s="103">
        <v>0.19912610089320865</v>
      </c>
      <c r="F873" s="103">
        <v>678455</v>
      </c>
      <c r="G873" s="103">
        <v>3</v>
      </c>
      <c r="H873" t="s">
        <v>54</v>
      </c>
      <c r="I873" s="103"/>
    </row>
    <row r="874" spans="1:9" x14ac:dyDescent="0.35">
      <c r="A874" t="s">
        <v>3240</v>
      </c>
      <c r="B874" t="s">
        <v>51</v>
      </c>
      <c r="C874" t="s">
        <v>3108</v>
      </c>
      <c r="D874" t="s">
        <v>42</v>
      </c>
      <c r="E874" s="103">
        <v>0.19146511458370616</v>
      </c>
      <c r="F874" s="103">
        <v>678455</v>
      </c>
      <c r="G874" s="103">
        <v>3</v>
      </c>
      <c r="H874" t="s">
        <v>54</v>
      </c>
      <c r="I874" s="103"/>
    </row>
    <row r="875" spans="1:9" x14ac:dyDescent="0.35">
      <c r="A875" t="s">
        <v>3241</v>
      </c>
      <c r="B875" t="s">
        <v>51</v>
      </c>
      <c r="C875" t="s">
        <v>3108</v>
      </c>
      <c r="D875" t="s">
        <v>1767</v>
      </c>
      <c r="E875" s="103">
        <v>0.18976329947775636</v>
      </c>
      <c r="F875" s="103">
        <v>678455</v>
      </c>
      <c r="G875" s="103">
        <v>3</v>
      </c>
      <c r="H875" t="s">
        <v>54</v>
      </c>
      <c r="I875" s="103"/>
    </row>
    <row r="876" spans="1:9" x14ac:dyDescent="0.35">
      <c r="A876" t="s">
        <v>3242</v>
      </c>
      <c r="B876" t="s">
        <v>51</v>
      </c>
      <c r="C876" t="s">
        <v>3108</v>
      </c>
      <c r="D876" t="s">
        <v>1768</v>
      </c>
      <c r="E876" s="103">
        <v>5.5439373948648465E-2</v>
      </c>
      <c r="F876" s="103">
        <v>678455</v>
      </c>
      <c r="G876" s="103">
        <v>3</v>
      </c>
      <c r="H876" t="s">
        <v>54</v>
      </c>
      <c r="I876" s="103"/>
    </row>
    <row r="877" spans="1:9" x14ac:dyDescent="0.35">
      <c r="A877" t="s">
        <v>3243</v>
      </c>
      <c r="B877" t="s">
        <v>51</v>
      </c>
      <c r="C877" t="s">
        <v>3108</v>
      </c>
      <c r="D877" t="s">
        <v>340</v>
      </c>
      <c r="E877" s="103">
        <v>0.1890719713629461</v>
      </c>
      <c r="F877" s="103">
        <v>678455</v>
      </c>
      <c r="G877" s="103">
        <v>3</v>
      </c>
      <c r="H877" t="s">
        <v>54</v>
      </c>
      <c r="I877" s="103"/>
    </row>
    <row r="878" spans="1:9" x14ac:dyDescent="0.35">
      <c r="A878" t="s">
        <v>3244</v>
      </c>
      <c r="B878" t="s">
        <v>51</v>
      </c>
      <c r="C878" t="s">
        <v>3108</v>
      </c>
      <c r="D878" t="s">
        <v>777</v>
      </c>
      <c r="E878" s="103">
        <v>0.17461975302362989</v>
      </c>
      <c r="F878" s="103">
        <v>678455</v>
      </c>
      <c r="G878" s="103">
        <v>3</v>
      </c>
      <c r="H878" t="s">
        <v>54</v>
      </c>
      <c r="I878" s="103"/>
    </row>
    <row r="879" spans="1:9" x14ac:dyDescent="0.35">
      <c r="A879" t="s">
        <v>3245</v>
      </c>
      <c r="B879" t="s">
        <v>51</v>
      </c>
      <c r="C879" t="s">
        <v>3108</v>
      </c>
      <c r="D879" t="s">
        <v>776</v>
      </c>
      <c r="E879" s="103">
        <v>0.40527579819319887</v>
      </c>
      <c r="F879" s="103">
        <v>678455</v>
      </c>
      <c r="G879" s="103">
        <v>3</v>
      </c>
      <c r="H879" t="s">
        <v>54</v>
      </c>
      <c r="I879" s="103"/>
    </row>
    <row r="880" spans="1:9" x14ac:dyDescent="0.35">
      <c r="A880" t="s">
        <v>3246</v>
      </c>
      <c r="B880" t="s">
        <v>51</v>
      </c>
      <c r="C880" t="s">
        <v>3110</v>
      </c>
      <c r="D880" t="s">
        <v>40</v>
      </c>
      <c r="E880" s="103">
        <v>3.1656889247500888E-2</v>
      </c>
      <c r="F880" s="103">
        <v>678455</v>
      </c>
      <c r="G880" s="103">
        <v>3</v>
      </c>
      <c r="H880" t="s">
        <v>54</v>
      </c>
      <c r="I880" s="103"/>
    </row>
    <row r="881" spans="1:9" x14ac:dyDescent="0.35">
      <c r="A881" t="s">
        <v>5346</v>
      </c>
      <c r="B881" t="s">
        <v>51</v>
      </c>
      <c r="C881" t="s">
        <v>3110</v>
      </c>
      <c r="D881" t="s">
        <v>5070</v>
      </c>
      <c r="E881" s="103">
        <v>3.1702620310726348E-2</v>
      </c>
      <c r="F881" s="103">
        <v>678455</v>
      </c>
      <c r="G881" s="103">
        <v>3</v>
      </c>
      <c r="H881" t="s">
        <v>54</v>
      </c>
      <c r="I881" s="103"/>
    </row>
    <row r="882" spans="1:9" x14ac:dyDescent="0.35">
      <c r="A882" t="s">
        <v>5347</v>
      </c>
      <c r="B882" t="s">
        <v>51</v>
      </c>
      <c r="C882" t="s">
        <v>3110</v>
      </c>
      <c r="D882" t="s">
        <v>5071</v>
      </c>
      <c r="E882" s="103">
        <v>3.1702620310726348E-2</v>
      </c>
      <c r="F882" s="103">
        <v>678455</v>
      </c>
      <c r="G882" s="103">
        <v>3</v>
      </c>
      <c r="H882" t="s">
        <v>54</v>
      </c>
      <c r="I882" s="103"/>
    </row>
    <row r="883" spans="1:9" x14ac:dyDescent="0.35">
      <c r="A883" t="s">
        <v>5348</v>
      </c>
      <c r="B883" t="s">
        <v>51</v>
      </c>
      <c r="C883" t="s">
        <v>3110</v>
      </c>
      <c r="D883" t="s">
        <v>5072</v>
      </c>
      <c r="E883" s="103">
        <v>3.1702620310726348E-2</v>
      </c>
      <c r="F883" s="103">
        <v>678455</v>
      </c>
      <c r="G883" s="103">
        <v>3</v>
      </c>
      <c r="H883" t="s">
        <v>54</v>
      </c>
      <c r="I883" s="103"/>
    </row>
    <row r="884" spans="1:9" x14ac:dyDescent="0.35">
      <c r="A884" t="s">
        <v>3247</v>
      </c>
      <c r="B884" t="s">
        <v>51</v>
      </c>
      <c r="C884" t="s">
        <v>3110</v>
      </c>
      <c r="D884" t="s">
        <v>42</v>
      </c>
      <c r="E884" s="103">
        <v>3.0015159749441918E-2</v>
      </c>
      <c r="F884" s="103">
        <v>678455</v>
      </c>
      <c r="G884" s="103">
        <v>3</v>
      </c>
      <c r="H884" t="s">
        <v>54</v>
      </c>
      <c r="I884" s="103"/>
    </row>
    <row r="885" spans="1:9" x14ac:dyDescent="0.35">
      <c r="A885" t="s">
        <v>3248</v>
      </c>
      <c r="B885" t="s">
        <v>51</v>
      </c>
      <c r="C885" t="s">
        <v>3110</v>
      </c>
      <c r="D885" t="s">
        <v>1767</v>
      </c>
      <c r="E885" s="103">
        <v>2.990874923574964E-2</v>
      </c>
      <c r="F885" s="103">
        <v>678455</v>
      </c>
      <c r="G885" s="103">
        <v>3</v>
      </c>
      <c r="H885" t="s">
        <v>54</v>
      </c>
      <c r="I885" s="103"/>
    </row>
    <row r="886" spans="1:9" x14ac:dyDescent="0.35">
      <c r="A886" t="s">
        <v>3249</v>
      </c>
      <c r="B886" t="s">
        <v>51</v>
      </c>
      <c r="C886" t="s">
        <v>3110</v>
      </c>
      <c r="D886" t="s">
        <v>1768</v>
      </c>
      <c r="E886" s="103">
        <v>6.1461494815356994E-3</v>
      </c>
      <c r="F886" s="103">
        <v>678455</v>
      </c>
      <c r="G886" s="103">
        <v>3</v>
      </c>
      <c r="H886" t="s">
        <v>54</v>
      </c>
      <c r="I886" s="103"/>
    </row>
    <row r="887" spans="1:9" x14ac:dyDescent="0.35">
      <c r="A887" t="s">
        <v>3250</v>
      </c>
      <c r="B887" t="s">
        <v>51</v>
      </c>
      <c r="C887" t="s">
        <v>3110</v>
      </c>
      <c r="D887" t="s">
        <v>340</v>
      </c>
      <c r="E887" s="103">
        <v>2.9782585692996775E-2</v>
      </c>
      <c r="F887" s="103">
        <v>678455</v>
      </c>
      <c r="G887" s="103">
        <v>3</v>
      </c>
      <c r="H887" t="s">
        <v>54</v>
      </c>
      <c r="I887" s="103"/>
    </row>
    <row r="888" spans="1:9" x14ac:dyDescent="0.35">
      <c r="A888" t="s">
        <v>3251</v>
      </c>
      <c r="B888" t="s">
        <v>51</v>
      </c>
      <c r="C888" t="s">
        <v>3110</v>
      </c>
      <c r="D888" t="s">
        <v>777</v>
      </c>
      <c r="E888" s="103">
        <v>2.575727603929559E-2</v>
      </c>
      <c r="F888" s="103">
        <v>678455</v>
      </c>
      <c r="G888" s="103">
        <v>3</v>
      </c>
      <c r="H888" t="s">
        <v>54</v>
      </c>
      <c r="I888" s="103"/>
    </row>
    <row r="889" spans="1:9" x14ac:dyDescent="0.35">
      <c r="A889" t="s">
        <v>3252</v>
      </c>
      <c r="B889" t="s">
        <v>51</v>
      </c>
      <c r="C889" t="s">
        <v>3110</v>
      </c>
      <c r="D889" t="s">
        <v>776</v>
      </c>
      <c r="E889" s="103">
        <v>6.1786849679435325E-2</v>
      </c>
      <c r="F889" s="103">
        <v>678455</v>
      </c>
      <c r="G889" s="103">
        <v>3</v>
      </c>
      <c r="H889" t="s">
        <v>54</v>
      </c>
      <c r="I889" s="103"/>
    </row>
    <row r="890" spans="1:9" x14ac:dyDescent="0.35">
      <c r="A890" t="s">
        <v>3253</v>
      </c>
      <c r="B890" t="s">
        <v>51</v>
      </c>
      <c r="C890" t="s">
        <v>3113</v>
      </c>
      <c r="D890" t="s">
        <v>40</v>
      </c>
      <c r="E890" s="103">
        <v>1.1383022799429881E-2</v>
      </c>
      <c r="F890" s="103">
        <v>678455</v>
      </c>
      <c r="G890" s="103">
        <v>3</v>
      </c>
      <c r="H890" t="s">
        <v>54</v>
      </c>
      <c r="I890" s="103"/>
    </row>
    <row r="891" spans="1:9" x14ac:dyDescent="0.35">
      <c r="A891" t="s">
        <v>5349</v>
      </c>
      <c r="B891" t="s">
        <v>51</v>
      </c>
      <c r="C891" t="s">
        <v>3113</v>
      </c>
      <c r="D891" t="s">
        <v>5070</v>
      </c>
      <c r="E891" s="103">
        <v>1.1482987844649559E-2</v>
      </c>
      <c r="F891" s="103">
        <v>678455</v>
      </c>
      <c r="G891" s="103">
        <v>3</v>
      </c>
      <c r="H891" t="s">
        <v>54</v>
      </c>
      <c r="I891" s="103"/>
    </row>
    <row r="892" spans="1:9" x14ac:dyDescent="0.35">
      <c r="A892" t="s">
        <v>5350</v>
      </c>
      <c r="B892" t="s">
        <v>51</v>
      </c>
      <c r="C892" t="s">
        <v>3113</v>
      </c>
      <c r="D892" t="s">
        <v>5071</v>
      </c>
      <c r="E892" s="103">
        <v>1.1391496502594897E-2</v>
      </c>
      <c r="F892" s="103">
        <v>678455</v>
      </c>
      <c r="G892" s="103">
        <v>3</v>
      </c>
      <c r="H892" t="s">
        <v>54</v>
      </c>
      <c r="I892" s="103"/>
    </row>
    <row r="893" spans="1:9" x14ac:dyDescent="0.35">
      <c r="A893" t="s">
        <v>5351</v>
      </c>
      <c r="B893" t="s">
        <v>51</v>
      </c>
      <c r="C893" t="s">
        <v>3113</v>
      </c>
      <c r="D893" t="s">
        <v>5072</v>
      </c>
      <c r="E893" s="103">
        <v>1.1482684658376058E-2</v>
      </c>
      <c r="F893" s="103">
        <v>678455</v>
      </c>
      <c r="G893" s="103">
        <v>3</v>
      </c>
      <c r="H893" t="s">
        <v>54</v>
      </c>
      <c r="I893" s="103"/>
    </row>
    <row r="894" spans="1:9" x14ac:dyDescent="0.35">
      <c r="A894" t="s">
        <v>3254</v>
      </c>
      <c r="B894" t="s">
        <v>51</v>
      </c>
      <c r="C894" t="s">
        <v>3113</v>
      </c>
      <c r="D894" t="s">
        <v>42</v>
      </c>
      <c r="E894" s="103">
        <v>1.0858770967631564E-2</v>
      </c>
      <c r="F894" s="103">
        <v>678455</v>
      </c>
      <c r="G894" s="103">
        <v>3</v>
      </c>
      <c r="H894" t="s">
        <v>54</v>
      </c>
      <c r="I894" s="103"/>
    </row>
    <row r="895" spans="1:9" x14ac:dyDescent="0.35">
      <c r="A895" t="s">
        <v>3255</v>
      </c>
      <c r="B895" t="s">
        <v>51</v>
      </c>
      <c r="C895" t="s">
        <v>3113</v>
      </c>
      <c r="D895" t="s">
        <v>1767</v>
      </c>
      <c r="E895" s="103">
        <v>1.0786385667530731E-2</v>
      </c>
      <c r="F895" s="103">
        <v>678455</v>
      </c>
      <c r="G895" s="103">
        <v>3</v>
      </c>
      <c r="H895" t="s">
        <v>54</v>
      </c>
      <c r="I895" s="103"/>
    </row>
    <row r="896" spans="1:9" x14ac:dyDescent="0.35">
      <c r="A896" t="s">
        <v>3256</v>
      </c>
      <c r="B896" t="s">
        <v>51</v>
      </c>
      <c r="C896" t="s">
        <v>3113</v>
      </c>
      <c r="D896" t="s">
        <v>1768</v>
      </c>
      <c r="E896" s="103">
        <v>3.7368912543865088E-3</v>
      </c>
      <c r="F896" s="103">
        <v>678455</v>
      </c>
      <c r="G896" s="103">
        <v>3</v>
      </c>
      <c r="H896" t="s">
        <v>54</v>
      </c>
      <c r="I896" s="103"/>
    </row>
    <row r="897" spans="1:9" x14ac:dyDescent="0.35">
      <c r="A897" t="s">
        <v>3257</v>
      </c>
      <c r="B897" t="s">
        <v>51</v>
      </c>
      <c r="C897" t="s">
        <v>3113</v>
      </c>
      <c r="D897" t="s">
        <v>340</v>
      </c>
      <c r="E897" s="103">
        <v>1.0763866397861185E-2</v>
      </c>
      <c r="F897" s="103">
        <v>678455</v>
      </c>
      <c r="G897" s="103">
        <v>3</v>
      </c>
      <c r="H897" t="s">
        <v>54</v>
      </c>
      <c r="I897" s="103"/>
    </row>
    <row r="898" spans="1:9" x14ac:dyDescent="0.35">
      <c r="A898" t="s">
        <v>3258</v>
      </c>
      <c r="B898" t="s">
        <v>51</v>
      </c>
      <c r="C898" t="s">
        <v>3113</v>
      </c>
      <c r="D898" t="s">
        <v>777</v>
      </c>
      <c r="E898" s="103">
        <v>1.0186610843267687E-2</v>
      </c>
      <c r="F898" s="103">
        <v>678455</v>
      </c>
      <c r="G898" s="103">
        <v>3</v>
      </c>
      <c r="H898" t="s">
        <v>54</v>
      </c>
      <c r="I898" s="103"/>
    </row>
    <row r="899" spans="1:9" x14ac:dyDescent="0.35">
      <c r="A899" t="s">
        <v>3259</v>
      </c>
      <c r="B899" t="s">
        <v>51</v>
      </c>
      <c r="C899" t="s">
        <v>3113</v>
      </c>
      <c r="D899" t="s">
        <v>776</v>
      </c>
      <c r="E899" s="103">
        <v>2.3203483335696853E-2</v>
      </c>
      <c r="F899" s="103">
        <v>678455</v>
      </c>
      <c r="G899" s="103">
        <v>3</v>
      </c>
      <c r="H899" t="s">
        <v>54</v>
      </c>
      <c r="I899" s="103"/>
    </row>
    <row r="900" spans="1:9" x14ac:dyDescent="0.35">
      <c r="A900" t="s">
        <v>3260</v>
      </c>
      <c r="B900" t="s">
        <v>51</v>
      </c>
      <c r="C900" t="s">
        <v>3115</v>
      </c>
      <c r="D900" t="s">
        <v>40</v>
      </c>
      <c r="E900" s="103">
        <v>1.6744396966033071E-2</v>
      </c>
      <c r="F900" s="103">
        <v>678455</v>
      </c>
      <c r="G900" s="103">
        <v>3</v>
      </c>
      <c r="H900" t="s">
        <v>54</v>
      </c>
      <c r="I900" s="103"/>
    </row>
    <row r="901" spans="1:9" x14ac:dyDescent="0.35">
      <c r="A901" t="s">
        <v>5352</v>
      </c>
      <c r="B901" t="s">
        <v>51</v>
      </c>
      <c r="C901" t="s">
        <v>3115</v>
      </c>
      <c r="D901" t="s">
        <v>5070</v>
      </c>
      <c r="E901" s="103">
        <v>1.6925364775198109E-2</v>
      </c>
      <c r="F901" s="103">
        <v>678455</v>
      </c>
      <c r="G901" s="103">
        <v>3</v>
      </c>
      <c r="H901" t="s">
        <v>54</v>
      </c>
      <c r="I901" s="103"/>
    </row>
    <row r="902" spans="1:9" x14ac:dyDescent="0.35">
      <c r="A902" t="s">
        <v>5353</v>
      </c>
      <c r="B902" t="s">
        <v>51</v>
      </c>
      <c r="C902" t="s">
        <v>3115</v>
      </c>
      <c r="D902" t="s">
        <v>5071</v>
      </c>
      <c r="E902" s="103">
        <v>1.674747328604529E-2</v>
      </c>
      <c r="F902" s="103">
        <v>678455</v>
      </c>
      <c r="G902" s="103">
        <v>3</v>
      </c>
      <c r="H902" t="s">
        <v>54</v>
      </c>
      <c r="I902" s="103"/>
    </row>
    <row r="903" spans="1:9" x14ac:dyDescent="0.35">
      <c r="A903" t="s">
        <v>5354</v>
      </c>
      <c r="B903" t="s">
        <v>51</v>
      </c>
      <c r="C903" t="s">
        <v>3115</v>
      </c>
      <c r="D903" t="s">
        <v>5072</v>
      </c>
      <c r="E903" s="103">
        <v>1.6925018930549433E-2</v>
      </c>
      <c r="F903" s="103">
        <v>678455</v>
      </c>
      <c r="G903" s="103">
        <v>3</v>
      </c>
      <c r="H903" t="s">
        <v>54</v>
      </c>
      <c r="I903" s="103"/>
    </row>
    <row r="904" spans="1:9" x14ac:dyDescent="0.35">
      <c r="A904" t="s">
        <v>3261</v>
      </c>
      <c r="B904" t="s">
        <v>51</v>
      </c>
      <c r="C904" t="s">
        <v>3115</v>
      </c>
      <c r="D904" t="s">
        <v>42</v>
      </c>
      <c r="E904" s="103">
        <v>1.6146396491216724E-2</v>
      </c>
      <c r="F904" s="103">
        <v>678455</v>
      </c>
      <c r="G904" s="103">
        <v>3</v>
      </c>
      <c r="H904" t="s">
        <v>54</v>
      </c>
      <c r="I904" s="103"/>
    </row>
    <row r="905" spans="1:9" x14ac:dyDescent="0.35">
      <c r="A905" t="s">
        <v>3262</v>
      </c>
      <c r="B905" t="s">
        <v>51</v>
      </c>
      <c r="C905" t="s">
        <v>3115</v>
      </c>
      <c r="D905" t="s">
        <v>1767</v>
      </c>
      <c r="E905" s="103">
        <v>1.5988833821270105E-2</v>
      </c>
      <c r="F905" s="103">
        <v>678455</v>
      </c>
      <c r="G905" s="103">
        <v>3</v>
      </c>
      <c r="H905" t="s">
        <v>54</v>
      </c>
      <c r="I905" s="103"/>
    </row>
    <row r="906" spans="1:9" x14ac:dyDescent="0.35">
      <c r="A906" t="s">
        <v>3263</v>
      </c>
      <c r="B906" t="s">
        <v>51</v>
      </c>
      <c r="C906" t="s">
        <v>3115</v>
      </c>
      <c r="D906" t="s">
        <v>1768</v>
      </c>
      <c r="E906" s="103">
        <v>5.29109216659509E-3</v>
      </c>
      <c r="F906" s="103">
        <v>678455</v>
      </c>
      <c r="G906" s="103">
        <v>3</v>
      </c>
      <c r="H906" t="s">
        <v>54</v>
      </c>
      <c r="I906" s="103"/>
    </row>
    <row r="907" spans="1:9" x14ac:dyDescent="0.35">
      <c r="A907" t="s">
        <v>3264</v>
      </c>
      <c r="B907" t="s">
        <v>51</v>
      </c>
      <c r="C907" t="s">
        <v>3115</v>
      </c>
      <c r="D907" t="s">
        <v>340</v>
      </c>
      <c r="E907" s="103">
        <v>1.5990291647068808E-2</v>
      </c>
      <c r="F907" s="103">
        <v>678455</v>
      </c>
      <c r="G907" s="103">
        <v>3</v>
      </c>
      <c r="H907" t="s">
        <v>54</v>
      </c>
      <c r="I907" s="103"/>
    </row>
    <row r="908" spans="1:9" x14ac:dyDescent="0.35">
      <c r="A908" t="s">
        <v>3265</v>
      </c>
      <c r="B908" t="s">
        <v>51</v>
      </c>
      <c r="C908" t="s">
        <v>3115</v>
      </c>
      <c r="D908" t="s">
        <v>777</v>
      </c>
      <c r="E908" s="103">
        <v>1.4716910119767942E-2</v>
      </c>
      <c r="F908" s="103">
        <v>678455</v>
      </c>
      <c r="G908" s="103">
        <v>3</v>
      </c>
      <c r="H908" t="s">
        <v>54</v>
      </c>
      <c r="I908" s="103"/>
    </row>
    <row r="909" spans="1:9" x14ac:dyDescent="0.35">
      <c r="A909" t="s">
        <v>3266</v>
      </c>
      <c r="B909" t="s">
        <v>51</v>
      </c>
      <c r="C909" t="s">
        <v>3115</v>
      </c>
      <c r="D909" t="s">
        <v>776</v>
      </c>
      <c r="E909" s="103">
        <v>3.4217427204110917E-2</v>
      </c>
      <c r="F909" s="103">
        <v>678455</v>
      </c>
      <c r="G909" s="103">
        <v>3</v>
      </c>
      <c r="H909" t="s">
        <v>54</v>
      </c>
      <c r="I909" s="103"/>
    </row>
    <row r="910" spans="1:9" x14ac:dyDescent="0.35">
      <c r="A910" t="s">
        <v>870</v>
      </c>
      <c r="B910" t="s">
        <v>51</v>
      </c>
      <c r="C910" t="s">
        <v>40</v>
      </c>
      <c r="D910" t="s">
        <v>40</v>
      </c>
      <c r="E910" s="103">
        <v>1</v>
      </c>
      <c r="F910" s="103">
        <v>678455</v>
      </c>
      <c r="G910" s="103">
        <v>3</v>
      </c>
      <c r="H910" t="s">
        <v>54</v>
      </c>
      <c r="I910" s="103"/>
    </row>
    <row r="911" spans="1:9" x14ac:dyDescent="0.35">
      <c r="A911" t="s">
        <v>5355</v>
      </c>
      <c r="B911" t="s">
        <v>51</v>
      </c>
      <c r="C911" t="s">
        <v>40</v>
      </c>
      <c r="D911" t="s">
        <v>5070</v>
      </c>
      <c r="E911" s="103">
        <v>1.0106746412649932</v>
      </c>
      <c r="F911" s="103">
        <v>678455</v>
      </c>
      <c r="G911" s="103">
        <v>3</v>
      </c>
      <c r="H911" t="s">
        <v>54</v>
      </c>
      <c r="I911" s="103"/>
    </row>
    <row r="912" spans="1:9" x14ac:dyDescent="0.35">
      <c r="A912" t="s">
        <v>5356</v>
      </c>
      <c r="B912" t="s">
        <v>51</v>
      </c>
      <c r="C912" t="s">
        <v>40</v>
      </c>
      <c r="D912" t="s">
        <v>5071</v>
      </c>
      <c r="E912" s="103">
        <v>1.0014303828713915</v>
      </c>
      <c r="F912" s="103">
        <v>678455</v>
      </c>
      <c r="G912" s="103">
        <v>3</v>
      </c>
      <c r="H912" t="s">
        <v>54</v>
      </c>
      <c r="I912" s="103"/>
    </row>
    <row r="913" spans="1:9" x14ac:dyDescent="0.35">
      <c r="A913" t="s">
        <v>5357</v>
      </c>
      <c r="B913" t="s">
        <v>51</v>
      </c>
      <c r="C913" t="s">
        <v>40</v>
      </c>
      <c r="D913" t="s">
        <v>5072</v>
      </c>
      <c r="E913" s="103">
        <v>1.0106461165844909</v>
      </c>
      <c r="F913" s="103">
        <v>678455</v>
      </c>
      <c r="G913" s="103">
        <v>3</v>
      </c>
      <c r="H913" t="s">
        <v>54</v>
      </c>
      <c r="I913" s="103"/>
    </row>
    <row r="914" spans="1:9" x14ac:dyDescent="0.35">
      <c r="A914" t="s">
        <v>868</v>
      </c>
      <c r="B914" t="s">
        <v>51</v>
      </c>
      <c r="C914" t="s">
        <v>40</v>
      </c>
      <c r="D914" t="s">
        <v>42</v>
      </c>
      <c r="E914" s="103">
        <v>0.9830506746760409</v>
      </c>
      <c r="F914" s="103">
        <v>678455</v>
      </c>
      <c r="G914" s="103">
        <v>3</v>
      </c>
      <c r="H914" t="s">
        <v>54</v>
      </c>
      <c r="I914" s="103"/>
    </row>
    <row r="915" spans="1:9" x14ac:dyDescent="0.35">
      <c r="A915" t="s">
        <v>1855</v>
      </c>
      <c r="B915" t="s">
        <v>51</v>
      </c>
      <c r="C915" t="s">
        <v>40</v>
      </c>
      <c r="D915" t="s">
        <v>1767</v>
      </c>
      <c r="E915" s="103">
        <v>0.97629935906011811</v>
      </c>
      <c r="F915" s="103">
        <v>678455</v>
      </c>
      <c r="G915" s="103">
        <v>3</v>
      </c>
      <c r="H915" t="s">
        <v>54</v>
      </c>
      <c r="I915" s="103"/>
    </row>
    <row r="916" spans="1:9" x14ac:dyDescent="0.35">
      <c r="A916" t="s">
        <v>1856</v>
      </c>
      <c r="B916" t="s">
        <v>51</v>
      </c>
      <c r="C916" t="s">
        <v>40</v>
      </c>
      <c r="D916" t="s">
        <v>1768</v>
      </c>
      <c r="E916" s="103">
        <v>0.42697444697715242</v>
      </c>
      <c r="F916" s="103">
        <v>678455</v>
      </c>
      <c r="G916" s="103">
        <v>3</v>
      </c>
      <c r="H916" t="s">
        <v>54</v>
      </c>
      <c r="I916" s="103"/>
    </row>
    <row r="917" spans="1:9" x14ac:dyDescent="0.35">
      <c r="A917" t="s">
        <v>869</v>
      </c>
      <c r="B917" t="s">
        <v>51</v>
      </c>
      <c r="C917" t="s">
        <v>40</v>
      </c>
      <c r="D917" t="s">
        <v>340</v>
      </c>
      <c r="E917" s="103">
        <v>0.9528044235104105</v>
      </c>
      <c r="F917" s="103">
        <v>678455</v>
      </c>
      <c r="G917" s="103">
        <v>3</v>
      </c>
      <c r="H917" t="s">
        <v>54</v>
      </c>
      <c r="I917" s="103"/>
    </row>
    <row r="918" spans="1:9" x14ac:dyDescent="0.35">
      <c r="A918" t="s">
        <v>530</v>
      </c>
      <c r="B918" t="s">
        <v>51</v>
      </c>
      <c r="C918" t="s">
        <v>40</v>
      </c>
      <c r="D918" t="s">
        <v>777</v>
      </c>
      <c r="E918" s="103">
        <v>0.89922882601332288</v>
      </c>
      <c r="F918" s="103">
        <v>678455</v>
      </c>
      <c r="G918" s="103">
        <v>3</v>
      </c>
      <c r="H918" t="s">
        <v>54</v>
      </c>
      <c r="I918" s="103"/>
    </row>
    <row r="919" spans="1:9" x14ac:dyDescent="0.35">
      <c r="A919" t="s">
        <v>534</v>
      </c>
      <c r="B919" t="s">
        <v>51</v>
      </c>
      <c r="C919" t="s">
        <v>40</v>
      </c>
      <c r="D919" t="s">
        <v>776</v>
      </c>
      <c r="E919" s="103">
        <v>2.0706582068658959</v>
      </c>
      <c r="F919" s="103">
        <v>678455</v>
      </c>
      <c r="G919" s="103">
        <v>3</v>
      </c>
      <c r="H919" t="s">
        <v>54</v>
      </c>
      <c r="I919" s="103"/>
    </row>
    <row r="920" spans="1:9" x14ac:dyDescent="0.35">
      <c r="A920" t="s">
        <v>5358</v>
      </c>
      <c r="B920" t="s">
        <v>51</v>
      </c>
      <c r="C920" t="s">
        <v>5070</v>
      </c>
      <c r="D920" t="s">
        <v>40</v>
      </c>
      <c r="E920" s="103">
        <v>0.99048160130836382</v>
      </c>
      <c r="F920" s="103">
        <v>678455</v>
      </c>
      <c r="G920" s="103">
        <v>3</v>
      </c>
      <c r="H920" t="s">
        <v>54</v>
      </c>
      <c r="I920" s="103"/>
    </row>
    <row r="921" spans="1:9" x14ac:dyDescent="0.35">
      <c r="A921" t="s">
        <v>5359</v>
      </c>
      <c r="B921" t="s">
        <v>51</v>
      </c>
      <c r="C921" t="s">
        <v>5070</v>
      </c>
      <c r="D921" t="s">
        <v>5070</v>
      </c>
      <c r="E921" s="103">
        <v>1</v>
      </c>
      <c r="F921" s="103">
        <v>678455</v>
      </c>
      <c r="G921" s="103">
        <v>3</v>
      </c>
      <c r="H921" t="s">
        <v>54</v>
      </c>
      <c r="I921" s="103"/>
    </row>
    <row r="922" spans="1:9" x14ac:dyDescent="0.35">
      <c r="A922" t="s">
        <v>5360</v>
      </c>
      <c r="B922" t="s">
        <v>51</v>
      </c>
      <c r="C922" t="s">
        <v>5070</v>
      </c>
      <c r="D922" t="s">
        <v>5071</v>
      </c>
      <c r="E922" s="103">
        <v>0.99148811705000828</v>
      </c>
      <c r="F922" s="103">
        <v>678455</v>
      </c>
      <c r="G922" s="103">
        <v>3</v>
      </c>
      <c r="H922" t="s">
        <v>54</v>
      </c>
      <c r="I922" s="103"/>
    </row>
    <row r="923" spans="1:9" x14ac:dyDescent="0.35">
      <c r="A923" t="s">
        <v>5361</v>
      </c>
      <c r="B923" t="s">
        <v>51</v>
      </c>
      <c r="C923" t="s">
        <v>5070</v>
      </c>
      <c r="D923" t="s">
        <v>5072</v>
      </c>
      <c r="E923" s="103">
        <v>0.99997161687054326</v>
      </c>
      <c r="F923" s="103">
        <v>678455</v>
      </c>
      <c r="G923" s="103">
        <v>3</v>
      </c>
      <c r="H923" t="s">
        <v>54</v>
      </c>
      <c r="I923" s="103"/>
    </row>
    <row r="924" spans="1:9" x14ac:dyDescent="0.35">
      <c r="A924" t="s">
        <v>5362</v>
      </c>
      <c r="B924" t="s">
        <v>51</v>
      </c>
      <c r="C924" t="s">
        <v>5070</v>
      </c>
      <c r="D924" t="s">
        <v>42</v>
      </c>
      <c r="E924" s="103">
        <v>0.97267428636169651</v>
      </c>
      <c r="F924" s="103">
        <v>678455</v>
      </c>
      <c r="G924" s="103">
        <v>3</v>
      </c>
      <c r="H924" t="s">
        <v>54</v>
      </c>
      <c r="I924" s="103"/>
    </row>
    <row r="925" spans="1:9" x14ac:dyDescent="0.35">
      <c r="A925" t="s">
        <v>5363</v>
      </c>
      <c r="B925" t="s">
        <v>51</v>
      </c>
      <c r="C925" t="s">
        <v>5070</v>
      </c>
      <c r="D925" t="s">
        <v>1767</v>
      </c>
      <c r="E925" s="103">
        <v>0.96598366609868103</v>
      </c>
      <c r="F925" s="103">
        <v>678455</v>
      </c>
      <c r="G925" s="103">
        <v>3</v>
      </c>
      <c r="H925" t="s">
        <v>54</v>
      </c>
      <c r="I925" s="103"/>
    </row>
    <row r="926" spans="1:9" x14ac:dyDescent="0.35">
      <c r="A926" t="s">
        <v>5364</v>
      </c>
      <c r="B926" t="s">
        <v>51</v>
      </c>
      <c r="C926" t="s">
        <v>5070</v>
      </c>
      <c r="D926" t="s">
        <v>1768</v>
      </c>
      <c r="E926" s="103">
        <v>0.42340099040862778</v>
      </c>
      <c r="F926" s="103">
        <v>678455</v>
      </c>
      <c r="G926" s="103">
        <v>3</v>
      </c>
      <c r="H926" t="s">
        <v>54</v>
      </c>
      <c r="I926" s="103"/>
    </row>
    <row r="927" spans="1:9" x14ac:dyDescent="0.35">
      <c r="A927" t="s">
        <v>5365</v>
      </c>
      <c r="B927" t="s">
        <v>51</v>
      </c>
      <c r="C927" t="s">
        <v>5070</v>
      </c>
      <c r="D927" t="s">
        <v>340</v>
      </c>
      <c r="E927" s="103">
        <v>0.94368119836280662</v>
      </c>
      <c r="F927" s="103">
        <v>678455</v>
      </c>
      <c r="G927" s="103">
        <v>3</v>
      </c>
      <c r="H927" t="s">
        <v>54</v>
      </c>
      <c r="I927" s="103"/>
    </row>
    <row r="928" spans="1:9" x14ac:dyDescent="0.35">
      <c r="A928" t="s">
        <v>5366</v>
      </c>
      <c r="B928" t="s">
        <v>51</v>
      </c>
      <c r="C928" t="s">
        <v>5070</v>
      </c>
      <c r="D928" t="s">
        <v>777</v>
      </c>
      <c r="E928" s="103">
        <v>0.89069639775762799</v>
      </c>
      <c r="F928" s="103">
        <v>678455</v>
      </c>
      <c r="G928" s="103">
        <v>3</v>
      </c>
      <c r="H928" t="s">
        <v>54</v>
      </c>
      <c r="I928" s="103"/>
    </row>
    <row r="929" spans="1:9" x14ac:dyDescent="0.35">
      <c r="A929" t="s">
        <v>5367</v>
      </c>
      <c r="B929" t="s">
        <v>51</v>
      </c>
      <c r="C929" t="s">
        <v>5070</v>
      </c>
      <c r="D929" t="s">
        <v>776</v>
      </c>
      <c r="E929" s="103">
        <v>2.050600892020658</v>
      </c>
      <c r="F929" s="103">
        <v>678455</v>
      </c>
      <c r="G929" s="103">
        <v>3</v>
      </c>
      <c r="H929" t="s">
        <v>54</v>
      </c>
      <c r="I929" s="103"/>
    </row>
    <row r="930" spans="1:9" x14ac:dyDescent="0.35">
      <c r="A930" t="s">
        <v>5368</v>
      </c>
      <c r="B930" t="s">
        <v>51</v>
      </c>
      <c r="C930" t="s">
        <v>5071</v>
      </c>
      <c r="D930" t="s">
        <v>40</v>
      </c>
      <c r="E930" s="103">
        <v>0.9989918010697395</v>
      </c>
      <c r="F930" s="103">
        <v>678455</v>
      </c>
      <c r="G930" s="103">
        <v>3</v>
      </c>
      <c r="H930" t="s">
        <v>54</v>
      </c>
      <c r="I930" s="103"/>
    </row>
    <row r="931" spans="1:9" x14ac:dyDescent="0.35">
      <c r="A931" t="s">
        <v>5369</v>
      </c>
      <c r="B931" t="s">
        <v>51</v>
      </c>
      <c r="C931" t="s">
        <v>5071</v>
      </c>
      <c r="D931" t="s">
        <v>5070</v>
      </c>
      <c r="E931" s="103">
        <v>1.0092423714221606</v>
      </c>
      <c r="F931" s="103">
        <v>678455</v>
      </c>
      <c r="G931" s="103">
        <v>3</v>
      </c>
      <c r="H931" t="s">
        <v>54</v>
      </c>
      <c r="I931" s="103"/>
    </row>
    <row r="932" spans="1:9" x14ac:dyDescent="0.35">
      <c r="A932" t="s">
        <v>5370</v>
      </c>
      <c r="B932" t="s">
        <v>51</v>
      </c>
      <c r="C932" t="s">
        <v>5071</v>
      </c>
      <c r="D932" t="s">
        <v>5071</v>
      </c>
      <c r="E932" s="103">
        <v>1</v>
      </c>
      <c r="F932" s="103">
        <v>678455</v>
      </c>
      <c r="G932" s="103">
        <v>3</v>
      </c>
      <c r="H932" t="s">
        <v>54</v>
      </c>
      <c r="I932" s="103"/>
    </row>
    <row r="933" spans="1:9" x14ac:dyDescent="0.35">
      <c r="A933" t="s">
        <v>5371</v>
      </c>
      <c r="B933" t="s">
        <v>51</v>
      </c>
      <c r="C933" t="s">
        <v>5071</v>
      </c>
      <c r="D933" t="s">
        <v>5072</v>
      </c>
      <c r="E933" s="103">
        <v>1.009213846741658</v>
      </c>
      <c r="F933" s="103">
        <v>678455</v>
      </c>
      <c r="G933" s="103">
        <v>3</v>
      </c>
      <c r="H933" t="s">
        <v>54</v>
      </c>
      <c r="I933" s="103"/>
    </row>
    <row r="934" spans="1:9" x14ac:dyDescent="0.35">
      <c r="A934" t="s">
        <v>5372</v>
      </c>
      <c r="B934" t="s">
        <v>51</v>
      </c>
      <c r="C934" t="s">
        <v>5071</v>
      </c>
      <c r="D934" t="s">
        <v>42</v>
      </c>
      <c r="E934" s="103">
        <v>0.98163862566839799</v>
      </c>
      <c r="F934" s="103">
        <v>678455</v>
      </c>
      <c r="G934" s="103">
        <v>3</v>
      </c>
      <c r="H934" t="s">
        <v>54</v>
      </c>
      <c r="I934" s="103"/>
    </row>
    <row r="935" spans="1:9" x14ac:dyDescent="0.35">
      <c r="A935" t="s">
        <v>5373</v>
      </c>
      <c r="B935" t="s">
        <v>51</v>
      </c>
      <c r="C935" t="s">
        <v>5071</v>
      </c>
      <c r="D935" t="s">
        <v>1767</v>
      </c>
      <c r="E935" s="103">
        <v>0.97489294200792365</v>
      </c>
      <c r="F935" s="103">
        <v>678455</v>
      </c>
      <c r="G935" s="103">
        <v>3</v>
      </c>
      <c r="H935" t="s">
        <v>54</v>
      </c>
      <c r="I935" s="103"/>
    </row>
    <row r="936" spans="1:9" x14ac:dyDescent="0.35">
      <c r="A936" t="s">
        <v>5374</v>
      </c>
      <c r="B936" t="s">
        <v>51</v>
      </c>
      <c r="C936" t="s">
        <v>5071</v>
      </c>
      <c r="D936" t="s">
        <v>1768</v>
      </c>
      <c r="E936" s="103">
        <v>0.42621647126801437</v>
      </c>
      <c r="F936" s="103">
        <v>678455</v>
      </c>
      <c r="G936" s="103">
        <v>3</v>
      </c>
      <c r="H936" t="s">
        <v>54</v>
      </c>
      <c r="I936" s="103"/>
    </row>
    <row r="937" spans="1:9" x14ac:dyDescent="0.35">
      <c r="A937" t="s">
        <v>5375</v>
      </c>
      <c r="B937" t="s">
        <v>51</v>
      </c>
      <c r="C937" t="s">
        <v>5071</v>
      </c>
      <c r="D937" t="s">
        <v>340</v>
      </c>
      <c r="E937" s="103">
        <v>0.95246527519981727</v>
      </c>
      <c r="F937" s="103">
        <v>678455</v>
      </c>
      <c r="G937" s="103">
        <v>3</v>
      </c>
      <c r="H937" t="s">
        <v>54</v>
      </c>
      <c r="I937" s="103"/>
    </row>
    <row r="938" spans="1:9" x14ac:dyDescent="0.35">
      <c r="A938" t="s">
        <v>5376</v>
      </c>
      <c r="B938" t="s">
        <v>51</v>
      </c>
      <c r="C938" t="s">
        <v>5071</v>
      </c>
      <c r="D938" t="s">
        <v>777</v>
      </c>
      <c r="E938" s="103">
        <v>0.89842412821970652</v>
      </c>
      <c r="F938" s="103">
        <v>678455</v>
      </c>
      <c r="G938" s="103">
        <v>3</v>
      </c>
      <c r="H938" t="s">
        <v>54</v>
      </c>
      <c r="I938" s="103"/>
    </row>
    <row r="939" spans="1:9" x14ac:dyDescent="0.35">
      <c r="A939" t="s">
        <v>5377</v>
      </c>
      <c r="B939" t="s">
        <v>51</v>
      </c>
      <c r="C939" t="s">
        <v>5071</v>
      </c>
      <c r="D939" t="s">
        <v>776</v>
      </c>
      <c r="E939" s="103">
        <v>2.0685418919807055</v>
      </c>
      <c r="F939" s="103">
        <v>678455</v>
      </c>
      <c r="G939" s="103">
        <v>3</v>
      </c>
      <c r="H939" t="s">
        <v>54</v>
      </c>
      <c r="I939" s="103"/>
    </row>
    <row r="940" spans="1:9" x14ac:dyDescent="0.35">
      <c r="A940" t="s">
        <v>1156</v>
      </c>
      <c r="B940" t="s">
        <v>51</v>
      </c>
      <c r="C940" t="s">
        <v>58</v>
      </c>
      <c r="D940" t="s">
        <v>40</v>
      </c>
      <c r="E940" s="103">
        <v>0</v>
      </c>
      <c r="F940" s="103">
        <v>678455</v>
      </c>
      <c r="G940" s="103">
        <v>3</v>
      </c>
      <c r="H940" t="s">
        <v>54</v>
      </c>
      <c r="I940" s="103"/>
    </row>
    <row r="941" spans="1:9" x14ac:dyDescent="0.35">
      <c r="A941" t="s">
        <v>5378</v>
      </c>
      <c r="B941" t="s">
        <v>51</v>
      </c>
      <c r="C941" t="s">
        <v>58</v>
      </c>
      <c r="D941" t="s">
        <v>5070</v>
      </c>
      <c r="E941" s="103">
        <v>0</v>
      </c>
      <c r="F941" s="103">
        <v>678455</v>
      </c>
      <c r="G941" s="103">
        <v>3</v>
      </c>
      <c r="H941" t="s">
        <v>54</v>
      </c>
      <c r="I941" s="103"/>
    </row>
    <row r="942" spans="1:9" x14ac:dyDescent="0.35">
      <c r="A942" t="s">
        <v>5379</v>
      </c>
      <c r="B942" t="s">
        <v>51</v>
      </c>
      <c r="C942" t="s">
        <v>58</v>
      </c>
      <c r="D942" t="s">
        <v>5071</v>
      </c>
      <c r="E942" s="103">
        <v>0</v>
      </c>
      <c r="F942" s="103">
        <v>678455</v>
      </c>
      <c r="G942" s="103">
        <v>3</v>
      </c>
      <c r="H942" t="s">
        <v>54</v>
      </c>
      <c r="I942" s="103"/>
    </row>
    <row r="943" spans="1:9" x14ac:dyDescent="0.35">
      <c r="A943" t="s">
        <v>5380</v>
      </c>
      <c r="B943" t="s">
        <v>51</v>
      </c>
      <c r="C943" t="s">
        <v>58</v>
      </c>
      <c r="D943" t="s">
        <v>5072</v>
      </c>
      <c r="E943" s="103">
        <v>0</v>
      </c>
      <c r="F943" s="103">
        <v>678455</v>
      </c>
      <c r="G943" s="103">
        <v>3</v>
      </c>
      <c r="H943" t="s">
        <v>54</v>
      </c>
      <c r="I943" s="103"/>
    </row>
    <row r="944" spans="1:9" x14ac:dyDescent="0.35">
      <c r="A944" t="s">
        <v>1157</v>
      </c>
      <c r="B944" t="s">
        <v>51</v>
      </c>
      <c r="C944" t="s">
        <v>58</v>
      </c>
      <c r="D944" t="s">
        <v>42</v>
      </c>
      <c r="E944" s="103">
        <v>0</v>
      </c>
      <c r="F944" s="103">
        <v>678455</v>
      </c>
      <c r="G944" s="103">
        <v>3</v>
      </c>
      <c r="H944" t="s">
        <v>54</v>
      </c>
      <c r="I944" s="103"/>
    </row>
    <row r="945" spans="1:9" x14ac:dyDescent="0.35">
      <c r="A945" t="s">
        <v>1877</v>
      </c>
      <c r="B945" t="s">
        <v>51</v>
      </c>
      <c r="C945" t="s">
        <v>58</v>
      </c>
      <c r="D945" t="s">
        <v>1767</v>
      </c>
      <c r="E945" s="103">
        <v>0</v>
      </c>
      <c r="F945" s="103">
        <v>678455</v>
      </c>
      <c r="G945" s="103">
        <v>3</v>
      </c>
      <c r="H945" t="s">
        <v>54</v>
      </c>
      <c r="I945" s="103"/>
    </row>
    <row r="946" spans="1:9" x14ac:dyDescent="0.35">
      <c r="A946" t="s">
        <v>1878</v>
      </c>
      <c r="B946" t="s">
        <v>51</v>
      </c>
      <c r="C946" t="s">
        <v>58</v>
      </c>
      <c r="D946" t="s">
        <v>1768</v>
      </c>
      <c r="E946" s="103">
        <v>0</v>
      </c>
      <c r="F946" s="103">
        <v>678455</v>
      </c>
      <c r="G946" s="103">
        <v>3</v>
      </c>
      <c r="H946" t="s">
        <v>54</v>
      </c>
      <c r="I946" s="103"/>
    </row>
    <row r="947" spans="1:9" x14ac:dyDescent="0.35">
      <c r="A947" t="s">
        <v>1158</v>
      </c>
      <c r="B947" t="s">
        <v>51</v>
      </c>
      <c r="C947" t="s">
        <v>58</v>
      </c>
      <c r="D947" t="s">
        <v>340</v>
      </c>
      <c r="E947" s="103">
        <v>0</v>
      </c>
      <c r="F947" s="103">
        <v>678455</v>
      </c>
      <c r="G947" s="103">
        <v>3</v>
      </c>
      <c r="H947" t="s">
        <v>54</v>
      </c>
      <c r="I947" s="103"/>
    </row>
    <row r="948" spans="1:9" x14ac:dyDescent="0.35">
      <c r="A948" t="s">
        <v>1159</v>
      </c>
      <c r="B948" t="s">
        <v>51</v>
      </c>
      <c r="C948" t="s">
        <v>58</v>
      </c>
      <c r="D948" t="s">
        <v>777</v>
      </c>
      <c r="E948" s="103">
        <v>0</v>
      </c>
      <c r="F948" s="103">
        <v>678455</v>
      </c>
      <c r="G948" s="103">
        <v>3</v>
      </c>
      <c r="H948" t="s">
        <v>54</v>
      </c>
      <c r="I948" s="103"/>
    </row>
    <row r="949" spans="1:9" x14ac:dyDescent="0.35">
      <c r="A949" t="s">
        <v>1160</v>
      </c>
      <c r="B949" t="s">
        <v>51</v>
      </c>
      <c r="C949" t="s">
        <v>58</v>
      </c>
      <c r="D949" t="s">
        <v>776</v>
      </c>
      <c r="E949" s="103">
        <v>0</v>
      </c>
      <c r="F949" s="103">
        <v>678455</v>
      </c>
      <c r="G949" s="103">
        <v>3</v>
      </c>
      <c r="H949" t="s">
        <v>54</v>
      </c>
      <c r="I949" s="103"/>
    </row>
    <row r="950" spans="1:9" x14ac:dyDescent="0.35">
      <c r="A950" t="s">
        <v>5381</v>
      </c>
      <c r="B950" t="s">
        <v>51</v>
      </c>
      <c r="C950" t="s">
        <v>5072</v>
      </c>
      <c r="D950" t="s">
        <v>40</v>
      </c>
      <c r="E950" s="103">
        <v>0.99050998443782046</v>
      </c>
      <c r="F950" s="103">
        <v>678455</v>
      </c>
      <c r="G950" s="103">
        <v>3</v>
      </c>
      <c r="H950" t="s">
        <v>54</v>
      </c>
      <c r="I950" s="103"/>
    </row>
    <row r="951" spans="1:9" x14ac:dyDescent="0.35">
      <c r="A951" t="s">
        <v>5382</v>
      </c>
      <c r="B951" t="s">
        <v>51</v>
      </c>
      <c r="C951" t="s">
        <v>5072</v>
      </c>
      <c r="D951" t="s">
        <v>5070</v>
      </c>
      <c r="E951" s="103">
        <v>1.0000285246805025</v>
      </c>
      <c r="F951" s="103">
        <v>678455</v>
      </c>
      <c r="G951" s="103">
        <v>3</v>
      </c>
      <c r="H951" t="s">
        <v>54</v>
      </c>
      <c r="I951" s="103"/>
    </row>
    <row r="952" spans="1:9" x14ac:dyDescent="0.35">
      <c r="A952" t="s">
        <v>5383</v>
      </c>
      <c r="B952" t="s">
        <v>51</v>
      </c>
      <c r="C952" t="s">
        <v>5072</v>
      </c>
      <c r="D952" t="s">
        <v>5071</v>
      </c>
      <c r="E952" s="103">
        <v>0.9915165001794648</v>
      </c>
      <c r="F952" s="103">
        <v>678455</v>
      </c>
      <c r="G952" s="103">
        <v>3</v>
      </c>
      <c r="H952" t="s">
        <v>54</v>
      </c>
      <c r="I952" s="103"/>
    </row>
    <row r="953" spans="1:9" x14ac:dyDescent="0.35">
      <c r="A953" t="s">
        <v>5384</v>
      </c>
      <c r="B953" t="s">
        <v>51</v>
      </c>
      <c r="C953" t="s">
        <v>5072</v>
      </c>
      <c r="D953" t="s">
        <v>5072</v>
      </c>
      <c r="E953" s="103">
        <v>1</v>
      </c>
      <c r="F953" s="103">
        <v>678455</v>
      </c>
      <c r="G953" s="103">
        <v>3</v>
      </c>
      <c r="H953" t="s">
        <v>54</v>
      </c>
      <c r="I953" s="103"/>
    </row>
    <row r="954" spans="1:9" x14ac:dyDescent="0.35">
      <c r="A954" t="s">
        <v>5385</v>
      </c>
      <c r="B954" t="s">
        <v>51</v>
      </c>
      <c r="C954" t="s">
        <v>5072</v>
      </c>
      <c r="D954" t="s">
        <v>42</v>
      </c>
      <c r="E954" s="103">
        <v>0.97270218760720195</v>
      </c>
      <c r="F954" s="103">
        <v>678455</v>
      </c>
      <c r="G954" s="103">
        <v>3</v>
      </c>
      <c r="H954" t="s">
        <v>54</v>
      </c>
      <c r="I954" s="103"/>
    </row>
    <row r="955" spans="1:9" x14ac:dyDescent="0.35">
      <c r="A955" t="s">
        <v>5386</v>
      </c>
      <c r="B955" t="s">
        <v>51</v>
      </c>
      <c r="C955" t="s">
        <v>5072</v>
      </c>
      <c r="D955" t="s">
        <v>1767</v>
      </c>
      <c r="E955" s="103">
        <v>0.96601156154233081</v>
      </c>
      <c r="F955" s="103">
        <v>678455</v>
      </c>
      <c r="G955" s="103">
        <v>3</v>
      </c>
      <c r="H955" t="s">
        <v>54</v>
      </c>
      <c r="I955" s="103"/>
    </row>
    <row r="956" spans="1:9" x14ac:dyDescent="0.35">
      <c r="A956" t="s">
        <v>5387</v>
      </c>
      <c r="B956" t="s">
        <v>51</v>
      </c>
      <c r="C956" t="s">
        <v>5072</v>
      </c>
      <c r="D956" t="s">
        <v>1768</v>
      </c>
      <c r="E956" s="103">
        <v>0.42341468031816454</v>
      </c>
      <c r="F956" s="103">
        <v>678455</v>
      </c>
      <c r="G956" s="103">
        <v>3</v>
      </c>
      <c r="H956" t="s">
        <v>54</v>
      </c>
      <c r="I956" s="103"/>
    </row>
    <row r="957" spans="1:9" x14ac:dyDescent="0.35">
      <c r="A957" t="s">
        <v>5388</v>
      </c>
      <c r="B957" t="s">
        <v>51</v>
      </c>
      <c r="C957" t="s">
        <v>5072</v>
      </c>
      <c r="D957" t="s">
        <v>340</v>
      </c>
      <c r="E957" s="103">
        <v>0.94370914367965553</v>
      </c>
      <c r="F957" s="103">
        <v>678455</v>
      </c>
      <c r="G957" s="103">
        <v>3</v>
      </c>
      <c r="H957" t="s">
        <v>54</v>
      </c>
      <c r="I957" s="103"/>
    </row>
    <row r="958" spans="1:9" x14ac:dyDescent="0.35">
      <c r="A958" t="s">
        <v>5389</v>
      </c>
      <c r="B958" t="s">
        <v>51</v>
      </c>
      <c r="C958" t="s">
        <v>5072</v>
      </c>
      <c r="D958" t="s">
        <v>777</v>
      </c>
      <c r="E958" s="103">
        <v>0.89072162576627467</v>
      </c>
      <c r="F958" s="103">
        <v>678455</v>
      </c>
      <c r="G958" s="103">
        <v>3</v>
      </c>
      <c r="H958" t="s">
        <v>54</v>
      </c>
      <c r="I958" s="103"/>
    </row>
    <row r="959" spans="1:9" x14ac:dyDescent="0.35">
      <c r="A959" t="s">
        <v>5390</v>
      </c>
      <c r="B959" t="s">
        <v>51</v>
      </c>
      <c r="C959" t="s">
        <v>5072</v>
      </c>
      <c r="D959" t="s">
        <v>776</v>
      </c>
      <c r="E959" s="103">
        <v>2.0506614779310612</v>
      </c>
      <c r="F959" s="103">
        <v>678455</v>
      </c>
      <c r="G959" s="103">
        <v>3</v>
      </c>
      <c r="H959" t="s">
        <v>54</v>
      </c>
      <c r="I959" s="103"/>
    </row>
    <row r="960" spans="1:9" x14ac:dyDescent="0.35">
      <c r="A960" t="s">
        <v>852</v>
      </c>
      <c r="B960" t="s">
        <v>51</v>
      </c>
      <c r="C960" t="s">
        <v>42</v>
      </c>
      <c r="D960" t="s">
        <v>40</v>
      </c>
      <c r="E960" s="103">
        <v>1.0190480619611515</v>
      </c>
      <c r="F960" s="103">
        <v>678455</v>
      </c>
      <c r="G960" s="103">
        <v>3</v>
      </c>
      <c r="H960" t="s">
        <v>54</v>
      </c>
      <c r="I960" s="103"/>
    </row>
    <row r="961" spans="1:9" x14ac:dyDescent="0.35">
      <c r="A961" t="s">
        <v>5391</v>
      </c>
      <c r="B961" t="s">
        <v>51</v>
      </c>
      <c r="C961" t="s">
        <v>42</v>
      </c>
      <c r="D961" t="s">
        <v>5070</v>
      </c>
      <c r="E961" s="103">
        <v>1.0288473935071725</v>
      </c>
      <c r="F961" s="103">
        <v>678455</v>
      </c>
      <c r="G961" s="103">
        <v>3</v>
      </c>
      <c r="H961" t="s">
        <v>54</v>
      </c>
      <c r="I961" s="103"/>
    </row>
    <row r="962" spans="1:9" x14ac:dyDescent="0.35">
      <c r="A962" t="s">
        <v>5392</v>
      </c>
      <c r="B962" t="s">
        <v>51</v>
      </c>
      <c r="C962" t="s">
        <v>42</v>
      </c>
      <c r="D962" t="s">
        <v>5071</v>
      </c>
      <c r="E962" s="103">
        <v>1.0200661277259733</v>
      </c>
      <c r="F962" s="103">
        <v>678455</v>
      </c>
      <c r="G962" s="103">
        <v>3</v>
      </c>
      <c r="H962" t="s">
        <v>54</v>
      </c>
      <c r="I962" s="103"/>
    </row>
    <row r="963" spans="1:9" x14ac:dyDescent="0.35">
      <c r="A963" t="s">
        <v>5393</v>
      </c>
      <c r="B963" t="s">
        <v>51</v>
      </c>
      <c r="C963" t="s">
        <v>42</v>
      </c>
      <c r="D963" t="s">
        <v>5072</v>
      </c>
      <c r="E963" s="103">
        <v>1.0288183613467936</v>
      </c>
      <c r="F963" s="103">
        <v>678455</v>
      </c>
      <c r="G963" s="103">
        <v>3</v>
      </c>
      <c r="H963" t="s">
        <v>54</v>
      </c>
      <c r="I963" s="103"/>
    </row>
    <row r="964" spans="1:9" x14ac:dyDescent="0.35">
      <c r="A964" t="s">
        <v>850</v>
      </c>
      <c r="B964" t="s">
        <v>51</v>
      </c>
      <c r="C964" t="s">
        <v>42</v>
      </c>
      <c r="D964" t="s">
        <v>42</v>
      </c>
      <c r="E964" s="103">
        <v>1</v>
      </c>
      <c r="F964" s="103">
        <v>678455</v>
      </c>
      <c r="G964" s="103">
        <v>3</v>
      </c>
      <c r="H964" t="s">
        <v>54</v>
      </c>
      <c r="I964" s="103"/>
    </row>
    <row r="965" spans="1:9" x14ac:dyDescent="0.35">
      <c r="A965" t="s">
        <v>1857</v>
      </c>
      <c r="B965" t="s">
        <v>51</v>
      </c>
      <c r="C965" t="s">
        <v>42</v>
      </c>
      <c r="D965" t="s">
        <v>1767</v>
      </c>
      <c r="E965" s="103">
        <v>0.99307943176693703</v>
      </c>
      <c r="F965" s="103">
        <v>678455</v>
      </c>
      <c r="G965" s="103">
        <v>3</v>
      </c>
      <c r="H965" t="s">
        <v>54</v>
      </c>
      <c r="I965" s="103"/>
    </row>
    <row r="966" spans="1:9" x14ac:dyDescent="0.35">
      <c r="A966" t="s">
        <v>1858</v>
      </c>
      <c r="B966" t="s">
        <v>51</v>
      </c>
      <c r="C966" t="s">
        <v>42</v>
      </c>
      <c r="D966" t="s">
        <v>1768</v>
      </c>
      <c r="E966" s="103">
        <v>0.43250692681342134</v>
      </c>
      <c r="F966" s="103">
        <v>678455</v>
      </c>
      <c r="G966" s="103">
        <v>3</v>
      </c>
      <c r="H966" t="s">
        <v>54</v>
      </c>
      <c r="I966" s="103"/>
    </row>
    <row r="967" spans="1:9" x14ac:dyDescent="0.35">
      <c r="A967" t="s">
        <v>851</v>
      </c>
      <c r="B967" t="s">
        <v>51</v>
      </c>
      <c r="C967" t="s">
        <v>42</v>
      </c>
      <c r="D967" t="s">
        <v>340</v>
      </c>
      <c r="E967" s="103">
        <v>0.97086600728874983</v>
      </c>
      <c r="F967" s="103">
        <v>678455</v>
      </c>
      <c r="G967" s="103">
        <v>3</v>
      </c>
      <c r="H967" t="s">
        <v>54</v>
      </c>
      <c r="I967" s="103"/>
    </row>
    <row r="968" spans="1:9" x14ac:dyDescent="0.35">
      <c r="A968" t="s">
        <v>506</v>
      </c>
      <c r="B968" t="s">
        <v>51</v>
      </c>
      <c r="C968" t="s">
        <v>42</v>
      </c>
      <c r="D968" t="s">
        <v>777</v>
      </c>
      <c r="E968" s="103">
        <v>0.91595056421179766</v>
      </c>
      <c r="F968" s="103">
        <v>678455</v>
      </c>
      <c r="G968" s="103">
        <v>3</v>
      </c>
      <c r="H968" t="s">
        <v>54</v>
      </c>
      <c r="I968" s="103"/>
    </row>
    <row r="969" spans="1:9" x14ac:dyDescent="0.35">
      <c r="A969" t="s">
        <v>510</v>
      </c>
      <c r="B969" t="s">
        <v>51</v>
      </c>
      <c r="C969" t="s">
        <v>42</v>
      </c>
      <c r="D969" t="s">
        <v>776</v>
      </c>
      <c r="E969" s="103">
        <v>2.108962262212597</v>
      </c>
      <c r="F969" s="103">
        <v>678455</v>
      </c>
      <c r="G969" s="103">
        <v>3</v>
      </c>
      <c r="H969" t="s">
        <v>54</v>
      </c>
      <c r="I969" s="103"/>
    </row>
    <row r="970" spans="1:9" x14ac:dyDescent="0.35">
      <c r="A970" t="s">
        <v>1859</v>
      </c>
      <c r="B970" t="s">
        <v>51</v>
      </c>
      <c r="C970" t="s">
        <v>1767</v>
      </c>
      <c r="D970" t="s">
        <v>40</v>
      </c>
      <c r="E970" s="103">
        <v>1.0264044543047599</v>
      </c>
      <c r="F970" s="103">
        <v>678455</v>
      </c>
      <c r="G970" s="103">
        <v>3</v>
      </c>
      <c r="H970" t="s">
        <v>54</v>
      </c>
      <c r="I970" s="103"/>
    </row>
    <row r="971" spans="1:9" x14ac:dyDescent="0.35">
      <c r="A971" t="s">
        <v>5394</v>
      </c>
      <c r="B971" t="s">
        <v>51</v>
      </c>
      <c r="C971" t="s">
        <v>1767</v>
      </c>
      <c r="D971" t="s">
        <v>5070</v>
      </c>
      <c r="E971" s="103">
        <v>1.0362658637837054</v>
      </c>
      <c r="F971" s="103">
        <v>678455</v>
      </c>
      <c r="G971" s="103">
        <v>3</v>
      </c>
      <c r="H971" t="s">
        <v>54</v>
      </c>
      <c r="I971" s="103"/>
    </row>
    <row r="972" spans="1:9" x14ac:dyDescent="0.35">
      <c r="A972" t="s">
        <v>5395</v>
      </c>
      <c r="B972" t="s">
        <v>51</v>
      </c>
      <c r="C972" t="s">
        <v>1767</v>
      </c>
      <c r="D972" t="s">
        <v>5071</v>
      </c>
      <c r="E972" s="103">
        <v>1.0274280727504492</v>
      </c>
      <c r="F972" s="103">
        <v>678455</v>
      </c>
      <c r="G972" s="103">
        <v>3</v>
      </c>
      <c r="H972" t="s">
        <v>54</v>
      </c>
      <c r="I972" s="103"/>
    </row>
    <row r="973" spans="1:9" x14ac:dyDescent="0.35">
      <c r="A973" t="s">
        <v>5396</v>
      </c>
      <c r="B973" t="s">
        <v>51</v>
      </c>
      <c r="C973" t="s">
        <v>1767</v>
      </c>
      <c r="D973" t="s">
        <v>5072</v>
      </c>
      <c r="E973" s="103">
        <v>1.0362368254198937</v>
      </c>
      <c r="F973" s="103">
        <v>678455</v>
      </c>
      <c r="G973" s="103">
        <v>3</v>
      </c>
      <c r="H973" t="s">
        <v>54</v>
      </c>
      <c r="I973" s="103"/>
    </row>
    <row r="974" spans="1:9" x14ac:dyDescent="0.35">
      <c r="A974" t="s">
        <v>1860</v>
      </c>
      <c r="B974" t="s">
        <v>51</v>
      </c>
      <c r="C974" t="s">
        <v>1767</v>
      </c>
      <c r="D974" t="s">
        <v>42</v>
      </c>
      <c r="E974" s="103">
        <v>1.0071666587748389</v>
      </c>
      <c r="F974" s="103">
        <v>678455</v>
      </c>
      <c r="G974" s="103">
        <v>3</v>
      </c>
      <c r="H974" t="s">
        <v>54</v>
      </c>
      <c r="I974" s="103"/>
    </row>
    <row r="975" spans="1:9" x14ac:dyDescent="0.35">
      <c r="A975" t="s">
        <v>1861</v>
      </c>
      <c r="B975" t="s">
        <v>51</v>
      </c>
      <c r="C975" t="s">
        <v>1767</v>
      </c>
      <c r="D975" t="s">
        <v>1767</v>
      </c>
      <c r="E975" s="103">
        <v>1</v>
      </c>
      <c r="F975" s="103">
        <v>678455</v>
      </c>
      <c r="G975" s="103">
        <v>3</v>
      </c>
      <c r="H975" t="s">
        <v>54</v>
      </c>
      <c r="I975" s="103"/>
    </row>
    <row r="976" spans="1:9" x14ac:dyDescent="0.35">
      <c r="A976" t="s">
        <v>1862</v>
      </c>
      <c r="B976" t="s">
        <v>51</v>
      </c>
      <c r="C976" t="s">
        <v>1767</v>
      </c>
      <c r="D976" t="s">
        <v>1768</v>
      </c>
      <c r="E976" s="103">
        <v>0.43513379416449283</v>
      </c>
      <c r="F976" s="103">
        <v>678455</v>
      </c>
      <c r="G976" s="103">
        <v>3</v>
      </c>
      <c r="H976" t="s">
        <v>54</v>
      </c>
      <c r="I976" s="103"/>
    </row>
    <row r="977" spans="1:9" x14ac:dyDescent="0.35">
      <c r="A977" t="s">
        <v>1863</v>
      </c>
      <c r="B977" t="s">
        <v>51</v>
      </c>
      <c r="C977" t="s">
        <v>1767</v>
      </c>
      <c r="D977" t="s">
        <v>340</v>
      </c>
      <c r="E977" s="103">
        <v>0.97778806125404727</v>
      </c>
      <c r="F977" s="103">
        <v>678455</v>
      </c>
      <c r="G977" s="103">
        <v>3</v>
      </c>
      <c r="H977" t="s">
        <v>54</v>
      </c>
      <c r="I977" s="103"/>
    </row>
    <row r="978" spans="1:9" x14ac:dyDescent="0.35">
      <c r="A978" t="s">
        <v>1864</v>
      </c>
      <c r="B978" t="s">
        <v>51</v>
      </c>
      <c r="C978" t="s">
        <v>1767</v>
      </c>
      <c r="D978" t="s">
        <v>777</v>
      </c>
      <c r="E978" s="103">
        <v>0.92183382156750882</v>
      </c>
      <c r="F978" s="103">
        <v>678455</v>
      </c>
      <c r="G978" s="103">
        <v>3</v>
      </c>
      <c r="H978" t="s">
        <v>54</v>
      </c>
      <c r="I978" s="103"/>
    </row>
    <row r="979" spans="1:9" x14ac:dyDescent="0.35">
      <c r="A979" t="s">
        <v>1865</v>
      </c>
      <c r="B979" t="s">
        <v>51</v>
      </c>
      <c r="C979" t="s">
        <v>1767</v>
      </c>
      <c r="D979" t="s">
        <v>776</v>
      </c>
      <c r="E979" s="103">
        <v>2.1236307535007115</v>
      </c>
      <c r="F979" s="103">
        <v>678455</v>
      </c>
      <c r="G979" s="103">
        <v>3</v>
      </c>
      <c r="H979" t="s">
        <v>54</v>
      </c>
      <c r="I979" s="103"/>
    </row>
    <row r="980" spans="1:9" x14ac:dyDescent="0.35">
      <c r="A980" t="s">
        <v>1866</v>
      </c>
      <c r="B980" t="s">
        <v>51</v>
      </c>
      <c r="C980" t="s">
        <v>1768</v>
      </c>
      <c r="D980" t="s">
        <v>40</v>
      </c>
      <c r="E980" s="103">
        <v>2.7031367751153845</v>
      </c>
      <c r="F980" s="103">
        <v>678455</v>
      </c>
      <c r="G980" s="103">
        <v>3</v>
      </c>
      <c r="H980" t="s">
        <v>54</v>
      </c>
      <c r="I980" s="103"/>
    </row>
    <row r="981" spans="1:9" x14ac:dyDescent="0.35">
      <c r="A981" t="s">
        <v>5397</v>
      </c>
      <c r="B981" t="s">
        <v>51</v>
      </c>
      <c r="C981" t="s">
        <v>1768</v>
      </c>
      <c r="D981" t="s">
        <v>5070</v>
      </c>
      <c r="E981" s="103">
        <v>2.7368147248071533</v>
      </c>
      <c r="F981" s="103">
        <v>678455</v>
      </c>
      <c r="G981" s="103">
        <v>3</v>
      </c>
      <c r="H981" t="s">
        <v>54</v>
      </c>
      <c r="I981" s="103"/>
    </row>
    <row r="982" spans="1:9" x14ac:dyDescent="0.35">
      <c r="A982" t="s">
        <v>5398</v>
      </c>
      <c r="B982" t="s">
        <v>51</v>
      </c>
      <c r="C982" t="s">
        <v>1768</v>
      </c>
      <c r="D982" t="s">
        <v>5071</v>
      </c>
      <c r="E982" s="103">
        <v>2.7052875310462232</v>
      </c>
      <c r="F982" s="103">
        <v>678455</v>
      </c>
      <c r="G982" s="103">
        <v>3</v>
      </c>
      <c r="H982" t="s">
        <v>54</v>
      </c>
      <c r="I982" s="103"/>
    </row>
    <row r="983" spans="1:9" x14ac:dyDescent="0.35">
      <c r="A983" t="s">
        <v>5399</v>
      </c>
      <c r="B983" t="s">
        <v>51</v>
      </c>
      <c r="C983" t="s">
        <v>1768</v>
      </c>
      <c r="D983" t="s">
        <v>5072</v>
      </c>
      <c r="E983" s="103">
        <v>2.7367471566219801</v>
      </c>
      <c r="F983" s="103">
        <v>678455</v>
      </c>
      <c r="G983" s="103">
        <v>3</v>
      </c>
      <c r="H983" t="s">
        <v>54</v>
      </c>
      <c r="I983" s="103"/>
    </row>
    <row r="984" spans="1:9" x14ac:dyDescent="0.35">
      <c r="A984" t="s">
        <v>1867</v>
      </c>
      <c r="B984" t="s">
        <v>51</v>
      </c>
      <c r="C984" t="s">
        <v>1768</v>
      </c>
      <c r="D984" t="s">
        <v>42</v>
      </c>
      <c r="E984" s="103">
        <v>2.6417483306262119</v>
      </c>
      <c r="F984" s="103">
        <v>678455</v>
      </c>
      <c r="G984" s="103">
        <v>3</v>
      </c>
      <c r="H984" t="s">
        <v>54</v>
      </c>
      <c r="I984" s="103"/>
    </row>
    <row r="985" spans="1:9" x14ac:dyDescent="0.35">
      <c r="A985" t="s">
        <v>1868</v>
      </c>
      <c r="B985" t="s">
        <v>51</v>
      </c>
      <c r="C985" t="s">
        <v>1768</v>
      </c>
      <c r="D985" t="s">
        <v>1767</v>
      </c>
      <c r="E985" s="103">
        <v>2.6207166046293833</v>
      </c>
      <c r="F985" s="103">
        <v>678455</v>
      </c>
      <c r="G985" s="103">
        <v>3</v>
      </c>
      <c r="H985" t="s">
        <v>54</v>
      </c>
      <c r="I985" s="103"/>
    </row>
    <row r="986" spans="1:9" x14ac:dyDescent="0.35">
      <c r="A986" t="s">
        <v>1869</v>
      </c>
      <c r="B986" t="s">
        <v>51</v>
      </c>
      <c r="C986" t="s">
        <v>1768</v>
      </c>
      <c r="D986" t="s">
        <v>1768</v>
      </c>
      <c r="E986" s="103">
        <v>1</v>
      </c>
      <c r="F986" s="103">
        <v>678455</v>
      </c>
      <c r="G986" s="103">
        <v>3</v>
      </c>
      <c r="H986" t="s">
        <v>54</v>
      </c>
      <c r="I986" s="103"/>
    </row>
    <row r="987" spans="1:9" x14ac:dyDescent="0.35">
      <c r="A987" t="s">
        <v>1870</v>
      </c>
      <c r="B987" t="s">
        <v>51</v>
      </c>
      <c r="C987" t="s">
        <v>1768</v>
      </c>
      <c r="D987" t="s">
        <v>340</v>
      </c>
      <c r="E987" s="103">
        <v>2.5873527403383116</v>
      </c>
      <c r="F987" s="103">
        <v>678455</v>
      </c>
      <c r="G987" s="103">
        <v>3</v>
      </c>
      <c r="H987" t="s">
        <v>54</v>
      </c>
      <c r="I987" s="103"/>
    </row>
    <row r="988" spans="1:9" x14ac:dyDescent="0.35">
      <c r="A988" t="s">
        <v>1871</v>
      </c>
      <c r="B988" t="s">
        <v>51</v>
      </c>
      <c r="C988" t="s">
        <v>1768</v>
      </c>
      <c r="D988" t="s">
        <v>777</v>
      </c>
      <c r="E988" s="103">
        <v>2.4022378323263918</v>
      </c>
      <c r="F988" s="103">
        <v>678455</v>
      </c>
      <c r="G988" s="103">
        <v>3</v>
      </c>
      <c r="H988" t="s">
        <v>54</v>
      </c>
      <c r="I988" s="103"/>
    </row>
    <row r="989" spans="1:9" x14ac:dyDescent="0.35">
      <c r="A989" t="s">
        <v>1872</v>
      </c>
      <c r="B989" t="s">
        <v>51</v>
      </c>
      <c r="C989" t="s">
        <v>1768</v>
      </c>
      <c r="D989" t="s">
        <v>776</v>
      </c>
      <c r="E989" s="103">
        <v>5.5607161517435042</v>
      </c>
      <c r="F989" s="103">
        <v>678455</v>
      </c>
      <c r="G989" s="103">
        <v>3</v>
      </c>
      <c r="H989" t="s">
        <v>54</v>
      </c>
      <c r="I989" s="103"/>
    </row>
    <row r="990" spans="1:9" x14ac:dyDescent="0.35">
      <c r="A990" t="s">
        <v>855</v>
      </c>
      <c r="B990" t="s">
        <v>51</v>
      </c>
      <c r="C990" t="s">
        <v>340</v>
      </c>
      <c r="D990" t="s">
        <v>40</v>
      </c>
      <c r="E990" s="103">
        <v>1.0703793709597755</v>
      </c>
      <c r="F990" s="103">
        <v>678455</v>
      </c>
      <c r="G990" s="103">
        <v>3</v>
      </c>
      <c r="H990" t="s">
        <v>54</v>
      </c>
      <c r="I990" s="103"/>
    </row>
    <row r="991" spans="1:9" x14ac:dyDescent="0.35">
      <c r="A991" t="s">
        <v>5400</v>
      </c>
      <c r="B991" t="s">
        <v>51</v>
      </c>
      <c r="C991" t="s">
        <v>340</v>
      </c>
      <c r="D991" t="s">
        <v>5070</v>
      </c>
      <c r="E991" s="103">
        <v>1.0863496844827345</v>
      </c>
      <c r="F991" s="103">
        <v>678455</v>
      </c>
      <c r="G991" s="103">
        <v>3</v>
      </c>
      <c r="H991" t="s">
        <v>54</v>
      </c>
      <c r="I991" s="103"/>
    </row>
    <row r="992" spans="1:9" x14ac:dyDescent="0.35">
      <c r="A992" t="s">
        <v>5401</v>
      </c>
      <c r="B992" t="s">
        <v>51</v>
      </c>
      <c r="C992" t="s">
        <v>340</v>
      </c>
      <c r="D992" t="s">
        <v>5071</v>
      </c>
      <c r="E992" s="103">
        <v>1.0772656454922276</v>
      </c>
      <c r="F992" s="103">
        <v>678455</v>
      </c>
      <c r="G992" s="103">
        <v>3</v>
      </c>
      <c r="H992" t="s">
        <v>54</v>
      </c>
      <c r="I992" s="103"/>
    </row>
    <row r="993" spans="1:9" x14ac:dyDescent="0.35">
      <c r="A993" t="s">
        <v>5402</v>
      </c>
      <c r="B993" t="s">
        <v>51</v>
      </c>
      <c r="C993" t="s">
        <v>340</v>
      </c>
      <c r="D993" t="s">
        <v>5072</v>
      </c>
      <c r="E993" s="103">
        <v>1.0863205474747544</v>
      </c>
      <c r="F993" s="103">
        <v>678455</v>
      </c>
      <c r="G993" s="103">
        <v>3</v>
      </c>
      <c r="H993" t="s">
        <v>54</v>
      </c>
      <c r="I993" s="103"/>
    </row>
    <row r="994" spans="1:9" x14ac:dyDescent="0.35">
      <c r="A994" t="s">
        <v>853</v>
      </c>
      <c r="B994" t="s">
        <v>51</v>
      </c>
      <c r="C994" t="s">
        <v>340</v>
      </c>
      <c r="D994" t="s">
        <v>42</v>
      </c>
      <c r="E994" s="103">
        <v>1.056950617146875</v>
      </c>
      <c r="F994" s="103">
        <v>678455</v>
      </c>
      <c r="G994" s="103">
        <v>3</v>
      </c>
      <c r="H994" t="s">
        <v>54</v>
      </c>
      <c r="I994" s="103"/>
    </row>
    <row r="995" spans="1:9" x14ac:dyDescent="0.35">
      <c r="A995" t="s">
        <v>1873</v>
      </c>
      <c r="B995" t="s">
        <v>51</v>
      </c>
      <c r="C995" t="s">
        <v>340</v>
      </c>
      <c r="D995" t="s">
        <v>1767</v>
      </c>
      <c r="E995" s="103">
        <v>1.049662480937906</v>
      </c>
      <c r="F995" s="103">
        <v>678455</v>
      </c>
      <c r="G995" s="103">
        <v>3</v>
      </c>
      <c r="H995" t="s">
        <v>54</v>
      </c>
      <c r="I995" s="103"/>
    </row>
    <row r="996" spans="1:9" x14ac:dyDescent="0.35">
      <c r="A996" t="s">
        <v>1874</v>
      </c>
      <c r="B996" t="s">
        <v>51</v>
      </c>
      <c r="C996" t="s">
        <v>340</v>
      </c>
      <c r="D996" t="s">
        <v>1768</v>
      </c>
      <c r="E996" s="103">
        <v>0.46386601243195075</v>
      </c>
      <c r="F996" s="103">
        <v>678455</v>
      </c>
      <c r="G996" s="103">
        <v>3</v>
      </c>
      <c r="H996" t="s">
        <v>54</v>
      </c>
      <c r="I996" s="103"/>
    </row>
    <row r="997" spans="1:9" x14ac:dyDescent="0.35">
      <c r="A997" t="s">
        <v>854</v>
      </c>
      <c r="B997" t="s">
        <v>51</v>
      </c>
      <c r="C997" t="s">
        <v>340</v>
      </c>
      <c r="D997" t="s">
        <v>340</v>
      </c>
      <c r="E997" s="103">
        <v>1</v>
      </c>
      <c r="F997" s="103">
        <v>678455</v>
      </c>
      <c r="G997" s="103">
        <v>3</v>
      </c>
      <c r="H997" t="s">
        <v>54</v>
      </c>
      <c r="I997" s="103"/>
    </row>
    <row r="998" spans="1:9" x14ac:dyDescent="0.35">
      <c r="A998" t="s">
        <v>514</v>
      </c>
      <c r="B998" t="s">
        <v>51</v>
      </c>
      <c r="C998" t="s">
        <v>340</v>
      </c>
      <c r="D998" t="s">
        <v>777</v>
      </c>
      <c r="E998" s="103">
        <v>0.96199707798324519</v>
      </c>
      <c r="F998" s="103">
        <v>678455</v>
      </c>
      <c r="G998" s="103">
        <v>3</v>
      </c>
      <c r="H998" t="s">
        <v>54</v>
      </c>
      <c r="I998" s="103"/>
    </row>
    <row r="999" spans="1:9" x14ac:dyDescent="0.35">
      <c r="A999" t="s">
        <v>518</v>
      </c>
      <c r="B999" t="s">
        <v>51</v>
      </c>
      <c r="C999" t="s">
        <v>340</v>
      </c>
      <c r="D999" t="s">
        <v>776</v>
      </c>
      <c r="E999" s="103">
        <v>2.2158072223657443</v>
      </c>
      <c r="F999" s="103">
        <v>678455</v>
      </c>
      <c r="G999" s="103">
        <v>3</v>
      </c>
      <c r="H999" t="s">
        <v>54</v>
      </c>
      <c r="I999" s="103"/>
    </row>
    <row r="1000" spans="1:9" x14ac:dyDescent="0.35">
      <c r="A1000" t="s">
        <v>858</v>
      </c>
      <c r="B1000" t="s">
        <v>51</v>
      </c>
      <c r="C1000" t="s">
        <v>353</v>
      </c>
      <c r="D1000" t="s">
        <v>40</v>
      </c>
      <c r="E1000" s="103">
        <v>8.4818166319191556E-3</v>
      </c>
      <c r="F1000" s="103">
        <v>678455</v>
      </c>
      <c r="G1000" s="103">
        <v>3</v>
      </c>
      <c r="H1000" t="s">
        <v>54</v>
      </c>
      <c r="I1000" s="103"/>
    </row>
    <row r="1001" spans="1:9" x14ac:dyDescent="0.35">
      <c r="A1001" t="s">
        <v>5403</v>
      </c>
      <c r="B1001" t="s">
        <v>51</v>
      </c>
      <c r="C1001" t="s">
        <v>353</v>
      </c>
      <c r="D1001" t="s">
        <v>5070</v>
      </c>
      <c r="E1001" s="103">
        <v>9.2138467416580834E-3</v>
      </c>
      <c r="F1001" s="103">
        <v>678455</v>
      </c>
      <c r="G1001" s="103">
        <v>3</v>
      </c>
      <c r="H1001" t="s">
        <v>54</v>
      </c>
      <c r="I1001" s="103"/>
    </row>
    <row r="1002" spans="1:9" x14ac:dyDescent="0.35">
      <c r="A1002" t="s">
        <v>5404</v>
      </c>
      <c r="B1002" t="s">
        <v>51</v>
      </c>
      <c r="C1002" t="s">
        <v>353</v>
      </c>
      <c r="D1002" t="s">
        <v>5071</v>
      </c>
      <c r="E1002" s="103">
        <v>8.4834998205351626E-3</v>
      </c>
      <c r="F1002" s="103">
        <v>678455</v>
      </c>
      <c r="G1002" s="103">
        <v>3</v>
      </c>
      <c r="H1002" t="s">
        <v>54</v>
      </c>
      <c r="I1002" s="103"/>
    </row>
    <row r="1003" spans="1:9" x14ac:dyDescent="0.35">
      <c r="A1003" t="s">
        <v>5405</v>
      </c>
      <c r="B1003" t="s">
        <v>51</v>
      </c>
      <c r="C1003" t="s">
        <v>353</v>
      </c>
      <c r="D1003" t="s">
        <v>5072</v>
      </c>
      <c r="E1003" s="103">
        <v>9.2138467416580834E-3</v>
      </c>
      <c r="F1003" s="103">
        <v>678455</v>
      </c>
      <c r="G1003" s="103">
        <v>3</v>
      </c>
      <c r="H1003" t="s">
        <v>54</v>
      </c>
      <c r="I1003" s="103"/>
    </row>
    <row r="1004" spans="1:9" x14ac:dyDescent="0.35">
      <c r="A1004" t="s">
        <v>856</v>
      </c>
      <c r="B1004" t="s">
        <v>51</v>
      </c>
      <c r="C1004" t="s">
        <v>353</v>
      </c>
      <c r="D1004" t="s">
        <v>42</v>
      </c>
      <c r="E1004" s="103">
        <v>8.9364380611960531E-3</v>
      </c>
      <c r="F1004" s="103">
        <v>678455</v>
      </c>
      <c r="G1004" s="103">
        <v>3</v>
      </c>
      <c r="H1004" t="s">
        <v>54</v>
      </c>
      <c r="I1004" s="103"/>
    </row>
    <row r="1005" spans="1:9" x14ac:dyDescent="0.35">
      <c r="A1005" t="s">
        <v>1879</v>
      </c>
      <c r="B1005" t="s">
        <v>51</v>
      </c>
      <c r="C1005" t="s">
        <v>353</v>
      </c>
      <c r="D1005" t="s">
        <v>1767</v>
      </c>
      <c r="E1005" s="103">
        <v>8.881380465592845E-3</v>
      </c>
      <c r="F1005" s="103">
        <v>678455</v>
      </c>
      <c r="G1005" s="103">
        <v>3</v>
      </c>
      <c r="H1005" t="s">
        <v>54</v>
      </c>
      <c r="I1005" s="103"/>
    </row>
    <row r="1006" spans="1:9" x14ac:dyDescent="0.35">
      <c r="A1006" t="s">
        <v>1880</v>
      </c>
      <c r="B1006" t="s">
        <v>51</v>
      </c>
      <c r="C1006" t="s">
        <v>353</v>
      </c>
      <c r="D1006" t="s">
        <v>1768</v>
      </c>
      <c r="E1006" s="103">
        <v>2.8017909498498157E-3</v>
      </c>
      <c r="F1006" s="103">
        <v>678455</v>
      </c>
      <c r="G1006" s="103">
        <v>3</v>
      </c>
      <c r="H1006" t="s">
        <v>54</v>
      </c>
      <c r="I1006" s="103"/>
    </row>
    <row r="1007" spans="1:9" x14ac:dyDescent="0.35">
      <c r="A1007" t="s">
        <v>857</v>
      </c>
      <c r="B1007" t="s">
        <v>51</v>
      </c>
      <c r="C1007" t="s">
        <v>353</v>
      </c>
      <c r="D1007" t="s">
        <v>340</v>
      </c>
      <c r="E1007" s="103">
        <v>8.7561315201618323E-3</v>
      </c>
      <c r="F1007" s="103">
        <v>678455</v>
      </c>
      <c r="G1007" s="103">
        <v>3</v>
      </c>
      <c r="H1007" t="s">
        <v>54</v>
      </c>
      <c r="I1007" s="103"/>
    </row>
    <row r="1008" spans="1:9" x14ac:dyDescent="0.35">
      <c r="A1008" t="s">
        <v>522</v>
      </c>
      <c r="B1008" t="s">
        <v>51</v>
      </c>
      <c r="C1008" t="s">
        <v>353</v>
      </c>
      <c r="D1008" t="s">
        <v>777</v>
      </c>
      <c r="E1008" s="103">
        <v>7.70250245343193E-3</v>
      </c>
      <c r="F1008" s="103">
        <v>678455</v>
      </c>
      <c r="G1008" s="103">
        <v>3</v>
      </c>
      <c r="H1008" t="s">
        <v>54</v>
      </c>
      <c r="I1008" s="103"/>
    </row>
    <row r="1009" spans="1:9" x14ac:dyDescent="0.35">
      <c r="A1009" t="s">
        <v>523</v>
      </c>
      <c r="B1009" t="s">
        <v>51</v>
      </c>
      <c r="C1009" t="s">
        <v>353</v>
      </c>
      <c r="D1009" t="s">
        <v>776</v>
      </c>
      <c r="E1009" s="103">
        <v>1.7880414049644369E-2</v>
      </c>
      <c r="F1009" s="103">
        <v>678455</v>
      </c>
      <c r="G1009" s="103">
        <v>3</v>
      </c>
      <c r="H1009" t="s">
        <v>54</v>
      </c>
      <c r="I1009" s="103"/>
    </row>
    <row r="1010" spans="1:9" x14ac:dyDescent="0.35">
      <c r="A1010" t="s">
        <v>7731</v>
      </c>
      <c r="B1010" t="s">
        <v>51</v>
      </c>
      <c r="C1010" t="s">
        <v>7626</v>
      </c>
      <c r="D1010" t="s">
        <v>40</v>
      </c>
      <c r="E1010" s="103">
        <v>0</v>
      </c>
      <c r="F1010" s="103">
        <v>678455</v>
      </c>
      <c r="G1010" s="103">
        <v>3</v>
      </c>
      <c r="H1010" t="s">
        <v>54</v>
      </c>
      <c r="I1010" s="103"/>
    </row>
    <row r="1011" spans="1:9" x14ac:dyDescent="0.35">
      <c r="A1011" t="s">
        <v>7732</v>
      </c>
      <c r="B1011" t="s">
        <v>51</v>
      </c>
      <c r="C1011" t="s">
        <v>7626</v>
      </c>
      <c r="D1011" t="s">
        <v>5070</v>
      </c>
      <c r="E1011" s="103">
        <v>0</v>
      </c>
      <c r="F1011" s="103">
        <v>678455</v>
      </c>
      <c r="G1011" s="103">
        <v>3</v>
      </c>
      <c r="H1011" t="s">
        <v>54</v>
      </c>
      <c r="I1011" s="103"/>
    </row>
    <row r="1012" spans="1:9" x14ac:dyDescent="0.35">
      <c r="A1012" t="s">
        <v>7733</v>
      </c>
      <c r="B1012" t="s">
        <v>51</v>
      </c>
      <c r="C1012" t="s">
        <v>7626</v>
      </c>
      <c r="D1012" t="s">
        <v>5071</v>
      </c>
      <c r="E1012" s="103">
        <v>0</v>
      </c>
      <c r="F1012" s="103">
        <v>678455</v>
      </c>
      <c r="G1012" s="103">
        <v>3</v>
      </c>
      <c r="H1012" t="s">
        <v>54</v>
      </c>
      <c r="I1012" s="103"/>
    </row>
    <row r="1013" spans="1:9" x14ac:dyDescent="0.35">
      <c r="A1013" t="s">
        <v>7734</v>
      </c>
      <c r="B1013" t="s">
        <v>51</v>
      </c>
      <c r="C1013" t="s">
        <v>7626</v>
      </c>
      <c r="D1013" t="s">
        <v>5072</v>
      </c>
      <c r="E1013" s="103">
        <v>0</v>
      </c>
      <c r="F1013" s="103">
        <v>678455</v>
      </c>
      <c r="G1013" s="103">
        <v>3</v>
      </c>
      <c r="H1013" t="s">
        <v>54</v>
      </c>
      <c r="I1013" s="103"/>
    </row>
    <row r="1014" spans="1:9" x14ac:dyDescent="0.35">
      <c r="A1014" t="s">
        <v>7735</v>
      </c>
      <c r="B1014" t="s">
        <v>51</v>
      </c>
      <c r="C1014" t="s">
        <v>7626</v>
      </c>
      <c r="D1014" t="s">
        <v>42</v>
      </c>
      <c r="E1014" s="103">
        <v>0</v>
      </c>
      <c r="F1014" s="103">
        <v>678455</v>
      </c>
      <c r="G1014" s="103">
        <v>3</v>
      </c>
      <c r="H1014" t="s">
        <v>54</v>
      </c>
      <c r="I1014" s="103"/>
    </row>
    <row r="1015" spans="1:9" x14ac:dyDescent="0.35">
      <c r="A1015" t="s">
        <v>7736</v>
      </c>
      <c r="B1015" t="s">
        <v>51</v>
      </c>
      <c r="C1015" t="s">
        <v>7626</v>
      </c>
      <c r="D1015" t="s">
        <v>1767</v>
      </c>
      <c r="E1015" s="103">
        <v>0</v>
      </c>
      <c r="F1015" s="103">
        <v>678455</v>
      </c>
      <c r="G1015" s="103">
        <v>3</v>
      </c>
      <c r="H1015" t="s">
        <v>54</v>
      </c>
      <c r="I1015" s="103"/>
    </row>
    <row r="1016" spans="1:9" x14ac:dyDescent="0.35">
      <c r="A1016" t="s">
        <v>7737</v>
      </c>
      <c r="B1016" t="s">
        <v>51</v>
      </c>
      <c r="C1016" t="s">
        <v>7626</v>
      </c>
      <c r="D1016" t="s">
        <v>1768</v>
      </c>
      <c r="E1016" s="103">
        <v>0</v>
      </c>
      <c r="F1016" s="103">
        <v>678455</v>
      </c>
      <c r="G1016" s="103">
        <v>3</v>
      </c>
      <c r="H1016" t="s">
        <v>54</v>
      </c>
      <c r="I1016" s="103"/>
    </row>
    <row r="1017" spans="1:9" x14ac:dyDescent="0.35">
      <c r="A1017" t="s">
        <v>7738</v>
      </c>
      <c r="B1017" t="s">
        <v>51</v>
      </c>
      <c r="C1017" t="s">
        <v>7626</v>
      </c>
      <c r="D1017" t="s">
        <v>340</v>
      </c>
      <c r="E1017" s="103">
        <v>0</v>
      </c>
      <c r="F1017" s="103">
        <v>678455</v>
      </c>
      <c r="G1017" s="103">
        <v>3</v>
      </c>
      <c r="H1017" t="s">
        <v>54</v>
      </c>
      <c r="I1017" s="103"/>
    </row>
    <row r="1018" spans="1:9" x14ac:dyDescent="0.35">
      <c r="A1018" t="s">
        <v>7739</v>
      </c>
      <c r="B1018" t="s">
        <v>51</v>
      </c>
      <c r="C1018" t="s">
        <v>7626</v>
      </c>
      <c r="D1018" t="s">
        <v>777</v>
      </c>
      <c r="E1018" s="103">
        <v>0</v>
      </c>
      <c r="F1018" s="103">
        <v>678455</v>
      </c>
      <c r="G1018" s="103">
        <v>3</v>
      </c>
      <c r="H1018" t="s">
        <v>54</v>
      </c>
      <c r="I1018" s="103"/>
    </row>
    <row r="1019" spans="1:9" x14ac:dyDescent="0.35">
      <c r="A1019" t="s">
        <v>7740</v>
      </c>
      <c r="B1019" t="s">
        <v>51</v>
      </c>
      <c r="C1019" t="s">
        <v>7626</v>
      </c>
      <c r="D1019" t="s">
        <v>776</v>
      </c>
      <c r="E1019" s="103">
        <v>0</v>
      </c>
      <c r="F1019" s="103">
        <v>678455</v>
      </c>
      <c r="G1019" s="103">
        <v>3</v>
      </c>
      <c r="H1019" t="s">
        <v>54</v>
      </c>
      <c r="I1019" s="103"/>
    </row>
    <row r="1020" spans="1:9" x14ac:dyDescent="0.35">
      <c r="A1020" t="s">
        <v>4893</v>
      </c>
      <c r="B1020" t="s">
        <v>51</v>
      </c>
      <c r="C1020" t="s">
        <v>4874</v>
      </c>
      <c r="D1020" t="s">
        <v>40</v>
      </c>
      <c r="E1020" s="103">
        <v>2.8383129456654912E-5</v>
      </c>
      <c r="F1020" s="103">
        <v>678455</v>
      </c>
      <c r="G1020" s="103">
        <v>3</v>
      </c>
      <c r="H1020" t="s">
        <v>54</v>
      </c>
      <c r="I1020" s="103"/>
    </row>
    <row r="1021" spans="1:9" x14ac:dyDescent="0.35">
      <c r="A1021" t="s">
        <v>5406</v>
      </c>
      <c r="B1021" t="s">
        <v>51</v>
      </c>
      <c r="C1021" t="s">
        <v>4874</v>
      </c>
      <c r="D1021" t="s">
        <v>5070</v>
      </c>
      <c r="E1021" s="103">
        <v>2.8524680502363081E-5</v>
      </c>
      <c r="F1021" s="103">
        <v>678455</v>
      </c>
      <c r="G1021" s="103">
        <v>3</v>
      </c>
      <c r="H1021" t="s">
        <v>54</v>
      </c>
      <c r="I1021" s="103"/>
    </row>
    <row r="1022" spans="1:9" x14ac:dyDescent="0.35">
      <c r="A1022" t="s">
        <v>5407</v>
      </c>
      <c r="B1022" t="s">
        <v>51</v>
      </c>
      <c r="C1022" t="s">
        <v>4874</v>
      </c>
      <c r="D1022" t="s">
        <v>5071</v>
      </c>
      <c r="E1022" s="103">
        <v>2.8383129456654912E-5</v>
      </c>
      <c r="F1022" s="103">
        <v>678455</v>
      </c>
      <c r="G1022" s="103">
        <v>3</v>
      </c>
      <c r="H1022" t="s">
        <v>54</v>
      </c>
      <c r="I1022" s="103"/>
    </row>
    <row r="1023" spans="1:9" x14ac:dyDescent="0.35">
      <c r="A1023" t="s">
        <v>5408</v>
      </c>
      <c r="B1023" t="s">
        <v>51</v>
      </c>
      <c r="C1023" t="s">
        <v>4874</v>
      </c>
      <c r="D1023" t="s">
        <v>5072</v>
      </c>
      <c r="E1023" s="103">
        <v>2.8383129456654912E-5</v>
      </c>
      <c r="F1023" s="103">
        <v>678455</v>
      </c>
      <c r="G1023" s="103">
        <v>3</v>
      </c>
      <c r="H1023" t="s">
        <v>54</v>
      </c>
      <c r="I1023" s="103"/>
    </row>
    <row r="1024" spans="1:9" x14ac:dyDescent="0.35">
      <c r="A1024" t="s">
        <v>4894</v>
      </c>
      <c r="B1024" t="s">
        <v>51</v>
      </c>
      <c r="C1024" t="s">
        <v>4874</v>
      </c>
      <c r="D1024" t="s">
        <v>42</v>
      </c>
      <c r="E1024" s="103">
        <v>2.7901245505352822E-5</v>
      </c>
      <c r="F1024" s="103">
        <v>678455</v>
      </c>
      <c r="G1024" s="103">
        <v>3</v>
      </c>
      <c r="H1024" t="s">
        <v>54</v>
      </c>
      <c r="I1024" s="103"/>
    </row>
    <row r="1025" spans="1:9" x14ac:dyDescent="0.35">
      <c r="A1025" t="s">
        <v>4895</v>
      </c>
      <c r="B1025" t="s">
        <v>51</v>
      </c>
      <c r="C1025" t="s">
        <v>4874</v>
      </c>
      <c r="D1025" t="s">
        <v>1767</v>
      </c>
      <c r="E1025" s="103">
        <v>2.7895443649778742E-5</v>
      </c>
      <c r="F1025" s="103">
        <v>678455</v>
      </c>
      <c r="G1025" s="103">
        <v>3</v>
      </c>
      <c r="H1025" t="s">
        <v>54</v>
      </c>
      <c r="I1025" s="103"/>
    </row>
    <row r="1026" spans="1:9" x14ac:dyDescent="0.35">
      <c r="A1026" t="s">
        <v>4896</v>
      </c>
      <c r="B1026" t="s">
        <v>51</v>
      </c>
      <c r="C1026" t="s">
        <v>4874</v>
      </c>
      <c r="D1026" t="s">
        <v>1768</v>
      </c>
      <c r="E1026" s="103">
        <v>1.368990953673121E-5</v>
      </c>
      <c r="F1026" s="103">
        <v>678455</v>
      </c>
      <c r="G1026" s="103">
        <v>3</v>
      </c>
      <c r="H1026" t="s">
        <v>54</v>
      </c>
      <c r="I1026" s="103"/>
    </row>
    <row r="1027" spans="1:9" x14ac:dyDescent="0.35">
      <c r="A1027" t="s">
        <v>4897</v>
      </c>
      <c r="B1027" t="s">
        <v>51</v>
      </c>
      <c r="C1027" t="s">
        <v>4874</v>
      </c>
      <c r="D1027" t="s">
        <v>340</v>
      </c>
      <c r="E1027" s="103">
        <v>2.7945316848849188E-5</v>
      </c>
      <c r="F1027" s="103">
        <v>678455</v>
      </c>
      <c r="G1027" s="103">
        <v>3</v>
      </c>
      <c r="H1027" t="s">
        <v>54</v>
      </c>
      <c r="I1027" s="103"/>
    </row>
    <row r="1028" spans="1:9" x14ac:dyDescent="0.35">
      <c r="A1028" t="s">
        <v>4898</v>
      </c>
      <c r="B1028" t="s">
        <v>51</v>
      </c>
      <c r="C1028" t="s">
        <v>4874</v>
      </c>
      <c r="D1028" t="s">
        <v>777</v>
      </c>
      <c r="E1028" s="103">
        <v>2.5228008646590249E-5</v>
      </c>
      <c r="F1028" s="103">
        <v>678455</v>
      </c>
      <c r="G1028" s="103">
        <v>3</v>
      </c>
      <c r="H1028" t="s">
        <v>54</v>
      </c>
      <c r="I1028" s="103"/>
    </row>
    <row r="1029" spans="1:9" x14ac:dyDescent="0.35">
      <c r="A1029" t="s">
        <v>4899</v>
      </c>
      <c r="B1029" t="s">
        <v>51</v>
      </c>
      <c r="C1029" t="s">
        <v>4874</v>
      </c>
      <c r="D1029" t="s">
        <v>776</v>
      </c>
      <c r="E1029" s="103">
        <v>6.0585910402981E-5</v>
      </c>
      <c r="F1029" s="103">
        <v>678455</v>
      </c>
      <c r="G1029" s="103">
        <v>3</v>
      </c>
      <c r="H1029" t="s">
        <v>54</v>
      </c>
      <c r="I1029" s="103"/>
    </row>
    <row r="1030" spans="1:9" x14ac:dyDescent="0.35">
      <c r="A1030" t="s">
        <v>7741</v>
      </c>
      <c r="B1030" t="s">
        <v>51</v>
      </c>
      <c r="C1030" t="s">
        <v>7627</v>
      </c>
      <c r="D1030" t="s">
        <v>40</v>
      </c>
      <c r="E1030" s="103">
        <v>7.4379384692018879E-4</v>
      </c>
      <c r="F1030" s="103">
        <v>678455</v>
      </c>
      <c r="G1030" s="103">
        <v>3</v>
      </c>
      <c r="H1030" t="s">
        <v>54</v>
      </c>
      <c r="I1030" s="103"/>
    </row>
    <row r="1031" spans="1:9" x14ac:dyDescent="0.35">
      <c r="A1031" t="s">
        <v>7742</v>
      </c>
      <c r="B1031" t="s">
        <v>51</v>
      </c>
      <c r="C1031" t="s">
        <v>7627</v>
      </c>
      <c r="D1031" t="s">
        <v>5070</v>
      </c>
      <c r="E1031" s="103">
        <v>1.1500675452219039E-3</v>
      </c>
      <c r="F1031" s="103">
        <v>678455</v>
      </c>
      <c r="G1031" s="103">
        <v>3</v>
      </c>
      <c r="H1031" t="s">
        <v>54</v>
      </c>
      <c r="I1031" s="103"/>
    </row>
    <row r="1032" spans="1:9" x14ac:dyDescent="0.35">
      <c r="A1032" t="s">
        <v>7743</v>
      </c>
      <c r="B1032" t="s">
        <v>51</v>
      </c>
      <c r="C1032" t="s">
        <v>7627</v>
      </c>
      <c r="D1032" t="s">
        <v>5071</v>
      </c>
      <c r="E1032" s="103">
        <v>1.1500675452219039E-3</v>
      </c>
      <c r="F1032" s="103">
        <v>678455</v>
      </c>
      <c r="G1032" s="103">
        <v>3</v>
      </c>
      <c r="H1032" t="s">
        <v>54</v>
      </c>
      <c r="I1032" s="103"/>
    </row>
    <row r="1033" spans="1:9" x14ac:dyDescent="0.35">
      <c r="A1033" t="s">
        <v>7744</v>
      </c>
      <c r="B1033" t="s">
        <v>51</v>
      </c>
      <c r="C1033" t="s">
        <v>7627</v>
      </c>
      <c r="D1033" t="s">
        <v>5072</v>
      </c>
      <c r="E1033" s="103">
        <v>1.1500675452219039E-3</v>
      </c>
      <c r="F1033" s="103">
        <v>678455</v>
      </c>
      <c r="G1033" s="103">
        <v>3</v>
      </c>
      <c r="H1033" t="s">
        <v>54</v>
      </c>
      <c r="I1033" s="103"/>
    </row>
    <row r="1034" spans="1:9" x14ac:dyDescent="0.35">
      <c r="A1034" t="s">
        <v>7745</v>
      </c>
      <c r="B1034" t="s">
        <v>51</v>
      </c>
      <c r="C1034" t="s">
        <v>7627</v>
      </c>
      <c r="D1034" t="s">
        <v>42</v>
      </c>
      <c r="E1034" s="103">
        <v>1.1336782845941475E-3</v>
      </c>
      <c r="F1034" s="103">
        <v>678455</v>
      </c>
      <c r="G1034" s="103">
        <v>3</v>
      </c>
      <c r="H1034" t="s">
        <v>54</v>
      </c>
      <c r="I1034" s="103"/>
    </row>
    <row r="1035" spans="1:9" x14ac:dyDescent="0.35">
      <c r="A1035" t="s">
        <v>7746</v>
      </c>
      <c r="B1035" t="s">
        <v>51</v>
      </c>
      <c r="C1035" t="s">
        <v>7627</v>
      </c>
      <c r="D1035" t="s">
        <v>1767</v>
      </c>
      <c r="E1035" s="103">
        <v>1.1332742745311676E-3</v>
      </c>
      <c r="F1035" s="103">
        <v>678455</v>
      </c>
      <c r="G1035" s="103">
        <v>3</v>
      </c>
      <c r="H1035" t="s">
        <v>54</v>
      </c>
      <c r="I1035" s="103"/>
    </row>
    <row r="1036" spans="1:9" x14ac:dyDescent="0.35">
      <c r="A1036" t="s">
        <v>7747</v>
      </c>
      <c r="B1036" t="s">
        <v>51</v>
      </c>
      <c r="C1036" t="s">
        <v>7627</v>
      </c>
      <c r="D1036" t="s">
        <v>1768</v>
      </c>
      <c r="E1036" s="103">
        <v>6.5023160871982067E-4</v>
      </c>
      <c r="F1036" s="103">
        <v>678455</v>
      </c>
      <c r="G1036" s="103">
        <v>3</v>
      </c>
      <c r="H1036" t="s">
        <v>54</v>
      </c>
      <c r="I1036" s="103"/>
    </row>
    <row r="1037" spans="1:9" x14ac:dyDescent="0.35">
      <c r="A1037" t="s">
        <v>7748</v>
      </c>
      <c r="B1037" t="s">
        <v>51</v>
      </c>
      <c r="C1037" t="s">
        <v>7627</v>
      </c>
      <c r="D1037" t="s">
        <v>340</v>
      </c>
      <c r="E1037" s="103">
        <v>2.0007404511532197E-4</v>
      </c>
      <c r="F1037" s="103">
        <v>678455</v>
      </c>
      <c r="G1037" s="103">
        <v>3</v>
      </c>
      <c r="H1037" t="s">
        <v>54</v>
      </c>
      <c r="I1037" s="103"/>
    </row>
    <row r="1038" spans="1:9" x14ac:dyDescent="0.35">
      <c r="A1038" t="s">
        <v>7749</v>
      </c>
      <c r="B1038" t="s">
        <v>51</v>
      </c>
      <c r="C1038" t="s">
        <v>7627</v>
      </c>
      <c r="D1038" t="s">
        <v>777</v>
      </c>
      <c r="E1038" s="103">
        <v>5.8902934234577816E-4</v>
      </c>
      <c r="F1038" s="103">
        <v>678455</v>
      </c>
      <c r="G1038" s="103">
        <v>3</v>
      </c>
      <c r="H1038" t="s">
        <v>54</v>
      </c>
      <c r="I1038" s="103"/>
    </row>
    <row r="1039" spans="1:9" x14ac:dyDescent="0.35">
      <c r="A1039" t="s">
        <v>7750</v>
      </c>
      <c r="B1039" t="s">
        <v>51</v>
      </c>
      <c r="C1039" t="s">
        <v>7627</v>
      </c>
      <c r="D1039" t="s">
        <v>776</v>
      </c>
      <c r="E1039" s="103">
        <v>1.5798244791503837E-3</v>
      </c>
      <c r="F1039" s="103">
        <v>678455</v>
      </c>
      <c r="G1039" s="103">
        <v>3</v>
      </c>
      <c r="H1039" t="s">
        <v>54</v>
      </c>
      <c r="I1039" s="103"/>
    </row>
    <row r="1040" spans="1:9" x14ac:dyDescent="0.35">
      <c r="A1040" t="s">
        <v>7751</v>
      </c>
      <c r="B1040" t="s">
        <v>51</v>
      </c>
      <c r="C1040" t="s">
        <v>7628</v>
      </c>
      <c r="D1040" t="s">
        <v>40</v>
      </c>
      <c r="E1040" s="103">
        <v>2.6440508334024047E-4</v>
      </c>
      <c r="F1040" s="103">
        <v>678455</v>
      </c>
      <c r="G1040" s="103">
        <v>3</v>
      </c>
      <c r="H1040" t="s">
        <v>54</v>
      </c>
      <c r="I1040" s="103"/>
    </row>
    <row r="1041" spans="1:9" x14ac:dyDescent="0.35">
      <c r="A1041" t="s">
        <v>7752</v>
      </c>
      <c r="B1041" t="s">
        <v>51</v>
      </c>
      <c r="C1041" t="s">
        <v>7628</v>
      </c>
      <c r="D1041" t="s">
        <v>5070</v>
      </c>
      <c r="E1041" s="103">
        <v>2.8220229761090408E-4</v>
      </c>
      <c r="F1041" s="103">
        <v>678455</v>
      </c>
      <c r="G1041" s="103">
        <v>3</v>
      </c>
      <c r="H1041" t="s">
        <v>54</v>
      </c>
      <c r="I1041" s="103"/>
    </row>
    <row r="1042" spans="1:9" x14ac:dyDescent="0.35">
      <c r="A1042" t="s">
        <v>7753</v>
      </c>
      <c r="B1042" t="s">
        <v>51</v>
      </c>
      <c r="C1042" t="s">
        <v>7628</v>
      </c>
      <c r="D1042" t="s">
        <v>5071</v>
      </c>
      <c r="E1042" s="103">
        <v>2.8031532616964376E-4</v>
      </c>
      <c r="F1042" s="103">
        <v>678455</v>
      </c>
      <c r="G1042" s="103">
        <v>3</v>
      </c>
      <c r="H1042" t="s">
        <v>54</v>
      </c>
      <c r="I1042" s="103"/>
    </row>
    <row r="1043" spans="1:9" x14ac:dyDescent="0.35">
      <c r="A1043" t="s">
        <v>7754</v>
      </c>
      <c r="B1043" t="s">
        <v>51</v>
      </c>
      <c r="C1043" t="s">
        <v>7628</v>
      </c>
      <c r="D1043" t="s">
        <v>5072</v>
      </c>
      <c r="E1043" s="103">
        <v>2.8220229761090408E-4</v>
      </c>
      <c r="F1043" s="103">
        <v>678455</v>
      </c>
      <c r="G1043" s="103">
        <v>3</v>
      </c>
      <c r="H1043" t="s">
        <v>54</v>
      </c>
      <c r="I1043" s="103"/>
    </row>
    <row r="1044" spans="1:9" x14ac:dyDescent="0.35">
      <c r="A1044" t="s">
        <v>7755</v>
      </c>
      <c r="B1044" t="s">
        <v>51</v>
      </c>
      <c r="C1044" t="s">
        <v>7628</v>
      </c>
      <c r="D1044" t="s">
        <v>42</v>
      </c>
      <c r="E1044" s="103">
        <v>2.7837072304868766E-4</v>
      </c>
      <c r="F1044" s="103">
        <v>678455</v>
      </c>
      <c r="G1044" s="103">
        <v>3</v>
      </c>
      <c r="H1044" t="s">
        <v>54</v>
      </c>
      <c r="I1044" s="103"/>
    </row>
    <row r="1045" spans="1:9" x14ac:dyDescent="0.35">
      <c r="A1045" t="s">
        <v>7756</v>
      </c>
      <c r="B1045" t="s">
        <v>51</v>
      </c>
      <c r="C1045" t="s">
        <v>7628</v>
      </c>
      <c r="D1045" t="s">
        <v>1767</v>
      </c>
      <c r="E1045" s="103">
        <v>2.7314277766316345E-4</v>
      </c>
      <c r="F1045" s="103">
        <v>678455</v>
      </c>
      <c r="G1045" s="103">
        <v>3</v>
      </c>
      <c r="H1045" t="s">
        <v>54</v>
      </c>
      <c r="I1045" s="103"/>
    </row>
    <row r="1046" spans="1:9" x14ac:dyDescent="0.35">
      <c r="A1046" t="s">
        <v>7757</v>
      </c>
      <c r="B1046" t="s">
        <v>51</v>
      </c>
      <c r="C1046" t="s">
        <v>7628</v>
      </c>
      <c r="D1046" t="s">
        <v>1768</v>
      </c>
      <c r="E1046" s="103">
        <v>1.0774410041823653E-4</v>
      </c>
      <c r="F1046" s="103">
        <v>678455</v>
      </c>
      <c r="G1046" s="103">
        <v>3</v>
      </c>
      <c r="H1046" t="s">
        <v>54</v>
      </c>
      <c r="I1046" s="103"/>
    </row>
    <row r="1047" spans="1:9" x14ac:dyDescent="0.35">
      <c r="A1047" t="s">
        <v>7758</v>
      </c>
      <c r="B1047" t="s">
        <v>51</v>
      </c>
      <c r="C1047" t="s">
        <v>7628</v>
      </c>
      <c r="D1047" t="s">
        <v>340</v>
      </c>
      <c r="E1047" s="103">
        <v>1.3907426547779357E-4</v>
      </c>
      <c r="F1047" s="103">
        <v>678455</v>
      </c>
      <c r="G1047" s="103">
        <v>3</v>
      </c>
      <c r="H1047" t="s">
        <v>54</v>
      </c>
      <c r="I1047" s="103"/>
    </row>
    <row r="1048" spans="1:9" x14ac:dyDescent="0.35">
      <c r="A1048" t="s">
        <v>7759</v>
      </c>
      <c r="B1048" t="s">
        <v>51</v>
      </c>
      <c r="C1048" t="s">
        <v>7628</v>
      </c>
      <c r="D1048" t="s">
        <v>777</v>
      </c>
      <c r="E1048" s="103">
        <v>2.1566845127062433E-4</v>
      </c>
      <c r="F1048" s="103">
        <v>678455</v>
      </c>
      <c r="G1048" s="103">
        <v>3</v>
      </c>
      <c r="H1048" t="s">
        <v>54</v>
      </c>
      <c r="I1048" s="103"/>
    </row>
    <row r="1049" spans="1:9" x14ac:dyDescent="0.35">
      <c r="A1049" t="s">
        <v>7760</v>
      </c>
      <c r="B1049" t="s">
        <v>51</v>
      </c>
      <c r="C1049" t="s">
        <v>7628</v>
      </c>
      <c r="D1049" t="s">
        <v>776</v>
      </c>
      <c r="E1049" s="103">
        <v>5.3649040603997566E-4</v>
      </c>
      <c r="F1049" s="103">
        <v>678455</v>
      </c>
      <c r="G1049" s="103">
        <v>3</v>
      </c>
      <c r="H1049" t="s">
        <v>54</v>
      </c>
      <c r="I1049" s="103"/>
    </row>
    <row r="1050" spans="1:9" x14ac:dyDescent="0.35">
      <c r="A1050" t="s">
        <v>7761</v>
      </c>
      <c r="B1050" t="s">
        <v>51</v>
      </c>
      <c r="C1050" t="s">
        <v>7629</v>
      </c>
      <c r="D1050" t="s">
        <v>40</v>
      </c>
      <c r="E1050" s="103">
        <v>1.0081989302604293E-3</v>
      </c>
      <c r="F1050" s="103">
        <v>678455</v>
      </c>
      <c r="G1050" s="103">
        <v>3</v>
      </c>
      <c r="H1050" t="s">
        <v>54</v>
      </c>
      <c r="I1050" s="103"/>
    </row>
    <row r="1051" spans="1:9" x14ac:dyDescent="0.35">
      <c r="A1051" t="s">
        <v>7762</v>
      </c>
      <c r="B1051" t="s">
        <v>51</v>
      </c>
      <c r="C1051" t="s">
        <v>7629</v>
      </c>
      <c r="D1051" t="s">
        <v>5070</v>
      </c>
      <c r="E1051" s="103">
        <v>1.432269842832808E-3</v>
      </c>
      <c r="F1051" s="103">
        <v>678455</v>
      </c>
      <c r="G1051" s="103">
        <v>3</v>
      </c>
      <c r="H1051" t="s">
        <v>54</v>
      </c>
      <c r="I1051" s="103"/>
    </row>
    <row r="1052" spans="1:9" x14ac:dyDescent="0.35">
      <c r="A1052" t="s">
        <v>7763</v>
      </c>
      <c r="B1052" t="s">
        <v>51</v>
      </c>
      <c r="C1052" t="s">
        <v>7629</v>
      </c>
      <c r="D1052" t="s">
        <v>5071</v>
      </c>
      <c r="E1052" s="103">
        <v>1.4303828713915477E-3</v>
      </c>
      <c r="F1052" s="103">
        <v>678455</v>
      </c>
      <c r="G1052" s="103">
        <v>3</v>
      </c>
      <c r="H1052" t="s">
        <v>54</v>
      </c>
      <c r="I1052" s="103"/>
    </row>
    <row r="1053" spans="1:9" x14ac:dyDescent="0.35">
      <c r="A1053" t="s">
        <v>7764</v>
      </c>
      <c r="B1053" t="s">
        <v>51</v>
      </c>
      <c r="C1053" t="s">
        <v>7629</v>
      </c>
      <c r="D1053" t="s">
        <v>5072</v>
      </c>
      <c r="E1053" s="103">
        <v>1.432269842832808E-3</v>
      </c>
      <c r="F1053" s="103">
        <v>678455</v>
      </c>
      <c r="G1053" s="103">
        <v>3</v>
      </c>
      <c r="H1053" t="s">
        <v>54</v>
      </c>
      <c r="I1053" s="103"/>
    </row>
    <row r="1054" spans="1:9" x14ac:dyDescent="0.35">
      <c r="A1054" t="s">
        <v>7765</v>
      </c>
      <c r="B1054" t="s">
        <v>51</v>
      </c>
      <c r="C1054" t="s">
        <v>7629</v>
      </c>
      <c r="D1054" t="s">
        <v>42</v>
      </c>
      <c r="E1054" s="103">
        <v>1.4120490076428352E-3</v>
      </c>
      <c r="F1054" s="103">
        <v>678455</v>
      </c>
      <c r="G1054" s="103">
        <v>3</v>
      </c>
      <c r="H1054" t="s">
        <v>54</v>
      </c>
      <c r="I1054" s="103"/>
    </row>
    <row r="1055" spans="1:9" x14ac:dyDescent="0.35">
      <c r="A1055" t="s">
        <v>7766</v>
      </c>
      <c r="B1055" t="s">
        <v>51</v>
      </c>
      <c r="C1055" t="s">
        <v>7629</v>
      </c>
      <c r="D1055" t="s">
        <v>1767</v>
      </c>
      <c r="E1055" s="103">
        <v>1.4064170521943312E-3</v>
      </c>
      <c r="F1055" s="103">
        <v>678455</v>
      </c>
      <c r="G1055" s="103">
        <v>3</v>
      </c>
      <c r="H1055" t="s">
        <v>54</v>
      </c>
      <c r="I1055" s="103"/>
    </row>
    <row r="1056" spans="1:9" x14ac:dyDescent="0.35">
      <c r="A1056" t="s">
        <v>7767</v>
      </c>
      <c r="B1056" t="s">
        <v>51</v>
      </c>
      <c r="C1056" t="s">
        <v>7629</v>
      </c>
      <c r="D1056" t="s">
        <v>1768</v>
      </c>
      <c r="E1056" s="103">
        <v>7.5797570913805723E-4</v>
      </c>
      <c r="F1056" s="103">
        <v>678455</v>
      </c>
      <c r="G1056" s="103">
        <v>3</v>
      </c>
      <c r="H1056" t="s">
        <v>54</v>
      </c>
      <c r="I1056" s="103"/>
    </row>
    <row r="1057" spans="1:9" x14ac:dyDescent="0.35">
      <c r="A1057" t="s">
        <v>7768</v>
      </c>
      <c r="B1057" t="s">
        <v>51</v>
      </c>
      <c r="C1057" t="s">
        <v>7629</v>
      </c>
      <c r="D1057" t="s">
        <v>340</v>
      </c>
      <c r="E1057" s="103">
        <v>3.3914831059311557E-4</v>
      </c>
      <c r="F1057" s="103">
        <v>678455</v>
      </c>
      <c r="G1057" s="103">
        <v>3</v>
      </c>
      <c r="H1057" t="s">
        <v>54</v>
      </c>
      <c r="I1057" s="103"/>
    </row>
    <row r="1058" spans="1:9" x14ac:dyDescent="0.35">
      <c r="A1058" t="s">
        <v>7769</v>
      </c>
      <c r="B1058" t="s">
        <v>51</v>
      </c>
      <c r="C1058" t="s">
        <v>7629</v>
      </c>
      <c r="D1058" t="s">
        <v>777</v>
      </c>
      <c r="E1058" s="103">
        <v>8.0469779361640257E-4</v>
      </c>
      <c r="F1058" s="103">
        <v>678455</v>
      </c>
      <c r="G1058" s="103">
        <v>3</v>
      </c>
      <c r="H1058" t="s">
        <v>54</v>
      </c>
      <c r="I1058" s="103"/>
    </row>
    <row r="1059" spans="1:9" x14ac:dyDescent="0.35">
      <c r="A1059" t="s">
        <v>7770</v>
      </c>
      <c r="B1059" t="s">
        <v>51</v>
      </c>
      <c r="C1059" t="s">
        <v>7629</v>
      </c>
      <c r="D1059" t="s">
        <v>776</v>
      </c>
      <c r="E1059" s="103">
        <v>2.1163148851903596E-3</v>
      </c>
      <c r="F1059" s="103">
        <v>678455</v>
      </c>
      <c r="G1059" s="103">
        <v>3</v>
      </c>
      <c r="H1059" t="s">
        <v>54</v>
      </c>
      <c r="I1059" s="103"/>
    </row>
    <row r="1060" spans="1:9" x14ac:dyDescent="0.35">
      <c r="A1060" t="s">
        <v>7771</v>
      </c>
      <c r="B1060" t="s">
        <v>51</v>
      </c>
      <c r="C1060" t="s">
        <v>7630</v>
      </c>
      <c r="D1060" t="s">
        <v>40</v>
      </c>
      <c r="E1060" s="103">
        <v>1.0081989302604293E-3</v>
      </c>
      <c r="F1060" s="103">
        <v>678455</v>
      </c>
      <c r="G1060" s="103">
        <v>3</v>
      </c>
      <c r="H1060" t="s">
        <v>54</v>
      </c>
      <c r="I1060" s="103"/>
    </row>
    <row r="1061" spans="1:9" x14ac:dyDescent="0.35">
      <c r="A1061" t="s">
        <v>7772</v>
      </c>
      <c r="B1061" t="s">
        <v>51</v>
      </c>
      <c r="C1061" t="s">
        <v>7630</v>
      </c>
      <c r="D1061" t="s">
        <v>5070</v>
      </c>
      <c r="E1061" s="103">
        <v>1.432269842832808E-3</v>
      </c>
      <c r="F1061" s="103">
        <v>678455</v>
      </c>
      <c r="G1061" s="103">
        <v>3</v>
      </c>
      <c r="H1061" t="s">
        <v>54</v>
      </c>
      <c r="I1061" s="103"/>
    </row>
    <row r="1062" spans="1:9" x14ac:dyDescent="0.35">
      <c r="A1062" t="s">
        <v>7773</v>
      </c>
      <c r="B1062" t="s">
        <v>51</v>
      </c>
      <c r="C1062" t="s">
        <v>7630</v>
      </c>
      <c r="D1062" t="s">
        <v>5071</v>
      </c>
      <c r="E1062" s="103">
        <v>1.4303828713915477E-3</v>
      </c>
      <c r="F1062" s="103">
        <v>678455</v>
      </c>
      <c r="G1062" s="103">
        <v>3</v>
      </c>
      <c r="H1062" t="s">
        <v>54</v>
      </c>
      <c r="I1062" s="103"/>
    </row>
    <row r="1063" spans="1:9" x14ac:dyDescent="0.35">
      <c r="A1063" t="s">
        <v>7774</v>
      </c>
      <c r="B1063" t="s">
        <v>51</v>
      </c>
      <c r="C1063" t="s">
        <v>7630</v>
      </c>
      <c r="D1063" t="s">
        <v>5072</v>
      </c>
      <c r="E1063" s="103">
        <v>1.432269842832808E-3</v>
      </c>
      <c r="F1063" s="103">
        <v>678455</v>
      </c>
      <c r="G1063" s="103">
        <v>3</v>
      </c>
      <c r="H1063" t="s">
        <v>54</v>
      </c>
      <c r="I1063" s="103"/>
    </row>
    <row r="1064" spans="1:9" x14ac:dyDescent="0.35">
      <c r="A1064" t="s">
        <v>7775</v>
      </c>
      <c r="B1064" t="s">
        <v>51</v>
      </c>
      <c r="C1064" t="s">
        <v>7630</v>
      </c>
      <c r="D1064" t="s">
        <v>42</v>
      </c>
      <c r="E1064" s="103">
        <v>1.4120490076428352E-3</v>
      </c>
      <c r="F1064" s="103">
        <v>678455</v>
      </c>
      <c r="G1064" s="103">
        <v>3</v>
      </c>
      <c r="H1064" t="s">
        <v>54</v>
      </c>
      <c r="I1064" s="103"/>
    </row>
    <row r="1065" spans="1:9" x14ac:dyDescent="0.35">
      <c r="A1065" t="s">
        <v>7776</v>
      </c>
      <c r="B1065" t="s">
        <v>51</v>
      </c>
      <c r="C1065" t="s">
        <v>7630</v>
      </c>
      <c r="D1065" t="s">
        <v>1767</v>
      </c>
      <c r="E1065" s="103">
        <v>1.4064170521943312E-3</v>
      </c>
      <c r="F1065" s="103">
        <v>678455</v>
      </c>
      <c r="G1065" s="103">
        <v>3</v>
      </c>
      <c r="H1065" t="s">
        <v>54</v>
      </c>
      <c r="I1065" s="103"/>
    </row>
    <row r="1066" spans="1:9" x14ac:dyDescent="0.35">
      <c r="A1066" t="s">
        <v>7777</v>
      </c>
      <c r="B1066" t="s">
        <v>51</v>
      </c>
      <c r="C1066" t="s">
        <v>7630</v>
      </c>
      <c r="D1066" t="s">
        <v>1768</v>
      </c>
      <c r="E1066" s="103">
        <v>7.5797570913805723E-4</v>
      </c>
      <c r="F1066" s="103">
        <v>678455</v>
      </c>
      <c r="G1066" s="103">
        <v>3</v>
      </c>
      <c r="H1066" t="s">
        <v>54</v>
      </c>
      <c r="I1066" s="103"/>
    </row>
    <row r="1067" spans="1:9" x14ac:dyDescent="0.35">
      <c r="A1067" t="s">
        <v>7778</v>
      </c>
      <c r="B1067" t="s">
        <v>51</v>
      </c>
      <c r="C1067" t="s">
        <v>7630</v>
      </c>
      <c r="D1067" t="s">
        <v>340</v>
      </c>
      <c r="E1067" s="103">
        <v>3.3914831059311557E-4</v>
      </c>
      <c r="F1067" s="103">
        <v>678455</v>
      </c>
      <c r="G1067" s="103">
        <v>3</v>
      </c>
      <c r="H1067" t="s">
        <v>54</v>
      </c>
      <c r="I1067" s="103"/>
    </row>
    <row r="1068" spans="1:9" x14ac:dyDescent="0.35">
      <c r="A1068" t="s">
        <v>7779</v>
      </c>
      <c r="B1068" t="s">
        <v>51</v>
      </c>
      <c r="C1068" t="s">
        <v>7630</v>
      </c>
      <c r="D1068" t="s">
        <v>777</v>
      </c>
      <c r="E1068" s="103">
        <v>8.0469779361640257E-4</v>
      </c>
      <c r="F1068" s="103">
        <v>678455</v>
      </c>
      <c r="G1068" s="103">
        <v>3</v>
      </c>
      <c r="H1068" t="s">
        <v>54</v>
      </c>
      <c r="I1068" s="103"/>
    </row>
    <row r="1069" spans="1:9" x14ac:dyDescent="0.35">
      <c r="A1069" t="s">
        <v>7780</v>
      </c>
      <c r="B1069" t="s">
        <v>51</v>
      </c>
      <c r="C1069" t="s">
        <v>7630</v>
      </c>
      <c r="D1069" t="s">
        <v>776</v>
      </c>
      <c r="E1069" s="103">
        <v>2.1163148851903596E-3</v>
      </c>
      <c r="F1069" s="103">
        <v>678455</v>
      </c>
      <c r="G1069" s="103">
        <v>3</v>
      </c>
      <c r="H1069" t="s">
        <v>54</v>
      </c>
      <c r="I1069" s="103"/>
    </row>
    <row r="1070" spans="1:9" x14ac:dyDescent="0.35">
      <c r="A1070" t="s">
        <v>4437</v>
      </c>
      <c r="B1070" t="s">
        <v>51</v>
      </c>
      <c r="C1070" t="s">
        <v>4357</v>
      </c>
      <c r="D1070" t="s">
        <v>40</v>
      </c>
      <c r="E1070" s="103">
        <v>6.0391781268339675E-4</v>
      </c>
      <c r="F1070" s="103">
        <v>677948</v>
      </c>
      <c r="G1070" s="103">
        <v>4</v>
      </c>
      <c r="H1070" t="s">
        <v>54</v>
      </c>
      <c r="I1070" s="103"/>
    </row>
    <row r="1071" spans="1:9" x14ac:dyDescent="0.35">
      <c r="A1071" t="s">
        <v>5409</v>
      </c>
      <c r="B1071" t="s">
        <v>51</v>
      </c>
      <c r="C1071" t="s">
        <v>4357</v>
      </c>
      <c r="D1071" t="s">
        <v>5070</v>
      </c>
      <c r="E1071" s="103">
        <v>7.6531014265915028E-4</v>
      </c>
      <c r="F1071" s="103">
        <v>677948</v>
      </c>
      <c r="G1071" s="103">
        <v>4</v>
      </c>
      <c r="H1071" t="s">
        <v>54</v>
      </c>
      <c r="I1071" s="103"/>
    </row>
    <row r="1072" spans="1:9" x14ac:dyDescent="0.35">
      <c r="A1072" t="s">
        <v>5410</v>
      </c>
      <c r="B1072" t="s">
        <v>51</v>
      </c>
      <c r="C1072" t="s">
        <v>4357</v>
      </c>
      <c r="D1072" t="s">
        <v>5071</v>
      </c>
      <c r="E1072" s="103">
        <v>7.6260154627772207E-4</v>
      </c>
      <c r="F1072" s="103">
        <v>677948</v>
      </c>
      <c r="G1072" s="103">
        <v>4</v>
      </c>
      <c r="H1072" t="s">
        <v>54</v>
      </c>
      <c r="I1072" s="103"/>
    </row>
    <row r="1073" spans="1:9" x14ac:dyDescent="0.35">
      <c r="A1073" t="s">
        <v>5411</v>
      </c>
      <c r="B1073" t="s">
        <v>51</v>
      </c>
      <c r="C1073" t="s">
        <v>4357</v>
      </c>
      <c r="D1073" t="s">
        <v>5072</v>
      </c>
      <c r="E1073" s="103">
        <v>7.6475049606472946E-4</v>
      </c>
      <c r="F1073" s="103">
        <v>677948</v>
      </c>
      <c r="G1073" s="103">
        <v>4</v>
      </c>
      <c r="H1073" t="s">
        <v>54</v>
      </c>
      <c r="I1073" s="103"/>
    </row>
    <row r="1074" spans="1:9" x14ac:dyDescent="0.35">
      <c r="A1074" t="s">
        <v>4438</v>
      </c>
      <c r="B1074" t="s">
        <v>51</v>
      </c>
      <c r="C1074" t="s">
        <v>4357</v>
      </c>
      <c r="D1074" t="s">
        <v>42</v>
      </c>
      <c r="E1074" s="103">
        <v>7.6138379850573259E-4</v>
      </c>
      <c r="F1074" s="103">
        <v>677948</v>
      </c>
      <c r="G1074" s="103">
        <v>4</v>
      </c>
      <c r="H1074" t="s">
        <v>54</v>
      </c>
      <c r="I1074" s="103"/>
    </row>
    <row r="1075" spans="1:9" x14ac:dyDescent="0.35">
      <c r="A1075" t="s">
        <v>4439</v>
      </c>
      <c r="B1075" t="s">
        <v>51</v>
      </c>
      <c r="C1075" t="s">
        <v>4357</v>
      </c>
      <c r="D1075" t="s">
        <v>1767</v>
      </c>
      <c r="E1075" s="103">
        <v>7.6052735335532112E-4</v>
      </c>
      <c r="F1075" s="103">
        <v>677948</v>
      </c>
      <c r="G1075" s="103">
        <v>4</v>
      </c>
      <c r="H1075" t="s">
        <v>54</v>
      </c>
      <c r="I1075" s="103"/>
    </row>
    <row r="1076" spans="1:9" x14ac:dyDescent="0.35">
      <c r="A1076" t="s">
        <v>4440</v>
      </c>
      <c r="B1076" t="s">
        <v>51</v>
      </c>
      <c r="C1076" t="s">
        <v>4357</v>
      </c>
      <c r="D1076" t="s">
        <v>1768</v>
      </c>
      <c r="E1076" s="103">
        <v>6.0099782053587311E-4</v>
      </c>
      <c r="F1076" s="103">
        <v>677948</v>
      </c>
      <c r="G1076" s="103">
        <v>4</v>
      </c>
      <c r="H1076" t="s">
        <v>54</v>
      </c>
      <c r="I1076" s="103"/>
    </row>
    <row r="1077" spans="1:9" x14ac:dyDescent="0.35">
      <c r="A1077" t="s">
        <v>4441</v>
      </c>
      <c r="B1077" t="s">
        <v>51</v>
      </c>
      <c r="C1077" t="s">
        <v>4357</v>
      </c>
      <c r="D1077" t="s">
        <v>340</v>
      </c>
      <c r="E1077" s="103">
        <v>2.7206699485448482E-4</v>
      </c>
      <c r="F1077" s="103">
        <v>677948</v>
      </c>
      <c r="G1077" s="103">
        <v>4</v>
      </c>
      <c r="H1077" t="s">
        <v>54</v>
      </c>
      <c r="I1077" s="103"/>
    </row>
    <row r="1078" spans="1:9" x14ac:dyDescent="0.35">
      <c r="A1078" t="s">
        <v>4442</v>
      </c>
      <c r="B1078" t="s">
        <v>51</v>
      </c>
      <c r="C1078" t="s">
        <v>4357</v>
      </c>
      <c r="D1078" t="s">
        <v>777</v>
      </c>
      <c r="E1078" s="103">
        <v>6.4391807439726466E-4</v>
      </c>
      <c r="F1078" s="103">
        <v>677948</v>
      </c>
      <c r="G1078" s="103">
        <v>4</v>
      </c>
      <c r="H1078" t="s">
        <v>54</v>
      </c>
      <c r="I1078" s="103"/>
    </row>
    <row r="1079" spans="1:9" x14ac:dyDescent="0.35">
      <c r="A1079" t="s">
        <v>4443</v>
      </c>
      <c r="B1079" t="s">
        <v>51</v>
      </c>
      <c r="C1079" t="s">
        <v>4357</v>
      </c>
      <c r="D1079" t="s">
        <v>776</v>
      </c>
      <c r="E1079" s="103">
        <v>1.5996960711545116E-3</v>
      </c>
      <c r="F1079" s="103">
        <v>677948</v>
      </c>
      <c r="G1079" s="103">
        <v>4</v>
      </c>
      <c r="H1079" t="s">
        <v>54</v>
      </c>
      <c r="I1079" s="103"/>
    </row>
    <row r="1080" spans="1:9" x14ac:dyDescent="0.35">
      <c r="A1080" t="s">
        <v>4423</v>
      </c>
      <c r="B1080" t="s">
        <v>51</v>
      </c>
      <c r="C1080" t="s">
        <v>4358</v>
      </c>
      <c r="D1080" t="s">
        <v>40</v>
      </c>
      <c r="E1080" s="103">
        <v>0</v>
      </c>
      <c r="F1080" s="103">
        <v>677948</v>
      </c>
      <c r="G1080" s="103">
        <v>4</v>
      </c>
      <c r="H1080" t="s">
        <v>54</v>
      </c>
      <c r="I1080" s="103"/>
    </row>
    <row r="1081" spans="1:9" x14ac:dyDescent="0.35">
      <c r="A1081" t="s">
        <v>5412</v>
      </c>
      <c r="B1081" t="s">
        <v>51</v>
      </c>
      <c r="C1081" t="s">
        <v>4358</v>
      </c>
      <c r="D1081" t="s">
        <v>5070</v>
      </c>
      <c r="E1081" s="103">
        <v>0</v>
      </c>
      <c r="F1081" s="103">
        <v>677948</v>
      </c>
      <c r="G1081" s="103">
        <v>4</v>
      </c>
      <c r="H1081" t="s">
        <v>54</v>
      </c>
      <c r="I1081" s="103"/>
    </row>
    <row r="1082" spans="1:9" x14ac:dyDescent="0.35">
      <c r="A1082" t="s">
        <v>5413</v>
      </c>
      <c r="B1082" t="s">
        <v>51</v>
      </c>
      <c r="C1082" t="s">
        <v>4358</v>
      </c>
      <c r="D1082" t="s">
        <v>5071</v>
      </c>
      <c r="E1082" s="103">
        <v>0</v>
      </c>
      <c r="F1082" s="103">
        <v>677948</v>
      </c>
      <c r="G1082" s="103">
        <v>4</v>
      </c>
      <c r="H1082" t="s">
        <v>54</v>
      </c>
      <c r="I1082" s="103"/>
    </row>
    <row r="1083" spans="1:9" x14ac:dyDescent="0.35">
      <c r="A1083" t="s">
        <v>5414</v>
      </c>
      <c r="B1083" t="s">
        <v>51</v>
      </c>
      <c r="C1083" t="s">
        <v>4358</v>
      </c>
      <c r="D1083" t="s">
        <v>5072</v>
      </c>
      <c r="E1083" s="103">
        <v>0</v>
      </c>
      <c r="F1083" s="103">
        <v>677948</v>
      </c>
      <c r="G1083" s="103">
        <v>4</v>
      </c>
      <c r="H1083" t="s">
        <v>54</v>
      </c>
      <c r="I1083" s="103"/>
    </row>
    <row r="1084" spans="1:9" x14ac:dyDescent="0.35">
      <c r="A1084" t="s">
        <v>4424</v>
      </c>
      <c r="B1084" t="s">
        <v>51</v>
      </c>
      <c r="C1084" t="s">
        <v>4358</v>
      </c>
      <c r="D1084" t="s">
        <v>42</v>
      </c>
      <c r="E1084" s="103">
        <v>0</v>
      </c>
      <c r="F1084" s="103">
        <v>677948</v>
      </c>
      <c r="G1084" s="103">
        <v>4</v>
      </c>
      <c r="H1084" t="s">
        <v>54</v>
      </c>
      <c r="I1084" s="103"/>
    </row>
    <row r="1085" spans="1:9" x14ac:dyDescent="0.35">
      <c r="A1085" t="s">
        <v>4425</v>
      </c>
      <c r="B1085" t="s">
        <v>51</v>
      </c>
      <c r="C1085" t="s">
        <v>4358</v>
      </c>
      <c r="D1085" t="s">
        <v>1767</v>
      </c>
      <c r="E1085" s="103">
        <v>0</v>
      </c>
      <c r="F1085" s="103">
        <v>677948</v>
      </c>
      <c r="G1085" s="103">
        <v>4</v>
      </c>
      <c r="H1085" t="s">
        <v>54</v>
      </c>
      <c r="I1085" s="103"/>
    </row>
    <row r="1086" spans="1:9" x14ac:dyDescent="0.35">
      <c r="A1086" t="s">
        <v>4426</v>
      </c>
      <c r="B1086" t="s">
        <v>51</v>
      </c>
      <c r="C1086" t="s">
        <v>4358</v>
      </c>
      <c r="D1086" t="s">
        <v>1768</v>
      </c>
      <c r="E1086" s="103">
        <v>0</v>
      </c>
      <c r="F1086" s="103">
        <v>677948</v>
      </c>
      <c r="G1086" s="103">
        <v>4</v>
      </c>
      <c r="H1086" t="s">
        <v>54</v>
      </c>
      <c r="I1086" s="103"/>
    </row>
    <row r="1087" spans="1:9" x14ac:dyDescent="0.35">
      <c r="A1087" t="s">
        <v>4427</v>
      </c>
      <c r="B1087" t="s">
        <v>51</v>
      </c>
      <c r="C1087" t="s">
        <v>4358</v>
      </c>
      <c r="D1087" t="s">
        <v>340</v>
      </c>
      <c r="E1087" s="103">
        <v>0</v>
      </c>
      <c r="F1087" s="103">
        <v>677948</v>
      </c>
      <c r="G1087" s="103">
        <v>4</v>
      </c>
      <c r="H1087" t="s">
        <v>54</v>
      </c>
      <c r="I1087" s="103"/>
    </row>
    <row r="1088" spans="1:9" x14ac:dyDescent="0.35">
      <c r="A1088" t="s">
        <v>4428</v>
      </c>
      <c r="B1088" t="s">
        <v>51</v>
      </c>
      <c r="C1088" t="s">
        <v>4358</v>
      </c>
      <c r="D1088" t="s">
        <v>777</v>
      </c>
      <c r="E1088" s="103">
        <v>0</v>
      </c>
      <c r="F1088" s="103">
        <v>677948</v>
      </c>
      <c r="G1088" s="103">
        <v>4</v>
      </c>
      <c r="H1088" t="s">
        <v>54</v>
      </c>
      <c r="I1088" s="103"/>
    </row>
    <row r="1089" spans="1:9" x14ac:dyDescent="0.35">
      <c r="A1089" t="s">
        <v>4429</v>
      </c>
      <c r="B1089" t="s">
        <v>51</v>
      </c>
      <c r="C1089" t="s">
        <v>4358</v>
      </c>
      <c r="D1089" t="s">
        <v>776</v>
      </c>
      <c r="E1089" s="103">
        <v>0</v>
      </c>
      <c r="F1089" s="103">
        <v>677948</v>
      </c>
      <c r="G1089" s="103">
        <v>4</v>
      </c>
      <c r="H1089" t="s">
        <v>54</v>
      </c>
      <c r="I1089" s="103"/>
    </row>
    <row r="1090" spans="1:9" x14ac:dyDescent="0.35">
      <c r="A1090" t="s">
        <v>4430</v>
      </c>
      <c r="B1090" t="s">
        <v>51</v>
      </c>
      <c r="C1090" t="s">
        <v>4359</v>
      </c>
      <c r="D1090" t="s">
        <v>40</v>
      </c>
      <c r="E1090" s="103">
        <v>5.2299501418503535E-5</v>
      </c>
      <c r="F1090" s="103">
        <v>677948</v>
      </c>
      <c r="G1090" s="103">
        <v>4</v>
      </c>
      <c r="H1090" t="s">
        <v>54</v>
      </c>
      <c r="I1090" s="103"/>
    </row>
    <row r="1091" spans="1:9" x14ac:dyDescent="0.35">
      <c r="A1091" t="s">
        <v>5415</v>
      </c>
      <c r="B1091" t="s">
        <v>51</v>
      </c>
      <c r="C1091" t="s">
        <v>4359</v>
      </c>
      <c r="D1091" t="s">
        <v>5070</v>
      </c>
      <c r="E1091" s="103">
        <v>5.2666067886834711E-5</v>
      </c>
      <c r="F1091" s="103">
        <v>677948</v>
      </c>
      <c r="G1091" s="103">
        <v>4</v>
      </c>
      <c r="H1091" t="s">
        <v>54</v>
      </c>
      <c r="I1091" s="103"/>
    </row>
    <row r="1092" spans="1:9" x14ac:dyDescent="0.35">
      <c r="A1092" t="s">
        <v>5416</v>
      </c>
      <c r="B1092" t="s">
        <v>51</v>
      </c>
      <c r="C1092" t="s">
        <v>4359</v>
      </c>
      <c r="D1092" t="s">
        <v>5071</v>
      </c>
      <c r="E1092" s="103">
        <v>5.2299501418503535E-5</v>
      </c>
      <c r="F1092" s="103">
        <v>677948</v>
      </c>
      <c r="G1092" s="103">
        <v>4</v>
      </c>
      <c r="H1092" t="s">
        <v>54</v>
      </c>
      <c r="I1092" s="103"/>
    </row>
    <row r="1093" spans="1:9" x14ac:dyDescent="0.35">
      <c r="A1093" t="s">
        <v>5417</v>
      </c>
      <c r="B1093" t="s">
        <v>51</v>
      </c>
      <c r="C1093" t="s">
        <v>4359</v>
      </c>
      <c r="D1093" t="s">
        <v>5072</v>
      </c>
      <c r="E1093" s="103">
        <v>5.235836721627503E-5</v>
      </c>
      <c r="F1093" s="103">
        <v>677948</v>
      </c>
      <c r="G1093" s="103">
        <v>4</v>
      </c>
      <c r="H1093" t="s">
        <v>54</v>
      </c>
      <c r="I1093" s="103"/>
    </row>
    <row r="1094" spans="1:9" x14ac:dyDescent="0.35">
      <c r="A1094" t="s">
        <v>4431</v>
      </c>
      <c r="B1094" t="s">
        <v>51</v>
      </c>
      <c r="C1094" t="s">
        <v>4359</v>
      </c>
      <c r="D1094" t="s">
        <v>42</v>
      </c>
      <c r="E1094" s="103">
        <v>5.1953429554932066E-5</v>
      </c>
      <c r="F1094" s="103">
        <v>677948</v>
      </c>
      <c r="G1094" s="103">
        <v>4</v>
      </c>
      <c r="H1094" t="s">
        <v>54</v>
      </c>
      <c r="I1094" s="103"/>
    </row>
    <row r="1095" spans="1:9" x14ac:dyDescent="0.35">
      <c r="A1095" t="s">
        <v>4432</v>
      </c>
      <c r="B1095" t="s">
        <v>51</v>
      </c>
      <c r="C1095" t="s">
        <v>4359</v>
      </c>
      <c r="D1095" t="s">
        <v>1767</v>
      </c>
      <c r="E1095" s="103">
        <v>5.1739303844618242E-5</v>
      </c>
      <c r="F1095" s="103">
        <v>677948</v>
      </c>
      <c r="G1095" s="103">
        <v>4</v>
      </c>
      <c r="H1095" t="s">
        <v>54</v>
      </c>
      <c r="I1095" s="103"/>
    </row>
    <row r="1096" spans="1:9" x14ac:dyDescent="0.35">
      <c r="A1096" t="s">
        <v>4433</v>
      </c>
      <c r="B1096" t="s">
        <v>51</v>
      </c>
      <c r="C1096" t="s">
        <v>4359</v>
      </c>
      <c r="D1096" t="s">
        <v>1768</v>
      </c>
      <c r="E1096" s="103">
        <v>2.8411529096001427E-5</v>
      </c>
      <c r="F1096" s="103">
        <v>677948</v>
      </c>
      <c r="G1096" s="103">
        <v>4</v>
      </c>
      <c r="H1096" t="s">
        <v>54</v>
      </c>
      <c r="I1096" s="103"/>
    </row>
    <row r="1097" spans="1:9" x14ac:dyDescent="0.35">
      <c r="A1097" t="s">
        <v>4434</v>
      </c>
      <c r="B1097" t="s">
        <v>51</v>
      </c>
      <c r="C1097" t="s">
        <v>4359</v>
      </c>
      <c r="D1097" t="s">
        <v>340</v>
      </c>
      <c r="E1097" s="103">
        <v>5.1561671905374448E-5</v>
      </c>
      <c r="F1097" s="103">
        <v>677948</v>
      </c>
      <c r="G1097" s="103">
        <v>4</v>
      </c>
      <c r="H1097" t="s">
        <v>54</v>
      </c>
      <c r="I1097" s="103"/>
    </row>
    <row r="1098" spans="1:9" x14ac:dyDescent="0.35">
      <c r="A1098" t="s">
        <v>4435</v>
      </c>
      <c r="B1098" t="s">
        <v>51</v>
      </c>
      <c r="C1098" t="s">
        <v>4359</v>
      </c>
      <c r="D1098" t="s">
        <v>777</v>
      </c>
      <c r="E1098" s="103">
        <v>5.4903832666605302E-5</v>
      </c>
      <c r="F1098" s="103">
        <v>677948</v>
      </c>
      <c r="G1098" s="103">
        <v>4</v>
      </c>
      <c r="H1098" t="s">
        <v>54</v>
      </c>
      <c r="I1098" s="103"/>
    </row>
    <row r="1099" spans="1:9" x14ac:dyDescent="0.35">
      <c r="A1099" t="s">
        <v>4436</v>
      </c>
      <c r="B1099" t="s">
        <v>51</v>
      </c>
      <c r="C1099" t="s">
        <v>4359</v>
      </c>
      <c r="D1099" t="s">
        <v>776</v>
      </c>
      <c r="E1099" s="103">
        <v>1.377697505482866E-4</v>
      </c>
      <c r="F1099" s="103">
        <v>677948</v>
      </c>
      <c r="G1099" s="103">
        <v>4</v>
      </c>
      <c r="H1099" t="s">
        <v>54</v>
      </c>
      <c r="I1099" s="103"/>
    </row>
    <row r="1100" spans="1:9" x14ac:dyDescent="0.35">
      <c r="A1100" t="s">
        <v>882</v>
      </c>
      <c r="B1100" t="s">
        <v>51</v>
      </c>
      <c r="C1100" t="s">
        <v>36</v>
      </c>
      <c r="D1100" t="s">
        <v>40</v>
      </c>
      <c r="E1100" s="103">
        <v>5.3960317694972566E-3</v>
      </c>
      <c r="F1100" s="103">
        <v>677948</v>
      </c>
      <c r="G1100" s="103">
        <v>4</v>
      </c>
      <c r="H1100" t="s">
        <v>54</v>
      </c>
      <c r="I1100" s="103"/>
    </row>
    <row r="1101" spans="1:9" x14ac:dyDescent="0.35">
      <c r="A1101" t="s">
        <v>5418</v>
      </c>
      <c r="B1101" t="s">
        <v>51</v>
      </c>
      <c r="C1101" t="s">
        <v>36</v>
      </c>
      <c r="D1101" t="s">
        <v>5070</v>
      </c>
      <c r="E1101" s="103">
        <v>5.4006218311814704E-3</v>
      </c>
      <c r="F1101" s="103">
        <v>677948</v>
      </c>
      <c r="G1101" s="103">
        <v>4</v>
      </c>
      <c r="H1101" t="s">
        <v>54</v>
      </c>
      <c r="I1101" s="103"/>
    </row>
    <row r="1102" spans="1:9" x14ac:dyDescent="0.35">
      <c r="A1102" t="s">
        <v>5419</v>
      </c>
      <c r="B1102" t="s">
        <v>51</v>
      </c>
      <c r="C1102" t="s">
        <v>36</v>
      </c>
      <c r="D1102" t="s">
        <v>5071</v>
      </c>
      <c r="E1102" s="103">
        <v>5.3963823037329146E-3</v>
      </c>
      <c r="F1102" s="103">
        <v>677948</v>
      </c>
      <c r="G1102" s="103">
        <v>4</v>
      </c>
      <c r="H1102" t="s">
        <v>54</v>
      </c>
      <c r="I1102" s="103"/>
    </row>
    <row r="1103" spans="1:9" x14ac:dyDescent="0.35">
      <c r="A1103" t="s">
        <v>5420</v>
      </c>
      <c r="B1103" t="s">
        <v>51</v>
      </c>
      <c r="C1103" t="s">
        <v>36</v>
      </c>
      <c r="D1103" t="s">
        <v>5072</v>
      </c>
      <c r="E1103" s="103">
        <v>5.4002602222553066E-3</v>
      </c>
      <c r="F1103" s="103">
        <v>677948</v>
      </c>
      <c r="G1103" s="103">
        <v>4</v>
      </c>
      <c r="H1103" t="s">
        <v>54</v>
      </c>
      <c r="I1103" s="103"/>
    </row>
    <row r="1104" spans="1:9" x14ac:dyDescent="0.35">
      <c r="A1104" t="s">
        <v>880</v>
      </c>
      <c r="B1104" t="s">
        <v>51</v>
      </c>
      <c r="C1104" t="s">
        <v>36</v>
      </c>
      <c r="D1104" t="s">
        <v>42</v>
      </c>
      <c r="E1104" s="103">
        <v>5.2513853965141504E-3</v>
      </c>
      <c r="F1104" s="103">
        <v>677948</v>
      </c>
      <c r="G1104" s="103">
        <v>4</v>
      </c>
      <c r="H1104" t="s">
        <v>54</v>
      </c>
      <c r="I1104" s="103"/>
    </row>
    <row r="1105" spans="1:9" x14ac:dyDescent="0.35">
      <c r="A1105" t="s">
        <v>1915</v>
      </c>
      <c r="B1105" t="s">
        <v>51</v>
      </c>
      <c r="C1105" t="s">
        <v>36</v>
      </c>
      <c r="D1105" t="s">
        <v>1767</v>
      </c>
      <c r="E1105" s="103">
        <v>5.1938356143949429E-3</v>
      </c>
      <c r="F1105" s="103">
        <v>677948</v>
      </c>
      <c r="G1105" s="103">
        <v>4</v>
      </c>
      <c r="H1105" t="s">
        <v>54</v>
      </c>
      <c r="I1105" s="103"/>
    </row>
    <row r="1106" spans="1:9" x14ac:dyDescent="0.35">
      <c r="A1106" t="s">
        <v>1916</v>
      </c>
      <c r="B1106" t="s">
        <v>51</v>
      </c>
      <c r="C1106" t="s">
        <v>36</v>
      </c>
      <c r="D1106" t="s">
        <v>1768</v>
      </c>
      <c r="E1106" s="103">
        <v>2.4288297461683172E-3</v>
      </c>
      <c r="F1106" s="103">
        <v>677948</v>
      </c>
      <c r="G1106" s="103">
        <v>4</v>
      </c>
      <c r="H1106" t="s">
        <v>54</v>
      </c>
      <c r="I1106" s="103"/>
    </row>
    <row r="1107" spans="1:9" x14ac:dyDescent="0.35">
      <c r="A1107" t="s">
        <v>881</v>
      </c>
      <c r="B1107" t="s">
        <v>51</v>
      </c>
      <c r="C1107" t="s">
        <v>36</v>
      </c>
      <c r="D1107" t="s">
        <v>340</v>
      </c>
      <c r="E1107" s="103">
        <v>4.9461047338163946E-3</v>
      </c>
      <c r="F1107" s="103">
        <v>677948</v>
      </c>
      <c r="G1107" s="103">
        <v>4</v>
      </c>
      <c r="H1107" t="s">
        <v>54</v>
      </c>
      <c r="I1107" s="103"/>
    </row>
    <row r="1108" spans="1:9" x14ac:dyDescent="0.35">
      <c r="A1108" t="s">
        <v>556</v>
      </c>
      <c r="B1108" t="s">
        <v>51</v>
      </c>
      <c r="C1108" t="s">
        <v>36</v>
      </c>
      <c r="D1108" t="s">
        <v>777</v>
      </c>
      <c r="E1108" s="103">
        <v>6.5211928169282172E-3</v>
      </c>
      <c r="F1108" s="103">
        <v>677948</v>
      </c>
      <c r="G1108" s="103">
        <v>4</v>
      </c>
      <c r="H1108" t="s">
        <v>54</v>
      </c>
      <c r="I1108" s="103"/>
    </row>
    <row r="1109" spans="1:9" x14ac:dyDescent="0.35">
      <c r="A1109" t="s">
        <v>557</v>
      </c>
      <c r="B1109" t="s">
        <v>51</v>
      </c>
      <c r="C1109" t="s">
        <v>36</v>
      </c>
      <c r="D1109" t="s">
        <v>776</v>
      </c>
      <c r="E1109" s="103">
        <v>1.4477307988042974E-2</v>
      </c>
      <c r="F1109" s="103">
        <v>677948</v>
      </c>
      <c r="G1109" s="103">
        <v>4</v>
      </c>
      <c r="H1109" t="s">
        <v>54</v>
      </c>
      <c r="I1109" s="103"/>
    </row>
    <row r="1110" spans="1:9" x14ac:dyDescent="0.35">
      <c r="A1110" t="s">
        <v>885</v>
      </c>
      <c r="B1110" t="s">
        <v>51</v>
      </c>
      <c r="C1110" t="s">
        <v>37</v>
      </c>
      <c r="D1110" t="s">
        <v>40</v>
      </c>
      <c r="E1110" s="103">
        <v>5.7981285464257293E-2</v>
      </c>
      <c r="F1110" s="103">
        <v>677948</v>
      </c>
      <c r="G1110" s="103">
        <v>4</v>
      </c>
      <c r="H1110" t="s">
        <v>54</v>
      </c>
      <c r="I1110" s="103"/>
    </row>
    <row r="1111" spans="1:9" x14ac:dyDescent="0.35">
      <c r="A1111" t="s">
        <v>5421</v>
      </c>
      <c r="B1111" t="s">
        <v>51</v>
      </c>
      <c r="C1111" t="s">
        <v>37</v>
      </c>
      <c r="D1111" t="s">
        <v>5070</v>
      </c>
      <c r="E1111" s="103">
        <v>5.8244277477171619E-2</v>
      </c>
      <c r="F1111" s="103">
        <v>677948</v>
      </c>
      <c r="G1111" s="103">
        <v>4</v>
      </c>
      <c r="H1111" t="s">
        <v>54</v>
      </c>
      <c r="I1111" s="103"/>
    </row>
    <row r="1112" spans="1:9" x14ac:dyDescent="0.35">
      <c r="A1112" t="s">
        <v>5422</v>
      </c>
      <c r="B1112" t="s">
        <v>51</v>
      </c>
      <c r="C1112" t="s">
        <v>37</v>
      </c>
      <c r="D1112" t="s">
        <v>5071</v>
      </c>
      <c r="E1112" s="103">
        <v>5.7999718637202095E-2</v>
      </c>
      <c r="F1112" s="103">
        <v>677948</v>
      </c>
      <c r="G1112" s="103">
        <v>4</v>
      </c>
      <c r="H1112" t="s">
        <v>54</v>
      </c>
      <c r="I1112" s="103"/>
    </row>
    <row r="1113" spans="1:9" x14ac:dyDescent="0.35">
      <c r="A1113" t="s">
        <v>5423</v>
      </c>
      <c r="B1113" t="s">
        <v>51</v>
      </c>
      <c r="C1113" t="s">
        <v>37</v>
      </c>
      <c r="D1113" t="s">
        <v>5072</v>
      </c>
      <c r="E1113" s="103">
        <v>5.8242795354283089E-2</v>
      </c>
      <c r="F1113" s="103">
        <v>677948</v>
      </c>
      <c r="G1113" s="103">
        <v>4</v>
      </c>
      <c r="H1113" t="s">
        <v>54</v>
      </c>
      <c r="I1113" s="103"/>
    </row>
    <row r="1114" spans="1:9" x14ac:dyDescent="0.35">
      <c r="A1114" t="s">
        <v>883</v>
      </c>
      <c r="B1114" t="s">
        <v>51</v>
      </c>
      <c r="C1114" t="s">
        <v>37</v>
      </c>
      <c r="D1114" t="s">
        <v>42</v>
      </c>
      <c r="E1114" s="103">
        <v>5.7045564502033158E-2</v>
      </c>
      <c r="F1114" s="103">
        <v>677948</v>
      </c>
      <c r="G1114" s="103">
        <v>4</v>
      </c>
      <c r="H1114" t="s">
        <v>54</v>
      </c>
      <c r="I1114" s="103"/>
    </row>
    <row r="1115" spans="1:9" x14ac:dyDescent="0.35">
      <c r="A1115" t="s">
        <v>1883</v>
      </c>
      <c r="B1115" t="s">
        <v>51</v>
      </c>
      <c r="C1115" t="s">
        <v>37</v>
      </c>
      <c r="D1115" t="s">
        <v>1767</v>
      </c>
      <c r="E1115" s="103">
        <v>5.6813786578939297E-2</v>
      </c>
      <c r="F1115" s="103">
        <v>677948</v>
      </c>
      <c r="G1115" s="103">
        <v>4</v>
      </c>
      <c r="H1115" t="s">
        <v>54</v>
      </c>
      <c r="I1115" s="103"/>
    </row>
    <row r="1116" spans="1:9" x14ac:dyDescent="0.35">
      <c r="A1116" t="s">
        <v>1884</v>
      </c>
      <c r="B1116" t="s">
        <v>51</v>
      </c>
      <c r="C1116" t="s">
        <v>37</v>
      </c>
      <c r="D1116" t="s">
        <v>1768</v>
      </c>
      <c r="E1116" s="103">
        <v>3.0524479842959258E-2</v>
      </c>
      <c r="F1116" s="103">
        <v>677948</v>
      </c>
      <c r="G1116" s="103">
        <v>4</v>
      </c>
      <c r="H1116" t="s">
        <v>54</v>
      </c>
      <c r="I1116" s="103"/>
    </row>
    <row r="1117" spans="1:9" x14ac:dyDescent="0.35">
      <c r="A1117" t="s">
        <v>884</v>
      </c>
      <c r="B1117" t="s">
        <v>51</v>
      </c>
      <c r="C1117" t="s">
        <v>37</v>
      </c>
      <c r="D1117" t="s">
        <v>340</v>
      </c>
      <c r="E1117" s="103">
        <v>5.3874391242584398E-2</v>
      </c>
      <c r="F1117" s="103">
        <v>677948</v>
      </c>
      <c r="G1117" s="103">
        <v>4</v>
      </c>
      <c r="H1117" t="s">
        <v>54</v>
      </c>
      <c r="I1117" s="103"/>
    </row>
    <row r="1118" spans="1:9" x14ac:dyDescent="0.35">
      <c r="A1118" t="s">
        <v>558</v>
      </c>
      <c r="B1118" t="s">
        <v>51</v>
      </c>
      <c r="C1118" t="s">
        <v>37</v>
      </c>
      <c r="D1118" t="s">
        <v>777</v>
      </c>
      <c r="E1118" s="103">
        <v>6.4236050989221749E-2</v>
      </c>
      <c r="F1118" s="103">
        <v>677948</v>
      </c>
      <c r="G1118" s="103">
        <v>4</v>
      </c>
      <c r="H1118" t="s">
        <v>54</v>
      </c>
      <c r="I1118" s="103"/>
    </row>
    <row r="1119" spans="1:9" x14ac:dyDescent="0.35">
      <c r="A1119" t="s">
        <v>559</v>
      </c>
      <c r="B1119" t="s">
        <v>51</v>
      </c>
      <c r="C1119" t="s">
        <v>37</v>
      </c>
      <c r="D1119" t="s">
        <v>776</v>
      </c>
      <c r="E1119" s="103">
        <v>0.15208108317514774</v>
      </c>
      <c r="F1119" s="103">
        <v>677948</v>
      </c>
      <c r="G1119" s="103">
        <v>4</v>
      </c>
      <c r="H1119" t="s">
        <v>54</v>
      </c>
      <c r="I1119" s="103"/>
    </row>
    <row r="1120" spans="1:9" x14ac:dyDescent="0.35">
      <c r="A1120" t="s">
        <v>888</v>
      </c>
      <c r="B1120" t="s">
        <v>51</v>
      </c>
      <c r="C1120" t="s">
        <v>38</v>
      </c>
      <c r="D1120" t="s">
        <v>40</v>
      </c>
      <c r="E1120" s="103">
        <v>1.5836579210092634E-2</v>
      </c>
      <c r="F1120" s="103">
        <v>677948</v>
      </c>
      <c r="G1120" s="103">
        <v>4</v>
      </c>
      <c r="H1120" t="s">
        <v>54</v>
      </c>
      <c r="I1120" s="103"/>
    </row>
    <row r="1121" spans="1:9" x14ac:dyDescent="0.35">
      <c r="A1121" t="s">
        <v>5424</v>
      </c>
      <c r="B1121" t="s">
        <v>51</v>
      </c>
      <c r="C1121" t="s">
        <v>38</v>
      </c>
      <c r="D1121" t="s">
        <v>5070</v>
      </c>
      <c r="E1121" s="103">
        <v>1.5904333539400444E-2</v>
      </c>
      <c r="F1121" s="103">
        <v>677948</v>
      </c>
      <c r="G1121" s="103">
        <v>4</v>
      </c>
      <c r="H1121" t="s">
        <v>54</v>
      </c>
      <c r="I1121" s="103"/>
    </row>
    <row r="1122" spans="1:9" x14ac:dyDescent="0.35">
      <c r="A1122" t="s">
        <v>5425</v>
      </c>
      <c r="B1122" t="s">
        <v>51</v>
      </c>
      <c r="C1122" t="s">
        <v>38</v>
      </c>
      <c r="D1122" t="s">
        <v>5071</v>
      </c>
      <c r="E1122" s="103">
        <v>1.5839311140168195E-2</v>
      </c>
      <c r="F1122" s="103">
        <v>677948</v>
      </c>
      <c r="G1122" s="103">
        <v>4</v>
      </c>
      <c r="H1122" t="s">
        <v>54</v>
      </c>
      <c r="I1122" s="103"/>
    </row>
    <row r="1123" spans="1:9" x14ac:dyDescent="0.35">
      <c r="A1123" t="s">
        <v>5426</v>
      </c>
      <c r="B1123" t="s">
        <v>51</v>
      </c>
      <c r="C1123" t="s">
        <v>38</v>
      </c>
      <c r="D1123" t="s">
        <v>5072</v>
      </c>
      <c r="E1123" s="103">
        <v>1.5904333539400444E-2</v>
      </c>
      <c r="F1123" s="103">
        <v>677948</v>
      </c>
      <c r="G1123" s="103">
        <v>4</v>
      </c>
      <c r="H1123" t="s">
        <v>54</v>
      </c>
      <c r="I1123" s="103"/>
    </row>
    <row r="1124" spans="1:9" x14ac:dyDescent="0.35">
      <c r="A1124" t="s">
        <v>886</v>
      </c>
      <c r="B1124" t="s">
        <v>51</v>
      </c>
      <c r="C1124" t="s">
        <v>38</v>
      </c>
      <c r="D1124" t="s">
        <v>42</v>
      </c>
      <c r="E1124" s="103">
        <v>1.5813818105554094E-2</v>
      </c>
      <c r="F1124" s="103">
        <v>677948</v>
      </c>
      <c r="G1124" s="103">
        <v>4</v>
      </c>
      <c r="H1124" t="s">
        <v>54</v>
      </c>
      <c r="I1124" s="103"/>
    </row>
    <row r="1125" spans="1:9" x14ac:dyDescent="0.35">
      <c r="A1125" t="s">
        <v>1885</v>
      </c>
      <c r="B1125" t="s">
        <v>51</v>
      </c>
      <c r="C1125" t="s">
        <v>38</v>
      </c>
      <c r="D1125" t="s">
        <v>1767</v>
      </c>
      <c r="E1125" s="103">
        <v>1.5765083521217152E-2</v>
      </c>
      <c r="F1125" s="103">
        <v>677948</v>
      </c>
      <c r="G1125" s="103">
        <v>4</v>
      </c>
      <c r="H1125" t="s">
        <v>54</v>
      </c>
      <c r="I1125" s="103"/>
    </row>
    <row r="1126" spans="1:9" x14ac:dyDescent="0.35">
      <c r="A1126" t="s">
        <v>1886</v>
      </c>
      <c r="B1126" t="s">
        <v>51</v>
      </c>
      <c r="C1126" t="s">
        <v>38</v>
      </c>
      <c r="D1126" t="s">
        <v>1768</v>
      </c>
      <c r="E1126" s="103">
        <v>1.0642191166385167E-2</v>
      </c>
      <c r="F1126" s="103">
        <v>677948</v>
      </c>
      <c r="G1126" s="103">
        <v>4</v>
      </c>
      <c r="H1126" t="s">
        <v>54</v>
      </c>
      <c r="I1126" s="103"/>
    </row>
    <row r="1127" spans="1:9" x14ac:dyDescent="0.35">
      <c r="A1127" t="s">
        <v>887</v>
      </c>
      <c r="B1127" t="s">
        <v>51</v>
      </c>
      <c r="C1127" t="s">
        <v>38</v>
      </c>
      <c r="D1127" t="s">
        <v>340</v>
      </c>
      <c r="E1127" s="103">
        <v>1.1399528912925828E-2</v>
      </c>
      <c r="F1127" s="103">
        <v>677948</v>
      </c>
      <c r="G1127" s="103">
        <v>4</v>
      </c>
      <c r="H1127" t="s">
        <v>54</v>
      </c>
      <c r="I1127" s="103"/>
    </row>
    <row r="1128" spans="1:9" x14ac:dyDescent="0.35">
      <c r="A1128" t="s">
        <v>560</v>
      </c>
      <c r="B1128" t="s">
        <v>51</v>
      </c>
      <c r="C1128" t="s">
        <v>38</v>
      </c>
      <c r="D1128" t="s">
        <v>777</v>
      </c>
      <c r="E1128" s="103">
        <v>1.8809205125381499E-2</v>
      </c>
      <c r="F1128" s="103">
        <v>677948</v>
      </c>
      <c r="G1128" s="103">
        <v>4</v>
      </c>
      <c r="H1128" t="s">
        <v>54</v>
      </c>
      <c r="I1128" s="103"/>
    </row>
    <row r="1129" spans="1:9" x14ac:dyDescent="0.35">
      <c r="A1129" t="s">
        <v>561</v>
      </c>
      <c r="B1129" t="s">
        <v>51</v>
      </c>
      <c r="C1129" t="s">
        <v>38</v>
      </c>
      <c r="D1129" t="s">
        <v>776</v>
      </c>
      <c r="E1129" s="103">
        <v>4.2105341143382824E-2</v>
      </c>
      <c r="F1129" s="103">
        <v>677948</v>
      </c>
      <c r="G1129" s="103">
        <v>4</v>
      </c>
      <c r="H1129" t="s">
        <v>54</v>
      </c>
      <c r="I1129" s="103"/>
    </row>
    <row r="1130" spans="1:9" x14ac:dyDescent="0.35">
      <c r="A1130" t="s">
        <v>891</v>
      </c>
      <c r="B1130" t="s">
        <v>51</v>
      </c>
      <c r="C1130" t="s">
        <v>39</v>
      </c>
      <c r="D1130" t="s">
        <v>40</v>
      </c>
      <c r="E1130" s="103">
        <v>2.1304203464114437E-5</v>
      </c>
      <c r="F1130" s="103">
        <v>677948</v>
      </c>
      <c r="G1130" s="103">
        <v>4</v>
      </c>
      <c r="H1130" t="s">
        <v>54</v>
      </c>
      <c r="I1130" s="103"/>
    </row>
    <row r="1131" spans="1:9" x14ac:dyDescent="0.35">
      <c r="A1131" t="s">
        <v>5427</v>
      </c>
      <c r="B1131" t="s">
        <v>51</v>
      </c>
      <c r="C1131" t="s">
        <v>39</v>
      </c>
      <c r="D1131" t="s">
        <v>5070</v>
      </c>
      <c r="E1131" s="103">
        <v>2.1316286598948652E-5</v>
      </c>
      <c r="F1131" s="103">
        <v>677948</v>
      </c>
      <c r="G1131" s="103">
        <v>4</v>
      </c>
      <c r="H1131" t="s">
        <v>54</v>
      </c>
      <c r="I1131" s="103"/>
    </row>
    <row r="1132" spans="1:9" x14ac:dyDescent="0.35">
      <c r="A1132" t="s">
        <v>5428</v>
      </c>
      <c r="B1132" t="s">
        <v>51</v>
      </c>
      <c r="C1132" t="s">
        <v>39</v>
      </c>
      <c r="D1132" t="s">
        <v>5071</v>
      </c>
      <c r="E1132" s="103">
        <v>2.1316286598948652E-5</v>
      </c>
      <c r="F1132" s="103">
        <v>677948</v>
      </c>
      <c r="G1132" s="103">
        <v>4</v>
      </c>
      <c r="H1132" t="s">
        <v>54</v>
      </c>
      <c r="I1132" s="103"/>
    </row>
    <row r="1133" spans="1:9" x14ac:dyDescent="0.35">
      <c r="A1133" t="s">
        <v>5429</v>
      </c>
      <c r="B1133" t="s">
        <v>51</v>
      </c>
      <c r="C1133" t="s">
        <v>39</v>
      </c>
      <c r="D1133" t="s">
        <v>5072</v>
      </c>
      <c r="E1133" s="103">
        <v>2.1316286598948652E-5</v>
      </c>
      <c r="F1133" s="103">
        <v>677948</v>
      </c>
      <c r="G1133" s="103">
        <v>4</v>
      </c>
      <c r="H1133" t="s">
        <v>54</v>
      </c>
      <c r="I1133" s="103"/>
    </row>
    <row r="1134" spans="1:9" x14ac:dyDescent="0.35">
      <c r="A1134" t="s">
        <v>889</v>
      </c>
      <c r="B1134" t="s">
        <v>51</v>
      </c>
      <c r="C1134" t="s">
        <v>39</v>
      </c>
      <c r="D1134" t="s">
        <v>42</v>
      </c>
      <c r="E1134" s="103">
        <v>2.1007842920626789E-5</v>
      </c>
      <c r="F1134" s="103">
        <v>677948</v>
      </c>
      <c r="G1134" s="103">
        <v>4</v>
      </c>
      <c r="H1134" t="s">
        <v>54</v>
      </c>
      <c r="I1134" s="103"/>
    </row>
    <row r="1135" spans="1:9" x14ac:dyDescent="0.35">
      <c r="A1135" t="s">
        <v>1887</v>
      </c>
      <c r="B1135" t="s">
        <v>51</v>
      </c>
      <c r="C1135" t="s">
        <v>39</v>
      </c>
      <c r="D1135" t="s">
        <v>1767</v>
      </c>
      <c r="E1135" s="103">
        <v>2.1007842920626789E-5</v>
      </c>
      <c r="F1135" s="103">
        <v>677948</v>
      </c>
      <c r="G1135" s="103">
        <v>4</v>
      </c>
      <c r="H1135" t="s">
        <v>54</v>
      </c>
      <c r="I1135" s="103"/>
    </row>
    <row r="1136" spans="1:9" x14ac:dyDescent="0.35">
      <c r="A1136" t="s">
        <v>1888</v>
      </c>
      <c r="B1136" t="s">
        <v>51</v>
      </c>
      <c r="C1136" t="s">
        <v>39</v>
      </c>
      <c r="D1136" t="s">
        <v>1768</v>
      </c>
      <c r="E1136" s="103">
        <v>1.1997132453084529E-5</v>
      </c>
      <c r="F1136" s="103">
        <v>677948</v>
      </c>
      <c r="G1136" s="103">
        <v>4</v>
      </c>
      <c r="H1136" t="s">
        <v>54</v>
      </c>
      <c r="I1136" s="103"/>
    </row>
    <row r="1137" spans="1:9" x14ac:dyDescent="0.35">
      <c r="A1137" t="s">
        <v>890</v>
      </c>
      <c r="B1137" t="s">
        <v>51</v>
      </c>
      <c r="C1137" t="s">
        <v>39</v>
      </c>
      <c r="D1137" t="s">
        <v>340</v>
      </c>
      <c r="E1137" s="103">
        <v>2.0567384940896289E-5</v>
      </c>
      <c r="F1137" s="103">
        <v>677948</v>
      </c>
      <c r="G1137" s="103">
        <v>4</v>
      </c>
      <c r="H1137" t="s">
        <v>54</v>
      </c>
      <c r="I1137" s="103"/>
    </row>
    <row r="1138" spans="1:9" x14ac:dyDescent="0.35">
      <c r="A1138" t="s">
        <v>562</v>
      </c>
      <c r="B1138" t="s">
        <v>51</v>
      </c>
      <c r="C1138" t="s">
        <v>39</v>
      </c>
      <c r="D1138" t="s">
        <v>777</v>
      </c>
      <c r="E1138" s="103">
        <v>2.1774091133703288E-5</v>
      </c>
      <c r="F1138" s="103">
        <v>677948</v>
      </c>
      <c r="G1138" s="103">
        <v>4</v>
      </c>
      <c r="H1138" t="s">
        <v>54</v>
      </c>
      <c r="I1138" s="103"/>
    </row>
    <row r="1139" spans="1:9" x14ac:dyDescent="0.35">
      <c r="A1139" t="s">
        <v>563</v>
      </c>
      <c r="B1139" t="s">
        <v>51</v>
      </c>
      <c r="C1139" t="s">
        <v>39</v>
      </c>
      <c r="D1139" t="s">
        <v>776</v>
      </c>
      <c r="E1139" s="103">
        <v>5.4470010613452078E-5</v>
      </c>
      <c r="F1139" s="103">
        <v>677948</v>
      </c>
      <c r="G1139" s="103">
        <v>4</v>
      </c>
      <c r="H1139" t="s">
        <v>54</v>
      </c>
      <c r="I1139" s="103"/>
    </row>
    <row r="1140" spans="1:9" x14ac:dyDescent="0.35">
      <c r="A1140" t="s">
        <v>2661</v>
      </c>
      <c r="B1140" t="s">
        <v>51</v>
      </c>
      <c r="C1140" t="s">
        <v>2588</v>
      </c>
      <c r="D1140" t="s">
        <v>40</v>
      </c>
      <c r="E1140" s="103">
        <v>1.406280348125673E-3</v>
      </c>
      <c r="F1140" s="103">
        <v>677948</v>
      </c>
      <c r="G1140" s="103">
        <v>4</v>
      </c>
      <c r="H1140" t="s">
        <v>54</v>
      </c>
      <c r="I1140" s="103"/>
    </row>
    <row r="1141" spans="1:9" x14ac:dyDescent="0.35">
      <c r="A1141" t="s">
        <v>5430</v>
      </c>
      <c r="B1141" t="s">
        <v>51</v>
      </c>
      <c r="C1141" t="s">
        <v>2588</v>
      </c>
      <c r="D1141" t="s">
        <v>5070</v>
      </c>
      <c r="E1141" s="103">
        <v>1.4192656865909218E-3</v>
      </c>
      <c r="F1141" s="103">
        <v>677948</v>
      </c>
      <c r="G1141" s="103">
        <v>4</v>
      </c>
      <c r="H1141" t="s">
        <v>54</v>
      </c>
      <c r="I1141" s="103"/>
    </row>
    <row r="1142" spans="1:9" x14ac:dyDescent="0.35">
      <c r="A1142" t="s">
        <v>5431</v>
      </c>
      <c r="B1142" t="s">
        <v>51</v>
      </c>
      <c r="C1142" t="s">
        <v>2588</v>
      </c>
      <c r="D1142" t="s">
        <v>5071</v>
      </c>
      <c r="E1142" s="103">
        <v>1.4065930474308399E-3</v>
      </c>
      <c r="F1142" s="103">
        <v>677948</v>
      </c>
      <c r="G1142" s="103">
        <v>4</v>
      </c>
      <c r="H1142" t="s">
        <v>54</v>
      </c>
      <c r="I1142" s="103"/>
    </row>
    <row r="1143" spans="1:9" x14ac:dyDescent="0.35">
      <c r="A1143" t="s">
        <v>5432</v>
      </c>
      <c r="B1143" t="s">
        <v>51</v>
      </c>
      <c r="C1143" t="s">
        <v>2588</v>
      </c>
      <c r="D1143" t="s">
        <v>5072</v>
      </c>
      <c r="E1143" s="103">
        <v>1.4191072233871679E-3</v>
      </c>
      <c r="F1143" s="103">
        <v>677948</v>
      </c>
      <c r="G1143" s="103">
        <v>4</v>
      </c>
      <c r="H1143" t="s">
        <v>54</v>
      </c>
      <c r="I1143" s="103"/>
    </row>
    <row r="1144" spans="1:9" x14ac:dyDescent="0.35">
      <c r="A1144" t="s">
        <v>2662</v>
      </c>
      <c r="B1144" t="s">
        <v>51</v>
      </c>
      <c r="C1144" t="s">
        <v>2588</v>
      </c>
      <c r="D1144" t="s">
        <v>42</v>
      </c>
      <c r="E1144" s="103">
        <v>1.3885862788729504E-3</v>
      </c>
      <c r="F1144" s="103">
        <v>677948</v>
      </c>
      <c r="G1144" s="103">
        <v>4</v>
      </c>
      <c r="H1144" t="s">
        <v>54</v>
      </c>
      <c r="I1144" s="103"/>
    </row>
    <row r="1145" spans="1:9" x14ac:dyDescent="0.35">
      <c r="A1145" t="s">
        <v>2663</v>
      </c>
      <c r="B1145" t="s">
        <v>51</v>
      </c>
      <c r="C1145" t="s">
        <v>2588</v>
      </c>
      <c r="D1145" t="s">
        <v>1767</v>
      </c>
      <c r="E1145" s="103">
        <v>1.3707605326291367E-3</v>
      </c>
      <c r="F1145" s="103">
        <v>677948</v>
      </c>
      <c r="G1145" s="103">
        <v>4</v>
      </c>
      <c r="H1145" t="s">
        <v>54</v>
      </c>
      <c r="I1145" s="103"/>
    </row>
    <row r="1146" spans="1:9" x14ac:dyDescent="0.35">
      <c r="A1146" t="s">
        <v>2664</v>
      </c>
      <c r="B1146" t="s">
        <v>51</v>
      </c>
      <c r="C1146" t="s">
        <v>2588</v>
      </c>
      <c r="D1146" t="s">
        <v>1768</v>
      </c>
      <c r="E1146" s="103">
        <v>7.0126445913089915E-4</v>
      </c>
      <c r="F1146" s="103">
        <v>677948</v>
      </c>
      <c r="G1146" s="103">
        <v>4</v>
      </c>
      <c r="H1146" t="s">
        <v>54</v>
      </c>
      <c r="I1146" s="103"/>
    </row>
    <row r="1147" spans="1:9" x14ac:dyDescent="0.35">
      <c r="A1147" t="s">
        <v>2665</v>
      </c>
      <c r="B1147" t="s">
        <v>51</v>
      </c>
      <c r="C1147" t="s">
        <v>2588</v>
      </c>
      <c r="D1147" t="s">
        <v>340</v>
      </c>
      <c r="E1147" s="103">
        <v>1.350292041095931E-3</v>
      </c>
      <c r="F1147" s="103">
        <v>677948</v>
      </c>
      <c r="G1147" s="103">
        <v>4</v>
      </c>
      <c r="H1147" t="s">
        <v>54</v>
      </c>
      <c r="I1147" s="103"/>
    </row>
    <row r="1148" spans="1:9" x14ac:dyDescent="0.35">
      <c r="A1148" t="s">
        <v>2666</v>
      </c>
      <c r="B1148" t="s">
        <v>51</v>
      </c>
      <c r="C1148" t="s">
        <v>2588</v>
      </c>
      <c r="D1148" t="s">
        <v>777</v>
      </c>
      <c r="E1148" s="103">
        <v>1.6486721775791178E-3</v>
      </c>
      <c r="F1148" s="103">
        <v>677948</v>
      </c>
      <c r="G1148" s="103">
        <v>4</v>
      </c>
      <c r="H1148" t="s">
        <v>54</v>
      </c>
      <c r="I1148" s="103"/>
    </row>
    <row r="1149" spans="1:9" x14ac:dyDescent="0.35">
      <c r="A1149" t="s">
        <v>2667</v>
      </c>
      <c r="B1149" t="s">
        <v>51</v>
      </c>
      <c r="C1149" t="s">
        <v>2588</v>
      </c>
      <c r="D1149" t="s">
        <v>776</v>
      </c>
      <c r="E1149" s="103">
        <v>3.7475331287685561E-3</v>
      </c>
      <c r="F1149" s="103">
        <v>677948</v>
      </c>
      <c r="G1149" s="103">
        <v>4</v>
      </c>
      <c r="H1149" t="s">
        <v>54</v>
      </c>
      <c r="I1149" s="103"/>
    </row>
    <row r="1150" spans="1:9" x14ac:dyDescent="0.35">
      <c r="A1150" t="s">
        <v>2668</v>
      </c>
      <c r="B1150" t="s">
        <v>51</v>
      </c>
      <c r="C1150" t="s">
        <v>2589</v>
      </c>
      <c r="D1150" t="s">
        <v>40</v>
      </c>
      <c r="E1150" s="103">
        <v>5.8999497709459787E-3</v>
      </c>
      <c r="F1150" s="103">
        <v>677948</v>
      </c>
      <c r="G1150" s="103">
        <v>4</v>
      </c>
      <c r="H1150" t="s">
        <v>54</v>
      </c>
      <c r="I1150" s="103"/>
    </row>
    <row r="1151" spans="1:9" x14ac:dyDescent="0.35">
      <c r="A1151" t="s">
        <v>5433</v>
      </c>
      <c r="B1151" t="s">
        <v>51</v>
      </c>
      <c r="C1151" t="s">
        <v>2589</v>
      </c>
      <c r="D1151" t="s">
        <v>5070</v>
      </c>
      <c r="E1151" s="103">
        <v>5.9746409622847335E-3</v>
      </c>
      <c r="F1151" s="103">
        <v>677948</v>
      </c>
      <c r="G1151" s="103">
        <v>4</v>
      </c>
      <c r="H1151" t="s">
        <v>54</v>
      </c>
      <c r="I1151" s="103"/>
    </row>
    <row r="1152" spans="1:9" x14ac:dyDescent="0.35">
      <c r="A1152" t="s">
        <v>5434</v>
      </c>
      <c r="B1152" t="s">
        <v>51</v>
      </c>
      <c r="C1152" t="s">
        <v>2589</v>
      </c>
      <c r="D1152" t="s">
        <v>5071</v>
      </c>
      <c r="E1152" s="103">
        <v>5.9002922479603533E-3</v>
      </c>
      <c r="F1152" s="103">
        <v>677948</v>
      </c>
      <c r="G1152" s="103">
        <v>4</v>
      </c>
      <c r="H1152" t="s">
        <v>54</v>
      </c>
      <c r="I1152" s="103"/>
    </row>
    <row r="1153" spans="1:9" x14ac:dyDescent="0.35">
      <c r="A1153" t="s">
        <v>5435</v>
      </c>
      <c r="B1153" t="s">
        <v>51</v>
      </c>
      <c r="C1153" t="s">
        <v>2589</v>
      </c>
      <c r="D1153" t="s">
        <v>5072</v>
      </c>
      <c r="E1153" s="103">
        <v>5.9745700613562406E-3</v>
      </c>
      <c r="F1153" s="103">
        <v>677948</v>
      </c>
      <c r="G1153" s="103">
        <v>4</v>
      </c>
      <c r="H1153" t="s">
        <v>54</v>
      </c>
      <c r="I1153" s="103"/>
    </row>
    <row r="1154" spans="1:9" x14ac:dyDescent="0.35">
      <c r="A1154" t="s">
        <v>2669</v>
      </c>
      <c r="B1154" t="s">
        <v>51</v>
      </c>
      <c r="C1154" t="s">
        <v>2589</v>
      </c>
      <c r="D1154" t="s">
        <v>42</v>
      </c>
      <c r="E1154" s="103">
        <v>5.8362286210601622E-3</v>
      </c>
      <c r="F1154" s="103">
        <v>677948</v>
      </c>
      <c r="G1154" s="103">
        <v>4</v>
      </c>
      <c r="H1154" t="s">
        <v>54</v>
      </c>
      <c r="I1154" s="103"/>
    </row>
    <row r="1155" spans="1:9" x14ac:dyDescent="0.35">
      <c r="A1155" t="s">
        <v>2670</v>
      </c>
      <c r="B1155" t="s">
        <v>51</v>
      </c>
      <c r="C1155" t="s">
        <v>2589</v>
      </c>
      <c r="D1155" t="s">
        <v>1767</v>
      </c>
      <c r="E1155" s="103">
        <v>5.6795500295429248E-3</v>
      </c>
      <c r="F1155" s="103">
        <v>677948</v>
      </c>
      <c r="G1155" s="103">
        <v>4</v>
      </c>
      <c r="H1155" t="s">
        <v>54</v>
      </c>
      <c r="I1155" s="103"/>
    </row>
    <row r="1156" spans="1:9" x14ac:dyDescent="0.35">
      <c r="A1156" t="s">
        <v>2671</v>
      </c>
      <c r="B1156" t="s">
        <v>51</v>
      </c>
      <c r="C1156" t="s">
        <v>2589</v>
      </c>
      <c r="D1156" t="s">
        <v>1768</v>
      </c>
      <c r="E1156" s="103">
        <v>2.3105596584737081E-3</v>
      </c>
      <c r="F1156" s="103">
        <v>677948</v>
      </c>
      <c r="G1156" s="103">
        <v>4</v>
      </c>
      <c r="H1156" t="s">
        <v>54</v>
      </c>
      <c r="I1156" s="103"/>
    </row>
    <row r="1157" spans="1:9" x14ac:dyDescent="0.35">
      <c r="A1157" t="s">
        <v>2672</v>
      </c>
      <c r="B1157" t="s">
        <v>51</v>
      </c>
      <c r="C1157" t="s">
        <v>2589</v>
      </c>
      <c r="D1157" t="s">
        <v>340</v>
      </c>
      <c r="E1157" s="103">
        <v>5.8301148213781868E-3</v>
      </c>
      <c r="F1157" s="103">
        <v>677948</v>
      </c>
      <c r="G1157" s="103">
        <v>4</v>
      </c>
      <c r="H1157" t="s">
        <v>54</v>
      </c>
      <c r="I1157" s="103"/>
    </row>
    <row r="1158" spans="1:9" x14ac:dyDescent="0.35">
      <c r="A1158" t="s">
        <v>2673</v>
      </c>
      <c r="B1158" t="s">
        <v>51</v>
      </c>
      <c r="C1158" t="s">
        <v>2589</v>
      </c>
      <c r="D1158" t="s">
        <v>777</v>
      </c>
      <c r="E1158" s="103">
        <v>5.5924498396434383E-3</v>
      </c>
      <c r="F1158" s="103">
        <v>677948</v>
      </c>
      <c r="G1158" s="103">
        <v>4</v>
      </c>
      <c r="H1158" t="s">
        <v>54</v>
      </c>
      <c r="I1158" s="103"/>
    </row>
    <row r="1159" spans="1:9" x14ac:dyDescent="0.35">
      <c r="A1159" t="s">
        <v>2674</v>
      </c>
      <c r="B1159" t="s">
        <v>51</v>
      </c>
      <c r="C1159" t="s">
        <v>2589</v>
      </c>
      <c r="D1159" t="s">
        <v>776</v>
      </c>
      <c r="E1159" s="103">
        <v>1.4999404138177679E-2</v>
      </c>
      <c r="F1159" s="103">
        <v>677948</v>
      </c>
      <c r="G1159" s="103">
        <v>4</v>
      </c>
      <c r="H1159" t="s">
        <v>54</v>
      </c>
      <c r="I1159" s="103"/>
    </row>
    <row r="1160" spans="1:9" x14ac:dyDescent="0.35">
      <c r="A1160" t="s">
        <v>2654</v>
      </c>
      <c r="B1160" t="s">
        <v>51</v>
      </c>
      <c r="C1160" t="s">
        <v>2590</v>
      </c>
      <c r="D1160" t="s">
        <v>40</v>
      </c>
      <c r="E1160" s="103">
        <v>1.0968197392297633E-4</v>
      </c>
      <c r="F1160" s="103">
        <v>677948</v>
      </c>
      <c r="G1160" s="103">
        <v>4</v>
      </c>
      <c r="H1160" t="s">
        <v>54</v>
      </c>
      <c r="I1160" s="103"/>
    </row>
    <row r="1161" spans="1:9" x14ac:dyDescent="0.35">
      <c r="A1161" t="s">
        <v>5436</v>
      </c>
      <c r="B1161" t="s">
        <v>51</v>
      </c>
      <c r="C1161" t="s">
        <v>2590</v>
      </c>
      <c r="D1161" t="s">
        <v>5070</v>
      </c>
      <c r="E1161" s="103">
        <v>1.0968197392297633E-4</v>
      </c>
      <c r="F1161" s="103">
        <v>677948</v>
      </c>
      <c r="G1161" s="103">
        <v>4</v>
      </c>
      <c r="H1161" t="s">
        <v>54</v>
      </c>
      <c r="I1161" s="103"/>
    </row>
    <row r="1162" spans="1:9" x14ac:dyDescent="0.35">
      <c r="A1162" t="s">
        <v>5437</v>
      </c>
      <c r="B1162" t="s">
        <v>51</v>
      </c>
      <c r="C1162" t="s">
        <v>2590</v>
      </c>
      <c r="D1162" t="s">
        <v>5071</v>
      </c>
      <c r="E1162" s="103">
        <v>1.0968197392297633E-4</v>
      </c>
      <c r="F1162" s="103">
        <v>677948</v>
      </c>
      <c r="G1162" s="103">
        <v>4</v>
      </c>
      <c r="H1162" t="s">
        <v>54</v>
      </c>
      <c r="I1162" s="103"/>
    </row>
    <row r="1163" spans="1:9" x14ac:dyDescent="0.35">
      <c r="A1163" t="s">
        <v>5438</v>
      </c>
      <c r="B1163" t="s">
        <v>51</v>
      </c>
      <c r="C1163" t="s">
        <v>2590</v>
      </c>
      <c r="D1163" t="s">
        <v>5072</v>
      </c>
      <c r="E1163" s="103">
        <v>1.0968197392297633E-4</v>
      </c>
      <c r="F1163" s="103">
        <v>677948</v>
      </c>
      <c r="G1163" s="103">
        <v>4</v>
      </c>
      <c r="H1163" t="s">
        <v>54</v>
      </c>
      <c r="I1163" s="103"/>
    </row>
    <row r="1164" spans="1:9" x14ac:dyDescent="0.35">
      <c r="A1164" t="s">
        <v>2655</v>
      </c>
      <c r="B1164" t="s">
        <v>51</v>
      </c>
      <c r="C1164" t="s">
        <v>2590</v>
      </c>
      <c r="D1164" t="s">
        <v>42</v>
      </c>
      <c r="E1164" s="103">
        <v>1.0583363311375672E-4</v>
      </c>
      <c r="F1164" s="103">
        <v>677948</v>
      </c>
      <c r="G1164" s="103">
        <v>4</v>
      </c>
      <c r="H1164" t="s">
        <v>54</v>
      </c>
      <c r="I1164" s="103"/>
    </row>
    <row r="1165" spans="1:9" x14ac:dyDescent="0.35">
      <c r="A1165" t="s">
        <v>2656</v>
      </c>
      <c r="B1165" t="s">
        <v>51</v>
      </c>
      <c r="C1165" t="s">
        <v>2590</v>
      </c>
      <c r="D1165" t="s">
        <v>1767</v>
      </c>
      <c r="E1165" s="103">
        <v>1.030547816370387E-4</v>
      </c>
      <c r="F1165" s="103">
        <v>677948</v>
      </c>
      <c r="G1165" s="103">
        <v>4</v>
      </c>
      <c r="H1165" t="s">
        <v>54</v>
      </c>
      <c r="I1165" s="103"/>
    </row>
    <row r="1166" spans="1:9" x14ac:dyDescent="0.35">
      <c r="A1166" t="s">
        <v>2657</v>
      </c>
      <c r="B1166" t="s">
        <v>51</v>
      </c>
      <c r="C1166" t="s">
        <v>2590</v>
      </c>
      <c r="D1166" t="s">
        <v>1768</v>
      </c>
      <c r="E1166" s="103">
        <v>3.2189521990374366E-5</v>
      </c>
      <c r="F1166" s="103">
        <v>677948</v>
      </c>
      <c r="G1166" s="103">
        <v>4</v>
      </c>
      <c r="H1166" t="s">
        <v>54</v>
      </c>
      <c r="I1166" s="103"/>
    </row>
    <row r="1167" spans="1:9" x14ac:dyDescent="0.35">
      <c r="A1167" t="s">
        <v>2658</v>
      </c>
      <c r="B1167" t="s">
        <v>51</v>
      </c>
      <c r="C1167" t="s">
        <v>2590</v>
      </c>
      <c r="D1167" t="s">
        <v>340</v>
      </c>
      <c r="E1167" s="103">
        <v>1.0916422014418673E-4</v>
      </c>
      <c r="F1167" s="103">
        <v>677948</v>
      </c>
      <c r="G1167" s="103">
        <v>4</v>
      </c>
      <c r="H1167" t="s">
        <v>54</v>
      </c>
      <c r="I1167" s="103"/>
    </row>
    <row r="1168" spans="1:9" x14ac:dyDescent="0.35">
      <c r="A1168" t="s">
        <v>2659</v>
      </c>
      <c r="B1168" t="s">
        <v>51</v>
      </c>
      <c r="C1168" t="s">
        <v>2590</v>
      </c>
      <c r="D1168" t="s">
        <v>777</v>
      </c>
      <c r="E1168" s="103">
        <v>1.1410328008436826E-4</v>
      </c>
      <c r="F1168" s="103">
        <v>677948</v>
      </c>
      <c r="G1168" s="103">
        <v>4</v>
      </c>
      <c r="H1168" t="s">
        <v>54</v>
      </c>
      <c r="I1168" s="103"/>
    </row>
    <row r="1169" spans="1:9" x14ac:dyDescent="0.35">
      <c r="A1169" t="s">
        <v>2660</v>
      </c>
      <c r="B1169" t="s">
        <v>51</v>
      </c>
      <c r="C1169" t="s">
        <v>2590</v>
      </c>
      <c r="D1169" t="s">
        <v>776</v>
      </c>
      <c r="E1169" s="103">
        <v>2.751807246010631E-4</v>
      </c>
      <c r="F1169" s="103">
        <v>677948</v>
      </c>
      <c r="G1169" s="103">
        <v>4</v>
      </c>
      <c r="H1169" t="s">
        <v>54</v>
      </c>
      <c r="I1169" s="103"/>
    </row>
    <row r="1170" spans="1:9" x14ac:dyDescent="0.35">
      <c r="A1170" t="s">
        <v>1161</v>
      </c>
      <c r="B1170" t="s">
        <v>51</v>
      </c>
      <c r="C1170" t="s">
        <v>35</v>
      </c>
      <c r="D1170" t="s">
        <v>40</v>
      </c>
      <c r="E1170" s="103">
        <v>0</v>
      </c>
      <c r="F1170" s="103">
        <v>677948</v>
      </c>
      <c r="G1170" s="103">
        <v>4</v>
      </c>
      <c r="H1170" t="s">
        <v>54</v>
      </c>
      <c r="I1170" s="103"/>
    </row>
    <row r="1171" spans="1:9" x14ac:dyDescent="0.35">
      <c r="A1171" t="s">
        <v>5439</v>
      </c>
      <c r="B1171" t="s">
        <v>51</v>
      </c>
      <c r="C1171" t="s">
        <v>35</v>
      </c>
      <c r="D1171" t="s">
        <v>5070</v>
      </c>
      <c r="E1171" s="103">
        <v>0</v>
      </c>
      <c r="F1171" s="103">
        <v>677948</v>
      </c>
      <c r="G1171" s="103">
        <v>4</v>
      </c>
      <c r="H1171" t="s">
        <v>54</v>
      </c>
      <c r="I1171" s="103"/>
    </row>
    <row r="1172" spans="1:9" x14ac:dyDescent="0.35">
      <c r="A1172" t="s">
        <v>5440</v>
      </c>
      <c r="B1172" t="s">
        <v>51</v>
      </c>
      <c r="C1172" t="s">
        <v>35</v>
      </c>
      <c r="D1172" t="s">
        <v>5071</v>
      </c>
      <c r="E1172" s="103">
        <v>0</v>
      </c>
      <c r="F1172" s="103">
        <v>677948</v>
      </c>
      <c r="G1172" s="103">
        <v>4</v>
      </c>
      <c r="H1172" t="s">
        <v>54</v>
      </c>
      <c r="I1172" s="103"/>
    </row>
    <row r="1173" spans="1:9" x14ac:dyDescent="0.35">
      <c r="A1173" t="s">
        <v>5441</v>
      </c>
      <c r="B1173" t="s">
        <v>51</v>
      </c>
      <c r="C1173" t="s">
        <v>35</v>
      </c>
      <c r="D1173" t="s">
        <v>5072</v>
      </c>
      <c r="E1173" s="103">
        <v>0</v>
      </c>
      <c r="F1173" s="103">
        <v>677948</v>
      </c>
      <c r="G1173" s="103">
        <v>4</v>
      </c>
      <c r="H1173" t="s">
        <v>54</v>
      </c>
      <c r="I1173" s="103"/>
    </row>
    <row r="1174" spans="1:9" x14ac:dyDescent="0.35">
      <c r="A1174" t="s">
        <v>1162</v>
      </c>
      <c r="B1174" t="s">
        <v>51</v>
      </c>
      <c r="C1174" t="s">
        <v>35</v>
      </c>
      <c r="D1174" t="s">
        <v>42</v>
      </c>
      <c r="E1174" s="103">
        <v>0</v>
      </c>
      <c r="F1174" s="103">
        <v>677948</v>
      </c>
      <c r="G1174" s="103">
        <v>4</v>
      </c>
      <c r="H1174" t="s">
        <v>54</v>
      </c>
      <c r="I1174" s="103"/>
    </row>
    <row r="1175" spans="1:9" x14ac:dyDescent="0.35">
      <c r="A1175" t="s">
        <v>1909</v>
      </c>
      <c r="B1175" t="s">
        <v>51</v>
      </c>
      <c r="C1175" t="s">
        <v>35</v>
      </c>
      <c r="D1175" t="s">
        <v>1767</v>
      </c>
      <c r="E1175" s="103">
        <v>0</v>
      </c>
      <c r="F1175" s="103">
        <v>677948</v>
      </c>
      <c r="G1175" s="103">
        <v>4</v>
      </c>
      <c r="H1175" t="s">
        <v>54</v>
      </c>
      <c r="I1175" s="103"/>
    </row>
    <row r="1176" spans="1:9" x14ac:dyDescent="0.35">
      <c r="A1176" t="s">
        <v>1910</v>
      </c>
      <c r="B1176" t="s">
        <v>51</v>
      </c>
      <c r="C1176" t="s">
        <v>35</v>
      </c>
      <c r="D1176" t="s">
        <v>1768</v>
      </c>
      <c r="E1176" s="103">
        <v>0</v>
      </c>
      <c r="F1176" s="103">
        <v>677948</v>
      </c>
      <c r="G1176" s="103">
        <v>4</v>
      </c>
      <c r="H1176" t="s">
        <v>54</v>
      </c>
      <c r="I1176" s="103"/>
    </row>
    <row r="1177" spans="1:9" x14ac:dyDescent="0.35">
      <c r="A1177" t="s">
        <v>1163</v>
      </c>
      <c r="B1177" t="s">
        <v>51</v>
      </c>
      <c r="C1177" t="s">
        <v>35</v>
      </c>
      <c r="D1177" t="s">
        <v>340</v>
      </c>
      <c r="E1177" s="103">
        <v>0</v>
      </c>
      <c r="F1177" s="103">
        <v>677948</v>
      </c>
      <c r="G1177" s="103">
        <v>4</v>
      </c>
      <c r="H1177" t="s">
        <v>54</v>
      </c>
      <c r="I1177" s="103"/>
    </row>
    <row r="1178" spans="1:9" x14ac:dyDescent="0.35">
      <c r="A1178" t="s">
        <v>1164</v>
      </c>
      <c r="B1178" t="s">
        <v>51</v>
      </c>
      <c r="C1178" t="s">
        <v>35</v>
      </c>
      <c r="D1178" t="s">
        <v>777</v>
      </c>
      <c r="E1178" s="103">
        <v>0</v>
      </c>
      <c r="F1178" s="103">
        <v>677948</v>
      </c>
      <c r="G1178" s="103">
        <v>4</v>
      </c>
      <c r="H1178" t="s">
        <v>54</v>
      </c>
      <c r="I1178" s="103"/>
    </row>
    <row r="1179" spans="1:9" x14ac:dyDescent="0.35">
      <c r="A1179" t="s">
        <v>1165</v>
      </c>
      <c r="B1179" t="s">
        <v>51</v>
      </c>
      <c r="C1179" t="s">
        <v>35</v>
      </c>
      <c r="D1179" t="s">
        <v>776</v>
      </c>
      <c r="E1179" s="103">
        <v>0</v>
      </c>
      <c r="F1179" s="103">
        <v>677948</v>
      </c>
      <c r="G1179" s="103">
        <v>4</v>
      </c>
      <c r="H1179" t="s">
        <v>54</v>
      </c>
      <c r="I1179" s="103"/>
    </row>
    <row r="1180" spans="1:9" x14ac:dyDescent="0.35">
      <c r="A1180" t="s">
        <v>3267</v>
      </c>
      <c r="B1180" t="s">
        <v>51</v>
      </c>
      <c r="C1180" t="s">
        <v>3119</v>
      </c>
      <c r="D1180" t="s">
        <v>40</v>
      </c>
      <c r="E1180" s="103">
        <v>8.3247537810675549E-4</v>
      </c>
      <c r="F1180" s="103">
        <v>677948</v>
      </c>
      <c r="G1180" s="103">
        <v>4</v>
      </c>
      <c r="H1180" t="s">
        <v>54</v>
      </c>
      <c r="I1180" s="103"/>
    </row>
    <row r="1181" spans="1:9" x14ac:dyDescent="0.35">
      <c r="A1181" t="s">
        <v>5442</v>
      </c>
      <c r="B1181" t="s">
        <v>51</v>
      </c>
      <c r="C1181" t="s">
        <v>3119</v>
      </c>
      <c r="D1181" t="s">
        <v>5070</v>
      </c>
      <c r="E1181" s="103">
        <v>8.3247537810675549E-4</v>
      </c>
      <c r="F1181" s="103">
        <v>677948</v>
      </c>
      <c r="G1181" s="103">
        <v>4</v>
      </c>
      <c r="H1181" t="s">
        <v>54</v>
      </c>
      <c r="I1181" s="103"/>
    </row>
    <row r="1182" spans="1:9" x14ac:dyDescent="0.35">
      <c r="A1182" t="s">
        <v>5443</v>
      </c>
      <c r="B1182" t="s">
        <v>51</v>
      </c>
      <c r="C1182" t="s">
        <v>3119</v>
      </c>
      <c r="D1182" t="s">
        <v>5071</v>
      </c>
      <c r="E1182" s="103">
        <v>8.3247537810675549E-4</v>
      </c>
      <c r="F1182" s="103">
        <v>677948</v>
      </c>
      <c r="G1182" s="103">
        <v>4</v>
      </c>
      <c r="H1182" t="s">
        <v>54</v>
      </c>
      <c r="I1182" s="103"/>
    </row>
    <row r="1183" spans="1:9" x14ac:dyDescent="0.35">
      <c r="A1183" t="s">
        <v>5444</v>
      </c>
      <c r="B1183" t="s">
        <v>51</v>
      </c>
      <c r="C1183" t="s">
        <v>3119</v>
      </c>
      <c r="D1183" t="s">
        <v>5072</v>
      </c>
      <c r="E1183" s="103">
        <v>8.3247537810675549E-4</v>
      </c>
      <c r="F1183" s="103">
        <v>677948</v>
      </c>
      <c r="G1183" s="103">
        <v>4</v>
      </c>
      <c r="H1183" t="s">
        <v>54</v>
      </c>
      <c r="I1183" s="103"/>
    </row>
    <row r="1184" spans="1:9" x14ac:dyDescent="0.35">
      <c r="A1184" t="s">
        <v>3268</v>
      </c>
      <c r="B1184" t="s">
        <v>51</v>
      </c>
      <c r="C1184" t="s">
        <v>3119</v>
      </c>
      <c r="D1184" t="s">
        <v>42</v>
      </c>
      <c r="E1184" s="103">
        <v>6.2166609961054105E-4</v>
      </c>
      <c r="F1184" s="103">
        <v>677948</v>
      </c>
      <c r="G1184" s="103">
        <v>4</v>
      </c>
      <c r="H1184" t="s">
        <v>54</v>
      </c>
      <c r="I1184" s="103"/>
    </row>
    <row r="1185" spans="1:9" x14ac:dyDescent="0.35">
      <c r="A1185" t="s">
        <v>3269</v>
      </c>
      <c r="B1185" t="s">
        <v>51</v>
      </c>
      <c r="C1185" t="s">
        <v>3119</v>
      </c>
      <c r="D1185" t="s">
        <v>1767</v>
      </c>
      <c r="E1185" s="103">
        <v>6.2166609961054105E-4</v>
      </c>
      <c r="F1185" s="103">
        <v>677948</v>
      </c>
      <c r="G1185" s="103">
        <v>4</v>
      </c>
      <c r="H1185" t="s">
        <v>54</v>
      </c>
      <c r="I1185" s="103"/>
    </row>
    <row r="1186" spans="1:9" x14ac:dyDescent="0.35">
      <c r="A1186" t="s">
        <v>3270</v>
      </c>
      <c r="B1186" t="s">
        <v>51</v>
      </c>
      <c r="C1186" t="s">
        <v>3119</v>
      </c>
      <c r="D1186" t="s">
        <v>1768</v>
      </c>
      <c r="E1186" s="103">
        <v>1.6917261729657048E-4</v>
      </c>
      <c r="F1186" s="103">
        <v>677948</v>
      </c>
      <c r="G1186" s="103">
        <v>4</v>
      </c>
      <c r="H1186" t="s">
        <v>54</v>
      </c>
      <c r="I1186" s="103"/>
    </row>
    <row r="1187" spans="1:9" x14ac:dyDescent="0.35">
      <c r="A1187" t="s">
        <v>3271</v>
      </c>
      <c r="B1187" t="s">
        <v>51</v>
      </c>
      <c r="C1187" t="s">
        <v>3119</v>
      </c>
      <c r="D1187" t="s">
        <v>340</v>
      </c>
      <c r="E1187" s="103">
        <v>8.2239004913852321E-4</v>
      </c>
      <c r="F1187" s="103">
        <v>677948</v>
      </c>
      <c r="G1187" s="103">
        <v>4</v>
      </c>
      <c r="H1187" t="s">
        <v>54</v>
      </c>
      <c r="I1187" s="103"/>
    </row>
    <row r="1188" spans="1:9" x14ac:dyDescent="0.35">
      <c r="A1188" t="s">
        <v>3272</v>
      </c>
      <c r="B1188" t="s">
        <v>51</v>
      </c>
      <c r="C1188" t="s">
        <v>3119</v>
      </c>
      <c r="D1188" t="s">
        <v>777</v>
      </c>
      <c r="E1188" s="103">
        <v>7.0415482399748626E-4</v>
      </c>
      <c r="F1188" s="103">
        <v>677948</v>
      </c>
      <c r="G1188" s="103">
        <v>4</v>
      </c>
      <c r="H1188" t="s">
        <v>54</v>
      </c>
      <c r="I1188" s="103"/>
    </row>
    <row r="1189" spans="1:9" x14ac:dyDescent="0.35">
      <c r="A1189" t="s">
        <v>3273</v>
      </c>
      <c r="B1189" t="s">
        <v>51</v>
      </c>
      <c r="C1189" t="s">
        <v>3119</v>
      </c>
      <c r="D1189" t="s">
        <v>776</v>
      </c>
      <c r="E1189" s="103">
        <v>1.8886003600989067E-3</v>
      </c>
      <c r="F1189" s="103">
        <v>677948</v>
      </c>
      <c r="G1189" s="103">
        <v>4</v>
      </c>
      <c r="H1189" t="s">
        <v>54</v>
      </c>
      <c r="I1189" s="103"/>
    </row>
    <row r="1190" spans="1:9" x14ac:dyDescent="0.35">
      <c r="A1190" t="s">
        <v>3274</v>
      </c>
      <c r="B1190" t="s">
        <v>51</v>
      </c>
      <c r="C1190" t="s">
        <v>3104</v>
      </c>
      <c r="D1190" t="s">
        <v>40</v>
      </c>
      <c r="E1190" s="103">
        <v>5.6257809507552992E-2</v>
      </c>
      <c r="F1190" s="103">
        <v>677948</v>
      </c>
      <c r="G1190" s="103">
        <v>4</v>
      </c>
      <c r="H1190" t="s">
        <v>54</v>
      </c>
      <c r="I1190" s="103"/>
    </row>
    <row r="1191" spans="1:9" x14ac:dyDescent="0.35">
      <c r="A1191" t="s">
        <v>5445</v>
      </c>
      <c r="B1191" t="s">
        <v>51</v>
      </c>
      <c r="C1191" t="s">
        <v>3104</v>
      </c>
      <c r="D1191" t="s">
        <v>5070</v>
      </c>
      <c r="E1191" s="103">
        <v>5.691678378548834E-2</v>
      </c>
      <c r="F1191" s="103">
        <v>677948</v>
      </c>
      <c r="G1191" s="103">
        <v>4</v>
      </c>
      <c r="H1191" t="s">
        <v>54</v>
      </c>
      <c r="I1191" s="103"/>
    </row>
    <row r="1192" spans="1:9" x14ac:dyDescent="0.35">
      <c r="A1192" t="s">
        <v>5446</v>
      </c>
      <c r="B1192" t="s">
        <v>51</v>
      </c>
      <c r="C1192" t="s">
        <v>3104</v>
      </c>
      <c r="D1192" t="s">
        <v>5071</v>
      </c>
      <c r="E1192" s="103">
        <v>5.6259489895037179E-2</v>
      </c>
      <c r="F1192" s="103">
        <v>677948</v>
      </c>
      <c r="G1192" s="103">
        <v>4</v>
      </c>
      <c r="H1192" t="s">
        <v>54</v>
      </c>
      <c r="I1192" s="103"/>
    </row>
    <row r="1193" spans="1:9" x14ac:dyDescent="0.35">
      <c r="A1193" t="s">
        <v>5447</v>
      </c>
      <c r="B1193" t="s">
        <v>51</v>
      </c>
      <c r="C1193" t="s">
        <v>3104</v>
      </c>
      <c r="D1193" t="s">
        <v>5072</v>
      </c>
      <c r="E1193" s="103">
        <v>5.6910487676410403E-2</v>
      </c>
      <c r="F1193" s="103">
        <v>677948</v>
      </c>
      <c r="G1193" s="103">
        <v>4</v>
      </c>
      <c r="H1193" t="s">
        <v>54</v>
      </c>
      <c r="I1193" s="103"/>
    </row>
    <row r="1194" spans="1:9" x14ac:dyDescent="0.35">
      <c r="A1194" t="s">
        <v>3275</v>
      </c>
      <c r="B1194" t="s">
        <v>51</v>
      </c>
      <c r="C1194" t="s">
        <v>3104</v>
      </c>
      <c r="D1194" t="s">
        <v>42</v>
      </c>
      <c r="E1194" s="103">
        <v>5.4705504086569177E-2</v>
      </c>
      <c r="F1194" s="103">
        <v>677948</v>
      </c>
      <c r="G1194" s="103">
        <v>4</v>
      </c>
      <c r="H1194" t="s">
        <v>54</v>
      </c>
      <c r="I1194" s="103"/>
    </row>
    <row r="1195" spans="1:9" x14ac:dyDescent="0.35">
      <c r="A1195" t="s">
        <v>3276</v>
      </c>
      <c r="B1195" t="s">
        <v>51</v>
      </c>
      <c r="C1195" t="s">
        <v>3104</v>
      </c>
      <c r="D1195" t="s">
        <v>1767</v>
      </c>
      <c r="E1195" s="103">
        <v>5.4196742971411645E-2</v>
      </c>
      <c r="F1195" s="103">
        <v>677948</v>
      </c>
      <c r="G1195" s="103">
        <v>4</v>
      </c>
      <c r="H1195" t="s">
        <v>54</v>
      </c>
      <c r="I1195" s="103"/>
    </row>
    <row r="1196" spans="1:9" x14ac:dyDescent="0.35">
      <c r="A1196" t="s">
        <v>3277</v>
      </c>
      <c r="B1196" t="s">
        <v>51</v>
      </c>
      <c r="C1196" t="s">
        <v>3104</v>
      </c>
      <c r="D1196" t="s">
        <v>1768</v>
      </c>
      <c r="E1196" s="103">
        <v>1.8743174580831919E-2</v>
      </c>
      <c r="F1196" s="103">
        <v>677948</v>
      </c>
      <c r="G1196" s="103">
        <v>4</v>
      </c>
      <c r="H1196" t="s">
        <v>54</v>
      </c>
      <c r="I1196" s="103"/>
    </row>
    <row r="1197" spans="1:9" x14ac:dyDescent="0.35">
      <c r="A1197" t="s">
        <v>3278</v>
      </c>
      <c r="B1197" t="s">
        <v>51</v>
      </c>
      <c r="C1197" t="s">
        <v>3104</v>
      </c>
      <c r="D1197" t="s">
        <v>340</v>
      </c>
      <c r="E1197" s="103">
        <v>5.5010421541065758E-2</v>
      </c>
      <c r="F1197" s="103">
        <v>677948</v>
      </c>
      <c r="G1197" s="103">
        <v>4</v>
      </c>
      <c r="H1197" t="s">
        <v>54</v>
      </c>
      <c r="I1197" s="103"/>
    </row>
    <row r="1198" spans="1:9" x14ac:dyDescent="0.35">
      <c r="A1198" t="s">
        <v>3279</v>
      </c>
      <c r="B1198" t="s">
        <v>51</v>
      </c>
      <c r="C1198" t="s">
        <v>3104</v>
      </c>
      <c r="D1198" t="s">
        <v>777</v>
      </c>
      <c r="E1198" s="103">
        <v>6.0387548715656401E-2</v>
      </c>
      <c r="F1198" s="103">
        <v>677948</v>
      </c>
      <c r="G1198" s="103">
        <v>4</v>
      </c>
      <c r="H1198" t="s">
        <v>54</v>
      </c>
      <c r="I1198" s="103"/>
    </row>
    <row r="1199" spans="1:9" x14ac:dyDescent="0.35">
      <c r="A1199" t="s">
        <v>3280</v>
      </c>
      <c r="B1199" t="s">
        <v>51</v>
      </c>
      <c r="C1199" t="s">
        <v>3104</v>
      </c>
      <c r="D1199" t="s">
        <v>776</v>
      </c>
      <c r="E1199" s="103">
        <v>0.14611567600343486</v>
      </c>
      <c r="F1199" s="103">
        <v>677948</v>
      </c>
      <c r="G1199" s="103">
        <v>4</v>
      </c>
      <c r="H1199" t="s">
        <v>54</v>
      </c>
      <c r="I1199" s="103"/>
    </row>
    <row r="1200" spans="1:9" x14ac:dyDescent="0.35">
      <c r="A1200" t="s">
        <v>3281</v>
      </c>
      <c r="B1200" t="s">
        <v>51</v>
      </c>
      <c r="C1200" t="s">
        <v>3106</v>
      </c>
      <c r="D1200" t="s">
        <v>40</v>
      </c>
      <c r="E1200" s="103">
        <v>0.40976075280072793</v>
      </c>
      <c r="F1200" s="103">
        <v>677948</v>
      </c>
      <c r="G1200" s="103">
        <v>4</v>
      </c>
      <c r="H1200" t="s">
        <v>54</v>
      </c>
      <c r="I1200" s="103"/>
    </row>
    <row r="1201" spans="1:9" x14ac:dyDescent="0.35">
      <c r="A1201" t="s">
        <v>5448</v>
      </c>
      <c r="B1201" t="s">
        <v>51</v>
      </c>
      <c r="C1201" t="s">
        <v>3106</v>
      </c>
      <c r="D1201" t="s">
        <v>5070</v>
      </c>
      <c r="E1201" s="103">
        <v>0.41384293498814451</v>
      </c>
      <c r="F1201" s="103">
        <v>677948</v>
      </c>
      <c r="G1201" s="103">
        <v>4</v>
      </c>
      <c r="H1201" t="s">
        <v>54</v>
      </c>
      <c r="I1201" s="103"/>
    </row>
    <row r="1202" spans="1:9" x14ac:dyDescent="0.35">
      <c r="A1202" t="s">
        <v>5449</v>
      </c>
      <c r="B1202" t="s">
        <v>51</v>
      </c>
      <c r="C1202" t="s">
        <v>3106</v>
      </c>
      <c r="D1202" t="s">
        <v>5071</v>
      </c>
      <c r="E1202" s="103">
        <v>0.40981395086377054</v>
      </c>
      <c r="F1202" s="103">
        <v>677948</v>
      </c>
      <c r="G1202" s="103">
        <v>4</v>
      </c>
      <c r="H1202" t="s">
        <v>54</v>
      </c>
      <c r="I1202" s="103"/>
    </row>
    <row r="1203" spans="1:9" x14ac:dyDescent="0.35">
      <c r="A1203" t="s">
        <v>5450</v>
      </c>
      <c r="B1203" t="s">
        <v>51</v>
      </c>
      <c r="C1203" t="s">
        <v>3106</v>
      </c>
      <c r="D1203" t="s">
        <v>5072</v>
      </c>
      <c r="E1203" s="103">
        <v>0.41382659187355797</v>
      </c>
      <c r="F1203" s="103">
        <v>677948</v>
      </c>
      <c r="G1203" s="103">
        <v>4</v>
      </c>
      <c r="H1203" t="s">
        <v>54</v>
      </c>
      <c r="I1203" s="103"/>
    </row>
    <row r="1204" spans="1:9" x14ac:dyDescent="0.35">
      <c r="A1204" t="s">
        <v>3282</v>
      </c>
      <c r="B1204" t="s">
        <v>51</v>
      </c>
      <c r="C1204" t="s">
        <v>3106</v>
      </c>
      <c r="D1204" t="s">
        <v>42</v>
      </c>
      <c r="E1204" s="103">
        <v>0.3982780599578466</v>
      </c>
      <c r="F1204" s="103">
        <v>677948</v>
      </c>
      <c r="G1204" s="103">
        <v>4</v>
      </c>
      <c r="H1204" t="s">
        <v>54</v>
      </c>
      <c r="I1204" s="103"/>
    </row>
    <row r="1205" spans="1:9" x14ac:dyDescent="0.35">
      <c r="A1205" t="s">
        <v>3283</v>
      </c>
      <c r="B1205" t="s">
        <v>51</v>
      </c>
      <c r="C1205" t="s">
        <v>3106</v>
      </c>
      <c r="D1205" t="s">
        <v>1767</v>
      </c>
      <c r="E1205" s="103">
        <v>0.39443282665827573</v>
      </c>
      <c r="F1205" s="103">
        <v>677948</v>
      </c>
      <c r="G1205" s="103">
        <v>4</v>
      </c>
      <c r="H1205" t="s">
        <v>54</v>
      </c>
      <c r="I1205" s="103"/>
    </row>
    <row r="1206" spans="1:9" x14ac:dyDescent="0.35">
      <c r="A1206" t="s">
        <v>3284</v>
      </c>
      <c r="B1206" t="s">
        <v>51</v>
      </c>
      <c r="C1206" t="s">
        <v>3106</v>
      </c>
      <c r="D1206" t="s">
        <v>1768</v>
      </c>
      <c r="E1206" s="103">
        <v>0.14929427536594639</v>
      </c>
      <c r="F1206" s="103">
        <v>677948</v>
      </c>
      <c r="G1206" s="103">
        <v>4</v>
      </c>
      <c r="H1206" t="s">
        <v>54</v>
      </c>
      <c r="I1206" s="103"/>
    </row>
    <row r="1207" spans="1:9" x14ac:dyDescent="0.35">
      <c r="A1207" t="s">
        <v>3285</v>
      </c>
      <c r="B1207" t="s">
        <v>51</v>
      </c>
      <c r="C1207" t="s">
        <v>3106</v>
      </c>
      <c r="D1207" t="s">
        <v>340</v>
      </c>
      <c r="E1207" s="103">
        <v>0.39944212456260786</v>
      </c>
      <c r="F1207" s="103">
        <v>677948</v>
      </c>
      <c r="G1207" s="103">
        <v>4</v>
      </c>
      <c r="H1207" t="s">
        <v>54</v>
      </c>
      <c r="I1207" s="103"/>
    </row>
    <row r="1208" spans="1:9" x14ac:dyDescent="0.35">
      <c r="A1208" t="s">
        <v>3286</v>
      </c>
      <c r="B1208" t="s">
        <v>51</v>
      </c>
      <c r="C1208" t="s">
        <v>3106</v>
      </c>
      <c r="D1208" t="s">
        <v>777</v>
      </c>
      <c r="E1208" s="103">
        <v>0.44636839993229721</v>
      </c>
      <c r="F1208" s="103">
        <v>677948</v>
      </c>
      <c r="G1208" s="103">
        <v>4</v>
      </c>
      <c r="H1208" t="s">
        <v>54</v>
      </c>
      <c r="I1208" s="103"/>
    </row>
    <row r="1209" spans="1:9" x14ac:dyDescent="0.35">
      <c r="A1209" t="s">
        <v>3287</v>
      </c>
      <c r="B1209" t="s">
        <v>51</v>
      </c>
      <c r="C1209" t="s">
        <v>3106</v>
      </c>
      <c r="D1209" t="s">
        <v>776</v>
      </c>
      <c r="E1209" s="103">
        <v>1.0704715779630765</v>
      </c>
      <c r="F1209" s="103">
        <v>677948</v>
      </c>
      <c r="G1209" s="103">
        <v>4</v>
      </c>
      <c r="H1209" t="s">
        <v>54</v>
      </c>
      <c r="I1209" s="103"/>
    </row>
    <row r="1210" spans="1:9" x14ac:dyDescent="0.35">
      <c r="A1210" t="s">
        <v>3288</v>
      </c>
      <c r="B1210" t="s">
        <v>51</v>
      </c>
      <c r="C1210" t="s">
        <v>3108</v>
      </c>
      <c r="D1210" t="s">
        <v>40</v>
      </c>
      <c r="E1210" s="103">
        <v>0.15462333700630612</v>
      </c>
      <c r="F1210" s="103">
        <v>677948</v>
      </c>
      <c r="G1210" s="103">
        <v>4</v>
      </c>
      <c r="H1210" t="s">
        <v>54</v>
      </c>
      <c r="I1210" s="103"/>
    </row>
    <row r="1211" spans="1:9" x14ac:dyDescent="0.35">
      <c r="A1211" t="s">
        <v>5451</v>
      </c>
      <c r="B1211" t="s">
        <v>51</v>
      </c>
      <c r="C1211" t="s">
        <v>3108</v>
      </c>
      <c r="D1211" t="s">
        <v>5070</v>
      </c>
      <c r="E1211" s="103">
        <v>0.15719715836520043</v>
      </c>
      <c r="F1211" s="103">
        <v>677948</v>
      </c>
      <c r="G1211" s="103">
        <v>4</v>
      </c>
      <c r="H1211" t="s">
        <v>54</v>
      </c>
      <c r="I1211" s="103"/>
    </row>
    <row r="1212" spans="1:9" x14ac:dyDescent="0.35">
      <c r="A1212" t="s">
        <v>5452</v>
      </c>
      <c r="B1212" t="s">
        <v>51</v>
      </c>
      <c r="C1212" t="s">
        <v>3108</v>
      </c>
      <c r="D1212" t="s">
        <v>5071</v>
      </c>
      <c r="E1212" s="103">
        <v>0.15469617231913307</v>
      </c>
      <c r="F1212" s="103">
        <v>677948</v>
      </c>
      <c r="G1212" s="103">
        <v>4</v>
      </c>
      <c r="H1212" t="s">
        <v>54</v>
      </c>
      <c r="I1212" s="103"/>
    </row>
    <row r="1213" spans="1:9" x14ac:dyDescent="0.35">
      <c r="A1213" t="s">
        <v>5453</v>
      </c>
      <c r="B1213" t="s">
        <v>51</v>
      </c>
      <c r="C1213" t="s">
        <v>3108</v>
      </c>
      <c r="D1213" t="s">
        <v>5072</v>
      </c>
      <c r="E1213" s="103">
        <v>0.15719399756430391</v>
      </c>
      <c r="F1213" s="103">
        <v>677948</v>
      </c>
      <c r="G1213" s="103">
        <v>4</v>
      </c>
      <c r="H1213" t="s">
        <v>54</v>
      </c>
      <c r="I1213" s="103"/>
    </row>
    <row r="1214" spans="1:9" x14ac:dyDescent="0.35">
      <c r="A1214" t="s">
        <v>3289</v>
      </c>
      <c r="B1214" t="s">
        <v>51</v>
      </c>
      <c r="C1214" t="s">
        <v>3108</v>
      </c>
      <c r="D1214" t="s">
        <v>42</v>
      </c>
      <c r="E1214" s="103">
        <v>0.15209755391235402</v>
      </c>
      <c r="F1214" s="103">
        <v>677948</v>
      </c>
      <c r="G1214" s="103">
        <v>4</v>
      </c>
      <c r="H1214" t="s">
        <v>54</v>
      </c>
      <c r="I1214" s="103"/>
    </row>
    <row r="1215" spans="1:9" x14ac:dyDescent="0.35">
      <c r="A1215" t="s">
        <v>3290</v>
      </c>
      <c r="B1215" t="s">
        <v>51</v>
      </c>
      <c r="C1215" t="s">
        <v>3108</v>
      </c>
      <c r="D1215" t="s">
        <v>1767</v>
      </c>
      <c r="E1215" s="103">
        <v>0.15063046194166207</v>
      </c>
      <c r="F1215" s="103">
        <v>677948</v>
      </c>
      <c r="G1215" s="103">
        <v>4</v>
      </c>
      <c r="H1215" t="s">
        <v>54</v>
      </c>
      <c r="I1215" s="103"/>
    </row>
    <row r="1216" spans="1:9" x14ac:dyDescent="0.35">
      <c r="A1216" t="s">
        <v>3291</v>
      </c>
      <c r="B1216" t="s">
        <v>51</v>
      </c>
      <c r="C1216" t="s">
        <v>3108</v>
      </c>
      <c r="D1216" t="s">
        <v>1768</v>
      </c>
      <c r="E1216" s="103">
        <v>4.8934991872802792E-2</v>
      </c>
      <c r="F1216" s="103">
        <v>677948</v>
      </c>
      <c r="G1216" s="103">
        <v>4</v>
      </c>
      <c r="H1216" t="s">
        <v>54</v>
      </c>
      <c r="I1216" s="103"/>
    </row>
    <row r="1217" spans="1:9" x14ac:dyDescent="0.35">
      <c r="A1217" t="s">
        <v>3292</v>
      </c>
      <c r="B1217" t="s">
        <v>51</v>
      </c>
      <c r="C1217" t="s">
        <v>3108</v>
      </c>
      <c r="D1217" t="s">
        <v>340</v>
      </c>
      <c r="E1217" s="103">
        <v>0.15226680268840925</v>
      </c>
      <c r="F1217" s="103">
        <v>677948</v>
      </c>
      <c r="G1217" s="103">
        <v>4</v>
      </c>
      <c r="H1217" t="s">
        <v>54</v>
      </c>
      <c r="I1217" s="103"/>
    </row>
    <row r="1218" spans="1:9" x14ac:dyDescent="0.35">
      <c r="A1218" t="s">
        <v>3293</v>
      </c>
      <c r="B1218" t="s">
        <v>51</v>
      </c>
      <c r="C1218" t="s">
        <v>3108</v>
      </c>
      <c r="D1218" t="s">
        <v>777</v>
      </c>
      <c r="E1218" s="103">
        <v>0.16732265962401</v>
      </c>
      <c r="F1218" s="103">
        <v>677948</v>
      </c>
      <c r="G1218" s="103">
        <v>4</v>
      </c>
      <c r="H1218" t="s">
        <v>54</v>
      </c>
      <c r="I1218" s="103"/>
    </row>
    <row r="1219" spans="1:9" x14ac:dyDescent="0.35">
      <c r="A1219" t="s">
        <v>3294</v>
      </c>
      <c r="B1219" t="s">
        <v>51</v>
      </c>
      <c r="C1219" t="s">
        <v>3108</v>
      </c>
      <c r="D1219" t="s">
        <v>776</v>
      </c>
      <c r="E1219" s="103">
        <v>0.40604747345333708</v>
      </c>
      <c r="F1219" s="103">
        <v>677948</v>
      </c>
      <c r="G1219" s="103">
        <v>4</v>
      </c>
      <c r="H1219" t="s">
        <v>54</v>
      </c>
      <c r="I1219" s="103"/>
    </row>
    <row r="1220" spans="1:9" x14ac:dyDescent="0.35">
      <c r="A1220" t="s">
        <v>3295</v>
      </c>
      <c r="B1220" t="s">
        <v>51</v>
      </c>
      <c r="C1220" t="s">
        <v>3110</v>
      </c>
      <c r="D1220" t="s">
        <v>40</v>
      </c>
      <c r="E1220" s="103">
        <v>5.7973582296333433E-2</v>
      </c>
      <c r="F1220" s="103">
        <v>677948</v>
      </c>
      <c r="G1220" s="103">
        <v>4</v>
      </c>
      <c r="H1220" t="s">
        <v>54</v>
      </c>
      <c r="I1220" s="103"/>
    </row>
    <row r="1221" spans="1:9" x14ac:dyDescent="0.35">
      <c r="A1221" t="s">
        <v>5454</v>
      </c>
      <c r="B1221" t="s">
        <v>51</v>
      </c>
      <c r="C1221" t="s">
        <v>3110</v>
      </c>
      <c r="D1221" t="s">
        <v>5070</v>
      </c>
      <c r="E1221" s="103">
        <v>5.8153953025149932E-2</v>
      </c>
      <c r="F1221" s="103">
        <v>677948</v>
      </c>
      <c r="G1221" s="103">
        <v>4</v>
      </c>
      <c r="H1221" t="s">
        <v>54</v>
      </c>
      <c r="I1221" s="103"/>
    </row>
    <row r="1222" spans="1:9" x14ac:dyDescent="0.35">
      <c r="A1222" t="s">
        <v>5455</v>
      </c>
      <c r="B1222" t="s">
        <v>51</v>
      </c>
      <c r="C1222" t="s">
        <v>3110</v>
      </c>
      <c r="D1222" t="s">
        <v>5071</v>
      </c>
      <c r="E1222" s="103">
        <v>5.7973582296333433E-2</v>
      </c>
      <c r="F1222" s="103">
        <v>677948</v>
      </c>
      <c r="G1222" s="103">
        <v>4</v>
      </c>
      <c r="H1222" t="s">
        <v>54</v>
      </c>
      <c r="I1222" s="103"/>
    </row>
    <row r="1223" spans="1:9" x14ac:dyDescent="0.35">
      <c r="A1223" t="s">
        <v>5456</v>
      </c>
      <c r="B1223" t="s">
        <v>51</v>
      </c>
      <c r="C1223" t="s">
        <v>3110</v>
      </c>
      <c r="D1223" t="s">
        <v>5072</v>
      </c>
      <c r="E1223" s="103">
        <v>5.8150456183671262E-2</v>
      </c>
      <c r="F1223" s="103">
        <v>677948</v>
      </c>
      <c r="G1223" s="103">
        <v>4</v>
      </c>
      <c r="H1223" t="s">
        <v>54</v>
      </c>
      <c r="I1223" s="103"/>
    </row>
    <row r="1224" spans="1:9" x14ac:dyDescent="0.35">
      <c r="A1224" t="s">
        <v>3296</v>
      </c>
      <c r="B1224" t="s">
        <v>51</v>
      </c>
      <c r="C1224" t="s">
        <v>3110</v>
      </c>
      <c r="D1224" t="s">
        <v>42</v>
      </c>
      <c r="E1224" s="103">
        <v>5.5293363094994177E-2</v>
      </c>
      <c r="F1224" s="103">
        <v>677948</v>
      </c>
      <c r="G1224" s="103">
        <v>4</v>
      </c>
      <c r="H1224" t="s">
        <v>54</v>
      </c>
      <c r="I1224" s="103"/>
    </row>
    <row r="1225" spans="1:9" x14ac:dyDescent="0.35">
      <c r="A1225" t="s">
        <v>3297</v>
      </c>
      <c r="B1225" t="s">
        <v>51</v>
      </c>
      <c r="C1225" t="s">
        <v>3110</v>
      </c>
      <c r="D1225" t="s">
        <v>1767</v>
      </c>
      <c r="E1225" s="103">
        <v>5.5088979197270758E-2</v>
      </c>
      <c r="F1225" s="103">
        <v>677948</v>
      </c>
      <c r="G1225" s="103">
        <v>4</v>
      </c>
      <c r="H1225" t="s">
        <v>54</v>
      </c>
      <c r="I1225" s="103"/>
    </row>
    <row r="1226" spans="1:9" x14ac:dyDescent="0.35">
      <c r="A1226" t="s">
        <v>3298</v>
      </c>
      <c r="B1226" t="s">
        <v>51</v>
      </c>
      <c r="C1226" t="s">
        <v>3110</v>
      </c>
      <c r="D1226" t="s">
        <v>1768</v>
      </c>
      <c r="E1226" s="103">
        <v>1.3130484319803818E-2</v>
      </c>
      <c r="F1226" s="103">
        <v>677948</v>
      </c>
      <c r="G1226" s="103">
        <v>4</v>
      </c>
      <c r="H1226" t="s">
        <v>54</v>
      </c>
      <c r="I1226" s="103"/>
    </row>
    <row r="1227" spans="1:9" x14ac:dyDescent="0.35">
      <c r="A1227" t="s">
        <v>3299</v>
      </c>
      <c r="B1227" t="s">
        <v>51</v>
      </c>
      <c r="C1227" t="s">
        <v>3110</v>
      </c>
      <c r="D1227" t="s">
        <v>340</v>
      </c>
      <c r="E1227" s="103">
        <v>5.7239122173732074E-2</v>
      </c>
      <c r="F1227" s="103">
        <v>677948</v>
      </c>
      <c r="G1227" s="103">
        <v>4</v>
      </c>
      <c r="H1227" t="s">
        <v>54</v>
      </c>
      <c r="I1227" s="103"/>
    </row>
    <row r="1228" spans="1:9" x14ac:dyDescent="0.35">
      <c r="A1228" t="s">
        <v>3300</v>
      </c>
      <c r="B1228" t="s">
        <v>51</v>
      </c>
      <c r="C1228" t="s">
        <v>3110</v>
      </c>
      <c r="D1228" t="s">
        <v>777</v>
      </c>
      <c r="E1228" s="103">
        <v>6.2253856197725853E-2</v>
      </c>
      <c r="F1228" s="103">
        <v>677948</v>
      </c>
      <c r="G1228" s="103">
        <v>4</v>
      </c>
      <c r="H1228" t="s">
        <v>54</v>
      </c>
      <c r="I1228" s="103"/>
    </row>
    <row r="1229" spans="1:9" x14ac:dyDescent="0.35">
      <c r="A1229" t="s">
        <v>3301</v>
      </c>
      <c r="B1229" t="s">
        <v>51</v>
      </c>
      <c r="C1229" t="s">
        <v>3110</v>
      </c>
      <c r="D1229" t="s">
        <v>776</v>
      </c>
      <c r="E1229" s="103">
        <v>0.15136906015132415</v>
      </c>
      <c r="F1229" s="103">
        <v>677948</v>
      </c>
      <c r="G1229" s="103">
        <v>4</v>
      </c>
      <c r="H1229" t="s">
        <v>54</v>
      </c>
      <c r="I1229" s="103"/>
    </row>
    <row r="1230" spans="1:9" x14ac:dyDescent="0.35">
      <c r="A1230" t="s">
        <v>3302</v>
      </c>
      <c r="B1230" t="s">
        <v>51</v>
      </c>
      <c r="C1230" t="s">
        <v>3113</v>
      </c>
      <c r="D1230" t="s">
        <v>40</v>
      </c>
      <c r="E1230" s="103">
        <v>7.0630802482154901E-3</v>
      </c>
      <c r="F1230" s="103">
        <v>677948</v>
      </c>
      <c r="G1230" s="103">
        <v>4</v>
      </c>
      <c r="H1230" t="s">
        <v>54</v>
      </c>
      <c r="I1230" s="103"/>
    </row>
    <row r="1231" spans="1:9" x14ac:dyDescent="0.35">
      <c r="A1231" t="s">
        <v>5457</v>
      </c>
      <c r="B1231" t="s">
        <v>51</v>
      </c>
      <c r="C1231" t="s">
        <v>3113</v>
      </c>
      <c r="D1231" t="s">
        <v>5070</v>
      </c>
      <c r="E1231" s="103">
        <v>7.1301358480127695E-3</v>
      </c>
      <c r="F1231" s="103">
        <v>677948</v>
      </c>
      <c r="G1231" s="103">
        <v>4</v>
      </c>
      <c r="H1231" t="s">
        <v>54</v>
      </c>
      <c r="I1231" s="103"/>
    </row>
    <row r="1232" spans="1:9" x14ac:dyDescent="0.35">
      <c r="A1232" t="s">
        <v>5458</v>
      </c>
      <c r="B1232" t="s">
        <v>51</v>
      </c>
      <c r="C1232" t="s">
        <v>3113</v>
      </c>
      <c r="D1232" t="s">
        <v>5071</v>
      </c>
      <c r="E1232" s="103">
        <v>7.064198065333956E-3</v>
      </c>
      <c r="F1232" s="103">
        <v>677948</v>
      </c>
      <c r="G1232" s="103">
        <v>4</v>
      </c>
      <c r="H1232" t="s">
        <v>54</v>
      </c>
      <c r="I1232" s="103"/>
    </row>
    <row r="1233" spans="1:9" x14ac:dyDescent="0.35">
      <c r="A1233" t="s">
        <v>5459</v>
      </c>
      <c r="B1233" t="s">
        <v>51</v>
      </c>
      <c r="C1233" t="s">
        <v>3113</v>
      </c>
      <c r="D1233" t="s">
        <v>5072</v>
      </c>
      <c r="E1233" s="103">
        <v>7.1297213531416959E-3</v>
      </c>
      <c r="F1233" s="103">
        <v>677948</v>
      </c>
      <c r="G1233" s="103">
        <v>4</v>
      </c>
      <c r="H1233" t="s">
        <v>54</v>
      </c>
      <c r="I1233" s="103"/>
    </row>
    <row r="1234" spans="1:9" x14ac:dyDescent="0.35">
      <c r="A1234" t="s">
        <v>3303</v>
      </c>
      <c r="B1234" t="s">
        <v>51</v>
      </c>
      <c r="C1234" t="s">
        <v>3113</v>
      </c>
      <c r="D1234" t="s">
        <v>42</v>
      </c>
      <c r="E1234" s="103">
        <v>6.7930866053707096E-3</v>
      </c>
      <c r="F1234" s="103">
        <v>677948</v>
      </c>
      <c r="G1234" s="103">
        <v>4</v>
      </c>
      <c r="H1234" t="s">
        <v>54</v>
      </c>
      <c r="I1234" s="103"/>
    </row>
    <row r="1235" spans="1:9" x14ac:dyDescent="0.35">
      <c r="A1235" t="s">
        <v>3304</v>
      </c>
      <c r="B1235" t="s">
        <v>51</v>
      </c>
      <c r="C1235" t="s">
        <v>3113</v>
      </c>
      <c r="D1235" t="s">
        <v>1767</v>
      </c>
      <c r="E1235" s="103">
        <v>6.752094741654553E-3</v>
      </c>
      <c r="F1235" s="103">
        <v>677948</v>
      </c>
      <c r="G1235" s="103">
        <v>4</v>
      </c>
      <c r="H1235" t="s">
        <v>54</v>
      </c>
      <c r="I1235" s="103"/>
    </row>
    <row r="1236" spans="1:9" x14ac:dyDescent="0.35">
      <c r="A1236" t="s">
        <v>3305</v>
      </c>
      <c r="B1236" t="s">
        <v>51</v>
      </c>
      <c r="C1236" t="s">
        <v>3113</v>
      </c>
      <c r="D1236" t="s">
        <v>1768</v>
      </c>
      <c r="E1236" s="103">
        <v>2.5809522576237002E-3</v>
      </c>
      <c r="F1236" s="103">
        <v>677948</v>
      </c>
      <c r="G1236" s="103">
        <v>4</v>
      </c>
      <c r="H1236" t="s">
        <v>54</v>
      </c>
      <c r="I1236" s="103"/>
    </row>
    <row r="1237" spans="1:9" x14ac:dyDescent="0.35">
      <c r="A1237" t="s">
        <v>3306</v>
      </c>
      <c r="B1237" t="s">
        <v>51</v>
      </c>
      <c r="C1237" t="s">
        <v>3113</v>
      </c>
      <c r="D1237" t="s">
        <v>340</v>
      </c>
      <c r="E1237" s="103">
        <v>6.800429460597183E-3</v>
      </c>
      <c r="F1237" s="103">
        <v>677948</v>
      </c>
      <c r="G1237" s="103">
        <v>4</v>
      </c>
      <c r="H1237" t="s">
        <v>54</v>
      </c>
      <c r="I1237" s="103"/>
    </row>
    <row r="1238" spans="1:9" x14ac:dyDescent="0.35">
      <c r="A1238" t="s">
        <v>3307</v>
      </c>
      <c r="B1238" t="s">
        <v>51</v>
      </c>
      <c r="C1238" t="s">
        <v>3113</v>
      </c>
      <c r="D1238" t="s">
        <v>777</v>
      </c>
      <c r="E1238" s="103">
        <v>7.9941861046582425E-3</v>
      </c>
      <c r="F1238" s="103">
        <v>677948</v>
      </c>
      <c r="G1238" s="103">
        <v>4</v>
      </c>
      <c r="H1238" t="s">
        <v>54</v>
      </c>
      <c r="I1238" s="103"/>
    </row>
    <row r="1239" spans="1:9" x14ac:dyDescent="0.35">
      <c r="A1239" t="s">
        <v>3308</v>
      </c>
      <c r="B1239" t="s">
        <v>51</v>
      </c>
      <c r="C1239" t="s">
        <v>3113</v>
      </c>
      <c r="D1239" t="s">
        <v>776</v>
      </c>
      <c r="E1239" s="103">
        <v>1.8631456014673232E-2</v>
      </c>
      <c r="F1239" s="103">
        <v>677948</v>
      </c>
      <c r="G1239" s="103">
        <v>4</v>
      </c>
      <c r="H1239" t="s">
        <v>54</v>
      </c>
      <c r="I1239" s="103"/>
    </row>
    <row r="1240" spans="1:9" x14ac:dyDescent="0.35">
      <c r="A1240" t="s">
        <v>3309</v>
      </c>
      <c r="B1240" t="s">
        <v>51</v>
      </c>
      <c r="C1240" t="s">
        <v>3115</v>
      </c>
      <c r="D1240" t="s">
        <v>40</v>
      </c>
      <c r="E1240" s="103">
        <v>1.3025387151833852E-2</v>
      </c>
      <c r="F1240" s="103">
        <v>677948</v>
      </c>
      <c r="G1240" s="103">
        <v>4</v>
      </c>
      <c r="H1240" t="s">
        <v>54</v>
      </c>
      <c r="I1240" s="103"/>
    </row>
    <row r="1241" spans="1:9" x14ac:dyDescent="0.35">
      <c r="A1241" t="s">
        <v>5460</v>
      </c>
      <c r="B1241" t="s">
        <v>51</v>
      </c>
      <c r="C1241" t="s">
        <v>3115</v>
      </c>
      <c r="D1241" t="s">
        <v>5070</v>
      </c>
      <c r="E1241" s="103">
        <v>1.3170600588907122E-2</v>
      </c>
      <c r="F1241" s="103">
        <v>677948</v>
      </c>
      <c r="G1241" s="103">
        <v>4</v>
      </c>
      <c r="H1241" t="s">
        <v>54</v>
      </c>
      <c r="I1241" s="103"/>
    </row>
    <row r="1242" spans="1:9" x14ac:dyDescent="0.35">
      <c r="A1242" t="s">
        <v>5461</v>
      </c>
      <c r="B1242" t="s">
        <v>51</v>
      </c>
      <c r="C1242" t="s">
        <v>3115</v>
      </c>
      <c r="D1242" t="s">
        <v>5071</v>
      </c>
      <c r="E1242" s="103">
        <v>1.3027204150491649E-2</v>
      </c>
      <c r="F1242" s="103">
        <v>677948</v>
      </c>
      <c r="G1242" s="103">
        <v>4</v>
      </c>
      <c r="H1242" t="s">
        <v>54</v>
      </c>
      <c r="I1242" s="103"/>
    </row>
    <row r="1243" spans="1:9" x14ac:dyDescent="0.35">
      <c r="A1243" t="s">
        <v>5462</v>
      </c>
      <c r="B1243" t="s">
        <v>51</v>
      </c>
      <c r="C1243" t="s">
        <v>3115</v>
      </c>
      <c r="D1243" t="s">
        <v>5072</v>
      </c>
      <c r="E1243" s="103">
        <v>1.3170104818140719E-2</v>
      </c>
      <c r="F1243" s="103">
        <v>677948</v>
      </c>
      <c r="G1243" s="103">
        <v>4</v>
      </c>
      <c r="H1243" t="s">
        <v>54</v>
      </c>
      <c r="I1243" s="103"/>
    </row>
    <row r="1244" spans="1:9" x14ac:dyDescent="0.35">
      <c r="A1244" t="s">
        <v>3310</v>
      </c>
      <c r="B1244" t="s">
        <v>51</v>
      </c>
      <c r="C1244" t="s">
        <v>3115</v>
      </c>
      <c r="D1244" t="s">
        <v>42</v>
      </c>
      <c r="E1244" s="103">
        <v>1.2674740377779341E-2</v>
      </c>
      <c r="F1244" s="103">
        <v>677948</v>
      </c>
      <c r="G1244" s="103">
        <v>4</v>
      </c>
      <c r="H1244" t="s">
        <v>54</v>
      </c>
      <c r="I1244" s="103"/>
    </row>
    <row r="1245" spans="1:9" x14ac:dyDescent="0.35">
      <c r="A1245" t="s">
        <v>3311</v>
      </c>
      <c r="B1245" t="s">
        <v>51</v>
      </c>
      <c r="C1245" t="s">
        <v>3115</v>
      </c>
      <c r="D1245" t="s">
        <v>1767</v>
      </c>
      <c r="E1245" s="103">
        <v>1.2553166798800355E-2</v>
      </c>
      <c r="F1245" s="103">
        <v>677948</v>
      </c>
      <c r="G1245" s="103">
        <v>4</v>
      </c>
      <c r="H1245" t="s">
        <v>54</v>
      </c>
      <c r="I1245" s="103"/>
    </row>
    <row r="1246" spans="1:9" x14ac:dyDescent="0.35">
      <c r="A1246" t="s">
        <v>3312</v>
      </c>
      <c r="B1246" t="s">
        <v>51</v>
      </c>
      <c r="C1246" t="s">
        <v>3115</v>
      </c>
      <c r="D1246" t="s">
        <v>1768</v>
      </c>
      <c r="E1246" s="103">
        <v>4.6114270243005065E-3</v>
      </c>
      <c r="F1246" s="103">
        <v>677948</v>
      </c>
      <c r="G1246" s="103">
        <v>4</v>
      </c>
      <c r="H1246" t="s">
        <v>54</v>
      </c>
      <c r="I1246" s="103"/>
    </row>
    <row r="1247" spans="1:9" x14ac:dyDescent="0.35">
      <c r="A1247" t="s">
        <v>3313</v>
      </c>
      <c r="B1247" t="s">
        <v>51</v>
      </c>
      <c r="C1247" t="s">
        <v>3115</v>
      </c>
      <c r="D1247" t="s">
        <v>340</v>
      </c>
      <c r="E1247" s="103">
        <v>1.2718076276020882E-2</v>
      </c>
      <c r="F1247" s="103">
        <v>677948</v>
      </c>
      <c r="G1247" s="103">
        <v>4</v>
      </c>
      <c r="H1247" t="s">
        <v>54</v>
      </c>
      <c r="I1247" s="103"/>
    </row>
    <row r="1248" spans="1:9" x14ac:dyDescent="0.35">
      <c r="A1248" t="s">
        <v>3314</v>
      </c>
      <c r="B1248" t="s">
        <v>51</v>
      </c>
      <c r="C1248" t="s">
        <v>3115</v>
      </c>
      <c r="D1248" t="s">
        <v>777</v>
      </c>
      <c r="E1248" s="103">
        <v>1.4188525274298249E-2</v>
      </c>
      <c r="F1248" s="103">
        <v>677948</v>
      </c>
      <c r="G1248" s="103">
        <v>4</v>
      </c>
      <c r="H1248" t="s">
        <v>54</v>
      </c>
      <c r="I1248" s="103"/>
    </row>
    <row r="1249" spans="1:9" x14ac:dyDescent="0.35">
      <c r="A1249" t="s">
        <v>3315</v>
      </c>
      <c r="B1249" t="s">
        <v>51</v>
      </c>
      <c r="C1249" t="s">
        <v>3115</v>
      </c>
      <c r="D1249" t="s">
        <v>776</v>
      </c>
      <c r="E1249" s="103">
        <v>3.4054108901931932E-2</v>
      </c>
      <c r="F1249" s="103">
        <v>677948</v>
      </c>
      <c r="G1249" s="103">
        <v>4</v>
      </c>
      <c r="H1249" t="s">
        <v>54</v>
      </c>
      <c r="I1249" s="103"/>
    </row>
    <row r="1250" spans="1:9" x14ac:dyDescent="0.35">
      <c r="A1250" t="s">
        <v>894</v>
      </c>
      <c r="B1250" t="s">
        <v>51</v>
      </c>
      <c r="C1250" t="s">
        <v>40</v>
      </c>
      <c r="D1250" t="s">
        <v>40</v>
      </c>
      <c r="E1250" s="103">
        <v>1</v>
      </c>
      <c r="F1250" s="103">
        <v>677948</v>
      </c>
      <c r="G1250" s="103">
        <v>4</v>
      </c>
      <c r="H1250" t="s">
        <v>54</v>
      </c>
      <c r="I1250" s="103"/>
    </row>
    <row r="1251" spans="1:9" x14ac:dyDescent="0.35">
      <c r="A1251" t="s">
        <v>5463</v>
      </c>
      <c r="B1251" t="s">
        <v>51</v>
      </c>
      <c r="C1251" t="s">
        <v>40</v>
      </c>
      <c r="D1251" t="s">
        <v>5070</v>
      </c>
      <c r="E1251" s="103">
        <v>1.0105252394790554</v>
      </c>
      <c r="F1251" s="103">
        <v>677948</v>
      </c>
      <c r="G1251" s="103">
        <v>4</v>
      </c>
      <c r="H1251" t="s">
        <v>54</v>
      </c>
      <c r="I1251" s="103"/>
    </row>
    <row r="1252" spans="1:9" x14ac:dyDescent="0.35">
      <c r="A1252" t="s">
        <v>5464</v>
      </c>
      <c r="B1252" t="s">
        <v>51</v>
      </c>
      <c r="C1252" t="s">
        <v>40</v>
      </c>
      <c r="D1252" t="s">
        <v>5071</v>
      </c>
      <c r="E1252" s="103">
        <v>1.0006989504650596</v>
      </c>
      <c r="F1252" s="103">
        <v>677948</v>
      </c>
      <c r="G1252" s="103">
        <v>4</v>
      </c>
      <c r="H1252" t="s">
        <v>54</v>
      </c>
      <c r="I1252" s="103"/>
    </row>
    <row r="1253" spans="1:9" x14ac:dyDescent="0.35">
      <c r="A1253" t="s">
        <v>5465</v>
      </c>
      <c r="B1253" t="s">
        <v>51</v>
      </c>
      <c r="C1253" t="s">
        <v>40</v>
      </c>
      <c r="D1253" t="s">
        <v>5072</v>
      </c>
      <c r="E1253" s="103">
        <v>1.0104609083287046</v>
      </c>
      <c r="F1253" s="103">
        <v>677948</v>
      </c>
      <c r="G1253" s="103">
        <v>4</v>
      </c>
      <c r="H1253" t="s">
        <v>54</v>
      </c>
      <c r="I1253" s="103"/>
    </row>
    <row r="1254" spans="1:9" x14ac:dyDescent="0.35">
      <c r="A1254" t="s">
        <v>892</v>
      </c>
      <c r="B1254" t="s">
        <v>51</v>
      </c>
      <c r="C1254" t="s">
        <v>40</v>
      </c>
      <c r="D1254" t="s">
        <v>42</v>
      </c>
      <c r="E1254" s="103">
        <v>0.9902181595829409</v>
      </c>
      <c r="F1254" s="103">
        <v>677948</v>
      </c>
      <c r="G1254" s="103">
        <v>4</v>
      </c>
      <c r="H1254" t="s">
        <v>54</v>
      </c>
      <c r="I1254" s="103"/>
    </row>
    <row r="1255" spans="1:9" x14ac:dyDescent="0.35">
      <c r="A1255" t="s">
        <v>1889</v>
      </c>
      <c r="B1255" t="s">
        <v>51</v>
      </c>
      <c r="C1255" t="s">
        <v>40</v>
      </c>
      <c r="D1255" t="s">
        <v>1767</v>
      </c>
      <c r="E1255" s="103">
        <v>0.98313864388898475</v>
      </c>
      <c r="F1255" s="103">
        <v>677948</v>
      </c>
      <c r="G1255" s="103">
        <v>4</v>
      </c>
      <c r="H1255" t="s">
        <v>54</v>
      </c>
      <c r="I1255" s="103"/>
    </row>
    <row r="1256" spans="1:9" x14ac:dyDescent="0.35">
      <c r="A1256" t="s">
        <v>1890</v>
      </c>
      <c r="B1256" t="s">
        <v>51</v>
      </c>
      <c r="C1256" t="s">
        <v>40</v>
      </c>
      <c r="D1256" t="s">
        <v>1768</v>
      </c>
      <c r="E1256" s="103">
        <v>0.48521262892998129</v>
      </c>
      <c r="F1256" s="103">
        <v>677948</v>
      </c>
      <c r="G1256" s="103">
        <v>4</v>
      </c>
      <c r="H1256" t="s">
        <v>54</v>
      </c>
      <c r="I1256" s="103"/>
    </row>
    <row r="1257" spans="1:9" x14ac:dyDescent="0.35">
      <c r="A1257" t="s">
        <v>893</v>
      </c>
      <c r="B1257" t="s">
        <v>51</v>
      </c>
      <c r="C1257" t="s">
        <v>40</v>
      </c>
      <c r="D1257" t="s">
        <v>340</v>
      </c>
      <c r="E1257" s="103">
        <v>0.97291715458548056</v>
      </c>
      <c r="F1257" s="103">
        <v>677948</v>
      </c>
      <c r="G1257" s="103">
        <v>4</v>
      </c>
      <c r="H1257" t="s">
        <v>54</v>
      </c>
      <c r="I1257" s="103"/>
    </row>
    <row r="1258" spans="1:9" x14ac:dyDescent="0.35">
      <c r="A1258" t="s">
        <v>564</v>
      </c>
      <c r="B1258" t="s">
        <v>51</v>
      </c>
      <c r="C1258" t="s">
        <v>40</v>
      </c>
      <c r="D1258" t="s">
        <v>777</v>
      </c>
      <c r="E1258" s="103">
        <v>1.1037377302118294</v>
      </c>
      <c r="F1258" s="103">
        <v>677948</v>
      </c>
      <c r="G1258" s="103">
        <v>4</v>
      </c>
      <c r="H1258" t="s">
        <v>54</v>
      </c>
      <c r="I1258" s="103"/>
    </row>
    <row r="1259" spans="1:9" x14ac:dyDescent="0.35">
      <c r="A1259" t="s">
        <v>568</v>
      </c>
      <c r="B1259" t="s">
        <v>51</v>
      </c>
      <c r="C1259" t="s">
        <v>40</v>
      </c>
      <c r="D1259" t="s">
        <v>776</v>
      </c>
      <c r="E1259" s="103">
        <v>2.632155404946241</v>
      </c>
      <c r="F1259" s="103">
        <v>677948</v>
      </c>
      <c r="G1259" s="103">
        <v>4</v>
      </c>
      <c r="H1259" t="s">
        <v>54</v>
      </c>
      <c r="I1259" s="103"/>
    </row>
    <row r="1260" spans="1:9" x14ac:dyDescent="0.35">
      <c r="A1260" t="s">
        <v>5466</v>
      </c>
      <c r="B1260" t="s">
        <v>51</v>
      </c>
      <c r="C1260" t="s">
        <v>5070</v>
      </c>
      <c r="D1260" t="s">
        <v>40</v>
      </c>
      <c r="E1260" s="103">
        <v>0.99033620608958584</v>
      </c>
      <c r="F1260" s="103">
        <v>677948</v>
      </c>
      <c r="G1260" s="103">
        <v>4</v>
      </c>
      <c r="H1260" t="s">
        <v>54</v>
      </c>
      <c r="I1260" s="103"/>
    </row>
    <row r="1261" spans="1:9" x14ac:dyDescent="0.35">
      <c r="A1261" t="s">
        <v>5467</v>
      </c>
      <c r="B1261" t="s">
        <v>51</v>
      </c>
      <c r="C1261" t="s">
        <v>5070</v>
      </c>
      <c r="D1261" t="s">
        <v>5070</v>
      </c>
      <c r="E1261" s="103">
        <v>1</v>
      </c>
      <c r="F1261" s="103">
        <v>677948</v>
      </c>
      <c r="G1261" s="103">
        <v>4</v>
      </c>
      <c r="H1261" t="s">
        <v>54</v>
      </c>
      <c r="I1261" s="103"/>
    </row>
    <row r="1262" spans="1:9" x14ac:dyDescent="0.35">
      <c r="A1262" t="s">
        <v>5468</v>
      </c>
      <c r="B1262" t="s">
        <v>51</v>
      </c>
      <c r="C1262" t="s">
        <v>5070</v>
      </c>
      <c r="D1262" t="s">
        <v>5071</v>
      </c>
      <c r="E1262" s="103">
        <v>0.99087454207976733</v>
      </c>
      <c r="F1262" s="103">
        <v>677948</v>
      </c>
      <c r="G1262" s="103">
        <v>4</v>
      </c>
      <c r="H1262" t="s">
        <v>54</v>
      </c>
      <c r="I1262" s="103"/>
    </row>
    <row r="1263" spans="1:9" x14ac:dyDescent="0.35">
      <c r="A1263" t="s">
        <v>5469</v>
      </c>
      <c r="B1263" t="s">
        <v>51</v>
      </c>
      <c r="C1263" t="s">
        <v>5070</v>
      </c>
      <c r="D1263" t="s">
        <v>5072</v>
      </c>
      <c r="E1263" s="103">
        <v>0.99993629005298423</v>
      </c>
      <c r="F1263" s="103">
        <v>677948</v>
      </c>
      <c r="G1263" s="103">
        <v>4</v>
      </c>
      <c r="H1263" t="s">
        <v>54</v>
      </c>
      <c r="I1263" s="103"/>
    </row>
    <row r="1264" spans="1:9" x14ac:dyDescent="0.35">
      <c r="A1264" t="s">
        <v>5470</v>
      </c>
      <c r="B1264" t="s">
        <v>51</v>
      </c>
      <c r="C1264" t="s">
        <v>5070</v>
      </c>
      <c r="D1264" t="s">
        <v>42</v>
      </c>
      <c r="E1264" s="103">
        <v>0.97991050691723935</v>
      </c>
      <c r="F1264" s="103">
        <v>677948</v>
      </c>
      <c r="G1264" s="103">
        <v>4</v>
      </c>
      <c r="H1264" t="s">
        <v>54</v>
      </c>
      <c r="I1264" s="103"/>
    </row>
    <row r="1265" spans="1:9" x14ac:dyDescent="0.35">
      <c r="A1265" t="s">
        <v>5471</v>
      </c>
      <c r="B1265" t="s">
        <v>51</v>
      </c>
      <c r="C1265" t="s">
        <v>5070</v>
      </c>
      <c r="D1265" t="s">
        <v>1767</v>
      </c>
      <c r="E1265" s="103">
        <v>0.97291970701612551</v>
      </c>
      <c r="F1265" s="103">
        <v>677948</v>
      </c>
      <c r="G1265" s="103">
        <v>4</v>
      </c>
      <c r="H1265" t="s">
        <v>54</v>
      </c>
      <c r="I1265" s="103"/>
    </row>
    <row r="1266" spans="1:9" x14ac:dyDescent="0.35">
      <c r="A1266" t="s">
        <v>5472</v>
      </c>
      <c r="B1266" t="s">
        <v>51</v>
      </c>
      <c r="C1266" t="s">
        <v>5070</v>
      </c>
      <c r="D1266" t="s">
        <v>1768</v>
      </c>
      <c r="E1266" s="103">
        <v>0.48104095416542569</v>
      </c>
      <c r="F1266" s="103">
        <v>677948</v>
      </c>
      <c r="G1266" s="103">
        <v>4</v>
      </c>
      <c r="H1266" t="s">
        <v>54</v>
      </c>
      <c r="I1266" s="103"/>
    </row>
    <row r="1267" spans="1:9" x14ac:dyDescent="0.35">
      <c r="A1267" t="s">
        <v>5473</v>
      </c>
      <c r="B1267" t="s">
        <v>51</v>
      </c>
      <c r="C1267" t="s">
        <v>5070</v>
      </c>
      <c r="D1267" t="s">
        <v>340</v>
      </c>
      <c r="E1267" s="103">
        <v>0.96318265277642645</v>
      </c>
      <c r="F1267" s="103">
        <v>677948</v>
      </c>
      <c r="G1267" s="103">
        <v>4</v>
      </c>
      <c r="H1267" t="s">
        <v>54</v>
      </c>
      <c r="I1267" s="103"/>
    </row>
    <row r="1268" spans="1:9" x14ac:dyDescent="0.35">
      <c r="A1268" t="s">
        <v>5474</v>
      </c>
      <c r="B1268" t="s">
        <v>51</v>
      </c>
      <c r="C1268" t="s">
        <v>5070</v>
      </c>
      <c r="D1268" t="s">
        <v>777</v>
      </c>
      <c r="E1268" s="103">
        <v>1.0935709028939657</v>
      </c>
      <c r="F1268" s="103">
        <v>677948</v>
      </c>
      <c r="G1268" s="103">
        <v>4</v>
      </c>
      <c r="H1268" t="s">
        <v>54</v>
      </c>
      <c r="I1268" s="103"/>
    </row>
    <row r="1269" spans="1:9" x14ac:dyDescent="0.35">
      <c r="A1269" t="s">
        <v>5475</v>
      </c>
      <c r="B1269" t="s">
        <v>51</v>
      </c>
      <c r="C1269" t="s">
        <v>5070</v>
      </c>
      <c r="D1269" t="s">
        <v>776</v>
      </c>
      <c r="E1269" s="103">
        <v>2.6069355349301917</v>
      </c>
      <c r="F1269" s="103">
        <v>677948</v>
      </c>
      <c r="G1269" s="103">
        <v>4</v>
      </c>
      <c r="H1269" t="s">
        <v>54</v>
      </c>
      <c r="I1269" s="103"/>
    </row>
    <row r="1270" spans="1:9" x14ac:dyDescent="0.35">
      <c r="A1270" t="s">
        <v>5476</v>
      </c>
      <c r="B1270" t="s">
        <v>51</v>
      </c>
      <c r="C1270" t="s">
        <v>5071</v>
      </c>
      <c r="D1270" t="s">
        <v>40</v>
      </c>
      <c r="E1270" s="103">
        <v>0.99945973326853466</v>
      </c>
      <c r="F1270" s="103">
        <v>677948</v>
      </c>
      <c r="G1270" s="103">
        <v>4</v>
      </c>
      <c r="H1270" t="s">
        <v>54</v>
      </c>
      <c r="I1270" s="103"/>
    </row>
    <row r="1271" spans="1:9" x14ac:dyDescent="0.35">
      <c r="A1271" t="s">
        <v>5477</v>
      </c>
      <c r="B1271" t="s">
        <v>51</v>
      </c>
      <c r="C1271" t="s">
        <v>5071</v>
      </c>
      <c r="D1271" t="s">
        <v>5070</v>
      </c>
      <c r="E1271" s="103">
        <v>1.0098241989300065</v>
      </c>
      <c r="F1271" s="103">
        <v>677948</v>
      </c>
      <c r="G1271" s="103">
        <v>4</v>
      </c>
      <c r="H1271" t="s">
        <v>54</v>
      </c>
      <c r="I1271" s="103"/>
    </row>
    <row r="1272" spans="1:9" x14ac:dyDescent="0.35">
      <c r="A1272" t="s">
        <v>5478</v>
      </c>
      <c r="B1272" t="s">
        <v>51</v>
      </c>
      <c r="C1272" t="s">
        <v>5071</v>
      </c>
      <c r="D1272" t="s">
        <v>5071</v>
      </c>
      <c r="E1272" s="103">
        <v>1</v>
      </c>
      <c r="F1272" s="103">
        <v>677948</v>
      </c>
      <c r="G1272" s="103">
        <v>4</v>
      </c>
      <c r="H1272" t="s">
        <v>54</v>
      </c>
      <c r="I1272" s="103"/>
    </row>
    <row r="1273" spans="1:9" x14ac:dyDescent="0.35">
      <c r="A1273" t="s">
        <v>5479</v>
      </c>
      <c r="B1273" t="s">
        <v>51</v>
      </c>
      <c r="C1273" t="s">
        <v>5071</v>
      </c>
      <c r="D1273" t="s">
        <v>5072</v>
      </c>
      <c r="E1273" s="103">
        <v>1.0097598677796558</v>
      </c>
      <c r="F1273" s="103">
        <v>677948</v>
      </c>
      <c r="G1273" s="103">
        <v>4</v>
      </c>
      <c r="H1273" t="s">
        <v>54</v>
      </c>
      <c r="I1273" s="103"/>
    </row>
    <row r="1274" spans="1:9" x14ac:dyDescent="0.35">
      <c r="A1274" t="s">
        <v>5480</v>
      </c>
      <c r="B1274" t="s">
        <v>51</v>
      </c>
      <c r="C1274" t="s">
        <v>5071</v>
      </c>
      <c r="D1274" t="s">
        <v>42</v>
      </c>
      <c r="E1274" s="103">
        <v>0.98952014970414393</v>
      </c>
      <c r="F1274" s="103">
        <v>677948</v>
      </c>
      <c r="G1274" s="103">
        <v>4</v>
      </c>
      <c r="H1274" t="s">
        <v>54</v>
      </c>
      <c r="I1274" s="103"/>
    </row>
    <row r="1275" spans="1:9" x14ac:dyDescent="0.35">
      <c r="A1275" t="s">
        <v>5481</v>
      </c>
      <c r="B1275" t="s">
        <v>51</v>
      </c>
      <c r="C1275" t="s">
        <v>5071</v>
      </c>
      <c r="D1275" t="s">
        <v>1767</v>
      </c>
      <c r="E1275" s="103">
        <v>0.98244127632962786</v>
      </c>
      <c r="F1275" s="103">
        <v>677948</v>
      </c>
      <c r="G1275" s="103">
        <v>4</v>
      </c>
      <c r="H1275" t="s">
        <v>54</v>
      </c>
      <c r="I1275" s="103"/>
    </row>
    <row r="1276" spans="1:9" x14ac:dyDescent="0.35">
      <c r="A1276" t="s">
        <v>5482</v>
      </c>
      <c r="B1276" t="s">
        <v>51</v>
      </c>
      <c r="C1276" t="s">
        <v>5071</v>
      </c>
      <c r="D1276" t="s">
        <v>1768</v>
      </c>
      <c r="E1276" s="103">
        <v>0.48464573618967111</v>
      </c>
      <c r="F1276" s="103">
        <v>677948</v>
      </c>
      <c r="G1276" s="103">
        <v>4</v>
      </c>
      <c r="H1276" t="s">
        <v>54</v>
      </c>
      <c r="I1276" s="103"/>
    </row>
    <row r="1277" spans="1:9" x14ac:dyDescent="0.35">
      <c r="A1277" t="s">
        <v>5483</v>
      </c>
      <c r="B1277" t="s">
        <v>51</v>
      </c>
      <c r="C1277" t="s">
        <v>5071</v>
      </c>
      <c r="D1277" t="s">
        <v>340</v>
      </c>
      <c r="E1277" s="103">
        <v>0.97270788033900679</v>
      </c>
      <c r="F1277" s="103">
        <v>677948</v>
      </c>
      <c r="G1277" s="103">
        <v>4</v>
      </c>
      <c r="H1277" t="s">
        <v>54</v>
      </c>
      <c r="I1277" s="103"/>
    </row>
    <row r="1278" spans="1:9" x14ac:dyDescent="0.35">
      <c r="A1278" t="s">
        <v>5484</v>
      </c>
      <c r="B1278" t="s">
        <v>51</v>
      </c>
      <c r="C1278" t="s">
        <v>5071</v>
      </c>
      <c r="D1278" t="s">
        <v>777</v>
      </c>
      <c r="E1278" s="103">
        <v>1.1031599450167751</v>
      </c>
      <c r="F1278" s="103">
        <v>677948</v>
      </c>
      <c r="G1278" s="103">
        <v>4</v>
      </c>
      <c r="H1278" t="s">
        <v>54</v>
      </c>
      <c r="I1278" s="103"/>
    </row>
    <row r="1279" spans="1:9" x14ac:dyDescent="0.35">
      <c r="A1279" t="s">
        <v>5485</v>
      </c>
      <c r="B1279" t="s">
        <v>51</v>
      </c>
      <c r="C1279" t="s">
        <v>5071</v>
      </c>
      <c r="D1279" t="s">
        <v>776</v>
      </c>
      <c r="E1279" s="103">
        <v>2.6307235958397386</v>
      </c>
      <c r="F1279" s="103">
        <v>677948</v>
      </c>
      <c r="G1279" s="103">
        <v>4</v>
      </c>
      <c r="H1279" t="s">
        <v>54</v>
      </c>
      <c r="I1279" s="103"/>
    </row>
    <row r="1280" spans="1:9" x14ac:dyDescent="0.35">
      <c r="A1280" t="s">
        <v>1166</v>
      </c>
      <c r="B1280" t="s">
        <v>51</v>
      </c>
      <c r="C1280" t="s">
        <v>58</v>
      </c>
      <c r="D1280" t="s">
        <v>40</v>
      </c>
      <c r="E1280" s="103">
        <v>0</v>
      </c>
      <c r="F1280" s="103">
        <v>677948</v>
      </c>
      <c r="G1280" s="103">
        <v>4</v>
      </c>
      <c r="H1280" t="s">
        <v>54</v>
      </c>
      <c r="I1280" s="103"/>
    </row>
    <row r="1281" spans="1:9" x14ac:dyDescent="0.35">
      <c r="A1281" t="s">
        <v>5486</v>
      </c>
      <c r="B1281" t="s">
        <v>51</v>
      </c>
      <c r="C1281" t="s">
        <v>58</v>
      </c>
      <c r="D1281" t="s">
        <v>5070</v>
      </c>
      <c r="E1281" s="103">
        <v>0</v>
      </c>
      <c r="F1281" s="103">
        <v>677948</v>
      </c>
      <c r="G1281" s="103">
        <v>4</v>
      </c>
      <c r="H1281" t="s">
        <v>54</v>
      </c>
      <c r="I1281" s="103"/>
    </row>
    <row r="1282" spans="1:9" x14ac:dyDescent="0.35">
      <c r="A1282" t="s">
        <v>5487</v>
      </c>
      <c r="B1282" t="s">
        <v>51</v>
      </c>
      <c r="C1282" t="s">
        <v>58</v>
      </c>
      <c r="D1282" t="s">
        <v>5071</v>
      </c>
      <c r="E1282" s="103">
        <v>0</v>
      </c>
      <c r="F1282" s="103">
        <v>677948</v>
      </c>
      <c r="G1282" s="103">
        <v>4</v>
      </c>
      <c r="H1282" t="s">
        <v>54</v>
      </c>
      <c r="I1282" s="103"/>
    </row>
    <row r="1283" spans="1:9" x14ac:dyDescent="0.35">
      <c r="A1283" t="s">
        <v>5488</v>
      </c>
      <c r="B1283" t="s">
        <v>51</v>
      </c>
      <c r="C1283" t="s">
        <v>58</v>
      </c>
      <c r="D1283" t="s">
        <v>5072</v>
      </c>
      <c r="E1283" s="103">
        <v>0</v>
      </c>
      <c r="F1283" s="103">
        <v>677948</v>
      </c>
      <c r="G1283" s="103">
        <v>4</v>
      </c>
      <c r="H1283" t="s">
        <v>54</v>
      </c>
      <c r="I1283" s="103"/>
    </row>
    <row r="1284" spans="1:9" x14ac:dyDescent="0.35">
      <c r="A1284" t="s">
        <v>1167</v>
      </c>
      <c r="B1284" t="s">
        <v>51</v>
      </c>
      <c r="C1284" t="s">
        <v>58</v>
      </c>
      <c r="D1284" t="s">
        <v>42</v>
      </c>
      <c r="E1284" s="103">
        <v>0</v>
      </c>
      <c r="F1284" s="103">
        <v>677948</v>
      </c>
      <c r="G1284" s="103">
        <v>4</v>
      </c>
      <c r="H1284" t="s">
        <v>54</v>
      </c>
      <c r="I1284" s="103"/>
    </row>
    <row r="1285" spans="1:9" x14ac:dyDescent="0.35">
      <c r="A1285" t="s">
        <v>1911</v>
      </c>
      <c r="B1285" t="s">
        <v>51</v>
      </c>
      <c r="C1285" t="s">
        <v>58</v>
      </c>
      <c r="D1285" t="s">
        <v>1767</v>
      </c>
      <c r="E1285" s="103">
        <v>0</v>
      </c>
      <c r="F1285" s="103">
        <v>677948</v>
      </c>
      <c r="G1285" s="103">
        <v>4</v>
      </c>
      <c r="H1285" t="s">
        <v>54</v>
      </c>
      <c r="I1285" s="103"/>
    </row>
    <row r="1286" spans="1:9" x14ac:dyDescent="0.35">
      <c r="A1286" t="s">
        <v>1912</v>
      </c>
      <c r="B1286" t="s">
        <v>51</v>
      </c>
      <c r="C1286" t="s">
        <v>58</v>
      </c>
      <c r="D1286" t="s">
        <v>1768</v>
      </c>
      <c r="E1286" s="103">
        <v>0</v>
      </c>
      <c r="F1286" s="103">
        <v>677948</v>
      </c>
      <c r="G1286" s="103">
        <v>4</v>
      </c>
      <c r="H1286" t="s">
        <v>54</v>
      </c>
      <c r="I1286" s="103"/>
    </row>
    <row r="1287" spans="1:9" x14ac:dyDescent="0.35">
      <c r="A1287" t="s">
        <v>1168</v>
      </c>
      <c r="B1287" t="s">
        <v>51</v>
      </c>
      <c r="C1287" t="s">
        <v>58</v>
      </c>
      <c r="D1287" t="s">
        <v>340</v>
      </c>
      <c r="E1287" s="103">
        <v>0</v>
      </c>
      <c r="F1287" s="103">
        <v>677948</v>
      </c>
      <c r="G1287" s="103">
        <v>4</v>
      </c>
      <c r="H1287" t="s">
        <v>54</v>
      </c>
      <c r="I1287" s="103"/>
    </row>
    <row r="1288" spans="1:9" x14ac:dyDescent="0.35">
      <c r="A1288" t="s">
        <v>1169</v>
      </c>
      <c r="B1288" t="s">
        <v>51</v>
      </c>
      <c r="C1288" t="s">
        <v>58</v>
      </c>
      <c r="D1288" t="s">
        <v>777</v>
      </c>
      <c r="E1288" s="103">
        <v>0</v>
      </c>
      <c r="F1288" s="103">
        <v>677948</v>
      </c>
      <c r="G1288" s="103">
        <v>4</v>
      </c>
      <c r="H1288" t="s">
        <v>54</v>
      </c>
      <c r="I1288" s="103"/>
    </row>
    <row r="1289" spans="1:9" x14ac:dyDescent="0.35">
      <c r="A1289" t="s">
        <v>1170</v>
      </c>
      <c r="B1289" t="s">
        <v>51</v>
      </c>
      <c r="C1289" t="s">
        <v>58</v>
      </c>
      <c r="D1289" t="s">
        <v>776</v>
      </c>
      <c r="E1289" s="103">
        <v>0</v>
      </c>
      <c r="F1289" s="103">
        <v>677948</v>
      </c>
      <c r="G1289" s="103">
        <v>4</v>
      </c>
      <c r="H1289" t="s">
        <v>54</v>
      </c>
      <c r="I1289" s="103"/>
    </row>
    <row r="1290" spans="1:9" x14ac:dyDescent="0.35">
      <c r="A1290" t="s">
        <v>5489</v>
      </c>
      <c r="B1290" t="s">
        <v>51</v>
      </c>
      <c r="C1290" t="s">
        <v>5072</v>
      </c>
      <c r="D1290" t="s">
        <v>40</v>
      </c>
      <c r="E1290" s="103">
        <v>0.99039985717080403</v>
      </c>
      <c r="F1290" s="103">
        <v>677948</v>
      </c>
      <c r="G1290" s="103">
        <v>4</v>
      </c>
      <c r="H1290" t="s">
        <v>54</v>
      </c>
      <c r="I1290" s="103"/>
    </row>
    <row r="1291" spans="1:9" x14ac:dyDescent="0.35">
      <c r="A1291" t="s">
        <v>5490</v>
      </c>
      <c r="B1291" t="s">
        <v>51</v>
      </c>
      <c r="C1291" t="s">
        <v>5072</v>
      </c>
      <c r="D1291" t="s">
        <v>5070</v>
      </c>
      <c r="E1291" s="103">
        <v>1.0000642695936102</v>
      </c>
      <c r="F1291" s="103">
        <v>677948</v>
      </c>
      <c r="G1291" s="103">
        <v>4</v>
      </c>
      <c r="H1291" t="s">
        <v>54</v>
      </c>
      <c r="I1291" s="103"/>
    </row>
    <row r="1292" spans="1:9" x14ac:dyDescent="0.35">
      <c r="A1292" t="s">
        <v>5491</v>
      </c>
      <c r="B1292" t="s">
        <v>51</v>
      </c>
      <c r="C1292" t="s">
        <v>5072</v>
      </c>
      <c r="D1292" t="s">
        <v>5071</v>
      </c>
      <c r="E1292" s="103">
        <v>0.99093819316098553</v>
      </c>
      <c r="F1292" s="103">
        <v>677948</v>
      </c>
      <c r="G1292" s="103">
        <v>4</v>
      </c>
      <c r="H1292" t="s">
        <v>54</v>
      </c>
      <c r="I1292" s="103"/>
    </row>
    <row r="1293" spans="1:9" x14ac:dyDescent="0.35">
      <c r="A1293" t="s">
        <v>5492</v>
      </c>
      <c r="B1293" t="s">
        <v>51</v>
      </c>
      <c r="C1293" t="s">
        <v>5072</v>
      </c>
      <c r="D1293" t="s">
        <v>5072</v>
      </c>
      <c r="E1293" s="103">
        <v>1</v>
      </c>
      <c r="F1293" s="103">
        <v>677948</v>
      </c>
      <c r="G1293" s="103">
        <v>4</v>
      </c>
      <c r="H1293" t="s">
        <v>54</v>
      </c>
      <c r="I1293" s="103"/>
    </row>
    <row r="1294" spans="1:9" x14ac:dyDescent="0.35">
      <c r="A1294" t="s">
        <v>5493</v>
      </c>
      <c r="B1294" t="s">
        <v>51</v>
      </c>
      <c r="C1294" t="s">
        <v>5072</v>
      </c>
      <c r="D1294" t="s">
        <v>42</v>
      </c>
      <c r="E1294" s="103">
        <v>0.97997388083694814</v>
      </c>
      <c r="F1294" s="103">
        <v>677948</v>
      </c>
      <c r="G1294" s="103">
        <v>4</v>
      </c>
      <c r="H1294" t="s">
        <v>54</v>
      </c>
      <c r="I1294" s="103"/>
    </row>
    <row r="1295" spans="1:9" x14ac:dyDescent="0.35">
      <c r="A1295" t="s">
        <v>5494</v>
      </c>
      <c r="B1295" t="s">
        <v>51</v>
      </c>
      <c r="C1295" t="s">
        <v>5072</v>
      </c>
      <c r="D1295" t="s">
        <v>1767</v>
      </c>
      <c r="E1295" s="103">
        <v>0.97298286681012391</v>
      </c>
      <c r="F1295" s="103">
        <v>677948</v>
      </c>
      <c r="G1295" s="103">
        <v>4</v>
      </c>
      <c r="H1295" t="s">
        <v>54</v>
      </c>
      <c r="I1295" s="103"/>
    </row>
    <row r="1296" spans="1:9" x14ac:dyDescent="0.35">
      <c r="A1296" t="s">
        <v>5495</v>
      </c>
      <c r="B1296" t="s">
        <v>51</v>
      </c>
      <c r="C1296" t="s">
        <v>5072</v>
      </c>
      <c r="D1296" t="s">
        <v>1768</v>
      </c>
      <c r="E1296" s="103">
        <v>0.48107505924565142</v>
      </c>
      <c r="F1296" s="103">
        <v>677948</v>
      </c>
      <c r="G1296" s="103">
        <v>4</v>
      </c>
      <c r="H1296" t="s">
        <v>54</v>
      </c>
      <c r="I1296" s="103"/>
    </row>
    <row r="1297" spans="1:9" x14ac:dyDescent="0.35">
      <c r="A1297" t="s">
        <v>5496</v>
      </c>
      <c r="B1297" t="s">
        <v>51</v>
      </c>
      <c r="C1297" t="s">
        <v>5072</v>
      </c>
      <c r="D1297" t="s">
        <v>340</v>
      </c>
      <c r="E1297" s="103">
        <v>0.96324544552480706</v>
      </c>
      <c r="F1297" s="103">
        <v>677948</v>
      </c>
      <c r="G1297" s="103">
        <v>4</v>
      </c>
      <c r="H1297" t="s">
        <v>54</v>
      </c>
      <c r="I1297" s="103"/>
    </row>
    <row r="1298" spans="1:9" x14ac:dyDescent="0.35">
      <c r="A1298" t="s">
        <v>5497</v>
      </c>
      <c r="B1298" t="s">
        <v>51</v>
      </c>
      <c r="C1298" t="s">
        <v>5072</v>
      </c>
      <c r="D1298" t="s">
        <v>777</v>
      </c>
      <c r="E1298" s="103">
        <v>1.0936370357733087</v>
      </c>
      <c r="F1298" s="103">
        <v>677948</v>
      </c>
      <c r="G1298" s="103">
        <v>4</v>
      </c>
      <c r="H1298" t="s">
        <v>54</v>
      </c>
      <c r="I1298" s="103"/>
    </row>
    <row r="1299" spans="1:9" x14ac:dyDescent="0.35">
      <c r="A1299" t="s">
        <v>5498</v>
      </c>
      <c r="B1299" t="s">
        <v>51</v>
      </c>
      <c r="C1299" t="s">
        <v>5072</v>
      </c>
      <c r="D1299" t="s">
        <v>776</v>
      </c>
      <c r="E1299" s="103">
        <v>2.6071034218948439</v>
      </c>
      <c r="F1299" s="103">
        <v>677948</v>
      </c>
      <c r="G1299" s="103">
        <v>4</v>
      </c>
      <c r="H1299" t="s">
        <v>54</v>
      </c>
      <c r="I1299" s="103"/>
    </row>
    <row r="1300" spans="1:9" x14ac:dyDescent="0.35">
      <c r="A1300" t="s">
        <v>873</v>
      </c>
      <c r="B1300" t="s">
        <v>51</v>
      </c>
      <c r="C1300" t="s">
        <v>42</v>
      </c>
      <c r="D1300" t="s">
        <v>40</v>
      </c>
      <c r="E1300" s="103">
        <v>1.011257148867742</v>
      </c>
      <c r="F1300" s="103">
        <v>677948</v>
      </c>
      <c r="G1300" s="103">
        <v>4</v>
      </c>
      <c r="H1300" t="s">
        <v>54</v>
      </c>
      <c r="I1300" s="103"/>
    </row>
    <row r="1301" spans="1:9" x14ac:dyDescent="0.35">
      <c r="A1301" t="s">
        <v>5499</v>
      </c>
      <c r="B1301" t="s">
        <v>51</v>
      </c>
      <c r="C1301" t="s">
        <v>42</v>
      </c>
      <c r="D1301" t="s">
        <v>5070</v>
      </c>
      <c r="E1301" s="103">
        <v>1.0211332118150267</v>
      </c>
      <c r="F1301" s="103">
        <v>677948</v>
      </c>
      <c r="G1301" s="103">
        <v>4</v>
      </c>
      <c r="H1301" t="s">
        <v>54</v>
      </c>
      <c r="I1301" s="103"/>
    </row>
    <row r="1302" spans="1:9" x14ac:dyDescent="0.35">
      <c r="A1302" t="s">
        <v>5500</v>
      </c>
      <c r="B1302" t="s">
        <v>51</v>
      </c>
      <c r="C1302" t="s">
        <v>42</v>
      </c>
      <c r="D1302" t="s">
        <v>5071</v>
      </c>
      <c r="E1302" s="103">
        <v>1.0117984196736998</v>
      </c>
      <c r="F1302" s="103">
        <v>677948</v>
      </c>
      <c r="G1302" s="103">
        <v>4</v>
      </c>
      <c r="H1302" t="s">
        <v>54</v>
      </c>
      <c r="I1302" s="103"/>
    </row>
    <row r="1303" spans="1:9" x14ac:dyDescent="0.35">
      <c r="A1303" t="s">
        <v>5501</v>
      </c>
      <c r="B1303" t="s">
        <v>51</v>
      </c>
      <c r="C1303" t="s">
        <v>42</v>
      </c>
      <c r="D1303" t="s">
        <v>5072</v>
      </c>
      <c r="E1303" s="103">
        <v>1.0210685916023734</v>
      </c>
      <c r="F1303" s="103">
        <v>677948</v>
      </c>
      <c r="G1303" s="103">
        <v>4</v>
      </c>
      <c r="H1303" t="s">
        <v>54</v>
      </c>
      <c r="I1303" s="103"/>
    </row>
    <row r="1304" spans="1:9" x14ac:dyDescent="0.35">
      <c r="A1304" t="s">
        <v>871</v>
      </c>
      <c r="B1304" t="s">
        <v>51</v>
      </c>
      <c r="C1304" t="s">
        <v>42</v>
      </c>
      <c r="D1304" t="s">
        <v>42</v>
      </c>
      <c r="E1304" s="103">
        <v>1</v>
      </c>
      <c r="F1304" s="103">
        <v>677948</v>
      </c>
      <c r="G1304" s="103">
        <v>4</v>
      </c>
      <c r="H1304" t="s">
        <v>54</v>
      </c>
      <c r="I1304" s="103"/>
    </row>
    <row r="1305" spans="1:9" x14ac:dyDescent="0.35">
      <c r="A1305" t="s">
        <v>1891</v>
      </c>
      <c r="B1305" t="s">
        <v>51</v>
      </c>
      <c r="C1305" t="s">
        <v>42</v>
      </c>
      <c r="D1305" t="s">
        <v>1767</v>
      </c>
      <c r="E1305" s="103">
        <v>0.99284663465619094</v>
      </c>
      <c r="F1305" s="103">
        <v>677948</v>
      </c>
      <c r="G1305" s="103">
        <v>4</v>
      </c>
      <c r="H1305" t="s">
        <v>54</v>
      </c>
      <c r="I1305" s="103"/>
    </row>
    <row r="1306" spans="1:9" x14ac:dyDescent="0.35">
      <c r="A1306" t="s">
        <v>1892</v>
      </c>
      <c r="B1306" t="s">
        <v>51</v>
      </c>
      <c r="C1306" t="s">
        <v>42</v>
      </c>
      <c r="D1306" t="s">
        <v>1768</v>
      </c>
      <c r="E1306" s="103">
        <v>0.48840250606464641</v>
      </c>
      <c r="F1306" s="103">
        <v>677948</v>
      </c>
      <c r="G1306" s="103">
        <v>4</v>
      </c>
      <c r="H1306" t="s">
        <v>54</v>
      </c>
      <c r="I1306" s="103"/>
    </row>
    <row r="1307" spans="1:9" x14ac:dyDescent="0.35">
      <c r="A1307" t="s">
        <v>872</v>
      </c>
      <c r="B1307" t="s">
        <v>51</v>
      </c>
      <c r="C1307" t="s">
        <v>42</v>
      </c>
      <c r="D1307" t="s">
        <v>340</v>
      </c>
      <c r="E1307" s="103">
        <v>0.98352354856218294</v>
      </c>
      <c r="F1307" s="103">
        <v>677948</v>
      </c>
      <c r="G1307" s="103">
        <v>4</v>
      </c>
      <c r="H1307" t="s">
        <v>54</v>
      </c>
      <c r="I1307" s="103"/>
    </row>
    <row r="1308" spans="1:9" x14ac:dyDescent="0.35">
      <c r="A1308" t="s">
        <v>538</v>
      </c>
      <c r="B1308" t="s">
        <v>51</v>
      </c>
      <c r="C1308" t="s">
        <v>42</v>
      </c>
      <c r="D1308" t="s">
        <v>777</v>
      </c>
      <c r="E1308" s="103">
        <v>1.11645776909692</v>
      </c>
      <c r="F1308" s="103">
        <v>677948</v>
      </c>
      <c r="G1308" s="103">
        <v>4</v>
      </c>
      <c r="H1308" t="s">
        <v>54</v>
      </c>
      <c r="I1308" s="103"/>
    </row>
    <row r="1309" spans="1:9" x14ac:dyDescent="0.35">
      <c r="A1309" t="s">
        <v>542</v>
      </c>
      <c r="B1309" t="s">
        <v>51</v>
      </c>
      <c r="C1309" t="s">
        <v>42</v>
      </c>
      <c r="D1309" t="s">
        <v>776</v>
      </c>
      <c r="E1309" s="103">
        <v>2.6615097002068961</v>
      </c>
      <c r="F1309" s="103">
        <v>677948</v>
      </c>
      <c r="G1309" s="103">
        <v>4</v>
      </c>
      <c r="H1309" t="s">
        <v>54</v>
      </c>
      <c r="I1309" s="103"/>
    </row>
    <row r="1310" spans="1:9" x14ac:dyDescent="0.35">
      <c r="A1310" t="s">
        <v>1893</v>
      </c>
      <c r="B1310" t="s">
        <v>51</v>
      </c>
      <c r="C1310" t="s">
        <v>1767</v>
      </c>
      <c r="D1310" t="s">
        <v>40</v>
      </c>
      <c r="E1310" s="103">
        <v>1.0186730609607366</v>
      </c>
      <c r="F1310" s="103">
        <v>677948</v>
      </c>
      <c r="G1310" s="103">
        <v>4</v>
      </c>
      <c r="H1310" t="s">
        <v>54</v>
      </c>
      <c r="I1310" s="103"/>
    </row>
    <row r="1311" spans="1:9" x14ac:dyDescent="0.35">
      <c r="A1311" t="s">
        <v>5502</v>
      </c>
      <c r="B1311" t="s">
        <v>51</v>
      </c>
      <c r="C1311" t="s">
        <v>1767</v>
      </c>
      <c r="D1311" t="s">
        <v>5070</v>
      </c>
      <c r="E1311" s="103">
        <v>1.0286368004378252</v>
      </c>
      <c r="F1311" s="103">
        <v>677948</v>
      </c>
      <c r="G1311" s="103">
        <v>4</v>
      </c>
      <c r="H1311" t="s">
        <v>54</v>
      </c>
      <c r="I1311" s="103"/>
    </row>
    <row r="1312" spans="1:9" x14ac:dyDescent="0.35">
      <c r="A1312" t="s">
        <v>5503</v>
      </c>
      <c r="B1312" t="s">
        <v>51</v>
      </c>
      <c r="C1312" t="s">
        <v>1767</v>
      </c>
      <c r="D1312" t="s">
        <v>5071</v>
      </c>
      <c r="E1312" s="103">
        <v>1.0192149869430138</v>
      </c>
      <c r="F1312" s="103">
        <v>677948</v>
      </c>
      <c r="G1312" s="103">
        <v>4</v>
      </c>
      <c r="H1312" t="s">
        <v>54</v>
      </c>
      <c r="I1312" s="103"/>
    </row>
    <row r="1313" spans="1:9" x14ac:dyDescent="0.35">
      <c r="A1313" t="s">
        <v>5504</v>
      </c>
      <c r="B1313" t="s">
        <v>51</v>
      </c>
      <c r="C1313" t="s">
        <v>1767</v>
      </c>
      <c r="D1313" t="s">
        <v>5072</v>
      </c>
      <c r="E1313" s="103">
        <v>1.0285719508610398</v>
      </c>
      <c r="F1313" s="103">
        <v>677948</v>
      </c>
      <c r="G1313" s="103">
        <v>4</v>
      </c>
      <c r="H1313" t="s">
        <v>54</v>
      </c>
      <c r="I1313" s="103"/>
    </row>
    <row r="1314" spans="1:9" x14ac:dyDescent="0.35">
      <c r="A1314" t="s">
        <v>1894</v>
      </c>
      <c r="B1314" t="s">
        <v>51</v>
      </c>
      <c r="C1314" t="s">
        <v>1767</v>
      </c>
      <c r="D1314" t="s">
        <v>42</v>
      </c>
      <c r="E1314" s="103">
        <v>1.0073306485330469</v>
      </c>
      <c r="F1314" s="103">
        <v>677948</v>
      </c>
      <c r="G1314" s="103">
        <v>4</v>
      </c>
      <c r="H1314" t="s">
        <v>54</v>
      </c>
      <c r="I1314" s="103"/>
    </row>
    <row r="1315" spans="1:9" x14ac:dyDescent="0.35">
      <c r="A1315" t="s">
        <v>1895</v>
      </c>
      <c r="B1315" t="s">
        <v>51</v>
      </c>
      <c r="C1315" t="s">
        <v>1767</v>
      </c>
      <c r="D1315" t="s">
        <v>1767</v>
      </c>
      <c r="E1315" s="103">
        <v>1</v>
      </c>
      <c r="F1315" s="103">
        <v>677948</v>
      </c>
      <c r="G1315" s="103">
        <v>4</v>
      </c>
      <c r="H1315" t="s">
        <v>54</v>
      </c>
      <c r="I1315" s="103"/>
    </row>
    <row r="1316" spans="1:9" x14ac:dyDescent="0.35">
      <c r="A1316" t="s">
        <v>1896</v>
      </c>
      <c r="B1316" t="s">
        <v>51</v>
      </c>
      <c r="C1316" t="s">
        <v>1767</v>
      </c>
      <c r="D1316" t="s">
        <v>1768</v>
      </c>
      <c r="E1316" s="103">
        <v>0.49144651970424141</v>
      </c>
      <c r="F1316" s="103">
        <v>677948</v>
      </c>
      <c r="G1316" s="103">
        <v>4</v>
      </c>
      <c r="H1316" t="s">
        <v>54</v>
      </c>
      <c r="I1316" s="103"/>
    </row>
    <row r="1317" spans="1:9" x14ac:dyDescent="0.35">
      <c r="A1317" t="s">
        <v>1897</v>
      </c>
      <c r="B1317" t="s">
        <v>51</v>
      </c>
      <c r="C1317" t="s">
        <v>1767</v>
      </c>
      <c r="D1317" t="s">
        <v>340</v>
      </c>
      <c r="E1317" s="103">
        <v>0.99081311964480134</v>
      </c>
      <c r="F1317" s="103">
        <v>677948</v>
      </c>
      <c r="G1317" s="103">
        <v>4</v>
      </c>
      <c r="H1317" t="s">
        <v>54</v>
      </c>
      <c r="I1317" s="103"/>
    </row>
    <row r="1318" spans="1:9" x14ac:dyDescent="0.35">
      <c r="A1318" t="s">
        <v>1898</v>
      </c>
      <c r="B1318" t="s">
        <v>51</v>
      </c>
      <c r="C1318" t="s">
        <v>1767</v>
      </c>
      <c r="D1318" t="s">
        <v>777</v>
      </c>
      <c r="E1318" s="103">
        <v>1.1238129943942268</v>
      </c>
      <c r="F1318" s="103">
        <v>677948</v>
      </c>
      <c r="G1318" s="103">
        <v>4</v>
      </c>
      <c r="H1318" t="s">
        <v>54</v>
      </c>
      <c r="I1318" s="103"/>
    </row>
    <row r="1319" spans="1:9" x14ac:dyDescent="0.35">
      <c r="A1319" t="s">
        <v>1899</v>
      </c>
      <c r="B1319" t="s">
        <v>51</v>
      </c>
      <c r="C1319" t="s">
        <v>1767</v>
      </c>
      <c r="D1319" t="s">
        <v>776</v>
      </c>
      <c r="E1319" s="103">
        <v>2.680531818198443</v>
      </c>
      <c r="F1319" s="103">
        <v>677948</v>
      </c>
      <c r="G1319" s="103">
        <v>4</v>
      </c>
      <c r="H1319" t="s">
        <v>54</v>
      </c>
      <c r="I1319" s="103"/>
    </row>
    <row r="1320" spans="1:9" x14ac:dyDescent="0.35">
      <c r="A1320" t="s">
        <v>1900</v>
      </c>
      <c r="B1320" t="s">
        <v>51</v>
      </c>
      <c r="C1320" t="s">
        <v>1768</v>
      </c>
      <c r="D1320" t="s">
        <v>40</v>
      </c>
      <c r="E1320" s="103">
        <v>2.3748329790241485</v>
      </c>
      <c r="F1320" s="103">
        <v>677948</v>
      </c>
      <c r="G1320" s="103">
        <v>4</v>
      </c>
      <c r="H1320" t="s">
        <v>54</v>
      </c>
      <c r="I1320" s="103"/>
    </row>
    <row r="1321" spans="1:9" x14ac:dyDescent="0.35">
      <c r="A1321" t="s">
        <v>5505</v>
      </c>
      <c r="B1321" t="s">
        <v>51</v>
      </c>
      <c r="C1321" t="s">
        <v>1768</v>
      </c>
      <c r="D1321" t="s">
        <v>5070</v>
      </c>
      <c r="E1321" s="103">
        <v>2.403544569936841</v>
      </c>
      <c r="F1321" s="103">
        <v>677948</v>
      </c>
      <c r="G1321" s="103">
        <v>4</v>
      </c>
      <c r="H1321" t="s">
        <v>54</v>
      </c>
      <c r="I1321" s="103"/>
    </row>
    <row r="1322" spans="1:9" x14ac:dyDescent="0.35">
      <c r="A1322" t="s">
        <v>5506</v>
      </c>
      <c r="B1322" t="s">
        <v>51</v>
      </c>
      <c r="C1322" t="s">
        <v>1768</v>
      </c>
      <c r="D1322" t="s">
        <v>5071</v>
      </c>
      <c r="E1322" s="103">
        <v>2.3756348075203113</v>
      </c>
      <c r="F1322" s="103">
        <v>677948</v>
      </c>
      <c r="G1322" s="103">
        <v>4</v>
      </c>
      <c r="H1322" t="s">
        <v>54</v>
      </c>
      <c r="I1322" s="103"/>
    </row>
    <row r="1323" spans="1:9" x14ac:dyDescent="0.35">
      <c r="A1323" t="s">
        <v>5507</v>
      </c>
      <c r="B1323" t="s">
        <v>51</v>
      </c>
      <c r="C1323" t="s">
        <v>1768</v>
      </c>
      <c r="D1323" t="s">
        <v>5072</v>
      </c>
      <c r="E1323" s="103">
        <v>2.4034194099573645</v>
      </c>
      <c r="F1323" s="103">
        <v>677948</v>
      </c>
      <c r="G1323" s="103">
        <v>4</v>
      </c>
      <c r="H1323" t="s">
        <v>54</v>
      </c>
      <c r="I1323" s="103"/>
    </row>
    <row r="1324" spans="1:9" x14ac:dyDescent="0.35">
      <c r="A1324" t="s">
        <v>1901</v>
      </c>
      <c r="B1324" t="s">
        <v>51</v>
      </c>
      <c r="C1324" t="s">
        <v>1768</v>
      </c>
      <c r="D1324" t="s">
        <v>42</v>
      </c>
      <c r="E1324" s="103">
        <v>2.3383846418576564</v>
      </c>
      <c r="F1324" s="103">
        <v>677948</v>
      </c>
      <c r="G1324" s="103">
        <v>4</v>
      </c>
      <c r="H1324" t="s">
        <v>54</v>
      </c>
      <c r="I1324" s="103"/>
    </row>
    <row r="1325" spans="1:9" x14ac:dyDescent="0.35">
      <c r="A1325" t="s">
        <v>1902</v>
      </c>
      <c r="B1325" t="s">
        <v>51</v>
      </c>
      <c r="C1325" t="s">
        <v>1768</v>
      </c>
      <c r="D1325" t="s">
        <v>1767</v>
      </c>
      <c r="E1325" s="103">
        <v>2.3191665124142928</v>
      </c>
      <c r="F1325" s="103">
        <v>677948</v>
      </c>
      <c r="G1325" s="103">
        <v>4</v>
      </c>
      <c r="H1325" t="s">
        <v>54</v>
      </c>
      <c r="I1325" s="103"/>
    </row>
    <row r="1326" spans="1:9" x14ac:dyDescent="0.35">
      <c r="A1326" t="s">
        <v>1903</v>
      </c>
      <c r="B1326" t="s">
        <v>51</v>
      </c>
      <c r="C1326" t="s">
        <v>1768</v>
      </c>
      <c r="D1326" t="s">
        <v>1768</v>
      </c>
      <c r="E1326" s="103">
        <v>1</v>
      </c>
      <c r="F1326" s="103">
        <v>677948</v>
      </c>
      <c r="G1326" s="103">
        <v>4</v>
      </c>
      <c r="H1326" t="s">
        <v>54</v>
      </c>
      <c r="I1326" s="103"/>
    </row>
    <row r="1327" spans="1:9" x14ac:dyDescent="0.35">
      <c r="A1327" t="s">
        <v>1904</v>
      </c>
      <c r="B1327" t="s">
        <v>51</v>
      </c>
      <c r="C1327" t="s">
        <v>1768</v>
      </c>
      <c r="D1327" t="s">
        <v>340</v>
      </c>
      <c r="E1327" s="103">
        <v>2.3207970627086847</v>
      </c>
      <c r="F1327" s="103">
        <v>677948</v>
      </c>
      <c r="G1327" s="103">
        <v>4</v>
      </c>
      <c r="H1327" t="s">
        <v>54</v>
      </c>
      <c r="I1327" s="103"/>
    </row>
    <row r="1328" spans="1:9" x14ac:dyDescent="0.35">
      <c r="A1328" t="s">
        <v>1905</v>
      </c>
      <c r="B1328" t="s">
        <v>51</v>
      </c>
      <c r="C1328" t="s">
        <v>1768</v>
      </c>
      <c r="D1328" t="s">
        <v>777</v>
      </c>
      <c r="E1328" s="103">
        <v>2.5918539976026458</v>
      </c>
      <c r="F1328" s="103">
        <v>677948</v>
      </c>
      <c r="G1328" s="103">
        <v>4</v>
      </c>
      <c r="H1328" t="s">
        <v>54</v>
      </c>
      <c r="I1328" s="103"/>
    </row>
    <row r="1329" spans="1:9" x14ac:dyDescent="0.35">
      <c r="A1329" t="s">
        <v>1906</v>
      </c>
      <c r="B1329" t="s">
        <v>51</v>
      </c>
      <c r="C1329" t="s">
        <v>1768</v>
      </c>
      <c r="D1329" t="s">
        <v>776</v>
      </c>
      <c r="E1329" s="103">
        <v>6.2174093460218964</v>
      </c>
      <c r="F1329" s="103">
        <v>677948</v>
      </c>
      <c r="G1329" s="103">
        <v>4</v>
      </c>
      <c r="H1329" t="s">
        <v>54</v>
      </c>
      <c r="I1329" s="103"/>
    </row>
    <row r="1330" spans="1:9" x14ac:dyDescent="0.35">
      <c r="A1330" t="s">
        <v>876</v>
      </c>
      <c r="B1330" t="s">
        <v>51</v>
      </c>
      <c r="C1330" t="s">
        <v>340</v>
      </c>
      <c r="D1330" t="s">
        <v>40</v>
      </c>
      <c r="E1330" s="103">
        <v>1.04084239776263</v>
      </c>
      <c r="F1330" s="103">
        <v>677948</v>
      </c>
      <c r="G1330" s="103">
        <v>4</v>
      </c>
      <c r="H1330" t="s">
        <v>54</v>
      </c>
      <c r="I1330" s="103"/>
    </row>
    <row r="1331" spans="1:9" x14ac:dyDescent="0.35">
      <c r="A1331" t="s">
        <v>5508</v>
      </c>
      <c r="B1331" t="s">
        <v>51</v>
      </c>
      <c r="C1331" t="s">
        <v>340</v>
      </c>
      <c r="D1331" t="s">
        <v>5070</v>
      </c>
      <c r="E1331" s="103">
        <v>1.0541274530674571</v>
      </c>
      <c r="F1331" s="103">
        <v>677948</v>
      </c>
      <c r="G1331" s="103">
        <v>4</v>
      </c>
      <c r="H1331" t="s">
        <v>54</v>
      </c>
      <c r="I1331" s="103"/>
    </row>
    <row r="1332" spans="1:9" x14ac:dyDescent="0.35">
      <c r="A1332" t="s">
        <v>5509</v>
      </c>
      <c r="B1332" t="s">
        <v>51</v>
      </c>
      <c r="C1332" t="s">
        <v>340</v>
      </c>
      <c r="D1332" t="s">
        <v>5071</v>
      </c>
      <c r="E1332" s="103">
        <v>1.0446810225754832</v>
      </c>
      <c r="F1332" s="103">
        <v>677948</v>
      </c>
      <c r="G1332" s="103">
        <v>4</v>
      </c>
      <c r="H1332" t="s">
        <v>54</v>
      </c>
      <c r="I1332" s="103"/>
    </row>
    <row r="1333" spans="1:9" x14ac:dyDescent="0.35">
      <c r="A1333" t="s">
        <v>5510</v>
      </c>
      <c r="B1333" t="s">
        <v>51</v>
      </c>
      <c r="C1333" t="s">
        <v>340</v>
      </c>
      <c r="D1333" t="s">
        <v>5072</v>
      </c>
      <c r="E1333" s="103">
        <v>1.0540622033920246</v>
      </c>
      <c r="F1333" s="103">
        <v>677948</v>
      </c>
      <c r="G1333" s="103">
        <v>4</v>
      </c>
      <c r="H1333" t="s">
        <v>54</v>
      </c>
      <c r="I1333" s="103"/>
    </row>
    <row r="1334" spans="1:9" x14ac:dyDescent="0.35">
      <c r="A1334" t="s">
        <v>874</v>
      </c>
      <c r="B1334" t="s">
        <v>51</v>
      </c>
      <c r="C1334" t="s">
        <v>340</v>
      </c>
      <c r="D1334" t="s">
        <v>42</v>
      </c>
      <c r="E1334" s="103">
        <v>1.0331967993038496</v>
      </c>
      <c r="F1334" s="103">
        <v>677948</v>
      </c>
      <c r="G1334" s="103">
        <v>4</v>
      </c>
      <c r="H1334" t="s">
        <v>54</v>
      </c>
      <c r="I1334" s="103"/>
    </row>
    <row r="1335" spans="1:9" x14ac:dyDescent="0.35">
      <c r="A1335" t="s">
        <v>1907</v>
      </c>
      <c r="B1335" t="s">
        <v>51</v>
      </c>
      <c r="C1335" t="s">
        <v>340</v>
      </c>
      <c r="D1335" t="s">
        <v>1767</v>
      </c>
      <c r="E1335" s="103">
        <v>1.0259820522848939</v>
      </c>
      <c r="F1335" s="103">
        <v>677948</v>
      </c>
      <c r="G1335" s="103">
        <v>4</v>
      </c>
      <c r="H1335" t="s">
        <v>54</v>
      </c>
      <c r="I1335" s="103"/>
    </row>
    <row r="1336" spans="1:9" x14ac:dyDescent="0.35">
      <c r="A1336" t="s">
        <v>1908</v>
      </c>
      <c r="B1336" t="s">
        <v>51</v>
      </c>
      <c r="C1336" t="s">
        <v>340</v>
      </c>
      <c r="D1336" t="s">
        <v>1768</v>
      </c>
      <c r="E1336" s="103">
        <v>0.5140956751440855</v>
      </c>
      <c r="F1336" s="103">
        <v>677948</v>
      </c>
      <c r="G1336" s="103">
        <v>4</v>
      </c>
      <c r="H1336" t="s">
        <v>54</v>
      </c>
      <c r="I1336" s="103"/>
    </row>
    <row r="1337" spans="1:9" x14ac:dyDescent="0.35">
      <c r="A1337" t="s">
        <v>875</v>
      </c>
      <c r="B1337" t="s">
        <v>51</v>
      </c>
      <c r="C1337" t="s">
        <v>340</v>
      </c>
      <c r="D1337" t="s">
        <v>340</v>
      </c>
      <c r="E1337" s="103">
        <v>1</v>
      </c>
      <c r="F1337" s="103">
        <v>677948</v>
      </c>
      <c r="G1337" s="103">
        <v>4</v>
      </c>
      <c r="H1337" t="s">
        <v>54</v>
      </c>
      <c r="I1337" s="103"/>
    </row>
    <row r="1338" spans="1:9" x14ac:dyDescent="0.35">
      <c r="A1338" t="s">
        <v>546</v>
      </c>
      <c r="B1338" t="s">
        <v>51</v>
      </c>
      <c r="C1338" t="s">
        <v>340</v>
      </c>
      <c r="D1338" t="s">
        <v>777</v>
      </c>
      <c r="E1338" s="103">
        <v>1.1503175346809971</v>
      </c>
      <c r="F1338" s="103">
        <v>677948</v>
      </c>
      <c r="G1338" s="103">
        <v>4</v>
      </c>
      <c r="H1338" t="s">
        <v>54</v>
      </c>
      <c r="I1338" s="103"/>
    </row>
    <row r="1339" spans="1:9" x14ac:dyDescent="0.35">
      <c r="A1339" t="s">
        <v>550</v>
      </c>
      <c r="B1339" t="s">
        <v>51</v>
      </c>
      <c r="C1339" t="s">
        <v>340</v>
      </c>
      <c r="D1339" t="s">
        <v>776</v>
      </c>
      <c r="E1339" s="103">
        <v>2.739997240619672</v>
      </c>
      <c r="F1339" s="103">
        <v>677948</v>
      </c>
      <c r="G1339" s="103">
        <v>4</v>
      </c>
      <c r="H1339" t="s">
        <v>54</v>
      </c>
      <c r="I1339" s="103"/>
    </row>
    <row r="1340" spans="1:9" x14ac:dyDescent="0.35">
      <c r="A1340" t="s">
        <v>879</v>
      </c>
      <c r="B1340" t="s">
        <v>51</v>
      </c>
      <c r="C1340" t="s">
        <v>353</v>
      </c>
      <c r="D1340" t="s">
        <v>40</v>
      </c>
      <c r="E1340" s="103">
        <v>9.0598760977307E-3</v>
      </c>
      <c r="F1340" s="103">
        <v>677948</v>
      </c>
      <c r="G1340" s="103">
        <v>4</v>
      </c>
      <c r="H1340" t="s">
        <v>54</v>
      </c>
      <c r="I1340" s="103"/>
    </row>
    <row r="1341" spans="1:9" x14ac:dyDescent="0.35">
      <c r="A1341" t="s">
        <v>5511</v>
      </c>
      <c r="B1341" t="s">
        <v>51</v>
      </c>
      <c r="C1341" t="s">
        <v>353</v>
      </c>
      <c r="D1341" t="s">
        <v>5070</v>
      </c>
      <c r="E1341" s="103">
        <v>9.7599293363963419E-3</v>
      </c>
      <c r="F1341" s="103">
        <v>677948</v>
      </c>
      <c r="G1341" s="103">
        <v>4</v>
      </c>
      <c r="H1341" t="s">
        <v>54</v>
      </c>
      <c r="I1341" s="103"/>
    </row>
    <row r="1342" spans="1:9" x14ac:dyDescent="0.35">
      <c r="A1342" t="s">
        <v>5512</v>
      </c>
      <c r="B1342" t="s">
        <v>51</v>
      </c>
      <c r="C1342" t="s">
        <v>353</v>
      </c>
      <c r="D1342" t="s">
        <v>5071</v>
      </c>
      <c r="E1342" s="103">
        <v>9.0618068390145978E-3</v>
      </c>
      <c r="F1342" s="103">
        <v>677948</v>
      </c>
      <c r="G1342" s="103">
        <v>4</v>
      </c>
      <c r="H1342" t="s">
        <v>54</v>
      </c>
      <c r="I1342" s="103"/>
    </row>
    <row r="1343" spans="1:9" x14ac:dyDescent="0.35">
      <c r="A1343" t="s">
        <v>5513</v>
      </c>
      <c r="B1343" t="s">
        <v>51</v>
      </c>
      <c r="C1343" t="s">
        <v>353</v>
      </c>
      <c r="D1343" t="s">
        <v>5072</v>
      </c>
      <c r="E1343" s="103">
        <v>9.7598677796557169E-3</v>
      </c>
      <c r="F1343" s="103">
        <v>677948</v>
      </c>
      <c r="G1343" s="103">
        <v>4</v>
      </c>
      <c r="H1343" t="s">
        <v>54</v>
      </c>
      <c r="I1343" s="103"/>
    </row>
    <row r="1344" spans="1:9" x14ac:dyDescent="0.35">
      <c r="A1344" t="s">
        <v>877</v>
      </c>
      <c r="B1344" t="s">
        <v>51</v>
      </c>
      <c r="C1344" t="s">
        <v>353</v>
      </c>
      <c r="D1344" t="s">
        <v>42</v>
      </c>
      <c r="E1344" s="103">
        <v>9.5462688671958083E-3</v>
      </c>
      <c r="F1344" s="103">
        <v>677948</v>
      </c>
      <c r="G1344" s="103">
        <v>4</v>
      </c>
      <c r="H1344" t="s">
        <v>54</v>
      </c>
      <c r="I1344" s="103"/>
    </row>
    <row r="1345" spans="1:9" x14ac:dyDescent="0.35">
      <c r="A1345" t="s">
        <v>1913</v>
      </c>
      <c r="B1345" t="s">
        <v>51</v>
      </c>
      <c r="C1345" t="s">
        <v>353</v>
      </c>
      <c r="D1345" t="s">
        <v>1767</v>
      </c>
      <c r="E1345" s="103">
        <v>9.4584095195039877E-3</v>
      </c>
      <c r="F1345" s="103">
        <v>677948</v>
      </c>
      <c r="G1345" s="103">
        <v>4</v>
      </c>
      <c r="H1345" t="s">
        <v>54</v>
      </c>
      <c r="I1345" s="103"/>
    </row>
    <row r="1346" spans="1:9" x14ac:dyDescent="0.35">
      <c r="A1346" t="s">
        <v>1914</v>
      </c>
      <c r="B1346" t="s">
        <v>51</v>
      </c>
      <c r="C1346" t="s">
        <v>353</v>
      </c>
      <c r="D1346" t="s">
        <v>1768</v>
      </c>
      <c r="E1346" s="103">
        <v>3.5706769440197778E-3</v>
      </c>
      <c r="F1346" s="103">
        <v>677948</v>
      </c>
      <c r="G1346" s="103">
        <v>4</v>
      </c>
      <c r="H1346" t="s">
        <v>54</v>
      </c>
      <c r="I1346" s="103"/>
    </row>
    <row r="1347" spans="1:9" x14ac:dyDescent="0.35">
      <c r="A1347" t="s">
        <v>878</v>
      </c>
      <c r="B1347" t="s">
        <v>51</v>
      </c>
      <c r="C1347" t="s">
        <v>353</v>
      </c>
      <c r="D1347" t="s">
        <v>340</v>
      </c>
      <c r="E1347" s="103">
        <v>9.4624348141997029E-3</v>
      </c>
      <c r="F1347" s="103">
        <v>677948</v>
      </c>
      <c r="G1347" s="103">
        <v>4</v>
      </c>
      <c r="H1347" t="s">
        <v>54</v>
      </c>
      <c r="I1347" s="103"/>
    </row>
    <row r="1348" spans="1:9" x14ac:dyDescent="0.35">
      <c r="A1348" t="s">
        <v>554</v>
      </c>
      <c r="B1348" t="s">
        <v>51</v>
      </c>
      <c r="C1348" t="s">
        <v>353</v>
      </c>
      <c r="D1348" t="s">
        <v>777</v>
      </c>
      <c r="E1348" s="103">
        <v>9.5229092434663438E-3</v>
      </c>
      <c r="F1348" s="103">
        <v>677948</v>
      </c>
      <c r="G1348" s="103">
        <v>4</v>
      </c>
      <c r="H1348" t="s">
        <v>54</v>
      </c>
      <c r="I1348" s="103"/>
    </row>
    <row r="1349" spans="1:9" x14ac:dyDescent="0.35">
      <c r="A1349" t="s">
        <v>555</v>
      </c>
      <c r="B1349" t="s">
        <v>51</v>
      </c>
      <c r="C1349" t="s">
        <v>353</v>
      </c>
      <c r="D1349" t="s">
        <v>776</v>
      </c>
      <c r="E1349" s="103">
        <v>2.362017394489474E-2</v>
      </c>
      <c r="F1349" s="103">
        <v>677948</v>
      </c>
      <c r="G1349" s="103">
        <v>4</v>
      </c>
      <c r="H1349" t="s">
        <v>54</v>
      </c>
      <c r="I1349" s="103"/>
    </row>
    <row r="1350" spans="1:9" x14ac:dyDescent="0.35">
      <c r="A1350" t="s">
        <v>7781</v>
      </c>
      <c r="B1350" t="s">
        <v>51</v>
      </c>
      <c r="C1350" t="s">
        <v>7626</v>
      </c>
      <c r="D1350" t="s">
        <v>40</v>
      </c>
      <c r="E1350" s="103">
        <v>1.1351579799528078E-5</v>
      </c>
      <c r="F1350" s="103">
        <v>677948</v>
      </c>
      <c r="G1350" s="103">
        <v>4</v>
      </c>
      <c r="H1350" t="s">
        <v>54</v>
      </c>
      <c r="I1350" s="103"/>
    </row>
    <row r="1351" spans="1:9" x14ac:dyDescent="0.35">
      <c r="A1351" t="s">
        <v>7782</v>
      </c>
      <c r="B1351" t="s">
        <v>51</v>
      </c>
      <c r="C1351" t="s">
        <v>7626</v>
      </c>
      <c r="D1351" t="s">
        <v>5070</v>
      </c>
      <c r="E1351" s="103">
        <v>1.1603525723389266E-5</v>
      </c>
      <c r="F1351" s="103">
        <v>677948</v>
      </c>
      <c r="G1351" s="103">
        <v>4</v>
      </c>
      <c r="H1351" t="s">
        <v>54</v>
      </c>
      <c r="I1351" s="103"/>
    </row>
    <row r="1352" spans="1:9" x14ac:dyDescent="0.35">
      <c r="A1352" t="s">
        <v>7783</v>
      </c>
      <c r="B1352" t="s">
        <v>51</v>
      </c>
      <c r="C1352" t="s">
        <v>7626</v>
      </c>
      <c r="D1352" t="s">
        <v>5071</v>
      </c>
      <c r="E1352" s="103">
        <v>1.1351579799528078E-5</v>
      </c>
      <c r="F1352" s="103">
        <v>677948</v>
      </c>
      <c r="G1352" s="103">
        <v>4</v>
      </c>
      <c r="H1352" t="s">
        <v>54</v>
      </c>
      <c r="I1352" s="103"/>
    </row>
    <row r="1353" spans="1:9" x14ac:dyDescent="0.35">
      <c r="A1353" t="s">
        <v>7784</v>
      </c>
      <c r="B1353" t="s">
        <v>51</v>
      </c>
      <c r="C1353" t="s">
        <v>7626</v>
      </c>
      <c r="D1353" t="s">
        <v>5072</v>
      </c>
      <c r="E1353" s="103">
        <v>1.1351579799528078E-5</v>
      </c>
      <c r="F1353" s="103">
        <v>677948</v>
      </c>
      <c r="G1353" s="103">
        <v>4</v>
      </c>
      <c r="H1353" t="s">
        <v>54</v>
      </c>
      <c r="I1353" s="103"/>
    </row>
    <row r="1354" spans="1:9" x14ac:dyDescent="0.35">
      <c r="A1354" t="s">
        <v>7785</v>
      </c>
      <c r="B1354" t="s">
        <v>51</v>
      </c>
      <c r="C1354" t="s">
        <v>7626</v>
      </c>
      <c r="D1354" t="s">
        <v>42</v>
      </c>
      <c r="E1354" s="103">
        <v>1.1420490153815838E-5</v>
      </c>
      <c r="F1354" s="103">
        <v>677948</v>
      </c>
      <c r="G1354" s="103">
        <v>4</v>
      </c>
      <c r="H1354" t="s">
        <v>54</v>
      </c>
      <c r="I1354" s="103"/>
    </row>
    <row r="1355" spans="1:9" x14ac:dyDescent="0.35">
      <c r="A1355" t="s">
        <v>7786</v>
      </c>
      <c r="B1355" t="s">
        <v>51</v>
      </c>
      <c r="C1355" t="s">
        <v>7626</v>
      </c>
      <c r="D1355" t="s">
        <v>1767</v>
      </c>
      <c r="E1355" s="103">
        <v>1.1420490153815838E-5</v>
      </c>
      <c r="F1355" s="103">
        <v>677948</v>
      </c>
      <c r="G1355" s="103">
        <v>4</v>
      </c>
      <c r="H1355" t="s">
        <v>54</v>
      </c>
      <c r="I1355" s="103"/>
    </row>
    <row r="1356" spans="1:9" x14ac:dyDescent="0.35">
      <c r="A1356" t="s">
        <v>7787</v>
      </c>
      <c r="B1356" t="s">
        <v>51</v>
      </c>
      <c r="C1356" t="s">
        <v>7626</v>
      </c>
      <c r="D1356" t="s">
        <v>1768</v>
      </c>
      <c r="E1356" s="103">
        <v>5.6935511297334908E-6</v>
      </c>
      <c r="F1356" s="103">
        <v>677948</v>
      </c>
      <c r="G1356" s="103">
        <v>4</v>
      </c>
      <c r="H1356" t="s">
        <v>54</v>
      </c>
      <c r="I1356" s="103"/>
    </row>
    <row r="1357" spans="1:9" x14ac:dyDescent="0.35">
      <c r="A1357" t="s">
        <v>7788</v>
      </c>
      <c r="B1357" t="s">
        <v>51</v>
      </c>
      <c r="C1357" t="s">
        <v>7626</v>
      </c>
      <c r="D1357" t="s">
        <v>340</v>
      </c>
      <c r="E1357" s="103">
        <v>1.1231076475251431E-5</v>
      </c>
      <c r="F1357" s="103">
        <v>677948</v>
      </c>
      <c r="G1357" s="103">
        <v>4</v>
      </c>
      <c r="H1357" t="s">
        <v>54</v>
      </c>
      <c r="I1357" s="103"/>
    </row>
    <row r="1358" spans="1:9" x14ac:dyDescent="0.35">
      <c r="A1358" t="s">
        <v>7789</v>
      </c>
      <c r="B1358" t="s">
        <v>51</v>
      </c>
      <c r="C1358" t="s">
        <v>7626</v>
      </c>
      <c r="D1358" t="s">
        <v>777</v>
      </c>
      <c r="E1358" s="103">
        <v>1.122904667629473E-5</v>
      </c>
      <c r="F1358" s="103">
        <v>677948</v>
      </c>
      <c r="G1358" s="103">
        <v>4</v>
      </c>
      <c r="H1358" t="s">
        <v>54</v>
      </c>
      <c r="I1358" s="103"/>
    </row>
    <row r="1359" spans="1:9" x14ac:dyDescent="0.35">
      <c r="A1359" t="s">
        <v>7790</v>
      </c>
      <c r="B1359" t="s">
        <v>51</v>
      </c>
      <c r="C1359" t="s">
        <v>7626</v>
      </c>
      <c r="D1359" t="s">
        <v>776</v>
      </c>
      <c r="E1359" s="103">
        <v>3.0117214103603671E-5</v>
      </c>
      <c r="F1359" s="103">
        <v>677948</v>
      </c>
      <c r="G1359" s="103">
        <v>4</v>
      </c>
      <c r="H1359" t="s">
        <v>54</v>
      </c>
      <c r="I1359" s="103"/>
    </row>
    <row r="1360" spans="1:9" x14ac:dyDescent="0.35">
      <c r="A1360" t="s">
        <v>4900</v>
      </c>
      <c r="B1360" t="s">
        <v>51</v>
      </c>
      <c r="C1360" t="s">
        <v>4874</v>
      </c>
      <c r="D1360" t="s">
        <v>40</v>
      </c>
      <c r="E1360" s="103">
        <v>6.3651081218031613E-5</v>
      </c>
      <c r="F1360" s="103">
        <v>677948</v>
      </c>
      <c r="G1360" s="103">
        <v>4</v>
      </c>
      <c r="H1360" t="s">
        <v>54</v>
      </c>
      <c r="I1360" s="103"/>
    </row>
    <row r="1361" spans="1:9" x14ac:dyDescent="0.35">
      <c r="A1361" t="s">
        <v>5514</v>
      </c>
      <c r="B1361" t="s">
        <v>51</v>
      </c>
      <c r="C1361" t="s">
        <v>4874</v>
      </c>
      <c r="D1361" t="s">
        <v>5070</v>
      </c>
      <c r="E1361" s="103">
        <v>6.4269593610223982E-5</v>
      </c>
      <c r="F1361" s="103">
        <v>677948</v>
      </c>
      <c r="G1361" s="103">
        <v>4</v>
      </c>
      <c r="H1361" t="s">
        <v>54</v>
      </c>
      <c r="I1361" s="103"/>
    </row>
    <row r="1362" spans="1:9" x14ac:dyDescent="0.35">
      <c r="A1362" t="s">
        <v>5515</v>
      </c>
      <c r="B1362" t="s">
        <v>51</v>
      </c>
      <c r="C1362" t="s">
        <v>4874</v>
      </c>
      <c r="D1362" t="s">
        <v>5071</v>
      </c>
      <c r="E1362" s="103">
        <v>6.3651081218031613E-5</v>
      </c>
      <c r="F1362" s="103">
        <v>677948</v>
      </c>
      <c r="G1362" s="103">
        <v>4</v>
      </c>
      <c r="H1362" t="s">
        <v>54</v>
      </c>
      <c r="I1362" s="103"/>
    </row>
    <row r="1363" spans="1:9" x14ac:dyDescent="0.35">
      <c r="A1363" t="s">
        <v>5516</v>
      </c>
      <c r="B1363" t="s">
        <v>51</v>
      </c>
      <c r="C1363" t="s">
        <v>4874</v>
      </c>
      <c r="D1363" t="s">
        <v>5072</v>
      </c>
      <c r="E1363" s="103">
        <v>6.3709947015803107E-5</v>
      </c>
      <c r="F1363" s="103">
        <v>677948</v>
      </c>
      <c r="G1363" s="103">
        <v>4</v>
      </c>
      <c r="H1363" t="s">
        <v>54</v>
      </c>
      <c r="I1363" s="103"/>
    </row>
    <row r="1364" spans="1:9" x14ac:dyDescent="0.35">
      <c r="A1364" t="s">
        <v>4901</v>
      </c>
      <c r="B1364" t="s">
        <v>51</v>
      </c>
      <c r="C1364" t="s">
        <v>4874</v>
      </c>
      <c r="D1364" t="s">
        <v>42</v>
      </c>
      <c r="E1364" s="103">
        <v>6.3373919708747898E-5</v>
      </c>
      <c r="F1364" s="103">
        <v>677948</v>
      </c>
      <c r="G1364" s="103">
        <v>4</v>
      </c>
      <c r="H1364" t="s">
        <v>54</v>
      </c>
      <c r="I1364" s="103"/>
    </row>
    <row r="1365" spans="1:9" x14ac:dyDescent="0.35">
      <c r="A1365" t="s">
        <v>4902</v>
      </c>
      <c r="B1365" t="s">
        <v>51</v>
      </c>
      <c r="C1365" t="s">
        <v>4874</v>
      </c>
      <c r="D1365" t="s">
        <v>1767</v>
      </c>
      <c r="E1365" s="103">
        <v>6.3159793998434082E-5</v>
      </c>
      <c r="F1365" s="103">
        <v>677948</v>
      </c>
      <c r="G1365" s="103">
        <v>4</v>
      </c>
      <c r="H1365" t="s">
        <v>54</v>
      </c>
      <c r="I1365" s="103"/>
    </row>
    <row r="1366" spans="1:9" x14ac:dyDescent="0.35">
      <c r="A1366" t="s">
        <v>4903</v>
      </c>
      <c r="B1366" t="s">
        <v>51</v>
      </c>
      <c r="C1366" t="s">
        <v>4874</v>
      </c>
      <c r="D1366" t="s">
        <v>1768</v>
      </c>
      <c r="E1366" s="103">
        <v>3.4105080225734916E-5</v>
      </c>
      <c r="F1366" s="103">
        <v>677948</v>
      </c>
      <c r="G1366" s="103">
        <v>4</v>
      </c>
      <c r="H1366" t="s">
        <v>54</v>
      </c>
      <c r="I1366" s="103"/>
    </row>
    <row r="1367" spans="1:9" x14ac:dyDescent="0.35">
      <c r="A1367" t="s">
        <v>4904</v>
      </c>
      <c r="B1367" t="s">
        <v>51</v>
      </c>
      <c r="C1367" t="s">
        <v>4874</v>
      </c>
      <c r="D1367" t="s">
        <v>340</v>
      </c>
      <c r="E1367" s="103">
        <v>6.2792748380625867E-5</v>
      </c>
      <c r="F1367" s="103">
        <v>677948</v>
      </c>
      <c r="G1367" s="103">
        <v>4</v>
      </c>
      <c r="H1367" t="s">
        <v>54</v>
      </c>
      <c r="I1367" s="103"/>
    </row>
    <row r="1368" spans="1:9" x14ac:dyDescent="0.35">
      <c r="A1368" t="s">
        <v>4905</v>
      </c>
      <c r="B1368" t="s">
        <v>51</v>
      </c>
      <c r="C1368" t="s">
        <v>4874</v>
      </c>
      <c r="D1368" t="s">
        <v>777</v>
      </c>
      <c r="E1368" s="103">
        <v>6.6132879342900019E-5</v>
      </c>
      <c r="F1368" s="103">
        <v>677948</v>
      </c>
      <c r="G1368" s="103">
        <v>4</v>
      </c>
      <c r="H1368" t="s">
        <v>54</v>
      </c>
      <c r="I1368" s="103"/>
    </row>
    <row r="1369" spans="1:9" x14ac:dyDescent="0.35">
      <c r="A1369" t="s">
        <v>4906</v>
      </c>
      <c r="B1369" t="s">
        <v>51</v>
      </c>
      <c r="C1369" t="s">
        <v>4874</v>
      </c>
      <c r="D1369" t="s">
        <v>776</v>
      </c>
      <c r="E1369" s="103">
        <v>1.6788696465189025E-4</v>
      </c>
      <c r="F1369" s="103">
        <v>677948</v>
      </c>
      <c r="G1369" s="103">
        <v>4</v>
      </c>
      <c r="H1369" t="s">
        <v>54</v>
      </c>
      <c r="I1369" s="103"/>
    </row>
    <row r="1370" spans="1:9" x14ac:dyDescent="0.35">
      <c r="A1370" t="s">
        <v>7791</v>
      </c>
      <c r="B1370" t="s">
        <v>51</v>
      </c>
      <c r="C1370" t="s">
        <v>7627</v>
      </c>
      <c r="D1370" t="s">
        <v>40</v>
      </c>
      <c r="E1370" s="103">
        <v>1.3147811519737597E-4</v>
      </c>
      <c r="F1370" s="103">
        <v>677948</v>
      </c>
      <c r="G1370" s="103">
        <v>4</v>
      </c>
      <c r="H1370" t="s">
        <v>54</v>
      </c>
      <c r="I1370" s="103"/>
    </row>
    <row r="1371" spans="1:9" x14ac:dyDescent="0.35">
      <c r="A1371" t="s">
        <v>7792</v>
      </c>
      <c r="B1371" t="s">
        <v>51</v>
      </c>
      <c r="C1371" t="s">
        <v>7627</v>
      </c>
      <c r="D1371" t="s">
        <v>5070</v>
      </c>
      <c r="E1371" s="103">
        <v>1.9726087810073383E-4</v>
      </c>
      <c r="F1371" s="103">
        <v>677948</v>
      </c>
      <c r="G1371" s="103">
        <v>4</v>
      </c>
      <c r="H1371" t="s">
        <v>54</v>
      </c>
      <c r="I1371" s="103"/>
    </row>
    <row r="1372" spans="1:9" x14ac:dyDescent="0.35">
      <c r="A1372" t="s">
        <v>7793</v>
      </c>
      <c r="B1372" t="s">
        <v>51</v>
      </c>
      <c r="C1372" t="s">
        <v>7627</v>
      </c>
      <c r="D1372" t="s">
        <v>5071</v>
      </c>
      <c r="E1372" s="103">
        <v>1.9722299409274786E-4</v>
      </c>
      <c r="F1372" s="103">
        <v>677948</v>
      </c>
      <c r="G1372" s="103">
        <v>4</v>
      </c>
      <c r="H1372" t="s">
        <v>54</v>
      </c>
      <c r="I1372" s="103"/>
    </row>
    <row r="1373" spans="1:9" x14ac:dyDescent="0.35">
      <c r="A1373" t="s">
        <v>7794</v>
      </c>
      <c r="B1373" t="s">
        <v>51</v>
      </c>
      <c r="C1373" t="s">
        <v>7627</v>
      </c>
      <c r="D1373" t="s">
        <v>5072</v>
      </c>
      <c r="E1373" s="103">
        <v>1.9726087810073383E-4</v>
      </c>
      <c r="F1373" s="103">
        <v>677948</v>
      </c>
      <c r="G1373" s="103">
        <v>4</v>
      </c>
      <c r="H1373" t="s">
        <v>54</v>
      </c>
      <c r="I1373" s="103"/>
    </row>
    <row r="1374" spans="1:9" x14ac:dyDescent="0.35">
      <c r="A1374" t="s">
        <v>7795</v>
      </c>
      <c r="B1374" t="s">
        <v>51</v>
      </c>
      <c r="C1374" t="s">
        <v>7627</v>
      </c>
      <c r="D1374" t="s">
        <v>42</v>
      </c>
      <c r="E1374" s="103">
        <v>1.9726087810073383E-4</v>
      </c>
      <c r="F1374" s="103">
        <v>677948</v>
      </c>
      <c r="G1374" s="103">
        <v>4</v>
      </c>
      <c r="H1374" t="s">
        <v>54</v>
      </c>
      <c r="I1374" s="103"/>
    </row>
    <row r="1375" spans="1:9" x14ac:dyDescent="0.35">
      <c r="A1375" t="s">
        <v>7796</v>
      </c>
      <c r="B1375" t="s">
        <v>51</v>
      </c>
      <c r="C1375" t="s">
        <v>7627</v>
      </c>
      <c r="D1375" t="s">
        <v>1767</v>
      </c>
      <c r="E1375" s="103">
        <v>1.9726087810073383E-4</v>
      </c>
      <c r="F1375" s="103">
        <v>677948</v>
      </c>
      <c r="G1375" s="103">
        <v>4</v>
      </c>
      <c r="H1375" t="s">
        <v>54</v>
      </c>
      <c r="I1375" s="103"/>
    </row>
    <row r="1376" spans="1:9" x14ac:dyDescent="0.35">
      <c r="A1376" t="s">
        <v>7797</v>
      </c>
      <c r="B1376" t="s">
        <v>51</v>
      </c>
      <c r="C1376" t="s">
        <v>7627</v>
      </c>
      <c r="D1376" t="s">
        <v>1768</v>
      </c>
      <c r="E1376" s="103">
        <v>1.7420572305216429E-4</v>
      </c>
      <c r="F1376" s="103">
        <v>677948</v>
      </c>
      <c r="G1376" s="103">
        <v>4</v>
      </c>
      <c r="H1376" t="s">
        <v>54</v>
      </c>
      <c r="I1376" s="103"/>
    </row>
    <row r="1377" spans="1:9" x14ac:dyDescent="0.35">
      <c r="A1377" t="s">
        <v>7798</v>
      </c>
      <c r="B1377" t="s">
        <v>51</v>
      </c>
      <c r="C1377" t="s">
        <v>7627</v>
      </c>
      <c r="D1377" t="s">
        <v>340</v>
      </c>
      <c r="E1377" s="103">
        <v>3.2865371216634497E-5</v>
      </c>
      <c r="F1377" s="103">
        <v>677948</v>
      </c>
      <c r="G1377" s="103">
        <v>4</v>
      </c>
      <c r="H1377" t="s">
        <v>54</v>
      </c>
      <c r="I1377" s="103"/>
    </row>
    <row r="1378" spans="1:9" x14ac:dyDescent="0.35">
      <c r="A1378" t="s">
        <v>7799</v>
      </c>
      <c r="B1378" t="s">
        <v>51</v>
      </c>
      <c r="C1378" t="s">
        <v>7627</v>
      </c>
      <c r="D1378" t="s">
        <v>777</v>
      </c>
      <c r="E1378" s="103">
        <v>1.6805431991255806E-4</v>
      </c>
      <c r="F1378" s="103">
        <v>677948</v>
      </c>
      <c r="G1378" s="103">
        <v>4</v>
      </c>
      <c r="H1378" t="s">
        <v>54</v>
      </c>
      <c r="I1378" s="103"/>
    </row>
    <row r="1379" spans="1:9" x14ac:dyDescent="0.35">
      <c r="A1379" t="s">
        <v>7800</v>
      </c>
      <c r="B1379" t="s">
        <v>51</v>
      </c>
      <c r="C1379" t="s">
        <v>7627</v>
      </c>
      <c r="D1379" t="s">
        <v>776</v>
      </c>
      <c r="E1379" s="103">
        <v>3.842112204937922E-4</v>
      </c>
      <c r="F1379" s="103">
        <v>677948</v>
      </c>
      <c r="G1379" s="103">
        <v>4</v>
      </c>
      <c r="H1379" t="s">
        <v>54</v>
      </c>
      <c r="I1379" s="103"/>
    </row>
    <row r="1380" spans="1:9" x14ac:dyDescent="0.35">
      <c r="A1380" t="s">
        <v>7801</v>
      </c>
      <c r="B1380" t="s">
        <v>51</v>
      </c>
      <c r="C1380" t="s">
        <v>7628</v>
      </c>
      <c r="D1380" t="s">
        <v>40</v>
      </c>
      <c r="E1380" s="103">
        <v>4.0878861626798916E-4</v>
      </c>
      <c r="F1380" s="103">
        <v>677948</v>
      </c>
      <c r="G1380" s="103">
        <v>4</v>
      </c>
      <c r="H1380" t="s">
        <v>54</v>
      </c>
      <c r="I1380" s="103"/>
    </row>
    <row r="1381" spans="1:9" x14ac:dyDescent="0.35">
      <c r="A1381" t="s">
        <v>7802</v>
      </c>
      <c r="B1381" t="s">
        <v>51</v>
      </c>
      <c r="C1381" t="s">
        <v>7628</v>
      </c>
      <c r="D1381" t="s">
        <v>5070</v>
      </c>
      <c r="E1381" s="103">
        <v>5.037796709481925E-4</v>
      </c>
      <c r="F1381" s="103">
        <v>677948</v>
      </c>
      <c r="G1381" s="103">
        <v>4</v>
      </c>
      <c r="H1381" t="s">
        <v>54</v>
      </c>
      <c r="I1381" s="103"/>
    </row>
    <row r="1382" spans="1:9" x14ac:dyDescent="0.35">
      <c r="A1382" t="s">
        <v>7803</v>
      </c>
      <c r="B1382" t="s">
        <v>51</v>
      </c>
      <c r="C1382" t="s">
        <v>7628</v>
      </c>
      <c r="D1382" t="s">
        <v>5071</v>
      </c>
      <c r="E1382" s="103">
        <v>5.0172747096694273E-4</v>
      </c>
      <c r="F1382" s="103">
        <v>677948</v>
      </c>
      <c r="G1382" s="103">
        <v>4</v>
      </c>
      <c r="H1382" t="s">
        <v>54</v>
      </c>
      <c r="I1382" s="103"/>
    </row>
    <row r="1383" spans="1:9" x14ac:dyDescent="0.35">
      <c r="A1383" t="s">
        <v>7804</v>
      </c>
      <c r="B1383" t="s">
        <v>51</v>
      </c>
      <c r="C1383" t="s">
        <v>7628</v>
      </c>
      <c r="D1383" t="s">
        <v>5072</v>
      </c>
      <c r="E1383" s="103">
        <v>5.037796709481925E-4</v>
      </c>
      <c r="F1383" s="103">
        <v>677948</v>
      </c>
      <c r="G1383" s="103">
        <v>4</v>
      </c>
      <c r="H1383" t="s">
        <v>54</v>
      </c>
      <c r="I1383" s="103"/>
    </row>
    <row r="1384" spans="1:9" x14ac:dyDescent="0.35">
      <c r="A1384" t="s">
        <v>7805</v>
      </c>
      <c r="B1384" t="s">
        <v>51</v>
      </c>
      <c r="C1384" t="s">
        <v>7628</v>
      </c>
      <c r="D1384" t="s">
        <v>42</v>
      </c>
      <c r="E1384" s="103">
        <v>5.0074900069625088E-4</v>
      </c>
      <c r="F1384" s="103">
        <v>677948</v>
      </c>
      <c r="G1384" s="103">
        <v>4</v>
      </c>
      <c r="H1384" t="s">
        <v>54</v>
      </c>
      <c r="I1384" s="103"/>
    </row>
    <row r="1385" spans="1:9" x14ac:dyDescent="0.35">
      <c r="A1385" t="s">
        <v>7806</v>
      </c>
      <c r="B1385" t="s">
        <v>51</v>
      </c>
      <c r="C1385" t="s">
        <v>7628</v>
      </c>
      <c r="D1385" t="s">
        <v>1767</v>
      </c>
      <c r="E1385" s="103">
        <v>5.0010668125615321E-4</v>
      </c>
      <c r="F1385" s="103">
        <v>677948</v>
      </c>
      <c r="G1385" s="103">
        <v>4</v>
      </c>
      <c r="H1385" t="s">
        <v>54</v>
      </c>
      <c r="I1385" s="103"/>
    </row>
    <row r="1386" spans="1:9" x14ac:dyDescent="0.35">
      <c r="A1386" t="s">
        <v>7807</v>
      </c>
      <c r="B1386" t="s">
        <v>51</v>
      </c>
      <c r="C1386" t="s">
        <v>7628</v>
      </c>
      <c r="D1386" t="s">
        <v>1768</v>
      </c>
      <c r="E1386" s="103">
        <v>3.9268701725797393E-4</v>
      </c>
      <c r="F1386" s="103">
        <v>677948</v>
      </c>
      <c r="G1386" s="103">
        <v>4</v>
      </c>
      <c r="H1386" t="s">
        <v>54</v>
      </c>
      <c r="I1386" s="103"/>
    </row>
    <row r="1387" spans="1:9" x14ac:dyDescent="0.35">
      <c r="A1387" t="s">
        <v>7808</v>
      </c>
      <c r="B1387" t="s">
        <v>51</v>
      </c>
      <c r="C1387" t="s">
        <v>7628</v>
      </c>
      <c r="D1387" t="s">
        <v>340</v>
      </c>
      <c r="E1387" s="103">
        <v>1.7640887525722447E-4</v>
      </c>
      <c r="F1387" s="103">
        <v>677948</v>
      </c>
      <c r="G1387" s="103">
        <v>4</v>
      </c>
      <c r="H1387" t="s">
        <v>54</v>
      </c>
      <c r="I1387" s="103"/>
    </row>
    <row r="1388" spans="1:9" x14ac:dyDescent="0.35">
      <c r="A1388" t="s">
        <v>7809</v>
      </c>
      <c r="B1388" t="s">
        <v>51</v>
      </c>
      <c r="C1388" t="s">
        <v>7628</v>
      </c>
      <c r="D1388" t="s">
        <v>777</v>
      </c>
      <c r="E1388" s="103">
        <v>4.0973087514180659E-4</v>
      </c>
      <c r="F1388" s="103">
        <v>677948</v>
      </c>
      <c r="G1388" s="103">
        <v>4</v>
      </c>
      <c r="H1388" t="s">
        <v>54</v>
      </c>
      <c r="I1388" s="103"/>
    </row>
    <row r="1389" spans="1:9" x14ac:dyDescent="0.35">
      <c r="A1389" t="s">
        <v>7810</v>
      </c>
      <c r="B1389" t="s">
        <v>51</v>
      </c>
      <c r="C1389" t="s">
        <v>7628</v>
      </c>
      <c r="D1389" t="s">
        <v>776</v>
      </c>
      <c r="E1389" s="103">
        <v>1.047597886008829E-3</v>
      </c>
      <c r="F1389" s="103">
        <v>677948</v>
      </c>
      <c r="G1389" s="103">
        <v>4</v>
      </c>
      <c r="H1389" t="s">
        <v>54</v>
      </c>
      <c r="I1389" s="103"/>
    </row>
    <row r="1390" spans="1:9" x14ac:dyDescent="0.35">
      <c r="A1390" t="s">
        <v>7811</v>
      </c>
      <c r="B1390" t="s">
        <v>51</v>
      </c>
      <c r="C1390" t="s">
        <v>7629</v>
      </c>
      <c r="D1390" t="s">
        <v>40</v>
      </c>
      <c r="E1390" s="103">
        <v>5.4026673146536513E-4</v>
      </c>
      <c r="F1390" s="103">
        <v>677948</v>
      </c>
      <c r="G1390" s="103">
        <v>4</v>
      </c>
      <c r="H1390" t="s">
        <v>54</v>
      </c>
      <c r="I1390" s="103"/>
    </row>
    <row r="1391" spans="1:9" x14ac:dyDescent="0.35">
      <c r="A1391" t="s">
        <v>7812</v>
      </c>
      <c r="B1391" t="s">
        <v>51</v>
      </c>
      <c r="C1391" t="s">
        <v>7629</v>
      </c>
      <c r="D1391" t="s">
        <v>5070</v>
      </c>
      <c r="E1391" s="103">
        <v>7.0104054904892633E-4</v>
      </c>
      <c r="F1391" s="103">
        <v>677948</v>
      </c>
      <c r="G1391" s="103">
        <v>4</v>
      </c>
      <c r="H1391" t="s">
        <v>54</v>
      </c>
      <c r="I1391" s="103"/>
    </row>
    <row r="1392" spans="1:9" x14ac:dyDescent="0.35">
      <c r="A1392" t="s">
        <v>7813</v>
      </c>
      <c r="B1392" t="s">
        <v>51</v>
      </c>
      <c r="C1392" t="s">
        <v>7629</v>
      </c>
      <c r="D1392" t="s">
        <v>5071</v>
      </c>
      <c r="E1392" s="103">
        <v>6.9895046505969057E-4</v>
      </c>
      <c r="F1392" s="103">
        <v>677948</v>
      </c>
      <c r="G1392" s="103">
        <v>4</v>
      </c>
      <c r="H1392" t="s">
        <v>54</v>
      </c>
      <c r="I1392" s="103"/>
    </row>
    <row r="1393" spans="1:9" x14ac:dyDescent="0.35">
      <c r="A1393" t="s">
        <v>7814</v>
      </c>
      <c r="B1393" t="s">
        <v>51</v>
      </c>
      <c r="C1393" t="s">
        <v>7629</v>
      </c>
      <c r="D1393" t="s">
        <v>5072</v>
      </c>
      <c r="E1393" s="103">
        <v>7.0104054904892633E-4</v>
      </c>
      <c r="F1393" s="103">
        <v>677948</v>
      </c>
      <c r="G1393" s="103">
        <v>4</v>
      </c>
      <c r="H1393" t="s">
        <v>54</v>
      </c>
      <c r="I1393" s="103"/>
    </row>
    <row r="1394" spans="1:9" x14ac:dyDescent="0.35">
      <c r="A1394" t="s">
        <v>7815</v>
      </c>
      <c r="B1394" t="s">
        <v>51</v>
      </c>
      <c r="C1394" t="s">
        <v>7629</v>
      </c>
      <c r="D1394" t="s">
        <v>42</v>
      </c>
      <c r="E1394" s="103">
        <v>6.980098787969847E-4</v>
      </c>
      <c r="F1394" s="103">
        <v>677948</v>
      </c>
      <c r="G1394" s="103">
        <v>4</v>
      </c>
      <c r="H1394" t="s">
        <v>54</v>
      </c>
      <c r="I1394" s="103"/>
    </row>
    <row r="1395" spans="1:9" x14ac:dyDescent="0.35">
      <c r="A1395" t="s">
        <v>7816</v>
      </c>
      <c r="B1395" t="s">
        <v>51</v>
      </c>
      <c r="C1395" t="s">
        <v>7629</v>
      </c>
      <c r="D1395" t="s">
        <v>1767</v>
      </c>
      <c r="E1395" s="103">
        <v>6.9736755935688704E-4</v>
      </c>
      <c r="F1395" s="103">
        <v>677948</v>
      </c>
      <c r="G1395" s="103">
        <v>4</v>
      </c>
      <c r="H1395" t="s">
        <v>54</v>
      </c>
      <c r="I1395" s="103"/>
    </row>
    <row r="1396" spans="1:9" x14ac:dyDescent="0.35">
      <c r="A1396" t="s">
        <v>7817</v>
      </c>
      <c r="B1396" t="s">
        <v>51</v>
      </c>
      <c r="C1396" t="s">
        <v>7629</v>
      </c>
      <c r="D1396" t="s">
        <v>1768</v>
      </c>
      <c r="E1396" s="103">
        <v>5.6689274031013822E-4</v>
      </c>
      <c r="F1396" s="103">
        <v>677948</v>
      </c>
      <c r="G1396" s="103">
        <v>4</v>
      </c>
      <c r="H1396" t="s">
        <v>54</v>
      </c>
      <c r="I1396" s="103"/>
    </row>
    <row r="1397" spans="1:9" x14ac:dyDescent="0.35">
      <c r="A1397" t="s">
        <v>7818</v>
      </c>
      <c r="B1397" t="s">
        <v>51</v>
      </c>
      <c r="C1397" t="s">
        <v>7629</v>
      </c>
      <c r="D1397" t="s">
        <v>340</v>
      </c>
      <c r="E1397" s="103">
        <v>2.0927424647385897E-4</v>
      </c>
      <c r="F1397" s="103">
        <v>677948</v>
      </c>
      <c r="G1397" s="103">
        <v>4</v>
      </c>
      <c r="H1397" t="s">
        <v>54</v>
      </c>
      <c r="I1397" s="103"/>
    </row>
    <row r="1398" spans="1:9" x14ac:dyDescent="0.35">
      <c r="A1398" t="s">
        <v>7819</v>
      </c>
      <c r="B1398" t="s">
        <v>51</v>
      </c>
      <c r="C1398" t="s">
        <v>7629</v>
      </c>
      <c r="D1398" t="s">
        <v>777</v>
      </c>
      <c r="E1398" s="103">
        <v>5.7778519505436463E-4</v>
      </c>
      <c r="F1398" s="103">
        <v>677948</v>
      </c>
      <c r="G1398" s="103">
        <v>4</v>
      </c>
      <c r="H1398" t="s">
        <v>54</v>
      </c>
      <c r="I1398" s="103"/>
    </row>
    <row r="1399" spans="1:9" x14ac:dyDescent="0.35">
      <c r="A1399" t="s">
        <v>7820</v>
      </c>
      <c r="B1399" t="s">
        <v>51</v>
      </c>
      <c r="C1399" t="s">
        <v>7629</v>
      </c>
      <c r="D1399" t="s">
        <v>776</v>
      </c>
      <c r="E1399" s="103">
        <v>1.4318091065026212E-3</v>
      </c>
      <c r="F1399" s="103">
        <v>677948</v>
      </c>
      <c r="G1399" s="103">
        <v>4</v>
      </c>
      <c r="H1399" t="s">
        <v>54</v>
      </c>
      <c r="I1399" s="103"/>
    </row>
    <row r="1400" spans="1:9" x14ac:dyDescent="0.35">
      <c r="A1400" t="s">
        <v>7821</v>
      </c>
      <c r="B1400" t="s">
        <v>51</v>
      </c>
      <c r="C1400" t="s">
        <v>7630</v>
      </c>
      <c r="D1400" t="s">
        <v>40</v>
      </c>
      <c r="E1400" s="103">
        <v>5.5161831126489323E-4</v>
      </c>
      <c r="F1400" s="103">
        <v>677948</v>
      </c>
      <c r="G1400" s="103">
        <v>4</v>
      </c>
      <c r="H1400" t="s">
        <v>54</v>
      </c>
      <c r="I1400" s="103"/>
    </row>
    <row r="1401" spans="1:9" x14ac:dyDescent="0.35">
      <c r="A1401" t="s">
        <v>7822</v>
      </c>
      <c r="B1401" t="s">
        <v>51</v>
      </c>
      <c r="C1401" t="s">
        <v>7630</v>
      </c>
      <c r="D1401" t="s">
        <v>5070</v>
      </c>
      <c r="E1401" s="103">
        <v>7.1264407477231563E-4</v>
      </c>
      <c r="F1401" s="103">
        <v>677948</v>
      </c>
      <c r="G1401" s="103">
        <v>4</v>
      </c>
      <c r="H1401" t="s">
        <v>54</v>
      </c>
      <c r="I1401" s="103"/>
    </row>
    <row r="1402" spans="1:9" x14ac:dyDescent="0.35">
      <c r="A1402" t="s">
        <v>7823</v>
      </c>
      <c r="B1402" t="s">
        <v>51</v>
      </c>
      <c r="C1402" t="s">
        <v>7630</v>
      </c>
      <c r="D1402" t="s">
        <v>5071</v>
      </c>
      <c r="E1402" s="103">
        <v>7.1030204485921856E-4</v>
      </c>
      <c r="F1402" s="103">
        <v>677948</v>
      </c>
      <c r="G1402" s="103">
        <v>4</v>
      </c>
      <c r="H1402" t="s">
        <v>54</v>
      </c>
      <c r="I1402" s="103"/>
    </row>
    <row r="1403" spans="1:9" x14ac:dyDescent="0.35">
      <c r="A1403" t="s">
        <v>7824</v>
      </c>
      <c r="B1403" t="s">
        <v>51</v>
      </c>
      <c r="C1403" t="s">
        <v>7630</v>
      </c>
      <c r="D1403" t="s">
        <v>5072</v>
      </c>
      <c r="E1403" s="103">
        <v>7.1239212884845443E-4</v>
      </c>
      <c r="F1403" s="103">
        <v>677948</v>
      </c>
      <c r="G1403" s="103">
        <v>4</v>
      </c>
      <c r="H1403" t="s">
        <v>54</v>
      </c>
      <c r="I1403" s="103"/>
    </row>
    <row r="1404" spans="1:9" x14ac:dyDescent="0.35">
      <c r="A1404" t="s">
        <v>7825</v>
      </c>
      <c r="B1404" t="s">
        <v>51</v>
      </c>
      <c r="C1404" t="s">
        <v>7630</v>
      </c>
      <c r="D1404" t="s">
        <v>42</v>
      </c>
      <c r="E1404" s="103">
        <v>7.0943036895080062E-4</v>
      </c>
      <c r="F1404" s="103">
        <v>677948</v>
      </c>
      <c r="G1404" s="103">
        <v>4</v>
      </c>
      <c r="H1404" t="s">
        <v>54</v>
      </c>
      <c r="I1404" s="103"/>
    </row>
    <row r="1405" spans="1:9" x14ac:dyDescent="0.35">
      <c r="A1405" t="s">
        <v>7826</v>
      </c>
      <c r="B1405" t="s">
        <v>51</v>
      </c>
      <c r="C1405" t="s">
        <v>7630</v>
      </c>
      <c r="D1405" t="s">
        <v>1767</v>
      </c>
      <c r="E1405" s="103">
        <v>7.0878804951070296E-4</v>
      </c>
      <c r="F1405" s="103">
        <v>677948</v>
      </c>
      <c r="G1405" s="103">
        <v>4</v>
      </c>
      <c r="H1405" t="s">
        <v>54</v>
      </c>
      <c r="I1405" s="103"/>
    </row>
    <row r="1406" spans="1:9" x14ac:dyDescent="0.35">
      <c r="A1406" t="s">
        <v>7827</v>
      </c>
      <c r="B1406" t="s">
        <v>51</v>
      </c>
      <c r="C1406" t="s">
        <v>7630</v>
      </c>
      <c r="D1406" t="s">
        <v>1768</v>
      </c>
      <c r="E1406" s="103">
        <v>5.7258629143987173E-4</v>
      </c>
      <c r="F1406" s="103">
        <v>677948</v>
      </c>
      <c r="G1406" s="103">
        <v>4</v>
      </c>
      <c r="H1406" t="s">
        <v>54</v>
      </c>
      <c r="I1406" s="103"/>
    </row>
    <row r="1407" spans="1:9" x14ac:dyDescent="0.35">
      <c r="A1407" t="s">
        <v>7828</v>
      </c>
      <c r="B1407" t="s">
        <v>51</v>
      </c>
      <c r="C1407" t="s">
        <v>7630</v>
      </c>
      <c r="D1407" t="s">
        <v>340</v>
      </c>
      <c r="E1407" s="103">
        <v>2.205053229491104E-4</v>
      </c>
      <c r="F1407" s="103">
        <v>677948</v>
      </c>
      <c r="G1407" s="103">
        <v>4</v>
      </c>
      <c r="H1407" t="s">
        <v>54</v>
      </c>
      <c r="I1407" s="103"/>
    </row>
    <row r="1408" spans="1:9" x14ac:dyDescent="0.35">
      <c r="A1408" t="s">
        <v>7829</v>
      </c>
      <c r="B1408" t="s">
        <v>51</v>
      </c>
      <c r="C1408" t="s">
        <v>7630</v>
      </c>
      <c r="D1408" t="s">
        <v>777</v>
      </c>
      <c r="E1408" s="103">
        <v>5.8901424173065937E-4</v>
      </c>
      <c r="F1408" s="103">
        <v>677948</v>
      </c>
      <c r="G1408" s="103">
        <v>4</v>
      </c>
      <c r="H1408" t="s">
        <v>54</v>
      </c>
      <c r="I1408" s="103"/>
    </row>
    <row r="1409" spans="1:9" x14ac:dyDescent="0.35">
      <c r="A1409" t="s">
        <v>7830</v>
      </c>
      <c r="B1409" t="s">
        <v>51</v>
      </c>
      <c r="C1409" t="s">
        <v>7630</v>
      </c>
      <c r="D1409" t="s">
        <v>776</v>
      </c>
      <c r="E1409" s="103">
        <v>1.4619263206062251E-3</v>
      </c>
      <c r="F1409" s="103">
        <v>677948</v>
      </c>
      <c r="G1409" s="103">
        <v>4</v>
      </c>
      <c r="H1409" t="s">
        <v>54</v>
      </c>
      <c r="I1409" s="103"/>
    </row>
    <row r="1410" spans="1:9" x14ac:dyDescent="0.35">
      <c r="A1410" t="s">
        <v>4458</v>
      </c>
      <c r="B1410" t="s">
        <v>51</v>
      </c>
      <c r="C1410" t="s">
        <v>4357</v>
      </c>
      <c r="D1410" t="s">
        <v>40</v>
      </c>
      <c r="E1410" s="103">
        <v>6.2852053291423567E-4</v>
      </c>
      <c r="F1410" s="103">
        <v>677609</v>
      </c>
      <c r="G1410" s="103">
        <v>5</v>
      </c>
      <c r="H1410" t="s">
        <v>54</v>
      </c>
      <c r="I1410" s="103"/>
    </row>
    <row r="1411" spans="1:9" x14ac:dyDescent="0.35">
      <c r="A1411" t="s">
        <v>5517</v>
      </c>
      <c r="B1411" t="s">
        <v>51</v>
      </c>
      <c r="C1411" t="s">
        <v>4357</v>
      </c>
      <c r="D1411" t="s">
        <v>5070</v>
      </c>
      <c r="E1411" s="103">
        <v>1.6350049340838901E-3</v>
      </c>
      <c r="F1411" s="103">
        <v>677609</v>
      </c>
      <c r="G1411" s="103">
        <v>5</v>
      </c>
      <c r="H1411" t="s">
        <v>54</v>
      </c>
      <c r="I1411" s="103"/>
    </row>
    <row r="1412" spans="1:9" x14ac:dyDescent="0.35">
      <c r="A1412" t="s">
        <v>5518</v>
      </c>
      <c r="B1412" t="s">
        <v>51</v>
      </c>
      <c r="C1412" t="s">
        <v>4357</v>
      </c>
      <c r="D1412" t="s">
        <v>5071</v>
      </c>
      <c r="E1412" s="103">
        <v>1.6336794662166517E-3</v>
      </c>
      <c r="F1412" s="103">
        <v>677609</v>
      </c>
      <c r="G1412" s="103">
        <v>5</v>
      </c>
      <c r="H1412" t="s">
        <v>54</v>
      </c>
      <c r="I1412" s="103"/>
    </row>
    <row r="1413" spans="1:9" x14ac:dyDescent="0.35">
      <c r="A1413" t="s">
        <v>5519</v>
      </c>
      <c r="B1413" t="s">
        <v>51</v>
      </c>
      <c r="C1413" t="s">
        <v>4357</v>
      </c>
      <c r="D1413" t="s">
        <v>5072</v>
      </c>
      <c r="E1413" s="103">
        <v>1.6347806819180482E-3</v>
      </c>
      <c r="F1413" s="103">
        <v>677609</v>
      </c>
      <c r="G1413" s="103">
        <v>5</v>
      </c>
      <c r="H1413" t="s">
        <v>54</v>
      </c>
      <c r="I1413" s="103"/>
    </row>
    <row r="1414" spans="1:9" x14ac:dyDescent="0.35">
      <c r="A1414" t="s">
        <v>4459</v>
      </c>
      <c r="B1414" t="s">
        <v>51</v>
      </c>
      <c r="C1414" t="s">
        <v>4357</v>
      </c>
      <c r="D1414" t="s">
        <v>42</v>
      </c>
      <c r="E1414" s="103">
        <v>1.6315549177995999E-3</v>
      </c>
      <c r="F1414" s="103">
        <v>677609</v>
      </c>
      <c r="G1414" s="103">
        <v>5</v>
      </c>
      <c r="H1414" t="s">
        <v>54</v>
      </c>
      <c r="I1414" s="103"/>
    </row>
    <row r="1415" spans="1:9" x14ac:dyDescent="0.35">
      <c r="A1415" t="s">
        <v>4460</v>
      </c>
      <c r="B1415" t="s">
        <v>51</v>
      </c>
      <c r="C1415" t="s">
        <v>4357</v>
      </c>
      <c r="D1415" t="s">
        <v>1767</v>
      </c>
      <c r="E1415" s="103">
        <v>1.6302732683844447E-3</v>
      </c>
      <c r="F1415" s="103">
        <v>677609</v>
      </c>
      <c r="G1415" s="103">
        <v>5</v>
      </c>
      <c r="H1415" t="s">
        <v>54</v>
      </c>
      <c r="I1415" s="103"/>
    </row>
    <row r="1416" spans="1:9" x14ac:dyDescent="0.35">
      <c r="A1416" t="s">
        <v>4461</v>
      </c>
      <c r="B1416" t="s">
        <v>51</v>
      </c>
      <c r="C1416" t="s">
        <v>4357</v>
      </c>
      <c r="D1416" t="s">
        <v>1768</v>
      </c>
      <c r="E1416" s="103">
        <v>1.4888007381828345E-3</v>
      </c>
      <c r="F1416" s="103">
        <v>677609</v>
      </c>
      <c r="G1416" s="103">
        <v>5</v>
      </c>
      <c r="H1416" t="s">
        <v>54</v>
      </c>
      <c r="I1416" s="103"/>
    </row>
    <row r="1417" spans="1:9" x14ac:dyDescent="0.35">
      <c r="A1417" t="s">
        <v>4462</v>
      </c>
      <c r="B1417" t="s">
        <v>51</v>
      </c>
      <c r="C1417" t="s">
        <v>4357</v>
      </c>
      <c r="D1417" t="s">
        <v>340</v>
      </c>
      <c r="E1417" s="103">
        <v>2.6623579351931393E-4</v>
      </c>
      <c r="F1417" s="103">
        <v>677609</v>
      </c>
      <c r="G1417" s="103">
        <v>5</v>
      </c>
      <c r="H1417" t="s">
        <v>54</v>
      </c>
      <c r="I1417" s="103"/>
    </row>
    <row r="1418" spans="1:9" x14ac:dyDescent="0.35">
      <c r="A1418" t="s">
        <v>4463</v>
      </c>
      <c r="B1418" t="s">
        <v>51</v>
      </c>
      <c r="C1418" t="s">
        <v>4357</v>
      </c>
      <c r="D1418" t="s">
        <v>777</v>
      </c>
      <c r="E1418" s="103">
        <v>7.614615731962066E-4</v>
      </c>
      <c r="F1418" s="103">
        <v>677609</v>
      </c>
      <c r="G1418" s="103">
        <v>5</v>
      </c>
      <c r="H1418" t="s">
        <v>54</v>
      </c>
      <c r="I1418" s="103"/>
    </row>
    <row r="1419" spans="1:9" x14ac:dyDescent="0.35">
      <c r="A1419" t="s">
        <v>4464</v>
      </c>
      <c r="B1419" t="s">
        <v>51</v>
      </c>
      <c r="C1419" t="s">
        <v>4357</v>
      </c>
      <c r="D1419" t="s">
        <v>776</v>
      </c>
      <c r="E1419" s="103">
        <v>2.0196371516272502E-3</v>
      </c>
      <c r="F1419" s="103">
        <v>677609</v>
      </c>
      <c r="G1419" s="103">
        <v>5</v>
      </c>
      <c r="H1419" t="s">
        <v>54</v>
      </c>
      <c r="I1419" s="103"/>
    </row>
    <row r="1420" spans="1:9" x14ac:dyDescent="0.35">
      <c r="A1420" t="s">
        <v>4444</v>
      </c>
      <c r="B1420" t="s">
        <v>51</v>
      </c>
      <c r="C1420" t="s">
        <v>4358</v>
      </c>
      <c r="D1420" t="s">
        <v>40</v>
      </c>
      <c r="E1420" s="103">
        <v>0</v>
      </c>
      <c r="F1420" s="103">
        <v>677609</v>
      </c>
      <c r="G1420" s="103">
        <v>5</v>
      </c>
      <c r="H1420" t="s">
        <v>54</v>
      </c>
      <c r="I1420" s="103"/>
    </row>
    <row r="1421" spans="1:9" x14ac:dyDescent="0.35">
      <c r="A1421" t="s">
        <v>5520</v>
      </c>
      <c r="B1421" t="s">
        <v>51</v>
      </c>
      <c r="C1421" t="s">
        <v>4358</v>
      </c>
      <c r="D1421" t="s">
        <v>5070</v>
      </c>
      <c r="E1421" s="103">
        <v>0</v>
      </c>
      <c r="F1421" s="103">
        <v>677609</v>
      </c>
      <c r="G1421" s="103">
        <v>5</v>
      </c>
      <c r="H1421" t="s">
        <v>54</v>
      </c>
      <c r="I1421" s="103"/>
    </row>
    <row r="1422" spans="1:9" x14ac:dyDescent="0.35">
      <c r="A1422" t="s">
        <v>5521</v>
      </c>
      <c r="B1422" t="s">
        <v>51</v>
      </c>
      <c r="C1422" t="s">
        <v>4358</v>
      </c>
      <c r="D1422" t="s">
        <v>5071</v>
      </c>
      <c r="E1422" s="103">
        <v>0</v>
      </c>
      <c r="F1422" s="103">
        <v>677609</v>
      </c>
      <c r="G1422" s="103">
        <v>5</v>
      </c>
      <c r="H1422" t="s">
        <v>54</v>
      </c>
      <c r="I1422" s="103"/>
    </row>
    <row r="1423" spans="1:9" x14ac:dyDescent="0.35">
      <c r="A1423" t="s">
        <v>5522</v>
      </c>
      <c r="B1423" t="s">
        <v>51</v>
      </c>
      <c r="C1423" t="s">
        <v>4358</v>
      </c>
      <c r="D1423" t="s">
        <v>5072</v>
      </c>
      <c r="E1423" s="103">
        <v>0</v>
      </c>
      <c r="F1423" s="103">
        <v>677609</v>
      </c>
      <c r="G1423" s="103">
        <v>5</v>
      </c>
      <c r="H1423" t="s">
        <v>54</v>
      </c>
      <c r="I1423" s="103"/>
    </row>
    <row r="1424" spans="1:9" x14ac:dyDescent="0.35">
      <c r="A1424" t="s">
        <v>4445</v>
      </c>
      <c r="B1424" t="s">
        <v>51</v>
      </c>
      <c r="C1424" t="s">
        <v>4358</v>
      </c>
      <c r="D1424" t="s">
        <v>42</v>
      </c>
      <c r="E1424" s="103">
        <v>0</v>
      </c>
      <c r="F1424" s="103">
        <v>677609</v>
      </c>
      <c r="G1424" s="103">
        <v>5</v>
      </c>
      <c r="H1424" t="s">
        <v>54</v>
      </c>
      <c r="I1424" s="103"/>
    </row>
    <row r="1425" spans="1:9" x14ac:dyDescent="0.35">
      <c r="A1425" t="s">
        <v>4446</v>
      </c>
      <c r="B1425" t="s">
        <v>51</v>
      </c>
      <c r="C1425" t="s">
        <v>4358</v>
      </c>
      <c r="D1425" t="s">
        <v>1767</v>
      </c>
      <c r="E1425" s="103">
        <v>0</v>
      </c>
      <c r="F1425" s="103">
        <v>677609</v>
      </c>
      <c r="G1425" s="103">
        <v>5</v>
      </c>
      <c r="H1425" t="s">
        <v>54</v>
      </c>
      <c r="I1425" s="103"/>
    </row>
    <row r="1426" spans="1:9" x14ac:dyDescent="0.35">
      <c r="A1426" t="s">
        <v>4447</v>
      </c>
      <c r="B1426" t="s">
        <v>51</v>
      </c>
      <c r="C1426" t="s">
        <v>4358</v>
      </c>
      <c r="D1426" t="s">
        <v>1768</v>
      </c>
      <c r="E1426" s="103">
        <v>0</v>
      </c>
      <c r="F1426" s="103">
        <v>677609</v>
      </c>
      <c r="G1426" s="103">
        <v>5</v>
      </c>
      <c r="H1426" t="s">
        <v>54</v>
      </c>
      <c r="I1426" s="103"/>
    </row>
    <row r="1427" spans="1:9" x14ac:dyDescent="0.35">
      <c r="A1427" t="s">
        <v>4448</v>
      </c>
      <c r="B1427" t="s">
        <v>51</v>
      </c>
      <c r="C1427" t="s">
        <v>4358</v>
      </c>
      <c r="D1427" t="s">
        <v>340</v>
      </c>
      <c r="E1427" s="103">
        <v>0</v>
      </c>
      <c r="F1427" s="103">
        <v>677609</v>
      </c>
      <c r="G1427" s="103">
        <v>5</v>
      </c>
      <c r="H1427" t="s">
        <v>54</v>
      </c>
      <c r="I1427" s="103"/>
    </row>
    <row r="1428" spans="1:9" x14ac:dyDescent="0.35">
      <c r="A1428" t="s">
        <v>4449</v>
      </c>
      <c r="B1428" t="s">
        <v>51</v>
      </c>
      <c r="C1428" t="s">
        <v>4358</v>
      </c>
      <c r="D1428" t="s">
        <v>777</v>
      </c>
      <c r="E1428" s="103">
        <v>0</v>
      </c>
      <c r="F1428" s="103">
        <v>677609</v>
      </c>
      <c r="G1428" s="103">
        <v>5</v>
      </c>
      <c r="H1428" t="s">
        <v>54</v>
      </c>
      <c r="I1428" s="103"/>
    </row>
    <row r="1429" spans="1:9" x14ac:dyDescent="0.35">
      <c r="A1429" t="s">
        <v>4450</v>
      </c>
      <c r="B1429" t="s">
        <v>51</v>
      </c>
      <c r="C1429" t="s">
        <v>4358</v>
      </c>
      <c r="D1429" t="s">
        <v>776</v>
      </c>
      <c r="E1429" s="103">
        <v>0</v>
      </c>
      <c r="F1429" s="103">
        <v>677609</v>
      </c>
      <c r="G1429" s="103">
        <v>5</v>
      </c>
      <c r="H1429" t="s">
        <v>54</v>
      </c>
      <c r="I1429" s="103"/>
    </row>
    <row r="1430" spans="1:9" x14ac:dyDescent="0.35">
      <c r="A1430" t="s">
        <v>4451</v>
      </c>
      <c r="B1430" t="s">
        <v>51</v>
      </c>
      <c r="C1430" t="s">
        <v>4359</v>
      </c>
      <c r="D1430" t="s">
        <v>40</v>
      </c>
      <c r="E1430" s="103">
        <v>6.0234879104288212E-5</v>
      </c>
      <c r="F1430" s="103">
        <v>677609</v>
      </c>
      <c r="G1430" s="103">
        <v>5</v>
      </c>
      <c r="H1430" t="s">
        <v>54</v>
      </c>
      <c r="I1430" s="103"/>
    </row>
    <row r="1431" spans="1:9" x14ac:dyDescent="0.35">
      <c r="A1431" t="s">
        <v>5523</v>
      </c>
      <c r="B1431" t="s">
        <v>51</v>
      </c>
      <c r="C1431" t="s">
        <v>4359</v>
      </c>
      <c r="D1431" t="s">
        <v>5070</v>
      </c>
      <c r="E1431" s="103">
        <v>6.1070682513082017E-5</v>
      </c>
      <c r="F1431" s="103">
        <v>677609</v>
      </c>
      <c r="G1431" s="103">
        <v>5</v>
      </c>
      <c r="H1431" t="s">
        <v>54</v>
      </c>
      <c r="I1431" s="103"/>
    </row>
    <row r="1432" spans="1:9" x14ac:dyDescent="0.35">
      <c r="A1432" t="s">
        <v>5524</v>
      </c>
      <c r="B1432" t="s">
        <v>51</v>
      </c>
      <c r="C1432" t="s">
        <v>4359</v>
      </c>
      <c r="D1432" t="s">
        <v>5071</v>
      </c>
      <c r="E1432" s="103">
        <v>6.0234879104288212E-5</v>
      </c>
      <c r="F1432" s="103">
        <v>677609</v>
      </c>
      <c r="G1432" s="103">
        <v>5</v>
      </c>
      <c r="H1432" t="s">
        <v>54</v>
      </c>
      <c r="I1432" s="103"/>
    </row>
    <row r="1433" spans="1:9" x14ac:dyDescent="0.35">
      <c r="A1433" t="s">
        <v>5525</v>
      </c>
      <c r="B1433" t="s">
        <v>51</v>
      </c>
      <c r="C1433" t="s">
        <v>4359</v>
      </c>
      <c r="D1433" t="s">
        <v>5072</v>
      </c>
      <c r="E1433" s="103">
        <v>6.084643034724015E-5</v>
      </c>
      <c r="F1433" s="103">
        <v>677609</v>
      </c>
      <c r="G1433" s="103">
        <v>5</v>
      </c>
      <c r="H1433" t="s">
        <v>54</v>
      </c>
      <c r="I1433" s="103"/>
    </row>
    <row r="1434" spans="1:9" x14ac:dyDescent="0.35">
      <c r="A1434" t="s">
        <v>4452</v>
      </c>
      <c r="B1434" t="s">
        <v>51</v>
      </c>
      <c r="C1434" t="s">
        <v>4359</v>
      </c>
      <c r="D1434" t="s">
        <v>42</v>
      </c>
      <c r="E1434" s="103">
        <v>6.051872685912512E-5</v>
      </c>
      <c r="F1434" s="103">
        <v>677609</v>
      </c>
      <c r="G1434" s="103">
        <v>5</v>
      </c>
      <c r="H1434" t="s">
        <v>54</v>
      </c>
      <c r="I1434" s="103"/>
    </row>
    <row r="1435" spans="1:9" x14ac:dyDescent="0.35">
      <c r="A1435" t="s">
        <v>4453</v>
      </c>
      <c r="B1435" t="s">
        <v>51</v>
      </c>
      <c r="C1435" t="s">
        <v>4359</v>
      </c>
      <c r="D1435" t="s">
        <v>1767</v>
      </c>
      <c r="E1435" s="103">
        <v>5.9883841516430943E-5</v>
      </c>
      <c r="F1435" s="103">
        <v>677609</v>
      </c>
      <c r="G1435" s="103">
        <v>5</v>
      </c>
      <c r="H1435" t="s">
        <v>54</v>
      </c>
      <c r="I1435" s="103"/>
    </row>
    <row r="1436" spans="1:9" x14ac:dyDescent="0.35">
      <c r="A1436" t="s">
        <v>4454</v>
      </c>
      <c r="B1436" t="s">
        <v>51</v>
      </c>
      <c r="C1436" t="s">
        <v>4359</v>
      </c>
      <c r="D1436" t="s">
        <v>1768</v>
      </c>
      <c r="E1436" s="103">
        <v>3.1436903184823597E-5</v>
      </c>
      <c r="F1436" s="103">
        <v>677609</v>
      </c>
      <c r="G1436" s="103">
        <v>5</v>
      </c>
      <c r="H1436" t="s">
        <v>54</v>
      </c>
      <c r="I1436" s="103"/>
    </row>
    <row r="1437" spans="1:9" x14ac:dyDescent="0.35">
      <c r="A1437" t="s">
        <v>4455</v>
      </c>
      <c r="B1437" t="s">
        <v>51</v>
      </c>
      <c r="C1437" t="s">
        <v>4359</v>
      </c>
      <c r="D1437" t="s">
        <v>340</v>
      </c>
      <c r="E1437" s="103">
        <v>5.7845657646886329E-5</v>
      </c>
      <c r="F1437" s="103">
        <v>677609</v>
      </c>
      <c r="G1437" s="103">
        <v>5</v>
      </c>
      <c r="H1437" t="s">
        <v>54</v>
      </c>
      <c r="I1437" s="103"/>
    </row>
    <row r="1438" spans="1:9" x14ac:dyDescent="0.35">
      <c r="A1438" t="s">
        <v>4456</v>
      </c>
      <c r="B1438" t="s">
        <v>51</v>
      </c>
      <c r="C1438" t="s">
        <v>4359</v>
      </c>
      <c r="D1438" t="s">
        <v>777</v>
      </c>
      <c r="E1438" s="103">
        <v>7.9287287703689203E-5</v>
      </c>
      <c r="F1438" s="103">
        <v>677609</v>
      </c>
      <c r="G1438" s="103">
        <v>5</v>
      </c>
      <c r="H1438" t="s">
        <v>54</v>
      </c>
      <c r="I1438" s="103"/>
    </row>
    <row r="1439" spans="1:9" x14ac:dyDescent="0.35">
      <c r="A1439" t="s">
        <v>4457</v>
      </c>
      <c r="B1439" t="s">
        <v>51</v>
      </c>
      <c r="C1439" t="s">
        <v>4359</v>
      </c>
      <c r="D1439" t="s">
        <v>776</v>
      </c>
      <c r="E1439" s="103">
        <v>2.0098569022623889E-4</v>
      </c>
      <c r="F1439" s="103">
        <v>677609</v>
      </c>
      <c r="G1439" s="103">
        <v>5</v>
      </c>
      <c r="H1439" t="s">
        <v>54</v>
      </c>
      <c r="I1439" s="103"/>
    </row>
    <row r="1440" spans="1:9" x14ac:dyDescent="0.35">
      <c r="A1440" t="s">
        <v>906</v>
      </c>
      <c r="B1440" t="s">
        <v>51</v>
      </c>
      <c r="C1440" t="s">
        <v>36</v>
      </c>
      <c r="D1440" t="s">
        <v>40</v>
      </c>
      <c r="E1440" s="103">
        <v>2.9810370843758051E-3</v>
      </c>
      <c r="F1440" s="103">
        <v>677609</v>
      </c>
      <c r="G1440" s="103">
        <v>5</v>
      </c>
      <c r="H1440" t="s">
        <v>54</v>
      </c>
      <c r="I1440" s="103"/>
    </row>
    <row r="1441" spans="1:9" x14ac:dyDescent="0.35">
      <c r="A1441" t="s">
        <v>5526</v>
      </c>
      <c r="B1441" t="s">
        <v>51</v>
      </c>
      <c r="C1441" t="s">
        <v>36</v>
      </c>
      <c r="D1441" t="s">
        <v>5070</v>
      </c>
      <c r="E1441" s="103">
        <v>2.9976948832920111E-3</v>
      </c>
      <c r="F1441" s="103">
        <v>677609</v>
      </c>
      <c r="G1441" s="103">
        <v>5</v>
      </c>
      <c r="H1441" t="s">
        <v>54</v>
      </c>
      <c r="I1441" s="103"/>
    </row>
    <row r="1442" spans="1:9" x14ac:dyDescent="0.35">
      <c r="A1442" t="s">
        <v>5527</v>
      </c>
      <c r="B1442" t="s">
        <v>51</v>
      </c>
      <c r="C1442" t="s">
        <v>36</v>
      </c>
      <c r="D1442" t="s">
        <v>5071</v>
      </c>
      <c r="E1442" s="103">
        <v>2.9810370843758051E-3</v>
      </c>
      <c r="F1442" s="103">
        <v>677609</v>
      </c>
      <c r="G1442" s="103">
        <v>5</v>
      </c>
      <c r="H1442" t="s">
        <v>54</v>
      </c>
      <c r="I1442" s="103"/>
    </row>
    <row r="1443" spans="1:9" x14ac:dyDescent="0.35">
      <c r="A1443" t="s">
        <v>5528</v>
      </c>
      <c r="B1443" t="s">
        <v>51</v>
      </c>
      <c r="C1443" t="s">
        <v>36</v>
      </c>
      <c r="D1443" t="s">
        <v>5072</v>
      </c>
      <c r="E1443" s="103">
        <v>2.9976948832920111E-3</v>
      </c>
      <c r="F1443" s="103">
        <v>677609</v>
      </c>
      <c r="G1443" s="103">
        <v>5</v>
      </c>
      <c r="H1443" t="s">
        <v>54</v>
      </c>
      <c r="I1443" s="103"/>
    </row>
    <row r="1444" spans="1:9" x14ac:dyDescent="0.35">
      <c r="A1444" t="s">
        <v>904</v>
      </c>
      <c r="B1444" t="s">
        <v>51</v>
      </c>
      <c r="C1444" t="s">
        <v>36</v>
      </c>
      <c r="D1444" t="s">
        <v>42</v>
      </c>
      <c r="E1444" s="103">
        <v>2.9572728595791942E-3</v>
      </c>
      <c r="F1444" s="103">
        <v>677609</v>
      </c>
      <c r="G1444" s="103">
        <v>5</v>
      </c>
      <c r="H1444" t="s">
        <v>54</v>
      </c>
      <c r="I1444" s="103"/>
    </row>
    <row r="1445" spans="1:9" x14ac:dyDescent="0.35">
      <c r="A1445" t="s">
        <v>1949</v>
      </c>
      <c r="B1445" t="s">
        <v>51</v>
      </c>
      <c r="C1445" t="s">
        <v>36</v>
      </c>
      <c r="D1445" t="s">
        <v>1767</v>
      </c>
      <c r="E1445" s="103">
        <v>2.9324501004761435E-3</v>
      </c>
      <c r="F1445" s="103">
        <v>677609</v>
      </c>
      <c r="G1445" s="103">
        <v>5</v>
      </c>
      <c r="H1445" t="s">
        <v>54</v>
      </c>
      <c r="I1445" s="103"/>
    </row>
    <row r="1446" spans="1:9" x14ac:dyDescent="0.35">
      <c r="A1446" t="s">
        <v>1950</v>
      </c>
      <c r="B1446" t="s">
        <v>51</v>
      </c>
      <c r="C1446" t="s">
        <v>36</v>
      </c>
      <c r="D1446" t="s">
        <v>1768</v>
      </c>
      <c r="E1446" s="103">
        <v>1.6570876034454622E-3</v>
      </c>
      <c r="F1446" s="103">
        <v>677609</v>
      </c>
      <c r="G1446" s="103">
        <v>5</v>
      </c>
      <c r="H1446" t="s">
        <v>54</v>
      </c>
      <c r="I1446" s="103"/>
    </row>
    <row r="1447" spans="1:9" x14ac:dyDescent="0.35">
      <c r="A1447" t="s">
        <v>905</v>
      </c>
      <c r="B1447" t="s">
        <v>51</v>
      </c>
      <c r="C1447" t="s">
        <v>36</v>
      </c>
      <c r="D1447" t="s">
        <v>340</v>
      </c>
      <c r="E1447" s="103">
        <v>2.7799477739893566E-3</v>
      </c>
      <c r="F1447" s="103">
        <v>677609</v>
      </c>
      <c r="G1447" s="103">
        <v>5</v>
      </c>
      <c r="H1447" t="s">
        <v>54</v>
      </c>
      <c r="I1447" s="103"/>
    </row>
    <row r="1448" spans="1:9" x14ac:dyDescent="0.35">
      <c r="A1448" t="s">
        <v>590</v>
      </c>
      <c r="B1448" t="s">
        <v>51</v>
      </c>
      <c r="C1448" t="s">
        <v>36</v>
      </c>
      <c r="D1448" t="s">
        <v>777</v>
      </c>
      <c r="E1448" s="103">
        <v>4.6231253445163526E-3</v>
      </c>
      <c r="F1448" s="103">
        <v>677609</v>
      </c>
      <c r="G1448" s="103">
        <v>5</v>
      </c>
      <c r="H1448" t="s">
        <v>54</v>
      </c>
      <c r="I1448" s="103"/>
    </row>
    <row r="1449" spans="1:9" x14ac:dyDescent="0.35">
      <c r="A1449" t="s">
        <v>591</v>
      </c>
      <c r="B1449" t="s">
        <v>51</v>
      </c>
      <c r="C1449" t="s">
        <v>36</v>
      </c>
      <c r="D1449" t="s">
        <v>776</v>
      </c>
      <c r="E1449" s="103">
        <v>1.0150620185215811E-2</v>
      </c>
      <c r="F1449" s="103">
        <v>677609</v>
      </c>
      <c r="G1449" s="103">
        <v>5</v>
      </c>
      <c r="H1449" t="s">
        <v>54</v>
      </c>
      <c r="I1449" s="103"/>
    </row>
    <row r="1450" spans="1:9" x14ac:dyDescent="0.35">
      <c r="A1450" t="s">
        <v>909</v>
      </c>
      <c r="B1450" t="s">
        <v>51</v>
      </c>
      <c r="C1450" t="s">
        <v>37</v>
      </c>
      <c r="D1450" t="s">
        <v>40</v>
      </c>
      <c r="E1450" s="103">
        <v>6.0046998751166522E-2</v>
      </c>
      <c r="F1450" s="103">
        <v>677609</v>
      </c>
      <c r="G1450" s="103">
        <v>5</v>
      </c>
      <c r="H1450" t="s">
        <v>54</v>
      </c>
      <c r="I1450" s="103"/>
    </row>
    <row r="1451" spans="1:9" x14ac:dyDescent="0.35">
      <c r="A1451" t="s">
        <v>5529</v>
      </c>
      <c r="B1451" t="s">
        <v>51</v>
      </c>
      <c r="C1451" t="s">
        <v>37</v>
      </c>
      <c r="D1451" t="s">
        <v>5070</v>
      </c>
      <c r="E1451" s="103">
        <v>6.0353439780880203E-2</v>
      </c>
      <c r="F1451" s="103">
        <v>677609</v>
      </c>
      <c r="G1451" s="103">
        <v>5</v>
      </c>
      <c r="H1451" t="s">
        <v>54</v>
      </c>
      <c r="I1451" s="103"/>
    </row>
    <row r="1452" spans="1:9" x14ac:dyDescent="0.35">
      <c r="A1452" t="s">
        <v>5530</v>
      </c>
      <c r="B1452" t="s">
        <v>51</v>
      </c>
      <c r="C1452" t="s">
        <v>37</v>
      </c>
      <c r="D1452" t="s">
        <v>5071</v>
      </c>
      <c r="E1452" s="103">
        <v>6.0089575515242244E-2</v>
      </c>
      <c r="F1452" s="103">
        <v>677609</v>
      </c>
      <c r="G1452" s="103">
        <v>5</v>
      </c>
      <c r="H1452" t="s">
        <v>54</v>
      </c>
      <c r="I1452" s="103"/>
    </row>
    <row r="1453" spans="1:9" x14ac:dyDescent="0.35">
      <c r="A1453" t="s">
        <v>5531</v>
      </c>
      <c r="B1453" t="s">
        <v>51</v>
      </c>
      <c r="C1453" t="s">
        <v>37</v>
      </c>
      <c r="D1453" t="s">
        <v>5072</v>
      </c>
      <c r="E1453" s="103">
        <v>6.0348375478468413E-2</v>
      </c>
      <c r="F1453" s="103">
        <v>677609</v>
      </c>
      <c r="G1453" s="103">
        <v>5</v>
      </c>
      <c r="H1453" t="s">
        <v>54</v>
      </c>
      <c r="I1453" s="103"/>
    </row>
    <row r="1454" spans="1:9" x14ac:dyDescent="0.35">
      <c r="A1454" t="s">
        <v>907</v>
      </c>
      <c r="B1454" t="s">
        <v>51</v>
      </c>
      <c r="C1454" t="s">
        <v>37</v>
      </c>
      <c r="D1454" t="s">
        <v>42</v>
      </c>
      <c r="E1454" s="103">
        <v>5.9407648661997423E-2</v>
      </c>
      <c r="F1454" s="103">
        <v>677609</v>
      </c>
      <c r="G1454" s="103">
        <v>5</v>
      </c>
      <c r="H1454" t="s">
        <v>54</v>
      </c>
      <c r="I1454" s="103"/>
    </row>
    <row r="1455" spans="1:9" x14ac:dyDescent="0.35">
      <c r="A1455" t="s">
        <v>1917</v>
      </c>
      <c r="B1455" t="s">
        <v>51</v>
      </c>
      <c r="C1455" t="s">
        <v>37</v>
      </c>
      <c r="D1455" t="s">
        <v>1767</v>
      </c>
      <c r="E1455" s="103">
        <v>5.9144235776760097E-2</v>
      </c>
      <c r="F1455" s="103">
        <v>677609</v>
      </c>
      <c r="G1455" s="103">
        <v>5</v>
      </c>
      <c r="H1455" t="s">
        <v>54</v>
      </c>
      <c r="I1455" s="103"/>
    </row>
    <row r="1456" spans="1:9" x14ac:dyDescent="0.35">
      <c r="A1456" t="s">
        <v>1918</v>
      </c>
      <c r="B1456" t="s">
        <v>51</v>
      </c>
      <c r="C1456" t="s">
        <v>37</v>
      </c>
      <c r="D1456" t="s">
        <v>1768</v>
      </c>
      <c r="E1456" s="103">
        <v>3.4527918687406164E-2</v>
      </c>
      <c r="F1456" s="103">
        <v>677609</v>
      </c>
      <c r="G1456" s="103">
        <v>5</v>
      </c>
      <c r="H1456" t="s">
        <v>54</v>
      </c>
      <c r="I1456" s="103"/>
    </row>
    <row r="1457" spans="1:9" x14ac:dyDescent="0.35">
      <c r="A1457" t="s">
        <v>908</v>
      </c>
      <c r="B1457" t="s">
        <v>51</v>
      </c>
      <c r="C1457" t="s">
        <v>37</v>
      </c>
      <c r="D1457" t="s">
        <v>340</v>
      </c>
      <c r="E1457" s="103">
        <v>5.612960243445906E-2</v>
      </c>
      <c r="F1457" s="103">
        <v>677609</v>
      </c>
      <c r="G1457" s="103">
        <v>5</v>
      </c>
      <c r="H1457" t="s">
        <v>54</v>
      </c>
      <c r="I1457" s="103"/>
    </row>
    <row r="1458" spans="1:9" x14ac:dyDescent="0.35">
      <c r="A1458" t="s">
        <v>592</v>
      </c>
      <c r="B1458" t="s">
        <v>51</v>
      </c>
      <c r="C1458" t="s">
        <v>37</v>
      </c>
      <c r="D1458" t="s">
        <v>777</v>
      </c>
      <c r="E1458" s="103">
        <v>8.346906336861265E-2</v>
      </c>
      <c r="F1458" s="103">
        <v>677609</v>
      </c>
      <c r="G1458" s="103">
        <v>5</v>
      </c>
      <c r="H1458" t="s">
        <v>54</v>
      </c>
      <c r="I1458" s="103"/>
    </row>
    <row r="1459" spans="1:9" x14ac:dyDescent="0.35">
      <c r="A1459" t="s">
        <v>593</v>
      </c>
      <c r="B1459" t="s">
        <v>51</v>
      </c>
      <c r="C1459" t="s">
        <v>37</v>
      </c>
      <c r="D1459" t="s">
        <v>776</v>
      </c>
      <c r="E1459" s="103">
        <v>0.20055031385791816</v>
      </c>
      <c r="F1459" s="103">
        <v>677609</v>
      </c>
      <c r="G1459" s="103">
        <v>5</v>
      </c>
      <c r="H1459" t="s">
        <v>54</v>
      </c>
      <c r="I1459" s="103"/>
    </row>
    <row r="1460" spans="1:9" x14ac:dyDescent="0.35">
      <c r="A1460" t="s">
        <v>912</v>
      </c>
      <c r="B1460" t="s">
        <v>51</v>
      </c>
      <c r="C1460" t="s">
        <v>38</v>
      </c>
      <c r="D1460" t="s">
        <v>40</v>
      </c>
      <c r="E1460" s="103">
        <v>1.0725195544418956E-2</v>
      </c>
      <c r="F1460" s="103">
        <v>677609</v>
      </c>
      <c r="G1460" s="103">
        <v>5</v>
      </c>
      <c r="H1460" t="s">
        <v>54</v>
      </c>
      <c r="I1460" s="103"/>
    </row>
    <row r="1461" spans="1:9" x14ac:dyDescent="0.35">
      <c r="A1461" t="s">
        <v>5532</v>
      </c>
      <c r="B1461" t="s">
        <v>51</v>
      </c>
      <c r="C1461" t="s">
        <v>38</v>
      </c>
      <c r="D1461" t="s">
        <v>5070</v>
      </c>
      <c r="E1461" s="103">
        <v>1.0876114015615279E-2</v>
      </c>
      <c r="F1461" s="103">
        <v>677609</v>
      </c>
      <c r="G1461" s="103">
        <v>5</v>
      </c>
      <c r="H1461" t="s">
        <v>54</v>
      </c>
      <c r="I1461" s="103"/>
    </row>
    <row r="1462" spans="1:9" x14ac:dyDescent="0.35">
      <c r="A1462" t="s">
        <v>5533</v>
      </c>
      <c r="B1462" t="s">
        <v>51</v>
      </c>
      <c r="C1462" t="s">
        <v>38</v>
      </c>
      <c r="D1462" t="s">
        <v>5071</v>
      </c>
      <c r="E1462" s="103">
        <v>1.0727953423667454E-2</v>
      </c>
      <c r="F1462" s="103">
        <v>677609</v>
      </c>
      <c r="G1462" s="103">
        <v>5</v>
      </c>
      <c r="H1462" t="s">
        <v>54</v>
      </c>
      <c r="I1462" s="103"/>
    </row>
    <row r="1463" spans="1:9" x14ac:dyDescent="0.35">
      <c r="A1463" t="s">
        <v>5534</v>
      </c>
      <c r="B1463" t="s">
        <v>51</v>
      </c>
      <c r="C1463" t="s">
        <v>38</v>
      </c>
      <c r="D1463" t="s">
        <v>5072</v>
      </c>
      <c r="E1463" s="103">
        <v>1.0876114015615279E-2</v>
      </c>
      <c r="F1463" s="103">
        <v>677609</v>
      </c>
      <c r="G1463" s="103">
        <v>5</v>
      </c>
      <c r="H1463" t="s">
        <v>54</v>
      </c>
      <c r="I1463" s="103"/>
    </row>
    <row r="1464" spans="1:9" x14ac:dyDescent="0.35">
      <c r="A1464" t="s">
        <v>910</v>
      </c>
      <c r="B1464" t="s">
        <v>51</v>
      </c>
      <c r="C1464" t="s">
        <v>38</v>
      </c>
      <c r="D1464" t="s">
        <v>42</v>
      </c>
      <c r="E1464" s="103">
        <v>1.0801781036851412E-2</v>
      </c>
      <c r="F1464" s="103">
        <v>677609</v>
      </c>
      <c r="G1464" s="103">
        <v>5</v>
      </c>
      <c r="H1464" t="s">
        <v>54</v>
      </c>
      <c r="I1464" s="103"/>
    </row>
    <row r="1465" spans="1:9" x14ac:dyDescent="0.35">
      <c r="A1465" t="s">
        <v>1919</v>
      </c>
      <c r="B1465" t="s">
        <v>51</v>
      </c>
      <c r="C1465" t="s">
        <v>38</v>
      </c>
      <c r="D1465" t="s">
        <v>1767</v>
      </c>
      <c r="E1465" s="103">
        <v>1.0780851377478154E-2</v>
      </c>
      <c r="F1465" s="103">
        <v>677609</v>
      </c>
      <c r="G1465" s="103">
        <v>5</v>
      </c>
      <c r="H1465" t="s">
        <v>54</v>
      </c>
      <c r="I1465" s="103"/>
    </row>
    <row r="1466" spans="1:9" x14ac:dyDescent="0.35">
      <c r="A1466" t="s">
        <v>1920</v>
      </c>
      <c r="B1466" t="s">
        <v>51</v>
      </c>
      <c r="C1466" t="s">
        <v>38</v>
      </c>
      <c r="D1466" t="s">
        <v>1768</v>
      </c>
      <c r="E1466" s="103">
        <v>7.0585333835696236E-3</v>
      </c>
      <c r="F1466" s="103">
        <v>677609</v>
      </c>
      <c r="G1466" s="103">
        <v>5</v>
      </c>
      <c r="H1466" t="s">
        <v>54</v>
      </c>
      <c r="I1466" s="103"/>
    </row>
    <row r="1467" spans="1:9" x14ac:dyDescent="0.35">
      <c r="A1467" t="s">
        <v>911</v>
      </c>
      <c r="B1467" t="s">
        <v>51</v>
      </c>
      <c r="C1467" t="s">
        <v>38</v>
      </c>
      <c r="D1467" t="s">
        <v>340</v>
      </c>
      <c r="E1467" s="103">
        <v>8.3495745869075801E-3</v>
      </c>
      <c r="F1467" s="103">
        <v>677609</v>
      </c>
      <c r="G1467" s="103">
        <v>5</v>
      </c>
      <c r="H1467" t="s">
        <v>54</v>
      </c>
      <c r="I1467" s="103"/>
    </row>
    <row r="1468" spans="1:9" x14ac:dyDescent="0.35">
      <c r="A1468" t="s">
        <v>594</v>
      </c>
      <c r="B1468" t="s">
        <v>51</v>
      </c>
      <c r="C1468" t="s">
        <v>38</v>
      </c>
      <c r="D1468" t="s">
        <v>777</v>
      </c>
      <c r="E1468" s="103">
        <v>1.5953377947824022E-2</v>
      </c>
      <c r="F1468" s="103">
        <v>677609</v>
      </c>
      <c r="G1468" s="103">
        <v>5</v>
      </c>
      <c r="H1468" t="s">
        <v>54</v>
      </c>
      <c r="I1468" s="103"/>
    </row>
    <row r="1469" spans="1:9" x14ac:dyDescent="0.35">
      <c r="A1469" t="s">
        <v>595</v>
      </c>
      <c r="B1469" t="s">
        <v>51</v>
      </c>
      <c r="C1469" t="s">
        <v>38</v>
      </c>
      <c r="D1469" t="s">
        <v>776</v>
      </c>
      <c r="E1469" s="103">
        <v>3.6116752959889198E-2</v>
      </c>
      <c r="F1469" s="103">
        <v>677609</v>
      </c>
      <c r="G1469" s="103">
        <v>5</v>
      </c>
      <c r="H1469" t="s">
        <v>54</v>
      </c>
      <c r="I1469" s="103"/>
    </row>
    <row r="1470" spans="1:9" x14ac:dyDescent="0.35">
      <c r="A1470" t="s">
        <v>915</v>
      </c>
      <c r="B1470" t="s">
        <v>51</v>
      </c>
      <c r="C1470" t="s">
        <v>39</v>
      </c>
      <c r="D1470" t="s">
        <v>40</v>
      </c>
      <c r="E1470" s="103">
        <v>1.3528072908687157E-4</v>
      </c>
      <c r="F1470" s="103">
        <v>677609</v>
      </c>
      <c r="G1470" s="103">
        <v>5</v>
      </c>
      <c r="H1470" t="s">
        <v>54</v>
      </c>
      <c r="I1470" s="103"/>
    </row>
    <row r="1471" spans="1:9" x14ac:dyDescent="0.35">
      <c r="A1471" t="s">
        <v>5535</v>
      </c>
      <c r="B1471" t="s">
        <v>51</v>
      </c>
      <c r="C1471" t="s">
        <v>39</v>
      </c>
      <c r="D1471" t="s">
        <v>5070</v>
      </c>
      <c r="E1471" s="103">
        <v>1.3567958477664108E-4</v>
      </c>
      <c r="F1471" s="103">
        <v>677609</v>
      </c>
      <c r="G1471" s="103">
        <v>5</v>
      </c>
      <c r="H1471" t="s">
        <v>54</v>
      </c>
      <c r="I1471" s="103"/>
    </row>
    <row r="1472" spans="1:9" x14ac:dyDescent="0.35">
      <c r="A1472" t="s">
        <v>5536</v>
      </c>
      <c r="B1472" t="s">
        <v>51</v>
      </c>
      <c r="C1472" t="s">
        <v>39</v>
      </c>
      <c r="D1472" t="s">
        <v>5071</v>
      </c>
      <c r="E1472" s="103">
        <v>1.3567958477664108E-4</v>
      </c>
      <c r="F1472" s="103">
        <v>677609</v>
      </c>
      <c r="G1472" s="103">
        <v>5</v>
      </c>
      <c r="H1472" t="s">
        <v>54</v>
      </c>
      <c r="I1472" s="103"/>
    </row>
    <row r="1473" spans="1:9" x14ac:dyDescent="0.35">
      <c r="A1473" t="s">
        <v>5537</v>
      </c>
      <c r="B1473" t="s">
        <v>51</v>
      </c>
      <c r="C1473" t="s">
        <v>39</v>
      </c>
      <c r="D1473" t="s">
        <v>5072</v>
      </c>
      <c r="E1473" s="103">
        <v>1.3567958477664108E-4</v>
      </c>
      <c r="F1473" s="103">
        <v>677609</v>
      </c>
      <c r="G1473" s="103">
        <v>5</v>
      </c>
      <c r="H1473" t="s">
        <v>54</v>
      </c>
      <c r="I1473" s="103"/>
    </row>
    <row r="1474" spans="1:9" x14ac:dyDescent="0.35">
      <c r="A1474" t="s">
        <v>913</v>
      </c>
      <c r="B1474" t="s">
        <v>51</v>
      </c>
      <c r="C1474" t="s">
        <v>39</v>
      </c>
      <c r="D1474" t="s">
        <v>42</v>
      </c>
      <c r="E1474" s="103">
        <v>1.3391112268831205E-4</v>
      </c>
      <c r="F1474" s="103">
        <v>677609</v>
      </c>
      <c r="G1474" s="103">
        <v>5</v>
      </c>
      <c r="H1474" t="s">
        <v>54</v>
      </c>
      <c r="I1474" s="103"/>
    </row>
    <row r="1475" spans="1:9" x14ac:dyDescent="0.35">
      <c r="A1475" t="s">
        <v>1921</v>
      </c>
      <c r="B1475" t="s">
        <v>51</v>
      </c>
      <c r="C1475" t="s">
        <v>39</v>
      </c>
      <c r="D1475" t="s">
        <v>1767</v>
      </c>
      <c r="E1475" s="103">
        <v>1.3372487713444499E-4</v>
      </c>
      <c r="F1475" s="103">
        <v>677609</v>
      </c>
      <c r="G1475" s="103">
        <v>5</v>
      </c>
      <c r="H1475" t="s">
        <v>54</v>
      </c>
      <c r="I1475" s="103"/>
    </row>
    <row r="1476" spans="1:9" x14ac:dyDescent="0.35">
      <c r="A1476" t="s">
        <v>1922</v>
      </c>
      <c r="B1476" t="s">
        <v>51</v>
      </c>
      <c r="C1476" t="s">
        <v>39</v>
      </c>
      <c r="D1476" t="s">
        <v>1768</v>
      </c>
      <c r="E1476" s="103">
        <v>8.1867162806427161E-5</v>
      </c>
      <c r="F1476" s="103">
        <v>677609</v>
      </c>
      <c r="G1476" s="103">
        <v>5</v>
      </c>
      <c r="H1476" t="s">
        <v>54</v>
      </c>
      <c r="I1476" s="103"/>
    </row>
    <row r="1477" spans="1:9" x14ac:dyDescent="0.35">
      <c r="A1477" t="s">
        <v>914</v>
      </c>
      <c r="B1477" t="s">
        <v>51</v>
      </c>
      <c r="C1477" t="s">
        <v>39</v>
      </c>
      <c r="D1477" t="s">
        <v>340</v>
      </c>
      <c r="E1477" s="103">
        <v>1.1147926209192537E-4</v>
      </c>
      <c r="F1477" s="103">
        <v>677609</v>
      </c>
      <c r="G1477" s="103">
        <v>5</v>
      </c>
      <c r="H1477" t="s">
        <v>54</v>
      </c>
      <c r="I1477" s="103"/>
    </row>
    <row r="1478" spans="1:9" x14ac:dyDescent="0.35">
      <c r="A1478" t="s">
        <v>596</v>
      </c>
      <c r="B1478" t="s">
        <v>51</v>
      </c>
      <c r="C1478" t="s">
        <v>39</v>
      </c>
      <c r="D1478" t="s">
        <v>777</v>
      </c>
      <c r="E1478" s="103">
        <v>1.909503569987988E-4</v>
      </c>
      <c r="F1478" s="103">
        <v>677609</v>
      </c>
      <c r="G1478" s="103">
        <v>5</v>
      </c>
      <c r="H1478" t="s">
        <v>54</v>
      </c>
      <c r="I1478" s="103"/>
    </row>
    <row r="1479" spans="1:9" x14ac:dyDescent="0.35">
      <c r="A1479" t="s">
        <v>597</v>
      </c>
      <c r="B1479" t="s">
        <v>51</v>
      </c>
      <c r="C1479" t="s">
        <v>39</v>
      </c>
      <c r="D1479" t="s">
        <v>776</v>
      </c>
      <c r="E1479" s="103">
        <v>4.5287659091330424E-4</v>
      </c>
      <c r="F1479" s="103">
        <v>677609</v>
      </c>
      <c r="G1479" s="103">
        <v>5</v>
      </c>
      <c r="H1479" t="s">
        <v>54</v>
      </c>
      <c r="I1479" s="103"/>
    </row>
    <row r="1480" spans="1:9" x14ac:dyDescent="0.35">
      <c r="A1480" t="s">
        <v>2682</v>
      </c>
      <c r="B1480" t="s">
        <v>51</v>
      </c>
      <c r="C1480" t="s">
        <v>2588</v>
      </c>
      <c r="D1480" t="s">
        <v>40</v>
      </c>
      <c r="E1480" s="103">
        <v>8.7514817126548852E-4</v>
      </c>
      <c r="F1480" s="103">
        <v>677609</v>
      </c>
      <c r="G1480" s="103">
        <v>5</v>
      </c>
      <c r="H1480" t="s">
        <v>54</v>
      </c>
      <c r="I1480" s="103"/>
    </row>
    <row r="1481" spans="1:9" x14ac:dyDescent="0.35">
      <c r="A1481" t="s">
        <v>5538</v>
      </c>
      <c r="B1481" t="s">
        <v>51</v>
      </c>
      <c r="C1481" t="s">
        <v>2588</v>
      </c>
      <c r="D1481" t="s">
        <v>5070</v>
      </c>
      <c r="E1481" s="103">
        <v>8.863305830955978E-4</v>
      </c>
      <c r="F1481" s="103">
        <v>677609</v>
      </c>
      <c r="G1481" s="103">
        <v>5</v>
      </c>
      <c r="H1481" t="s">
        <v>54</v>
      </c>
      <c r="I1481" s="103"/>
    </row>
    <row r="1482" spans="1:9" x14ac:dyDescent="0.35">
      <c r="A1482" t="s">
        <v>5539</v>
      </c>
      <c r="B1482" t="s">
        <v>51</v>
      </c>
      <c r="C1482" t="s">
        <v>2588</v>
      </c>
      <c r="D1482" t="s">
        <v>5071</v>
      </c>
      <c r="E1482" s="103">
        <v>8.7532909989798788E-4</v>
      </c>
      <c r="F1482" s="103">
        <v>677609</v>
      </c>
      <c r="G1482" s="103">
        <v>5</v>
      </c>
      <c r="H1482" t="s">
        <v>54</v>
      </c>
      <c r="I1482" s="103"/>
    </row>
    <row r="1483" spans="1:9" x14ac:dyDescent="0.35">
      <c r="A1483" t="s">
        <v>5540</v>
      </c>
      <c r="B1483" t="s">
        <v>51</v>
      </c>
      <c r="C1483" t="s">
        <v>2588</v>
      </c>
      <c r="D1483" t="s">
        <v>5072</v>
      </c>
      <c r="E1483" s="103">
        <v>8.8628212776188263E-4</v>
      </c>
      <c r="F1483" s="103">
        <v>677609</v>
      </c>
      <c r="G1483" s="103">
        <v>5</v>
      </c>
      <c r="H1483" t="s">
        <v>54</v>
      </c>
      <c r="I1483" s="103"/>
    </row>
    <row r="1484" spans="1:9" x14ac:dyDescent="0.35">
      <c r="A1484" t="s">
        <v>2683</v>
      </c>
      <c r="B1484" t="s">
        <v>51</v>
      </c>
      <c r="C1484" t="s">
        <v>2588</v>
      </c>
      <c r="D1484" t="s">
        <v>42</v>
      </c>
      <c r="E1484" s="103">
        <v>8.7299485091300009E-4</v>
      </c>
      <c r="F1484" s="103">
        <v>677609</v>
      </c>
      <c r="G1484" s="103">
        <v>5</v>
      </c>
      <c r="H1484" t="s">
        <v>54</v>
      </c>
      <c r="I1484" s="103"/>
    </row>
    <row r="1485" spans="1:9" x14ac:dyDescent="0.35">
      <c r="A1485" t="s">
        <v>2684</v>
      </c>
      <c r="B1485" t="s">
        <v>51</v>
      </c>
      <c r="C1485" t="s">
        <v>2588</v>
      </c>
      <c r="D1485" t="s">
        <v>1767</v>
      </c>
      <c r="E1485" s="103">
        <v>8.64430284911581E-4</v>
      </c>
      <c r="F1485" s="103">
        <v>677609</v>
      </c>
      <c r="G1485" s="103">
        <v>5</v>
      </c>
      <c r="H1485" t="s">
        <v>54</v>
      </c>
      <c r="I1485" s="103"/>
    </row>
    <row r="1486" spans="1:9" x14ac:dyDescent="0.35">
      <c r="A1486" t="s">
        <v>2685</v>
      </c>
      <c r="B1486" t="s">
        <v>51</v>
      </c>
      <c r="C1486" t="s">
        <v>2588</v>
      </c>
      <c r="D1486" t="s">
        <v>1768</v>
      </c>
      <c r="E1486" s="103">
        <v>4.7057587026494354E-4</v>
      </c>
      <c r="F1486" s="103">
        <v>677609</v>
      </c>
      <c r="G1486" s="103">
        <v>5</v>
      </c>
      <c r="H1486" t="s">
        <v>54</v>
      </c>
      <c r="I1486" s="103"/>
    </row>
    <row r="1487" spans="1:9" x14ac:dyDescent="0.35">
      <c r="A1487" t="s">
        <v>2686</v>
      </c>
      <c r="B1487" t="s">
        <v>51</v>
      </c>
      <c r="C1487" t="s">
        <v>2588</v>
      </c>
      <c r="D1487" t="s">
        <v>340</v>
      </c>
      <c r="E1487" s="103">
        <v>8.5053252308664982E-4</v>
      </c>
      <c r="F1487" s="103">
        <v>677609</v>
      </c>
      <c r="G1487" s="103">
        <v>5</v>
      </c>
      <c r="H1487" t="s">
        <v>54</v>
      </c>
      <c r="I1487" s="103"/>
    </row>
    <row r="1488" spans="1:9" x14ac:dyDescent="0.35">
      <c r="A1488" t="s">
        <v>2687</v>
      </c>
      <c r="B1488" t="s">
        <v>51</v>
      </c>
      <c r="C1488" t="s">
        <v>2588</v>
      </c>
      <c r="D1488" t="s">
        <v>777</v>
      </c>
      <c r="E1488" s="103">
        <v>1.3049300491944505E-3</v>
      </c>
      <c r="F1488" s="103">
        <v>677609</v>
      </c>
      <c r="G1488" s="103">
        <v>5</v>
      </c>
      <c r="H1488" t="s">
        <v>54</v>
      </c>
      <c r="I1488" s="103"/>
    </row>
    <row r="1489" spans="1:9" x14ac:dyDescent="0.35">
      <c r="A1489" t="s">
        <v>2688</v>
      </c>
      <c r="B1489" t="s">
        <v>51</v>
      </c>
      <c r="C1489" t="s">
        <v>2588</v>
      </c>
      <c r="D1489" t="s">
        <v>776</v>
      </c>
      <c r="E1489" s="103">
        <v>2.9606452418727822E-3</v>
      </c>
      <c r="F1489" s="103">
        <v>677609</v>
      </c>
      <c r="G1489" s="103">
        <v>5</v>
      </c>
      <c r="H1489" t="s">
        <v>54</v>
      </c>
      <c r="I1489" s="103"/>
    </row>
    <row r="1490" spans="1:9" x14ac:dyDescent="0.35">
      <c r="A1490" t="s">
        <v>2689</v>
      </c>
      <c r="B1490" t="s">
        <v>51</v>
      </c>
      <c r="C1490" t="s">
        <v>2589</v>
      </c>
      <c r="D1490" t="s">
        <v>40</v>
      </c>
      <c r="E1490" s="103">
        <v>5.9906104890322309E-3</v>
      </c>
      <c r="F1490" s="103">
        <v>677609</v>
      </c>
      <c r="G1490" s="103">
        <v>5</v>
      </c>
      <c r="H1490" t="s">
        <v>54</v>
      </c>
      <c r="I1490" s="103"/>
    </row>
    <row r="1491" spans="1:9" x14ac:dyDescent="0.35">
      <c r="A1491" t="s">
        <v>5541</v>
      </c>
      <c r="B1491" t="s">
        <v>51</v>
      </c>
      <c r="C1491" t="s">
        <v>2589</v>
      </c>
      <c r="D1491" t="s">
        <v>5070</v>
      </c>
      <c r="E1491" s="103">
        <v>6.0909296534144884E-3</v>
      </c>
      <c r="F1491" s="103">
        <v>677609</v>
      </c>
      <c r="G1491" s="103">
        <v>5</v>
      </c>
      <c r="H1491" t="s">
        <v>54</v>
      </c>
      <c r="I1491" s="103"/>
    </row>
    <row r="1492" spans="1:9" x14ac:dyDescent="0.35">
      <c r="A1492" t="s">
        <v>5542</v>
      </c>
      <c r="B1492" t="s">
        <v>51</v>
      </c>
      <c r="C1492" t="s">
        <v>2589</v>
      </c>
      <c r="D1492" t="s">
        <v>5071</v>
      </c>
      <c r="E1492" s="103">
        <v>5.991092367792562E-3</v>
      </c>
      <c r="F1492" s="103">
        <v>677609</v>
      </c>
      <c r="G1492" s="103">
        <v>5</v>
      </c>
      <c r="H1492" t="s">
        <v>54</v>
      </c>
      <c r="I1492" s="103"/>
    </row>
    <row r="1493" spans="1:9" x14ac:dyDescent="0.35">
      <c r="A1493" t="s">
        <v>5543</v>
      </c>
      <c r="B1493" t="s">
        <v>51</v>
      </c>
      <c r="C1493" t="s">
        <v>2589</v>
      </c>
      <c r="D1493" t="s">
        <v>5072</v>
      </c>
      <c r="E1493" s="103">
        <v>6.0903134264344251E-3</v>
      </c>
      <c r="F1493" s="103">
        <v>677609</v>
      </c>
      <c r="G1493" s="103">
        <v>5</v>
      </c>
      <c r="H1493" t="s">
        <v>54</v>
      </c>
      <c r="I1493" s="103"/>
    </row>
    <row r="1494" spans="1:9" x14ac:dyDescent="0.35">
      <c r="A1494" t="s">
        <v>2690</v>
      </c>
      <c r="B1494" t="s">
        <v>51</v>
      </c>
      <c r="C1494" t="s">
        <v>2589</v>
      </c>
      <c r="D1494" t="s">
        <v>42</v>
      </c>
      <c r="E1494" s="103">
        <v>5.9810624089533596E-3</v>
      </c>
      <c r="F1494" s="103">
        <v>677609</v>
      </c>
      <c r="G1494" s="103">
        <v>5</v>
      </c>
      <c r="H1494" t="s">
        <v>54</v>
      </c>
      <c r="I1494" s="103"/>
    </row>
    <row r="1495" spans="1:9" x14ac:dyDescent="0.35">
      <c r="A1495" t="s">
        <v>2691</v>
      </c>
      <c r="B1495" t="s">
        <v>51</v>
      </c>
      <c r="C1495" t="s">
        <v>2589</v>
      </c>
      <c r="D1495" t="s">
        <v>1767</v>
      </c>
      <c r="E1495" s="103">
        <v>5.8033631633471888E-3</v>
      </c>
      <c r="F1495" s="103">
        <v>677609</v>
      </c>
      <c r="G1495" s="103">
        <v>5</v>
      </c>
      <c r="H1495" t="s">
        <v>54</v>
      </c>
      <c r="I1495" s="103"/>
    </row>
    <row r="1496" spans="1:9" x14ac:dyDescent="0.35">
      <c r="A1496" t="s">
        <v>2692</v>
      </c>
      <c r="B1496" t="s">
        <v>51</v>
      </c>
      <c r="C1496" t="s">
        <v>2589</v>
      </c>
      <c r="D1496" t="s">
        <v>1768</v>
      </c>
      <c r="E1496" s="103">
        <v>2.528455148634035E-3</v>
      </c>
      <c r="F1496" s="103">
        <v>677609</v>
      </c>
      <c r="G1496" s="103">
        <v>5</v>
      </c>
      <c r="H1496" t="s">
        <v>54</v>
      </c>
      <c r="I1496" s="103"/>
    </row>
    <row r="1497" spans="1:9" x14ac:dyDescent="0.35">
      <c r="A1497" t="s">
        <v>2693</v>
      </c>
      <c r="B1497" t="s">
        <v>51</v>
      </c>
      <c r="C1497" t="s">
        <v>2589</v>
      </c>
      <c r="D1497" t="s">
        <v>340</v>
      </c>
      <c r="E1497" s="103">
        <v>5.9888015329005216E-3</v>
      </c>
      <c r="F1497" s="103">
        <v>677609</v>
      </c>
      <c r="G1497" s="103">
        <v>5</v>
      </c>
      <c r="H1497" t="s">
        <v>54</v>
      </c>
      <c r="I1497" s="103"/>
    </row>
    <row r="1498" spans="1:9" x14ac:dyDescent="0.35">
      <c r="A1498" t="s">
        <v>2694</v>
      </c>
      <c r="B1498" t="s">
        <v>51</v>
      </c>
      <c r="C1498" t="s">
        <v>2589</v>
      </c>
      <c r="D1498" t="s">
        <v>777</v>
      </c>
      <c r="E1498" s="103">
        <v>7.2024188545526365E-3</v>
      </c>
      <c r="F1498" s="103">
        <v>677609</v>
      </c>
      <c r="G1498" s="103">
        <v>5</v>
      </c>
      <c r="H1498" t="s">
        <v>54</v>
      </c>
      <c r="I1498" s="103"/>
    </row>
    <row r="1499" spans="1:9" x14ac:dyDescent="0.35">
      <c r="A1499" t="s">
        <v>2695</v>
      </c>
      <c r="B1499" t="s">
        <v>51</v>
      </c>
      <c r="C1499" t="s">
        <v>2589</v>
      </c>
      <c r="D1499" t="s">
        <v>776</v>
      </c>
      <c r="E1499" s="103">
        <v>1.9317471639361834E-2</v>
      </c>
      <c r="F1499" s="103">
        <v>677609</v>
      </c>
      <c r="G1499" s="103">
        <v>5</v>
      </c>
      <c r="H1499" t="s">
        <v>54</v>
      </c>
      <c r="I1499" s="103"/>
    </row>
    <row r="1500" spans="1:9" x14ac:dyDescent="0.35">
      <c r="A1500" t="s">
        <v>2675</v>
      </c>
      <c r="B1500" t="s">
        <v>51</v>
      </c>
      <c r="C1500" t="s">
        <v>2590</v>
      </c>
      <c r="D1500" t="s">
        <v>40</v>
      </c>
      <c r="E1500" s="103">
        <v>9.009817846003745E-4</v>
      </c>
      <c r="F1500" s="103">
        <v>677609</v>
      </c>
      <c r="G1500" s="103">
        <v>5</v>
      </c>
      <c r="H1500" t="s">
        <v>54</v>
      </c>
      <c r="I1500" s="103"/>
    </row>
    <row r="1501" spans="1:9" x14ac:dyDescent="0.35">
      <c r="A1501" t="s">
        <v>5544</v>
      </c>
      <c r="B1501" t="s">
        <v>51</v>
      </c>
      <c r="C1501" t="s">
        <v>2590</v>
      </c>
      <c r="D1501" t="s">
        <v>5070</v>
      </c>
      <c r="E1501" s="103">
        <v>9.059561729700856E-4</v>
      </c>
      <c r="F1501" s="103">
        <v>677609</v>
      </c>
      <c r="G1501" s="103">
        <v>5</v>
      </c>
      <c r="H1501" t="s">
        <v>54</v>
      </c>
      <c r="I1501" s="103"/>
    </row>
    <row r="1502" spans="1:9" x14ac:dyDescent="0.35">
      <c r="A1502" t="s">
        <v>5545</v>
      </c>
      <c r="B1502" t="s">
        <v>51</v>
      </c>
      <c r="C1502" t="s">
        <v>2590</v>
      </c>
      <c r="D1502" t="s">
        <v>5071</v>
      </c>
      <c r="E1502" s="103">
        <v>9.009817846003745E-4</v>
      </c>
      <c r="F1502" s="103">
        <v>677609</v>
      </c>
      <c r="G1502" s="103">
        <v>5</v>
      </c>
      <c r="H1502" t="s">
        <v>54</v>
      </c>
      <c r="I1502" s="103"/>
    </row>
    <row r="1503" spans="1:9" x14ac:dyDescent="0.35">
      <c r="A1503" t="s">
        <v>5546</v>
      </c>
      <c r="B1503" t="s">
        <v>51</v>
      </c>
      <c r="C1503" t="s">
        <v>2590</v>
      </c>
      <c r="D1503" t="s">
        <v>5072</v>
      </c>
      <c r="E1503" s="103">
        <v>9.059561729700856E-4</v>
      </c>
      <c r="F1503" s="103">
        <v>677609</v>
      </c>
      <c r="G1503" s="103">
        <v>5</v>
      </c>
      <c r="H1503" t="s">
        <v>54</v>
      </c>
      <c r="I1503" s="103"/>
    </row>
    <row r="1504" spans="1:9" x14ac:dyDescent="0.35">
      <c r="A1504" t="s">
        <v>2676</v>
      </c>
      <c r="B1504" t="s">
        <v>51</v>
      </c>
      <c r="C1504" t="s">
        <v>2590</v>
      </c>
      <c r="D1504" t="s">
        <v>42</v>
      </c>
      <c r="E1504" s="103">
        <v>8.9091960473679493E-4</v>
      </c>
      <c r="F1504" s="103">
        <v>677609</v>
      </c>
      <c r="G1504" s="103">
        <v>5</v>
      </c>
      <c r="H1504" t="s">
        <v>54</v>
      </c>
      <c r="I1504" s="103"/>
    </row>
    <row r="1505" spans="1:9" x14ac:dyDescent="0.35">
      <c r="A1505" t="s">
        <v>2677</v>
      </c>
      <c r="B1505" t="s">
        <v>51</v>
      </c>
      <c r="C1505" t="s">
        <v>2590</v>
      </c>
      <c r="D1505" t="s">
        <v>1767</v>
      </c>
      <c r="E1505" s="103">
        <v>7.9743309158840782E-4</v>
      </c>
      <c r="F1505" s="103">
        <v>677609</v>
      </c>
      <c r="G1505" s="103">
        <v>5</v>
      </c>
      <c r="H1505" t="s">
        <v>54</v>
      </c>
      <c r="I1505" s="103"/>
    </row>
    <row r="1506" spans="1:9" x14ac:dyDescent="0.35">
      <c r="A1506" t="s">
        <v>2678</v>
      </c>
      <c r="B1506" t="s">
        <v>51</v>
      </c>
      <c r="C1506" t="s">
        <v>2590</v>
      </c>
      <c r="D1506" t="s">
        <v>1768</v>
      </c>
      <c r="E1506" s="103">
        <v>3.1285746569658496E-4</v>
      </c>
      <c r="F1506" s="103">
        <v>677609</v>
      </c>
      <c r="G1506" s="103">
        <v>5</v>
      </c>
      <c r="H1506" t="s">
        <v>54</v>
      </c>
      <c r="I1506" s="103"/>
    </row>
    <row r="1507" spans="1:9" x14ac:dyDescent="0.35">
      <c r="A1507" t="s">
        <v>2679</v>
      </c>
      <c r="B1507" t="s">
        <v>51</v>
      </c>
      <c r="C1507" t="s">
        <v>2590</v>
      </c>
      <c r="D1507" t="s">
        <v>340</v>
      </c>
      <c r="E1507" s="103">
        <v>8.9596135732615306E-4</v>
      </c>
      <c r="F1507" s="103">
        <v>677609</v>
      </c>
      <c r="G1507" s="103">
        <v>5</v>
      </c>
      <c r="H1507" t="s">
        <v>54</v>
      </c>
      <c r="I1507" s="103"/>
    </row>
    <row r="1508" spans="1:9" x14ac:dyDescent="0.35">
      <c r="A1508" t="s">
        <v>2680</v>
      </c>
      <c r="B1508" t="s">
        <v>51</v>
      </c>
      <c r="C1508" t="s">
        <v>2590</v>
      </c>
      <c r="D1508" t="s">
        <v>777</v>
      </c>
      <c r="E1508" s="103">
        <v>1.1445034796712049E-3</v>
      </c>
      <c r="F1508" s="103">
        <v>677609</v>
      </c>
      <c r="G1508" s="103">
        <v>5</v>
      </c>
      <c r="H1508" t="s">
        <v>54</v>
      </c>
      <c r="I1508" s="103"/>
    </row>
    <row r="1509" spans="1:9" x14ac:dyDescent="0.35">
      <c r="A1509" t="s">
        <v>2681</v>
      </c>
      <c r="B1509" t="s">
        <v>51</v>
      </c>
      <c r="C1509" t="s">
        <v>2590</v>
      </c>
      <c r="D1509" t="s">
        <v>776</v>
      </c>
      <c r="E1509" s="103">
        <v>2.937230268442973E-3</v>
      </c>
      <c r="F1509" s="103">
        <v>677609</v>
      </c>
      <c r="G1509" s="103">
        <v>5</v>
      </c>
      <c r="H1509" t="s">
        <v>54</v>
      </c>
      <c r="I1509" s="103"/>
    </row>
    <row r="1510" spans="1:9" x14ac:dyDescent="0.35">
      <c r="A1510" t="s">
        <v>1171</v>
      </c>
      <c r="B1510" t="s">
        <v>51</v>
      </c>
      <c r="C1510" t="s">
        <v>35</v>
      </c>
      <c r="D1510" t="s">
        <v>40</v>
      </c>
      <c r="E1510" s="103">
        <v>0</v>
      </c>
      <c r="F1510" s="103">
        <v>677609</v>
      </c>
      <c r="G1510" s="103">
        <v>5</v>
      </c>
      <c r="H1510" t="s">
        <v>54</v>
      </c>
      <c r="I1510" s="103"/>
    </row>
    <row r="1511" spans="1:9" x14ac:dyDescent="0.35">
      <c r="A1511" t="s">
        <v>5547</v>
      </c>
      <c r="B1511" t="s">
        <v>51</v>
      </c>
      <c r="C1511" t="s">
        <v>35</v>
      </c>
      <c r="D1511" t="s">
        <v>5070</v>
      </c>
      <c r="E1511" s="103">
        <v>0</v>
      </c>
      <c r="F1511" s="103">
        <v>677609</v>
      </c>
      <c r="G1511" s="103">
        <v>5</v>
      </c>
      <c r="H1511" t="s">
        <v>54</v>
      </c>
      <c r="I1511" s="103"/>
    </row>
    <row r="1512" spans="1:9" x14ac:dyDescent="0.35">
      <c r="A1512" t="s">
        <v>5548</v>
      </c>
      <c r="B1512" t="s">
        <v>51</v>
      </c>
      <c r="C1512" t="s">
        <v>35</v>
      </c>
      <c r="D1512" t="s">
        <v>5071</v>
      </c>
      <c r="E1512" s="103">
        <v>0</v>
      </c>
      <c r="F1512" s="103">
        <v>677609</v>
      </c>
      <c r="G1512" s="103">
        <v>5</v>
      </c>
      <c r="H1512" t="s">
        <v>54</v>
      </c>
      <c r="I1512" s="103"/>
    </row>
    <row r="1513" spans="1:9" x14ac:dyDescent="0.35">
      <c r="A1513" t="s">
        <v>5549</v>
      </c>
      <c r="B1513" t="s">
        <v>51</v>
      </c>
      <c r="C1513" t="s">
        <v>35</v>
      </c>
      <c r="D1513" t="s">
        <v>5072</v>
      </c>
      <c r="E1513" s="103">
        <v>0</v>
      </c>
      <c r="F1513" s="103">
        <v>677609</v>
      </c>
      <c r="G1513" s="103">
        <v>5</v>
      </c>
      <c r="H1513" t="s">
        <v>54</v>
      </c>
      <c r="I1513" s="103"/>
    </row>
    <row r="1514" spans="1:9" x14ac:dyDescent="0.35">
      <c r="A1514" t="s">
        <v>1172</v>
      </c>
      <c r="B1514" t="s">
        <v>51</v>
      </c>
      <c r="C1514" t="s">
        <v>35</v>
      </c>
      <c r="D1514" t="s">
        <v>42</v>
      </c>
      <c r="E1514" s="103">
        <v>0</v>
      </c>
      <c r="F1514" s="103">
        <v>677609</v>
      </c>
      <c r="G1514" s="103">
        <v>5</v>
      </c>
      <c r="H1514" t="s">
        <v>54</v>
      </c>
      <c r="I1514" s="103"/>
    </row>
    <row r="1515" spans="1:9" x14ac:dyDescent="0.35">
      <c r="A1515" t="s">
        <v>1943</v>
      </c>
      <c r="B1515" t="s">
        <v>51</v>
      </c>
      <c r="C1515" t="s">
        <v>35</v>
      </c>
      <c r="D1515" t="s">
        <v>1767</v>
      </c>
      <c r="E1515" s="103">
        <v>0</v>
      </c>
      <c r="F1515" s="103">
        <v>677609</v>
      </c>
      <c r="G1515" s="103">
        <v>5</v>
      </c>
      <c r="H1515" t="s">
        <v>54</v>
      </c>
      <c r="I1515" s="103"/>
    </row>
    <row r="1516" spans="1:9" x14ac:dyDescent="0.35">
      <c r="A1516" t="s">
        <v>1944</v>
      </c>
      <c r="B1516" t="s">
        <v>51</v>
      </c>
      <c r="C1516" t="s">
        <v>35</v>
      </c>
      <c r="D1516" t="s">
        <v>1768</v>
      </c>
      <c r="E1516" s="103">
        <v>0</v>
      </c>
      <c r="F1516" s="103">
        <v>677609</v>
      </c>
      <c r="G1516" s="103">
        <v>5</v>
      </c>
      <c r="H1516" t="s">
        <v>54</v>
      </c>
      <c r="I1516" s="103"/>
    </row>
    <row r="1517" spans="1:9" x14ac:dyDescent="0.35">
      <c r="A1517" t="s">
        <v>1173</v>
      </c>
      <c r="B1517" t="s">
        <v>51</v>
      </c>
      <c r="C1517" t="s">
        <v>35</v>
      </c>
      <c r="D1517" t="s">
        <v>340</v>
      </c>
      <c r="E1517" s="103">
        <v>0</v>
      </c>
      <c r="F1517" s="103">
        <v>677609</v>
      </c>
      <c r="G1517" s="103">
        <v>5</v>
      </c>
      <c r="H1517" t="s">
        <v>54</v>
      </c>
      <c r="I1517" s="103"/>
    </row>
    <row r="1518" spans="1:9" x14ac:dyDescent="0.35">
      <c r="A1518" t="s">
        <v>1174</v>
      </c>
      <c r="B1518" t="s">
        <v>51</v>
      </c>
      <c r="C1518" t="s">
        <v>35</v>
      </c>
      <c r="D1518" t="s">
        <v>777</v>
      </c>
      <c r="E1518" s="103">
        <v>0</v>
      </c>
      <c r="F1518" s="103">
        <v>677609</v>
      </c>
      <c r="G1518" s="103">
        <v>5</v>
      </c>
      <c r="H1518" t="s">
        <v>54</v>
      </c>
      <c r="I1518" s="103"/>
    </row>
    <row r="1519" spans="1:9" x14ac:dyDescent="0.35">
      <c r="A1519" t="s">
        <v>1175</v>
      </c>
      <c r="B1519" t="s">
        <v>51</v>
      </c>
      <c r="C1519" t="s">
        <v>35</v>
      </c>
      <c r="D1519" t="s">
        <v>776</v>
      </c>
      <c r="E1519" s="103">
        <v>0</v>
      </c>
      <c r="F1519" s="103">
        <v>677609</v>
      </c>
      <c r="G1519" s="103">
        <v>5</v>
      </c>
      <c r="H1519" t="s">
        <v>54</v>
      </c>
      <c r="I1519" s="103"/>
    </row>
    <row r="1520" spans="1:9" x14ac:dyDescent="0.35">
      <c r="A1520" t="s">
        <v>3316</v>
      </c>
      <c r="B1520" t="s">
        <v>51</v>
      </c>
      <c r="C1520" t="s">
        <v>3119</v>
      </c>
      <c r="D1520" t="s">
        <v>40</v>
      </c>
      <c r="E1520" s="103">
        <v>1.5812344911962457E-3</v>
      </c>
      <c r="F1520" s="103">
        <v>677609</v>
      </c>
      <c r="G1520" s="103">
        <v>5</v>
      </c>
      <c r="H1520" t="s">
        <v>54</v>
      </c>
      <c r="I1520" s="103"/>
    </row>
    <row r="1521" spans="1:9" x14ac:dyDescent="0.35">
      <c r="A1521" t="s">
        <v>5550</v>
      </c>
      <c r="B1521" t="s">
        <v>51</v>
      </c>
      <c r="C1521" t="s">
        <v>3119</v>
      </c>
      <c r="D1521" t="s">
        <v>5070</v>
      </c>
      <c r="E1521" s="103">
        <v>1.606128825377828E-3</v>
      </c>
      <c r="F1521" s="103">
        <v>677609</v>
      </c>
      <c r="G1521" s="103">
        <v>5</v>
      </c>
      <c r="H1521" t="s">
        <v>54</v>
      </c>
      <c r="I1521" s="103"/>
    </row>
    <row r="1522" spans="1:9" x14ac:dyDescent="0.35">
      <c r="A1522" t="s">
        <v>5551</v>
      </c>
      <c r="B1522" t="s">
        <v>51</v>
      </c>
      <c r="C1522" t="s">
        <v>3119</v>
      </c>
      <c r="D1522" t="s">
        <v>5071</v>
      </c>
      <c r="E1522" s="103">
        <v>1.5821719722157333E-3</v>
      </c>
      <c r="F1522" s="103">
        <v>677609</v>
      </c>
      <c r="G1522" s="103">
        <v>5</v>
      </c>
      <c r="H1522" t="s">
        <v>54</v>
      </c>
      <c r="I1522" s="103"/>
    </row>
    <row r="1523" spans="1:9" x14ac:dyDescent="0.35">
      <c r="A1523" t="s">
        <v>5552</v>
      </c>
      <c r="B1523" t="s">
        <v>51</v>
      </c>
      <c r="C1523" t="s">
        <v>3119</v>
      </c>
      <c r="D1523" t="s">
        <v>5072</v>
      </c>
      <c r="E1523" s="103">
        <v>1.606128825377828E-3</v>
      </c>
      <c r="F1523" s="103">
        <v>677609</v>
      </c>
      <c r="G1523" s="103">
        <v>5</v>
      </c>
      <c r="H1523" t="s">
        <v>54</v>
      </c>
      <c r="I1523" s="103"/>
    </row>
    <row r="1524" spans="1:9" x14ac:dyDescent="0.35">
      <c r="A1524" t="s">
        <v>3317</v>
      </c>
      <c r="B1524" t="s">
        <v>51</v>
      </c>
      <c r="C1524" t="s">
        <v>3119</v>
      </c>
      <c r="D1524" t="s">
        <v>42</v>
      </c>
      <c r="E1524" s="103">
        <v>1.3113835632370275E-3</v>
      </c>
      <c r="F1524" s="103">
        <v>677609</v>
      </c>
      <c r="G1524" s="103">
        <v>5</v>
      </c>
      <c r="H1524" t="s">
        <v>54</v>
      </c>
      <c r="I1524" s="103"/>
    </row>
    <row r="1525" spans="1:9" x14ac:dyDescent="0.35">
      <c r="A1525" t="s">
        <v>3318</v>
      </c>
      <c r="B1525" t="s">
        <v>51</v>
      </c>
      <c r="C1525" t="s">
        <v>3119</v>
      </c>
      <c r="D1525" t="s">
        <v>1767</v>
      </c>
      <c r="E1525" s="103">
        <v>1.3085722393259324E-3</v>
      </c>
      <c r="F1525" s="103">
        <v>677609</v>
      </c>
      <c r="G1525" s="103">
        <v>5</v>
      </c>
      <c r="H1525" t="s">
        <v>54</v>
      </c>
      <c r="I1525" s="103"/>
    </row>
    <row r="1526" spans="1:9" x14ac:dyDescent="0.35">
      <c r="A1526" t="s">
        <v>3319</v>
      </c>
      <c r="B1526" t="s">
        <v>51</v>
      </c>
      <c r="C1526" t="s">
        <v>3119</v>
      </c>
      <c r="D1526" t="s">
        <v>1768</v>
      </c>
      <c r="E1526" s="103">
        <v>4.660348506666582E-4</v>
      </c>
      <c r="F1526" s="103">
        <v>677609</v>
      </c>
      <c r="G1526" s="103">
        <v>5</v>
      </c>
      <c r="H1526" t="s">
        <v>54</v>
      </c>
      <c r="I1526" s="103"/>
    </row>
    <row r="1527" spans="1:9" x14ac:dyDescent="0.35">
      <c r="A1527" t="s">
        <v>3320</v>
      </c>
      <c r="B1527" t="s">
        <v>51</v>
      </c>
      <c r="C1527" t="s">
        <v>3119</v>
      </c>
      <c r="D1527" t="s">
        <v>340</v>
      </c>
      <c r="E1527" s="103">
        <v>1.5770931964881922E-3</v>
      </c>
      <c r="F1527" s="103">
        <v>677609</v>
      </c>
      <c r="G1527" s="103">
        <v>5</v>
      </c>
      <c r="H1527" t="s">
        <v>54</v>
      </c>
      <c r="I1527" s="103"/>
    </row>
    <row r="1528" spans="1:9" x14ac:dyDescent="0.35">
      <c r="A1528" t="s">
        <v>3321</v>
      </c>
      <c r="B1528" t="s">
        <v>51</v>
      </c>
      <c r="C1528" t="s">
        <v>3119</v>
      </c>
      <c r="D1528" t="s">
        <v>777</v>
      </c>
      <c r="E1528" s="103">
        <v>1.9645059682204631E-3</v>
      </c>
      <c r="F1528" s="103">
        <v>677609</v>
      </c>
      <c r="G1528" s="103">
        <v>5</v>
      </c>
      <c r="H1528" t="s">
        <v>54</v>
      </c>
      <c r="I1528" s="103"/>
    </row>
    <row r="1529" spans="1:9" x14ac:dyDescent="0.35">
      <c r="A1529" t="s">
        <v>3322</v>
      </c>
      <c r="B1529" t="s">
        <v>51</v>
      </c>
      <c r="C1529" t="s">
        <v>3119</v>
      </c>
      <c r="D1529" t="s">
        <v>776</v>
      </c>
      <c r="E1529" s="103">
        <v>5.2689643705556193E-3</v>
      </c>
      <c r="F1529" s="103">
        <v>677609</v>
      </c>
      <c r="G1529" s="103">
        <v>5</v>
      </c>
      <c r="H1529" t="s">
        <v>54</v>
      </c>
      <c r="I1529" s="103"/>
    </row>
    <row r="1530" spans="1:9" x14ac:dyDescent="0.35">
      <c r="A1530" t="s">
        <v>3323</v>
      </c>
      <c r="B1530" t="s">
        <v>51</v>
      </c>
      <c r="C1530" t="s">
        <v>3104</v>
      </c>
      <c r="D1530" t="s">
        <v>40</v>
      </c>
      <c r="E1530" s="103">
        <v>3.2778713105450004E-2</v>
      </c>
      <c r="F1530" s="103">
        <v>677609</v>
      </c>
      <c r="G1530" s="103">
        <v>5</v>
      </c>
      <c r="H1530" t="s">
        <v>54</v>
      </c>
      <c r="I1530" s="103"/>
    </row>
    <row r="1531" spans="1:9" x14ac:dyDescent="0.35">
      <c r="A1531" t="s">
        <v>5553</v>
      </c>
      <c r="B1531" t="s">
        <v>51</v>
      </c>
      <c r="C1531" t="s">
        <v>3104</v>
      </c>
      <c r="D1531" t="s">
        <v>5070</v>
      </c>
      <c r="E1531" s="103">
        <v>3.3494801467970681E-2</v>
      </c>
      <c r="F1531" s="103">
        <v>677609</v>
      </c>
      <c r="G1531" s="103">
        <v>5</v>
      </c>
      <c r="H1531" t="s">
        <v>54</v>
      </c>
      <c r="I1531" s="103"/>
    </row>
    <row r="1532" spans="1:9" x14ac:dyDescent="0.35">
      <c r="A1532" t="s">
        <v>5554</v>
      </c>
      <c r="B1532" t="s">
        <v>51</v>
      </c>
      <c r="C1532" t="s">
        <v>3104</v>
      </c>
      <c r="D1532" t="s">
        <v>5071</v>
      </c>
      <c r="E1532" s="103">
        <v>3.2778713105450004E-2</v>
      </c>
      <c r="F1532" s="103">
        <v>677609</v>
      </c>
      <c r="G1532" s="103">
        <v>5</v>
      </c>
      <c r="H1532" t="s">
        <v>54</v>
      </c>
      <c r="I1532" s="103"/>
    </row>
    <row r="1533" spans="1:9" x14ac:dyDescent="0.35">
      <c r="A1533" t="s">
        <v>5555</v>
      </c>
      <c r="B1533" t="s">
        <v>51</v>
      </c>
      <c r="C1533" t="s">
        <v>3104</v>
      </c>
      <c r="D1533" t="s">
        <v>5072</v>
      </c>
      <c r="E1533" s="103">
        <v>3.349433912927624E-2</v>
      </c>
      <c r="F1533" s="103">
        <v>677609</v>
      </c>
      <c r="G1533" s="103">
        <v>5</v>
      </c>
      <c r="H1533" t="s">
        <v>54</v>
      </c>
      <c r="I1533" s="103"/>
    </row>
    <row r="1534" spans="1:9" x14ac:dyDescent="0.35">
      <c r="A1534" t="s">
        <v>3324</v>
      </c>
      <c r="B1534" t="s">
        <v>51</v>
      </c>
      <c r="C1534" t="s">
        <v>3104</v>
      </c>
      <c r="D1534" t="s">
        <v>42</v>
      </c>
      <c r="E1534" s="103">
        <v>3.2823380701296721E-2</v>
      </c>
      <c r="F1534" s="103">
        <v>677609</v>
      </c>
      <c r="G1534" s="103">
        <v>5</v>
      </c>
      <c r="H1534" t="s">
        <v>54</v>
      </c>
      <c r="I1534" s="103"/>
    </row>
    <row r="1535" spans="1:9" x14ac:dyDescent="0.35">
      <c r="A1535" t="s">
        <v>3325</v>
      </c>
      <c r="B1535" t="s">
        <v>51</v>
      </c>
      <c r="C1535" t="s">
        <v>3104</v>
      </c>
      <c r="D1535" t="s">
        <v>1767</v>
      </c>
      <c r="E1535" s="103">
        <v>3.2548985736895734E-2</v>
      </c>
      <c r="F1535" s="103">
        <v>677609</v>
      </c>
      <c r="G1535" s="103">
        <v>5</v>
      </c>
      <c r="H1535" t="s">
        <v>54</v>
      </c>
      <c r="I1535" s="103"/>
    </row>
    <row r="1536" spans="1:9" x14ac:dyDescent="0.35">
      <c r="A1536" t="s">
        <v>3326</v>
      </c>
      <c r="B1536" t="s">
        <v>51</v>
      </c>
      <c r="C1536" t="s">
        <v>3104</v>
      </c>
      <c r="D1536" t="s">
        <v>1768</v>
      </c>
      <c r="E1536" s="103">
        <v>1.3760342475114746E-2</v>
      </c>
      <c r="F1536" s="103">
        <v>677609</v>
      </c>
      <c r="G1536" s="103">
        <v>5</v>
      </c>
      <c r="H1536" t="s">
        <v>54</v>
      </c>
      <c r="I1536" s="103"/>
    </row>
    <row r="1537" spans="1:9" x14ac:dyDescent="0.35">
      <c r="A1537" t="s">
        <v>3327</v>
      </c>
      <c r="B1537" t="s">
        <v>51</v>
      </c>
      <c r="C1537" t="s">
        <v>3104</v>
      </c>
      <c r="D1537" t="s">
        <v>340</v>
      </c>
      <c r="E1537" s="103">
        <v>3.2902483288422484E-2</v>
      </c>
      <c r="F1537" s="103">
        <v>677609</v>
      </c>
      <c r="G1537" s="103">
        <v>5</v>
      </c>
      <c r="H1537" t="s">
        <v>54</v>
      </c>
      <c r="I1537" s="103"/>
    </row>
    <row r="1538" spans="1:9" x14ac:dyDescent="0.35">
      <c r="A1538" t="s">
        <v>3328</v>
      </c>
      <c r="B1538" t="s">
        <v>51</v>
      </c>
      <c r="C1538" t="s">
        <v>3104</v>
      </c>
      <c r="D1538" t="s">
        <v>777</v>
      </c>
      <c r="E1538" s="103">
        <v>4.5629198480600597E-2</v>
      </c>
      <c r="F1538" s="103">
        <v>677609</v>
      </c>
      <c r="G1538" s="103">
        <v>5</v>
      </c>
      <c r="H1538" t="s">
        <v>54</v>
      </c>
      <c r="I1538" s="103"/>
    </row>
    <row r="1539" spans="1:9" x14ac:dyDescent="0.35">
      <c r="A1539" t="s">
        <v>3329</v>
      </c>
      <c r="B1539" t="s">
        <v>51</v>
      </c>
      <c r="C1539" t="s">
        <v>3104</v>
      </c>
      <c r="D1539" t="s">
        <v>776</v>
      </c>
      <c r="E1539" s="103">
        <v>0.11030414777990823</v>
      </c>
      <c r="F1539" s="103">
        <v>677609</v>
      </c>
      <c r="G1539" s="103">
        <v>5</v>
      </c>
      <c r="H1539" t="s">
        <v>54</v>
      </c>
      <c r="I1539" s="103"/>
    </row>
    <row r="1540" spans="1:9" x14ac:dyDescent="0.35">
      <c r="A1540" t="s">
        <v>3330</v>
      </c>
      <c r="B1540" t="s">
        <v>51</v>
      </c>
      <c r="C1540" t="s">
        <v>3106</v>
      </c>
      <c r="D1540" t="s">
        <v>40</v>
      </c>
      <c r="E1540" s="103">
        <v>0.25385116494955229</v>
      </c>
      <c r="F1540" s="103">
        <v>677609</v>
      </c>
      <c r="G1540" s="103">
        <v>5</v>
      </c>
      <c r="H1540" t="s">
        <v>54</v>
      </c>
      <c r="I1540" s="103"/>
    </row>
    <row r="1541" spans="1:9" x14ac:dyDescent="0.35">
      <c r="A1541" t="s">
        <v>5556</v>
      </c>
      <c r="B1541" t="s">
        <v>51</v>
      </c>
      <c r="C1541" t="s">
        <v>3106</v>
      </c>
      <c r="D1541" t="s">
        <v>5070</v>
      </c>
      <c r="E1541" s="103">
        <v>0.25764230218745532</v>
      </c>
      <c r="F1541" s="103">
        <v>677609</v>
      </c>
      <c r="G1541" s="103">
        <v>5</v>
      </c>
      <c r="H1541" t="s">
        <v>54</v>
      </c>
      <c r="I1541" s="103"/>
    </row>
    <row r="1542" spans="1:9" x14ac:dyDescent="0.35">
      <c r="A1542" t="s">
        <v>5557</v>
      </c>
      <c r="B1542" t="s">
        <v>51</v>
      </c>
      <c r="C1542" t="s">
        <v>3106</v>
      </c>
      <c r="D1542" t="s">
        <v>5071</v>
      </c>
      <c r="E1542" s="103">
        <v>0.25389876546298612</v>
      </c>
      <c r="F1542" s="103">
        <v>677609</v>
      </c>
      <c r="G1542" s="103">
        <v>5</v>
      </c>
      <c r="H1542" t="s">
        <v>54</v>
      </c>
      <c r="I1542" s="103"/>
    </row>
    <row r="1543" spans="1:9" x14ac:dyDescent="0.35">
      <c r="A1543" t="s">
        <v>5558</v>
      </c>
      <c r="B1543" t="s">
        <v>51</v>
      </c>
      <c r="C1543" t="s">
        <v>3106</v>
      </c>
      <c r="D1543" t="s">
        <v>5072</v>
      </c>
      <c r="E1543" s="103">
        <v>0.25763184830214353</v>
      </c>
      <c r="F1543" s="103">
        <v>677609</v>
      </c>
      <c r="G1543" s="103">
        <v>5</v>
      </c>
      <c r="H1543" t="s">
        <v>54</v>
      </c>
      <c r="I1543" s="103"/>
    </row>
    <row r="1544" spans="1:9" x14ac:dyDescent="0.35">
      <c r="A1544" t="s">
        <v>3331</v>
      </c>
      <c r="B1544" t="s">
        <v>51</v>
      </c>
      <c r="C1544" t="s">
        <v>3106</v>
      </c>
      <c r="D1544" t="s">
        <v>42</v>
      </c>
      <c r="E1544" s="103">
        <v>0.25120742531084267</v>
      </c>
      <c r="F1544" s="103">
        <v>677609</v>
      </c>
      <c r="G1544" s="103">
        <v>5</v>
      </c>
      <c r="H1544" t="s">
        <v>54</v>
      </c>
      <c r="I1544" s="103"/>
    </row>
    <row r="1545" spans="1:9" x14ac:dyDescent="0.35">
      <c r="A1545" t="s">
        <v>3332</v>
      </c>
      <c r="B1545" t="s">
        <v>51</v>
      </c>
      <c r="C1545" t="s">
        <v>3106</v>
      </c>
      <c r="D1545" t="s">
        <v>1767</v>
      </c>
      <c r="E1545" s="103">
        <v>0.24846400289290616</v>
      </c>
      <c r="F1545" s="103">
        <v>677609</v>
      </c>
      <c r="G1545" s="103">
        <v>5</v>
      </c>
      <c r="H1545" t="s">
        <v>54</v>
      </c>
      <c r="I1545" s="103"/>
    </row>
    <row r="1546" spans="1:9" x14ac:dyDescent="0.35">
      <c r="A1546" t="s">
        <v>3333</v>
      </c>
      <c r="B1546" t="s">
        <v>51</v>
      </c>
      <c r="C1546" t="s">
        <v>3106</v>
      </c>
      <c r="D1546" t="s">
        <v>1768</v>
      </c>
      <c r="E1546" s="103">
        <v>0.10953677915509043</v>
      </c>
      <c r="F1546" s="103">
        <v>677609</v>
      </c>
      <c r="G1546" s="103">
        <v>5</v>
      </c>
      <c r="H1546" t="s">
        <v>54</v>
      </c>
      <c r="I1546" s="103"/>
    </row>
    <row r="1547" spans="1:9" x14ac:dyDescent="0.35">
      <c r="A1547" t="s">
        <v>3334</v>
      </c>
      <c r="B1547" t="s">
        <v>51</v>
      </c>
      <c r="C1547" t="s">
        <v>3106</v>
      </c>
      <c r="D1547" t="s">
        <v>340</v>
      </c>
      <c r="E1547" s="103">
        <v>0.24934874607474705</v>
      </c>
      <c r="F1547" s="103">
        <v>677609</v>
      </c>
      <c r="G1547" s="103">
        <v>5</v>
      </c>
      <c r="H1547" t="s">
        <v>54</v>
      </c>
      <c r="I1547" s="103"/>
    </row>
    <row r="1548" spans="1:9" x14ac:dyDescent="0.35">
      <c r="A1548" t="s">
        <v>3335</v>
      </c>
      <c r="B1548" t="s">
        <v>51</v>
      </c>
      <c r="C1548" t="s">
        <v>3106</v>
      </c>
      <c r="D1548" t="s">
        <v>777</v>
      </c>
      <c r="E1548" s="103">
        <v>0.35228596245057248</v>
      </c>
      <c r="F1548" s="103">
        <v>677609</v>
      </c>
      <c r="G1548" s="103">
        <v>5</v>
      </c>
      <c r="H1548" t="s">
        <v>54</v>
      </c>
      <c r="I1548" s="103"/>
    </row>
    <row r="1549" spans="1:9" x14ac:dyDescent="0.35">
      <c r="A1549" t="s">
        <v>3336</v>
      </c>
      <c r="B1549" t="s">
        <v>51</v>
      </c>
      <c r="C1549" t="s">
        <v>3106</v>
      </c>
      <c r="D1549" t="s">
        <v>776</v>
      </c>
      <c r="E1549" s="103">
        <v>0.84590359247593183</v>
      </c>
      <c r="F1549" s="103">
        <v>677609</v>
      </c>
      <c r="G1549" s="103">
        <v>5</v>
      </c>
      <c r="H1549" t="s">
        <v>54</v>
      </c>
      <c r="I1549" s="103"/>
    </row>
    <row r="1550" spans="1:9" x14ac:dyDescent="0.35">
      <c r="A1550" t="s">
        <v>3337</v>
      </c>
      <c r="B1550" t="s">
        <v>51</v>
      </c>
      <c r="C1550" t="s">
        <v>3108</v>
      </c>
      <c r="D1550" t="s">
        <v>40</v>
      </c>
      <c r="E1550" s="103">
        <v>0.13763694317586253</v>
      </c>
      <c r="F1550" s="103">
        <v>677609</v>
      </c>
      <c r="G1550" s="103">
        <v>5</v>
      </c>
      <c r="H1550" t="s">
        <v>54</v>
      </c>
      <c r="I1550" s="103"/>
    </row>
    <row r="1551" spans="1:9" x14ac:dyDescent="0.35">
      <c r="A1551" t="s">
        <v>5559</v>
      </c>
      <c r="B1551" t="s">
        <v>51</v>
      </c>
      <c r="C1551" t="s">
        <v>3108</v>
      </c>
      <c r="D1551" t="s">
        <v>5070</v>
      </c>
      <c r="E1551" s="103">
        <v>0.14011565416705535</v>
      </c>
      <c r="F1551" s="103">
        <v>677609</v>
      </c>
      <c r="G1551" s="103">
        <v>5</v>
      </c>
      <c r="H1551" t="s">
        <v>54</v>
      </c>
      <c r="I1551" s="103"/>
    </row>
    <row r="1552" spans="1:9" x14ac:dyDescent="0.35">
      <c r="A1552" t="s">
        <v>5560</v>
      </c>
      <c r="B1552" t="s">
        <v>51</v>
      </c>
      <c r="C1552" t="s">
        <v>3108</v>
      </c>
      <c r="D1552" t="s">
        <v>5071</v>
      </c>
      <c r="E1552" s="103">
        <v>0.13764731152113885</v>
      </c>
      <c r="F1552" s="103">
        <v>677609</v>
      </c>
      <c r="G1552" s="103">
        <v>5</v>
      </c>
      <c r="H1552" t="s">
        <v>54</v>
      </c>
      <c r="I1552" s="103"/>
    </row>
    <row r="1553" spans="1:9" x14ac:dyDescent="0.35">
      <c r="A1553" t="s">
        <v>5561</v>
      </c>
      <c r="B1553" t="s">
        <v>51</v>
      </c>
      <c r="C1553" t="s">
        <v>3108</v>
      </c>
      <c r="D1553" t="s">
        <v>5072</v>
      </c>
      <c r="E1553" s="103">
        <v>0.14010078529850484</v>
      </c>
      <c r="F1553" s="103">
        <v>677609</v>
      </c>
      <c r="G1553" s="103">
        <v>5</v>
      </c>
      <c r="H1553" t="s">
        <v>54</v>
      </c>
      <c r="I1553" s="103"/>
    </row>
    <row r="1554" spans="1:9" x14ac:dyDescent="0.35">
      <c r="A1554" t="s">
        <v>3338</v>
      </c>
      <c r="B1554" t="s">
        <v>51</v>
      </c>
      <c r="C1554" t="s">
        <v>3108</v>
      </c>
      <c r="D1554" t="s">
        <v>42</v>
      </c>
      <c r="E1554" s="103">
        <v>0.13729348895463933</v>
      </c>
      <c r="F1554" s="103">
        <v>677609</v>
      </c>
      <c r="G1554" s="103">
        <v>5</v>
      </c>
      <c r="H1554" t="s">
        <v>54</v>
      </c>
      <c r="I1554" s="103"/>
    </row>
    <row r="1555" spans="1:9" x14ac:dyDescent="0.35">
      <c r="A1555" t="s">
        <v>3339</v>
      </c>
      <c r="B1555" t="s">
        <v>51</v>
      </c>
      <c r="C1555" t="s">
        <v>3108</v>
      </c>
      <c r="D1555" t="s">
        <v>1767</v>
      </c>
      <c r="E1555" s="103">
        <v>0.13525811771842677</v>
      </c>
      <c r="F1555" s="103">
        <v>677609</v>
      </c>
      <c r="G1555" s="103">
        <v>5</v>
      </c>
      <c r="H1555" t="s">
        <v>54</v>
      </c>
      <c r="I1555" s="103"/>
    </row>
    <row r="1556" spans="1:9" x14ac:dyDescent="0.35">
      <c r="A1556" t="s">
        <v>3340</v>
      </c>
      <c r="B1556" t="s">
        <v>51</v>
      </c>
      <c r="C1556" t="s">
        <v>3108</v>
      </c>
      <c r="D1556" t="s">
        <v>1768</v>
      </c>
      <c r="E1556" s="103">
        <v>5.3708071255638826E-2</v>
      </c>
      <c r="F1556" s="103">
        <v>677609</v>
      </c>
      <c r="G1556" s="103">
        <v>5</v>
      </c>
      <c r="H1556" t="s">
        <v>54</v>
      </c>
      <c r="I1556" s="103"/>
    </row>
    <row r="1557" spans="1:9" x14ac:dyDescent="0.35">
      <c r="A1557" t="s">
        <v>3341</v>
      </c>
      <c r="B1557" t="s">
        <v>51</v>
      </c>
      <c r="C1557" t="s">
        <v>3108</v>
      </c>
      <c r="D1557" t="s">
        <v>340</v>
      </c>
      <c r="E1557" s="103">
        <v>0.13746121656066437</v>
      </c>
      <c r="F1557" s="103">
        <v>677609</v>
      </c>
      <c r="G1557" s="103">
        <v>5</v>
      </c>
      <c r="H1557" t="s">
        <v>54</v>
      </c>
      <c r="I1557" s="103"/>
    </row>
    <row r="1558" spans="1:9" x14ac:dyDescent="0.35">
      <c r="A1558" t="s">
        <v>3342</v>
      </c>
      <c r="B1558" t="s">
        <v>51</v>
      </c>
      <c r="C1558" t="s">
        <v>3108</v>
      </c>
      <c r="D1558" t="s">
        <v>777</v>
      </c>
      <c r="E1558" s="103">
        <v>0.18987918301817269</v>
      </c>
      <c r="F1558" s="103">
        <v>677609</v>
      </c>
      <c r="G1558" s="103">
        <v>5</v>
      </c>
      <c r="H1558" t="s">
        <v>54</v>
      </c>
      <c r="I1558" s="103"/>
    </row>
    <row r="1559" spans="1:9" x14ac:dyDescent="0.35">
      <c r="A1559" t="s">
        <v>3343</v>
      </c>
      <c r="B1559" t="s">
        <v>51</v>
      </c>
      <c r="C1559" t="s">
        <v>3108</v>
      </c>
      <c r="D1559" t="s">
        <v>776</v>
      </c>
      <c r="E1559" s="103">
        <v>0.4588395845227482</v>
      </c>
      <c r="F1559" s="103">
        <v>677609</v>
      </c>
      <c r="G1559" s="103">
        <v>5</v>
      </c>
      <c r="H1559" t="s">
        <v>54</v>
      </c>
      <c r="I1559" s="103"/>
    </row>
    <row r="1560" spans="1:9" x14ac:dyDescent="0.35">
      <c r="A1560" t="s">
        <v>3344</v>
      </c>
      <c r="B1560" t="s">
        <v>51</v>
      </c>
      <c r="C1560" t="s">
        <v>3110</v>
      </c>
      <c r="D1560" t="s">
        <v>40</v>
      </c>
      <c r="E1560" s="103">
        <v>7.5019112436644067E-2</v>
      </c>
      <c r="F1560" s="103">
        <v>677609</v>
      </c>
      <c r="G1560" s="103">
        <v>5</v>
      </c>
      <c r="H1560" t="s">
        <v>54</v>
      </c>
      <c r="I1560" s="103"/>
    </row>
    <row r="1561" spans="1:9" x14ac:dyDescent="0.35">
      <c r="A1561" t="s">
        <v>5562</v>
      </c>
      <c r="B1561" t="s">
        <v>51</v>
      </c>
      <c r="C1561" t="s">
        <v>3110</v>
      </c>
      <c r="D1561" t="s">
        <v>5070</v>
      </c>
      <c r="E1561" s="103">
        <v>7.5859620875737568E-2</v>
      </c>
      <c r="F1561" s="103">
        <v>677609</v>
      </c>
      <c r="G1561" s="103">
        <v>5</v>
      </c>
      <c r="H1561" t="s">
        <v>54</v>
      </c>
      <c r="I1561" s="103"/>
    </row>
    <row r="1562" spans="1:9" x14ac:dyDescent="0.35">
      <c r="A1562" t="s">
        <v>5563</v>
      </c>
      <c r="B1562" t="s">
        <v>51</v>
      </c>
      <c r="C1562" t="s">
        <v>3110</v>
      </c>
      <c r="D1562" t="s">
        <v>5071</v>
      </c>
      <c r="E1562" s="103">
        <v>7.5080734998304338E-2</v>
      </c>
      <c r="F1562" s="103">
        <v>677609</v>
      </c>
      <c r="G1562" s="103">
        <v>5</v>
      </c>
      <c r="H1562" t="s">
        <v>54</v>
      </c>
      <c r="I1562" s="103"/>
    </row>
    <row r="1563" spans="1:9" x14ac:dyDescent="0.35">
      <c r="A1563" t="s">
        <v>5564</v>
      </c>
      <c r="B1563" t="s">
        <v>51</v>
      </c>
      <c r="C1563" t="s">
        <v>3110</v>
      </c>
      <c r="D1563" t="s">
        <v>5072</v>
      </c>
      <c r="E1563" s="103">
        <v>7.585407941561681E-2</v>
      </c>
      <c r="F1563" s="103">
        <v>677609</v>
      </c>
      <c r="G1563" s="103">
        <v>5</v>
      </c>
      <c r="H1563" t="s">
        <v>54</v>
      </c>
      <c r="I1563" s="103"/>
    </row>
    <row r="1564" spans="1:9" x14ac:dyDescent="0.35">
      <c r="A1564" t="s">
        <v>3345</v>
      </c>
      <c r="B1564" t="s">
        <v>51</v>
      </c>
      <c r="C1564" t="s">
        <v>3110</v>
      </c>
      <c r="D1564" t="s">
        <v>42</v>
      </c>
      <c r="E1564" s="103">
        <v>7.326272617808266E-2</v>
      </c>
      <c r="F1564" s="103">
        <v>677609</v>
      </c>
      <c r="G1564" s="103">
        <v>5</v>
      </c>
      <c r="H1564" t="s">
        <v>54</v>
      </c>
      <c r="I1564" s="103"/>
    </row>
    <row r="1565" spans="1:9" x14ac:dyDescent="0.35">
      <c r="A1565" t="s">
        <v>3346</v>
      </c>
      <c r="B1565" t="s">
        <v>51</v>
      </c>
      <c r="C1565" t="s">
        <v>3110</v>
      </c>
      <c r="D1565" t="s">
        <v>1767</v>
      </c>
      <c r="E1565" s="103">
        <v>7.2267810187050058E-2</v>
      </c>
      <c r="F1565" s="103">
        <v>677609</v>
      </c>
      <c r="G1565" s="103">
        <v>5</v>
      </c>
      <c r="H1565" t="s">
        <v>54</v>
      </c>
      <c r="I1565" s="103"/>
    </row>
    <row r="1566" spans="1:9" x14ac:dyDescent="0.35">
      <c r="A1566" t="s">
        <v>3347</v>
      </c>
      <c r="B1566" t="s">
        <v>51</v>
      </c>
      <c r="C1566" t="s">
        <v>3110</v>
      </c>
      <c r="D1566" t="s">
        <v>1768</v>
      </c>
      <c r="E1566" s="103">
        <v>1.9659456693152996E-2</v>
      </c>
      <c r="F1566" s="103">
        <v>677609</v>
      </c>
      <c r="G1566" s="103">
        <v>5</v>
      </c>
      <c r="H1566" t="s">
        <v>54</v>
      </c>
      <c r="I1566" s="103"/>
    </row>
    <row r="1567" spans="1:9" x14ac:dyDescent="0.35">
      <c r="A1567" t="s">
        <v>3348</v>
      </c>
      <c r="B1567" t="s">
        <v>51</v>
      </c>
      <c r="C1567" t="s">
        <v>3110</v>
      </c>
      <c r="D1567" t="s">
        <v>340</v>
      </c>
      <c r="E1567" s="103">
        <v>7.4598683150386619E-2</v>
      </c>
      <c r="F1567" s="103">
        <v>677609</v>
      </c>
      <c r="G1567" s="103">
        <v>5</v>
      </c>
      <c r="H1567" t="s">
        <v>54</v>
      </c>
      <c r="I1567" s="103"/>
    </row>
    <row r="1568" spans="1:9" x14ac:dyDescent="0.35">
      <c r="A1568" t="s">
        <v>3349</v>
      </c>
      <c r="B1568" t="s">
        <v>51</v>
      </c>
      <c r="C1568" t="s">
        <v>3110</v>
      </c>
      <c r="D1568" t="s">
        <v>777</v>
      </c>
      <c r="E1568" s="103">
        <v>9.6793665147194036E-2</v>
      </c>
      <c r="F1568" s="103">
        <v>677609</v>
      </c>
      <c r="G1568" s="103">
        <v>5</v>
      </c>
      <c r="H1568" t="s">
        <v>54</v>
      </c>
      <c r="I1568" s="103"/>
    </row>
    <row r="1569" spans="1:9" x14ac:dyDescent="0.35">
      <c r="A1569" t="s">
        <v>3350</v>
      </c>
      <c r="B1569" t="s">
        <v>51</v>
      </c>
      <c r="C1569" t="s">
        <v>3110</v>
      </c>
      <c r="D1569" t="s">
        <v>776</v>
      </c>
      <c r="E1569" s="103">
        <v>0.24703730347610559</v>
      </c>
      <c r="F1569" s="103">
        <v>677609</v>
      </c>
      <c r="G1569" s="103">
        <v>5</v>
      </c>
      <c r="H1569" t="s">
        <v>54</v>
      </c>
      <c r="I1569" s="103"/>
    </row>
    <row r="1570" spans="1:9" x14ac:dyDescent="0.35">
      <c r="A1570" t="s">
        <v>3351</v>
      </c>
      <c r="B1570" t="s">
        <v>51</v>
      </c>
      <c r="C1570" t="s">
        <v>3113</v>
      </c>
      <c r="D1570" t="s">
        <v>40</v>
      </c>
      <c r="E1570" s="103">
        <v>3.8931867574195484E-3</v>
      </c>
      <c r="F1570" s="103">
        <v>677609</v>
      </c>
      <c r="G1570" s="103">
        <v>5</v>
      </c>
      <c r="H1570" t="s">
        <v>54</v>
      </c>
      <c r="I1570" s="103"/>
    </row>
    <row r="1571" spans="1:9" x14ac:dyDescent="0.35">
      <c r="A1571" t="s">
        <v>5565</v>
      </c>
      <c r="B1571" t="s">
        <v>51</v>
      </c>
      <c r="C1571" t="s">
        <v>3113</v>
      </c>
      <c r="D1571" t="s">
        <v>5070</v>
      </c>
      <c r="E1571" s="103">
        <v>3.9443601166569628E-3</v>
      </c>
      <c r="F1571" s="103">
        <v>677609</v>
      </c>
      <c r="G1571" s="103">
        <v>5</v>
      </c>
      <c r="H1571" t="s">
        <v>54</v>
      </c>
      <c r="I1571" s="103"/>
    </row>
    <row r="1572" spans="1:9" x14ac:dyDescent="0.35">
      <c r="A1572" t="s">
        <v>5566</v>
      </c>
      <c r="B1572" t="s">
        <v>51</v>
      </c>
      <c r="C1572" t="s">
        <v>3113</v>
      </c>
      <c r="D1572" t="s">
        <v>5071</v>
      </c>
      <c r="E1572" s="103">
        <v>3.8939296602708419E-3</v>
      </c>
      <c r="F1572" s="103">
        <v>677609</v>
      </c>
      <c r="G1572" s="103">
        <v>5</v>
      </c>
      <c r="H1572" t="s">
        <v>54</v>
      </c>
      <c r="I1572" s="103"/>
    </row>
    <row r="1573" spans="1:9" x14ac:dyDescent="0.35">
      <c r="A1573" t="s">
        <v>5567</v>
      </c>
      <c r="B1573" t="s">
        <v>51</v>
      </c>
      <c r="C1573" t="s">
        <v>3113</v>
      </c>
      <c r="D1573" t="s">
        <v>5072</v>
      </c>
      <c r="E1573" s="103">
        <v>3.9442933837944821E-3</v>
      </c>
      <c r="F1573" s="103">
        <v>677609</v>
      </c>
      <c r="G1573" s="103">
        <v>5</v>
      </c>
      <c r="H1573" t="s">
        <v>54</v>
      </c>
      <c r="I1573" s="103"/>
    </row>
    <row r="1574" spans="1:9" x14ac:dyDescent="0.35">
      <c r="A1574" t="s">
        <v>3352</v>
      </c>
      <c r="B1574" t="s">
        <v>51</v>
      </c>
      <c r="C1574" t="s">
        <v>3113</v>
      </c>
      <c r="D1574" t="s">
        <v>42</v>
      </c>
      <c r="E1574" s="103">
        <v>3.8278845857686664E-3</v>
      </c>
      <c r="F1574" s="103">
        <v>677609</v>
      </c>
      <c r="G1574" s="103">
        <v>5</v>
      </c>
      <c r="H1574" t="s">
        <v>54</v>
      </c>
      <c r="I1574" s="103"/>
    </row>
    <row r="1575" spans="1:9" x14ac:dyDescent="0.35">
      <c r="A1575" t="s">
        <v>3353</v>
      </c>
      <c r="B1575" t="s">
        <v>51</v>
      </c>
      <c r="C1575" t="s">
        <v>3113</v>
      </c>
      <c r="D1575" t="s">
        <v>1767</v>
      </c>
      <c r="E1575" s="103">
        <v>3.803013917125645E-3</v>
      </c>
      <c r="F1575" s="103">
        <v>677609</v>
      </c>
      <c r="G1575" s="103">
        <v>5</v>
      </c>
      <c r="H1575" t="s">
        <v>54</v>
      </c>
      <c r="I1575" s="103"/>
    </row>
    <row r="1576" spans="1:9" x14ac:dyDescent="0.35">
      <c r="A1576" t="s">
        <v>3354</v>
      </c>
      <c r="B1576" t="s">
        <v>51</v>
      </c>
      <c r="C1576" t="s">
        <v>3113</v>
      </c>
      <c r="D1576" t="s">
        <v>1768</v>
      </c>
      <c r="E1576" s="103">
        <v>1.7387642820264331E-3</v>
      </c>
      <c r="F1576" s="103">
        <v>677609</v>
      </c>
      <c r="G1576" s="103">
        <v>5</v>
      </c>
      <c r="H1576" t="s">
        <v>54</v>
      </c>
      <c r="I1576" s="103"/>
    </row>
    <row r="1577" spans="1:9" x14ac:dyDescent="0.35">
      <c r="A1577" t="s">
        <v>3355</v>
      </c>
      <c r="B1577" t="s">
        <v>51</v>
      </c>
      <c r="C1577" t="s">
        <v>3113</v>
      </c>
      <c r="D1577" t="s">
        <v>340</v>
      </c>
      <c r="E1577" s="103">
        <v>3.7822716623383311E-3</v>
      </c>
      <c r="F1577" s="103">
        <v>677609</v>
      </c>
      <c r="G1577" s="103">
        <v>5</v>
      </c>
      <c r="H1577" t="s">
        <v>54</v>
      </c>
      <c r="I1577" s="103"/>
    </row>
    <row r="1578" spans="1:9" x14ac:dyDescent="0.35">
      <c r="A1578" t="s">
        <v>3356</v>
      </c>
      <c r="B1578" t="s">
        <v>51</v>
      </c>
      <c r="C1578" t="s">
        <v>3113</v>
      </c>
      <c r="D1578" t="s">
        <v>777</v>
      </c>
      <c r="E1578" s="103">
        <v>5.6285345294260153E-3</v>
      </c>
      <c r="F1578" s="103">
        <v>677609</v>
      </c>
      <c r="G1578" s="103">
        <v>5</v>
      </c>
      <c r="H1578" t="s">
        <v>54</v>
      </c>
      <c r="I1578" s="103"/>
    </row>
    <row r="1579" spans="1:9" x14ac:dyDescent="0.35">
      <c r="A1579" t="s">
        <v>3357</v>
      </c>
      <c r="B1579" t="s">
        <v>51</v>
      </c>
      <c r="C1579" t="s">
        <v>3113</v>
      </c>
      <c r="D1579" t="s">
        <v>776</v>
      </c>
      <c r="E1579" s="103">
        <v>1.3081163354123798E-2</v>
      </c>
      <c r="F1579" s="103">
        <v>677609</v>
      </c>
      <c r="G1579" s="103">
        <v>5</v>
      </c>
      <c r="H1579" t="s">
        <v>54</v>
      </c>
      <c r="I1579" s="103"/>
    </row>
    <row r="1580" spans="1:9" x14ac:dyDescent="0.35">
      <c r="A1580" t="s">
        <v>3358</v>
      </c>
      <c r="B1580" t="s">
        <v>51</v>
      </c>
      <c r="C1580" t="s">
        <v>3115</v>
      </c>
      <c r="D1580" t="s">
        <v>40</v>
      </c>
      <c r="E1580" s="103">
        <v>8.2111093984173211E-3</v>
      </c>
      <c r="F1580" s="103">
        <v>677609</v>
      </c>
      <c r="G1580" s="103">
        <v>5</v>
      </c>
      <c r="H1580" t="s">
        <v>54</v>
      </c>
      <c r="I1580" s="103"/>
    </row>
    <row r="1581" spans="1:9" x14ac:dyDescent="0.35">
      <c r="A1581" t="s">
        <v>5568</v>
      </c>
      <c r="B1581" t="s">
        <v>51</v>
      </c>
      <c r="C1581" t="s">
        <v>3115</v>
      </c>
      <c r="D1581" t="s">
        <v>5070</v>
      </c>
      <c r="E1581" s="103">
        <v>8.3434141485967742E-3</v>
      </c>
      <c r="F1581" s="103">
        <v>677609</v>
      </c>
      <c r="G1581" s="103">
        <v>5</v>
      </c>
      <c r="H1581" t="s">
        <v>54</v>
      </c>
      <c r="I1581" s="103"/>
    </row>
    <row r="1582" spans="1:9" x14ac:dyDescent="0.35">
      <c r="A1582" t="s">
        <v>5569</v>
      </c>
      <c r="B1582" t="s">
        <v>51</v>
      </c>
      <c r="C1582" t="s">
        <v>3115</v>
      </c>
      <c r="D1582" t="s">
        <v>5071</v>
      </c>
      <c r="E1582" s="103">
        <v>8.2124288304318872E-3</v>
      </c>
      <c r="F1582" s="103">
        <v>677609</v>
      </c>
      <c r="G1582" s="103">
        <v>5</v>
      </c>
      <c r="H1582" t="s">
        <v>54</v>
      </c>
      <c r="I1582" s="103"/>
    </row>
    <row r="1583" spans="1:9" x14ac:dyDescent="0.35">
      <c r="A1583" t="s">
        <v>5570</v>
      </c>
      <c r="B1583" t="s">
        <v>51</v>
      </c>
      <c r="C1583" t="s">
        <v>3115</v>
      </c>
      <c r="D1583" t="s">
        <v>5072</v>
      </c>
      <c r="E1583" s="103">
        <v>8.3429240766756899E-3</v>
      </c>
      <c r="F1583" s="103">
        <v>677609</v>
      </c>
      <c r="G1583" s="103">
        <v>5</v>
      </c>
      <c r="H1583" t="s">
        <v>54</v>
      </c>
      <c r="I1583" s="103"/>
    </row>
    <row r="1584" spans="1:9" x14ac:dyDescent="0.35">
      <c r="A1584" t="s">
        <v>3359</v>
      </c>
      <c r="B1584" t="s">
        <v>51</v>
      </c>
      <c r="C1584" t="s">
        <v>3115</v>
      </c>
      <c r="D1584" t="s">
        <v>42</v>
      </c>
      <c r="E1584" s="103">
        <v>8.1374887426188779E-3</v>
      </c>
      <c r="F1584" s="103">
        <v>677609</v>
      </c>
      <c r="G1584" s="103">
        <v>5</v>
      </c>
      <c r="H1584" t="s">
        <v>54</v>
      </c>
      <c r="I1584" s="103"/>
    </row>
    <row r="1585" spans="1:9" x14ac:dyDescent="0.35">
      <c r="A1585" t="s">
        <v>3360</v>
      </c>
      <c r="B1585" t="s">
        <v>51</v>
      </c>
      <c r="C1585" t="s">
        <v>3115</v>
      </c>
      <c r="D1585" t="s">
        <v>1767</v>
      </c>
      <c r="E1585" s="103">
        <v>8.0365931649585692E-3</v>
      </c>
      <c r="F1585" s="103">
        <v>677609</v>
      </c>
      <c r="G1585" s="103">
        <v>5</v>
      </c>
      <c r="H1585" t="s">
        <v>54</v>
      </c>
      <c r="I1585" s="103"/>
    </row>
    <row r="1586" spans="1:9" x14ac:dyDescent="0.35">
      <c r="A1586" t="s">
        <v>3361</v>
      </c>
      <c r="B1586" t="s">
        <v>51</v>
      </c>
      <c r="C1586" t="s">
        <v>3115</v>
      </c>
      <c r="D1586" t="s">
        <v>1768</v>
      </c>
      <c r="E1586" s="103">
        <v>3.4666524286249547E-3</v>
      </c>
      <c r="F1586" s="103">
        <v>677609</v>
      </c>
      <c r="G1586" s="103">
        <v>5</v>
      </c>
      <c r="H1586" t="s">
        <v>54</v>
      </c>
      <c r="I1586" s="103"/>
    </row>
    <row r="1587" spans="1:9" x14ac:dyDescent="0.35">
      <c r="A1587" t="s">
        <v>3362</v>
      </c>
      <c r="B1587" t="s">
        <v>51</v>
      </c>
      <c r="C1587" t="s">
        <v>3115</v>
      </c>
      <c r="D1587" t="s">
        <v>340</v>
      </c>
      <c r="E1587" s="103">
        <v>8.0893828190618383E-3</v>
      </c>
      <c r="F1587" s="103">
        <v>677609</v>
      </c>
      <c r="G1587" s="103">
        <v>5</v>
      </c>
      <c r="H1587" t="s">
        <v>54</v>
      </c>
      <c r="I1587" s="103"/>
    </row>
    <row r="1588" spans="1:9" x14ac:dyDescent="0.35">
      <c r="A1588" t="s">
        <v>3363</v>
      </c>
      <c r="B1588" t="s">
        <v>51</v>
      </c>
      <c r="C1588" t="s">
        <v>3115</v>
      </c>
      <c r="D1588" t="s">
        <v>777</v>
      </c>
      <c r="E1588" s="103">
        <v>1.1292067568944379E-2</v>
      </c>
      <c r="F1588" s="103">
        <v>677609</v>
      </c>
      <c r="G1588" s="103">
        <v>5</v>
      </c>
      <c r="H1588" t="s">
        <v>54</v>
      </c>
      <c r="I1588" s="103"/>
    </row>
    <row r="1589" spans="1:9" x14ac:dyDescent="0.35">
      <c r="A1589" t="s">
        <v>3364</v>
      </c>
      <c r="B1589" t="s">
        <v>51</v>
      </c>
      <c r="C1589" t="s">
        <v>3115</v>
      </c>
      <c r="D1589" t="s">
        <v>776</v>
      </c>
      <c r="E1589" s="103">
        <v>2.7266461398736019E-2</v>
      </c>
      <c r="F1589" s="103">
        <v>677609</v>
      </c>
      <c r="G1589" s="103">
        <v>5</v>
      </c>
      <c r="H1589" t="s">
        <v>54</v>
      </c>
      <c r="I1589" s="103"/>
    </row>
    <row r="1590" spans="1:9" x14ac:dyDescent="0.35">
      <c r="A1590" t="s">
        <v>918</v>
      </c>
      <c r="B1590" t="s">
        <v>51</v>
      </c>
      <c r="C1590" t="s">
        <v>40</v>
      </c>
      <c r="D1590" t="s">
        <v>40</v>
      </c>
      <c r="E1590" s="103">
        <v>1</v>
      </c>
      <c r="F1590" s="103">
        <v>677609</v>
      </c>
      <c r="G1590" s="103">
        <v>5</v>
      </c>
      <c r="H1590" t="s">
        <v>54</v>
      </c>
      <c r="I1590" s="103"/>
    </row>
    <row r="1591" spans="1:9" x14ac:dyDescent="0.35">
      <c r="A1591" t="s">
        <v>5571</v>
      </c>
      <c r="B1591" t="s">
        <v>51</v>
      </c>
      <c r="C1591" t="s">
        <v>40</v>
      </c>
      <c r="D1591" t="s">
        <v>5070</v>
      </c>
      <c r="E1591" s="103">
        <v>1.0170955954613001</v>
      </c>
      <c r="F1591" s="103">
        <v>677609</v>
      </c>
      <c r="G1591" s="103">
        <v>5</v>
      </c>
      <c r="H1591" t="s">
        <v>54</v>
      </c>
      <c r="I1591" s="103"/>
    </row>
    <row r="1592" spans="1:9" x14ac:dyDescent="0.35">
      <c r="A1592" t="s">
        <v>5572</v>
      </c>
      <c r="B1592" t="s">
        <v>51</v>
      </c>
      <c r="C1592" t="s">
        <v>40</v>
      </c>
      <c r="D1592" t="s">
        <v>5071</v>
      </c>
      <c r="E1592" s="103">
        <v>1.0015734445871123</v>
      </c>
      <c r="F1592" s="103">
        <v>677609</v>
      </c>
      <c r="G1592" s="103">
        <v>5</v>
      </c>
      <c r="H1592" t="s">
        <v>54</v>
      </c>
      <c r="I1592" s="103"/>
    </row>
    <row r="1593" spans="1:9" x14ac:dyDescent="0.35">
      <c r="A1593" t="s">
        <v>5573</v>
      </c>
      <c r="B1593" t="s">
        <v>51</v>
      </c>
      <c r="C1593" t="s">
        <v>40</v>
      </c>
      <c r="D1593" t="s">
        <v>5072</v>
      </c>
      <c r="E1593" s="103">
        <v>1.0170338813384148</v>
      </c>
      <c r="F1593" s="103">
        <v>677609</v>
      </c>
      <c r="G1593" s="103">
        <v>5</v>
      </c>
      <c r="H1593" t="s">
        <v>54</v>
      </c>
      <c r="I1593" s="103"/>
    </row>
    <row r="1594" spans="1:9" x14ac:dyDescent="0.35">
      <c r="A1594" t="s">
        <v>916</v>
      </c>
      <c r="B1594" t="s">
        <v>51</v>
      </c>
      <c r="C1594" t="s">
        <v>40</v>
      </c>
      <c r="D1594" t="s">
        <v>42</v>
      </c>
      <c r="E1594" s="103">
        <v>1.0036044184430162</v>
      </c>
      <c r="F1594" s="103">
        <v>677609</v>
      </c>
      <c r="G1594" s="103">
        <v>5</v>
      </c>
      <c r="H1594" t="s">
        <v>54</v>
      </c>
      <c r="I1594" s="103"/>
    </row>
    <row r="1595" spans="1:9" x14ac:dyDescent="0.35">
      <c r="A1595" t="s">
        <v>1923</v>
      </c>
      <c r="B1595" t="s">
        <v>51</v>
      </c>
      <c r="C1595" t="s">
        <v>40</v>
      </c>
      <c r="D1595" t="s">
        <v>1767</v>
      </c>
      <c r="E1595" s="103">
        <v>0.99615039727175436</v>
      </c>
      <c r="F1595" s="103">
        <v>677609</v>
      </c>
      <c r="G1595" s="103">
        <v>5</v>
      </c>
      <c r="H1595" t="s">
        <v>54</v>
      </c>
      <c r="I1595" s="103"/>
    </row>
    <row r="1596" spans="1:9" x14ac:dyDescent="0.35">
      <c r="A1596" t="s">
        <v>1924</v>
      </c>
      <c r="B1596" t="s">
        <v>51</v>
      </c>
      <c r="C1596" t="s">
        <v>40</v>
      </c>
      <c r="D1596" t="s">
        <v>1768</v>
      </c>
      <c r="E1596" s="103">
        <v>0.54967826008720844</v>
      </c>
      <c r="F1596" s="103">
        <v>677609</v>
      </c>
      <c r="G1596" s="103">
        <v>5</v>
      </c>
      <c r="H1596" t="s">
        <v>54</v>
      </c>
      <c r="I1596" s="103"/>
    </row>
    <row r="1597" spans="1:9" x14ac:dyDescent="0.35">
      <c r="A1597" t="s">
        <v>917</v>
      </c>
      <c r="B1597" t="s">
        <v>51</v>
      </c>
      <c r="C1597" t="s">
        <v>40</v>
      </c>
      <c r="D1597" t="s">
        <v>340</v>
      </c>
      <c r="E1597" s="103">
        <v>0.98656852494377456</v>
      </c>
      <c r="F1597" s="103">
        <v>677609</v>
      </c>
      <c r="G1597" s="103">
        <v>5</v>
      </c>
      <c r="H1597" t="s">
        <v>54</v>
      </c>
      <c r="I1597" s="103"/>
    </row>
    <row r="1598" spans="1:9" x14ac:dyDescent="0.35">
      <c r="A1598" t="s">
        <v>598</v>
      </c>
      <c r="B1598" t="s">
        <v>51</v>
      </c>
      <c r="C1598" t="s">
        <v>40</v>
      </c>
      <c r="D1598" t="s">
        <v>777</v>
      </c>
      <c r="E1598" s="103">
        <v>1.3940740124526481</v>
      </c>
      <c r="F1598" s="103">
        <v>677609</v>
      </c>
      <c r="G1598" s="103">
        <v>5</v>
      </c>
      <c r="H1598" t="s">
        <v>54</v>
      </c>
      <c r="I1598" s="103"/>
    </row>
    <row r="1599" spans="1:9" x14ac:dyDescent="0.35">
      <c r="A1599" t="s">
        <v>602</v>
      </c>
      <c r="B1599" t="s">
        <v>51</v>
      </c>
      <c r="C1599" t="s">
        <v>40</v>
      </c>
      <c r="D1599" t="s">
        <v>776</v>
      </c>
      <c r="E1599" s="103">
        <v>3.3419849068411094</v>
      </c>
      <c r="F1599" s="103">
        <v>677609</v>
      </c>
      <c r="G1599" s="103">
        <v>5</v>
      </c>
      <c r="H1599" t="s">
        <v>54</v>
      </c>
      <c r="I1599" s="103"/>
    </row>
    <row r="1600" spans="1:9" x14ac:dyDescent="0.35">
      <c r="A1600" t="s">
        <v>5574</v>
      </c>
      <c r="B1600" t="s">
        <v>51</v>
      </c>
      <c r="C1600" t="s">
        <v>5070</v>
      </c>
      <c r="D1600" t="s">
        <v>40</v>
      </c>
      <c r="E1600" s="103">
        <v>0.98507175765479393</v>
      </c>
      <c r="F1600" s="103">
        <v>677609</v>
      </c>
      <c r="G1600" s="103">
        <v>5</v>
      </c>
      <c r="H1600" t="s">
        <v>54</v>
      </c>
      <c r="I1600" s="103"/>
    </row>
    <row r="1601" spans="1:9" x14ac:dyDescent="0.35">
      <c r="A1601" t="s">
        <v>5575</v>
      </c>
      <c r="B1601" t="s">
        <v>51</v>
      </c>
      <c r="C1601" t="s">
        <v>5070</v>
      </c>
      <c r="D1601" t="s">
        <v>5070</v>
      </c>
      <c r="E1601" s="103">
        <v>1</v>
      </c>
      <c r="F1601" s="103">
        <v>677609</v>
      </c>
      <c r="G1601" s="103">
        <v>5</v>
      </c>
      <c r="H1601" t="s">
        <v>54</v>
      </c>
      <c r="I1601" s="103"/>
    </row>
    <row r="1602" spans="1:9" x14ac:dyDescent="0.35">
      <c r="A1602" t="s">
        <v>5576</v>
      </c>
      <c r="B1602" t="s">
        <v>51</v>
      </c>
      <c r="C1602" t="s">
        <v>5070</v>
      </c>
      <c r="D1602" t="s">
        <v>5071</v>
      </c>
      <c r="E1602" s="103">
        <v>0.985639581400652</v>
      </c>
      <c r="F1602" s="103">
        <v>677609</v>
      </c>
      <c r="G1602" s="103">
        <v>5</v>
      </c>
      <c r="H1602" t="s">
        <v>54</v>
      </c>
      <c r="I1602" s="103"/>
    </row>
    <row r="1603" spans="1:9" x14ac:dyDescent="0.35">
      <c r="A1603" t="s">
        <v>5577</v>
      </c>
      <c r="B1603" t="s">
        <v>51</v>
      </c>
      <c r="C1603" t="s">
        <v>5070</v>
      </c>
      <c r="D1603" t="s">
        <v>5072</v>
      </c>
      <c r="E1603" s="103">
        <v>0.99993915356965279</v>
      </c>
      <c r="F1603" s="103">
        <v>677609</v>
      </c>
      <c r="G1603" s="103">
        <v>5</v>
      </c>
      <c r="H1603" t="s">
        <v>54</v>
      </c>
      <c r="I1603" s="103"/>
    </row>
    <row r="1604" spans="1:9" x14ac:dyDescent="0.35">
      <c r="A1604" t="s">
        <v>5578</v>
      </c>
      <c r="B1604" t="s">
        <v>51</v>
      </c>
      <c r="C1604" t="s">
        <v>5070</v>
      </c>
      <c r="D1604" t="s">
        <v>42</v>
      </c>
      <c r="E1604" s="103">
        <v>0.98672324310837545</v>
      </c>
      <c r="F1604" s="103">
        <v>677609</v>
      </c>
      <c r="G1604" s="103">
        <v>5</v>
      </c>
      <c r="H1604" t="s">
        <v>54</v>
      </c>
      <c r="I1604" s="103"/>
    </row>
    <row r="1605" spans="1:9" x14ac:dyDescent="0.35">
      <c r="A1605" t="s">
        <v>5579</v>
      </c>
      <c r="B1605" t="s">
        <v>51</v>
      </c>
      <c r="C1605" t="s">
        <v>5070</v>
      </c>
      <c r="D1605" t="s">
        <v>1767</v>
      </c>
      <c r="E1605" s="103">
        <v>0.97938659413874263</v>
      </c>
      <c r="F1605" s="103">
        <v>677609</v>
      </c>
      <c r="G1605" s="103">
        <v>5</v>
      </c>
      <c r="H1605" t="s">
        <v>54</v>
      </c>
      <c r="I1605" s="103"/>
    </row>
    <row r="1606" spans="1:9" x14ac:dyDescent="0.35">
      <c r="A1606" t="s">
        <v>5580</v>
      </c>
      <c r="B1606" t="s">
        <v>51</v>
      </c>
      <c r="C1606" t="s">
        <v>5070</v>
      </c>
      <c r="D1606" t="s">
        <v>1768</v>
      </c>
      <c r="E1606" s="103">
        <v>0.54116785940815759</v>
      </c>
      <c r="F1606" s="103">
        <v>677609</v>
      </c>
      <c r="G1606" s="103">
        <v>5</v>
      </c>
      <c r="H1606" t="s">
        <v>54</v>
      </c>
      <c r="I1606" s="103"/>
    </row>
    <row r="1607" spans="1:9" x14ac:dyDescent="0.35">
      <c r="A1607" t="s">
        <v>5581</v>
      </c>
      <c r="B1607" t="s">
        <v>51</v>
      </c>
      <c r="C1607" t="s">
        <v>5070</v>
      </c>
      <c r="D1607" t="s">
        <v>340</v>
      </c>
      <c r="E1607" s="103">
        <v>0.97117628925412125</v>
      </c>
      <c r="F1607" s="103">
        <v>677609</v>
      </c>
      <c r="G1607" s="103">
        <v>5</v>
      </c>
      <c r="H1607" t="s">
        <v>54</v>
      </c>
      <c r="I1607" s="103"/>
    </row>
    <row r="1608" spans="1:9" x14ac:dyDescent="0.35">
      <c r="A1608" t="s">
        <v>5582</v>
      </c>
      <c r="B1608" t="s">
        <v>51</v>
      </c>
      <c r="C1608" t="s">
        <v>5070</v>
      </c>
      <c r="D1608" t="s">
        <v>777</v>
      </c>
      <c r="E1608" s="103">
        <v>1.3740585528940394</v>
      </c>
      <c r="F1608" s="103">
        <v>677609</v>
      </c>
      <c r="G1608" s="103">
        <v>5</v>
      </c>
      <c r="H1608" t="s">
        <v>54</v>
      </c>
      <c r="I1608" s="103"/>
    </row>
    <row r="1609" spans="1:9" x14ac:dyDescent="0.35">
      <c r="A1609" t="s">
        <v>5583</v>
      </c>
      <c r="B1609" t="s">
        <v>51</v>
      </c>
      <c r="C1609" t="s">
        <v>5070</v>
      </c>
      <c r="D1609" t="s">
        <v>776</v>
      </c>
      <c r="E1609" s="103">
        <v>3.2924027898973915</v>
      </c>
      <c r="F1609" s="103">
        <v>677609</v>
      </c>
      <c r="G1609" s="103">
        <v>5</v>
      </c>
      <c r="H1609" t="s">
        <v>54</v>
      </c>
      <c r="I1609" s="103"/>
    </row>
    <row r="1610" spans="1:9" x14ac:dyDescent="0.35">
      <c r="A1610" t="s">
        <v>5584</v>
      </c>
      <c r="B1610" t="s">
        <v>51</v>
      </c>
      <c r="C1610" t="s">
        <v>5071</v>
      </c>
      <c r="D1610" t="s">
        <v>40</v>
      </c>
      <c r="E1610" s="103">
        <v>0.99943171434619005</v>
      </c>
      <c r="F1610" s="103">
        <v>677609</v>
      </c>
      <c r="G1610" s="103">
        <v>5</v>
      </c>
      <c r="H1610" t="s">
        <v>54</v>
      </c>
      <c r="I1610" s="103"/>
    </row>
    <row r="1611" spans="1:9" x14ac:dyDescent="0.35">
      <c r="A1611" t="s">
        <v>5585</v>
      </c>
      <c r="B1611" t="s">
        <v>51</v>
      </c>
      <c r="C1611" t="s">
        <v>5071</v>
      </c>
      <c r="D1611" t="s">
        <v>5070</v>
      </c>
      <c r="E1611" s="103">
        <v>1.0155216612097291</v>
      </c>
      <c r="F1611" s="103">
        <v>677609</v>
      </c>
      <c r="G1611" s="103">
        <v>5</v>
      </c>
      <c r="H1611" t="s">
        <v>54</v>
      </c>
      <c r="I1611" s="103"/>
    </row>
    <row r="1612" spans="1:9" x14ac:dyDescent="0.35">
      <c r="A1612" t="s">
        <v>5586</v>
      </c>
      <c r="B1612" t="s">
        <v>51</v>
      </c>
      <c r="C1612" t="s">
        <v>5071</v>
      </c>
      <c r="D1612" t="s">
        <v>5071</v>
      </c>
      <c r="E1612" s="103">
        <v>1</v>
      </c>
      <c r="F1612" s="103">
        <v>677609</v>
      </c>
      <c r="G1612" s="103">
        <v>5</v>
      </c>
      <c r="H1612" t="s">
        <v>54</v>
      </c>
      <c r="I1612" s="103"/>
    </row>
    <row r="1613" spans="1:9" x14ac:dyDescent="0.35">
      <c r="A1613" t="s">
        <v>5587</v>
      </c>
      <c r="B1613" t="s">
        <v>51</v>
      </c>
      <c r="C1613" t="s">
        <v>5071</v>
      </c>
      <c r="D1613" t="s">
        <v>5072</v>
      </c>
      <c r="E1613" s="103">
        <v>1.0154599470868437</v>
      </c>
      <c r="F1613" s="103">
        <v>677609</v>
      </c>
      <c r="G1613" s="103">
        <v>5</v>
      </c>
      <c r="H1613" t="s">
        <v>54</v>
      </c>
      <c r="I1613" s="103"/>
    </row>
    <row r="1614" spans="1:9" x14ac:dyDescent="0.35">
      <c r="A1614" t="s">
        <v>5588</v>
      </c>
      <c r="B1614" t="s">
        <v>51</v>
      </c>
      <c r="C1614" t="s">
        <v>5071</v>
      </c>
      <c r="D1614" t="s">
        <v>42</v>
      </c>
      <c r="E1614" s="103">
        <v>1.0020333822520757</v>
      </c>
      <c r="F1614" s="103">
        <v>677609</v>
      </c>
      <c r="G1614" s="103">
        <v>5</v>
      </c>
      <c r="H1614" t="s">
        <v>54</v>
      </c>
      <c r="I1614" s="103"/>
    </row>
    <row r="1615" spans="1:9" x14ac:dyDescent="0.35">
      <c r="A1615" t="s">
        <v>5589</v>
      </c>
      <c r="B1615" t="s">
        <v>51</v>
      </c>
      <c r="C1615" t="s">
        <v>5071</v>
      </c>
      <c r="D1615" t="s">
        <v>1767</v>
      </c>
      <c r="E1615" s="103">
        <v>0.99458000784488632</v>
      </c>
      <c r="F1615" s="103">
        <v>677609</v>
      </c>
      <c r="G1615" s="103">
        <v>5</v>
      </c>
      <c r="H1615" t="s">
        <v>54</v>
      </c>
      <c r="I1615" s="103"/>
    </row>
    <row r="1616" spans="1:9" x14ac:dyDescent="0.35">
      <c r="A1616" t="s">
        <v>5590</v>
      </c>
      <c r="B1616" t="s">
        <v>51</v>
      </c>
      <c r="C1616" t="s">
        <v>5071</v>
      </c>
      <c r="D1616" t="s">
        <v>1768</v>
      </c>
      <c r="E1616" s="103">
        <v>0.54822089625221049</v>
      </c>
      <c r="F1616" s="103">
        <v>677609</v>
      </c>
      <c r="G1616" s="103">
        <v>5</v>
      </c>
      <c r="H1616" t="s">
        <v>54</v>
      </c>
      <c r="I1616" s="103"/>
    </row>
    <row r="1617" spans="1:9" x14ac:dyDescent="0.35">
      <c r="A1617" t="s">
        <v>5591</v>
      </c>
      <c r="B1617" t="s">
        <v>51</v>
      </c>
      <c r="C1617" t="s">
        <v>5071</v>
      </c>
      <c r="D1617" t="s">
        <v>340</v>
      </c>
      <c r="E1617" s="103">
        <v>0.98636013480790208</v>
      </c>
      <c r="F1617" s="103">
        <v>677609</v>
      </c>
      <c r="G1617" s="103">
        <v>5</v>
      </c>
      <c r="H1617" t="s">
        <v>54</v>
      </c>
      <c r="I1617" s="103"/>
    </row>
    <row r="1618" spans="1:9" x14ac:dyDescent="0.35">
      <c r="A1618" t="s">
        <v>5592</v>
      </c>
      <c r="B1618" t="s">
        <v>51</v>
      </c>
      <c r="C1618" t="s">
        <v>5071</v>
      </c>
      <c r="D1618" t="s">
        <v>777</v>
      </c>
      <c r="E1618" s="103">
        <v>1.3933918381671555</v>
      </c>
      <c r="F1618" s="103">
        <v>677609</v>
      </c>
      <c r="G1618" s="103">
        <v>5</v>
      </c>
      <c r="H1618" t="s">
        <v>54</v>
      </c>
      <c r="I1618" s="103"/>
    </row>
    <row r="1619" spans="1:9" x14ac:dyDescent="0.35">
      <c r="A1619" t="s">
        <v>5593</v>
      </c>
      <c r="B1619" t="s">
        <v>51</v>
      </c>
      <c r="C1619" t="s">
        <v>5071</v>
      </c>
      <c r="D1619" t="s">
        <v>776</v>
      </c>
      <c r="E1619" s="103">
        <v>3.3401662553797085</v>
      </c>
      <c r="F1619" s="103">
        <v>677609</v>
      </c>
      <c r="G1619" s="103">
        <v>5</v>
      </c>
      <c r="H1619" t="s">
        <v>54</v>
      </c>
      <c r="I1619" s="103"/>
    </row>
    <row r="1620" spans="1:9" x14ac:dyDescent="0.35">
      <c r="A1620" t="s">
        <v>1176</v>
      </c>
      <c r="B1620" t="s">
        <v>51</v>
      </c>
      <c r="C1620" t="s">
        <v>58</v>
      </c>
      <c r="D1620" t="s">
        <v>40</v>
      </c>
      <c r="E1620" s="103">
        <v>0</v>
      </c>
      <c r="F1620" s="103">
        <v>677609</v>
      </c>
      <c r="G1620" s="103">
        <v>5</v>
      </c>
      <c r="H1620" t="s">
        <v>54</v>
      </c>
      <c r="I1620" s="103"/>
    </row>
    <row r="1621" spans="1:9" x14ac:dyDescent="0.35">
      <c r="A1621" t="s">
        <v>5594</v>
      </c>
      <c r="B1621" t="s">
        <v>51</v>
      </c>
      <c r="C1621" t="s">
        <v>58</v>
      </c>
      <c r="D1621" t="s">
        <v>5070</v>
      </c>
      <c r="E1621" s="103">
        <v>0</v>
      </c>
      <c r="F1621" s="103">
        <v>677609</v>
      </c>
      <c r="G1621" s="103">
        <v>5</v>
      </c>
      <c r="H1621" t="s">
        <v>54</v>
      </c>
      <c r="I1621" s="103"/>
    </row>
    <row r="1622" spans="1:9" x14ac:dyDescent="0.35">
      <c r="A1622" t="s">
        <v>5595</v>
      </c>
      <c r="B1622" t="s">
        <v>51</v>
      </c>
      <c r="C1622" t="s">
        <v>58</v>
      </c>
      <c r="D1622" t="s">
        <v>5071</v>
      </c>
      <c r="E1622" s="103">
        <v>0</v>
      </c>
      <c r="F1622" s="103">
        <v>677609</v>
      </c>
      <c r="G1622" s="103">
        <v>5</v>
      </c>
      <c r="H1622" t="s">
        <v>54</v>
      </c>
      <c r="I1622" s="103"/>
    </row>
    <row r="1623" spans="1:9" x14ac:dyDescent="0.35">
      <c r="A1623" t="s">
        <v>5596</v>
      </c>
      <c r="B1623" t="s">
        <v>51</v>
      </c>
      <c r="C1623" t="s">
        <v>58</v>
      </c>
      <c r="D1623" t="s">
        <v>5072</v>
      </c>
      <c r="E1623" s="103">
        <v>0</v>
      </c>
      <c r="F1623" s="103">
        <v>677609</v>
      </c>
      <c r="G1623" s="103">
        <v>5</v>
      </c>
      <c r="H1623" t="s">
        <v>54</v>
      </c>
      <c r="I1623" s="103"/>
    </row>
    <row r="1624" spans="1:9" x14ac:dyDescent="0.35">
      <c r="A1624" t="s">
        <v>1177</v>
      </c>
      <c r="B1624" t="s">
        <v>51</v>
      </c>
      <c r="C1624" t="s">
        <v>58</v>
      </c>
      <c r="D1624" t="s">
        <v>42</v>
      </c>
      <c r="E1624" s="103">
        <v>0</v>
      </c>
      <c r="F1624" s="103">
        <v>677609</v>
      </c>
      <c r="G1624" s="103">
        <v>5</v>
      </c>
      <c r="H1624" t="s">
        <v>54</v>
      </c>
      <c r="I1624" s="103"/>
    </row>
    <row r="1625" spans="1:9" x14ac:dyDescent="0.35">
      <c r="A1625" t="s">
        <v>1945</v>
      </c>
      <c r="B1625" t="s">
        <v>51</v>
      </c>
      <c r="C1625" t="s">
        <v>58</v>
      </c>
      <c r="D1625" t="s">
        <v>1767</v>
      </c>
      <c r="E1625" s="103">
        <v>0</v>
      </c>
      <c r="F1625" s="103">
        <v>677609</v>
      </c>
      <c r="G1625" s="103">
        <v>5</v>
      </c>
      <c r="H1625" t="s">
        <v>54</v>
      </c>
      <c r="I1625" s="103"/>
    </row>
    <row r="1626" spans="1:9" x14ac:dyDescent="0.35">
      <c r="A1626" t="s">
        <v>1946</v>
      </c>
      <c r="B1626" t="s">
        <v>51</v>
      </c>
      <c r="C1626" t="s">
        <v>58</v>
      </c>
      <c r="D1626" t="s">
        <v>1768</v>
      </c>
      <c r="E1626" s="103">
        <v>0</v>
      </c>
      <c r="F1626" s="103">
        <v>677609</v>
      </c>
      <c r="G1626" s="103">
        <v>5</v>
      </c>
      <c r="H1626" t="s">
        <v>54</v>
      </c>
      <c r="I1626" s="103"/>
    </row>
    <row r="1627" spans="1:9" x14ac:dyDescent="0.35">
      <c r="A1627" t="s">
        <v>1178</v>
      </c>
      <c r="B1627" t="s">
        <v>51</v>
      </c>
      <c r="C1627" t="s">
        <v>58</v>
      </c>
      <c r="D1627" t="s">
        <v>340</v>
      </c>
      <c r="E1627" s="103">
        <v>0</v>
      </c>
      <c r="F1627" s="103">
        <v>677609</v>
      </c>
      <c r="G1627" s="103">
        <v>5</v>
      </c>
      <c r="H1627" t="s">
        <v>54</v>
      </c>
      <c r="I1627" s="103"/>
    </row>
    <row r="1628" spans="1:9" x14ac:dyDescent="0.35">
      <c r="A1628" t="s">
        <v>1179</v>
      </c>
      <c r="B1628" t="s">
        <v>51</v>
      </c>
      <c r="C1628" t="s">
        <v>58</v>
      </c>
      <c r="D1628" t="s">
        <v>777</v>
      </c>
      <c r="E1628" s="103">
        <v>0</v>
      </c>
      <c r="F1628" s="103">
        <v>677609</v>
      </c>
      <c r="G1628" s="103">
        <v>5</v>
      </c>
      <c r="H1628" t="s">
        <v>54</v>
      </c>
      <c r="I1628" s="103"/>
    </row>
    <row r="1629" spans="1:9" x14ac:dyDescent="0.35">
      <c r="A1629" t="s">
        <v>1180</v>
      </c>
      <c r="B1629" t="s">
        <v>51</v>
      </c>
      <c r="C1629" t="s">
        <v>58</v>
      </c>
      <c r="D1629" t="s">
        <v>776</v>
      </c>
      <c r="E1629" s="103">
        <v>0</v>
      </c>
      <c r="F1629" s="103">
        <v>677609</v>
      </c>
      <c r="G1629" s="103">
        <v>5</v>
      </c>
      <c r="H1629" t="s">
        <v>54</v>
      </c>
      <c r="I1629" s="103"/>
    </row>
    <row r="1630" spans="1:9" x14ac:dyDescent="0.35">
      <c r="A1630" t="s">
        <v>5597</v>
      </c>
      <c r="B1630" t="s">
        <v>51</v>
      </c>
      <c r="C1630" t="s">
        <v>5072</v>
      </c>
      <c r="D1630" t="s">
        <v>40</v>
      </c>
      <c r="E1630" s="103">
        <v>0.98513199253389827</v>
      </c>
      <c r="F1630" s="103">
        <v>677609</v>
      </c>
      <c r="G1630" s="103">
        <v>5</v>
      </c>
      <c r="H1630" t="s">
        <v>54</v>
      </c>
      <c r="I1630" s="103"/>
    </row>
    <row r="1631" spans="1:9" x14ac:dyDescent="0.35">
      <c r="A1631" t="s">
        <v>5598</v>
      </c>
      <c r="B1631" t="s">
        <v>51</v>
      </c>
      <c r="C1631" t="s">
        <v>5072</v>
      </c>
      <c r="D1631" t="s">
        <v>5070</v>
      </c>
      <c r="E1631" s="103">
        <v>1.000061070682513</v>
      </c>
      <c r="F1631" s="103">
        <v>677609</v>
      </c>
      <c r="G1631" s="103">
        <v>5</v>
      </c>
      <c r="H1631" t="s">
        <v>54</v>
      </c>
      <c r="I1631" s="103"/>
    </row>
    <row r="1632" spans="1:9" x14ac:dyDescent="0.35">
      <c r="A1632" t="s">
        <v>5599</v>
      </c>
      <c r="B1632" t="s">
        <v>51</v>
      </c>
      <c r="C1632" t="s">
        <v>5072</v>
      </c>
      <c r="D1632" t="s">
        <v>5071</v>
      </c>
      <c r="E1632" s="103">
        <v>0.98569981627975634</v>
      </c>
      <c r="F1632" s="103">
        <v>677609</v>
      </c>
      <c r="G1632" s="103">
        <v>5</v>
      </c>
      <c r="H1632" t="s">
        <v>54</v>
      </c>
      <c r="I1632" s="103"/>
    </row>
    <row r="1633" spans="1:9" x14ac:dyDescent="0.35">
      <c r="A1633" t="s">
        <v>5600</v>
      </c>
      <c r="B1633" t="s">
        <v>51</v>
      </c>
      <c r="C1633" t="s">
        <v>5072</v>
      </c>
      <c r="D1633" t="s">
        <v>5072</v>
      </c>
      <c r="E1633" s="103">
        <v>1</v>
      </c>
      <c r="F1633" s="103">
        <v>677609</v>
      </c>
      <c r="G1633" s="103">
        <v>5</v>
      </c>
      <c r="H1633" t="s">
        <v>54</v>
      </c>
      <c r="I1633" s="103"/>
    </row>
    <row r="1634" spans="1:9" x14ac:dyDescent="0.35">
      <c r="A1634" t="s">
        <v>5601</v>
      </c>
      <c r="B1634" t="s">
        <v>51</v>
      </c>
      <c r="C1634" t="s">
        <v>5072</v>
      </c>
      <c r="D1634" t="s">
        <v>42</v>
      </c>
      <c r="E1634" s="103">
        <v>0.98678376183523453</v>
      </c>
      <c r="F1634" s="103">
        <v>677609</v>
      </c>
      <c r="G1634" s="103">
        <v>5</v>
      </c>
      <c r="H1634" t="s">
        <v>54</v>
      </c>
      <c r="I1634" s="103"/>
    </row>
    <row r="1635" spans="1:9" x14ac:dyDescent="0.35">
      <c r="A1635" t="s">
        <v>5602</v>
      </c>
      <c r="B1635" t="s">
        <v>51</v>
      </c>
      <c r="C1635" t="s">
        <v>5072</v>
      </c>
      <c r="D1635" t="s">
        <v>1767</v>
      </c>
      <c r="E1635" s="103">
        <v>0.97944647798025908</v>
      </c>
      <c r="F1635" s="103">
        <v>677609</v>
      </c>
      <c r="G1635" s="103">
        <v>5</v>
      </c>
      <c r="H1635" t="s">
        <v>54</v>
      </c>
      <c r="I1635" s="103"/>
    </row>
    <row r="1636" spans="1:9" x14ac:dyDescent="0.35">
      <c r="A1636" t="s">
        <v>5603</v>
      </c>
      <c r="B1636" t="s">
        <v>51</v>
      </c>
      <c r="C1636" t="s">
        <v>5072</v>
      </c>
      <c r="D1636" t="s">
        <v>1768</v>
      </c>
      <c r="E1636" s="103">
        <v>0.54119929631134256</v>
      </c>
      <c r="F1636" s="103">
        <v>677609</v>
      </c>
      <c r="G1636" s="103">
        <v>5</v>
      </c>
      <c r="H1636" t="s">
        <v>54</v>
      </c>
      <c r="I1636" s="103"/>
    </row>
    <row r="1637" spans="1:9" x14ac:dyDescent="0.35">
      <c r="A1637" t="s">
        <v>5604</v>
      </c>
      <c r="B1637" t="s">
        <v>51</v>
      </c>
      <c r="C1637" t="s">
        <v>5072</v>
      </c>
      <c r="D1637" t="s">
        <v>340</v>
      </c>
      <c r="E1637" s="103">
        <v>0.97123413491176813</v>
      </c>
      <c r="F1637" s="103">
        <v>677609</v>
      </c>
      <c r="G1637" s="103">
        <v>5</v>
      </c>
      <c r="H1637" t="s">
        <v>54</v>
      </c>
      <c r="I1637" s="103"/>
    </row>
    <row r="1638" spans="1:9" x14ac:dyDescent="0.35">
      <c r="A1638" t="s">
        <v>5605</v>
      </c>
      <c r="B1638" t="s">
        <v>51</v>
      </c>
      <c r="C1638" t="s">
        <v>5072</v>
      </c>
      <c r="D1638" t="s">
        <v>777</v>
      </c>
      <c r="E1638" s="103">
        <v>1.3741378401817432</v>
      </c>
      <c r="F1638" s="103">
        <v>677609</v>
      </c>
      <c r="G1638" s="103">
        <v>5</v>
      </c>
      <c r="H1638" t="s">
        <v>54</v>
      </c>
      <c r="I1638" s="103"/>
    </row>
    <row r="1639" spans="1:9" x14ac:dyDescent="0.35">
      <c r="A1639" t="s">
        <v>5606</v>
      </c>
      <c r="B1639" t="s">
        <v>51</v>
      </c>
      <c r="C1639" t="s">
        <v>5072</v>
      </c>
      <c r="D1639" t="s">
        <v>776</v>
      </c>
      <c r="E1639" s="103">
        <v>3.292603775587617</v>
      </c>
      <c r="F1639" s="103">
        <v>677609</v>
      </c>
      <c r="G1639" s="103">
        <v>5</v>
      </c>
      <c r="H1639" t="s">
        <v>54</v>
      </c>
      <c r="I1639" s="103"/>
    </row>
    <row r="1640" spans="1:9" x14ac:dyDescent="0.35">
      <c r="A1640" t="s">
        <v>897</v>
      </c>
      <c r="B1640" t="s">
        <v>51</v>
      </c>
      <c r="C1640" t="s">
        <v>42</v>
      </c>
      <c r="D1640" t="s">
        <v>40</v>
      </c>
      <c r="E1640" s="103">
        <v>0.99875728830182708</v>
      </c>
      <c r="F1640" s="103">
        <v>677609</v>
      </c>
      <c r="G1640" s="103">
        <v>5</v>
      </c>
      <c r="H1640" t="s">
        <v>54</v>
      </c>
      <c r="I1640" s="103"/>
    </row>
    <row r="1641" spans="1:9" x14ac:dyDescent="0.35">
      <c r="A1641" t="s">
        <v>5607</v>
      </c>
      <c r="B1641" t="s">
        <v>51</v>
      </c>
      <c r="C1641" t="s">
        <v>42</v>
      </c>
      <c r="D1641" t="s">
        <v>5070</v>
      </c>
      <c r="E1641" s="103">
        <v>1.0138939030906315</v>
      </c>
      <c r="F1641" s="103">
        <v>677609</v>
      </c>
      <c r="G1641" s="103">
        <v>5</v>
      </c>
      <c r="H1641" t="s">
        <v>54</v>
      </c>
      <c r="I1641" s="103"/>
    </row>
    <row r="1642" spans="1:9" x14ac:dyDescent="0.35">
      <c r="A1642" t="s">
        <v>5608</v>
      </c>
      <c r="B1642" t="s">
        <v>51</v>
      </c>
      <c r="C1642" t="s">
        <v>42</v>
      </c>
      <c r="D1642" t="s">
        <v>5071</v>
      </c>
      <c r="E1642" s="103">
        <v>0.99932811186357051</v>
      </c>
      <c r="F1642" s="103">
        <v>677609</v>
      </c>
      <c r="G1642" s="103">
        <v>5</v>
      </c>
      <c r="H1642" t="s">
        <v>54</v>
      </c>
      <c r="I1642" s="103"/>
    </row>
    <row r="1643" spans="1:9" x14ac:dyDescent="0.35">
      <c r="A1643" t="s">
        <v>5609</v>
      </c>
      <c r="B1643" t="s">
        <v>51</v>
      </c>
      <c r="C1643" t="s">
        <v>42</v>
      </c>
      <c r="D1643" t="s">
        <v>5072</v>
      </c>
      <c r="E1643" s="103">
        <v>1.0138324998555006</v>
      </c>
      <c r="F1643" s="103">
        <v>677609</v>
      </c>
      <c r="G1643" s="103">
        <v>5</v>
      </c>
      <c r="H1643" t="s">
        <v>54</v>
      </c>
      <c r="I1643" s="103"/>
    </row>
    <row r="1644" spans="1:9" x14ac:dyDescent="0.35">
      <c r="A1644" t="s">
        <v>895</v>
      </c>
      <c r="B1644" t="s">
        <v>51</v>
      </c>
      <c r="C1644" t="s">
        <v>42</v>
      </c>
      <c r="D1644" t="s">
        <v>42</v>
      </c>
      <c r="E1644" s="103">
        <v>1</v>
      </c>
      <c r="F1644" s="103">
        <v>677609</v>
      </c>
      <c r="G1644" s="103">
        <v>5</v>
      </c>
      <c r="H1644" t="s">
        <v>54</v>
      </c>
      <c r="I1644" s="103"/>
    </row>
    <row r="1645" spans="1:9" x14ac:dyDescent="0.35">
      <c r="A1645" t="s">
        <v>1925</v>
      </c>
      <c r="B1645" t="s">
        <v>51</v>
      </c>
      <c r="C1645" t="s">
        <v>42</v>
      </c>
      <c r="D1645" t="s">
        <v>1767</v>
      </c>
      <c r="E1645" s="103">
        <v>0.99253477346015284</v>
      </c>
      <c r="F1645" s="103">
        <v>677609</v>
      </c>
      <c r="G1645" s="103">
        <v>5</v>
      </c>
      <c r="H1645" t="s">
        <v>54</v>
      </c>
      <c r="I1645" s="103"/>
    </row>
    <row r="1646" spans="1:9" x14ac:dyDescent="0.35">
      <c r="A1646" t="s">
        <v>1926</v>
      </c>
      <c r="B1646" t="s">
        <v>51</v>
      </c>
      <c r="C1646" t="s">
        <v>42</v>
      </c>
      <c r="D1646" t="s">
        <v>1768</v>
      </c>
      <c r="E1646" s="103">
        <v>0.54683931096947569</v>
      </c>
      <c r="F1646" s="103">
        <v>677609</v>
      </c>
      <c r="G1646" s="103">
        <v>5</v>
      </c>
      <c r="H1646" t="s">
        <v>54</v>
      </c>
      <c r="I1646" s="103"/>
    </row>
    <row r="1647" spans="1:9" x14ac:dyDescent="0.35">
      <c r="A1647" t="s">
        <v>896</v>
      </c>
      <c r="B1647" t="s">
        <v>51</v>
      </c>
      <c r="C1647" t="s">
        <v>42</v>
      </c>
      <c r="D1647" t="s">
        <v>340</v>
      </c>
      <c r="E1647" s="103">
        <v>0.98462503693200953</v>
      </c>
      <c r="F1647" s="103">
        <v>677609</v>
      </c>
      <c r="G1647" s="103">
        <v>5</v>
      </c>
      <c r="H1647" t="s">
        <v>54</v>
      </c>
      <c r="I1647" s="103"/>
    </row>
    <row r="1648" spans="1:9" x14ac:dyDescent="0.35">
      <c r="A1648" t="s">
        <v>572</v>
      </c>
      <c r="B1648" t="s">
        <v>51</v>
      </c>
      <c r="C1648" t="s">
        <v>42</v>
      </c>
      <c r="D1648" t="s">
        <v>777</v>
      </c>
      <c r="E1648" s="103">
        <v>1.3929436609606305</v>
      </c>
      <c r="F1648" s="103">
        <v>677609</v>
      </c>
      <c r="G1648" s="103">
        <v>5</v>
      </c>
      <c r="H1648" t="s">
        <v>54</v>
      </c>
      <c r="I1648" s="103"/>
    </row>
    <row r="1649" spans="1:9" x14ac:dyDescent="0.35">
      <c r="A1649" t="s">
        <v>576</v>
      </c>
      <c r="B1649" t="s">
        <v>51</v>
      </c>
      <c r="C1649" t="s">
        <v>42</v>
      </c>
      <c r="D1649" t="s">
        <v>776</v>
      </c>
      <c r="E1649" s="103">
        <v>3.3380193790208068</v>
      </c>
      <c r="F1649" s="103">
        <v>677609</v>
      </c>
      <c r="G1649" s="103">
        <v>5</v>
      </c>
      <c r="H1649" t="s">
        <v>54</v>
      </c>
      <c r="I1649" s="103"/>
    </row>
    <row r="1650" spans="1:9" x14ac:dyDescent="0.35">
      <c r="A1650" t="s">
        <v>1927</v>
      </c>
      <c r="B1650" t="s">
        <v>51</v>
      </c>
      <c r="C1650" t="s">
        <v>1767</v>
      </c>
      <c r="D1650" t="s">
        <v>40</v>
      </c>
      <c r="E1650" s="103">
        <v>1.0065240287467252</v>
      </c>
      <c r="F1650" s="103">
        <v>677609</v>
      </c>
      <c r="G1650" s="103">
        <v>5</v>
      </c>
      <c r="H1650" t="s">
        <v>54</v>
      </c>
      <c r="I1650" s="103"/>
    </row>
    <row r="1651" spans="1:9" x14ac:dyDescent="0.35">
      <c r="A1651" t="s">
        <v>5610</v>
      </c>
      <c r="B1651" t="s">
        <v>51</v>
      </c>
      <c r="C1651" t="s">
        <v>1767</v>
      </c>
      <c r="D1651" t="s">
        <v>5070</v>
      </c>
      <c r="E1651" s="103">
        <v>1.0217771195001117</v>
      </c>
      <c r="F1651" s="103">
        <v>677609</v>
      </c>
      <c r="G1651" s="103">
        <v>5</v>
      </c>
      <c r="H1651" t="s">
        <v>54</v>
      </c>
      <c r="I1651" s="103"/>
    </row>
    <row r="1652" spans="1:9" x14ac:dyDescent="0.35">
      <c r="A1652" t="s">
        <v>5611</v>
      </c>
      <c r="B1652" t="s">
        <v>51</v>
      </c>
      <c r="C1652" t="s">
        <v>1767</v>
      </c>
      <c r="D1652" t="s">
        <v>5071</v>
      </c>
      <c r="E1652" s="103">
        <v>1.0070955151158616</v>
      </c>
      <c r="F1652" s="103">
        <v>677609</v>
      </c>
      <c r="G1652" s="103">
        <v>5</v>
      </c>
      <c r="H1652" t="s">
        <v>54</v>
      </c>
      <c r="I1652" s="103"/>
    </row>
    <row r="1653" spans="1:9" x14ac:dyDescent="0.35">
      <c r="A1653" t="s">
        <v>5612</v>
      </c>
      <c r="B1653" t="s">
        <v>51</v>
      </c>
      <c r="C1653" t="s">
        <v>1767</v>
      </c>
      <c r="D1653" t="s">
        <v>5072</v>
      </c>
      <c r="E1653" s="103">
        <v>1.0217150515826672</v>
      </c>
      <c r="F1653" s="103">
        <v>677609</v>
      </c>
      <c r="G1653" s="103">
        <v>5</v>
      </c>
      <c r="H1653" t="s">
        <v>54</v>
      </c>
      <c r="I1653" s="103"/>
    </row>
    <row r="1654" spans="1:9" x14ac:dyDescent="0.35">
      <c r="A1654" t="s">
        <v>1928</v>
      </c>
      <c r="B1654" t="s">
        <v>51</v>
      </c>
      <c r="C1654" t="s">
        <v>1767</v>
      </c>
      <c r="D1654" t="s">
        <v>42</v>
      </c>
      <c r="E1654" s="103">
        <v>1.0077449768646032</v>
      </c>
      <c r="F1654" s="103">
        <v>677609</v>
      </c>
      <c r="G1654" s="103">
        <v>5</v>
      </c>
      <c r="H1654" t="s">
        <v>54</v>
      </c>
      <c r="I1654" s="103"/>
    </row>
    <row r="1655" spans="1:9" x14ac:dyDescent="0.35">
      <c r="A1655" t="s">
        <v>1929</v>
      </c>
      <c r="B1655" t="s">
        <v>51</v>
      </c>
      <c r="C1655" t="s">
        <v>1767</v>
      </c>
      <c r="D1655" t="s">
        <v>1767</v>
      </c>
      <c r="E1655" s="103">
        <v>1</v>
      </c>
      <c r="F1655" s="103">
        <v>677609</v>
      </c>
      <c r="G1655" s="103">
        <v>5</v>
      </c>
      <c r="H1655" t="s">
        <v>54</v>
      </c>
      <c r="I1655" s="103"/>
    </row>
    <row r="1656" spans="1:9" x14ac:dyDescent="0.35">
      <c r="A1656" t="s">
        <v>1930</v>
      </c>
      <c r="B1656" t="s">
        <v>51</v>
      </c>
      <c r="C1656" t="s">
        <v>1767</v>
      </c>
      <c r="D1656" t="s">
        <v>1768</v>
      </c>
      <c r="E1656" s="103">
        <v>0.5501511994540712</v>
      </c>
      <c r="F1656" s="103">
        <v>677609</v>
      </c>
      <c r="G1656" s="103">
        <v>5</v>
      </c>
      <c r="H1656" t="s">
        <v>54</v>
      </c>
      <c r="I1656" s="103"/>
    </row>
    <row r="1657" spans="1:9" x14ac:dyDescent="0.35">
      <c r="A1657" t="s">
        <v>1931</v>
      </c>
      <c r="B1657" t="s">
        <v>51</v>
      </c>
      <c r="C1657" t="s">
        <v>1767</v>
      </c>
      <c r="D1657" t="s">
        <v>340</v>
      </c>
      <c r="E1657" s="103">
        <v>0.99236033234532295</v>
      </c>
      <c r="F1657" s="103">
        <v>677609</v>
      </c>
      <c r="G1657" s="103">
        <v>5</v>
      </c>
      <c r="H1657" t="s">
        <v>54</v>
      </c>
      <c r="I1657" s="103"/>
    </row>
    <row r="1658" spans="1:9" x14ac:dyDescent="0.35">
      <c r="A1658" t="s">
        <v>1932</v>
      </c>
      <c r="B1658" t="s">
        <v>51</v>
      </c>
      <c r="C1658" t="s">
        <v>1767</v>
      </c>
      <c r="D1658" t="s">
        <v>777</v>
      </c>
      <c r="E1658" s="103">
        <v>1.4025955133440486</v>
      </c>
      <c r="F1658" s="103">
        <v>677609</v>
      </c>
      <c r="G1658" s="103">
        <v>5</v>
      </c>
      <c r="H1658" t="s">
        <v>54</v>
      </c>
      <c r="I1658" s="103"/>
    </row>
    <row r="1659" spans="1:9" x14ac:dyDescent="0.35">
      <c r="A1659" t="s">
        <v>1933</v>
      </c>
      <c r="B1659" t="s">
        <v>51</v>
      </c>
      <c r="C1659" t="s">
        <v>1767</v>
      </c>
      <c r="D1659" t="s">
        <v>776</v>
      </c>
      <c r="E1659" s="103">
        <v>3.363234726170484</v>
      </c>
      <c r="F1659" s="103">
        <v>677609</v>
      </c>
      <c r="G1659" s="103">
        <v>5</v>
      </c>
      <c r="H1659" t="s">
        <v>54</v>
      </c>
      <c r="I1659" s="103"/>
    </row>
    <row r="1660" spans="1:9" x14ac:dyDescent="0.35">
      <c r="A1660" t="s">
        <v>1934</v>
      </c>
      <c r="B1660" t="s">
        <v>51</v>
      </c>
      <c r="C1660" t="s">
        <v>1768</v>
      </c>
      <c r="D1660" t="s">
        <v>40</v>
      </c>
      <c r="E1660" s="103">
        <v>2.0335336822974233</v>
      </c>
      <c r="F1660" s="103">
        <v>677609</v>
      </c>
      <c r="G1660" s="103">
        <v>5</v>
      </c>
      <c r="H1660" t="s">
        <v>54</v>
      </c>
      <c r="I1660" s="103"/>
    </row>
    <row r="1661" spans="1:9" x14ac:dyDescent="0.35">
      <c r="A1661" t="s">
        <v>5613</v>
      </c>
      <c r="B1661" t="s">
        <v>51</v>
      </c>
      <c r="C1661" t="s">
        <v>1768</v>
      </c>
      <c r="D1661" t="s">
        <v>5070</v>
      </c>
      <c r="E1661" s="103">
        <v>2.0690822723852786</v>
      </c>
      <c r="F1661" s="103">
        <v>677609</v>
      </c>
      <c r="G1661" s="103">
        <v>5</v>
      </c>
      <c r="H1661" t="s">
        <v>54</v>
      </c>
      <c r="I1661" s="103"/>
    </row>
    <row r="1662" spans="1:9" x14ac:dyDescent="0.35">
      <c r="A1662" t="s">
        <v>5614</v>
      </c>
      <c r="B1662" t="s">
        <v>51</v>
      </c>
      <c r="C1662" t="s">
        <v>1768</v>
      </c>
      <c r="D1662" t="s">
        <v>5071</v>
      </c>
      <c r="E1662" s="103">
        <v>2.0343384983417367</v>
      </c>
      <c r="F1662" s="103">
        <v>677609</v>
      </c>
      <c r="G1662" s="103">
        <v>5</v>
      </c>
      <c r="H1662" t="s">
        <v>54</v>
      </c>
      <c r="I1662" s="103"/>
    </row>
    <row r="1663" spans="1:9" x14ac:dyDescent="0.35">
      <c r="A1663" t="s">
        <v>5615</v>
      </c>
      <c r="B1663" t="s">
        <v>51</v>
      </c>
      <c r="C1663" t="s">
        <v>1768</v>
      </c>
      <c r="D1663" t="s">
        <v>5072</v>
      </c>
      <c r="E1663" s="103">
        <v>2.0689543606893905</v>
      </c>
      <c r="F1663" s="103">
        <v>677609</v>
      </c>
      <c r="G1663" s="103">
        <v>5</v>
      </c>
      <c r="H1663" t="s">
        <v>54</v>
      </c>
      <c r="I1663" s="103"/>
    </row>
    <row r="1664" spans="1:9" x14ac:dyDescent="0.35">
      <c r="A1664" t="s">
        <v>1935</v>
      </c>
      <c r="B1664" t="s">
        <v>51</v>
      </c>
      <c r="C1664" t="s">
        <v>1768</v>
      </c>
      <c r="D1664" t="s">
        <v>42</v>
      </c>
      <c r="E1664" s="103">
        <v>2.033782429885437</v>
      </c>
      <c r="F1664" s="103">
        <v>677609</v>
      </c>
      <c r="G1664" s="103">
        <v>5</v>
      </c>
      <c r="H1664" t="s">
        <v>54</v>
      </c>
      <c r="I1664" s="103"/>
    </row>
    <row r="1665" spans="1:9" x14ac:dyDescent="0.35">
      <c r="A1665" t="s">
        <v>1936</v>
      </c>
      <c r="B1665" t="s">
        <v>51</v>
      </c>
      <c r="C1665" t="s">
        <v>1768</v>
      </c>
      <c r="D1665" t="s">
        <v>1767</v>
      </c>
      <c r="E1665" s="103">
        <v>2.0143194370902116</v>
      </c>
      <c r="F1665" s="103">
        <v>677609</v>
      </c>
      <c r="G1665" s="103">
        <v>5</v>
      </c>
      <c r="H1665" t="s">
        <v>54</v>
      </c>
      <c r="I1665" s="103"/>
    </row>
    <row r="1666" spans="1:9" x14ac:dyDescent="0.35">
      <c r="A1666" t="s">
        <v>1937</v>
      </c>
      <c r="B1666" t="s">
        <v>51</v>
      </c>
      <c r="C1666" t="s">
        <v>1768</v>
      </c>
      <c r="D1666" t="s">
        <v>1768</v>
      </c>
      <c r="E1666" s="103">
        <v>1</v>
      </c>
      <c r="F1666" s="103">
        <v>677609</v>
      </c>
      <c r="G1666" s="103">
        <v>5</v>
      </c>
      <c r="H1666" t="s">
        <v>54</v>
      </c>
      <c r="I1666" s="103"/>
    </row>
    <row r="1667" spans="1:9" x14ac:dyDescent="0.35">
      <c r="A1667" t="s">
        <v>1938</v>
      </c>
      <c r="B1667" t="s">
        <v>51</v>
      </c>
      <c r="C1667" t="s">
        <v>1768</v>
      </c>
      <c r="D1667" t="s">
        <v>340</v>
      </c>
      <c r="E1667" s="103">
        <v>2.0131394443704655</v>
      </c>
      <c r="F1667" s="103">
        <v>677609</v>
      </c>
      <c r="G1667" s="103">
        <v>5</v>
      </c>
      <c r="H1667" t="s">
        <v>54</v>
      </c>
      <c r="I1667" s="103"/>
    </row>
    <row r="1668" spans="1:9" x14ac:dyDescent="0.35">
      <c r="A1668" t="s">
        <v>1939</v>
      </c>
      <c r="B1668" t="s">
        <v>51</v>
      </c>
      <c r="C1668" t="s">
        <v>1768</v>
      </c>
      <c r="D1668" t="s">
        <v>777</v>
      </c>
      <c r="E1668" s="103">
        <v>2.8157584296711811</v>
      </c>
      <c r="F1668" s="103">
        <v>677609</v>
      </c>
      <c r="G1668" s="103">
        <v>5</v>
      </c>
      <c r="H1668" t="s">
        <v>54</v>
      </c>
      <c r="I1668" s="103"/>
    </row>
    <row r="1669" spans="1:9" x14ac:dyDescent="0.35">
      <c r="A1669" t="s">
        <v>1940</v>
      </c>
      <c r="B1669" t="s">
        <v>51</v>
      </c>
      <c r="C1669" t="s">
        <v>1768</v>
      </c>
      <c r="D1669" t="s">
        <v>776</v>
      </c>
      <c r="E1669" s="103">
        <v>6.7834963933204122</v>
      </c>
      <c r="F1669" s="103">
        <v>677609</v>
      </c>
      <c r="G1669" s="103">
        <v>5</v>
      </c>
      <c r="H1669" t="s">
        <v>54</v>
      </c>
      <c r="I1669" s="103"/>
    </row>
    <row r="1670" spans="1:9" x14ac:dyDescent="0.35">
      <c r="A1670" t="s">
        <v>900</v>
      </c>
      <c r="B1670" t="s">
        <v>51</v>
      </c>
      <c r="C1670" t="s">
        <v>340</v>
      </c>
      <c r="D1670" t="s">
        <v>40</v>
      </c>
      <c r="E1670" s="103">
        <v>1.0273022886478935</v>
      </c>
      <c r="F1670" s="103">
        <v>677609</v>
      </c>
      <c r="G1670" s="103">
        <v>5</v>
      </c>
      <c r="H1670" t="s">
        <v>54</v>
      </c>
      <c r="I1670" s="103"/>
    </row>
    <row r="1671" spans="1:9" x14ac:dyDescent="0.35">
      <c r="A1671" t="s">
        <v>5616</v>
      </c>
      <c r="B1671" t="s">
        <v>51</v>
      </c>
      <c r="C1671" t="s">
        <v>340</v>
      </c>
      <c r="D1671" t="s">
        <v>5070</v>
      </c>
      <c r="E1671" s="103">
        <v>1.0685906648778525</v>
      </c>
      <c r="F1671" s="103">
        <v>677609</v>
      </c>
      <c r="G1671" s="103">
        <v>5</v>
      </c>
      <c r="H1671" t="s">
        <v>54</v>
      </c>
      <c r="I1671" s="103"/>
    </row>
    <row r="1672" spans="1:9" x14ac:dyDescent="0.35">
      <c r="A1672" t="s">
        <v>5617</v>
      </c>
      <c r="B1672" t="s">
        <v>51</v>
      </c>
      <c r="C1672" t="s">
        <v>340</v>
      </c>
      <c r="D1672" t="s">
        <v>5071</v>
      </c>
      <c r="E1672" s="103">
        <v>1.0538642541715102</v>
      </c>
      <c r="F1672" s="103">
        <v>677609</v>
      </c>
      <c r="G1672" s="103">
        <v>5</v>
      </c>
      <c r="H1672" t="s">
        <v>54</v>
      </c>
      <c r="I1672" s="103"/>
    </row>
    <row r="1673" spans="1:9" x14ac:dyDescent="0.35">
      <c r="A1673" t="s">
        <v>5618</v>
      </c>
      <c r="B1673" t="s">
        <v>51</v>
      </c>
      <c r="C1673" t="s">
        <v>340</v>
      </c>
      <c r="D1673" t="s">
        <v>5072</v>
      </c>
      <c r="E1673" s="103">
        <v>1.068526004110824</v>
      </c>
      <c r="F1673" s="103">
        <v>677609</v>
      </c>
      <c r="G1673" s="103">
        <v>5</v>
      </c>
      <c r="H1673" t="s">
        <v>54</v>
      </c>
      <c r="I1673" s="103"/>
    </row>
    <row r="1674" spans="1:9" x14ac:dyDescent="0.35">
      <c r="A1674" t="s">
        <v>898</v>
      </c>
      <c r="B1674" t="s">
        <v>51</v>
      </c>
      <c r="C1674" t="s">
        <v>340</v>
      </c>
      <c r="D1674" t="s">
        <v>42</v>
      </c>
      <c r="E1674" s="103">
        <v>1.0548277196118452</v>
      </c>
      <c r="F1674" s="103">
        <v>677609</v>
      </c>
      <c r="G1674" s="103">
        <v>5</v>
      </c>
      <c r="H1674" t="s">
        <v>54</v>
      </c>
      <c r="I1674" s="103"/>
    </row>
    <row r="1675" spans="1:9" x14ac:dyDescent="0.35">
      <c r="A1675" t="s">
        <v>1941</v>
      </c>
      <c r="B1675" t="s">
        <v>51</v>
      </c>
      <c r="C1675" t="s">
        <v>340</v>
      </c>
      <c r="D1675" t="s">
        <v>1767</v>
      </c>
      <c r="E1675" s="103">
        <v>1.0473330476846303</v>
      </c>
      <c r="F1675" s="103">
        <v>677609</v>
      </c>
      <c r="G1675" s="103">
        <v>5</v>
      </c>
      <c r="H1675" t="s">
        <v>54</v>
      </c>
      <c r="I1675" s="103"/>
    </row>
    <row r="1676" spans="1:9" x14ac:dyDescent="0.35">
      <c r="A1676" t="s">
        <v>1942</v>
      </c>
      <c r="B1676" t="s">
        <v>51</v>
      </c>
      <c r="C1676" t="s">
        <v>340</v>
      </c>
      <c r="D1676" t="s">
        <v>1768</v>
      </c>
      <c r="E1676" s="103">
        <v>0.59481946527385676</v>
      </c>
      <c r="F1676" s="103">
        <v>677609</v>
      </c>
      <c r="G1676" s="103">
        <v>5</v>
      </c>
      <c r="H1676" t="s">
        <v>54</v>
      </c>
      <c r="I1676" s="103"/>
    </row>
    <row r="1677" spans="1:9" x14ac:dyDescent="0.35">
      <c r="A1677" t="s">
        <v>899</v>
      </c>
      <c r="B1677" t="s">
        <v>51</v>
      </c>
      <c r="C1677" t="s">
        <v>340</v>
      </c>
      <c r="D1677" t="s">
        <v>340</v>
      </c>
      <c r="E1677" s="103">
        <v>1</v>
      </c>
      <c r="F1677" s="103">
        <v>677609</v>
      </c>
      <c r="G1677" s="103">
        <v>5</v>
      </c>
      <c r="H1677" t="s">
        <v>54</v>
      </c>
      <c r="I1677" s="103"/>
    </row>
    <row r="1678" spans="1:9" x14ac:dyDescent="0.35">
      <c r="A1678" t="s">
        <v>580</v>
      </c>
      <c r="B1678" t="s">
        <v>51</v>
      </c>
      <c r="C1678" t="s">
        <v>340</v>
      </c>
      <c r="D1678" t="s">
        <v>777</v>
      </c>
      <c r="E1678" s="103">
        <v>1.4309680392797921</v>
      </c>
      <c r="F1678" s="103">
        <v>677609</v>
      </c>
      <c r="G1678" s="103">
        <v>5</v>
      </c>
      <c r="H1678" t="s">
        <v>54</v>
      </c>
      <c r="I1678" s="103"/>
    </row>
    <row r="1679" spans="1:9" x14ac:dyDescent="0.35">
      <c r="A1679" t="s">
        <v>584</v>
      </c>
      <c r="B1679" t="s">
        <v>51</v>
      </c>
      <c r="C1679" t="s">
        <v>340</v>
      </c>
      <c r="D1679" t="s">
        <v>776</v>
      </c>
      <c r="E1679" s="103">
        <v>3.4313875215576046</v>
      </c>
      <c r="F1679" s="103">
        <v>677609</v>
      </c>
      <c r="G1679" s="103">
        <v>5</v>
      </c>
      <c r="H1679" t="s">
        <v>54</v>
      </c>
      <c r="I1679" s="103"/>
    </row>
    <row r="1680" spans="1:9" x14ac:dyDescent="0.35">
      <c r="A1680" t="s">
        <v>903</v>
      </c>
      <c r="B1680" t="s">
        <v>51</v>
      </c>
      <c r="C1680" t="s">
        <v>353</v>
      </c>
      <c r="D1680" t="s">
        <v>40</v>
      </c>
      <c r="E1680" s="103">
        <v>1.4299721812291845E-2</v>
      </c>
      <c r="F1680" s="103">
        <v>677609</v>
      </c>
      <c r="G1680" s="103">
        <v>5</v>
      </c>
      <c r="H1680" t="s">
        <v>54</v>
      </c>
      <c r="I1680" s="103"/>
    </row>
    <row r="1681" spans="1:9" x14ac:dyDescent="0.35">
      <c r="A1681" t="s">
        <v>5619</v>
      </c>
      <c r="B1681" t="s">
        <v>51</v>
      </c>
      <c r="C1681" t="s">
        <v>353</v>
      </c>
      <c r="D1681" t="s">
        <v>5070</v>
      </c>
      <c r="E1681" s="103">
        <v>1.5460590527216149E-2</v>
      </c>
      <c r="F1681" s="103">
        <v>677609</v>
      </c>
      <c r="G1681" s="103">
        <v>5</v>
      </c>
      <c r="H1681" t="s">
        <v>54</v>
      </c>
      <c r="I1681" s="103"/>
    </row>
    <row r="1682" spans="1:9" x14ac:dyDescent="0.35">
      <c r="A1682" t="s">
        <v>5620</v>
      </c>
      <c r="B1682" t="s">
        <v>51</v>
      </c>
      <c r="C1682" t="s">
        <v>353</v>
      </c>
      <c r="D1682" t="s">
        <v>5071</v>
      </c>
      <c r="E1682" s="103">
        <v>1.4300183720243616E-2</v>
      </c>
      <c r="F1682" s="103">
        <v>677609</v>
      </c>
      <c r="G1682" s="103">
        <v>5</v>
      </c>
      <c r="H1682" t="s">
        <v>54</v>
      </c>
      <c r="I1682" s="103"/>
    </row>
    <row r="1683" spans="1:9" x14ac:dyDescent="0.35">
      <c r="A1683" t="s">
        <v>5621</v>
      </c>
      <c r="B1683" t="s">
        <v>51</v>
      </c>
      <c r="C1683" t="s">
        <v>353</v>
      </c>
      <c r="D1683" t="s">
        <v>5072</v>
      </c>
      <c r="E1683" s="103">
        <v>1.5459947086843827E-2</v>
      </c>
      <c r="F1683" s="103">
        <v>677609</v>
      </c>
      <c r="G1683" s="103">
        <v>5</v>
      </c>
      <c r="H1683" t="s">
        <v>54</v>
      </c>
      <c r="I1683" s="103"/>
    </row>
    <row r="1684" spans="1:9" x14ac:dyDescent="0.35">
      <c r="A1684" t="s">
        <v>901</v>
      </c>
      <c r="B1684" t="s">
        <v>51</v>
      </c>
      <c r="C1684" t="s">
        <v>353</v>
      </c>
      <c r="D1684" t="s">
        <v>42</v>
      </c>
      <c r="E1684" s="103">
        <v>1.5249620416841256E-2</v>
      </c>
      <c r="F1684" s="103">
        <v>677609</v>
      </c>
      <c r="G1684" s="103">
        <v>5</v>
      </c>
      <c r="H1684" t="s">
        <v>54</v>
      </c>
      <c r="I1684" s="103"/>
    </row>
    <row r="1685" spans="1:9" x14ac:dyDescent="0.35">
      <c r="A1685" t="s">
        <v>1947</v>
      </c>
      <c r="B1685" t="s">
        <v>51</v>
      </c>
      <c r="C1685" t="s">
        <v>353</v>
      </c>
      <c r="D1685" t="s">
        <v>1767</v>
      </c>
      <c r="E1685" s="103">
        <v>1.5133529864627305E-2</v>
      </c>
      <c r="F1685" s="103">
        <v>677609</v>
      </c>
      <c r="G1685" s="103">
        <v>5</v>
      </c>
      <c r="H1685" t="s">
        <v>54</v>
      </c>
      <c r="I1685" s="103"/>
    </row>
    <row r="1686" spans="1:9" x14ac:dyDescent="0.35">
      <c r="A1686" t="s">
        <v>1948</v>
      </c>
      <c r="B1686" t="s">
        <v>51</v>
      </c>
      <c r="C1686" t="s">
        <v>353</v>
      </c>
      <c r="D1686" t="s">
        <v>1768</v>
      </c>
      <c r="E1686" s="103">
        <v>7.0215999408679841E-3</v>
      </c>
      <c r="F1686" s="103">
        <v>677609</v>
      </c>
      <c r="G1686" s="103">
        <v>5</v>
      </c>
      <c r="H1686" t="s">
        <v>54</v>
      </c>
      <c r="I1686" s="103"/>
    </row>
    <row r="1687" spans="1:9" x14ac:dyDescent="0.35">
      <c r="A1687" t="s">
        <v>902</v>
      </c>
      <c r="B1687" t="s">
        <v>51</v>
      </c>
      <c r="C1687" t="s">
        <v>353</v>
      </c>
      <c r="D1687" t="s">
        <v>340</v>
      </c>
      <c r="E1687" s="103">
        <v>1.5125999896133953E-2</v>
      </c>
      <c r="F1687" s="103">
        <v>677609</v>
      </c>
      <c r="G1687" s="103">
        <v>5</v>
      </c>
      <c r="H1687" t="s">
        <v>54</v>
      </c>
      <c r="I1687" s="103"/>
    </row>
    <row r="1688" spans="1:9" x14ac:dyDescent="0.35">
      <c r="A1688" t="s">
        <v>588</v>
      </c>
      <c r="B1688" t="s">
        <v>51</v>
      </c>
      <c r="C1688" t="s">
        <v>353</v>
      </c>
      <c r="D1688" t="s">
        <v>777</v>
      </c>
      <c r="E1688" s="103">
        <v>1.9253997985412278E-2</v>
      </c>
      <c r="F1688" s="103">
        <v>677609</v>
      </c>
      <c r="G1688" s="103">
        <v>5</v>
      </c>
      <c r="H1688" t="s">
        <v>54</v>
      </c>
      <c r="I1688" s="103"/>
    </row>
    <row r="1689" spans="1:9" x14ac:dyDescent="0.35">
      <c r="A1689" t="s">
        <v>589</v>
      </c>
      <c r="B1689" t="s">
        <v>51</v>
      </c>
      <c r="C1689" t="s">
        <v>353</v>
      </c>
      <c r="D1689" t="s">
        <v>776</v>
      </c>
      <c r="E1689" s="103">
        <v>4.7562479792091099E-2</v>
      </c>
      <c r="F1689" s="103">
        <v>677609</v>
      </c>
      <c r="G1689" s="103">
        <v>5</v>
      </c>
      <c r="H1689" t="s">
        <v>54</v>
      </c>
      <c r="I1689" s="103"/>
    </row>
    <row r="1690" spans="1:9" x14ac:dyDescent="0.35">
      <c r="A1690" t="s">
        <v>7831</v>
      </c>
      <c r="B1690" t="s">
        <v>51</v>
      </c>
      <c r="C1690" t="s">
        <v>7626</v>
      </c>
      <c r="D1690" t="s">
        <v>40</v>
      </c>
      <c r="E1690" s="103">
        <v>0</v>
      </c>
      <c r="F1690" s="103">
        <v>677609</v>
      </c>
      <c r="G1690" s="103">
        <v>5</v>
      </c>
      <c r="H1690" t="s">
        <v>54</v>
      </c>
      <c r="I1690" s="103"/>
    </row>
    <row r="1691" spans="1:9" x14ac:dyDescent="0.35">
      <c r="A1691" t="s">
        <v>7832</v>
      </c>
      <c r="B1691" t="s">
        <v>51</v>
      </c>
      <c r="C1691" t="s">
        <v>7626</v>
      </c>
      <c r="D1691" t="s">
        <v>5070</v>
      </c>
      <c r="E1691" s="103">
        <v>0</v>
      </c>
      <c r="F1691" s="103">
        <v>677609</v>
      </c>
      <c r="G1691" s="103">
        <v>5</v>
      </c>
      <c r="H1691" t="s">
        <v>54</v>
      </c>
      <c r="I1691" s="103"/>
    </row>
    <row r="1692" spans="1:9" x14ac:dyDescent="0.35">
      <c r="A1692" t="s">
        <v>7833</v>
      </c>
      <c r="B1692" t="s">
        <v>51</v>
      </c>
      <c r="C1692" t="s">
        <v>7626</v>
      </c>
      <c r="D1692" t="s">
        <v>5071</v>
      </c>
      <c r="E1692" s="103">
        <v>0</v>
      </c>
      <c r="F1692" s="103">
        <v>677609</v>
      </c>
      <c r="G1692" s="103">
        <v>5</v>
      </c>
      <c r="H1692" t="s">
        <v>54</v>
      </c>
      <c r="I1692" s="103"/>
    </row>
    <row r="1693" spans="1:9" x14ac:dyDescent="0.35">
      <c r="A1693" t="s">
        <v>7834</v>
      </c>
      <c r="B1693" t="s">
        <v>51</v>
      </c>
      <c r="C1693" t="s">
        <v>7626</v>
      </c>
      <c r="D1693" t="s">
        <v>5072</v>
      </c>
      <c r="E1693" s="103">
        <v>0</v>
      </c>
      <c r="F1693" s="103">
        <v>677609</v>
      </c>
      <c r="G1693" s="103">
        <v>5</v>
      </c>
      <c r="H1693" t="s">
        <v>54</v>
      </c>
      <c r="I1693" s="103"/>
    </row>
    <row r="1694" spans="1:9" x14ac:dyDescent="0.35">
      <c r="A1694" t="s">
        <v>7835</v>
      </c>
      <c r="B1694" t="s">
        <v>51</v>
      </c>
      <c r="C1694" t="s">
        <v>7626</v>
      </c>
      <c r="D1694" t="s">
        <v>42</v>
      </c>
      <c r="E1694" s="103">
        <v>0</v>
      </c>
      <c r="F1694" s="103">
        <v>677609</v>
      </c>
      <c r="G1694" s="103">
        <v>5</v>
      </c>
      <c r="H1694" t="s">
        <v>54</v>
      </c>
      <c r="I1694" s="103"/>
    </row>
    <row r="1695" spans="1:9" x14ac:dyDescent="0.35">
      <c r="A1695" t="s">
        <v>7836</v>
      </c>
      <c r="B1695" t="s">
        <v>51</v>
      </c>
      <c r="C1695" t="s">
        <v>7626</v>
      </c>
      <c r="D1695" t="s">
        <v>1767</v>
      </c>
      <c r="E1695" s="103">
        <v>0</v>
      </c>
      <c r="F1695" s="103">
        <v>677609</v>
      </c>
      <c r="G1695" s="103">
        <v>5</v>
      </c>
      <c r="H1695" t="s">
        <v>54</v>
      </c>
      <c r="I1695" s="103"/>
    </row>
    <row r="1696" spans="1:9" x14ac:dyDescent="0.35">
      <c r="A1696" t="s">
        <v>7837</v>
      </c>
      <c r="B1696" t="s">
        <v>51</v>
      </c>
      <c r="C1696" t="s">
        <v>7626</v>
      </c>
      <c r="D1696" t="s">
        <v>1768</v>
      </c>
      <c r="E1696" s="103">
        <v>0</v>
      </c>
      <c r="F1696" s="103">
        <v>677609</v>
      </c>
      <c r="G1696" s="103">
        <v>5</v>
      </c>
      <c r="H1696" t="s">
        <v>54</v>
      </c>
      <c r="I1696" s="103"/>
    </row>
    <row r="1697" spans="1:9" x14ac:dyDescent="0.35">
      <c r="A1697" t="s">
        <v>7838</v>
      </c>
      <c r="B1697" t="s">
        <v>51</v>
      </c>
      <c r="C1697" t="s">
        <v>7626</v>
      </c>
      <c r="D1697" t="s">
        <v>340</v>
      </c>
      <c r="E1697" s="103">
        <v>0</v>
      </c>
      <c r="F1697" s="103">
        <v>677609</v>
      </c>
      <c r="G1697" s="103">
        <v>5</v>
      </c>
      <c r="H1697" t="s">
        <v>54</v>
      </c>
      <c r="I1697" s="103"/>
    </row>
    <row r="1698" spans="1:9" x14ac:dyDescent="0.35">
      <c r="A1698" t="s">
        <v>7839</v>
      </c>
      <c r="B1698" t="s">
        <v>51</v>
      </c>
      <c r="C1698" t="s">
        <v>7626</v>
      </c>
      <c r="D1698" t="s">
        <v>777</v>
      </c>
      <c r="E1698" s="103">
        <v>0</v>
      </c>
      <c r="F1698" s="103">
        <v>677609</v>
      </c>
      <c r="G1698" s="103">
        <v>5</v>
      </c>
      <c r="H1698" t="s">
        <v>54</v>
      </c>
      <c r="I1698" s="103"/>
    </row>
    <row r="1699" spans="1:9" x14ac:dyDescent="0.35">
      <c r="A1699" t="s">
        <v>7840</v>
      </c>
      <c r="B1699" t="s">
        <v>51</v>
      </c>
      <c r="C1699" t="s">
        <v>7626</v>
      </c>
      <c r="D1699" t="s">
        <v>776</v>
      </c>
      <c r="E1699" s="103">
        <v>0</v>
      </c>
      <c r="F1699" s="103">
        <v>677609</v>
      </c>
      <c r="G1699" s="103">
        <v>5</v>
      </c>
      <c r="H1699" t="s">
        <v>54</v>
      </c>
      <c r="I1699" s="103"/>
    </row>
    <row r="1700" spans="1:9" x14ac:dyDescent="0.35">
      <c r="A1700" t="s">
        <v>4907</v>
      </c>
      <c r="B1700" t="s">
        <v>51</v>
      </c>
      <c r="C1700" t="s">
        <v>4874</v>
      </c>
      <c r="D1700" t="s">
        <v>40</v>
      </c>
      <c r="E1700" s="103">
        <v>6.0234879104288212E-5</v>
      </c>
      <c r="F1700" s="103">
        <v>677609</v>
      </c>
      <c r="G1700" s="103">
        <v>5</v>
      </c>
      <c r="H1700" t="s">
        <v>54</v>
      </c>
      <c r="I1700" s="103"/>
    </row>
    <row r="1701" spans="1:9" x14ac:dyDescent="0.35">
      <c r="A1701" t="s">
        <v>5622</v>
      </c>
      <c r="B1701" t="s">
        <v>51</v>
      </c>
      <c r="C1701" t="s">
        <v>4874</v>
      </c>
      <c r="D1701" t="s">
        <v>5070</v>
      </c>
      <c r="E1701" s="103">
        <v>6.1070682513082017E-5</v>
      </c>
      <c r="F1701" s="103">
        <v>677609</v>
      </c>
      <c r="G1701" s="103">
        <v>5</v>
      </c>
      <c r="H1701" t="s">
        <v>54</v>
      </c>
      <c r="I1701" s="103"/>
    </row>
    <row r="1702" spans="1:9" x14ac:dyDescent="0.35">
      <c r="A1702" t="s">
        <v>5623</v>
      </c>
      <c r="B1702" t="s">
        <v>51</v>
      </c>
      <c r="C1702" t="s">
        <v>4874</v>
      </c>
      <c r="D1702" t="s">
        <v>5071</v>
      </c>
      <c r="E1702" s="103">
        <v>6.0234879104288212E-5</v>
      </c>
      <c r="F1702" s="103">
        <v>677609</v>
      </c>
      <c r="G1702" s="103">
        <v>5</v>
      </c>
      <c r="H1702" t="s">
        <v>54</v>
      </c>
      <c r="I1702" s="103"/>
    </row>
    <row r="1703" spans="1:9" x14ac:dyDescent="0.35">
      <c r="A1703" t="s">
        <v>5624</v>
      </c>
      <c r="B1703" t="s">
        <v>51</v>
      </c>
      <c r="C1703" t="s">
        <v>4874</v>
      </c>
      <c r="D1703" t="s">
        <v>5072</v>
      </c>
      <c r="E1703" s="103">
        <v>6.084643034724015E-5</v>
      </c>
      <c r="F1703" s="103">
        <v>677609</v>
      </c>
      <c r="G1703" s="103">
        <v>5</v>
      </c>
      <c r="H1703" t="s">
        <v>54</v>
      </c>
      <c r="I1703" s="103"/>
    </row>
    <row r="1704" spans="1:9" x14ac:dyDescent="0.35">
      <c r="A1704" t="s">
        <v>4908</v>
      </c>
      <c r="B1704" t="s">
        <v>51</v>
      </c>
      <c r="C1704" t="s">
        <v>4874</v>
      </c>
      <c r="D1704" t="s">
        <v>42</v>
      </c>
      <c r="E1704" s="103">
        <v>6.051872685912512E-5</v>
      </c>
      <c r="F1704" s="103">
        <v>677609</v>
      </c>
      <c r="G1704" s="103">
        <v>5</v>
      </c>
      <c r="H1704" t="s">
        <v>54</v>
      </c>
      <c r="I1704" s="103"/>
    </row>
    <row r="1705" spans="1:9" x14ac:dyDescent="0.35">
      <c r="A1705" t="s">
        <v>4909</v>
      </c>
      <c r="B1705" t="s">
        <v>51</v>
      </c>
      <c r="C1705" t="s">
        <v>4874</v>
      </c>
      <c r="D1705" t="s">
        <v>1767</v>
      </c>
      <c r="E1705" s="103">
        <v>5.9883841516430943E-5</v>
      </c>
      <c r="F1705" s="103">
        <v>677609</v>
      </c>
      <c r="G1705" s="103">
        <v>5</v>
      </c>
      <c r="H1705" t="s">
        <v>54</v>
      </c>
      <c r="I1705" s="103"/>
    </row>
    <row r="1706" spans="1:9" x14ac:dyDescent="0.35">
      <c r="A1706" t="s">
        <v>4910</v>
      </c>
      <c r="B1706" t="s">
        <v>51</v>
      </c>
      <c r="C1706" t="s">
        <v>4874</v>
      </c>
      <c r="D1706" t="s">
        <v>1768</v>
      </c>
      <c r="E1706" s="103">
        <v>3.1436903184823597E-5</v>
      </c>
      <c r="F1706" s="103">
        <v>677609</v>
      </c>
      <c r="G1706" s="103">
        <v>5</v>
      </c>
      <c r="H1706" t="s">
        <v>54</v>
      </c>
      <c r="I1706" s="103"/>
    </row>
    <row r="1707" spans="1:9" x14ac:dyDescent="0.35">
      <c r="A1707" t="s">
        <v>4911</v>
      </c>
      <c r="B1707" t="s">
        <v>51</v>
      </c>
      <c r="C1707" t="s">
        <v>4874</v>
      </c>
      <c r="D1707" t="s">
        <v>340</v>
      </c>
      <c r="E1707" s="103">
        <v>5.7845657646886329E-5</v>
      </c>
      <c r="F1707" s="103">
        <v>677609</v>
      </c>
      <c r="G1707" s="103">
        <v>5</v>
      </c>
      <c r="H1707" t="s">
        <v>54</v>
      </c>
      <c r="I1707" s="103"/>
    </row>
    <row r="1708" spans="1:9" x14ac:dyDescent="0.35">
      <c r="A1708" t="s">
        <v>4912</v>
      </c>
      <c r="B1708" t="s">
        <v>51</v>
      </c>
      <c r="C1708" t="s">
        <v>4874</v>
      </c>
      <c r="D1708" t="s">
        <v>777</v>
      </c>
      <c r="E1708" s="103">
        <v>7.9287287703689203E-5</v>
      </c>
      <c r="F1708" s="103">
        <v>677609</v>
      </c>
      <c r="G1708" s="103">
        <v>5</v>
      </c>
      <c r="H1708" t="s">
        <v>54</v>
      </c>
      <c r="I1708" s="103"/>
    </row>
    <row r="1709" spans="1:9" x14ac:dyDescent="0.35">
      <c r="A1709" t="s">
        <v>4913</v>
      </c>
      <c r="B1709" t="s">
        <v>51</v>
      </c>
      <c r="C1709" t="s">
        <v>4874</v>
      </c>
      <c r="D1709" t="s">
        <v>776</v>
      </c>
      <c r="E1709" s="103">
        <v>2.0098569022623889E-4</v>
      </c>
      <c r="F1709" s="103">
        <v>677609</v>
      </c>
      <c r="G1709" s="103">
        <v>5</v>
      </c>
      <c r="H1709" t="s">
        <v>54</v>
      </c>
      <c r="I1709" s="103"/>
    </row>
    <row r="1710" spans="1:9" x14ac:dyDescent="0.35">
      <c r="A1710" t="s">
        <v>7841</v>
      </c>
      <c r="B1710" t="s">
        <v>51</v>
      </c>
      <c r="C1710" t="s">
        <v>7627</v>
      </c>
      <c r="D1710" t="s">
        <v>40</v>
      </c>
      <c r="E1710" s="103">
        <v>2.552083974555398E-5</v>
      </c>
      <c r="F1710" s="103">
        <v>677609</v>
      </c>
      <c r="G1710" s="103">
        <v>5</v>
      </c>
      <c r="H1710" t="s">
        <v>54</v>
      </c>
      <c r="I1710" s="103"/>
    </row>
    <row r="1711" spans="1:9" x14ac:dyDescent="0.35">
      <c r="A1711" t="s">
        <v>7842</v>
      </c>
      <c r="B1711" t="s">
        <v>51</v>
      </c>
      <c r="C1711" t="s">
        <v>7627</v>
      </c>
      <c r="D1711" t="s">
        <v>5070</v>
      </c>
      <c r="E1711" s="103">
        <v>2.5689758707054269E-5</v>
      </c>
      <c r="F1711" s="103">
        <v>677609</v>
      </c>
      <c r="G1711" s="103">
        <v>5</v>
      </c>
      <c r="H1711" t="s">
        <v>54</v>
      </c>
      <c r="I1711" s="103"/>
    </row>
    <row r="1712" spans="1:9" x14ac:dyDescent="0.35">
      <c r="A1712" t="s">
        <v>7843</v>
      </c>
      <c r="B1712" t="s">
        <v>51</v>
      </c>
      <c r="C1712" t="s">
        <v>7627</v>
      </c>
      <c r="D1712" t="s">
        <v>5071</v>
      </c>
      <c r="E1712" s="103">
        <v>2.5689758707054269E-5</v>
      </c>
      <c r="F1712" s="103">
        <v>677609</v>
      </c>
      <c r="G1712" s="103">
        <v>5</v>
      </c>
      <c r="H1712" t="s">
        <v>54</v>
      </c>
      <c r="I1712" s="103"/>
    </row>
    <row r="1713" spans="1:9" x14ac:dyDescent="0.35">
      <c r="A1713" t="s">
        <v>7844</v>
      </c>
      <c r="B1713" t="s">
        <v>51</v>
      </c>
      <c r="C1713" t="s">
        <v>7627</v>
      </c>
      <c r="D1713" t="s">
        <v>5072</v>
      </c>
      <c r="E1713" s="103">
        <v>2.5689758707054269E-5</v>
      </c>
      <c r="F1713" s="103">
        <v>677609</v>
      </c>
      <c r="G1713" s="103">
        <v>5</v>
      </c>
      <c r="H1713" t="s">
        <v>54</v>
      </c>
      <c r="I1713" s="103"/>
    </row>
    <row r="1714" spans="1:9" x14ac:dyDescent="0.35">
      <c r="A1714" t="s">
        <v>7845</v>
      </c>
      <c r="B1714" t="s">
        <v>51</v>
      </c>
      <c r="C1714" t="s">
        <v>7627</v>
      </c>
      <c r="D1714" t="s">
        <v>42</v>
      </c>
      <c r="E1714" s="103">
        <v>2.5524860664313227E-5</v>
      </c>
      <c r="F1714" s="103">
        <v>677609</v>
      </c>
      <c r="G1714" s="103">
        <v>5</v>
      </c>
      <c r="H1714" t="s">
        <v>54</v>
      </c>
      <c r="I1714" s="103"/>
    </row>
    <row r="1715" spans="1:9" x14ac:dyDescent="0.35">
      <c r="A1715" t="s">
        <v>7846</v>
      </c>
      <c r="B1715" t="s">
        <v>51</v>
      </c>
      <c r="C1715" t="s">
        <v>7627</v>
      </c>
      <c r="D1715" t="s">
        <v>1767</v>
      </c>
      <c r="E1715" s="103">
        <v>2.5133330460472244E-5</v>
      </c>
      <c r="F1715" s="103">
        <v>677609</v>
      </c>
      <c r="G1715" s="103">
        <v>5</v>
      </c>
      <c r="H1715" t="s">
        <v>54</v>
      </c>
      <c r="I1715" s="103"/>
    </row>
    <row r="1716" spans="1:9" x14ac:dyDescent="0.35">
      <c r="A1716" t="s">
        <v>7847</v>
      </c>
      <c r="B1716" t="s">
        <v>51</v>
      </c>
      <c r="C1716" t="s">
        <v>7627</v>
      </c>
      <c r="D1716" t="s">
        <v>1768</v>
      </c>
      <c r="E1716" s="103">
        <v>6.492235233659713E-6</v>
      </c>
      <c r="F1716" s="103">
        <v>677609</v>
      </c>
      <c r="G1716" s="103">
        <v>5</v>
      </c>
      <c r="H1716" t="s">
        <v>54</v>
      </c>
      <c r="I1716" s="103"/>
    </row>
    <row r="1717" spans="1:9" x14ac:dyDescent="0.35">
      <c r="A1717" t="s">
        <v>7848</v>
      </c>
      <c r="B1717" t="s">
        <v>51</v>
      </c>
      <c r="C1717" t="s">
        <v>7627</v>
      </c>
      <c r="D1717" t="s">
        <v>340</v>
      </c>
      <c r="E1717" s="103">
        <v>2.3869587466460119E-5</v>
      </c>
      <c r="F1717" s="103">
        <v>677609</v>
      </c>
      <c r="G1717" s="103">
        <v>5</v>
      </c>
      <c r="H1717" t="s">
        <v>54</v>
      </c>
      <c r="I1717" s="103"/>
    </row>
    <row r="1718" spans="1:9" x14ac:dyDescent="0.35">
      <c r="A1718" t="s">
        <v>7849</v>
      </c>
      <c r="B1718" t="s">
        <v>51</v>
      </c>
      <c r="C1718" t="s">
        <v>7627</v>
      </c>
      <c r="D1718" t="s">
        <v>777</v>
      </c>
      <c r="E1718" s="103">
        <v>2.9486578644875019E-5</v>
      </c>
      <c r="F1718" s="103">
        <v>677609</v>
      </c>
      <c r="G1718" s="103">
        <v>5</v>
      </c>
      <c r="H1718" t="s">
        <v>54</v>
      </c>
      <c r="I1718" s="103"/>
    </row>
    <row r="1719" spans="1:9" x14ac:dyDescent="0.35">
      <c r="A1719" t="s">
        <v>7850</v>
      </c>
      <c r="B1719" t="s">
        <v>51</v>
      </c>
      <c r="C1719" t="s">
        <v>7627</v>
      </c>
      <c r="D1719" t="s">
        <v>776</v>
      </c>
      <c r="E1719" s="103">
        <v>7.9085395922807024E-5</v>
      </c>
      <c r="F1719" s="103">
        <v>677609</v>
      </c>
      <c r="G1719" s="103">
        <v>5</v>
      </c>
      <c r="H1719" t="s">
        <v>54</v>
      </c>
      <c r="I1719" s="103"/>
    </row>
    <row r="1720" spans="1:9" x14ac:dyDescent="0.35">
      <c r="A1720" t="s">
        <v>7851</v>
      </c>
      <c r="B1720" t="s">
        <v>51</v>
      </c>
      <c r="C1720" t="s">
        <v>7628</v>
      </c>
      <c r="D1720" t="s">
        <v>40</v>
      </c>
      <c r="E1720" s="103">
        <v>5.4276481406439342E-4</v>
      </c>
      <c r="F1720" s="103">
        <v>677609</v>
      </c>
      <c r="G1720" s="103">
        <v>5</v>
      </c>
      <c r="H1720" t="s">
        <v>54</v>
      </c>
      <c r="I1720" s="103"/>
    </row>
    <row r="1721" spans="1:9" x14ac:dyDescent="0.35">
      <c r="A1721" t="s">
        <v>7852</v>
      </c>
      <c r="B1721" t="s">
        <v>51</v>
      </c>
      <c r="C1721" t="s">
        <v>7628</v>
      </c>
      <c r="D1721" t="s">
        <v>5070</v>
      </c>
      <c r="E1721" s="103">
        <v>1.5482444928637538E-3</v>
      </c>
      <c r="F1721" s="103">
        <v>677609</v>
      </c>
      <c r="G1721" s="103">
        <v>5</v>
      </c>
      <c r="H1721" t="s">
        <v>54</v>
      </c>
      <c r="I1721" s="103"/>
    </row>
    <row r="1722" spans="1:9" x14ac:dyDescent="0.35">
      <c r="A1722" t="s">
        <v>7853</v>
      </c>
      <c r="B1722" t="s">
        <v>51</v>
      </c>
      <c r="C1722" t="s">
        <v>7628</v>
      </c>
      <c r="D1722" t="s">
        <v>5071</v>
      </c>
      <c r="E1722" s="103">
        <v>1.5477548284053093E-3</v>
      </c>
      <c r="F1722" s="103">
        <v>677609</v>
      </c>
      <c r="G1722" s="103">
        <v>5</v>
      </c>
      <c r="H1722" t="s">
        <v>54</v>
      </c>
      <c r="I1722" s="103"/>
    </row>
    <row r="1723" spans="1:9" x14ac:dyDescent="0.35">
      <c r="A1723" t="s">
        <v>7854</v>
      </c>
      <c r="B1723" t="s">
        <v>51</v>
      </c>
      <c r="C1723" t="s">
        <v>7628</v>
      </c>
      <c r="D1723" t="s">
        <v>5072</v>
      </c>
      <c r="E1723" s="103">
        <v>1.5482444928637538E-3</v>
      </c>
      <c r="F1723" s="103">
        <v>677609</v>
      </c>
      <c r="G1723" s="103">
        <v>5</v>
      </c>
      <c r="H1723" t="s">
        <v>54</v>
      </c>
      <c r="I1723" s="103"/>
    </row>
    <row r="1724" spans="1:9" x14ac:dyDescent="0.35">
      <c r="A1724" t="s">
        <v>7855</v>
      </c>
      <c r="B1724" t="s">
        <v>51</v>
      </c>
      <c r="C1724" t="s">
        <v>7628</v>
      </c>
      <c r="D1724" t="s">
        <v>42</v>
      </c>
      <c r="E1724" s="103">
        <v>1.5455113302761617E-3</v>
      </c>
      <c r="F1724" s="103">
        <v>677609</v>
      </c>
      <c r="G1724" s="103">
        <v>5</v>
      </c>
      <c r="H1724" t="s">
        <v>54</v>
      </c>
      <c r="I1724" s="103"/>
    </row>
    <row r="1725" spans="1:9" x14ac:dyDescent="0.35">
      <c r="A1725" t="s">
        <v>7856</v>
      </c>
      <c r="B1725" t="s">
        <v>51</v>
      </c>
      <c r="C1725" t="s">
        <v>7628</v>
      </c>
      <c r="D1725" t="s">
        <v>1767</v>
      </c>
      <c r="E1725" s="103">
        <v>1.5452560964075415E-3</v>
      </c>
      <c r="F1725" s="103">
        <v>677609</v>
      </c>
      <c r="G1725" s="103">
        <v>5</v>
      </c>
      <c r="H1725" t="s">
        <v>54</v>
      </c>
      <c r="I1725" s="103"/>
    </row>
    <row r="1726" spans="1:9" x14ac:dyDescent="0.35">
      <c r="A1726" t="s">
        <v>7857</v>
      </c>
      <c r="B1726" t="s">
        <v>51</v>
      </c>
      <c r="C1726" t="s">
        <v>7628</v>
      </c>
      <c r="D1726" t="s">
        <v>1768</v>
      </c>
      <c r="E1726" s="103">
        <v>1.4508715997643513E-3</v>
      </c>
      <c r="F1726" s="103">
        <v>677609</v>
      </c>
      <c r="G1726" s="103">
        <v>5</v>
      </c>
      <c r="H1726" t="s">
        <v>54</v>
      </c>
      <c r="I1726" s="103"/>
    </row>
    <row r="1727" spans="1:9" x14ac:dyDescent="0.35">
      <c r="A1727" t="s">
        <v>7858</v>
      </c>
      <c r="B1727" t="s">
        <v>51</v>
      </c>
      <c r="C1727" t="s">
        <v>7628</v>
      </c>
      <c r="D1727" t="s">
        <v>340</v>
      </c>
      <c r="E1727" s="103">
        <v>1.8452054840596745E-4</v>
      </c>
      <c r="F1727" s="103">
        <v>677609</v>
      </c>
      <c r="G1727" s="103">
        <v>5</v>
      </c>
      <c r="H1727" t="s">
        <v>54</v>
      </c>
      <c r="I1727" s="103"/>
    </row>
    <row r="1728" spans="1:9" x14ac:dyDescent="0.35">
      <c r="A1728" t="s">
        <v>7859</v>
      </c>
      <c r="B1728" t="s">
        <v>51</v>
      </c>
      <c r="C1728" t="s">
        <v>7628</v>
      </c>
      <c r="D1728" t="s">
        <v>777</v>
      </c>
      <c r="E1728" s="103">
        <v>6.5268770684764237E-4</v>
      </c>
      <c r="F1728" s="103">
        <v>677609</v>
      </c>
      <c r="G1728" s="103">
        <v>5</v>
      </c>
      <c r="H1728" t="s">
        <v>54</v>
      </c>
      <c r="I1728" s="103"/>
    </row>
    <row r="1729" spans="1:9" x14ac:dyDescent="0.35">
      <c r="A1729" t="s">
        <v>7860</v>
      </c>
      <c r="B1729" t="s">
        <v>51</v>
      </c>
      <c r="C1729" t="s">
        <v>7628</v>
      </c>
      <c r="D1729" t="s">
        <v>776</v>
      </c>
      <c r="E1729" s="103">
        <v>1.7395660654782041E-3</v>
      </c>
      <c r="F1729" s="103">
        <v>677609</v>
      </c>
      <c r="G1729" s="103">
        <v>5</v>
      </c>
      <c r="H1729" t="s">
        <v>54</v>
      </c>
      <c r="I1729" s="103"/>
    </row>
    <row r="1730" spans="1:9" x14ac:dyDescent="0.35">
      <c r="A1730" t="s">
        <v>7861</v>
      </c>
      <c r="B1730" t="s">
        <v>51</v>
      </c>
      <c r="C1730" t="s">
        <v>7629</v>
      </c>
      <c r="D1730" t="s">
        <v>40</v>
      </c>
      <c r="E1730" s="103">
        <v>5.6828565380994734E-4</v>
      </c>
      <c r="F1730" s="103">
        <v>677609</v>
      </c>
      <c r="G1730" s="103">
        <v>5</v>
      </c>
      <c r="H1730" t="s">
        <v>54</v>
      </c>
      <c r="I1730" s="103"/>
    </row>
    <row r="1731" spans="1:9" x14ac:dyDescent="0.35">
      <c r="A1731" t="s">
        <v>7862</v>
      </c>
      <c r="B1731" t="s">
        <v>51</v>
      </c>
      <c r="C1731" t="s">
        <v>7629</v>
      </c>
      <c r="D1731" t="s">
        <v>5070</v>
      </c>
      <c r="E1731" s="103">
        <v>1.5739342515708082E-3</v>
      </c>
      <c r="F1731" s="103">
        <v>677609</v>
      </c>
      <c r="G1731" s="103">
        <v>5</v>
      </c>
      <c r="H1731" t="s">
        <v>54</v>
      </c>
      <c r="I1731" s="103"/>
    </row>
    <row r="1732" spans="1:9" x14ac:dyDescent="0.35">
      <c r="A1732" t="s">
        <v>7863</v>
      </c>
      <c r="B1732" t="s">
        <v>51</v>
      </c>
      <c r="C1732" t="s">
        <v>7629</v>
      </c>
      <c r="D1732" t="s">
        <v>5071</v>
      </c>
      <c r="E1732" s="103">
        <v>1.5734445871123635E-3</v>
      </c>
      <c r="F1732" s="103">
        <v>677609</v>
      </c>
      <c r="G1732" s="103">
        <v>5</v>
      </c>
      <c r="H1732" t="s">
        <v>54</v>
      </c>
      <c r="I1732" s="103"/>
    </row>
    <row r="1733" spans="1:9" x14ac:dyDescent="0.35">
      <c r="A1733" t="s">
        <v>7864</v>
      </c>
      <c r="B1733" t="s">
        <v>51</v>
      </c>
      <c r="C1733" t="s">
        <v>7629</v>
      </c>
      <c r="D1733" t="s">
        <v>5072</v>
      </c>
      <c r="E1733" s="103">
        <v>1.5739342515708082E-3</v>
      </c>
      <c r="F1733" s="103">
        <v>677609</v>
      </c>
      <c r="G1733" s="103">
        <v>5</v>
      </c>
      <c r="H1733" t="s">
        <v>54</v>
      </c>
      <c r="I1733" s="103"/>
    </row>
    <row r="1734" spans="1:9" x14ac:dyDescent="0.35">
      <c r="A1734" t="s">
        <v>7865</v>
      </c>
      <c r="B1734" t="s">
        <v>51</v>
      </c>
      <c r="C1734" t="s">
        <v>7629</v>
      </c>
      <c r="D1734" t="s">
        <v>42</v>
      </c>
      <c r="E1734" s="103">
        <v>1.5710361909404748E-3</v>
      </c>
      <c r="F1734" s="103">
        <v>677609</v>
      </c>
      <c r="G1734" s="103">
        <v>5</v>
      </c>
      <c r="H1734" t="s">
        <v>54</v>
      </c>
      <c r="I1734" s="103"/>
    </row>
    <row r="1735" spans="1:9" x14ac:dyDescent="0.35">
      <c r="A1735" t="s">
        <v>7866</v>
      </c>
      <c r="B1735" t="s">
        <v>51</v>
      </c>
      <c r="C1735" t="s">
        <v>7629</v>
      </c>
      <c r="D1735" t="s">
        <v>1767</v>
      </c>
      <c r="E1735" s="103">
        <v>1.5703894268680138E-3</v>
      </c>
      <c r="F1735" s="103">
        <v>677609</v>
      </c>
      <c r="G1735" s="103">
        <v>5</v>
      </c>
      <c r="H1735" t="s">
        <v>54</v>
      </c>
      <c r="I1735" s="103"/>
    </row>
    <row r="1736" spans="1:9" x14ac:dyDescent="0.35">
      <c r="A1736" t="s">
        <v>7867</v>
      </c>
      <c r="B1736" t="s">
        <v>51</v>
      </c>
      <c r="C1736" t="s">
        <v>7629</v>
      </c>
      <c r="D1736" t="s">
        <v>1768</v>
      </c>
      <c r="E1736" s="103">
        <v>1.457363834998011E-3</v>
      </c>
      <c r="F1736" s="103">
        <v>677609</v>
      </c>
      <c r="G1736" s="103">
        <v>5</v>
      </c>
      <c r="H1736" t="s">
        <v>54</v>
      </c>
      <c r="I1736" s="103"/>
    </row>
    <row r="1737" spans="1:9" x14ac:dyDescent="0.35">
      <c r="A1737" t="s">
        <v>7868</v>
      </c>
      <c r="B1737" t="s">
        <v>51</v>
      </c>
      <c r="C1737" t="s">
        <v>7629</v>
      </c>
      <c r="D1737" t="s">
        <v>340</v>
      </c>
      <c r="E1737" s="103">
        <v>2.0839013587242757E-4</v>
      </c>
      <c r="F1737" s="103">
        <v>677609</v>
      </c>
      <c r="G1737" s="103">
        <v>5</v>
      </c>
      <c r="H1737" t="s">
        <v>54</v>
      </c>
      <c r="I1737" s="103"/>
    </row>
    <row r="1738" spans="1:9" x14ac:dyDescent="0.35">
      <c r="A1738" t="s">
        <v>7869</v>
      </c>
      <c r="B1738" t="s">
        <v>51</v>
      </c>
      <c r="C1738" t="s">
        <v>7629</v>
      </c>
      <c r="D1738" t="s">
        <v>777</v>
      </c>
      <c r="E1738" s="103">
        <v>6.8217428549251745E-4</v>
      </c>
      <c r="F1738" s="103">
        <v>677609</v>
      </c>
      <c r="G1738" s="103">
        <v>5</v>
      </c>
      <c r="H1738" t="s">
        <v>54</v>
      </c>
      <c r="I1738" s="103"/>
    </row>
    <row r="1739" spans="1:9" x14ac:dyDescent="0.35">
      <c r="A1739" t="s">
        <v>7870</v>
      </c>
      <c r="B1739" t="s">
        <v>51</v>
      </c>
      <c r="C1739" t="s">
        <v>7629</v>
      </c>
      <c r="D1739" t="s">
        <v>776</v>
      </c>
      <c r="E1739" s="103">
        <v>1.8186514614010113E-3</v>
      </c>
      <c r="F1739" s="103">
        <v>677609</v>
      </c>
      <c r="G1739" s="103">
        <v>5</v>
      </c>
      <c r="H1739" t="s">
        <v>54</v>
      </c>
      <c r="I1739" s="103"/>
    </row>
    <row r="1740" spans="1:9" x14ac:dyDescent="0.35">
      <c r="A1740" t="s">
        <v>7871</v>
      </c>
      <c r="B1740" t="s">
        <v>51</v>
      </c>
      <c r="C1740" t="s">
        <v>7630</v>
      </c>
      <c r="D1740" t="s">
        <v>40</v>
      </c>
      <c r="E1740" s="103">
        <v>5.6828565380994734E-4</v>
      </c>
      <c r="F1740" s="103">
        <v>677609</v>
      </c>
      <c r="G1740" s="103">
        <v>5</v>
      </c>
      <c r="H1740" t="s">
        <v>54</v>
      </c>
      <c r="I1740" s="103"/>
    </row>
    <row r="1741" spans="1:9" x14ac:dyDescent="0.35">
      <c r="A1741" t="s">
        <v>7872</v>
      </c>
      <c r="B1741" t="s">
        <v>51</v>
      </c>
      <c r="C1741" t="s">
        <v>7630</v>
      </c>
      <c r="D1741" t="s">
        <v>5070</v>
      </c>
      <c r="E1741" s="103">
        <v>1.5739342515708082E-3</v>
      </c>
      <c r="F1741" s="103">
        <v>677609</v>
      </c>
      <c r="G1741" s="103">
        <v>5</v>
      </c>
      <c r="H1741" t="s">
        <v>54</v>
      </c>
      <c r="I1741" s="103"/>
    </row>
    <row r="1742" spans="1:9" x14ac:dyDescent="0.35">
      <c r="A1742" t="s">
        <v>7873</v>
      </c>
      <c r="B1742" t="s">
        <v>51</v>
      </c>
      <c r="C1742" t="s">
        <v>7630</v>
      </c>
      <c r="D1742" t="s">
        <v>5071</v>
      </c>
      <c r="E1742" s="103">
        <v>1.5734445871123635E-3</v>
      </c>
      <c r="F1742" s="103">
        <v>677609</v>
      </c>
      <c r="G1742" s="103">
        <v>5</v>
      </c>
      <c r="H1742" t="s">
        <v>54</v>
      </c>
      <c r="I1742" s="103"/>
    </row>
    <row r="1743" spans="1:9" x14ac:dyDescent="0.35">
      <c r="A1743" t="s">
        <v>7874</v>
      </c>
      <c r="B1743" t="s">
        <v>51</v>
      </c>
      <c r="C1743" t="s">
        <v>7630</v>
      </c>
      <c r="D1743" t="s">
        <v>5072</v>
      </c>
      <c r="E1743" s="103">
        <v>1.5739342515708082E-3</v>
      </c>
      <c r="F1743" s="103">
        <v>677609</v>
      </c>
      <c r="G1743" s="103">
        <v>5</v>
      </c>
      <c r="H1743" t="s">
        <v>54</v>
      </c>
      <c r="I1743" s="103"/>
    </row>
    <row r="1744" spans="1:9" x14ac:dyDescent="0.35">
      <c r="A1744" t="s">
        <v>7875</v>
      </c>
      <c r="B1744" t="s">
        <v>51</v>
      </c>
      <c r="C1744" t="s">
        <v>7630</v>
      </c>
      <c r="D1744" t="s">
        <v>42</v>
      </c>
      <c r="E1744" s="103">
        <v>1.5710361909404748E-3</v>
      </c>
      <c r="F1744" s="103">
        <v>677609</v>
      </c>
      <c r="G1744" s="103">
        <v>5</v>
      </c>
      <c r="H1744" t="s">
        <v>54</v>
      </c>
      <c r="I1744" s="103"/>
    </row>
    <row r="1745" spans="1:9" x14ac:dyDescent="0.35">
      <c r="A1745" t="s">
        <v>7876</v>
      </c>
      <c r="B1745" t="s">
        <v>51</v>
      </c>
      <c r="C1745" t="s">
        <v>7630</v>
      </c>
      <c r="D1745" t="s">
        <v>1767</v>
      </c>
      <c r="E1745" s="103">
        <v>1.5703894268680138E-3</v>
      </c>
      <c r="F1745" s="103">
        <v>677609</v>
      </c>
      <c r="G1745" s="103">
        <v>5</v>
      </c>
      <c r="H1745" t="s">
        <v>54</v>
      </c>
      <c r="I1745" s="103"/>
    </row>
    <row r="1746" spans="1:9" x14ac:dyDescent="0.35">
      <c r="A1746" t="s">
        <v>7877</v>
      </c>
      <c r="B1746" t="s">
        <v>51</v>
      </c>
      <c r="C1746" t="s">
        <v>7630</v>
      </c>
      <c r="D1746" t="s">
        <v>1768</v>
      </c>
      <c r="E1746" s="103">
        <v>1.457363834998011E-3</v>
      </c>
      <c r="F1746" s="103">
        <v>677609</v>
      </c>
      <c r="G1746" s="103">
        <v>5</v>
      </c>
      <c r="H1746" t="s">
        <v>54</v>
      </c>
      <c r="I1746" s="103"/>
    </row>
    <row r="1747" spans="1:9" x14ac:dyDescent="0.35">
      <c r="A1747" t="s">
        <v>7878</v>
      </c>
      <c r="B1747" t="s">
        <v>51</v>
      </c>
      <c r="C1747" t="s">
        <v>7630</v>
      </c>
      <c r="D1747" t="s">
        <v>340</v>
      </c>
      <c r="E1747" s="103">
        <v>2.0839013587242757E-4</v>
      </c>
      <c r="F1747" s="103">
        <v>677609</v>
      </c>
      <c r="G1747" s="103">
        <v>5</v>
      </c>
      <c r="H1747" t="s">
        <v>54</v>
      </c>
      <c r="I1747" s="103"/>
    </row>
    <row r="1748" spans="1:9" x14ac:dyDescent="0.35">
      <c r="A1748" t="s">
        <v>7879</v>
      </c>
      <c r="B1748" t="s">
        <v>51</v>
      </c>
      <c r="C1748" t="s">
        <v>7630</v>
      </c>
      <c r="D1748" t="s">
        <v>777</v>
      </c>
      <c r="E1748" s="103">
        <v>6.8217428549251745E-4</v>
      </c>
      <c r="F1748" s="103">
        <v>677609</v>
      </c>
      <c r="G1748" s="103">
        <v>5</v>
      </c>
      <c r="H1748" t="s">
        <v>54</v>
      </c>
      <c r="I1748" s="103"/>
    </row>
    <row r="1749" spans="1:9" x14ac:dyDescent="0.35">
      <c r="A1749" t="s">
        <v>7880</v>
      </c>
      <c r="B1749" t="s">
        <v>51</v>
      </c>
      <c r="C1749" t="s">
        <v>7630</v>
      </c>
      <c r="D1749" t="s">
        <v>776</v>
      </c>
      <c r="E1749" s="103">
        <v>1.8186514614010113E-3</v>
      </c>
      <c r="F1749" s="103">
        <v>677609</v>
      </c>
      <c r="G1749" s="103">
        <v>5</v>
      </c>
      <c r="H1749" t="s">
        <v>54</v>
      </c>
      <c r="I1749" s="103"/>
    </row>
    <row r="1750" spans="1:9" x14ac:dyDescent="0.35">
      <c r="A1750" t="s">
        <v>4479</v>
      </c>
      <c r="B1750" t="s">
        <v>51</v>
      </c>
      <c r="C1750" t="s">
        <v>4357</v>
      </c>
      <c r="D1750" t="s">
        <v>40</v>
      </c>
      <c r="E1750" s="103">
        <v>7.6109302849659876E-4</v>
      </c>
      <c r="F1750" s="103">
        <v>679225</v>
      </c>
      <c r="G1750" s="103">
        <v>6</v>
      </c>
      <c r="H1750" t="s">
        <v>54</v>
      </c>
      <c r="I1750" s="103"/>
    </row>
    <row r="1751" spans="1:9" x14ac:dyDescent="0.35">
      <c r="A1751" t="s">
        <v>5625</v>
      </c>
      <c r="B1751" t="s">
        <v>51</v>
      </c>
      <c r="C1751" t="s">
        <v>4357</v>
      </c>
      <c r="D1751" t="s">
        <v>5070</v>
      </c>
      <c r="E1751" s="103">
        <v>8.3259298572183299E-4</v>
      </c>
      <c r="F1751" s="103">
        <v>679225</v>
      </c>
      <c r="G1751" s="103">
        <v>6</v>
      </c>
      <c r="H1751" t="s">
        <v>54</v>
      </c>
      <c r="I1751" s="103"/>
    </row>
    <row r="1752" spans="1:9" x14ac:dyDescent="0.35">
      <c r="A1752" t="s">
        <v>5626</v>
      </c>
      <c r="B1752" t="s">
        <v>51</v>
      </c>
      <c r="C1752" t="s">
        <v>4357</v>
      </c>
      <c r="D1752" t="s">
        <v>5071</v>
      </c>
      <c r="E1752" s="103">
        <v>7.8178115401573837E-4</v>
      </c>
      <c r="F1752" s="103">
        <v>679225</v>
      </c>
      <c r="G1752" s="103">
        <v>6</v>
      </c>
      <c r="H1752" t="s">
        <v>54</v>
      </c>
      <c r="I1752" s="103"/>
    </row>
    <row r="1753" spans="1:9" x14ac:dyDescent="0.35">
      <c r="A1753" t="s">
        <v>5627</v>
      </c>
      <c r="B1753" t="s">
        <v>51</v>
      </c>
      <c r="C1753" t="s">
        <v>4357</v>
      </c>
      <c r="D1753" t="s">
        <v>5072</v>
      </c>
      <c r="E1753" s="103">
        <v>8.0767797869913934E-4</v>
      </c>
      <c r="F1753" s="103">
        <v>679225</v>
      </c>
      <c r="G1753" s="103">
        <v>6</v>
      </c>
      <c r="H1753" t="s">
        <v>54</v>
      </c>
      <c r="I1753" s="103"/>
    </row>
    <row r="1754" spans="1:9" x14ac:dyDescent="0.35">
      <c r="A1754" t="s">
        <v>4480</v>
      </c>
      <c r="B1754" t="s">
        <v>51</v>
      </c>
      <c r="C1754" t="s">
        <v>4357</v>
      </c>
      <c r="D1754" t="s">
        <v>42</v>
      </c>
      <c r="E1754" s="103">
        <v>8.2810149961958922E-4</v>
      </c>
      <c r="F1754" s="103">
        <v>679225</v>
      </c>
      <c r="G1754" s="103">
        <v>6</v>
      </c>
      <c r="H1754" t="s">
        <v>54</v>
      </c>
      <c r="I1754" s="103"/>
    </row>
    <row r="1755" spans="1:9" x14ac:dyDescent="0.35">
      <c r="A1755" t="s">
        <v>4481</v>
      </c>
      <c r="B1755" t="s">
        <v>51</v>
      </c>
      <c r="C1755" t="s">
        <v>4357</v>
      </c>
      <c r="D1755" t="s">
        <v>1767</v>
      </c>
      <c r="E1755" s="103">
        <v>8.2612745580393199E-4</v>
      </c>
      <c r="F1755" s="103">
        <v>679225</v>
      </c>
      <c r="G1755" s="103">
        <v>6</v>
      </c>
      <c r="H1755" t="s">
        <v>54</v>
      </c>
      <c r="I1755" s="103"/>
    </row>
    <row r="1756" spans="1:9" x14ac:dyDescent="0.35">
      <c r="A1756" t="s">
        <v>4482</v>
      </c>
      <c r="B1756" t="s">
        <v>51</v>
      </c>
      <c r="C1756" t="s">
        <v>4357</v>
      </c>
      <c r="D1756" t="s">
        <v>1768</v>
      </c>
      <c r="E1756" s="103">
        <v>5.2978340942772342E-4</v>
      </c>
      <c r="F1756" s="103">
        <v>679225</v>
      </c>
      <c r="G1756" s="103">
        <v>6</v>
      </c>
      <c r="H1756" t="s">
        <v>54</v>
      </c>
      <c r="I1756" s="103"/>
    </row>
    <row r="1757" spans="1:9" x14ac:dyDescent="0.35">
      <c r="A1757" t="s">
        <v>4483</v>
      </c>
      <c r="B1757" t="s">
        <v>51</v>
      </c>
      <c r="C1757" t="s">
        <v>4357</v>
      </c>
      <c r="D1757" t="s">
        <v>340</v>
      </c>
      <c r="E1757" s="103">
        <v>5.7839647016836443E-4</v>
      </c>
      <c r="F1757" s="103">
        <v>679225</v>
      </c>
      <c r="G1757" s="103">
        <v>6</v>
      </c>
      <c r="H1757" t="s">
        <v>54</v>
      </c>
      <c r="I1757" s="103"/>
    </row>
    <row r="1758" spans="1:9" x14ac:dyDescent="0.35">
      <c r="A1758" t="s">
        <v>4484</v>
      </c>
      <c r="B1758" t="s">
        <v>51</v>
      </c>
      <c r="C1758" t="s">
        <v>4357</v>
      </c>
      <c r="D1758" t="s">
        <v>777</v>
      </c>
      <c r="E1758" s="103">
        <v>1.2026138581988134E-3</v>
      </c>
      <c r="F1758" s="103">
        <v>679225</v>
      </c>
      <c r="G1758" s="103">
        <v>6</v>
      </c>
      <c r="H1758" t="s">
        <v>54</v>
      </c>
      <c r="I1758" s="103"/>
    </row>
    <row r="1759" spans="1:9" x14ac:dyDescent="0.35">
      <c r="A1759" t="s">
        <v>4485</v>
      </c>
      <c r="B1759" t="s">
        <v>51</v>
      </c>
      <c r="C1759" t="s">
        <v>4357</v>
      </c>
      <c r="D1759" t="s">
        <v>776</v>
      </c>
      <c r="E1759" s="103">
        <v>3.1491005269174773E-3</v>
      </c>
      <c r="F1759" s="103">
        <v>679225</v>
      </c>
      <c r="G1759" s="103">
        <v>6</v>
      </c>
      <c r="H1759" t="s">
        <v>54</v>
      </c>
      <c r="I1759" s="103"/>
    </row>
    <row r="1760" spans="1:9" x14ac:dyDescent="0.35">
      <c r="A1760" t="s">
        <v>4465</v>
      </c>
      <c r="B1760" t="s">
        <v>51</v>
      </c>
      <c r="C1760" t="s">
        <v>4358</v>
      </c>
      <c r="D1760" t="s">
        <v>40</v>
      </c>
      <c r="E1760" s="103">
        <v>0</v>
      </c>
      <c r="F1760" s="103">
        <v>679225</v>
      </c>
      <c r="G1760" s="103">
        <v>6</v>
      </c>
      <c r="H1760" t="s">
        <v>54</v>
      </c>
      <c r="I1760" s="103"/>
    </row>
    <row r="1761" spans="1:9" x14ac:dyDescent="0.35">
      <c r="A1761" t="s">
        <v>5628</v>
      </c>
      <c r="B1761" t="s">
        <v>51</v>
      </c>
      <c r="C1761" t="s">
        <v>4358</v>
      </c>
      <c r="D1761" t="s">
        <v>5070</v>
      </c>
      <c r="E1761" s="103">
        <v>0</v>
      </c>
      <c r="F1761" s="103">
        <v>679225</v>
      </c>
      <c r="G1761" s="103">
        <v>6</v>
      </c>
      <c r="H1761" t="s">
        <v>54</v>
      </c>
      <c r="I1761" s="103"/>
    </row>
    <row r="1762" spans="1:9" x14ac:dyDescent="0.35">
      <c r="A1762" t="s">
        <v>5629</v>
      </c>
      <c r="B1762" t="s">
        <v>51</v>
      </c>
      <c r="C1762" t="s">
        <v>4358</v>
      </c>
      <c r="D1762" t="s">
        <v>5071</v>
      </c>
      <c r="E1762" s="103">
        <v>0</v>
      </c>
      <c r="F1762" s="103">
        <v>679225</v>
      </c>
      <c r="G1762" s="103">
        <v>6</v>
      </c>
      <c r="H1762" t="s">
        <v>54</v>
      </c>
      <c r="I1762" s="103"/>
    </row>
    <row r="1763" spans="1:9" x14ac:dyDescent="0.35">
      <c r="A1763" t="s">
        <v>5630</v>
      </c>
      <c r="B1763" t="s">
        <v>51</v>
      </c>
      <c r="C1763" t="s">
        <v>4358</v>
      </c>
      <c r="D1763" t="s">
        <v>5072</v>
      </c>
      <c r="E1763" s="103">
        <v>0</v>
      </c>
      <c r="F1763" s="103">
        <v>679225</v>
      </c>
      <c r="G1763" s="103">
        <v>6</v>
      </c>
      <c r="H1763" t="s">
        <v>54</v>
      </c>
      <c r="I1763" s="103"/>
    </row>
    <row r="1764" spans="1:9" x14ac:dyDescent="0.35">
      <c r="A1764" t="s">
        <v>4466</v>
      </c>
      <c r="B1764" t="s">
        <v>51</v>
      </c>
      <c r="C1764" t="s">
        <v>4358</v>
      </c>
      <c r="D1764" t="s">
        <v>42</v>
      </c>
      <c r="E1764" s="103">
        <v>0</v>
      </c>
      <c r="F1764" s="103">
        <v>679225</v>
      </c>
      <c r="G1764" s="103">
        <v>6</v>
      </c>
      <c r="H1764" t="s">
        <v>54</v>
      </c>
      <c r="I1764" s="103"/>
    </row>
    <row r="1765" spans="1:9" x14ac:dyDescent="0.35">
      <c r="A1765" t="s">
        <v>4467</v>
      </c>
      <c r="B1765" t="s">
        <v>51</v>
      </c>
      <c r="C1765" t="s">
        <v>4358</v>
      </c>
      <c r="D1765" t="s">
        <v>1767</v>
      </c>
      <c r="E1765" s="103">
        <v>0</v>
      </c>
      <c r="F1765" s="103">
        <v>679225</v>
      </c>
      <c r="G1765" s="103">
        <v>6</v>
      </c>
      <c r="H1765" t="s">
        <v>54</v>
      </c>
      <c r="I1765" s="103"/>
    </row>
    <row r="1766" spans="1:9" x14ac:dyDescent="0.35">
      <c r="A1766" t="s">
        <v>4468</v>
      </c>
      <c r="B1766" t="s">
        <v>51</v>
      </c>
      <c r="C1766" t="s">
        <v>4358</v>
      </c>
      <c r="D1766" t="s">
        <v>1768</v>
      </c>
      <c r="E1766" s="103">
        <v>0</v>
      </c>
      <c r="F1766" s="103">
        <v>679225</v>
      </c>
      <c r="G1766" s="103">
        <v>6</v>
      </c>
      <c r="H1766" t="s">
        <v>54</v>
      </c>
      <c r="I1766" s="103"/>
    </row>
    <row r="1767" spans="1:9" x14ac:dyDescent="0.35">
      <c r="A1767" t="s">
        <v>4469</v>
      </c>
      <c r="B1767" t="s">
        <v>51</v>
      </c>
      <c r="C1767" t="s">
        <v>4358</v>
      </c>
      <c r="D1767" t="s">
        <v>340</v>
      </c>
      <c r="E1767" s="103">
        <v>0</v>
      </c>
      <c r="F1767" s="103">
        <v>679225</v>
      </c>
      <c r="G1767" s="103">
        <v>6</v>
      </c>
      <c r="H1767" t="s">
        <v>54</v>
      </c>
      <c r="I1767" s="103"/>
    </row>
    <row r="1768" spans="1:9" x14ac:dyDescent="0.35">
      <c r="A1768" t="s">
        <v>4470</v>
      </c>
      <c r="B1768" t="s">
        <v>51</v>
      </c>
      <c r="C1768" t="s">
        <v>4358</v>
      </c>
      <c r="D1768" t="s">
        <v>777</v>
      </c>
      <c r="E1768" s="103">
        <v>0</v>
      </c>
      <c r="F1768" s="103">
        <v>679225</v>
      </c>
      <c r="G1768" s="103">
        <v>6</v>
      </c>
      <c r="H1768" t="s">
        <v>54</v>
      </c>
      <c r="I1768" s="103"/>
    </row>
    <row r="1769" spans="1:9" x14ac:dyDescent="0.35">
      <c r="A1769" t="s">
        <v>4471</v>
      </c>
      <c r="B1769" t="s">
        <v>51</v>
      </c>
      <c r="C1769" t="s">
        <v>4358</v>
      </c>
      <c r="D1769" t="s">
        <v>776</v>
      </c>
      <c r="E1769" s="103">
        <v>0</v>
      </c>
      <c r="F1769" s="103">
        <v>679225</v>
      </c>
      <c r="G1769" s="103">
        <v>6</v>
      </c>
      <c r="H1769" t="s">
        <v>54</v>
      </c>
      <c r="I1769" s="103"/>
    </row>
    <row r="1770" spans="1:9" x14ac:dyDescent="0.35">
      <c r="A1770" t="s">
        <v>4472</v>
      </c>
      <c r="B1770" t="s">
        <v>51</v>
      </c>
      <c r="C1770" t="s">
        <v>4359</v>
      </c>
      <c r="D1770" t="s">
        <v>40</v>
      </c>
      <c r="E1770" s="103">
        <v>1.345339040599768E-4</v>
      </c>
      <c r="F1770" s="103">
        <v>679225</v>
      </c>
      <c r="G1770" s="103">
        <v>6</v>
      </c>
      <c r="H1770" t="s">
        <v>54</v>
      </c>
      <c r="I1770" s="103"/>
    </row>
    <row r="1771" spans="1:9" x14ac:dyDescent="0.35">
      <c r="A1771" t="s">
        <v>5631</v>
      </c>
      <c r="B1771" t="s">
        <v>51</v>
      </c>
      <c r="C1771" t="s">
        <v>4359</v>
      </c>
      <c r="D1771" t="s">
        <v>5070</v>
      </c>
      <c r="E1771" s="103">
        <v>1.3618932529405631E-4</v>
      </c>
      <c r="F1771" s="103">
        <v>679225</v>
      </c>
      <c r="G1771" s="103">
        <v>6</v>
      </c>
      <c r="H1771" t="s">
        <v>54</v>
      </c>
      <c r="I1771" s="103"/>
    </row>
    <row r="1772" spans="1:9" x14ac:dyDescent="0.35">
      <c r="A1772" t="s">
        <v>5632</v>
      </c>
      <c r="B1772" t="s">
        <v>51</v>
      </c>
      <c r="C1772" t="s">
        <v>4359</v>
      </c>
      <c r="D1772" t="s">
        <v>5071</v>
      </c>
      <c r="E1772" s="103">
        <v>1.345641298293245E-4</v>
      </c>
      <c r="F1772" s="103">
        <v>679225</v>
      </c>
      <c r="G1772" s="103">
        <v>6</v>
      </c>
      <c r="H1772" t="s">
        <v>54</v>
      </c>
      <c r="I1772" s="103"/>
    </row>
    <row r="1773" spans="1:9" x14ac:dyDescent="0.35">
      <c r="A1773" t="s">
        <v>5633</v>
      </c>
      <c r="B1773" t="s">
        <v>51</v>
      </c>
      <c r="C1773" t="s">
        <v>4359</v>
      </c>
      <c r="D1773" t="s">
        <v>5072</v>
      </c>
      <c r="E1773" s="103">
        <v>1.35571577650156E-4</v>
      </c>
      <c r="F1773" s="103">
        <v>679225</v>
      </c>
      <c r="G1773" s="103">
        <v>6</v>
      </c>
      <c r="H1773" t="s">
        <v>54</v>
      </c>
      <c r="I1773" s="103"/>
    </row>
    <row r="1774" spans="1:9" x14ac:dyDescent="0.35">
      <c r="A1774" t="s">
        <v>4473</v>
      </c>
      <c r="B1774" t="s">
        <v>51</v>
      </c>
      <c r="C1774" t="s">
        <v>4359</v>
      </c>
      <c r="D1774" t="s">
        <v>42</v>
      </c>
      <c r="E1774" s="103">
        <v>1.3509204660367165E-4</v>
      </c>
      <c r="F1774" s="103">
        <v>679225</v>
      </c>
      <c r="G1774" s="103">
        <v>6</v>
      </c>
      <c r="H1774" t="s">
        <v>54</v>
      </c>
      <c r="I1774" s="103"/>
    </row>
    <row r="1775" spans="1:9" x14ac:dyDescent="0.35">
      <c r="A1775" t="s">
        <v>4474</v>
      </c>
      <c r="B1775" t="s">
        <v>51</v>
      </c>
      <c r="C1775" t="s">
        <v>4359</v>
      </c>
      <c r="D1775" t="s">
        <v>1767</v>
      </c>
      <c r="E1775" s="103">
        <v>1.3448481972421934E-4</v>
      </c>
      <c r="F1775" s="103">
        <v>679225</v>
      </c>
      <c r="G1775" s="103">
        <v>6</v>
      </c>
      <c r="H1775" t="s">
        <v>54</v>
      </c>
      <c r="I1775" s="103"/>
    </row>
    <row r="1776" spans="1:9" x14ac:dyDescent="0.35">
      <c r="A1776" t="s">
        <v>4475</v>
      </c>
      <c r="B1776" t="s">
        <v>51</v>
      </c>
      <c r="C1776" t="s">
        <v>4359</v>
      </c>
      <c r="D1776" t="s">
        <v>1768</v>
      </c>
      <c r="E1776" s="103">
        <v>8.5645268311016658E-5</v>
      </c>
      <c r="F1776" s="103">
        <v>679225</v>
      </c>
      <c r="G1776" s="103">
        <v>6</v>
      </c>
      <c r="H1776" t="s">
        <v>54</v>
      </c>
      <c r="I1776" s="103"/>
    </row>
    <row r="1777" spans="1:9" x14ac:dyDescent="0.35">
      <c r="A1777" t="s">
        <v>4476</v>
      </c>
      <c r="B1777" t="s">
        <v>51</v>
      </c>
      <c r="C1777" t="s">
        <v>4359</v>
      </c>
      <c r="D1777" t="s">
        <v>340</v>
      </c>
      <c r="E1777" s="103">
        <v>1.3350809271829803E-4</v>
      </c>
      <c r="F1777" s="103">
        <v>679225</v>
      </c>
      <c r="G1777" s="103">
        <v>6</v>
      </c>
      <c r="H1777" t="s">
        <v>54</v>
      </c>
      <c r="I1777" s="103"/>
    </row>
    <row r="1778" spans="1:9" x14ac:dyDescent="0.35">
      <c r="A1778" t="s">
        <v>4477</v>
      </c>
      <c r="B1778" t="s">
        <v>51</v>
      </c>
      <c r="C1778" t="s">
        <v>4359</v>
      </c>
      <c r="D1778" t="s">
        <v>777</v>
      </c>
      <c r="E1778" s="103">
        <v>2.1769816124360506E-4</v>
      </c>
      <c r="F1778" s="103">
        <v>679225</v>
      </c>
      <c r="G1778" s="103">
        <v>6</v>
      </c>
      <c r="H1778" t="s">
        <v>54</v>
      </c>
      <c r="I1778" s="103"/>
    </row>
    <row r="1779" spans="1:9" x14ac:dyDescent="0.35">
      <c r="A1779" t="s">
        <v>4478</v>
      </c>
      <c r="B1779" t="s">
        <v>51</v>
      </c>
      <c r="C1779" t="s">
        <v>4359</v>
      </c>
      <c r="D1779" t="s">
        <v>776</v>
      </c>
      <c r="E1779" s="103">
        <v>5.6942441831266978E-4</v>
      </c>
      <c r="F1779" s="103">
        <v>679225</v>
      </c>
      <c r="G1779" s="103">
        <v>6</v>
      </c>
      <c r="H1779" t="s">
        <v>54</v>
      </c>
      <c r="I1779" s="103"/>
    </row>
    <row r="1780" spans="1:9" x14ac:dyDescent="0.35">
      <c r="A1780" t="s">
        <v>930</v>
      </c>
      <c r="B1780" t="s">
        <v>51</v>
      </c>
      <c r="C1780" t="s">
        <v>36</v>
      </c>
      <c r="D1780" t="s">
        <v>40</v>
      </c>
      <c r="E1780" s="103">
        <v>1.320079603636407E-3</v>
      </c>
      <c r="F1780" s="103">
        <v>679225</v>
      </c>
      <c r="G1780" s="103">
        <v>6</v>
      </c>
      <c r="H1780" t="s">
        <v>54</v>
      </c>
      <c r="I1780" s="103"/>
    </row>
    <row r="1781" spans="1:9" x14ac:dyDescent="0.35">
      <c r="A1781" t="s">
        <v>5634</v>
      </c>
      <c r="B1781" t="s">
        <v>51</v>
      </c>
      <c r="C1781" t="s">
        <v>36</v>
      </c>
      <c r="D1781" t="s">
        <v>5070</v>
      </c>
      <c r="E1781" s="103">
        <v>1.3210300463520439E-3</v>
      </c>
      <c r="F1781" s="103">
        <v>679225</v>
      </c>
      <c r="G1781" s="103">
        <v>6</v>
      </c>
      <c r="H1781" t="s">
        <v>54</v>
      </c>
      <c r="I1781" s="103"/>
    </row>
    <row r="1782" spans="1:9" x14ac:dyDescent="0.35">
      <c r="A1782" t="s">
        <v>5635</v>
      </c>
      <c r="B1782" t="s">
        <v>51</v>
      </c>
      <c r="C1782" t="s">
        <v>36</v>
      </c>
      <c r="D1782" t="s">
        <v>5071</v>
      </c>
      <c r="E1782" s="103">
        <v>1.320079603636407E-3</v>
      </c>
      <c r="F1782" s="103">
        <v>679225</v>
      </c>
      <c r="G1782" s="103">
        <v>6</v>
      </c>
      <c r="H1782" t="s">
        <v>54</v>
      </c>
      <c r="I1782" s="103"/>
    </row>
    <row r="1783" spans="1:9" x14ac:dyDescent="0.35">
      <c r="A1783" t="s">
        <v>5636</v>
      </c>
      <c r="B1783" t="s">
        <v>51</v>
      </c>
      <c r="C1783" t="s">
        <v>36</v>
      </c>
      <c r="D1783" t="s">
        <v>5072</v>
      </c>
      <c r="E1783" s="103">
        <v>1.3206807068063778E-3</v>
      </c>
      <c r="F1783" s="103">
        <v>679225</v>
      </c>
      <c r="G1783" s="103">
        <v>6</v>
      </c>
      <c r="H1783" t="s">
        <v>54</v>
      </c>
      <c r="I1783" s="103"/>
    </row>
    <row r="1784" spans="1:9" x14ac:dyDescent="0.35">
      <c r="A1784" t="s">
        <v>928</v>
      </c>
      <c r="B1784" t="s">
        <v>51</v>
      </c>
      <c r="C1784" t="s">
        <v>36</v>
      </c>
      <c r="D1784" t="s">
        <v>42</v>
      </c>
      <c r="E1784" s="103">
        <v>1.3040359894853158E-3</v>
      </c>
      <c r="F1784" s="103">
        <v>679225</v>
      </c>
      <c r="G1784" s="103">
        <v>6</v>
      </c>
      <c r="H1784" t="s">
        <v>54</v>
      </c>
      <c r="I1784" s="103"/>
    </row>
    <row r="1785" spans="1:9" x14ac:dyDescent="0.35">
      <c r="A1785" t="s">
        <v>1983</v>
      </c>
      <c r="B1785" t="s">
        <v>51</v>
      </c>
      <c r="C1785" t="s">
        <v>36</v>
      </c>
      <c r="D1785" t="s">
        <v>1767</v>
      </c>
      <c r="E1785" s="103">
        <v>1.2957388543997227E-3</v>
      </c>
      <c r="F1785" s="103">
        <v>679225</v>
      </c>
      <c r="G1785" s="103">
        <v>6</v>
      </c>
      <c r="H1785" t="s">
        <v>54</v>
      </c>
      <c r="I1785" s="103"/>
    </row>
    <row r="1786" spans="1:9" x14ac:dyDescent="0.35">
      <c r="A1786" t="s">
        <v>1984</v>
      </c>
      <c r="B1786" t="s">
        <v>51</v>
      </c>
      <c r="C1786" t="s">
        <v>36</v>
      </c>
      <c r="D1786" t="s">
        <v>1768</v>
      </c>
      <c r="E1786" s="103">
        <v>7.9545156932420581E-4</v>
      </c>
      <c r="F1786" s="103">
        <v>679225</v>
      </c>
      <c r="G1786" s="103">
        <v>6</v>
      </c>
      <c r="H1786" t="s">
        <v>54</v>
      </c>
      <c r="I1786" s="103"/>
    </row>
    <row r="1787" spans="1:9" x14ac:dyDescent="0.35">
      <c r="A1787" t="s">
        <v>929</v>
      </c>
      <c r="B1787" t="s">
        <v>51</v>
      </c>
      <c r="C1787" t="s">
        <v>36</v>
      </c>
      <c r="D1787" t="s">
        <v>340</v>
      </c>
      <c r="E1787" s="103">
        <v>1.2292542919698512E-3</v>
      </c>
      <c r="F1787" s="103">
        <v>679225</v>
      </c>
      <c r="G1787" s="103">
        <v>6</v>
      </c>
      <c r="H1787" t="s">
        <v>54</v>
      </c>
      <c r="I1787" s="103"/>
    </row>
    <row r="1788" spans="1:9" x14ac:dyDescent="0.35">
      <c r="A1788" t="s">
        <v>624</v>
      </c>
      <c r="B1788" t="s">
        <v>51</v>
      </c>
      <c r="C1788" t="s">
        <v>36</v>
      </c>
      <c r="D1788" t="s">
        <v>777</v>
      </c>
      <c r="E1788" s="103">
        <v>2.5501966364662458E-3</v>
      </c>
      <c r="F1788" s="103">
        <v>679225</v>
      </c>
      <c r="G1788" s="103">
        <v>6</v>
      </c>
      <c r="H1788" t="s">
        <v>54</v>
      </c>
      <c r="I1788" s="103"/>
    </row>
    <row r="1789" spans="1:9" x14ac:dyDescent="0.35">
      <c r="A1789" t="s">
        <v>625</v>
      </c>
      <c r="B1789" t="s">
        <v>51</v>
      </c>
      <c r="C1789" t="s">
        <v>36</v>
      </c>
      <c r="D1789" t="s">
        <v>776</v>
      </c>
      <c r="E1789" s="103">
        <v>5.6425265261111253E-3</v>
      </c>
      <c r="F1789" s="103">
        <v>679225</v>
      </c>
      <c r="G1789" s="103">
        <v>6</v>
      </c>
      <c r="H1789" t="s">
        <v>54</v>
      </c>
      <c r="I1789" s="103"/>
    </row>
    <row r="1790" spans="1:9" x14ac:dyDescent="0.35">
      <c r="A1790" t="s">
        <v>933</v>
      </c>
      <c r="B1790" t="s">
        <v>51</v>
      </c>
      <c r="C1790" t="s">
        <v>37</v>
      </c>
      <c r="D1790" t="s">
        <v>40</v>
      </c>
      <c r="E1790" s="103">
        <v>4.502106061206447E-2</v>
      </c>
      <c r="F1790" s="103">
        <v>679225</v>
      </c>
      <c r="G1790" s="103">
        <v>6</v>
      </c>
      <c r="H1790" t="s">
        <v>54</v>
      </c>
      <c r="I1790" s="103"/>
    </row>
    <row r="1791" spans="1:9" x14ac:dyDescent="0.35">
      <c r="A1791" t="s">
        <v>5637</v>
      </c>
      <c r="B1791" t="s">
        <v>51</v>
      </c>
      <c r="C1791" t="s">
        <v>37</v>
      </c>
      <c r="D1791" t="s">
        <v>5070</v>
      </c>
      <c r="E1791" s="103">
        <v>4.5516882040356053E-2</v>
      </c>
      <c r="F1791" s="103">
        <v>679225</v>
      </c>
      <c r="G1791" s="103">
        <v>6</v>
      </c>
      <c r="H1791" t="s">
        <v>54</v>
      </c>
      <c r="I1791" s="103"/>
    </row>
    <row r="1792" spans="1:9" x14ac:dyDescent="0.35">
      <c r="A1792" t="s">
        <v>5638</v>
      </c>
      <c r="B1792" t="s">
        <v>51</v>
      </c>
      <c r="C1792" t="s">
        <v>37</v>
      </c>
      <c r="D1792" t="s">
        <v>5071</v>
      </c>
      <c r="E1792" s="103">
        <v>4.5048711263680125E-2</v>
      </c>
      <c r="F1792" s="103">
        <v>679225</v>
      </c>
      <c r="G1792" s="103">
        <v>6</v>
      </c>
      <c r="H1792" t="s">
        <v>54</v>
      </c>
      <c r="I1792" s="103"/>
    </row>
    <row r="1793" spans="1:9" x14ac:dyDescent="0.35">
      <c r="A1793" t="s">
        <v>5639</v>
      </c>
      <c r="B1793" t="s">
        <v>51</v>
      </c>
      <c r="C1793" t="s">
        <v>37</v>
      </c>
      <c r="D1793" t="s">
        <v>5072</v>
      </c>
      <c r="E1793" s="103">
        <v>4.5465870195072748E-2</v>
      </c>
      <c r="F1793" s="103">
        <v>679225</v>
      </c>
      <c r="G1793" s="103">
        <v>6</v>
      </c>
      <c r="H1793" t="s">
        <v>54</v>
      </c>
      <c r="I1793" s="103"/>
    </row>
    <row r="1794" spans="1:9" x14ac:dyDescent="0.35">
      <c r="A1794" t="s">
        <v>931</v>
      </c>
      <c r="B1794" t="s">
        <v>51</v>
      </c>
      <c r="C1794" t="s">
        <v>37</v>
      </c>
      <c r="D1794" t="s">
        <v>42</v>
      </c>
      <c r="E1794" s="103">
        <v>4.5090997769082798E-2</v>
      </c>
      <c r="F1794" s="103">
        <v>679225</v>
      </c>
      <c r="G1794" s="103">
        <v>6</v>
      </c>
      <c r="H1794" t="s">
        <v>54</v>
      </c>
      <c r="I1794" s="103"/>
    </row>
    <row r="1795" spans="1:9" x14ac:dyDescent="0.35">
      <c r="A1795" t="s">
        <v>1951</v>
      </c>
      <c r="B1795" t="s">
        <v>51</v>
      </c>
      <c r="C1795" t="s">
        <v>37</v>
      </c>
      <c r="D1795" t="s">
        <v>1767</v>
      </c>
      <c r="E1795" s="103">
        <v>4.4983023650289021E-2</v>
      </c>
      <c r="F1795" s="103">
        <v>679225</v>
      </c>
      <c r="G1795" s="103">
        <v>6</v>
      </c>
      <c r="H1795" t="s">
        <v>54</v>
      </c>
      <c r="I1795" s="103"/>
    </row>
    <row r="1796" spans="1:9" x14ac:dyDescent="0.35">
      <c r="A1796" t="s">
        <v>1952</v>
      </c>
      <c r="B1796" t="s">
        <v>51</v>
      </c>
      <c r="C1796" t="s">
        <v>37</v>
      </c>
      <c r="D1796" t="s">
        <v>1768</v>
      </c>
      <c r="E1796" s="103">
        <v>2.8497313016208899E-2</v>
      </c>
      <c r="F1796" s="103">
        <v>679225</v>
      </c>
      <c r="G1796" s="103">
        <v>6</v>
      </c>
      <c r="H1796" t="s">
        <v>54</v>
      </c>
      <c r="I1796" s="103"/>
    </row>
    <row r="1797" spans="1:9" x14ac:dyDescent="0.35">
      <c r="A1797" t="s">
        <v>932</v>
      </c>
      <c r="B1797" t="s">
        <v>51</v>
      </c>
      <c r="C1797" t="s">
        <v>37</v>
      </c>
      <c r="D1797" t="s">
        <v>340</v>
      </c>
      <c r="E1797" s="103">
        <v>4.3131054586328113E-2</v>
      </c>
      <c r="F1797" s="103">
        <v>679225</v>
      </c>
      <c r="G1797" s="103">
        <v>6</v>
      </c>
      <c r="H1797" t="s">
        <v>54</v>
      </c>
      <c r="I1797" s="103"/>
    </row>
    <row r="1798" spans="1:9" x14ac:dyDescent="0.35">
      <c r="A1798" t="s">
        <v>626</v>
      </c>
      <c r="B1798" t="s">
        <v>51</v>
      </c>
      <c r="C1798" t="s">
        <v>37</v>
      </c>
      <c r="D1798" t="s">
        <v>777</v>
      </c>
      <c r="E1798" s="103">
        <v>7.7621211230702009E-2</v>
      </c>
      <c r="F1798" s="103">
        <v>679225</v>
      </c>
      <c r="G1798" s="103">
        <v>6</v>
      </c>
      <c r="H1798" t="s">
        <v>54</v>
      </c>
      <c r="I1798" s="103"/>
    </row>
    <row r="1799" spans="1:9" x14ac:dyDescent="0.35">
      <c r="A1799" t="s">
        <v>627</v>
      </c>
      <c r="B1799" t="s">
        <v>51</v>
      </c>
      <c r="C1799" t="s">
        <v>37</v>
      </c>
      <c r="D1799" t="s">
        <v>776</v>
      </c>
      <c r="E1799" s="103">
        <v>0.1873389838561301</v>
      </c>
      <c r="F1799" s="103">
        <v>679225</v>
      </c>
      <c r="G1799" s="103">
        <v>6</v>
      </c>
      <c r="H1799" t="s">
        <v>54</v>
      </c>
      <c r="I1799" s="103"/>
    </row>
    <row r="1800" spans="1:9" x14ac:dyDescent="0.35">
      <c r="A1800" t="s">
        <v>936</v>
      </c>
      <c r="B1800" t="s">
        <v>51</v>
      </c>
      <c r="C1800" t="s">
        <v>38</v>
      </c>
      <c r="D1800" t="s">
        <v>40</v>
      </c>
      <c r="E1800" s="103">
        <v>3.7185628084712482E-3</v>
      </c>
      <c r="F1800" s="103">
        <v>679225</v>
      </c>
      <c r="G1800" s="103">
        <v>6</v>
      </c>
      <c r="H1800" t="s">
        <v>54</v>
      </c>
      <c r="I1800" s="103"/>
    </row>
    <row r="1801" spans="1:9" x14ac:dyDescent="0.35">
      <c r="A1801" t="s">
        <v>5640</v>
      </c>
      <c r="B1801" t="s">
        <v>51</v>
      </c>
      <c r="C1801" t="s">
        <v>38</v>
      </c>
      <c r="D1801" t="s">
        <v>5070</v>
      </c>
      <c r="E1801" s="103">
        <v>3.7928217892550776E-3</v>
      </c>
      <c r="F1801" s="103">
        <v>679225</v>
      </c>
      <c r="G1801" s="103">
        <v>6</v>
      </c>
      <c r="H1801" t="s">
        <v>54</v>
      </c>
      <c r="I1801" s="103"/>
    </row>
    <row r="1802" spans="1:9" x14ac:dyDescent="0.35">
      <c r="A1802" t="s">
        <v>5641</v>
      </c>
      <c r="B1802" t="s">
        <v>51</v>
      </c>
      <c r="C1802" t="s">
        <v>38</v>
      </c>
      <c r="D1802" t="s">
        <v>5071</v>
      </c>
      <c r="E1802" s="103">
        <v>3.7185628084712482E-3</v>
      </c>
      <c r="F1802" s="103">
        <v>679225</v>
      </c>
      <c r="G1802" s="103">
        <v>6</v>
      </c>
      <c r="H1802" t="s">
        <v>54</v>
      </c>
      <c r="I1802" s="103"/>
    </row>
    <row r="1803" spans="1:9" x14ac:dyDescent="0.35">
      <c r="A1803" t="s">
        <v>5642</v>
      </c>
      <c r="B1803" t="s">
        <v>51</v>
      </c>
      <c r="C1803" t="s">
        <v>38</v>
      </c>
      <c r="D1803" t="s">
        <v>5072</v>
      </c>
      <c r="E1803" s="103">
        <v>3.7928217892550776E-3</v>
      </c>
      <c r="F1803" s="103">
        <v>679225</v>
      </c>
      <c r="G1803" s="103">
        <v>6</v>
      </c>
      <c r="H1803" t="s">
        <v>54</v>
      </c>
      <c r="I1803" s="103"/>
    </row>
    <row r="1804" spans="1:9" x14ac:dyDescent="0.35">
      <c r="A1804" t="s">
        <v>934</v>
      </c>
      <c r="B1804" t="s">
        <v>51</v>
      </c>
      <c r="C1804" t="s">
        <v>38</v>
      </c>
      <c r="D1804" t="s">
        <v>42</v>
      </c>
      <c r="E1804" s="103">
        <v>3.775708524499633E-3</v>
      </c>
      <c r="F1804" s="103">
        <v>679225</v>
      </c>
      <c r="G1804" s="103">
        <v>6</v>
      </c>
      <c r="H1804" t="s">
        <v>54</v>
      </c>
      <c r="I1804" s="103"/>
    </row>
    <row r="1805" spans="1:9" x14ac:dyDescent="0.35">
      <c r="A1805" t="s">
        <v>1953</v>
      </c>
      <c r="B1805" t="s">
        <v>51</v>
      </c>
      <c r="C1805" t="s">
        <v>38</v>
      </c>
      <c r="D1805" t="s">
        <v>1767</v>
      </c>
      <c r="E1805" s="103">
        <v>3.7729044860871199E-3</v>
      </c>
      <c r="F1805" s="103">
        <v>679225</v>
      </c>
      <c r="G1805" s="103">
        <v>6</v>
      </c>
      <c r="H1805" t="s">
        <v>54</v>
      </c>
      <c r="I1805" s="103"/>
    </row>
    <row r="1806" spans="1:9" x14ac:dyDescent="0.35">
      <c r="A1806" t="s">
        <v>1954</v>
      </c>
      <c r="B1806" t="s">
        <v>51</v>
      </c>
      <c r="C1806" t="s">
        <v>38</v>
      </c>
      <c r="D1806" t="s">
        <v>1768</v>
      </c>
      <c r="E1806" s="103">
        <v>2.7228744176970572E-3</v>
      </c>
      <c r="F1806" s="103">
        <v>679225</v>
      </c>
      <c r="G1806" s="103">
        <v>6</v>
      </c>
      <c r="H1806" t="s">
        <v>54</v>
      </c>
      <c r="I1806" s="103"/>
    </row>
    <row r="1807" spans="1:9" x14ac:dyDescent="0.35">
      <c r="A1807" t="s">
        <v>935</v>
      </c>
      <c r="B1807" t="s">
        <v>51</v>
      </c>
      <c r="C1807" t="s">
        <v>38</v>
      </c>
      <c r="D1807" t="s">
        <v>340</v>
      </c>
      <c r="E1807" s="103">
        <v>3.1604149272918222E-3</v>
      </c>
      <c r="F1807" s="103">
        <v>679225</v>
      </c>
      <c r="G1807" s="103">
        <v>6</v>
      </c>
      <c r="H1807" t="s">
        <v>54</v>
      </c>
      <c r="I1807" s="103"/>
    </row>
    <row r="1808" spans="1:9" x14ac:dyDescent="0.35">
      <c r="A1808" t="s">
        <v>628</v>
      </c>
      <c r="B1808" t="s">
        <v>51</v>
      </c>
      <c r="C1808" t="s">
        <v>38</v>
      </c>
      <c r="D1808" t="s">
        <v>777</v>
      </c>
      <c r="E1808" s="103">
        <v>7.2060172273699019E-3</v>
      </c>
      <c r="F1808" s="103">
        <v>679225</v>
      </c>
      <c r="G1808" s="103">
        <v>6</v>
      </c>
      <c r="H1808" t="s">
        <v>54</v>
      </c>
      <c r="I1808" s="103"/>
    </row>
    <row r="1809" spans="1:9" x14ac:dyDescent="0.35">
      <c r="A1809" t="s">
        <v>629</v>
      </c>
      <c r="B1809" t="s">
        <v>51</v>
      </c>
      <c r="C1809" t="s">
        <v>38</v>
      </c>
      <c r="D1809" t="s">
        <v>776</v>
      </c>
      <c r="E1809" s="103">
        <v>1.6056419135889219E-2</v>
      </c>
      <c r="F1809" s="103">
        <v>679225</v>
      </c>
      <c r="G1809" s="103">
        <v>6</v>
      </c>
      <c r="H1809" t="s">
        <v>54</v>
      </c>
      <c r="I1809" s="103"/>
    </row>
    <row r="1810" spans="1:9" x14ac:dyDescent="0.35">
      <c r="A1810" t="s">
        <v>939</v>
      </c>
      <c r="B1810" t="s">
        <v>51</v>
      </c>
      <c r="C1810" t="s">
        <v>39</v>
      </c>
      <c r="D1810" t="s">
        <v>40</v>
      </c>
      <c r="E1810" s="103">
        <v>4.5455788263318535E-5</v>
      </c>
      <c r="F1810" s="103">
        <v>679225</v>
      </c>
      <c r="G1810" s="103">
        <v>6</v>
      </c>
      <c r="H1810" t="s">
        <v>54</v>
      </c>
      <c r="I1810" s="103"/>
    </row>
    <row r="1811" spans="1:9" x14ac:dyDescent="0.35">
      <c r="A1811" t="s">
        <v>5643</v>
      </c>
      <c r="B1811" t="s">
        <v>51</v>
      </c>
      <c r="C1811" t="s">
        <v>39</v>
      </c>
      <c r="D1811" t="s">
        <v>5070</v>
      </c>
      <c r="E1811" s="103">
        <v>4.5455788263318535E-5</v>
      </c>
      <c r="F1811" s="103">
        <v>679225</v>
      </c>
      <c r="G1811" s="103">
        <v>6</v>
      </c>
      <c r="H1811" t="s">
        <v>54</v>
      </c>
      <c r="I1811" s="103"/>
    </row>
    <row r="1812" spans="1:9" x14ac:dyDescent="0.35">
      <c r="A1812" t="s">
        <v>5644</v>
      </c>
      <c r="B1812" t="s">
        <v>51</v>
      </c>
      <c r="C1812" t="s">
        <v>39</v>
      </c>
      <c r="D1812" t="s">
        <v>5071</v>
      </c>
      <c r="E1812" s="103">
        <v>4.5455788263318535E-5</v>
      </c>
      <c r="F1812" s="103">
        <v>679225</v>
      </c>
      <c r="G1812" s="103">
        <v>6</v>
      </c>
      <c r="H1812" t="s">
        <v>54</v>
      </c>
      <c r="I1812" s="103"/>
    </row>
    <row r="1813" spans="1:9" x14ac:dyDescent="0.35">
      <c r="A1813" t="s">
        <v>5645</v>
      </c>
      <c r="B1813" t="s">
        <v>51</v>
      </c>
      <c r="C1813" t="s">
        <v>39</v>
      </c>
      <c r="D1813" t="s">
        <v>5072</v>
      </c>
      <c r="E1813" s="103">
        <v>4.5455788263318535E-5</v>
      </c>
      <c r="F1813" s="103">
        <v>679225</v>
      </c>
      <c r="G1813" s="103">
        <v>6</v>
      </c>
      <c r="H1813" t="s">
        <v>54</v>
      </c>
      <c r="I1813" s="103"/>
    </row>
    <row r="1814" spans="1:9" x14ac:dyDescent="0.35">
      <c r="A1814" t="s">
        <v>937</v>
      </c>
      <c r="B1814" t="s">
        <v>51</v>
      </c>
      <c r="C1814" t="s">
        <v>39</v>
      </c>
      <c r="D1814" t="s">
        <v>42</v>
      </c>
      <c r="E1814" s="103">
        <v>4.533122595129619E-5</v>
      </c>
      <c r="F1814" s="103">
        <v>679225</v>
      </c>
      <c r="G1814" s="103">
        <v>6</v>
      </c>
      <c r="H1814" t="s">
        <v>54</v>
      </c>
      <c r="I1814" s="103"/>
    </row>
    <row r="1815" spans="1:9" x14ac:dyDescent="0.35">
      <c r="A1815" t="s">
        <v>1955</v>
      </c>
      <c r="B1815" t="s">
        <v>51</v>
      </c>
      <c r="C1815" t="s">
        <v>39</v>
      </c>
      <c r="D1815" t="s">
        <v>1767</v>
      </c>
      <c r="E1815" s="103">
        <v>4.4802639699238942E-5</v>
      </c>
      <c r="F1815" s="103">
        <v>679225</v>
      </c>
      <c r="G1815" s="103">
        <v>6</v>
      </c>
      <c r="H1815" t="s">
        <v>54</v>
      </c>
      <c r="I1815" s="103"/>
    </row>
    <row r="1816" spans="1:9" x14ac:dyDescent="0.35">
      <c r="A1816" t="s">
        <v>1956</v>
      </c>
      <c r="B1816" t="s">
        <v>51</v>
      </c>
      <c r="C1816" t="s">
        <v>39</v>
      </c>
      <c r="D1816" t="s">
        <v>1768</v>
      </c>
      <c r="E1816" s="103">
        <v>3.0117279153784788E-5</v>
      </c>
      <c r="F1816" s="103">
        <v>679225</v>
      </c>
      <c r="G1816" s="103">
        <v>6</v>
      </c>
      <c r="H1816" t="s">
        <v>54</v>
      </c>
      <c r="I1816" s="103"/>
    </row>
    <row r="1817" spans="1:9" x14ac:dyDescent="0.35">
      <c r="A1817" t="s">
        <v>938</v>
      </c>
      <c r="B1817" t="s">
        <v>51</v>
      </c>
      <c r="C1817" t="s">
        <v>39</v>
      </c>
      <c r="D1817" t="s">
        <v>340</v>
      </c>
      <c r="E1817" s="103">
        <v>4.4520266109282973E-5</v>
      </c>
      <c r="F1817" s="103">
        <v>679225</v>
      </c>
      <c r="G1817" s="103">
        <v>6</v>
      </c>
      <c r="H1817" t="s">
        <v>54</v>
      </c>
      <c r="I1817" s="103"/>
    </row>
    <row r="1818" spans="1:9" x14ac:dyDescent="0.35">
      <c r="A1818" t="s">
        <v>630</v>
      </c>
      <c r="B1818" t="s">
        <v>51</v>
      </c>
      <c r="C1818" t="s">
        <v>39</v>
      </c>
      <c r="D1818" t="s">
        <v>777</v>
      </c>
      <c r="E1818" s="103">
        <v>8.440395383280511E-5</v>
      </c>
      <c r="F1818" s="103">
        <v>679225</v>
      </c>
      <c r="G1818" s="103">
        <v>6</v>
      </c>
      <c r="H1818" t="s">
        <v>54</v>
      </c>
      <c r="I1818" s="103"/>
    </row>
    <row r="1819" spans="1:9" x14ac:dyDescent="0.35">
      <c r="A1819" t="s">
        <v>631</v>
      </c>
      <c r="B1819" t="s">
        <v>51</v>
      </c>
      <c r="C1819" t="s">
        <v>39</v>
      </c>
      <c r="D1819" t="s">
        <v>776</v>
      </c>
      <c r="E1819" s="103">
        <v>2.0148997037259666E-4</v>
      </c>
      <c r="F1819" s="103">
        <v>679225</v>
      </c>
      <c r="G1819" s="103">
        <v>6</v>
      </c>
      <c r="H1819" t="s">
        <v>54</v>
      </c>
      <c r="I1819" s="103"/>
    </row>
    <row r="1820" spans="1:9" x14ac:dyDescent="0.35">
      <c r="A1820" t="s">
        <v>2703</v>
      </c>
      <c r="B1820" t="s">
        <v>51</v>
      </c>
      <c r="C1820" t="s">
        <v>2588</v>
      </c>
      <c r="D1820" t="s">
        <v>40</v>
      </c>
      <c r="E1820" s="103">
        <v>4.7554247955001723E-4</v>
      </c>
      <c r="F1820" s="103">
        <v>679225</v>
      </c>
      <c r="G1820" s="103">
        <v>6</v>
      </c>
      <c r="H1820" t="s">
        <v>54</v>
      </c>
      <c r="I1820" s="103"/>
    </row>
    <row r="1821" spans="1:9" x14ac:dyDescent="0.35">
      <c r="A1821" t="s">
        <v>5646</v>
      </c>
      <c r="B1821" t="s">
        <v>51</v>
      </c>
      <c r="C1821" t="s">
        <v>2588</v>
      </c>
      <c r="D1821" t="s">
        <v>5070</v>
      </c>
      <c r="E1821" s="103">
        <v>4.8547364684548803E-4</v>
      </c>
      <c r="F1821" s="103">
        <v>679225</v>
      </c>
      <c r="G1821" s="103">
        <v>6</v>
      </c>
      <c r="H1821" t="s">
        <v>54</v>
      </c>
      <c r="I1821" s="103"/>
    </row>
    <row r="1822" spans="1:9" x14ac:dyDescent="0.35">
      <c r="A1822" t="s">
        <v>5647</v>
      </c>
      <c r="B1822" t="s">
        <v>51</v>
      </c>
      <c r="C1822" t="s">
        <v>2588</v>
      </c>
      <c r="D1822" t="s">
        <v>5071</v>
      </c>
      <c r="E1822" s="103">
        <v>4.7563260392163338E-4</v>
      </c>
      <c r="F1822" s="103">
        <v>679225</v>
      </c>
      <c r="G1822" s="103">
        <v>6</v>
      </c>
      <c r="H1822" t="s">
        <v>54</v>
      </c>
      <c r="I1822" s="103"/>
    </row>
    <row r="1823" spans="1:9" x14ac:dyDescent="0.35">
      <c r="A1823" t="s">
        <v>5648</v>
      </c>
      <c r="B1823" t="s">
        <v>51</v>
      </c>
      <c r="C1823" t="s">
        <v>2588</v>
      </c>
      <c r="D1823" t="s">
        <v>5072</v>
      </c>
      <c r="E1823" s="103">
        <v>4.8540635150028018E-4</v>
      </c>
      <c r="F1823" s="103">
        <v>679225</v>
      </c>
      <c r="G1823" s="103">
        <v>6</v>
      </c>
      <c r="H1823" t="s">
        <v>54</v>
      </c>
      <c r="I1823" s="103"/>
    </row>
    <row r="1824" spans="1:9" x14ac:dyDescent="0.35">
      <c r="A1824" t="s">
        <v>2704</v>
      </c>
      <c r="B1824" t="s">
        <v>51</v>
      </c>
      <c r="C1824" t="s">
        <v>2588</v>
      </c>
      <c r="D1824" t="s">
        <v>42</v>
      </c>
      <c r="E1824" s="103">
        <v>4.7908232301231192E-4</v>
      </c>
      <c r="F1824" s="103">
        <v>679225</v>
      </c>
      <c r="G1824" s="103">
        <v>6</v>
      </c>
      <c r="H1824" t="s">
        <v>54</v>
      </c>
      <c r="I1824" s="103"/>
    </row>
    <row r="1825" spans="1:9" x14ac:dyDescent="0.35">
      <c r="A1825" t="s">
        <v>2705</v>
      </c>
      <c r="B1825" t="s">
        <v>51</v>
      </c>
      <c r="C1825" t="s">
        <v>2588</v>
      </c>
      <c r="D1825" t="s">
        <v>1767</v>
      </c>
      <c r="E1825" s="103">
        <v>4.7448710191468985E-4</v>
      </c>
      <c r="F1825" s="103">
        <v>679225</v>
      </c>
      <c r="G1825" s="103">
        <v>6</v>
      </c>
      <c r="H1825" t="s">
        <v>54</v>
      </c>
      <c r="I1825" s="103"/>
    </row>
    <row r="1826" spans="1:9" x14ac:dyDescent="0.35">
      <c r="A1826" t="s">
        <v>2706</v>
      </c>
      <c r="B1826" t="s">
        <v>51</v>
      </c>
      <c r="C1826" t="s">
        <v>2588</v>
      </c>
      <c r="D1826" t="s">
        <v>1768</v>
      </c>
      <c r="E1826" s="103">
        <v>2.7247571067889236E-4</v>
      </c>
      <c r="F1826" s="103">
        <v>679225</v>
      </c>
      <c r="G1826" s="103">
        <v>6</v>
      </c>
      <c r="H1826" t="s">
        <v>54</v>
      </c>
      <c r="I1826" s="103"/>
    </row>
    <row r="1827" spans="1:9" x14ac:dyDescent="0.35">
      <c r="A1827" t="s">
        <v>2707</v>
      </c>
      <c r="B1827" t="s">
        <v>51</v>
      </c>
      <c r="C1827" t="s">
        <v>2588</v>
      </c>
      <c r="D1827" t="s">
        <v>340</v>
      </c>
      <c r="E1827" s="103">
        <v>4.7102562622261957E-4</v>
      </c>
      <c r="F1827" s="103">
        <v>679225</v>
      </c>
      <c r="G1827" s="103">
        <v>6</v>
      </c>
      <c r="H1827" t="s">
        <v>54</v>
      </c>
      <c r="I1827" s="103"/>
    </row>
    <row r="1828" spans="1:9" x14ac:dyDescent="0.35">
      <c r="A1828" t="s">
        <v>2708</v>
      </c>
      <c r="B1828" t="s">
        <v>51</v>
      </c>
      <c r="C1828" t="s">
        <v>2588</v>
      </c>
      <c r="D1828" t="s">
        <v>777</v>
      </c>
      <c r="E1828" s="103">
        <v>8.7074600112857362E-4</v>
      </c>
      <c r="F1828" s="103">
        <v>679225</v>
      </c>
      <c r="G1828" s="103">
        <v>6</v>
      </c>
      <c r="H1828" t="s">
        <v>54</v>
      </c>
      <c r="I1828" s="103"/>
    </row>
    <row r="1829" spans="1:9" x14ac:dyDescent="0.35">
      <c r="A1829" t="s">
        <v>2709</v>
      </c>
      <c r="B1829" t="s">
        <v>51</v>
      </c>
      <c r="C1829" t="s">
        <v>2588</v>
      </c>
      <c r="D1829" t="s">
        <v>776</v>
      </c>
      <c r="E1829" s="103">
        <v>2.0140363839761454E-3</v>
      </c>
      <c r="F1829" s="103">
        <v>679225</v>
      </c>
      <c r="G1829" s="103">
        <v>6</v>
      </c>
      <c r="H1829" t="s">
        <v>54</v>
      </c>
      <c r="I1829" s="103"/>
    </row>
    <row r="1830" spans="1:9" x14ac:dyDescent="0.35">
      <c r="A1830" t="s">
        <v>2710</v>
      </c>
      <c r="B1830" t="s">
        <v>51</v>
      </c>
      <c r="C1830" t="s">
        <v>2589</v>
      </c>
      <c r="D1830" t="s">
        <v>40</v>
      </c>
      <c r="E1830" s="103">
        <v>4.4027567025819152E-3</v>
      </c>
      <c r="F1830" s="103">
        <v>679225</v>
      </c>
      <c r="G1830" s="103">
        <v>6</v>
      </c>
      <c r="H1830" t="s">
        <v>54</v>
      </c>
      <c r="I1830" s="103"/>
    </row>
    <row r="1831" spans="1:9" x14ac:dyDescent="0.35">
      <c r="A1831" t="s">
        <v>5649</v>
      </c>
      <c r="B1831" t="s">
        <v>51</v>
      </c>
      <c r="C1831" t="s">
        <v>2589</v>
      </c>
      <c r="D1831" t="s">
        <v>5070</v>
      </c>
      <c r="E1831" s="103">
        <v>4.56691351830079E-3</v>
      </c>
      <c r="F1831" s="103">
        <v>679225</v>
      </c>
      <c r="G1831" s="103">
        <v>6</v>
      </c>
      <c r="H1831" t="s">
        <v>54</v>
      </c>
      <c r="I1831" s="103"/>
    </row>
    <row r="1832" spans="1:9" x14ac:dyDescent="0.35">
      <c r="A1832" t="s">
        <v>5650</v>
      </c>
      <c r="B1832" t="s">
        <v>51</v>
      </c>
      <c r="C1832" t="s">
        <v>2589</v>
      </c>
      <c r="D1832" t="s">
        <v>5071</v>
      </c>
      <c r="E1832" s="103">
        <v>4.4038774540166989E-3</v>
      </c>
      <c r="F1832" s="103">
        <v>679225</v>
      </c>
      <c r="G1832" s="103">
        <v>6</v>
      </c>
      <c r="H1832" t="s">
        <v>54</v>
      </c>
      <c r="I1832" s="103"/>
    </row>
    <row r="1833" spans="1:9" x14ac:dyDescent="0.35">
      <c r="A1833" t="s">
        <v>5651</v>
      </c>
      <c r="B1833" t="s">
        <v>51</v>
      </c>
      <c r="C1833" t="s">
        <v>2589</v>
      </c>
      <c r="D1833" t="s">
        <v>5072</v>
      </c>
      <c r="E1833" s="103">
        <v>4.5663588479134334E-3</v>
      </c>
      <c r="F1833" s="103">
        <v>679225</v>
      </c>
      <c r="G1833" s="103">
        <v>6</v>
      </c>
      <c r="H1833" t="s">
        <v>54</v>
      </c>
      <c r="I1833" s="103"/>
    </row>
    <row r="1834" spans="1:9" x14ac:dyDescent="0.35">
      <c r="A1834" t="s">
        <v>2711</v>
      </c>
      <c r="B1834" t="s">
        <v>51</v>
      </c>
      <c r="C1834" t="s">
        <v>2589</v>
      </c>
      <c r="D1834" t="s">
        <v>42</v>
      </c>
      <c r="E1834" s="103">
        <v>4.524214514350958E-3</v>
      </c>
      <c r="F1834" s="103">
        <v>679225</v>
      </c>
      <c r="G1834" s="103">
        <v>6</v>
      </c>
      <c r="H1834" t="s">
        <v>54</v>
      </c>
      <c r="I1834" s="103"/>
    </row>
    <row r="1835" spans="1:9" x14ac:dyDescent="0.35">
      <c r="A1835" t="s">
        <v>2712</v>
      </c>
      <c r="B1835" t="s">
        <v>51</v>
      </c>
      <c r="C1835" t="s">
        <v>2589</v>
      </c>
      <c r="D1835" t="s">
        <v>1767</v>
      </c>
      <c r="E1835" s="103">
        <v>4.4424543754462021E-3</v>
      </c>
      <c r="F1835" s="103">
        <v>679225</v>
      </c>
      <c r="G1835" s="103">
        <v>6</v>
      </c>
      <c r="H1835" t="s">
        <v>54</v>
      </c>
      <c r="I1835" s="103"/>
    </row>
    <row r="1836" spans="1:9" x14ac:dyDescent="0.35">
      <c r="A1836" t="s">
        <v>2713</v>
      </c>
      <c r="B1836" t="s">
        <v>51</v>
      </c>
      <c r="C1836" t="s">
        <v>2589</v>
      </c>
      <c r="D1836" t="s">
        <v>1768</v>
      </c>
      <c r="E1836" s="103">
        <v>2.268047364831857E-3</v>
      </c>
      <c r="F1836" s="103">
        <v>679225</v>
      </c>
      <c r="G1836" s="103">
        <v>6</v>
      </c>
      <c r="H1836" t="s">
        <v>54</v>
      </c>
      <c r="I1836" s="103"/>
    </row>
    <row r="1837" spans="1:9" x14ac:dyDescent="0.35">
      <c r="A1837" t="s">
        <v>2714</v>
      </c>
      <c r="B1837" t="s">
        <v>51</v>
      </c>
      <c r="C1837" t="s">
        <v>2589</v>
      </c>
      <c r="D1837" t="s">
        <v>340</v>
      </c>
      <c r="E1837" s="103">
        <v>4.5127472077959724E-3</v>
      </c>
      <c r="F1837" s="103">
        <v>679225</v>
      </c>
      <c r="G1837" s="103">
        <v>6</v>
      </c>
      <c r="H1837" t="s">
        <v>54</v>
      </c>
      <c r="I1837" s="103"/>
    </row>
    <row r="1838" spans="1:9" x14ac:dyDescent="0.35">
      <c r="A1838" t="s">
        <v>2715</v>
      </c>
      <c r="B1838" t="s">
        <v>51</v>
      </c>
      <c r="C1838" t="s">
        <v>2589</v>
      </c>
      <c r="D1838" t="s">
        <v>777</v>
      </c>
      <c r="E1838" s="103">
        <v>6.6434900031399529E-3</v>
      </c>
      <c r="F1838" s="103">
        <v>679225</v>
      </c>
      <c r="G1838" s="103">
        <v>6</v>
      </c>
      <c r="H1838" t="s">
        <v>54</v>
      </c>
      <c r="I1838" s="103"/>
    </row>
    <row r="1839" spans="1:9" x14ac:dyDescent="0.35">
      <c r="A1839" t="s">
        <v>2716</v>
      </c>
      <c r="B1839" t="s">
        <v>51</v>
      </c>
      <c r="C1839" t="s">
        <v>2589</v>
      </c>
      <c r="D1839" t="s">
        <v>776</v>
      </c>
      <c r="E1839" s="103">
        <v>1.7818379118692784E-2</v>
      </c>
      <c r="F1839" s="103">
        <v>679225</v>
      </c>
      <c r="G1839" s="103">
        <v>6</v>
      </c>
      <c r="H1839" t="s">
        <v>54</v>
      </c>
      <c r="I1839" s="103"/>
    </row>
    <row r="1840" spans="1:9" x14ac:dyDescent="0.35">
      <c r="A1840" t="s">
        <v>2696</v>
      </c>
      <c r="B1840" t="s">
        <v>51</v>
      </c>
      <c r="C1840" t="s">
        <v>2590</v>
      </c>
      <c r="D1840" t="s">
        <v>40</v>
      </c>
      <c r="E1840" s="103">
        <v>0</v>
      </c>
      <c r="F1840" s="103">
        <v>679225</v>
      </c>
      <c r="G1840" s="103">
        <v>6</v>
      </c>
      <c r="H1840" t="s">
        <v>54</v>
      </c>
      <c r="I1840" s="103"/>
    </row>
    <row r="1841" spans="1:9" x14ac:dyDescent="0.35">
      <c r="A1841" t="s">
        <v>5652</v>
      </c>
      <c r="B1841" t="s">
        <v>51</v>
      </c>
      <c r="C1841" t="s">
        <v>2590</v>
      </c>
      <c r="D1841" t="s">
        <v>5070</v>
      </c>
      <c r="E1841" s="103">
        <v>0</v>
      </c>
      <c r="F1841" s="103">
        <v>679225</v>
      </c>
      <c r="G1841" s="103">
        <v>6</v>
      </c>
      <c r="H1841" t="s">
        <v>54</v>
      </c>
      <c r="I1841" s="103"/>
    </row>
    <row r="1842" spans="1:9" x14ac:dyDescent="0.35">
      <c r="A1842" t="s">
        <v>5653</v>
      </c>
      <c r="B1842" t="s">
        <v>51</v>
      </c>
      <c r="C1842" t="s">
        <v>2590</v>
      </c>
      <c r="D1842" t="s">
        <v>5071</v>
      </c>
      <c r="E1842" s="103">
        <v>0</v>
      </c>
      <c r="F1842" s="103">
        <v>679225</v>
      </c>
      <c r="G1842" s="103">
        <v>6</v>
      </c>
      <c r="H1842" t="s">
        <v>54</v>
      </c>
      <c r="I1842" s="103"/>
    </row>
    <row r="1843" spans="1:9" x14ac:dyDescent="0.35">
      <c r="A1843" t="s">
        <v>5654</v>
      </c>
      <c r="B1843" t="s">
        <v>51</v>
      </c>
      <c r="C1843" t="s">
        <v>2590</v>
      </c>
      <c r="D1843" t="s">
        <v>5072</v>
      </c>
      <c r="E1843" s="103">
        <v>0</v>
      </c>
      <c r="F1843" s="103">
        <v>679225</v>
      </c>
      <c r="G1843" s="103">
        <v>6</v>
      </c>
      <c r="H1843" t="s">
        <v>54</v>
      </c>
      <c r="I1843" s="103"/>
    </row>
    <row r="1844" spans="1:9" x14ac:dyDescent="0.35">
      <c r="A1844" t="s">
        <v>2697</v>
      </c>
      <c r="B1844" t="s">
        <v>51</v>
      </c>
      <c r="C1844" t="s">
        <v>2590</v>
      </c>
      <c r="D1844" t="s">
        <v>42</v>
      </c>
      <c r="E1844" s="103">
        <v>0</v>
      </c>
      <c r="F1844" s="103">
        <v>679225</v>
      </c>
      <c r="G1844" s="103">
        <v>6</v>
      </c>
      <c r="H1844" t="s">
        <v>54</v>
      </c>
      <c r="I1844" s="103"/>
    </row>
    <row r="1845" spans="1:9" x14ac:dyDescent="0.35">
      <c r="A1845" t="s">
        <v>2698</v>
      </c>
      <c r="B1845" t="s">
        <v>51</v>
      </c>
      <c r="C1845" t="s">
        <v>2590</v>
      </c>
      <c r="D1845" t="s">
        <v>1767</v>
      </c>
      <c r="E1845" s="103">
        <v>0</v>
      </c>
      <c r="F1845" s="103">
        <v>679225</v>
      </c>
      <c r="G1845" s="103">
        <v>6</v>
      </c>
      <c r="H1845" t="s">
        <v>54</v>
      </c>
      <c r="I1845" s="103"/>
    </row>
    <row r="1846" spans="1:9" x14ac:dyDescent="0.35">
      <c r="A1846" t="s">
        <v>2699</v>
      </c>
      <c r="B1846" t="s">
        <v>51</v>
      </c>
      <c r="C1846" t="s">
        <v>2590</v>
      </c>
      <c r="D1846" t="s">
        <v>1768</v>
      </c>
      <c r="E1846" s="103">
        <v>0</v>
      </c>
      <c r="F1846" s="103">
        <v>679225</v>
      </c>
      <c r="G1846" s="103">
        <v>6</v>
      </c>
      <c r="H1846" t="s">
        <v>54</v>
      </c>
      <c r="I1846" s="103"/>
    </row>
    <row r="1847" spans="1:9" x14ac:dyDescent="0.35">
      <c r="A1847" t="s">
        <v>2700</v>
      </c>
      <c r="B1847" t="s">
        <v>51</v>
      </c>
      <c r="C1847" t="s">
        <v>2590</v>
      </c>
      <c r="D1847" t="s">
        <v>340</v>
      </c>
      <c r="E1847" s="103">
        <v>0</v>
      </c>
      <c r="F1847" s="103">
        <v>679225</v>
      </c>
      <c r="G1847" s="103">
        <v>6</v>
      </c>
      <c r="H1847" t="s">
        <v>54</v>
      </c>
      <c r="I1847" s="103"/>
    </row>
    <row r="1848" spans="1:9" x14ac:dyDescent="0.35">
      <c r="A1848" t="s">
        <v>2701</v>
      </c>
      <c r="B1848" t="s">
        <v>51</v>
      </c>
      <c r="C1848" t="s">
        <v>2590</v>
      </c>
      <c r="D1848" t="s">
        <v>777</v>
      </c>
      <c r="E1848" s="103">
        <v>0</v>
      </c>
      <c r="F1848" s="103">
        <v>679225</v>
      </c>
      <c r="G1848" s="103">
        <v>6</v>
      </c>
      <c r="H1848" t="s">
        <v>54</v>
      </c>
      <c r="I1848" s="103"/>
    </row>
    <row r="1849" spans="1:9" x14ac:dyDescent="0.35">
      <c r="A1849" t="s">
        <v>2702</v>
      </c>
      <c r="B1849" t="s">
        <v>51</v>
      </c>
      <c r="C1849" t="s">
        <v>2590</v>
      </c>
      <c r="D1849" t="s">
        <v>776</v>
      </c>
      <c r="E1849" s="103">
        <v>0</v>
      </c>
      <c r="F1849" s="103">
        <v>679225</v>
      </c>
      <c r="G1849" s="103">
        <v>6</v>
      </c>
      <c r="H1849" t="s">
        <v>54</v>
      </c>
      <c r="I1849" s="103"/>
    </row>
    <row r="1850" spans="1:9" x14ac:dyDescent="0.35">
      <c r="A1850" t="s">
        <v>1181</v>
      </c>
      <c r="B1850" t="s">
        <v>51</v>
      </c>
      <c r="C1850" t="s">
        <v>35</v>
      </c>
      <c r="D1850" t="s">
        <v>40</v>
      </c>
      <c r="E1850" s="103">
        <v>6.3982203085460339E-5</v>
      </c>
      <c r="F1850" s="103">
        <v>679225</v>
      </c>
      <c r="G1850" s="103">
        <v>6</v>
      </c>
      <c r="H1850" t="s">
        <v>54</v>
      </c>
      <c r="I1850" s="103"/>
    </row>
    <row r="1851" spans="1:9" x14ac:dyDescent="0.35">
      <c r="A1851" t="s">
        <v>5655</v>
      </c>
      <c r="B1851" t="s">
        <v>51</v>
      </c>
      <c r="C1851" t="s">
        <v>35</v>
      </c>
      <c r="D1851" t="s">
        <v>5070</v>
      </c>
      <c r="E1851" s="103">
        <v>6.6000185196611903E-5</v>
      </c>
      <c r="F1851" s="103">
        <v>679225</v>
      </c>
      <c r="G1851" s="103">
        <v>6</v>
      </c>
      <c r="H1851" t="s">
        <v>54</v>
      </c>
      <c r="I1851" s="103"/>
    </row>
    <row r="1852" spans="1:9" x14ac:dyDescent="0.35">
      <c r="A1852" t="s">
        <v>5656</v>
      </c>
      <c r="B1852" t="s">
        <v>51</v>
      </c>
      <c r="C1852" t="s">
        <v>35</v>
      </c>
      <c r="D1852" t="s">
        <v>5071</v>
      </c>
      <c r="E1852" s="103">
        <v>6.6000185196611903E-5</v>
      </c>
      <c r="F1852" s="103">
        <v>679225</v>
      </c>
      <c r="G1852" s="103">
        <v>6</v>
      </c>
      <c r="H1852" t="s">
        <v>54</v>
      </c>
      <c r="I1852" s="103"/>
    </row>
    <row r="1853" spans="1:9" x14ac:dyDescent="0.35">
      <c r="A1853" t="s">
        <v>5657</v>
      </c>
      <c r="B1853" t="s">
        <v>51</v>
      </c>
      <c r="C1853" t="s">
        <v>35</v>
      </c>
      <c r="D1853" t="s">
        <v>5072</v>
      </c>
      <c r="E1853" s="103">
        <v>6.6000185196611903E-5</v>
      </c>
      <c r="F1853" s="103">
        <v>679225</v>
      </c>
      <c r="G1853" s="103">
        <v>6</v>
      </c>
      <c r="H1853" t="s">
        <v>54</v>
      </c>
      <c r="I1853" s="103"/>
    </row>
    <row r="1854" spans="1:9" x14ac:dyDescent="0.35">
      <c r="A1854" t="s">
        <v>1182</v>
      </c>
      <c r="B1854" t="s">
        <v>51</v>
      </c>
      <c r="C1854" t="s">
        <v>35</v>
      </c>
      <c r="D1854" t="s">
        <v>42</v>
      </c>
      <c r="E1854" s="103">
        <v>6.5767151436440301E-5</v>
      </c>
      <c r="F1854" s="103">
        <v>679225</v>
      </c>
      <c r="G1854" s="103">
        <v>6</v>
      </c>
      <c r="H1854" t="s">
        <v>54</v>
      </c>
      <c r="I1854" s="103"/>
    </row>
    <row r="1855" spans="1:9" x14ac:dyDescent="0.35">
      <c r="A1855" t="s">
        <v>1977</v>
      </c>
      <c r="B1855" t="s">
        <v>51</v>
      </c>
      <c r="C1855" t="s">
        <v>35</v>
      </c>
      <c r="D1855" t="s">
        <v>1767</v>
      </c>
      <c r="E1855" s="103">
        <v>6.5767151436440301E-5</v>
      </c>
      <c r="F1855" s="103">
        <v>679225</v>
      </c>
      <c r="G1855" s="103">
        <v>6</v>
      </c>
      <c r="H1855" t="s">
        <v>54</v>
      </c>
      <c r="I1855" s="103"/>
    </row>
    <row r="1856" spans="1:9" x14ac:dyDescent="0.35">
      <c r="A1856" t="s">
        <v>1978</v>
      </c>
      <c r="B1856" t="s">
        <v>51</v>
      </c>
      <c r="C1856" t="s">
        <v>35</v>
      </c>
      <c r="D1856" t="s">
        <v>1768</v>
      </c>
      <c r="E1856" s="103">
        <v>5.3429710750460534E-5</v>
      </c>
      <c r="F1856" s="103">
        <v>679225</v>
      </c>
      <c r="G1856" s="103">
        <v>6</v>
      </c>
      <c r="H1856" t="s">
        <v>54</v>
      </c>
      <c r="I1856" s="103"/>
    </row>
    <row r="1857" spans="1:9" x14ac:dyDescent="0.35">
      <c r="A1857" t="s">
        <v>1183</v>
      </c>
      <c r="B1857" t="s">
        <v>51</v>
      </c>
      <c r="C1857" t="s">
        <v>35</v>
      </c>
      <c r="D1857" t="s">
        <v>340</v>
      </c>
      <c r="E1857" s="103">
        <v>6.4547127101797027E-5</v>
      </c>
      <c r="F1857" s="103">
        <v>679225</v>
      </c>
      <c r="G1857" s="103">
        <v>6</v>
      </c>
      <c r="H1857" t="s">
        <v>54</v>
      </c>
      <c r="I1857" s="103"/>
    </row>
    <row r="1858" spans="1:9" x14ac:dyDescent="0.35">
      <c r="A1858" t="s">
        <v>1184</v>
      </c>
      <c r="B1858" t="s">
        <v>51</v>
      </c>
      <c r="C1858" t="s">
        <v>35</v>
      </c>
      <c r="D1858" t="s">
        <v>777</v>
      </c>
      <c r="E1858" s="103">
        <v>9.5082497120975754E-5</v>
      </c>
      <c r="F1858" s="103">
        <v>679225</v>
      </c>
      <c r="G1858" s="103">
        <v>6</v>
      </c>
      <c r="H1858" t="s">
        <v>54</v>
      </c>
      <c r="I1858" s="103"/>
    </row>
    <row r="1859" spans="1:9" x14ac:dyDescent="0.35">
      <c r="A1859" t="s">
        <v>1185</v>
      </c>
      <c r="B1859" t="s">
        <v>51</v>
      </c>
      <c r="C1859" t="s">
        <v>35</v>
      </c>
      <c r="D1859" t="s">
        <v>776</v>
      </c>
      <c r="E1859" s="103">
        <v>2.550189705189312E-4</v>
      </c>
      <c r="F1859" s="103">
        <v>679225</v>
      </c>
      <c r="G1859" s="103">
        <v>6</v>
      </c>
      <c r="H1859" t="s">
        <v>54</v>
      </c>
      <c r="I1859" s="103"/>
    </row>
    <row r="1860" spans="1:9" x14ac:dyDescent="0.35">
      <c r="A1860" t="s">
        <v>3365</v>
      </c>
      <c r="B1860" t="s">
        <v>51</v>
      </c>
      <c r="C1860" t="s">
        <v>3119</v>
      </c>
      <c r="D1860" t="s">
        <v>40</v>
      </c>
      <c r="E1860" s="103">
        <v>6.7366403092167682E-4</v>
      </c>
      <c r="F1860" s="103">
        <v>679225</v>
      </c>
      <c r="G1860" s="103">
        <v>6</v>
      </c>
      <c r="H1860" t="s">
        <v>54</v>
      </c>
      <c r="I1860" s="103"/>
    </row>
    <row r="1861" spans="1:9" x14ac:dyDescent="0.35">
      <c r="A1861" t="s">
        <v>5658</v>
      </c>
      <c r="B1861" t="s">
        <v>51</v>
      </c>
      <c r="C1861" t="s">
        <v>3119</v>
      </c>
      <c r="D1861" t="s">
        <v>5070</v>
      </c>
      <c r="E1861" s="103">
        <v>7.2107272325760117E-4</v>
      </c>
      <c r="F1861" s="103">
        <v>679225</v>
      </c>
      <c r="G1861" s="103">
        <v>6</v>
      </c>
      <c r="H1861" t="s">
        <v>54</v>
      </c>
      <c r="I1861" s="103"/>
    </row>
    <row r="1862" spans="1:9" x14ac:dyDescent="0.35">
      <c r="A1862" t="s">
        <v>5659</v>
      </c>
      <c r="B1862" t="s">
        <v>51</v>
      </c>
      <c r="C1862" t="s">
        <v>3119</v>
      </c>
      <c r="D1862" t="s">
        <v>5071</v>
      </c>
      <c r="E1862" s="103">
        <v>6.7366403092167682E-4</v>
      </c>
      <c r="F1862" s="103">
        <v>679225</v>
      </c>
      <c r="G1862" s="103">
        <v>6</v>
      </c>
      <c r="H1862" t="s">
        <v>54</v>
      </c>
      <c r="I1862" s="103"/>
    </row>
    <row r="1863" spans="1:9" x14ac:dyDescent="0.35">
      <c r="A1863" t="s">
        <v>5660</v>
      </c>
      <c r="B1863" t="s">
        <v>51</v>
      </c>
      <c r="C1863" t="s">
        <v>3119</v>
      </c>
      <c r="D1863" t="s">
        <v>5072</v>
      </c>
      <c r="E1863" s="103">
        <v>7.2107272325760117E-4</v>
      </c>
      <c r="F1863" s="103">
        <v>679225</v>
      </c>
      <c r="G1863" s="103">
        <v>6</v>
      </c>
      <c r="H1863" t="s">
        <v>54</v>
      </c>
      <c r="I1863" s="103"/>
    </row>
    <row r="1864" spans="1:9" x14ac:dyDescent="0.35">
      <c r="A1864" t="s">
        <v>3366</v>
      </c>
      <c r="B1864" t="s">
        <v>51</v>
      </c>
      <c r="C1864" t="s">
        <v>3119</v>
      </c>
      <c r="D1864" t="s">
        <v>42</v>
      </c>
      <c r="E1864" s="103">
        <v>5.9965030070107804E-4</v>
      </c>
      <c r="F1864" s="103">
        <v>679225</v>
      </c>
      <c r="G1864" s="103">
        <v>6</v>
      </c>
      <c r="H1864" t="s">
        <v>54</v>
      </c>
      <c r="I1864" s="103"/>
    </row>
    <row r="1865" spans="1:9" x14ac:dyDescent="0.35">
      <c r="A1865" t="s">
        <v>3367</v>
      </c>
      <c r="B1865" t="s">
        <v>51</v>
      </c>
      <c r="C1865" t="s">
        <v>3119</v>
      </c>
      <c r="D1865" t="s">
        <v>1767</v>
      </c>
      <c r="E1865" s="103">
        <v>5.9965030070107804E-4</v>
      </c>
      <c r="F1865" s="103">
        <v>679225</v>
      </c>
      <c r="G1865" s="103">
        <v>6</v>
      </c>
      <c r="H1865" t="s">
        <v>54</v>
      </c>
      <c r="I1865" s="103"/>
    </row>
    <row r="1866" spans="1:9" x14ac:dyDescent="0.35">
      <c r="A1866" t="s">
        <v>3368</v>
      </c>
      <c r="B1866" t="s">
        <v>51</v>
      </c>
      <c r="C1866" t="s">
        <v>3119</v>
      </c>
      <c r="D1866" t="s">
        <v>1768</v>
      </c>
      <c r="E1866" s="103">
        <v>1.7541569615509784E-4</v>
      </c>
      <c r="F1866" s="103">
        <v>679225</v>
      </c>
      <c r="G1866" s="103">
        <v>6</v>
      </c>
      <c r="H1866" t="s">
        <v>54</v>
      </c>
      <c r="I1866" s="103"/>
    </row>
    <row r="1867" spans="1:9" x14ac:dyDescent="0.35">
      <c r="A1867" t="s">
        <v>3369</v>
      </c>
      <c r="B1867" t="s">
        <v>51</v>
      </c>
      <c r="C1867" t="s">
        <v>3119</v>
      </c>
      <c r="D1867" t="s">
        <v>340</v>
      </c>
      <c r="E1867" s="103">
        <v>7.2414306890435781E-4</v>
      </c>
      <c r="F1867" s="103">
        <v>679225</v>
      </c>
      <c r="G1867" s="103">
        <v>6</v>
      </c>
      <c r="H1867" t="s">
        <v>54</v>
      </c>
      <c r="I1867" s="103"/>
    </row>
    <row r="1868" spans="1:9" x14ac:dyDescent="0.35">
      <c r="A1868" t="s">
        <v>3370</v>
      </c>
      <c r="B1868" t="s">
        <v>51</v>
      </c>
      <c r="C1868" t="s">
        <v>3119</v>
      </c>
      <c r="D1868" t="s">
        <v>777</v>
      </c>
      <c r="E1868" s="103">
        <v>1.0106600150126363E-3</v>
      </c>
      <c r="F1868" s="103">
        <v>679225</v>
      </c>
      <c r="G1868" s="103">
        <v>6</v>
      </c>
      <c r="H1868" t="s">
        <v>54</v>
      </c>
      <c r="I1868" s="103"/>
    </row>
    <row r="1869" spans="1:9" x14ac:dyDescent="0.35">
      <c r="A1869" t="s">
        <v>3371</v>
      </c>
      <c r="B1869" t="s">
        <v>51</v>
      </c>
      <c r="C1869" t="s">
        <v>3119</v>
      </c>
      <c r="D1869" t="s">
        <v>776</v>
      </c>
      <c r="E1869" s="103">
        <v>2.7106721465807145E-3</v>
      </c>
      <c r="F1869" s="103">
        <v>679225</v>
      </c>
      <c r="G1869" s="103">
        <v>6</v>
      </c>
      <c r="H1869" t="s">
        <v>54</v>
      </c>
      <c r="I1869" s="103"/>
    </row>
    <row r="1870" spans="1:9" x14ac:dyDescent="0.35">
      <c r="A1870" t="s">
        <v>3372</v>
      </c>
      <c r="B1870" t="s">
        <v>51</v>
      </c>
      <c r="C1870" t="s">
        <v>3104</v>
      </c>
      <c r="D1870" t="s">
        <v>40</v>
      </c>
      <c r="E1870" s="103">
        <v>2.4512843719014132E-2</v>
      </c>
      <c r="F1870" s="103">
        <v>679225</v>
      </c>
      <c r="G1870" s="103">
        <v>6</v>
      </c>
      <c r="H1870" t="s">
        <v>54</v>
      </c>
      <c r="I1870" s="103"/>
    </row>
    <row r="1871" spans="1:9" x14ac:dyDescent="0.35">
      <c r="A1871" t="s">
        <v>5661</v>
      </c>
      <c r="B1871" t="s">
        <v>51</v>
      </c>
      <c r="C1871" t="s">
        <v>3104</v>
      </c>
      <c r="D1871" t="s">
        <v>5070</v>
      </c>
      <c r="E1871" s="103">
        <v>2.5243746727152669E-2</v>
      </c>
      <c r="F1871" s="103">
        <v>679225</v>
      </c>
      <c r="G1871" s="103">
        <v>6</v>
      </c>
      <c r="H1871" t="s">
        <v>54</v>
      </c>
      <c r="I1871" s="103"/>
    </row>
    <row r="1872" spans="1:9" x14ac:dyDescent="0.35">
      <c r="A1872" t="s">
        <v>5662</v>
      </c>
      <c r="B1872" t="s">
        <v>51</v>
      </c>
      <c r="C1872" t="s">
        <v>3104</v>
      </c>
      <c r="D1872" t="s">
        <v>5071</v>
      </c>
      <c r="E1872" s="103">
        <v>2.4513538215363857E-2</v>
      </c>
      <c r="F1872" s="103">
        <v>679225</v>
      </c>
      <c r="G1872" s="103">
        <v>6</v>
      </c>
      <c r="H1872" t="s">
        <v>54</v>
      </c>
      <c r="I1872" s="103"/>
    </row>
    <row r="1873" spans="1:9" x14ac:dyDescent="0.35">
      <c r="A1873" t="s">
        <v>5663</v>
      </c>
      <c r="B1873" t="s">
        <v>51</v>
      </c>
      <c r="C1873" t="s">
        <v>3104</v>
      </c>
      <c r="D1873" t="s">
        <v>5072</v>
      </c>
      <c r="E1873" s="103">
        <v>2.5233217945171797E-2</v>
      </c>
      <c r="F1873" s="103">
        <v>679225</v>
      </c>
      <c r="G1873" s="103">
        <v>6</v>
      </c>
      <c r="H1873" t="s">
        <v>54</v>
      </c>
      <c r="I1873" s="103"/>
    </row>
    <row r="1874" spans="1:9" x14ac:dyDescent="0.35">
      <c r="A1874" t="s">
        <v>3373</v>
      </c>
      <c r="B1874" t="s">
        <v>51</v>
      </c>
      <c r="C1874" t="s">
        <v>3104</v>
      </c>
      <c r="D1874" t="s">
        <v>42</v>
      </c>
      <c r="E1874" s="103">
        <v>2.4776608409165766E-2</v>
      </c>
      <c r="F1874" s="103">
        <v>679225</v>
      </c>
      <c r="G1874" s="103">
        <v>6</v>
      </c>
      <c r="H1874" t="s">
        <v>54</v>
      </c>
      <c r="I1874" s="103"/>
    </row>
    <row r="1875" spans="1:9" x14ac:dyDescent="0.35">
      <c r="A1875" t="s">
        <v>3374</v>
      </c>
      <c r="B1875" t="s">
        <v>51</v>
      </c>
      <c r="C1875" t="s">
        <v>3104</v>
      </c>
      <c r="D1875" t="s">
        <v>1767</v>
      </c>
      <c r="E1875" s="103">
        <v>2.464565310753896E-2</v>
      </c>
      <c r="F1875" s="103">
        <v>679225</v>
      </c>
      <c r="G1875" s="103">
        <v>6</v>
      </c>
      <c r="H1875" t="s">
        <v>54</v>
      </c>
      <c r="I1875" s="103"/>
    </row>
    <row r="1876" spans="1:9" x14ac:dyDescent="0.35">
      <c r="A1876" t="s">
        <v>3375</v>
      </c>
      <c r="B1876" t="s">
        <v>51</v>
      </c>
      <c r="C1876" t="s">
        <v>3104</v>
      </c>
      <c r="D1876" t="s">
        <v>1768</v>
      </c>
      <c r="E1876" s="103">
        <v>1.0935128089531714E-2</v>
      </c>
      <c r="F1876" s="103">
        <v>679225</v>
      </c>
      <c r="G1876" s="103">
        <v>6</v>
      </c>
      <c r="H1876" t="s">
        <v>54</v>
      </c>
      <c r="I1876" s="103"/>
    </row>
    <row r="1877" spans="1:9" x14ac:dyDescent="0.35">
      <c r="A1877" t="s">
        <v>3376</v>
      </c>
      <c r="B1877" t="s">
        <v>51</v>
      </c>
      <c r="C1877" t="s">
        <v>3104</v>
      </c>
      <c r="D1877" t="s">
        <v>340</v>
      </c>
      <c r="E1877" s="103">
        <v>2.4541072146466149E-2</v>
      </c>
      <c r="F1877" s="103">
        <v>679225</v>
      </c>
      <c r="G1877" s="103">
        <v>6</v>
      </c>
      <c r="H1877" t="s">
        <v>54</v>
      </c>
      <c r="I1877" s="103"/>
    </row>
    <row r="1878" spans="1:9" x14ac:dyDescent="0.35">
      <c r="A1878" t="s">
        <v>3377</v>
      </c>
      <c r="B1878" t="s">
        <v>51</v>
      </c>
      <c r="C1878" t="s">
        <v>3104</v>
      </c>
      <c r="D1878" t="s">
        <v>777</v>
      </c>
      <c r="E1878" s="103">
        <v>4.1161785634131871E-2</v>
      </c>
      <c r="F1878" s="103">
        <v>679225</v>
      </c>
      <c r="G1878" s="103">
        <v>6</v>
      </c>
      <c r="H1878" t="s">
        <v>54</v>
      </c>
      <c r="I1878" s="103"/>
    </row>
    <row r="1879" spans="1:9" x14ac:dyDescent="0.35">
      <c r="A1879" t="s">
        <v>3378</v>
      </c>
      <c r="B1879" t="s">
        <v>51</v>
      </c>
      <c r="C1879" t="s">
        <v>3104</v>
      </c>
      <c r="D1879" t="s">
        <v>776</v>
      </c>
      <c r="E1879" s="103">
        <v>0.10018442691637537</v>
      </c>
      <c r="F1879" s="103">
        <v>679225</v>
      </c>
      <c r="G1879" s="103">
        <v>6</v>
      </c>
      <c r="H1879" t="s">
        <v>54</v>
      </c>
      <c r="I1879" s="103"/>
    </row>
    <row r="1880" spans="1:9" x14ac:dyDescent="0.35">
      <c r="A1880" t="s">
        <v>3379</v>
      </c>
      <c r="B1880" t="s">
        <v>51</v>
      </c>
      <c r="C1880" t="s">
        <v>3106</v>
      </c>
      <c r="D1880" t="s">
        <v>40</v>
      </c>
      <c r="E1880" s="103">
        <v>0.18144785525595608</v>
      </c>
      <c r="F1880" s="103">
        <v>679225</v>
      </c>
      <c r="G1880" s="103">
        <v>6</v>
      </c>
      <c r="H1880" t="s">
        <v>54</v>
      </c>
      <c r="I1880" s="103"/>
    </row>
    <row r="1881" spans="1:9" x14ac:dyDescent="0.35">
      <c r="A1881" t="s">
        <v>5664</v>
      </c>
      <c r="B1881" t="s">
        <v>51</v>
      </c>
      <c r="C1881" t="s">
        <v>3106</v>
      </c>
      <c r="D1881" t="s">
        <v>5070</v>
      </c>
      <c r="E1881" s="103">
        <v>0.18730624820064948</v>
      </c>
      <c r="F1881" s="103">
        <v>679225</v>
      </c>
      <c r="G1881" s="103">
        <v>6</v>
      </c>
      <c r="H1881" t="s">
        <v>54</v>
      </c>
      <c r="I1881" s="103"/>
    </row>
    <row r="1882" spans="1:9" x14ac:dyDescent="0.35">
      <c r="A1882" t="s">
        <v>5665</v>
      </c>
      <c r="B1882" t="s">
        <v>51</v>
      </c>
      <c r="C1882" t="s">
        <v>3106</v>
      </c>
      <c r="D1882" t="s">
        <v>5071</v>
      </c>
      <c r="E1882" s="103">
        <v>0.18152443999527471</v>
      </c>
      <c r="F1882" s="103">
        <v>679225</v>
      </c>
      <c r="G1882" s="103">
        <v>6</v>
      </c>
      <c r="H1882" t="s">
        <v>54</v>
      </c>
      <c r="I1882" s="103"/>
    </row>
    <row r="1883" spans="1:9" x14ac:dyDescent="0.35">
      <c r="A1883" t="s">
        <v>5666</v>
      </c>
      <c r="B1883" t="s">
        <v>51</v>
      </c>
      <c r="C1883" t="s">
        <v>3106</v>
      </c>
      <c r="D1883" t="s">
        <v>5072</v>
      </c>
      <c r="E1883" s="103">
        <v>0.18727823526943435</v>
      </c>
      <c r="F1883" s="103">
        <v>679225</v>
      </c>
      <c r="G1883" s="103">
        <v>6</v>
      </c>
      <c r="H1883" t="s">
        <v>54</v>
      </c>
      <c r="I1883" s="103"/>
    </row>
    <row r="1884" spans="1:9" x14ac:dyDescent="0.35">
      <c r="A1884" t="s">
        <v>3380</v>
      </c>
      <c r="B1884" t="s">
        <v>51</v>
      </c>
      <c r="C1884" t="s">
        <v>3106</v>
      </c>
      <c r="D1884" t="s">
        <v>42</v>
      </c>
      <c r="E1884" s="103">
        <v>0.18375322480712752</v>
      </c>
      <c r="F1884" s="103">
        <v>679225</v>
      </c>
      <c r="G1884" s="103">
        <v>6</v>
      </c>
      <c r="H1884" t="s">
        <v>54</v>
      </c>
      <c r="I1884" s="103"/>
    </row>
    <row r="1885" spans="1:9" x14ac:dyDescent="0.35">
      <c r="A1885" t="s">
        <v>3381</v>
      </c>
      <c r="B1885" t="s">
        <v>51</v>
      </c>
      <c r="C1885" t="s">
        <v>3106</v>
      </c>
      <c r="D1885" t="s">
        <v>1767</v>
      </c>
      <c r="E1885" s="103">
        <v>0.18271314062772559</v>
      </c>
      <c r="F1885" s="103">
        <v>679225</v>
      </c>
      <c r="G1885" s="103">
        <v>6</v>
      </c>
      <c r="H1885" t="s">
        <v>54</v>
      </c>
      <c r="I1885" s="103"/>
    </row>
    <row r="1886" spans="1:9" x14ac:dyDescent="0.35">
      <c r="A1886" t="s">
        <v>3382</v>
      </c>
      <c r="B1886" t="s">
        <v>51</v>
      </c>
      <c r="C1886" t="s">
        <v>3106</v>
      </c>
      <c r="D1886" t="s">
        <v>1768</v>
      </c>
      <c r="E1886" s="103">
        <v>8.7194419952357938E-2</v>
      </c>
      <c r="F1886" s="103">
        <v>679225</v>
      </c>
      <c r="G1886" s="103">
        <v>6</v>
      </c>
      <c r="H1886" t="s">
        <v>54</v>
      </c>
      <c r="I1886" s="103"/>
    </row>
    <row r="1887" spans="1:9" x14ac:dyDescent="0.35">
      <c r="A1887" t="s">
        <v>3383</v>
      </c>
      <c r="B1887" t="s">
        <v>51</v>
      </c>
      <c r="C1887" t="s">
        <v>3106</v>
      </c>
      <c r="D1887" t="s">
        <v>340</v>
      </c>
      <c r="E1887" s="103">
        <v>0.18305627213738057</v>
      </c>
      <c r="F1887" s="103">
        <v>679225</v>
      </c>
      <c r="G1887" s="103">
        <v>6</v>
      </c>
      <c r="H1887" t="s">
        <v>54</v>
      </c>
      <c r="I1887" s="103"/>
    </row>
    <row r="1888" spans="1:9" x14ac:dyDescent="0.35">
      <c r="A1888" t="s">
        <v>3384</v>
      </c>
      <c r="B1888" t="s">
        <v>51</v>
      </c>
      <c r="C1888" t="s">
        <v>3106</v>
      </c>
      <c r="D1888" t="s">
        <v>777</v>
      </c>
      <c r="E1888" s="103">
        <v>0.30747722365026459</v>
      </c>
      <c r="F1888" s="103">
        <v>679225</v>
      </c>
      <c r="G1888" s="103">
        <v>6</v>
      </c>
      <c r="H1888" t="s">
        <v>54</v>
      </c>
      <c r="I1888" s="103"/>
    </row>
    <row r="1889" spans="1:9" x14ac:dyDescent="0.35">
      <c r="A1889" t="s">
        <v>3385</v>
      </c>
      <c r="B1889" t="s">
        <v>51</v>
      </c>
      <c r="C1889" t="s">
        <v>3106</v>
      </c>
      <c r="D1889" t="s">
        <v>776</v>
      </c>
      <c r="E1889" s="103">
        <v>0.7494984119799234</v>
      </c>
      <c r="F1889" s="103">
        <v>679225</v>
      </c>
      <c r="G1889" s="103">
        <v>6</v>
      </c>
      <c r="H1889" t="s">
        <v>54</v>
      </c>
      <c r="I1889" s="103"/>
    </row>
    <row r="1890" spans="1:9" x14ac:dyDescent="0.35">
      <c r="A1890" t="s">
        <v>3386</v>
      </c>
      <c r="B1890" t="s">
        <v>51</v>
      </c>
      <c r="C1890" t="s">
        <v>3108</v>
      </c>
      <c r="D1890" t="s">
        <v>40</v>
      </c>
      <c r="E1890" s="103">
        <v>0.11131671545704802</v>
      </c>
      <c r="F1890" s="103">
        <v>679225</v>
      </c>
      <c r="G1890" s="103">
        <v>6</v>
      </c>
      <c r="H1890" t="s">
        <v>54</v>
      </c>
      <c r="I1890" s="103"/>
    </row>
    <row r="1891" spans="1:9" x14ac:dyDescent="0.35">
      <c r="A1891" t="s">
        <v>5667</v>
      </c>
      <c r="B1891" t="s">
        <v>51</v>
      </c>
      <c r="C1891" t="s">
        <v>3108</v>
      </c>
      <c r="D1891" t="s">
        <v>5070</v>
      </c>
      <c r="E1891" s="103">
        <v>0.11469163054129251</v>
      </c>
      <c r="F1891" s="103">
        <v>679225</v>
      </c>
      <c r="G1891" s="103">
        <v>6</v>
      </c>
      <c r="H1891" t="s">
        <v>54</v>
      </c>
      <c r="I1891" s="103"/>
    </row>
    <row r="1892" spans="1:9" x14ac:dyDescent="0.35">
      <c r="A1892" t="s">
        <v>5668</v>
      </c>
      <c r="B1892" t="s">
        <v>51</v>
      </c>
      <c r="C1892" t="s">
        <v>3108</v>
      </c>
      <c r="D1892" t="s">
        <v>5071</v>
      </c>
      <c r="E1892" s="103">
        <v>0.11137472560606072</v>
      </c>
      <c r="F1892" s="103">
        <v>679225</v>
      </c>
      <c r="G1892" s="103">
        <v>6</v>
      </c>
      <c r="H1892" t="s">
        <v>54</v>
      </c>
      <c r="I1892" s="103"/>
    </row>
    <row r="1893" spans="1:9" x14ac:dyDescent="0.35">
      <c r="A1893" t="s">
        <v>5669</v>
      </c>
      <c r="B1893" t="s">
        <v>51</v>
      </c>
      <c r="C1893" t="s">
        <v>3108</v>
      </c>
      <c r="D1893" t="s">
        <v>5072</v>
      </c>
      <c r="E1893" s="103">
        <v>0.11467890455341986</v>
      </c>
      <c r="F1893" s="103">
        <v>679225</v>
      </c>
      <c r="G1893" s="103">
        <v>6</v>
      </c>
      <c r="H1893" t="s">
        <v>54</v>
      </c>
      <c r="I1893" s="103"/>
    </row>
    <row r="1894" spans="1:9" x14ac:dyDescent="0.35">
      <c r="A1894" t="s">
        <v>3387</v>
      </c>
      <c r="B1894" t="s">
        <v>51</v>
      </c>
      <c r="C1894" t="s">
        <v>3108</v>
      </c>
      <c r="D1894" t="s">
        <v>42</v>
      </c>
      <c r="E1894" s="103">
        <v>0.11244716977319082</v>
      </c>
      <c r="F1894" s="103">
        <v>679225</v>
      </c>
      <c r="G1894" s="103">
        <v>6</v>
      </c>
      <c r="H1894" t="s">
        <v>54</v>
      </c>
      <c r="I1894" s="103"/>
    </row>
    <row r="1895" spans="1:9" x14ac:dyDescent="0.35">
      <c r="A1895" t="s">
        <v>3388</v>
      </c>
      <c r="B1895" t="s">
        <v>51</v>
      </c>
      <c r="C1895" t="s">
        <v>3108</v>
      </c>
      <c r="D1895" t="s">
        <v>1767</v>
      </c>
      <c r="E1895" s="103">
        <v>0.11157258535797221</v>
      </c>
      <c r="F1895" s="103">
        <v>679225</v>
      </c>
      <c r="G1895" s="103">
        <v>6</v>
      </c>
      <c r="H1895" t="s">
        <v>54</v>
      </c>
      <c r="I1895" s="103"/>
    </row>
    <row r="1896" spans="1:9" x14ac:dyDescent="0.35">
      <c r="A1896" t="s">
        <v>3389</v>
      </c>
      <c r="B1896" t="s">
        <v>51</v>
      </c>
      <c r="C1896" t="s">
        <v>3108</v>
      </c>
      <c r="D1896" t="s">
        <v>1768</v>
      </c>
      <c r="E1896" s="103">
        <v>4.6729197627382479E-2</v>
      </c>
      <c r="F1896" s="103">
        <v>679225</v>
      </c>
      <c r="G1896" s="103">
        <v>6</v>
      </c>
      <c r="H1896" t="s">
        <v>54</v>
      </c>
      <c r="I1896" s="103"/>
    </row>
    <row r="1897" spans="1:9" x14ac:dyDescent="0.35">
      <c r="A1897" t="s">
        <v>3390</v>
      </c>
      <c r="B1897" t="s">
        <v>51</v>
      </c>
      <c r="C1897" t="s">
        <v>3108</v>
      </c>
      <c r="D1897" t="s">
        <v>340</v>
      </c>
      <c r="E1897" s="103">
        <v>0.11216098189179663</v>
      </c>
      <c r="F1897" s="103">
        <v>679225</v>
      </c>
      <c r="G1897" s="103">
        <v>6</v>
      </c>
      <c r="H1897" t="s">
        <v>54</v>
      </c>
      <c r="I1897" s="103"/>
    </row>
    <row r="1898" spans="1:9" x14ac:dyDescent="0.35">
      <c r="A1898" t="s">
        <v>3391</v>
      </c>
      <c r="B1898" t="s">
        <v>51</v>
      </c>
      <c r="C1898" t="s">
        <v>3108</v>
      </c>
      <c r="D1898" t="s">
        <v>777</v>
      </c>
      <c r="E1898" s="103">
        <v>0.18292444117091539</v>
      </c>
      <c r="F1898" s="103">
        <v>679225</v>
      </c>
      <c r="G1898" s="103">
        <v>6</v>
      </c>
      <c r="H1898" t="s">
        <v>54</v>
      </c>
      <c r="I1898" s="103"/>
    </row>
    <row r="1899" spans="1:9" x14ac:dyDescent="0.35">
      <c r="A1899" t="s">
        <v>3392</v>
      </c>
      <c r="B1899" t="s">
        <v>51</v>
      </c>
      <c r="C1899" t="s">
        <v>3108</v>
      </c>
      <c r="D1899" t="s">
        <v>776</v>
      </c>
      <c r="E1899" s="103">
        <v>0.45649949866004635</v>
      </c>
      <c r="F1899" s="103">
        <v>679225</v>
      </c>
      <c r="G1899" s="103">
        <v>6</v>
      </c>
      <c r="H1899" t="s">
        <v>54</v>
      </c>
      <c r="I1899" s="103"/>
    </row>
    <row r="1900" spans="1:9" x14ac:dyDescent="0.35">
      <c r="A1900" t="s">
        <v>3393</v>
      </c>
      <c r="B1900" t="s">
        <v>51</v>
      </c>
      <c r="C1900" t="s">
        <v>3110</v>
      </c>
      <c r="D1900" t="s">
        <v>40</v>
      </c>
      <c r="E1900" s="103">
        <v>0.12858995538898535</v>
      </c>
      <c r="F1900" s="103">
        <v>679225</v>
      </c>
      <c r="G1900" s="103">
        <v>6</v>
      </c>
      <c r="H1900" t="s">
        <v>54</v>
      </c>
      <c r="I1900" s="103"/>
    </row>
    <row r="1901" spans="1:9" x14ac:dyDescent="0.35">
      <c r="A1901" t="s">
        <v>5670</v>
      </c>
      <c r="B1901" t="s">
        <v>51</v>
      </c>
      <c r="C1901" t="s">
        <v>3110</v>
      </c>
      <c r="D1901" t="s">
        <v>5070</v>
      </c>
      <c r="E1901" s="103">
        <v>0.13491660739884717</v>
      </c>
      <c r="F1901" s="103">
        <v>679225</v>
      </c>
      <c r="G1901" s="103">
        <v>6</v>
      </c>
      <c r="H1901" t="s">
        <v>54</v>
      </c>
      <c r="I1901" s="103"/>
    </row>
    <row r="1902" spans="1:9" x14ac:dyDescent="0.35">
      <c r="A1902" t="s">
        <v>5671</v>
      </c>
      <c r="B1902" t="s">
        <v>51</v>
      </c>
      <c r="C1902" t="s">
        <v>3110</v>
      </c>
      <c r="D1902" t="s">
        <v>5071</v>
      </c>
      <c r="E1902" s="103">
        <v>0.12862444337339754</v>
      </c>
      <c r="F1902" s="103">
        <v>679225</v>
      </c>
      <c r="G1902" s="103">
        <v>6</v>
      </c>
      <c r="H1902" t="s">
        <v>54</v>
      </c>
      <c r="I1902" s="103"/>
    </row>
    <row r="1903" spans="1:9" x14ac:dyDescent="0.35">
      <c r="A1903" t="s">
        <v>5672</v>
      </c>
      <c r="B1903" t="s">
        <v>51</v>
      </c>
      <c r="C1903" t="s">
        <v>3110</v>
      </c>
      <c r="D1903" t="s">
        <v>5072</v>
      </c>
      <c r="E1903" s="103">
        <v>0.13491463895222305</v>
      </c>
      <c r="F1903" s="103">
        <v>679225</v>
      </c>
      <c r="G1903" s="103">
        <v>6</v>
      </c>
      <c r="H1903" t="s">
        <v>54</v>
      </c>
      <c r="I1903" s="103"/>
    </row>
    <row r="1904" spans="1:9" x14ac:dyDescent="0.35">
      <c r="A1904" t="s">
        <v>3394</v>
      </c>
      <c r="B1904" t="s">
        <v>51</v>
      </c>
      <c r="C1904" t="s">
        <v>3110</v>
      </c>
      <c r="D1904" t="s">
        <v>42</v>
      </c>
      <c r="E1904" s="103">
        <v>0.1333223213311292</v>
      </c>
      <c r="F1904" s="103">
        <v>679225</v>
      </c>
      <c r="G1904" s="103">
        <v>6</v>
      </c>
      <c r="H1904" t="s">
        <v>54</v>
      </c>
      <c r="I1904" s="103"/>
    </row>
    <row r="1905" spans="1:9" x14ac:dyDescent="0.35">
      <c r="A1905" t="s">
        <v>3395</v>
      </c>
      <c r="B1905" t="s">
        <v>51</v>
      </c>
      <c r="C1905" t="s">
        <v>3110</v>
      </c>
      <c r="D1905" t="s">
        <v>1767</v>
      </c>
      <c r="E1905" s="103">
        <v>0.13222171575800795</v>
      </c>
      <c r="F1905" s="103">
        <v>679225</v>
      </c>
      <c r="G1905" s="103">
        <v>6</v>
      </c>
      <c r="H1905" t="s">
        <v>54</v>
      </c>
      <c r="I1905" s="103"/>
    </row>
    <row r="1906" spans="1:9" x14ac:dyDescent="0.35">
      <c r="A1906" t="s">
        <v>3396</v>
      </c>
      <c r="B1906" t="s">
        <v>51</v>
      </c>
      <c r="C1906" t="s">
        <v>3110</v>
      </c>
      <c r="D1906" t="s">
        <v>1768</v>
      </c>
      <c r="E1906" s="103">
        <v>3.4189650352645859E-2</v>
      </c>
      <c r="F1906" s="103">
        <v>679225</v>
      </c>
      <c r="G1906" s="103">
        <v>6</v>
      </c>
      <c r="H1906" t="s">
        <v>54</v>
      </c>
      <c r="I1906" s="103"/>
    </row>
    <row r="1907" spans="1:9" x14ac:dyDescent="0.35">
      <c r="A1907" t="s">
        <v>3397</v>
      </c>
      <c r="B1907" t="s">
        <v>51</v>
      </c>
      <c r="C1907" t="s">
        <v>3110</v>
      </c>
      <c r="D1907" t="s">
        <v>340</v>
      </c>
      <c r="E1907" s="103">
        <v>0.13578223955163291</v>
      </c>
      <c r="F1907" s="103">
        <v>679225</v>
      </c>
      <c r="G1907" s="103">
        <v>6</v>
      </c>
      <c r="H1907" t="s">
        <v>54</v>
      </c>
      <c r="I1907" s="103"/>
    </row>
    <row r="1908" spans="1:9" x14ac:dyDescent="0.35">
      <c r="A1908" t="s">
        <v>3398</v>
      </c>
      <c r="B1908" t="s">
        <v>51</v>
      </c>
      <c r="C1908" t="s">
        <v>3110</v>
      </c>
      <c r="D1908" t="s">
        <v>777</v>
      </c>
      <c r="E1908" s="103">
        <v>0.21132651493447988</v>
      </c>
      <c r="F1908" s="103">
        <v>679225</v>
      </c>
      <c r="G1908" s="103">
        <v>6</v>
      </c>
      <c r="H1908" t="s">
        <v>54</v>
      </c>
      <c r="I1908" s="103"/>
    </row>
    <row r="1909" spans="1:9" x14ac:dyDescent="0.35">
      <c r="A1909" t="s">
        <v>3399</v>
      </c>
      <c r="B1909" t="s">
        <v>51</v>
      </c>
      <c r="C1909" t="s">
        <v>3110</v>
      </c>
      <c r="D1909" t="s">
        <v>776</v>
      </c>
      <c r="E1909" s="103">
        <v>0.53383740024902127</v>
      </c>
      <c r="F1909" s="103">
        <v>679225</v>
      </c>
      <c r="G1909" s="103">
        <v>6</v>
      </c>
      <c r="H1909" t="s">
        <v>54</v>
      </c>
      <c r="I1909" s="103"/>
    </row>
    <row r="1910" spans="1:9" x14ac:dyDescent="0.35">
      <c r="A1910" t="s">
        <v>3400</v>
      </c>
      <c r="B1910" t="s">
        <v>51</v>
      </c>
      <c r="C1910" t="s">
        <v>3113</v>
      </c>
      <c r="D1910" t="s">
        <v>40</v>
      </c>
      <c r="E1910" s="103">
        <v>2.9203341227851147E-3</v>
      </c>
      <c r="F1910" s="103">
        <v>679225</v>
      </c>
      <c r="G1910" s="103">
        <v>6</v>
      </c>
      <c r="H1910" t="s">
        <v>54</v>
      </c>
      <c r="I1910" s="103"/>
    </row>
    <row r="1911" spans="1:9" x14ac:dyDescent="0.35">
      <c r="A1911" t="s">
        <v>5673</v>
      </c>
      <c r="B1911" t="s">
        <v>51</v>
      </c>
      <c r="C1911" t="s">
        <v>3113</v>
      </c>
      <c r="D1911" t="s">
        <v>5070</v>
      </c>
      <c r="E1911" s="103">
        <v>3.0029644994708465E-3</v>
      </c>
      <c r="F1911" s="103">
        <v>679225</v>
      </c>
      <c r="G1911" s="103">
        <v>6</v>
      </c>
      <c r="H1911" t="s">
        <v>54</v>
      </c>
      <c r="I1911" s="103"/>
    </row>
    <row r="1912" spans="1:9" x14ac:dyDescent="0.35">
      <c r="A1912" t="s">
        <v>5674</v>
      </c>
      <c r="B1912" t="s">
        <v>51</v>
      </c>
      <c r="C1912" t="s">
        <v>3113</v>
      </c>
      <c r="D1912" t="s">
        <v>5071</v>
      </c>
      <c r="E1912" s="103">
        <v>2.9208864347183201E-3</v>
      </c>
      <c r="F1912" s="103">
        <v>679225</v>
      </c>
      <c r="G1912" s="103">
        <v>6</v>
      </c>
      <c r="H1912" t="s">
        <v>54</v>
      </c>
      <c r="I1912" s="103"/>
    </row>
    <row r="1913" spans="1:9" x14ac:dyDescent="0.35">
      <c r="A1913" t="s">
        <v>5675</v>
      </c>
      <c r="B1913" t="s">
        <v>51</v>
      </c>
      <c r="C1913" t="s">
        <v>3113</v>
      </c>
      <c r="D1913" t="s">
        <v>5072</v>
      </c>
      <c r="E1913" s="103">
        <v>3.0026617327820674E-3</v>
      </c>
      <c r="F1913" s="103">
        <v>679225</v>
      </c>
      <c r="G1913" s="103">
        <v>6</v>
      </c>
      <c r="H1913" t="s">
        <v>54</v>
      </c>
      <c r="I1913" s="103"/>
    </row>
    <row r="1914" spans="1:9" x14ac:dyDescent="0.35">
      <c r="A1914" t="s">
        <v>3401</v>
      </c>
      <c r="B1914" t="s">
        <v>51</v>
      </c>
      <c r="C1914" t="s">
        <v>3113</v>
      </c>
      <c r="D1914" t="s">
        <v>42</v>
      </c>
      <c r="E1914" s="103">
        <v>2.929791923308164E-3</v>
      </c>
      <c r="F1914" s="103">
        <v>679225</v>
      </c>
      <c r="G1914" s="103">
        <v>6</v>
      </c>
      <c r="H1914" t="s">
        <v>54</v>
      </c>
      <c r="I1914" s="103"/>
    </row>
    <row r="1915" spans="1:9" x14ac:dyDescent="0.35">
      <c r="A1915" t="s">
        <v>3402</v>
      </c>
      <c r="B1915" t="s">
        <v>51</v>
      </c>
      <c r="C1915" t="s">
        <v>3113</v>
      </c>
      <c r="D1915" t="s">
        <v>1767</v>
      </c>
      <c r="E1915" s="103">
        <v>2.9200064982845566E-3</v>
      </c>
      <c r="F1915" s="103">
        <v>679225</v>
      </c>
      <c r="G1915" s="103">
        <v>6</v>
      </c>
      <c r="H1915" t="s">
        <v>54</v>
      </c>
      <c r="I1915" s="103"/>
    </row>
    <row r="1916" spans="1:9" x14ac:dyDescent="0.35">
      <c r="A1916" t="s">
        <v>3403</v>
      </c>
      <c r="B1916" t="s">
        <v>51</v>
      </c>
      <c r="C1916" t="s">
        <v>3113</v>
      </c>
      <c r="D1916" t="s">
        <v>1768</v>
      </c>
      <c r="E1916" s="103">
        <v>1.4270222583402242E-3</v>
      </c>
      <c r="F1916" s="103">
        <v>679225</v>
      </c>
      <c r="G1916" s="103">
        <v>6</v>
      </c>
      <c r="H1916" t="s">
        <v>54</v>
      </c>
      <c r="I1916" s="103"/>
    </row>
    <row r="1917" spans="1:9" x14ac:dyDescent="0.35">
      <c r="A1917" t="s">
        <v>3404</v>
      </c>
      <c r="B1917" t="s">
        <v>51</v>
      </c>
      <c r="C1917" t="s">
        <v>3113</v>
      </c>
      <c r="D1917" t="s">
        <v>340</v>
      </c>
      <c r="E1917" s="103">
        <v>2.9280130130444498E-3</v>
      </c>
      <c r="F1917" s="103">
        <v>679225</v>
      </c>
      <c r="G1917" s="103">
        <v>6</v>
      </c>
      <c r="H1917" t="s">
        <v>54</v>
      </c>
      <c r="I1917" s="103"/>
    </row>
    <row r="1918" spans="1:9" x14ac:dyDescent="0.35">
      <c r="A1918" t="s">
        <v>3405</v>
      </c>
      <c r="B1918" t="s">
        <v>51</v>
      </c>
      <c r="C1918" t="s">
        <v>3113</v>
      </c>
      <c r="D1918" t="s">
        <v>777</v>
      </c>
      <c r="E1918" s="103">
        <v>5.1726612403842458E-3</v>
      </c>
      <c r="F1918" s="103">
        <v>679225</v>
      </c>
      <c r="G1918" s="103">
        <v>6</v>
      </c>
      <c r="H1918" t="s">
        <v>54</v>
      </c>
      <c r="I1918" s="103"/>
    </row>
    <row r="1919" spans="1:9" x14ac:dyDescent="0.35">
      <c r="A1919" t="s">
        <v>3406</v>
      </c>
      <c r="B1919" t="s">
        <v>51</v>
      </c>
      <c r="C1919" t="s">
        <v>3113</v>
      </c>
      <c r="D1919" t="s">
        <v>776</v>
      </c>
      <c r="E1919" s="103">
        <v>1.2200331902709262E-2</v>
      </c>
      <c r="F1919" s="103">
        <v>679225</v>
      </c>
      <c r="G1919" s="103">
        <v>6</v>
      </c>
      <c r="H1919" t="s">
        <v>54</v>
      </c>
      <c r="I1919" s="103"/>
    </row>
    <row r="1920" spans="1:9" x14ac:dyDescent="0.35">
      <c r="A1920" t="s">
        <v>3407</v>
      </c>
      <c r="B1920" t="s">
        <v>51</v>
      </c>
      <c r="C1920" t="s">
        <v>3115</v>
      </c>
      <c r="D1920" t="s">
        <v>40</v>
      </c>
      <c r="E1920" s="103">
        <v>6.085580308770067E-3</v>
      </c>
      <c r="F1920" s="103">
        <v>679225</v>
      </c>
      <c r="G1920" s="103">
        <v>6</v>
      </c>
      <c r="H1920" t="s">
        <v>54</v>
      </c>
      <c r="I1920" s="103"/>
    </row>
    <row r="1921" spans="1:9" x14ac:dyDescent="0.35">
      <c r="A1921" t="s">
        <v>5676</v>
      </c>
      <c r="B1921" t="s">
        <v>51</v>
      </c>
      <c r="C1921" t="s">
        <v>3115</v>
      </c>
      <c r="D1921" t="s">
        <v>5070</v>
      </c>
      <c r="E1921" s="103">
        <v>6.2751307710620929E-3</v>
      </c>
      <c r="F1921" s="103">
        <v>679225</v>
      </c>
      <c r="G1921" s="103">
        <v>6</v>
      </c>
      <c r="H1921" t="s">
        <v>54</v>
      </c>
      <c r="I1921" s="103"/>
    </row>
    <row r="1922" spans="1:9" x14ac:dyDescent="0.35">
      <c r="A1922" t="s">
        <v>5677</v>
      </c>
      <c r="B1922" t="s">
        <v>51</v>
      </c>
      <c r="C1922" t="s">
        <v>3115</v>
      </c>
      <c r="D1922" t="s">
        <v>5071</v>
      </c>
      <c r="E1922" s="103">
        <v>6.0882053414029842E-3</v>
      </c>
      <c r="F1922" s="103">
        <v>679225</v>
      </c>
      <c r="G1922" s="103">
        <v>6</v>
      </c>
      <c r="H1922" t="s">
        <v>54</v>
      </c>
      <c r="I1922" s="103"/>
    </row>
    <row r="1923" spans="1:9" x14ac:dyDescent="0.35">
      <c r="A1923" t="s">
        <v>5678</v>
      </c>
      <c r="B1923" t="s">
        <v>51</v>
      </c>
      <c r="C1923" t="s">
        <v>3115</v>
      </c>
      <c r="D1923" t="s">
        <v>5072</v>
      </c>
      <c r="E1923" s="103">
        <v>6.2742886803686636E-3</v>
      </c>
      <c r="F1923" s="103">
        <v>679225</v>
      </c>
      <c r="G1923" s="103">
        <v>6</v>
      </c>
      <c r="H1923" t="s">
        <v>54</v>
      </c>
      <c r="I1923" s="103"/>
    </row>
    <row r="1924" spans="1:9" x14ac:dyDescent="0.35">
      <c r="A1924" t="s">
        <v>3408</v>
      </c>
      <c r="B1924" t="s">
        <v>51</v>
      </c>
      <c r="C1924" t="s">
        <v>3115</v>
      </c>
      <c r="D1924" t="s">
        <v>42</v>
      </c>
      <c r="E1924" s="103">
        <v>6.1491994361064497E-3</v>
      </c>
      <c r="F1924" s="103">
        <v>679225</v>
      </c>
      <c r="G1924" s="103">
        <v>6</v>
      </c>
      <c r="H1924" t="s">
        <v>54</v>
      </c>
      <c r="I1924" s="103"/>
    </row>
    <row r="1925" spans="1:9" x14ac:dyDescent="0.35">
      <c r="A1925" t="s">
        <v>3409</v>
      </c>
      <c r="B1925" t="s">
        <v>51</v>
      </c>
      <c r="C1925" t="s">
        <v>3115</v>
      </c>
      <c r="D1925" t="s">
        <v>1767</v>
      </c>
      <c r="E1925" s="103">
        <v>6.1117007063754628E-3</v>
      </c>
      <c r="F1925" s="103">
        <v>679225</v>
      </c>
      <c r="G1925" s="103">
        <v>6</v>
      </c>
      <c r="H1925" t="s">
        <v>54</v>
      </c>
      <c r="I1925" s="103"/>
    </row>
    <row r="1926" spans="1:9" x14ac:dyDescent="0.35">
      <c r="A1926" t="s">
        <v>3410</v>
      </c>
      <c r="B1926" t="s">
        <v>51</v>
      </c>
      <c r="C1926" t="s">
        <v>3115</v>
      </c>
      <c r="D1926" t="s">
        <v>1768</v>
      </c>
      <c r="E1926" s="103">
        <v>2.8492911551932622E-3</v>
      </c>
      <c r="F1926" s="103">
        <v>679225</v>
      </c>
      <c r="G1926" s="103">
        <v>6</v>
      </c>
      <c r="H1926" t="s">
        <v>54</v>
      </c>
      <c r="I1926" s="103"/>
    </row>
    <row r="1927" spans="1:9" x14ac:dyDescent="0.35">
      <c r="A1927" t="s">
        <v>3411</v>
      </c>
      <c r="B1927" t="s">
        <v>51</v>
      </c>
      <c r="C1927" t="s">
        <v>3115</v>
      </c>
      <c r="D1927" t="s">
        <v>340</v>
      </c>
      <c r="E1927" s="103">
        <v>6.1325092438585128E-3</v>
      </c>
      <c r="F1927" s="103">
        <v>679225</v>
      </c>
      <c r="G1927" s="103">
        <v>6</v>
      </c>
      <c r="H1927" t="s">
        <v>54</v>
      </c>
      <c r="I1927" s="103"/>
    </row>
    <row r="1928" spans="1:9" x14ac:dyDescent="0.35">
      <c r="A1928" t="s">
        <v>3412</v>
      </c>
      <c r="B1928" t="s">
        <v>51</v>
      </c>
      <c r="C1928" t="s">
        <v>3115</v>
      </c>
      <c r="D1928" t="s">
        <v>777</v>
      </c>
      <c r="E1928" s="103">
        <v>1.028240679794794E-2</v>
      </c>
      <c r="F1928" s="103">
        <v>679225</v>
      </c>
      <c r="G1928" s="103">
        <v>6</v>
      </c>
      <c r="H1928" t="s">
        <v>54</v>
      </c>
      <c r="I1928" s="103"/>
    </row>
    <row r="1929" spans="1:9" x14ac:dyDescent="0.35">
      <c r="A1929" t="s">
        <v>3413</v>
      </c>
      <c r="B1929" t="s">
        <v>51</v>
      </c>
      <c r="C1929" t="s">
        <v>3115</v>
      </c>
      <c r="D1929" t="s">
        <v>776</v>
      </c>
      <c r="E1929" s="103">
        <v>2.5112771420421502E-2</v>
      </c>
      <c r="F1929" s="103">
        <v>679225</v>
      </c>
      <c r="G1929" s="103">
        <v>6</v>
      </c>
      <c r="H1929" t="s">
        <v>54</v>
      </c>
      <c r="I1929" s="103"/>
    </row>
    <row r="1930" spans="1:9" x14ac:dyDescent="0.35">
      <c r="A1930" t="s">
        <v>942</v>
      </c>
      <c r="B1930" t="s">
        <v>51</v>
      </c>
      <c r="C1930" t="s">
        <v>40</v>
      </c>
      <c r="D1930" t="s">
        <v>40</v>
      </c>
      <c r="E1930" s="103">
        <v>1</v>
      </c>
      <c r="F1930" s="103">
        <v>679225</v>
      </c>
      <c r="G1930" s="103">
        <v>6</v>
      </c>
      <c r="H1930" t="s">
        <v>54</v>
      </c>
      <c r="I1930" s="103"/>
    </row>
    <row r="1931" spans="1:9" x14ac:dyDescent="0.35">
      <c r="A1931" t="s">
        <v>5679</v>
      </c>
      <c r="B1931" t="s">
        <v>51</v>
      </c>
      <c r="C1931" t="s">
        <v>40</v>
      </c>
      <c r="D1931" t="s">
        <v>5070</v>
      </c>
      <c r="E1931" s="103">
        <v>1.0292953659376463</v>
      </c>
      <c r="F1931" s="103">
        <v>679225</v>
      </c>
      <c r="G1931" s="103">
        <v>6</v>
      </c>
      <c r="H1931" t="s">
        <v>54</v>
      </c>
      <c r="I1931" s="103"/>
    </row>
    <row r="1932" spans="1:9" x14ac:dyDescent="0.35">
      <c r="A1932" t="s">
        <v>5680</v>
      </c>
      <c r="B1932" t="s">
        <v>51</v>
      </c>
      <c r="C1932" t="s">
        <v>40</v>
      </c>
      <c r="D1932" t="s">
        <v>5071</v>
      </c>
      <c r="E1932" s="103">
        <v>1.0006273435047384</v>
      </c>
      <c r="F1932" s="103">
        <v>679225</v>
      </c>
      <c r="G1932" s="103">
        <v>6</v>
      </c>
      <c r="H1932" t="s">
        <v>54</v>
      </c>
      <c r="I1932" s="103"/>
    </row>
    <row r="1933" spans="1:9" x14ac:dyDescent="0.35">
      <c r="A1933" t="s">
        <v>5681</v>
      </c>
      <c r="B1933" t="s">
        <v>51</v>
      </c>
      <c r="C1933" t="s">
        <v>40</v>
      </c>
      <c r="D1933" t="s">
        <v>5072</v>
      </c>
      <c r="E1933" s="103">
        <v>1.0282059574250912</v>
      </c>
      <c r="F1933" s="103">
        <v>679225</v>
      </c>
      <c r="G1933" s="103">
        <v>6</v>
      </c>
      <c r="H1933" t="s">
        <v>54</v>
      </c>
      <c r="I1933" s="103"/>
    </row>
    <row r="1934" spans="1:9" x14ac:dyDescent="0.35">
      <c r="A1934" t="s">
        <v>940</v>
      </c>
      <c r="B1934" t="s">
        <v>51</v>
      </c>
      <c r="C1934" t="s">
        <v>40</v>
      </c>
      <c r="D1934" t="s">
        <v>42</v>
      </c>
      <c r="E1934" s="103">
        <v>1.0192828831317007</v>
      </c>
      <c r="F1934" s="103">
        <v>679225</v>
      </c>
      <c r="G1934" s="103">
        <v>6</v>
      </c>
      <c r="H1934" t="s">
        <v>54</v>
      </c>
      <c r="I1934" s="103"/>
    </row>
    <row r="1935" spans="1:9" x14ac:dyDescent="0.35">
      <c r="A1935" t="s">
        <v>1957</v>
      </c>
      <c r="B1935" t="s">
        <v>51</v>
      </c>
      <c r="C1935" t="s">
        <v>40</v>
      </c>
      <c r="D1935" t="s">
        <v>1767</v>
      </c>
      <c r="E1935" s="103">
        <v>1.0142337490570004</v>
      </c>
      <c r="F1935" s="103">
        <v>679225</v>
      </c>
      <c r="G1935" s="103">
        <v>6</v>
      </c>
      <c r="H1935" t="s">
        <v>54</v>
      </c>
      <c r="I1935" s="103"/>
    </row>
    <row r="1936" spans="1:9" x14ac:dyDescent="0.35">
      <c r="A1936" t="s">
        <v>1958</v>
      </c>
      <c r="B1936" t="s">
        <v>51</v>
      </c>
      <c r="C1936" t="s">
        <v>40</v>
      </c>
      <c r="D1936" t="s">
        <v>1768</v>
      </c>
      <c r="E1936" s="103">
        <v>0.59079429725743704</v>
      </c>
      <c r="F1936" s="103">
        <v>679225</v>
      </c>
      <c r="G1936" s="103">
        <v>6</v>
      </c>
      <c r="H1936" t="s">
        <v>54</v>
      </c>
      <c r="I1936" s="103"/>
    </row>
    <row r="1937" spans="1:9" x14ac:dyDescent="0.35">
      <c r="A1937" t="s">
        <v>941</v>
      </c>
      <c r="B1937" t="s">
        <v>51</v>
      </c>
      <c r="C1937" t="s">
        <v>40</v>
      </c>
      <c r="D1937" t="s">
        <v>340</v>
      </c>
      <c r="E1937" s="103">
        <v>1.0073608429873566</v>
      </c>
      <c r="F1937" s="103">
        <v>679225</v>
      </c>
      <c r="G1937" s="103">
        <v>6</v>
      </c>
      <c r="H1937" t="s">
        <v>54</v>
      </c>
      <c r="I1937" s="103"/>
    </row>
    <row r="1938" spans="1:9" x14ac:dyDescent="0.35">
      <c r="A1938" t="s">
        <v>632</v>
      </c>
      <c r="B1938" t="s">
        <v>51</v>
      </c>
      <c r="C1938" t="s">
        <v>40</v>
      </c>
      <c r="D1938" t="s">
        <v>777</v>
      </c>
      <c r="E1938" s="103">
        <v>1.7005610671109446</v>
      </c>
      <c r="F1938" s="103">
        <v>679225</v>
      </c>
      <c r="G1938" s="103">
        <v>6</v>
      </c>
      <c r="H1938" t="s">
        <v>54</v>
      </c>
      <c r="I1938" s="103"/>
    </row>
    <row r="1939" spans="1:9" x14ac:dyDescent="0.35">
      <c r="A1939" t="s">
        <v>636</v>
      </c>
      <c r="B1939" t="s">
        <v>51</v>
      </c>
      <c r="C1939" t="s">
        <v>40</v>
      </c>
      <c r="D1939" t="s">
        <v>776</v>
      </c>
      <c r="E1939" s="103">
        <v>4.1639670405471749</v>
      </c>
      <c r="F1939" s="103">
        <v>679225</v>
      </c>
      <c r="G1939" s="103">
        <v>6</v>
      </c>
      <c r="H1939" t="s">
        <v>54</v>
      </c>
      <c r="I1939" s="103"/>
    </row>
    <row r="1940" spans="1:9" x14ac:dyDescent="0.35">
      <c r="A1940" t="s">
        <v>5682</v>
      </c>
      <c r="B1940" t="s">
        <v>51</v>
      </c>
      <c r="C1940" t="s">
        <v>5070</v>
      </c>
      <c r="D1940" t="s">
        <v>40</v>
      </c>
      <c r="E1940" s="103">
        <v>0.97337138629781828</v>
      </c>
      <c r="F1940" s="103">
        <v>679225</v>
      </c>
      <c r="G1940" s="103">
        <v>6</v>
      </c>
      <c r="H1940" t="s">
        <v>54</v>
      </c>
      <c r="I1940" s="103"/>
    </row>
    <row r="1941" spans="1:9" x14ac:dyDescent="0.35">
      <c r="A1941" t="s">
        <v>5683</v>
      </c>
      <c r="B1941" t="s">
        <v>51</v>
      </c>
      <c r="C1941" t="s">
        <v>5070</v>
      </c>
      <c r="D1941" t="s">
        <v>5070</v>
      </c>
      <c r="E1941" s="103">
        <v>1</v>
      </c>
      <c r="F1941" s="103">
        <v>679225</v>
      </c>
      <c r="G1941" s="103">
        <v>6</v>
      </c>
      <c r="H1941" t="s">
        <v>54</v>
      </c>
      <c r="I1941" s="103"/>
    </row>
    <row r="1942" spans="1:9" x14ac:dyDescent="0.35">
      <c r="A1942" t="s">
        <v>5684</v>
      </c>
      <c r="B1942" t="s">
        <v>51</v>
      </c>
      <c r="C1942" t="s">
        <v>5070</v>
      </c>
      <c r="D1942" t="s">
        <v>5071</v>
      </c>
      <c r="E1942" s="103">
        <v>0.97394299226228065</v>
      </c>
      <c r="F1942" s="103">
        <v>679225</v>
      </c>
      <c r="G1942" s="103">
        <v>6</v>
      </c>
      <c r="H1942" t="s">
        <v>54</v>
      </c>
      <c r="I1942" s="103"/>
    </row>
    <row r="1943" spans="1:9" x14ac:dyDescent="0.35">
      <c r="A1943" t="s">
        <v>5685</v>
      </c>
      <c r="B1943" t="s">
        <v>51</v>
      </c>
      <c r="C1943" t="s">
        <v>5070</v>
      </c>
      <c r="D1943" t="s">
        <v>5072</v>
      </c>
      <c r="E1943" s="103">
        <v>0.99929166114074375</v>
      </c>
      <c r="F1943" s="103">
        <v>679225</v>
      </c>
      <c r="G1943" s="103">
        <v>6</v>
      </c>
      <c r="H1943" t="s">
        <v>54</v>
      </c>
      <c r="I1943" s="103"/>
    </row>
    <row r="1944" spans="1:9" x14ac:dyDescent="0.35">
      <c r="A1944" t="s">
        <v>5686</v>
      </c>
      <c r="B1944" t="s">
        <v>51</v>
      </c>
      <c r="C1944" t="s">
        <v>5070</v>
      </c>
      <c r="D1944" t="s">
        <v>42</v>
      </c>
      <c r="E1944" s="103">
        <v>0.99032135833988433</v>
      </c>
      <c r="F1944" s="103">
        <v>679225</v>
      </c>
      <c r="G1944" s="103">
        <v>6</v>
      </c>
      <c r="H1944" t="s">
        <v>54</v>
      </c>
      <c r="I1944" s="103"/>
    </row>
    <row r="1945" spans="1:9" x14ac:dyDescent="0.35">
      <c r="A1945" t="s">
        <v>5687</v>
      </c>
      <c r="B1945" t="s">
        <v>51</v>
      </c>
      <c r="C1945" t="s">
        <v>5070</v>
      </c>
      <c r="D1945" t="s">
        <v>1767</v>
      </c>
      <c r="E1945" s="103">
        <v>0.98545170101727797</v>
      </c>
      <c r="F1945" s="103">
        <v>679225</v>
      </c>
      <c r="G1945" s="103">
        <v>6</v>
      </c>
      <c r="H1945" t="s">
        <v>54</v>
      </c>
      <c r="I1945" s="103"/>
    </row>
    <row r="1946" spans="1:9" x14ac:dyDescent="0.35">
      <c r="A1946" t="s">
        <v>5688</v>
      </c>
      <c r="B1946" t="s">
        <v>51</v>
      </c>
      <c r="C1946" t="s">
        <v>5070</v>
      </c>
      <c r="D1946" t="s">
        <v>1768</v>
      </c>
      <c r="E1946" s="103">
        <v>0.57590021106144629</v>
      </c>
      <c r="F1946" s="103">
        <v>679225</v>
      </c>
      <c r="G1946" s="103">
        <v>6</v>
      </c>
      <c r="H1946" t="s">
        <v>54</v>
      </c>
      <c r="I1946" s="103"/>
    </row>
    <row r="1947" spans="1:9" x14ac:dyDescent="0.35">
      <c r="A1947" t="s">
        <v>5689</v>
      </c>
      <c r="B1947" t="s">
        <v>51</v>
      </c>
      <c r="C1947" t="s">
        <v>5070</v>
      </c>
      <c r="D1947" t="s">
        <v>340</v>
      </c>
      <c r="E1947" s="103">
        <v>0.9792211761444396</v>
      </c>
      <c r="F1947" s="103">
        <v>679225</v>
      </c>
      <c r="G1947" s="103">
        <v>6</v>
      </c>
      <c r="H1947" t="s">
        <v>54</v>
      </c>
      <c r="I1947" s="103"/>
    </row>
    <row r="1948" spans="1:9" x14ac:dyDescent="0.35">
      <c r="A1948" t="s">
        <v>5690</v>
      </c>
      <c r="B1948" t="s">
        <v>51</v>
      </c>
      <c r="C1948" t="s">
        <v>5070</v>
      </c>
      <c r="D1948" t="s">
        <v>777</v>
      </c>
      <c r="E1948" s="103">
        <v>1.6558058325187632</v>
      </c>
      <c r="F1948" s="103">
        <v>679225</v>
      </c>
      <c r="G1948" s="103">
        <v>6</v>
      </c>
      <c r="H1948" t="s">
        <v>54</v>
      </c>
      <c r="I1948" s="103"/>
    </row>
    <row r="1949" spans="1:9" x14ac:dyDescent="0.35">
      <c r="A1949" t="s">
        <v>5691</v>
      </c>
      <c r="B1949" t="s">
        <v>51</v>
      </c>
      <c r="C1949" t="s">
        <v>5070</v>
      </c>
      <c r="D1949" t="s">
        <v>776</v>
      </c>
      <c r="E1949" s="103">
        <v>4.0529044216935297</v>
      </c>
      <c r="F1949" s="103">
        <v>679225</v>
      </c>
      <c r="G1949" s="103">
        <v>6</v>
      </c>
      <c r="H1949" t="s">
        <v>54</v>
      </c>
      <c r="I1949" s="103"/>
    </row>
    <row r="1950" spans="1:9" x14ac:dyDescent="0.35">
      <c r="A1950" t="s">
        <v>5692</v>
      </c>
      <c r="B1950" t="s">
        <v>51</v>
      </c>
      <c r="C1950" t="s">
        <v>5071</v>
      </c>
      <c r="D1950" t="s">
        <v>40</v>
      </c>
      <c r="E1950" s="103">
        <v>0.99939331439501156</v>
      </c>
      <c r="F1950" s="103">
        <v>679225</v>
      </c>
      <c r="G1950" s="103">
        <v>6</v>
      </c>
      <c r="H1950" t="s">
        <v>54</v>
      </c>
      <c r="I1950" s="103"/>
    </row>
    <row r="1951" spans="1:9" x14ac:dyDescent="0.35">
      <c r="A1951" t="s">
        <v>5693</v>
      </c>
      <c r="B1951" t="s">
        <v>51</v>
      </c>
      <c r="C1951" t="s">
        <v>5071</v>
      </c>
      <c r="D1951" t="s">
        <v>5070</v>
      </c>
      <c r="E1951" s="103">
        <v>1.0286194320043807</v>
      </c>
      <c r="F1951" s="103">
        <v>679225</v>
      </c>
      <c r="G1951" s="103">
        <v>6</v>
      </c>
      <c r="H1951" t="s">
        <v>54</v>
      </c>
      <c r="I1951" s="103"/>
    </row>
    <row r="1952" spans="1:9" x14ac:dyDescent="0.35">
      <c r="A1952" t="s">
        <v>5694</v>
      </c>
      <c r="B1952" t="s">
        <v>51</v>
      </c>
      <c r="C1952" t="s">
        <v>5071</v>
      </c>
      <c r="D1952" t="s">
        <v>5071</v>
      </c>
      <c r="E1952" s="103">
        <v>1</v>
      </c>
      <c r="F1952" s="103">
        <v>679225</v>
      </c>
      <c r="G1952" s="103">
        <v>6</v>
      </c>
      <c r="H1952" t="s">
        <v>54</v>
      </c>
      <c r="I1952" s="103"/>
    </row>
    <row r="1953" spans="1:9" x14ac:dyDescent="0.35">
      <c r="A1953" t="s">
        <v>5695</v>
      </c>
      <c r="B1953" t="s">
        <v>51</v>
      </c>
      <c r="C1953" t="s">
        <v>5071</v>
      </c>
      <c r="D1953" t="s">
        <v>5072</v>
      </c>
      <c r="E1953" s="103">
        <v>1.0275540462421962</v>
      </c>
      <c r="F1953" s="103">
        <v>679225</v>
      </c>
      <c r="G1953" s="103">
        <v>6</v>
      </c>
      <c r="H1953" t="s">
        <v>54</v>
      </c>
      <c r="I1953" s="103"/>
    </row>
    <row r="1954" spans="1:9" x14ac:dyDescent="0.35">
      <c r="A1954" t="s">
        <v>5696</v>
      </c>
      <c r="B1954" t="s">
        <v>51</v>
      </c>
      <c r="C1954" t="s">
        <v>5071</v>
      </c>
      <c r="D1954" t="s">
        <v>42</v>
      </c>
      <c r="E1954" s="103">
        <v>1.0186103126752837</v>
      </c>
      <c r="F1954" s="103">
        <v>679225</v>
      </c>
      <c r="G1954" s="103">
        <v>6</v>
      </c>
      <c r="H1954" t="s">
        <v>54</v>
      </c>
      <c r="I1954" s="103"/>
    </row>
    <row r="1955" spans="1:9" x14ac:dyDescent="0.35">
      <c r="A1955" t="s">
        <v>5697</v>
      </c>
      <c r="B1955" t="s">
        <v>51</v>
      </c>
      <c r="C1955" t="s">
        <v>5071</v>
      </c>
      <c r="D1955" t="s">
        <v>1767</v>
      </c>
      <c r="E1955" s="103">
        <v>1.0135625454175197</v>
      </c>
      <c r="F1955" s="103">
        <v>679225</v>
      </c>
      <c r="G1955" s="103">
        <v>6</v>
      </c>
      <c r="H1955" t="s">
        <v>54</v>
      </c>
      <c r="I1955" s="103"/>
    </row>
    <row r="1956" spans="1:9" x14ac:dyDescent="0.35">
      <c r="A1956" t="s">
        <v>5698</v>
      </c>
      <c r="B1956" t="s">
        <v>51</v>
      </c>
      <c r="C1956" t="s">
        <v>5071</v>
      </c>
      <c r="D1956" t="s">
        <v>1768</v>
      </c>
      <c r="E1956" s="103">
        <v>0.59036402909634478</v>
      </c>
      <c r="F1956" s="103">
        <v>679225</v>
      </c>
      <c r="G1956" s="103">
        <v>6</v>
      </c>
      <c r="H1956" t="s">
        <v>54</v>
      </c>
      <c r="I1956" s="103"/>
    </row>
    <row r="1957" spans="1:9" x14ac:dyDescent="0.35">
      <c r="A1957" t="s">
        <v>5699</v>
      </c>
      <c r="B1957" t="s">
        <v>51</v>
      </c>
      <c r="C1957" t="s">
        <v>5071</v>
      </c>
      <c r="D1957" t="s">
        <v>340</v>
      </c>
      <c r="E1957" s="103">
        <v>1.0069361210237897</v>
      </c>
      <c r="F1957" s="103">
        <v>679225</v>
      </c>
      <c r="G1957" s="103">
        <v>6</v>
      </c>
      <c r="H1957" t="s">
        <v>54</v>
      </c>
      <c r="I1957" s="103"/>
    </row>
    <row r="1958" spans="1:9" x14ac:dyDescent="0.35">
      <c r="A1958" t="s">
        <v>5700</v>
      </c>
      <c r="B1958" t="s">
        <v>51</v>
      </c>
      <c r="C1958" t="s">
        <v>5071</v>
      </c>
      <c r="D1958" t="s">
        <v>777</v>
      </c>
      <c r="E1958" s="103">
        <v>1.6996076270318023</v>
      </c>
      <c r="F1958" s="103">
        <v>679225</v>
      </c>
      <c r="G1958" s="103">
        <v>6</v>
      </c>
      <c r="H1958" t="s">
        <v>54</v>
      </c>
      <c r="I1958" s="103"/>
    </row>
    <row r="1959" spans="1:9" x14ac:dyDescent="0.35">
      <c r="A1959" t="s">
        <v>5701</v>
      </c>
      <c r="B1959" t="s">
        <v>51</v>
      </c>
      <c r="C1959" t="s">
        <v>5071</v>
      </c>
      <c r="D1959" t="s">
        <v>776</v>
      </c>
      <c r="E1959" s="103">
        <v>4.161471784598894</v>
      </c>
      <c r="F1959" s="103">
        <v>679225</v>
      </c>
      <c r="G1959" s="103">
        <v>6</v>
      </c>
      <c r="H1959" t="s">
        <v>54</v>
      </c>
      <c r="I1959" s="103"/>
    </row>
    <row r="1960" spans="1:9" x14ac:dyDescent="0.35">
      <c r="A1960" t="s">
        <v>1186</v>
      </c>
      <c r="B1960" t="s">
        <v>51</v>
      </c>
      <c r="C1960" t="s">
        <v>58</v>
      </c>
      <c r="D1960" t="s">
        <v>40</v>
      </c>
      <c r="E1960" s="103">
        <v>4.0361914051921782E-3</v>
      </c>
      <c r="F1960" s="103">
        <v>679225</v>
      </c>
      <c r="G1960" s="103">
        <v>6</v>
      </c>
      <c r="H1960" t="s">
        <v>54</v>
      </c>
      <c r="I1960" s="103"/>
    </row>
    <row r="1961" spans="1:9" x14ac:dyDescent="0.35">
      <c r="A1961" t="s">
        <v>5702</v>
      </c>
      <c r="B1961" t="s">
        <v>51</v>
      </c>
      <c r="C1961" t="s">
        <v>58</v>
      </c>
      <c r="D1961" t="s">
        <v>5070</v>
      </c>
      <c r="E1961" s="103">
        <v>4.1273212316508059E-3</v>
      </c>
      <c r="F1961" s="103">
        <v>679225</v>
      </c>
      <c r="G1961" s="103">
        <v>6</v>
      </c>
      <c r="H1961" t="s">
        <v>54</v>
      </c>
      <c r="I1961" s="103"/>
    </row>
    <row r="1962" spans="1:9" x14ac:dyDescent="0.35">
      <c r="A1962" t="s">
        <v>5703</v>
      </c>
      <c r="B1962" t="s">
        <v>51</v>
      </c>
      <c r="C1962" t="s">
        <v>58</v>
      </c>
      <c r="D1962" t="s">
        <v>5071</v>
      </c>
      <c r="E1962" s="103">
        <v>4.1273212316508059E-3</v>
      </c>
      <c r="F1962" s="103">
        <v>679225</v>
      </c>
      <c r="G1962" s="103">
        <v>6</v>
      </c>
      <c r="H1962" t="s">
        <v>54</v>
      </c>
      <c r="I1962" s="103"/>
    </row>
    <row r="1963" spans="1:9" x14ac:dyDescent="0.35">
      <c r="A1963" t="s">
        <v>5704</v>
      </c>
      <c r="B1963" t="s">
        <v>51</v>
      </c>
      <c r="C1963" t="s">
        <v>58</v>
      </c>
      <c r="D1963" t="s">
        <v>5072</v>
      </c>
      <c r="E1963" s="103">
        <v>4.1273212316508059E-3</v>
      </c>
      <c r="F1963" s="103">
        <v>679225</v>
      </c>
      <c r="G1963" s="103">
        <v>6</v>
      </c>
      <c r="H1963" t="s">
        <v>54</v>
      </c>
      <c r="I1963" s="103"/>
    </row>
    <row r="1964" spans="1:9" x14ac:dyDescent="0.35">
      <c r="A1964" t="s">
        <v>1187</v>
      </c>
      <c r="B1964" t="s">
        <v>51</v>
      </c>
      <c r="C1964" t="s">
        <v>58</v>
      </c>
      <c r="D1964" t="s">
        <v>42</v>
      </c>
      <c r="E1964" s="103">
        <v>4.0916466481233406E-3</v>
      </c>
      <c r="F1964" s="103">
        <v>679225</v>
      </c>
      <c r="G1964" s="103">
        <v>6</v>
      </c>
      <c r="H1964" t="s">
        <v>54</v>
      </c>
      <c r="I1964" s="103"/>
    </row>
    <row r="1965" spans="1:9" x14ac:dyDescent="0.35">
      <c r="A1965" t="s">
        <v>1979</v>
      </c>
      <c r="B1965" t="s">
        <v>51</v>
      </c>
      <c r="C1965" t="s">
        <v>58</v>
      </c>
      <c r="D1965" t="s">
        <v>1767</v>
      </c>
      <c r="E1965" s="103">
        <v>4.0916466481233406E-3</v>
      </c>
      <c r="F1965" s="103">
        <v>679225</v>
      </c>
      <c r="G1965" s="103">
        <v>6</v>
      </c>
      <c r="H1965" t="s">
        <v>54</v>
      </c>
      <c r="I1965" s="103"/>
    </row>
    <row r="1966" spans="1:9" x14ac:dyDescent="0.35">
      <c r="A1966" t="s">
        <v>1980</v>
      </c>
      <c r="B1966" t="s">
        <v>51</v>
      </c>
      <c r="C1966" t="s">
        <v>58</v>
      </c>
      <c r="D1966" t="s">
        <v>1768</v>
      </c>
      <c r="E1966" s="103">
        <v>3.0665051145950945E-3</v>
      </c>
      <c r="F1966" s="103">
        <v>679225</v>
      </c>
      <c r="G1966" s="103">
        <v>6</v>
      </c>
      <c r="H1966" t="s">
        <v>54</v>
      </c>
      <c r="I1966" s="103"/>
    </row>
    <row r="1967" spans="1:9" x14ac:dyDescent="0.35">
      <c r="A1967" t="s">
        <v>1188</v>
      </c>
      <c r="B1967" t="s">
        <v>51</v>
      </c>
      <c r="C1967" t="s">
        <v>58</v>
      </c>
      <c r="D1967" t="s">
        <v>340</v>
      </c>
      <c r="E1967" s="103">
        <v>4.0498693572634473E-3</v>
      </c>
      <c r="F1967" s="103">
        <v>679225</v>
      </c>
      <c r="G1967" s="103">
        <v>6</v>
      </c>
      <c r="H1967" t="s">
        <v>54</v>
      </c>
      <c r="I1967" s="103"/>
    </row>
    <row r="1968" spans="1:9" x14ac:dyDescent="0.35">
      <c r="A1968" t="s">
        <v>1189</v>
      </c>
      <c r="B1968" t="s">
        <v>51</v>
      </c>
      <c r="C1968" t="s">
        <v>58</v>
      </c>
      <c r="D1968" t="s">
        <v>777</v>
      </c>
      <c r="E1968" s="103">
        <v>6.2371697779939695E-3</v>
      </c>
      <c r="F1968" s="103">
        <v>679225</v>
      </c>
      <c r="G1968" s="103">
        <v>6</v>
      </c>
      <c r="H1968" t="s">
        <v>54</v>
      </c>
      <c r="I1968" s="103"/>
    </row>
    <row r="1969" spans="1:9" x14ac:dyDescent="0.35">
      <c r="A1969" t="s">
        <v>1190</v>
      </c>
      <c r="B1969" t="s">
        <v>51</v>
      </c>
      <c r="C1969" t="s">
        <v>58</v>
      </c>
      <c r="D1969" t="s">
        <v>776</v>
      </c>
      <c r="E1969" s="103">
        <v>1.672859531352083E-2</v>
      </c>
      <c r="F1969" s="103">
        <v>679225</v>
      </c>
      <c r="G1969" s="103">
        <v>6</v>
      </c>
      <c r="H1969" t="s">
        <v>54</v>
      </c>
      <c r="I1969" s="103"/>
    </row>
    <row r="1970" spans="1:9" x14ac:dyDescent="0.35">
      <c r="A1970" t="s">
        <v>5705</v>
      </c>
      <c r="B1970" t="s">
        <v>51</v>
      </c>
      <c r="C1970" t="s">
        <v>5072</v>
      </c>
      <c r="D1970" t="s">
        <v>40</v>
      </c>
      <c r="E1970" s="103">
        <v>0.97406413007812842</v>
      </c>
      <c r="F1970" s="103">
        <v>679225</v>
      </c>
      <c r="G1970" s="103">
        <v>6</v>
      </c>
      <c r="H1970" t="s">
        <v>54</v>
      </c>
      <c r="I1970" s="103"/>
    </row>
    <row r="1971" spans="1:9" x14ac:dyDescent="0.35">
      <c r="A1971" t="s">
        <v>5706</v>
      </c>
      <c r="B1971" t="s">
        <v>51</v>
      </c>
      <c r="C1971" t="s">
        <v>5072</v>
      </c>
      <c r="D1971" t="s">
        <v>5070</v>
      </c>
      <c r="E1971" s="103">
        <v>1.0010639414466986</v>
      </c>
      <c r="F1971" s="103">
        <v>679225</v>
      </c>
      <c r="G1971" s="103">
        <v>6</v>
      </c>
      <c r="H1971" t="s">
        <v>54</v>
      </c>
      <c r="I1971" s="103"/>
    </row>
    <row r="1972" spans="1:9" x14ac:dyDescent="0.35">
      <c r="A1972" t="s">
        <v>5707</v>
      </c>
      <c r="B1972" t="s">
        <v>51</v>
      </c>
      <c r="C1972" t="s">
        <v>5072</v>
      </c>
      <c r="D1972" t="s">
        <v>5071</v>
      </c>
      <c r="E1972" s="103">
        <v>0.97465000197501028</v>
      </c>
      <c r="F1972" s="103">
        <v>679225</v>
      </c>
      <c r="G1972" s="103">
        <v>6</v>
      </c>
      <c r="H1972" t="s">
        <v>54</v>
      </c>
      <c r="I1972" s="103"/>
    </row>
    <row r="1973" spans="1:9" x14ac:dyDescent="0.35">
      <c r="A1973" t="s">
        <v>5708</v>
      </c>
      <c r="B1973" t="s">
        <v>51</v>
      </c>
      <c r="C1973" t="s">
        <v>5072</v>
      </c>
      <c r="D1973" t="s">
        <v>5072</v>
      </c>
      <c r="E1973" s="103">
        <v>1</v>
      </c>
      <c r="F1973" s="103">
        <v>679225</v>
      </c>
      <c r="G1973" s="103">
        <v>6</v>
      </c>
      <c r="H1973" t="s">
        <v>54</v>
      </c>
      <c r="I1973" s="103"/>
    </row>
    <row r="1974" spans="1:9" x14ac:dyDescent="0.35">
      <c r="A1974" t="s">
        <v>5709</v>
      </c>
      <c r="B1974" t="s">
        <v>51</v>
      </c>
      <c r="C1974" t="s">
        <v>5072</v>
      </c>
      <c r="D1974" t="s">
        <v>42</v>
      </c>
      <c r="E1974" s="103">
        <v>0.9913841717773294</v>
      </c>
      <c r="F1974" s="103">
        <v>679225</v>
      </c>
      <c r="G1974" s="103">
        <v>6</v>
      </c>
      <c r="H1974" t="s">
        <v>54</v>
      </c>
      <c r="I1974" s="103"/>
    </row>
    <row r="1975" spans="1:9" x14ac:dyDescent="0.35">
      <c r="A1975" t="s">
        <v>5710</v>
      </c>
      <c r="B1975" t="s">
        <v>51</v>
      </c>
      <c r="C1975" t="s">
        <v>5072</v>
      </c>
      <c r="D1975" t="s">
        <v>1767</v>
      </c>
      <c r="E1975" s="103">
        <v>0.98651390722784371</v>
      </c>
      <c r="F1975" s="103">
        <v>679225</v>
      </c>
      <c r="G1975" s="103">
        <v>6</v>
      </c>
      <c r="H1975" t="s">
        <v>54</v>
      </c>
      <c r="I1975" s="103"/>
    </row>
    <row r="1976" spans="1:9" x14ac:dyDescent="0.35">
      <c r="A1976" t="s">
        <v>5711</v>
      </c>
      <c r="B1976" t="s">
        <v>51</v>
      </c>
      <c r="C1976" t="s">
        <v>5072</v>
      </c>
      <c r="D1976" t="s">
        <v>1768</v>
      </c>
      <c r="E1976" s="103">
        <v>0.57667952072715833</v>
      </c>
      <c r="F1976" s="103">
        <v>679225</v>
      </c>
      <c r="G1976" s="103">
        <v>6</v>
      </c>
      <c r="H1976" t="s">
        <v>54</v>
      </c>
      <c r="I1976" s="103"/>
    </row>
    <row r="1977" spans="1:9" x14ac:dyDescent="0.35">
      <c r="A1977" t="s">
        <v>5712</v>
      </c>
      <c r="B1977" t="s">
        <v>51</v>
      </c>
      <c r="C1977" t="s">
        <v>5072</v>
      </c>
      <c r="D1977" t="s">
        <v>340</v>
      </c>
      <c r="E1977" s="103">
        <v>0.97996295011852819</v>
      </c>
      <c r="F1977" s="103">
        <v>679225</v>
      </c>
      <c r="G1977" s="103">
        <v>6</v>
      </c>
      <c r="H1977" t="s">
        <v>54</v>
      </c>
      <c r="I1977" s="103"/>
    </row>
    <row r="1978" spans="1:9" x14ac:dyDescent="0.35">
      <c r="A1978" t="s">
        <v>5713</v>
      </c>
      <c r="B1978" t="s">
        <v>51</v>
      </c>
      <c r="C1978" t="s">
        <v>5072</v>
      </c>
      <c r="D1978" t="s">
        <v>777</v>
      </c>
      <c r="E1978" s="103">
        <v>1.6568878759553298</v>
      </c>
      <c r="F1978" s="103">
        <v>679225</v>
      </c>
      <c r="G1978" s="103">
        <v>6</v>
      </c>
      <c r="H1978" t="s">
        <v>54</v>
      </c>
      <c r="I1978" s="103"/>
    </row>
    <row r="1979" spans="1:9" x14ac:dyDescent="0.35">
      <c r="A1979" t="s">
        <v>5714</v>
      </c>
      <c r="B1979" t="s">
        <v>51</v>
      </c>
      <c r="C1979" t="s">
        <v>5072</v>
      </c>
      <c r="D1979" t="s">
        <v>776</v>
      </c>
      <c r="E1979" s="103">
        <v>4.0557920902572953</v>
      </c>
      <c r="F1979" s="103">
        <v>679225</v>
      </c>
      <c r="G1979" s="103">
        <v>6</v>
      </c>
      <c r="H1979" t="s">
        <v>54</v>
      </c>
      <c r="I1979" s="103"/>
    </row>
    <row r="1980" spans="1:9" x14ac:dyDescent="0.35">
      <c r="A1980" t="s">
        <v>921</v>
      </c>
      <c r="B1980" t="s">
        <v>51</v>
      </c>
      <c r="C1980" t="s">
        <v>42</v>
      </c>
      <c r="D1980" t="s">
        <v>40</v>
      </c>
      <c r="E1980" s="103">
        <v>0.98305096476029508</v>
      </c>
      <c r="F1980" s="103">
        <v>679225</v>
      </c>
      <c r="G1980" s="103">
        <v>6</v>
      </c>
      <c r="H1980" t="s">
        <v>54</v>
      </c>
      <c r="I1980" s="103"/>
    </row>
    <row r="1981" spans="1:9" x14ac:dyDescent="0.35">
      <c r="A1981" t="s">
        <v>5715</v>
      </c>
      <c r="B1981" t="s">
        <v>51</v>
      </c>
      <c r="C1981" t="s">
        <v>42</v>
      </c>
      <c r="D1981" t="s">
        <v>5070</v>
      </c>
      <c r="E1981" s="103">
        <v>1.0099991679937905</v>
      </c>
      <c r="F1981" s="103">
        <v>679225</v>
      </c>
      <c r="G1981" s="103">
        <v>6</v>
      </c>
      <c r="H1981" t="s">
        <v>54</v>
      </c>
      <c r="I1981" s="103"/>
    </row>
    <row r="1982" spans="1:9" x14ac:dyDescent="0.35">
      <c r="A1982" t="s">
        <v>5716</v>
      </c>
      <c r="B1982" t="s">
        <v>51</v>
      </c>
      <c r="C1982" t="s">
        <v>42</v>
      </c>
      <c r="D1982" t="s">
        <v>5071</v>
      </c>
      <c r="E1982" s="103">
        <v>0.98362574806932368</v>
      </c>
      <c r="F1982" s="103">
        <v>679225</v>
      </c>
      <c r="G1982" s="103">
        <v>6</v>
      </c>
      <c r="H1982" t="s">
        <v>54</v>
      </c>
      <c r="I1982" s="103"/>
    </row>
    <row r="1983" spans="1:9" x14ac:dyDescent="0.35">
      <c r="A1983" t="s">
        <v>5717</v>
      </c>
      <c r="B1983" t="s">
        <v>51</v>
      </c>
      <c r="C1983" t="s">
        <v>42</v>
      </c>
      <c r="D1983" t="s">
        <v>5072</v>
      </c>
      <c r="E1983" s="103">
        <v>1.0092896842771522</v>
      </c>
      <c r="F1983" s="103">
        <v>679225</v>
      </c>
      <c r="G1983" s="103">
        <v>6</v>
      </c>
      <c r="H1983" t="s">
        <v>54</v>
      </c>
      <c r="I1983" s="103"/>
    </row>
    <row r="1984" spans="1:9" x14ac:dyDescent="0.35">
      <c r="A1984" t="s">
        <v>919</v>
      </c>
      <c r="B1984" t="s">
        <v>51</v>
      </c>
      <c r="C1984" t="s">
        <v>42</v>
      </c>
      <c r="D1984" t="s">
        <v>42</v>
      </c>
      <c r="E1984" s="103">
        <v>1</v>
      </c>
      <c r="F1984" s="103">
        <v>679225</v>
      </c>
      <c r="G1984" s="103">
        <v>6</v>
      </c>
      <c r="H1984" t="s">
        <v>54</v>
      </c>
      <c r="I1984" s="103"/>
    </row>
    <row r="1985" spans="1:9" x14ac:dyDescent="0.35">
      <c r="A1985" t="s">
        <v>1959</v>
      </c>
      <c r="B1985" t="s">
        <v>51</v>
      </c>
      <c r="C1985" t="s">
        <v>42</v>
      </c>
      <c r="D1985" t="s">
        <v>1767</v>
      </c>
      <c r="E1985" s="103">
        <v>0.99508305852263923</v>
      </c>
      <c r="F1985" s="103">
        <v>679225</v>
      </c>
      <c r="G1985" s="103">
        <v>6</v>
      </c>
      <c r="H1985" t="s">
        <v>54</v>
      </c>
      <c r="I1985" s="103"/>
    </row>
    <row r="1986" spans="1:9" x14ac:dyDescent="0.35">
      <c r="A1986" t="s">
        <v>1960</v>
      </c>
      <c r="B1986" t="s">
        <v>51</v>
      </c>
      <c r="C1986" t="s">
        <v>42</v>
      </c>
      <c r="D1986" t="s">
        <v>1768</v>
      </c>
      <c r="E1986" s="103">
        <v>0.58035194017113489</v>
      </c>
      <c r="F1986" s="103">
        <v>679225</v>
      </c>
      <c r="G1986" s="103">
        <v>6</v>
      </c>
      <c r="H1986" t="s">
        <v>54</v>
      </c>
      <c r="I1986" s="103"/>
    </row>
    <row r="1987" spans="1:9" x14ac:dyDescent="0.35">
      <c r="A1987" t="s">
        <v>920</v>
      </c>
      <c r="B1987" t="s">
        <v>51</v>
      </c>
      <c r="C1987" t="s">
        <v>42</v>
      </c>
      <c r="D1987" t="s">
        <v>340</v>
      </c>
      <c r="E1987" s="103">
        <v>0.98900584147024684</v>
      </c>
      <c r="F1987" s="103">
        <v>679225</v>
      </c>
      <c r="G1987" s="103">
        <v>6</v>
      </c>
      <c r="H1987" t="s">
        <v>54</v>
      </c>
      <c r="I1987" s="103"/>
    </row>
    <row r="1988" spans="1:9" x14ac:dyDescent="0.35">
      <c r="A1988" t="s">
        <v>606</v>
      </c>
      <c r="B1988" t="s">
        <v>51</v>
      </c>
      <c r="C1988" t="s">
        <v>42</v>
      </c>
      <c r="D1988" t="s">
        <v>777</v>
      </c>
      <c r="E1988" s="103">
        <v>1.6722715605721084</v>
      </c>
      <c r="F1988" s="103">
        <v>679225</v>
      </c>
      <c r="G1988" s="103">
        <v>6</v>
      </c>
      <c r="H1988" t="s">
        <v>54</v>
      </c>
      <c r="I1988" s="103"/>
    </row>
    <row r="1989" spans="1:9" x14ac:dyDescent="0.35">
      <c r="A1989" t="s">
        <v>610</v>
      </c>
      <c r="B1989" t="s">
        <v>51</v>
      </c>
      <c r="C1989" t="s">
        <v>42</v>
      </c>
      <c r="D1989" t="s">
        <v>776</v>
      </c>
      <c r="E1989" s="103">
        <v>4.0929281971632419</v>
      </c>
      <c r="F1989" s="103">
        <v>679225</v>
      </c>
      <c r="G1989" s="103">
        <v>6</v>
      </c>
      <c r="H1989" t="s">
        <v>54</v>
      </c>
      <c r="I1989" s="103"/>
    </row>
    <row r="1990" spans="1:9" x14ac:dyDescent="0.35">
      <c r="A1990" t="s">
        <v>1961</v>
      </c>
      <c r="B1990" t="s">
        <v>51</v>
      </c>
      <c r="C1990" t="s">
        <v>1767</v>
      </c>
      <c r="D1990" t="s">
        <v>40</v>
      </c>
      <c r="E1990" s="103">
        <v>0.98792926394242708</v>
      </c>
      <c r="F1990" s="103">
        <v>679225</v>
      </c>
      <c r="G1990" s="103">
        <v>6</v>
      </c>
      <c r="H1990" t="s">
        <v>54</v>
      </c>
      <c r="I1990" s="103"/>
    </row>
    <row r="1991" spans="1:9" x14ac:dyDescent="0.35">
      <c r="A1991" t="s">
        <v>5718</v>
      </c>
      <c r="B1991" t="s">
        <v>51</v>
      </c>
      <c r="C1991" t="s">
        <v>1767</v>
      </c>
      <c r="D1991" t="s">
        <v>5070</v>
      </c>
      <c r="E1991" s="103">
        <v>1.0150515551589367</v>
      </c>
      <c r="F1991" s="103">
        <v>679225</v>
      </c>
      <c r="G1991" s="103">
        <v>6</v>
      </c>
      <c r="H1991" t="s">
        <v>54</v>
      </c>
      <c r="I1991" s="103"/>
    </row>
    <row r="1992" spans="1:9" x14ac:dyDescent="0.35">
      <c r="A1992" t="s">
        <v>5719</v>
      </c>
      <c r="B1992" t="s">
        <v>51</v>
      </c>
      <c r="C1992" t="s">
        <v>1767</v>
      </c>
      <c r="D1992" t="s">
        <v>5071</v>
      </c>
      <c r="E1992" s="103">
        <v>0.98850525812726209</v>
      </c>
      <c r="F1992" s="103">
        <v>679225</v>
      </c>
      <c r="G1992" s="103">
        <v>6</v>
      </c>
      <c r="H1992" t="s">
        <v>54</v>
      </c>
      <c r="I1992" s="103"/>
    </row>
    <row r="1993" spans="1:9" x14ac:dyDescent="0.35">
      <c r="A1993" t="s">
        <v>5720</v>
      </c>
      <c r="B1993" t="s">
        <v>51</v>
      </c>
      <c r="C1993" t="s">
        <v>1767</v>
      </c>
      <c r="D1993" t="s">
        <v>5072</v>
      </c>
      <c r="E1993" s="103">
        <v>1.0143414494765659</v>
      </c>
      <c r="F1993" s="103">
        <v>679225</v>
      </c>
      <c r="G1993" s="103">
        <v>6</v>
      </c>
      <c r="H1993" t="s">
        <v>54</v>
      </c>
      <c r="I1993" s="103"/>
    </row>
    <row r="1994" spans="1:9" x14ac:dyDescent="0.35">
      <c r="A1994" t="s">
        <v>1962</v>
      </c>
      <c r="B1994" t="s">
        <v>51</v>
      </c>
      <c r="C1994" t="s">
        <v>1767</v>
      </c>
      <c r="D1994" t="s">
        <v>42</v>
      </c>
      <c r="E1994" s="103">
        <v>1.0050032968373632</v>
      </c>
      <c r="F1994" s="103">
        <v>679225</v>
      </c>
      <c r="G1994" s="103">
        <v>6</v>
      </c>
      <c r="H1994" t="s">
        <v>54</v>
      </c>
      <c r="I1994" s="103"/>
    </row>
    <row r="1995" spans="1:9" x14ac:dyDescent="0.35">
      <c r="A1995" t="s">
        <v>1963</v>
      </c>
      <c r="B1995" t="s">
        <v>51</v>
      </c>
      <c r="C1995" t="s">
        <v>1767</v>
      </c>
      <c r="D1995" t="s">
        <v>1767</v>
      </c>
      <c r="E1995" s="103">
        <v>1</v>
      </c>
      <c r="F1995" s="103">
        <v>679225</v>
      </c>
      <c r="G1995" s="103">
        <v>6</v>
      </c>
      <c r="H1995" t="s">
        <v>54</v>
      </c>
      <c r="I1995" s="103"/>
    </row>
    <row r="1996" spans="1:9" x14ac:dyDescent="0.35">
      <c r="A1996" t="s">
        <v>1964</v>
      </c>
      <c r="B1996" t="s">
        <v>51</v>
      </c>
      <c r="C1996" t="s">
        <v>1767</v>
      </c>
      <c r="D1996" t="s">
        <v>1768</v>
      </c>
      <c r="E1996" s="103">
        <v>0.58289246324664556</v>
      </c>
      <c r="F1996" s="103">
        <v>679225</v>
      </c>
      <c r="G1996" s="103">
        <v>6</v>
      </c>
      <c r="H1996" t="s">
        <v>54</v>
      </c>
      <c r="I1996" s="103"/>
    </row>
    <row r="1997" spans="1:9" x14ac:dyDescent="0.35">
      <c r="A1997" t="s">
        <v>1965</v>
      </c>
      <c r="B1997" t="s">
        <v>51</v>
      </c>
      <c r="C1997" t="s">
        <v>1767</v>
      </c>
      <c r="D1997" t="s">
        <v>340</v>
      </c>
      <c r="E1997" s="103">
        <v>0.99398961430426547</v>
      </c>
      <c r="F1997" s="103">
        <v>679225</v>
      </c>
      <c r="G1997" s="103">
        <v>6</v>
      </c>
      <c r="H1997" t="s">
        <v>54</v>
      </c>
      <c r="I1997" s="103"/>
    </row>
    <row r="1998" spans="1:9" x14ac:dyDescent="0.35">
      <c r="A1998" t="s">
        <v>1966</v>
      </c>
      <c r="B1998" t="s">
        <v>51</v>
      </c>
      <c r="C1998" t="s">
        <v>1767</v>
      </c>
      <c r="D1998" t="s">
        <v>777</v>
      </c>
      <c r="E1998" s="103">
        <v>1.6797857965763769</v>
      </c>
      <c r="F1998" s="103">
        <v>679225</v>
      </c>
      <c r="G1998" s="103">
        <v>6</v>
      </c>
      <c r="H1998" t="s">
        <v>54</v>
      </c>
      <c r="I1998" s="103"/>
    </row>
    <row r="1999" spans="1:9" x14ac:dyDescent="0.35">
      <c r="A1999" t="s">
        <v>1967</v>
      </c>
      <c r="B1999" t="s">
        <v>51</v>
      </c>
      <c r="C1999" t="s">
        <v>1767</v>
      </c>
      <c r="D1999" t="s">
        <v>776</v>
      </c>
      <c r="E1999" s="103">
        <v>4.1127606126659106</v>
      </c>
      <c r="F1999" s="103">
        <v>679225</v>
      </c>
      <c r="G1999" s="103">
        <v>6</v>
      </c>
      <c r="H1999" t="s">
        <v>54</v>
      </c>
      <c r="I1999" s="103"/>
    </row>
    <row r="2000" spans="1:9" x14ac:dyDescent="0.35">
      <c r="A2000" t="s">
        <v>1968</v>
      </c>
      <c r="B2000" t="s">
        <v>51</v>
      </c>
      <c r="C2000" t="s">
        <v>1768</v>
      </c>
      <c r="D2000" t="s">
        <v>40</v>
      </c>
      <c r="E2000" s="103">
        <v>1.8919404908813735</v>
      </c>
      <c r="F2000" s="103">
        <v>679225</v>
      </c>
      <c r="G2000" s="103">
        <v>6</v>
      </c>
      <c r="H2000" t="s">
        <v>54</v>
      </c>
      <c r="I2000" s="103"/>
    </row>
    <row r="2001" spans="1:9" x14ac:dyDescent="0.35">
      <c r="A2001" t="s">
        <v>5721</v>
      </c>
      <c r="B2001" t="s">
        <v>51</v>
      </c>
      <c r="C2001" t="s">
        <v>1768</v>
      </c>
      <c r="D2001" t="s">
        <v>5070</v>
      </c>
      <c r="E2001" s="103">
        <v>1.9530825312739464</v>
      </c>
      <c r="F2001" s="103">
        <v>679225</v>
      </c>
      <c r="G2001" s="103">
        <v>6</v>
      </c>
      <c r="H2001" t="s">
        <v>54</v>
      </c>
      <c r="I2001" s="103"/>
    </row>
    <row r="2002" spans="1:9" x14ac:dyDescent="0.35">
      <c r="A2002" t="s">
        <v>5722</v>
      </c>
      <c r="B2002" t="s">
        <v>51</v>
      </c>
      <c r="C2002" t="s">
        <v>1768</v>
      </c>
      <c r="D2002" t="s">
        <v>5071</v>
      </c>
      <c r="E2002" s="103">
        <v>1.8929368996513003</v>
      </c>
      <c r="F2002" s="103">
        <v>679225</v>
      </c>
      <c r="G2002" s="103">
        <v>6</v>
      </c>
      <c r="H2002" t="s">
        <v>54</v>
      </c>
      <c r="I2002" s="103"/>
    </row>
    <row r="2003" spans="1:9" x14ac:dyDescent="0.35">
      <c r="A2003" t="s">
        <v>5723</v>
      </c>
      <c r="B2003" t="s">
        <v>51</v>
      </c>
      <c r="C2003" t="s">
        <v>1768</v>
      </c>
      <c r="D2003" t="s">
        <v>5072</v>
      </c>
      <c r="E2003" s="103">
        <v>1.9520802262674144</v>
      </c>
      <c r="F2003" s="103">
        <v>679225</v>
      </c>
      <c r="G2003" s="103">
        <v>6</v>
      </c>
      <c r="H2003" t="s">
        <v>54</v>
      </c>
      <c r="I2003" s="103"/>
    </row>
    <row r="2004" spans="1:9" x14ac:dyDescent="0.35">
      <c r="A2004" t="s">
        <v>1969</v>
      </c>
      <c r="B2004" t="s">
        <v>51</v>
      </c>
      <c r="C2004" t="s">
        <v>1768</v>
      </c>
      <c r="D2004" t="s">
        <v>42</v>
      </c>
      <c r="E2004" s="103">
        <v>1.9293430691829991</v>
      </c>
      <c r="F2004" s="103">
        <v>679225</v>
      </c>
      <c r="G2004" s="103">
        <v>6</v>
      </c>
      <c r="H2004" t="s">
        <v>54</v>
      </c>
      <c r="I2004" s="103"/>
    </row>
    <row r="2005" spans="1:9" x14ac:dyDescent="0.35">
      <c r="A2005" t="s">
        <v>1970</v>
      </c>
      <c r="B2005" t="s">
        <v>51</v>
      </c>
      <c r="C2005" t="s">
        <v>1768</v>
      </c>
      <c r="D2005" t="s">
        <v>1767</v>
      </c>
      <c r="E2005" s="103">
        <v>1.9181312594448767</v>
      </c>
      <c r="F2005" s="103">
        <v>679225</v>
      </c>
      <c r="G2005" s="103">
        <v>6</v>
      </c>
      <c r="H2005" t="s">
        <v>54</v>
      </c>
      <c r="I2005" s="103"/>
    </row>
    <row r="2006" spans="1:9" x14ac:dyDescent="0.35">
      <c r="A2006" t="s">
        <v>1971</v>
      </c>
      <c r="B2006" t="s">
        <v>51</v>
      </c>
      <c r="C2006" t="s">
        <v>1768</v>
      </c>
      <c r="D2006" t="s">
        <v>1768</v>
      </c>
      <c r="E2006" s="103">
        <v>1</v>
      </c>
      <c r="F2006" s="103">
        <v>679225</v>
      </c>
      <c r="G2006" s="103">
        <v>6</v>
      </c>
      <c r="H2006" t="s">
        <v>54</v>
      </c>
      <c r="I2006" s="103"/>
    </row>
    <row r="2007" spans="1:9" x14ac:dyDescent="0.35">
      <c r="A2007" t="s">
        <v>1972</v>
      </c>
      <c r="B2007" t="s">
        <v>51</v>
      </c>
      <c r="C2007" t="s">
        <v>1768</v>
      </c>
      <c r="D2007" t="s">
        <v>340</v>
      </c>
      <c r="E2007" s="103">
        <v>1.9144518539337558</v>
      </c>
      <c r="F2007" s="103">
        <v>679225</v>
      </c>
      <c r="G2007" s="103">
        <v>6</v>
      </c>
      <c r="H2007" t="s">
        <v>54</v>
      </c>
      <c r="I2007" s="103"/>
    </row>
    <row r="2008" spans="1:9" x14ac:dyDescent="0.35">
      <c r="A2008" t="s">
        <v>1973</v>
      </c>
      <c r="B2008" t="s">
        <v>51</v>
      </c>
      <c r="C2008" t="s">
        <v>1768</v>
      </c>
      <c r="D2008" t="s">
        <v>777</v>
      </c>
      <c r="E2008" s="103">
        <v>3.1930208033490124</v>
      </c>
      <c r="F2008" s="103">
        <v>679225</v>
      </c>
      <c r="G2008" s="103">
        <v>6</v>
      </c>
      <c r="H2008" t="s">
        <v>54</v>
      </c>
      <c r="I2008" s="103"/>
    </row>
    <row r="2009" spans="1:9" x14ac:dyDescent="0.35">
      <c r="A2009" t="s">
        <v>1974</v>
      </c>
      <c r="B2009" t="s">
        <v>51</v>
      </c>
      <c r="C2009" t="s">
        <v>1768</v>
      </c>
      <c r="D2009" t="s">
        <v>776</v>
      </c>
      <c r="E2009" s="103">
        <v>7.8522953745564523</v>
      </c>
      <c r="F2009" s="103">
        <v>679225</v>
      </c>
      <c r="G2009" s="103">
        <v>6</v>
      </c>
      <c r="H2009" t="s">
        <v>54</v>
      </c>
      <c r="I2009" s="103"/>
    </row>
    <row r="2010" spans="1:9" x14ac:dyDescent="0.35">
      <c r="A2010" t="s">
        <v>924</v>
      </c>
      <c r="B2010" t="s">
        <v>51</v>
      </c>
      <c r="C2010" t="s">
        <v>340</v>
      </c>
      <c r="D2010" t="s">
        <v>40</v>
      </c>
      <c r="E2010" s="103">
        <v>1.0008457534481512</v>
      </c>
      <c r="F2010" s="103">
        <v>679225</v>
      </c>
      <c r="G2010" s="103">
        <v>6</v>
      </c>
      <c r="H2010" t="s">
        <v>54</v>
      </c>
      <c r="I2010" s="103"/>
    </row>
    <row r="2011" spans="1:9" x14ac:dyDescent="0.35">
      <c r="A2011" t="s">
        <v>5724</v>
      </c>
      <c r="B2011" t="s">
        <v>51</v>
      </c>
      <c r="C2011" t="s">
        <v>340</v>
      </c>
      <c r="D2011" t="s">
        <v>5070</v>
      </c>
      <c r="E2011" s="103">
        <v>1.0291515106810518</v>
      </c>
      <c r="F2011" s="103">
        <v>679225</v>
      </c>
      <c r="G2011" s="103">
        <v>6</v>
      </c>
      <c r="H2011" t="s">
        <v>54</v>
      </c>
      <c r="I2011" s="103"/>
    </row>
    <row r="2012" spans="1:9" x14ac:dyDescent="0.35">
      <c r="A2012" t="s">
        <v>5725</v>
      </c>
      <c r="B2012" t="s">
        <v>51</v>
      </c>
      <c r="C2012" t="s">
        <v>340</v>
      </c>
      <c r="D2012" t="s">
        <v>5071</v>
      </c>
      <c r="E2012" s="103">
        <v>1.0018668161281954</v>
      </c>
      <c r="F2012" s="103">
        <v>679225</v>
      </c>
      <c r="G2012" s="103">
        <v>6</v>
      </c>
      <c r="H2012" t="s">
        <v>54</v>
      </c>
      <c r="I2012" s="103"/>
    </row>
    <row r="2013" spans="1:9" x14ac:dyDescent="0.35">
      <c r="A2013" t="s">
        <v>5726</v>
      </c>
      <c r="B2013" t="s">
        <v>51</v>
      </c>
      <c r="C2013" t="s">
        <v>340</v>
      </c>
      <c r="D2013" t="s">
        <v>5072</v>
      </c>
      <c r="E2013" s="103">
        <v>1.0281399508959188</v>
      </c>
      <c r="F2013" s="103">
        <v>679225</v>
      </c>
      <c r="G2013" s="103">
        <v>6</v>
      </c>
      <c r="H2013" t="s">
        <v>54</v>
      </c>
      <c r="I2013" s="103"/>
    </row>
    <row r="2014" spans="1:9" x14ac:dyDescent="0.35">
      <c r="A2014" t="s">
        <v>922</v>
      </c>
      <c r="B2014" t="s">
        <v>51</v>
      </c>
      <c r="C2014" t="s">
        <v>340</v>
      </c>
      <c r="D2014" t="s">
        <v>42</v>
      </c>
      <c r="E2014" s="103">
        <v>1.0192220704486317</v>
      </c>
      <c r="F2014" s="103">
        <v>679225</v>
      </c>
      <c r="G2014" s="103">
        <v>6</v>
      </c>
      <c r="H2014" t="s">
        <v>54</v>
      </c>
      <c r="I2014" s="103"/>
    </row>
    <row r="2015" spans="1:9" x14ac:dyDescent="0.35">
      <c r="A2015" t="s">
        <v>1975</v>
      </c>
      <c r="B2015" t="s">
        <v>51</v>
      </c>
      <c r="C2015" t="s">
        <v>340</v>
      </c>
      <c r="D2015" t="s">
        <v>1767</v>
      </c>
      <c r="E2015" s="103">
        <v>1.0142642561003903</v>
      </c>
      <c r="F2015" s="103">
        <v>679225</v>
      </c>
      <c r="G2015" s="103">
        <v>6</v>
      </c>
      <c r="H2015" t="s">
        <v>54</v>
      </c>
      <c r="I2015" s="103"/>
    </row>
    <row r="2016" spans="1:9" x14ac:dyDescent="0.35">
      <c r="A2016" t="s">
        <v>1976</v>
      </c>
      <c r="B2016" t="s">
        <v>51</v>
      </c>
      <c r="C2016" t="s">
        <v>340</v>
      </c>
      <c r="D2016" t="s">
        <v>1768</v>
      </c>
      <c r="E2016" s="103">
        <v>0.59337709191400068</v>
      </c>
      <c r="F2016" s="103">
        <v>679225</v>
      </c>
      <c r="G2016" s="103">
        <v>6</v>
      </c>
      <c r="H2016" t="s">
        <v>54</v>
      </c>
      <c r="I2016" s="103"/>
    </row>
    <row r="2017" spans="1:9" x14ac:dyDescent="0.35">
      <c r="A2017" t="s">
        <v>923</v>
      </c>
      <c r="B2017" t="s">
        <v>51</v>
      </c>
      <c r="C2017" t="s">
        <v>340</v>
      </c>
      <c r="D2017" t="s">
        <v>340</v>
      </c>
      <c r="E2017" s="103">
        <v>1</v>
      </c>
      <c r="F2017" s="103">
        <v>679225</v>
      </c>
      <c r="G2017" s="103">
        <v>6</v>
      </c>
      <c r="H2017" t="s">
        <v>54</v>
      </c>
      <c r="I2017" s="103"/>
    </row>
    <row r="2018" spans="1:9" x14ac:dyDescent="0.35">
      <c r="A2018" t="s">
        <v>614</v>
      </c>
      <c r="B2018" t="s">
        <v>51</v>
      </c>
      <c r="C2018" t="s">
        <v>340</v>
      </c>
      <c r="D2018" t="s">
        <v>777</v>
      </c>
      <c r="E2018" s="103">
        <v>1.7024069974120881</v>
      </c>
      <c r="F2018" s="103">
        <v>679225</v>
      </c>
      <c r="G2018" s="103">
        <v>6</v>
      </c>
      <c r="H2018" t="s">
        <v>54</v>
      </c>
      <c r="I2018" s="103"/>
    </row>
    <row r="2019" spans="1:9" x14ac:dyDescent="0.35">
      <c r="A2019" t="s">
        <v>618</v>
      </c>
      <c r="B2019" t="s">
        <v>51</v>
      </c>
      <c r="C2019" t="s">
        <v>340</v>
      </c>
      <c r="D2019" t="s">
        <v>776</v>
      </c>
      <c r="E2019" s="103">
        <v>4.167726044117475</v>
      </c>
      <c r="F2019" s="103">
        <v>679225</v>
      </c>
      <c r="G2019" s="103">
        <v>6</v>
      </c>
      <c r="H2019" t="s">
        <v>54</v>
      </c>
      <c r="I2019" s="103"/>
    </row>
    <row r="2020" spans="1:9" x14ac:dyDescent="0.35">
      <c r="A2020" t="s">
        <v>927</v>
      </c>
      <c r="B2020" t="s">
        <v>51</v>
      </c>
      <c r="C2020" t="s">
        <v>353</v>
      </c>
      <c r="D2020" t="s">
        <v>40</v>
      </c>
      <c r="E2020" s="103">
        <v>2.5329184316883097E-2</v>
      </c>
      <c r="F2020" s="103">
        <v>679225</v>
      </c>
      <c r="G2020" s="103">
        <v>6</v>
      </c>
      <c r="H2020" t="s">
        <v>54</v>
      </c>
      <c r="I2020" s="103"/>
    </row>
    <row r="2021" spans="1:9" x14ac:dyDescent="0.35">
      <c r="A2021" t="s">
        <v>5727</v>
      </c>
      <c r="B2021" t="s">
        <v>51</v>
      </c>
      <c r="C2021" t="s">
        <v>353</v>
      </c>
      <c r="D2021" t="s">
        <v>5070</v>
      </c>
      <c r="E2021" s="103">
        <v>2.7555490557681969E-2</v>
      </c>
      <c r="F2021" s="103">
        <v>679225</v>
      </c>
      <c r="G2021" s="103">
        <v>6</v>
      </c>
      <c r="H2021" t="s">
        <v>54</v>
      </c>
      <c r="I2021" s="103"/>
    </row>
    <row r="2022" spans="1:9" x14ac:dyDescent="0.35">
      <c r="A2022" t="s">
        <v>5728</v>
      </c>
      <c r="B2022" t="s">
        <v>51</v>
      </c>
      <c r="C2022" t="s">
        <v>353</v>
      </c>
      <c r="D2022" t="s">
        <v>5071</v>
      </c>
      <c r="E2022" s="103">
        <v>2.5349998024989724E-2</v>
      </c>
      <c r="F2022" s="103">
        <v>679225</v>
      </c>
      <c r="G2022" s="103">
        <v>6</v>
      </c>
      <c r="H2022" t="s">
        <v>54</v>
      </c>
      <c r="I2022" s="103"/>
    </row>
    <row r="2023" spans="1:9" x14ac:dyDescent="0.35">
      <c r="A2023" t="s">
        <v>5729</v>
      </c>
      <c r="B2023" t="s">
        <v>51</v>
      </c>
      <c r="C2023" t="s">
        <v>353</v>
      </c>
      <c r="D2023" t="s">
        <v>5072</v>
      </c>
      <c r="E2023" s="103">
        <v>2.755404624219605E-2</v>
      </c>
      <c r="F2023" s="103">
        <v>679225</v>
      </c>
      <c r="G2023" s="103">
        <v>6</v>
      </c>
      <c r="H2023" t="s">
        <v>54</v>
      </c>
      <c r="I2023" s="103"/>
    </row>
    <row r="2024" spans="1:9" x14ac:dyDescent="0.35">
      <c r="A2024" t="s">
        <v>925</v>
      </c>
      <c r="B2024" t="s">
        <v>51</v>
      </c>
      <c r="C2024" t="s">
        <v>353</v>
      </c>
      <c r="D2024" t="s">
        <v>42</v>
      </c>
      <c r="E2024" s="103">
        <v>2.7226140897954245E-2</v>
      </c>
      <c r="F2024" s="103">
        <v>679225</v>
      </c>
      <c r="G2024" s="103">
        <v>6</v>
      </c>
      <c r="H2024" t="s">
        <v>54</v>
      </c>
      <c r="I2024" s="103"/>
    </row>
    <row r="2025" spans="1:9" x14ac:dyDescent="0.35">
      <c r="A2025" t="s">
        <v>1981</v>
      </c>
      <c r="B2025" t="s">
        <v>51</v>
      </c>
      <c r="C2025" t="s">
        <v>353</v>
      </c>
      <c r="D2025" t="s">
        <v>1767</v>
      </c>
      <c r="E2025" s="103">
        <v>2.7048638189675973E-2</v>
      </c>
      <c r="F2025" s="103">
        <v>679225</v>
      </c>
      <c r="G2025" s="103">
        <v>6</v>
      </c>
      <c r="H2025" t="s">
        <v>54</v>
      </c>
      <c r="I2025" s="103"/>
    </row>
    <row r="2026" spans="1:9" x14ac:dyDescent="0.35">
      <c r="A2026" t="s">
        <v>1982</v>
      </c>
      <c r="B2026" t="s">
        <v>51</v>
      </c>
      <c r="C2026" t="s">
        <v>353</v>
      </c>
      <c r="D2026" t="s">
        <v>1768</v>
      </c>
      <c r="E2026" s="103">
        <v>1.3684508369186534E-2</v>
      </c>
      <c r="F2026" s="103">
        <v>679225</v>
      </c>
      <c r="G2026" s="103">
        <v>6</v>
      </c>
      <c r="H2026" t="s">
        <v>54</v>
      </c>
      <c r="I2026" s="103"/>
    </row>
    <row r="2027" spans="1:9" x14ac:dyDescent="0.35">
      <c r="A2027" t="s">
        <v>926</v>
      </c>
      <c r="B2027" t="s">
        <v>51</v>
      </c>
      <c r="C2027" t="s">
        <v>353</v>
      </c>
      <c r="D2027" t="s">
        <v>340</v>
      </c>
      <c r="E2027" s="103">
        <v>2.6973170905261561E-2</v>
      </c>
      <c r="F2027" s="103">
        <v>679225</v>
      </c>
      <c r="G2027" s="103">
        <v>6</v>
      </c>
      <c r="H2027" t="s">
        <v>54</v>
      </c>
      <c r="I2027" s="103"/>
    </row>
    <row r="2028" spans="1:9" x14ac:dyDescent="0.35">
      <c r="A2028" t="s">
        <v>622</v>
      </c>
      <c r="B2028" t="s">
        <v>51</v>
      </c>
      <c r="C2028" t="s">
        <v>353</v>
      </c>
      <c r="D2028" t="s">
        <v>777</v>
      </c>
      <c r="E2028" s="103">
        <v>4.2719751076472655E-2</v>
      </c>
      <c r="F2028" s="103">
        <v>679225</v>
      </c>
      <c r="G2028" s="103">
        <v>6</v>
      </c>
      <c r="H2028" t="s">
        <v>54</v>
      </c>
      <c r="I2028" s="103"/>
    </row>
    <row r="2029" spans="1:9" x14ac:dyDescent="0.35">
      <c r="A2029" t="s">
        <v>623</v>
      </c>
      <c r="B2029" t="s">
        <v>51</v>
      </c>
      <c r="C2029" t="s">
        <v>353</v>
      </c>
      <c r="D2029" t="s">
        <v>776</v>
      </c>
      <c r="E2029" s="103">
        <v>0.10567969434159924</v>
      </c>
      <c r="F2029" s="103">
        <v>679225</v>
      </c>
      <c r="G2029" s="103">
        <v>6</v>
      </c>
      <c r="H2029" t="s">
        <v>54</v>
      </c>
      <c r="I2029" s="103"/>
    </row>
    <row r="2030" spans="1:9" x14ac:dyDescent="0.35">
      <c r="A2030" t="s">
        <v>7881</v>
      </c>
      <c r="B2030" t="s">
        <v>51</v>
      </c>
      <c r="C2030" t="s">
        <v>7626</v>
      </c>
      <c r="D2030" t="s">
        <v>40</v>
      </c>
      <c r="E2030" s="103">
        <v>1.9873519448086257E-5</v>
      </c>
      <c r="F2030" s="103">
        <v>679225</v>
      </c>
      <c r="G2030" s="103">
        <v>6</v>
      </c>
      <c r="H2030" t="s">
        <v>54</v>
      </c>
      <c r="I2030" s="103"/>
    </row>
    <row r="2031" spans="1:9" x14ac:dyDescent="0.35">
      <c r="A2031" t="s">
        <v>7882</v>
      </c>
      <c r="B2031" t="s">
        <v>51</v>
      </c>
      <c r="C2031" t="s">
        <v>7626</v>
      </c>
      <c r="D2031" t="s">
        <v>5070</v>
      </c>
      <c r="E2031" s="103">
        <v>2.046972716219124E-5</v>
      </c>
      <c r="F2031" s="103">
        <v>679225</v>
      </c>
      <c r="G2031" s="103">
        <v>6</v>
      </c>
      <c r="H2031" t="s">
        <v>54</v>
      </c>
      <c r="I2031" s="103"/>
    </row>
    <row r="2032" spans="1:9" x14ac:dyDescent="0.35">
      <c r="A2032" t="s">
        <v>7883</v>
      </c>
      <c r="B2032" t="s">
        <v>51</v>
      </c>
      <c r="C2032" t="s">
        <v>7626</v>
      </c>
      <c r="D2032" t="s">
        <v>5071</v>
      </c>
      <c r="E2032" s="103">
        <v>1.9873519448086257E-5</v>
      </c>
      <c r="F2032" s="103">
        <v>679225</v>
      </c>
      <c r="G2032" s="103">
        <v>6</v>
      </c>
      <c r="H2032" t="s">
        <v>54</v>
      </c>
      <c r="I2032" s="103"/>
    </row>
    <row r="2033" spans="1:9" x14ac:dyDescent="0.35">
      <c r="A2033" t="s">
        <v>7884</v>
      </c>
      <c r="B2033" t="s">
        <v>51</v>
      </c>
      <c r="C2033" t="s">
        <v>7626</v>
      </c>
      <c r="D2033" t="s">
        <v>5072</v>
      </c>
      <c r="E2033" s="103">
        <v>2.0195218153908457E-5</v>
      </c>
      <c r="F2033" s="103">
        <v>679225</v>
      </c>
      <c r="G2033" s="103">
        <v>6</v>
      </c>
      <c r="H2033" t="s">
        <v>54</v>
      </c>
      <c r="I2033" s="103"/>
    </row>
    <row r="2034" spans="1:9" x14ac:dyDescent="0.35">
      <c r="A2034" t="s">
        <v>7885</v>
      </c>
      <c r="B2034" t="s">
        <v>51</v>
      </c>
      <c r="C2034" t="s">
        <v>7626</v>
      </c>
      <c r="D2034" t="s">
        <v>42</v>
      </c>
      <c r="E2034" s="103">
        <v>2.0438996598895588E-5</v>
      </c>
      <c r="F2034" s="103">
        <v>679225</v>
      </c>
      <c r="G2034" s="103">
        <v>6</v>
      </c>
      <c r="H2034" t="s">
        <v>54</v>
      </c>
      <c r="I2034" s="103"/>
    </row>
    <row r="2035" spans="1:9" x14ac:dyDescent="0.35">
      <c r="A2035" t="s">
        <v>7886</v>
      </c>
      <c r="B2035" t="s">
        <v>51</v>
      </c>
      <c r="C2035" t="s">
        <v>7626</v>
      </c>
      <c r="D2035" t="s">
        <v>1767</v>
      </c>
      <c r="E2035" s="103">
        <v>2.0438996598895588E-5</v>
      </c>
      <c r="F2035" s="103">
        <v>679225</v>
      </c>
      <c r="G2035" s="103">
        <v>6</v>
      </c>
      <c r="H2035" t="s">
        <v>54</v>
      </c>
      <c r="I2035" s="103"/>
    </row>
    <row r="2036" spans="1:9" x14ac:dyDescent="0.35">
      <c r="A2036" t="s">
        <v>7887</v>
      </c>
      <c r="B2036" t="s">
        <v>51</v>
      </c>
      <c r="C2036" t="s">
        <v>7626</v>
      </c>
      <c r="D2036" t="s">
        <v>1768</v>
      </c>
      <c r="E2036" s="103">
        <v>1.3869980024508781E-5</v>
      </c>
      <c r="F2036" s="103">
        <v>679225</v>
      </c>
      <c r="G2036" s="103">
        <v>6</v>
      </c>
      <c r="H2036" t="s">
        <v>54</v>
      </c>
      <c r="I2036" s="103"/>
    </row>
    <row r="2037" spans="1:9" x14ac:dyDescent="0.35">
      <c r="A2037" t="s">
        <v>7888</v>
      </c>
      <c r="B2037" t="s">
        <v>51</v>
      </c>
      <c r="C2037" t="s">
        <v>7626</v>
      </c>
      <c r="D2037" t="s">
        <v>340</v>
      </c>
      <c r="E2037" s="103">
        <v>2.0166413883201521E-5</v>
      </c>
      <c r="F2037" s="103">
        <v>679225</v>
      </c>
      <c r="G2037" s="103">
        <v>6</v>
      </c>
      <c r="H2037" t="s">
        <v>54</v>
      </c>
      <c r="I2037" s="103"/>
    </row>
    <row r="2038" spans="1:9" x14ac:dyDescent="0.35">
      <c r="A2038" t="s">
        <v>7889</v>
      </c>
      <c r="B2038" t="s">
        <v>51</v>
      </c>
      <c r="C2038" t="s">
        <v>7626</v>
      </c>
      <c r="D2038" t="s">
        <v>777</v>
      </c>
      <c r="E2038" s="103">
        <v>3.1475617812775859E-5</v>
      </c>
      <c r="F2038" s="103">
        <v>679225</v>
      </c>
      <c r="G2038" s="103">
        <v>6</v>
      </c>
      <c r="H2038" t="s">
        <v>54</v>
      </c>
      <c r="I2038" s="103"/>
    </row>
    <row r="2039" spans="1:9" x14ac:dyDescent="0.35">
      <c r="A2039" t="s">
        <v>7890</v>
      </c>
      <c r="B2039" t="s">
        <v>51</v>
      </c>
      <c r="C2039" t="s">
        <v>7626</v>
      </c>
      <c r="D2039" t="s">
        <v>776</v>
      </c>
      <c r="E2039" s="103">
        <v>8.4420160325076845E-5</v>
      </c>
      <c r="F2039" s="103">
        <v>679225</v>
      </c>
      <c r="G2039" s="103">
        <v>6</v>
      </c>
      <c r="H2039" t="s">
        <v>54</v>
      </c>
      <c r="I2039" s="103"/>
    </row>
    <row r="2040" spans="1:9" x14ac:dyDescent="0.35">
      <c r="A2040" t="s">
        <v>4914</v>
      </c>
      <c r="B2040" t="s">
        <v>51</v>
      </c>
      <c r="C2040" t="s">
        <v>4874</v>
      </c>
      <c r="D2040" t="s">
        <v>40</v>
      </c>
      <c r="E2040" s="103">
        <v>1.5440742350806305E-4</v>
      </c>
      <c r="F2040" s="103">
        <v>679225</v>
      </c>
      <c r="G2040" s="103">
        <v>6</v>
      </c>
      <c r="H2040" t="s">
        <v>54</v>
      </c>
      <c r="I2040" s="103"/>
    </row>
    <row r="2041" spans="1:9" x14ac:dyDescent="0.35">
      <c r="A2041" t="s">
        <v>5730</v>
      </c>
      <c r="B2041" t="s">
        <v>51</v>
      </c>
      <c r="C2041" t="s">
        <v>4874</v>
      </c>
      <c r="D2041" t="s">
        <v>5070</v>
      </c>
      <c r="E2041" s="103">
        <v>1.5665905245624756E-4</v>
      </c>
      <c r="F2041" s="103">
        <v>679225</v>
      </c>
      <c r="G2041" s="103">
        <v>6</v>
      </c>
      <c r="H2041" t="s">
        <v>54</v>
      </c>
      <c r="I2041" s="103"/>
    </row>
    <row r="2042" spans="1:9" x14ac:dyDescent="0.35">
      <c r="A2042" t="s">
        <v>5731</v>
      </c>
      <c r="B2042" t="s">
        <v>51</v>
      </c>
      <c r="C2042" t="s">
        <v>4874</v>
      </c>
      <c r="D2042" t="s">
        <v>5071</v>
      </c>
      <c r="E2042" s="103">
        <v>1.5443764927741075E-4</v>
      </c>
      <c r="F2042" s="103">
        <v>679225</v>
      </c>
      <c r="G2042" s="103">
        <v>6</v>
      </c>
      <c r="H2042" t="s">
        <v>54</v>
      </c>
      <c r="I2042" s="103"/>
    </row>
    <row r="2043" spans="1:9" x14ac:dyDescent="0.35">
      <c r="A2043" t="s">
        <v>5732</v>
      </c>
      <c r="B2043" t="s">
        <v>51</v>
      </c>
      <c r="C2043" t="s">
        <v>4874</v>
      </c>
      <c r="D2043" t="s">
        <v>5072</v>
      </c>
      <c r="E2043" s="103">
        <v>1.5576679580406446E-4</v>
      </c>
      <c r="F2043" s="103">
        <v>679225</v>
      </c>
      <c r="G2043" s="103">
        <v>6</v>
      </c>
      <c r="H2043" t="s">
        <v>54</v>
      </c>
      <c r="I2043" s="103"/>
    </row>
    <row r="2044" spans="1:9" x14ac:dyDescent="0.35">
      <c r="A2044" t="s">
        <v>4915</v>
      </c>
      <c r="B2044" t="s">
        <v>51</v>
      </c>
      <c r="C2044" t="s">
        <v>4874</v>
      </c>
      <c r="D2044" t="s">
        <v>42</v>
      </c>
      <c r="E2044" s="103">
        <v>1.5553104320256724E-4</v>
      </c>
      <c r="F2044" s="103">
        <v>679225</v>
      </c>
      <c r="G2044" s="103">
        <v>6</v>
      </c>
      <c r="H2044" t="s">
        <v>54</v>
      </c>
      <c r="I2044" s="103"/>
    </row>
    <row r="2045" spans="1:9" x14ac:dyDescent="0.35">
      <c r="A2045" t="s">
        <v>4916</v>
      </c>
      <c r="B2045" t="s">
        <v>51</v>
      </c>
      <c r="C2045" t="s">
        <v>4874</v>
      </c>
      <c r="D2045" t="s">
        <v>1767</v>
      </c>
      <c r="E2045" s="103">
        <v>1.5492381632311493E-4</v>
      </c>
      <c r="F2045" s="103">
        <v>679225</v>
      </c>
      <c r="G2045" s="103">
        <v>6</v>
      </c>
      <c r="H2045" t="s">
        <v>54</v>
      </c>
      <c r="I2045" s="103"/>
    </row>
    <row r="2046" spans="1:9" x14ac:dyDescent="0.35">
      <c r="A2046" t="s">
        <v>4917</v>
      </c>
      <c r="B2046" t="s">
        <v>51</v>
      </c>
      <c r="C2046" t="s">
        <v>4874</v>
      </c>
      <c r="D2046" t="s">
        <v>1768</v>
      </c>
      <c r="E2046" s="103">
        <v>9.9515248335525441E-5</v>
      </c>
      <c r="F2046" s="103">
        <v>679225</v>
      </c>
      <c r="G2046" s="103">
        <v>6</v>
      </c>
      <c r="H2046" t="s">
        <v>54</v>
      </c>
      <c r="I2046" s="103"/>
    </row>
    <row r="2047" spans="1:9" x14ac:dyDescent="0.35">
      <c r="A2047" t="s">
        <v>4918</v>
      </c>
      <c r="B2047" t="s">
        <v>51</v>
      </c>
      <c r="C2047" t="s">
        <v>4874</v>
      </c>
      <c r="D2047" t="s">
        <v>340</v>
      </c>
      <c r="E2047" s="103">
        <v>1.5367450660149957E-4</v>
      </c>
      <c r="F2047" s="103">
        <v>679225</v>
      </c>
      <c r="G2047" s="103">
        <v>6</v>
      </c>
      <c r="H2047" t="s">
        <v>54</v>
      </c>
      <c r="I2047" s="103"/>
    </row>
    <row r="2048" spans="1:9" x14ac:dyDescent="0.35">
      <c r="A2048" t="s">
        <v>4919</v>
      </c>
      <c r="B2048" t="s">
        <v>51</v>
      </c>
      <c r="C2048" t="s">
        <v>4874</v>
      </c>
      <c r="D2048" t="s">
        <v>777</v>
      </c>
      <c r="E2048" s="103">
        <v>2.4917377905638092E-4</v>
      </c>
      <c r="F2048" s="103">
        <v>679225</v>
      </c>
      <c r="G2048" s="103">
        <v>6</v>
      </c>
      <c r="H2048" t="s">
        <v>54</v>
      </c>
      <c r="I2048" s="103"/>
    </row>
    <row r="2049" spans="1:9" x14ac:dyDescent="0.35">
      <c r="A2049" t="s">
        <v>4920</v>
      </c>
      <c r="B2049" t="s">
        <v>51</v>
      </c>
      <c r="C2049" t="s">
        <v>4874</v>
      </c>
      <c r="D2049" t="s">
        <v>776</v>
      </c>
      <c r="E2049" s="103">
        <v>6.5384457863774655E-4</v>
      </c>
      <c r="F2049" s="103">
        <v>679225</v>
      </c>
      <c r="G2049" s="103">
        <v>6</v>
      </c>
      <c r="H2049" t="s">
        <v>54</v>
      </c>
      <c r="I2049" s="103"/>
    </row>
    <row r="2050" spans="1:9" x14ac:dyDescent="0.35">
      <c r="A2050" t="s">
        <v>7891</v>
      </c>
      <c r="B2050" t="s">
        <v>51</v>
      </c>
      <c r="C2050" t="s">
        <v>7627</v>
      </c>
      <c r="D2050" t="s">
        <v>40</v>
      </c>
      <c r="E2050" s="103">
        <v>6.4849974346771358E-5</v>
      </c>
      <c r="F2050" s="103">
        <v>679225</v>
      </c>
      <c r="G2050" s="103">
        <v>6</v>
      </c>
      <c r="H2050" t="s">
        <v>54</v>
      </c>
      <c r="I2050" s="103"/>
    </row>
    <row r="2051" spans="1:9" x14ac:dyDescent="0.35">
      <c r="A2051" t="s">
        <v>7892</v>
      </c>
      <c r="B2051" t="s">
        <v>51</v>
      </c>
      <c r="C2051" t="s">
        <v>7627</v>
      </c>
      <c r="D2051" t="s">
        <v>5070</v>
      </c>
      <c r="E2051" s="103">
        <v>9.2592111065238831E-5</v>
      </c>
      <c r="F2051" s="103">
        <v>679225</v>
      </c>
      <c r="G2051" s="103">
        <v>6</v>
      </c>
      <c r="H2051" t="s">
        <v>54</v>
      </c>
      <c r="I2051" s="103"/>
    </row>
    <row r="2052" spans="1:9" x14ac:dyDescent="0.35">
      <c r="A2052" t="s">
        <v>7893</v>
      </c>
      <c r="B2052" t="s">
        <v>51</v>
      </c>
      <c r="C2052" t="s">
        <v>7627</v>
      </c>
      <c r="D2052" t="s">
        <v>5071</v>
      </c>
      <c r="E2052" s="103">
        <v>6.7380473936210679E-5</v>
      </c>
      <c r="F2052" s="103">
        <v>679225</v>
      </c>
      <c r="G2052" s="103">
        <v>6</v>
      </c>
      <c r="H2052" t="s">
        <v>54</v>
      </c>
      <c r="I2052" s="103"/>
    </row>
    <row r="2053" spans="1:9" x14ac:dyDescent="0.35">
      <c r="A2053" t="s">
        <v>7894</v>
      </c>
      <c r="B2053" t="s">
        <v>51</v>
      </c>
      <c r="C2053" t="s">
        <v>7627</v>
      </c>
      <c r="D2053" t="s">
        <v>5072</v>
      </c>
      <c r="E2053" s="103">
        <v>6.8600036500600164E-5</v>
      </c>
      <c r="F2053" s="103">
        <v>679225</v>
      </c>
      <c r="G2053" s="103">
        <v>6</v>
      </c>
      <c r="H2053" t="s">
        <v>54</v>
      </c>
      <c r="I2053" s="103"/>
    </row>
    <row r="2054" spans="1:9" x14ac:dyDescent="0.35">
      <c r="A2054" t="s">
        <v>7895</v>
      </c>
      <c r="B2054" t="s">
        <v>51</v>
      </c>
      <c r="C2054" t="s">
        <v>7627</v>
      </c>
      <c r="D2054" t="s">
        <v>42</v>
      </c>
      <c r="E2054" s="103">
        <v>9.236145041241714E-5</v>
      </c>
      <c r="F2054" s="103">
        <v>679225</v>
      </c>
      <c r="G2054" s="103">
        <v>6</v>
      </c>
      <c r="H2054" t="s">
        <v>54</v>
      </c>
      <c r="I2054" s="103"/>
    </row>
    <row r="2055" spans="1:9" x14ac:dyDescent="0.35">
      <c r="A2055" t="s">
        <v>7896</v>
      </c>
      <c r="B2055" t="s">
        <v>51</v>
      </c>
      <c r="C2055" t="s">
        <v>7627</v>
      </c>
      <c r="D2055" t="s">
        <v>1767</v>
      </c>
      <c r="E2055" s="103">
        <v>9.236145041241714E-5</v>
      </c>
      <c r="F2055" s="103">
        <v>679225</v>
      </c>
      <c r="G2055" s="103">
        <v>6</v>
      </c>
      <c r="H2055" t="s">
        <v>54</v>
      </c>
      <c r="I2055" s="103"/>
    </row>
    <row r="2056" spans="1:9" x14ac:dyDescent="0.35">
      <c r="A2056" t="s">
        <v>7897</v>
      </c>
      <c r="B2056" t="s">
        <v>51</v>
      </c>
      <c r="C2056" t="s">
        <v>7627</v>
      </c>
      <c r="D2056" t="s">
        <v>1768</v>
      </c>
      <c r="E2056" s="103">
        <v>6.6019457196239586E-5</v>
      </c>
      <c r="F2056" s="103">
        <v>679225</v>
      </c>
      <c r="G2056" s="103">
        <v>6</v>
      </c>
      <c r="H2056" t="s">
        <v>54</v>
      </c>
      <c r="I2056" s="103"/>
    </row>
    <row r="2057" spans="1:9" x14ac:dyDescent="0.35">
      <c r="A2057" t="s">
        <v>7898</v>
      </c>
      <c r="B2057" t="s">
        <v>51</v>
      </c>
      <c r="C2057" t="s">
        <v>7627</v>
      </c>
      <c r="D2057" t="s">
        <v>340</v>
      </c>
      <c r="E2057" s="103">
        <v>6.0678679962486189E-5</v>
      </c>
      <c r="F2057" s="103">
        <v>679225</v>
      </c>
      <c r="G2057" s="103">
        <v>6</v>
      </c>
      <c r="H2057" t="s">
        <v>54</v>
      </c>
      <c r="I2057" s="103"/>
    </row>
    <row r="2058" spans="1:9" x14ac:dyDescent="0.35">
      <c r="A2058" t="s">
        <v>7899</v>
      </c>
      <c r="B2058" t="s">
        <v>51</v>
      </c>
      <c r="C2058" t="s">
        <v>7627</v>
      </c>
      <c r="D2058" t="s">
        <v>777</v>
      </c>
      <c r="E2058" s="103">
        <v>1.0534344499981889E-4</v>
      </c>
      <c r="F2058" s="103">
        <v>679225</v>
      </c>
      <c r="G2058" s="103">
        <v>6</v>
      </c>
      <c r="H2058" t="s">
        <v>54</v>
      </c>
      <c r="I2058" s="103"/>
    </row>
    <row r="2059" spans="1:9" x14ac:dyDescent="0.35">
      <c r="A2059" t="s">
        <v>7900</v>
      </c>
      <c r="B2059" t="s">
        <v>51</v>
      </c>
      <c r="C2059" t="s">
        <v>7627</v>
      </c>
      <c r="D2059" t="s">
        <v>776</v>
      </c>
      <c r="E2059" s="103">
        <v>2.6936789871647414E-4</v>
      </c>
      <c r="F2059" s="103">
        <v>679225</v>
      </c>
      <c r="G2059" s="103">
        <v>6</v>
      </c>
      <c r="H2059" t="s">
        <v>54</v>
      </c>
      <c r="I2059" s="103"/>
    </row>
    <row r="2060" spans="1:9" x14ac:dyDescent="0.35">
      <c r="A2060" t="s">
        <v>7901</v>
      </c>
      <c r="B2060" t="s">
        <v>51</v>
      </c>
      <c r="C2060" t="s">
        <v>7628</v>
      </c>
      <c r="D2060" t="s">
        <v>40</v>
      </c>
      <c r="E2060" s="103">
        <v>4.7785342755630398E-4</v>
      </c>
      <c r="F2060" s="103">
        <v>679225</v>
      </c>
      <c r="G2060" s="103">
        <v>6</v>
      </c>
      <c r="H2060" t="s">
        <v>54</v>
      </c>
      <c r="I2060" s="103"/>
    </row>
    <row r="2061" spans="1:9" x14ac:dyDescent="0.35">
      <c r="A2061" t="s">
        <v>7902</v>
      </c>
      <c r="B2061" t="s">
        <v>51</v>
      </c>
      <c r="C2061" t="s">
        <v>7628</v>
      </c>
      <c r="D2061" t="s">
        <v>5070</v>
      </c>
      <c r="E2061" s="103">
        <v>5.1734163700373475E-4</v>
      </c>
      <c r="F2061" s="103">
        <v>679225</v>
      </c>
      <c r="G2061" s="103">
        <v>6</v>
      </c>
      <c r="H2061" t="s">
        <v>54</v>
      </c>
      <c r="I2061" s="103"/>
    </row>
    <row r="2062" spans="1:9" x14ac:dyDescent="0.35">
      <c r="A2062" t="s">
        <v>7903</v>
      </c>
      <c r="B2062" t="s">
        <v>51</v>
      </c>
      <c r="C2062" t="s">
        <v>7628</v>
      </c>
      <c r="D2062" t="s">
        <v>5071</v>
      </c>
      <c r="E2062" s="103">
        <v>4.9396284560550513E-4</v>
      </c>
      <c r="F2062" s="103">
        <v>679225</v>
      </c>
      <c r="G2062" s="103">
        <v>6</v>
      </c>
      <c r="H2062" t="s">
        <v>54</v>
      </c>
      <c r="I2062" s="103"/>
    </row>
    <row r="2063" spans="1:9" x14ac:dyDescent="0.35">
      <c r="A2063" t="s">
        <v>7904</v>
      </c>
      <c r="B2063" t="s">
        <v>51</v>
      </c>
      <c r="C2063" t="s">
        <v>7628</v>
      </c>
      <c r="D2063" t="s">
        <v>5072</v>
      </c>
      <c r="E2063" s="103">
        <v>5.1731096119786283E-4</v>
      </c>
      <c r="F2063" s="103">
        <v>679225</v>
      </c>
      <c r="G2063" s="103">
        <v>6</v>
      </c>
      <c r="H2063" t="s">
        <v>54</v>
      </c>
      <c r="I2063" s="103"/>
    </row>
    <row r="2064" spans="1:9" x14ac:dyDescent="0.35">
      <c r="A2064" t="s">
        <v>7905</v>
      </c>
      <c r="B2064" t="s">
        <v>51</v>
      </c>
      <c r="C2064" t="s">
        <v>7628</v>
      </c>
      <c r="D2064" t="s">
        <v>42</v>
      </c>
      <c r="E2064" s="103">
        <v>5.1444185456816453E-4</v>
      </c>
      <c r="F2064" s="103">
        <v>679225</v>
      </c>
      <c r="G2064" s="103">
        <v>6</v>
      </c>
      <c r="H2064" t="s">
        <v>54</v>
      </c>
      <c r="I2064" s="103"/>
    </row>
    <row r="2065" spans="1:9" x14ac:dyDescent="0.35">
      <c r="A2065" t="s">
        <v>7906</v>
      </c>
      <c r="B2065" t="s">
        <v>51</v>
      </c>
      <c r="C2065" t="s">
        <v>7628</v>
      </c>
      <c r="D2065" t="s">
        <v>1767</v>
      </c>
      <c r="E2065" s="103">
        <v>5.130750376319596E-4</v>
      </c>
      <c r="F2065" s="103">
        <v>679225</v>
      </c>
      <c r="G2065" s="103">
        <v>6</v>
      </c>
      <c r="H2065" t="s">
        <v>54</v>
      </c>
      <c r="I2065" s="103"/>
    </row>
    <row r="2066" spans="1:9" x14ac:dyDescent="0.35">
      <c r="A2066" t="s">
        <v>7907</v>
      </c>
      <c r="B2066" t="s">
        <v>51</v>
      </c>
      <c r="C2066" t="s">
        <v>7628</v>
      </c>
      <c r="D2066" t="s">
        <v>1768</v>
      </c>
      <c r="E2066" s="103">
        <v>3.1081899314549784E-4</v>
      </c>
      <c r="F2066" s="103">
        <v>679225</v>
      </c>
      <c r="G2066" s="103">
        <v>6</v>
      </c>
      <c r="H2066" t="s">
        <v>54</v>
      </c>
      <c r="I2066" s="103"/>
    </row>
    <row r="2067" spans="1:9" x14ac:dyDescent="0.35">
      <c r="A2067" t="s">
        <v>7908</v>
      </c>
      <c r="B2067" t="s">
        <v>51</v>
      </c>
      <c r="C2067" t="s">
        <v>7628</v>
      </c>
      <c r="D2067" t="s">
        <v>340</v>
      </c>
      <c r="E2067" s="103">
        <v>2.9949615650258163E-4</v>
      </c>
      <c r="F2067" s="103">
        <v>679225</v>
      </c>
      <c r="G2067" s="103">
        <v>6</v>
      </c>
      <c r="H2067" t="s">
        <v>54</v>
      </c>
      <c r="I2067" s="103"/>
    </row>
    <row r="2068" spans="1:9" x14ac:dyDescent="0.35">
      <c r="A2068" t="s">
        <v>7909</v>
      </c>
      <c r="B2068" t="s">
        <v>51</v>
      </c>
      <c r="C2068" t="s">
        <v>7628</v>
      </c>
      <c r="D2068" t="s">
        <v>777</v>
      </c>
      <c r="E2068" s="103">
        <v>7.5301413702163773E-4</v>
      </c>
      <c r="F2068" s="103">
        <v>679225</v>
      </c>
      <c r="G2068" s="103">
        <v>6</v>
      </c>
      <c r="H2068" t="s">
        <v>54</v>
      </c>
      <c r="I2068" s="103"/>
    </row>
    <row r="2069" spans="1:9" x14ac:dyDescent="0.35">
      <c r="A2069" t="s">
        <v>7910</v>
      </c>
      <c r="B2069" t="s">
        <v>51</v>
      </c>
      <c r="C2069" t="s">
        <v>7628</v>
      </c>
      <c r="D2069" t="s">
        <v>776</v>
      </c>
      <c r="E2069" s="103">
        <v>1.9708690790443259E-3</v>
      </c>
      <c r="F2069" s="103">
        <v>679225</v>
      </c>
      <c r="G2069" s="103">
        <v>6</v>
      </c>
      <c r="H2069" t="s">
        <v>54</v>
      </c>
      <c r="I2069" s="103"/>
    </row>
    <row r="2070" spans="1:9" x14ac:dyDescent="0.35">
      <c r="A2070" t="s">
        <v>7911</v>
      </c>
      <c r="B2070" t="s">
        <v>51</v>
      </c>
      <c r="C2070" t="s">
        <v>7629</v>
      </c>
      <c r="D2070" t="s">
        <v>40</v>
      </c>
      <c r="E2070" s="103">
        <v>6.0668560498853565E-4</v>
      </c>
      <c r="F2070" s="103">
        <v>679225</v>
      </c>
      <c r="G2070" s="103">
        <v>6</v>
      </c>
      <c r="H2070" t="s">
        <v>54</v>
      </c>
      <c r="I2070" s="103"/>
    </row>
    <row r="2071" spans="1:9" x14ac:dyDescent="0.35">
      <c r="A2071" t="s">
        <v>7912</v>
      </c>
      <c r="B2071" t="s">
        <v>51</v>
      </c>
      <c r="C2071" t="s">
        <v>7629</v>
      </c>
      <c r="D2071" t="s">
        <v>5070</v>
      </c>
      <c r="E2071" s="103">
        <v>6.7593393326558545E-4</v>
      </c>
      <c r="F2071" s="103">
        <v>679225</v>
      </c>
      <c r="G2071" s="103">
        <v>6</v>
      </c>
      <c r="H2071" t="s">
        <v>54</v>
      </c>
      <c r="I2071" s="103"/>
    </row>
    <row r="2072" spans="1:9" x14ac:dyDescent="0.35">
      <c r="A2072" t="s">
        <v>7913</v>
      </c>
      <c r="B2072" t="s">
        <v>51</v>
      </c>
      <c r="C2072" t="s">
        <v>7629</v>
      </c>
      <c r="D2072" t="s">
        <v>5071</v>
      </c>
      <c r="E2072" s="103">
        <v>6.2734350473832767E-4</v>
      </c>
      <c r="F2072" s="103">
        <v>679225</v>
      </c>
      <c r="G2072" s="103">
        <v>6</v>
      </c>
      <c r="H2072" t="s">
        <v>54</v>
      </c>
      <c r="I2072" s="103"/>
    </row>
    <row r="2073" spans="1:9" x14ac:dyDescent="0.35">
      <c r="A2073" t="s">
        <v>7914</v>
      </c>
      <c r="B2073" t="s">
        <v>51</v>
      </c>
      <c r="C2073" t="s">
        <v>7629</v>
      </c>
      <c r="D2073" t="s">
        <v>5072</v>
      </c>
      <c r="E2073" s="103">
        <v>6.5191118289507487E-4</v>
      </c>
      <c r="F2073" s="103">
        <v>679225</v>
      </c>
      <c r="G2073" s="103">
        <v>6</v>
      </c>
      <c r="H2073" t="s">
        <v>54</v>
      </c>
      <c r="I2073" s="103"/>
    </row>
    <row r="2074" spans="1:9" x14ac:dyDescent="0.35">
      <c r="A2074" t="s">
        <v>7915</v>
      </c>
      <c r="B2074" t="s">
        <v>51</v>
      </c>
      <c r="C2074" t="s">
        <v>7629</v>
      </c>
      <c r="D2074" t="s">
        <v>42</v>
      </c>
      <c r="E2074" s="103">
        <v>6.7257045641702195E-4</v>
      </c>
      <c r="F2074" s="103">
        <v>679225</v>
      </c>
      <c r="G2074" s="103">
        <v>6</v>
      </c>
      <c r="H2074" t="s">
        <v>54</v>
      </c>
      <c r="I2074" s="103"/>
    </row>
    <row r="2075" spans="1:9" x14ac:dyDescent="0.35">
      <c r="A2075" t="s">
        <v>7916</v>
      </c>
      <c r="B2075" t="s">
        <v>51</v>
      </c>
      <c r="C2075" t="s">
        <v>7629</v>
      </c>
      <c r="D2075" t="s">
        <v>1767</v>
      </c>
      <c r="E2075" s="103">
        <v>6.7120363948081703E-4</v>
      </c>
      <c r="F2075" s="103">
        <v>679225</v>
      </c>
      <c r="G2075" s="103">
        <v>6</v>
      </c>
      <c r="H2075" t="s">
        <v>54</v>
      </c>
      <c r="I2075" s="103"/>
    </row>
    <row r="2076" spans="1:9" x14ac:dyDescent="0.35">
      <c r="A2076" t="s">
        <v>7917</v>
      </c>
      <c r="B2076" t="s">
        <v>51</v>
      </c>
      <c r="C2076" t="s">
        <v>7629</v>
      </c>
      <c r="D2076" t="s">
        <v>1768</v>
      </c>
      <c r="E2076" s="103">
        <v>4.3026816109219794E-4</v>
      </c>
      <c r="F2076" s="103">
        <v>679225</v>
      </c>
      <c r="G2076" s="103">
        <v>6</v>
      </c>
      <c r="H2076" t="s">
        <v>54</v>
      </c>
      <c r="I2076" s="103"/>
    </row>
    <row r="2077" spans="1:9" x14ac:dyDescent="0.35">
      <c r="A2077" t="s">
        <v>7918</v>
      </c>
      <c r="B2077" t="s">
        <v>51</v>
      </c>
      <c r="C2077" t="s">
        <v>7629</v>
      </c>
      <c r="D2077" t="s">
        <v>340</v>
      </c>
      <c r="E2077" s="103">
        <v>4.2472196356686484E-4</v>
      </c>
      <c r="F2077" s="103">
        <v>679225</v>
      </c>
      <c r="G2077" s="103">
        <v>6</v>
      </c>
      <c r="H2077" t="s">
        <v>54</v>
      </c>
      <c r="I2077" s="103"/>
    </row>
    <row r="2078" spans="1:9" x14ac:dyDescent="0.35">
      <c r="A2078" t="s">
        <v>7919</v>
      </c>
      <c r="B2078" t="s">
        <v>51</v>
      </c>
      <c r="C2078" t="s">
        <v>7629</v>
      </c>
      <c r="D2078" t="s">
        <v>777</v>
      </c>
      <c r="E2078" s="103">
        <v>9.5344007914243225E-4</v>
      </c>
      <c r="F2078" s="103">
        <v>679225</v>
      </c>
      <c r="G2078" s="103">
        <v>6</v>
      </c>
      <c r="H2078" t="s">
        <v>54</v>
      </c>
      <c r="I2078" s="103"/>
    </row>
    <row r="2079" spans="1:9" x14ac:dyDescent="0.35">
      <c r="A2079" t="s">
        <v>7920</v>
      </c>
      <c r="B2079" t="s">
        <v>51</v>
      </c>
      <c r="C2079" t="s">
        <v>7629</v>
      </c>
      <c r="D2079" t="s">
        <v>776</v>
      </c>
      <c r="E2079" s="103">
        <v>2.4952559482797313E-3</v>
      </c>
      <c r="F2079" s="103">
        <v>679225</v>
      </c>
      <c r="G2079" s="103">
        <v>6</v>
      </c>
      <c r="H2079" t="s">
        <v>54</v>
      </c>
      <c r="I2079" s="103"/>
    </row>
    <row r="2080" spans="1:9" x14ac:dyDescent="0.35">
      <c r="A2080" t="s">
        <v>7921</v>
      </c>
      <c r="B2080" t="s">
        <v>51</v>
      </c>
      <c r="C2080" t="s">
        <v>7630</v>
      </c>
      <c r="D2080" t="s">
        <v>40</v>
      </c>
      <c r="E2080" s="103">
        <v>6.2655912443662187E-4</v>
      </c>
      <c r="F2080" s="103">
        <v>679225</v>
      </c>
      <c r="G2080" s="103">
        <v>6</v>
      </c>
      <c r="H2080" t="s">
        <v>54</v>
      </c>
      <c r="I2080" s="103"/>
    </row>
    <row r="2081" spans="1:9" x14ac:dyDescent="0.35">
      <c r="A2081" t="s">
        <v>7922</v>
      </c>
      <c r="B2081" t="s">
        <v>51</v>
      </c>
      <c r="C2081" t="s">
        <v>7630</v>
      </c>
      <c r="D2081" t="s">
        <v>5070</v>
      </c>
      <c r="E2081" s="103">
        <v>6.9640366042777676E-4</v>
      </c>
      <c r="F2081" s="103">
        <v>679225</v>
      </c>
      <c r="G2081" s="103">
        <v>6</v>
      </c>
      <c r="H2081" t="s">
        <v>54</v>
      </c>
      <c r="I2081" s="103"/>
    </row>
    <row r="2082" spans="1:9" x14ac:dyDescent="0.35">
      <c r="A2082" t="s">
        <v>7923</v>
      </c>
      <c r="B2082" t="s">
        <v>51</v>
      </c>
      <c r="C2082" t="s">
        <v>7630</v>
      </c>
      <c r="D2082" t="s">
        <v>5071</v>
      </c>
      <c r="E2082" s="103">
        <v>6.47217024186414E-4</v>
      </c>
      <c r="F2082" s="103">
        <v>679225</v>
      </c>
      <c r="G2082" s="103">
        <v>6</v>
      </c>
      <c r="H2082" t="s">
        <v>54</v>
      </c>
      <c r="I2082" s="103"/>
    </row>
    <row r="2083" spans="1:9" x14ac:dyDescent="0.35">
      <c r="A2083" t="s">
        <v>7924</v>
      </c>
      <c r="B2083" t="s">
        <v>51</v>
      </c>
      <c r="C2083" t="s">
        <v>7630</v>
      </c>
      <c r="D2083" t="s">
        <v>5072</v>
      </c>
      <c r="E2083" s="103">
        <v>6.7210640104898331E-4</v>
      </c>
      <c r="F2083" s="103">
        <v>679225</v>
      </c>
      <c r="G2083" s="103">
        <v>6</v>
      </c>
      <c r="H2083" t="s">
        <v>54</v>
      </c>
      <c r="I2083" s="103"/>
    </row>
    <row r="2084" spans="1:9" x14ac:dyDescent="0.35">
      <c r="A2084" t="s">
        <v>7925</v>
      </c>
      <c r="B2084" t="s">
        <v>51</v>
      </c>
      <c r="C2084" t="s">
        <v>7630</v>
      </c>
      <c r="D2084" t="s">
        <v>42</v>
      </c>
      <c r="E2084" s="103">
        <v>6.930094530159176E-4</v>
      </c>
      <c r="F2084" s="103">
        <v>679225</v>
      </c>
      <c r="G2084" s="103">
        <v>6</v>
      </c>
      <c r="H2084" t="s">
        <v>54</v>
      </c>
      <c r="I2084" s="103"/>
    </row>
    <row r="2085" spans="1:9" x14ac:dyDescent="0.35">
      <c r="A2085" t="s">
        <v>7926</v>
      </c>
      <c r="B2085" t="s">
        <v>51</v>
      </c>
      <c r="C2085" t="s">
        <v>7630</v>
      </c>
      <c r="D2085" t="s">
        <v>1767</v>
      </c>
      <c r="E2085" s="103">
        <v>6.9164263607971268E-4</v>
      </c>
      <c r="F2085" s="103">
        <v>679225</v>
      </c>
      <c r="G2085" s="103">
        <v>6</v>
      </c>
      <c r="H2085" t="s">
        <v>54</v>
      </c>
      <c r="I2085" s="103"/>
    </row>
    <row r="2086" spans="1:9" x14ac:dyDescent="0.35">
      <c r="A2086" t="s">
        <v>7927</v>
      </c>
      <c r="B2086" t="s">
        <v>51</v>
      </c>
      <c r="C2086" t="s">
        <v>7630</v>
      </c>
      <c r="D2086" t="s">
        <v>1768</v>
      </c>
      <c r="E2086" s="103">
        <v>4.4413814111670676E-4</v>
      </c>
      <c r="F2086" s="103">
        <v>679225</v>
      </c>
      <c r="G2086" s="103">
        <v>6</v>
      </c>
      <c r="H2086" t="s">
        <v>54</v>
      </c>
      <c r="I2086" s="103"/>
    </row>
    <row r="2087" spans="1:9" x14ac:dyDescent="0.35">
      <c r="A2087" t="s">
        <v>7928</v>
      </c>
      <c r="B2087" t="s">
        <v>51</v>
      </c>
      <c r="C2087" t="s">
        <v>7630</v>
      </c>
      <c r="D2087" t="s">
        <v>340</v>
      </c>
      <c r="E2087" s="103">
        <v>4.4488837745006637E-4</v>
      </c>
      <c r="F2087" s="103">
        <v>679225</v>
      </c>
      <c r="G2087" s="103">
        <v>6</v>
      </c>
      <c r="H2087" t="s">
        <v>54</v>
      </c>
      <c r="I2087" s="103"/>
    </row>
    <row r="2088" spans="1:9" x14ac:dyDescent="0.35">
      <c r="A2088" t="s">
        <v>7929</v>
      </c>
      <c r="B2088" t="s">
        <v>51</v>
      </c>
      <c r="C2088" t="s">
        <v>7630</v>
      </c>
      <c r="D2088" t="s">
        <v>777</v>
      </c>
      <c r="E2088" s="103">
        <v>9.8491569695520823E-4</v>
      </c>
      <c r="F2088" s="103">
        <v>679225</v>
      </c>
      <c r="G2088" s="103">
        <v>6</v>
      </c>
      <c r="H2088" t="s">
        <v>54</v>
      </c>
      <c r="I2088" s="103"/>
    </row>
    <row r="2089" spans="1:9" x14ac:dyDescent="0.35">
      <c r="A2089" t="s">
        <v>7930</v>
      </c>
      <c r="B2089" t="s">
        <v>51</v>
      </c>
      <c r="C2089" t="s">
        <v>7630</v>
      </c>
      <c r="D2089" t="s">
        <v>776</v>
      </c>
      <c r="E2089" s="103">
        <v>2.5796761086048078E-3</v>
      </c>
      <c r="F2089" s="103">
        <v>679225</v>
      </c>
      <c r="G2089" s="103">
        <v>6</v>
      </c>
      <c r="H2089" t="s">
        <v>54</v>
      </c>
      <c r="I2089" s="103"/>
    </row>
    <row r="2090" spans="1:9" x14ac:dyDescent="0.35">
      <c r="A2090" t="s">
        <v>4500</v>
      </c>
      <c r="B2090" t="s">
        <v>51</v>
      </c>
      <c r="C2090" t="s">
        <v>4357</v>
      </c>
      <c r="D2090" t="s">
        <v>40</v>
      </c>
      <c r="E2090" s="103">
        <v>1.3674804522832316E-3</v>
      </c>
      <c r="F2090" s="103">
        <v>678218</v>
      </c>
      <c r="G2090" s="103">
        <v>7</v>
      </c>
      <c r="H2090" t="s">
        <v>54</v>
      </c>
      <c r="I2090" s="103"/>
    </row>
    <row r="2091" spans="1:9" x14ac:dyDescent="0.35">
      <c r="A2091" t="s">
        <v>5733</v>
      </c>
      <c r="B2091" t="s">
        <v>51</v>
      </c>
      <c r="C2091" t="s">
        <v>4357</v>
      </c>
      <c r="D2091" t="s">
        <v>5070</v>
      </c>
      <c r="E2091" s="103">
        <v>1.6197368022108944E-3</v>
      </c>
      <c r="F2091" s="103">
        <v>678218</v>
      </c>
      <c r="G2091" s="103">
        <v>7</v>
      </c>
      <c r="H2091" t="s">
        <v>54</v>
      </c>
      <c r="I2091" s="103"/>
    </row>
    <row r="2092" spans="1:9" x14ac:dyDescent="0.35">
      <c r="A2092" t="s">
        <v>5734</v>
      </c>
      <c r="B2092" t="s">
        <v>51</v>
      </c>
      <c r="C2092" t="s">
        <v>4357</v>
      </c>
      <c r="D2092" t="s">
        <v>5071</v>
      </c>
      <c r="E2092" s="103">
        <v>1.4498763091619086E-3</v>
      </c>
      <c r="F2092" s="103">
        <v>678218</v>
      </c>
      <c r="G2092" s="103">
        <v>7</v>
      </c>
      <c r="H2092" t="s">
        <v>54</v>
      </c>
      <c r="I2092" s="103"/>
    </row>
    <row r="2093" spans="1:9" x14ac:dyDescent="0.35">
      <c r="A2093" t="s">
        <v>5735</v>
      </c>
      <c r="B2093" t="s">
        <v>51</v>
      </c>
      <c r="C2093" t="s">
        <v>4357</v>
      </c>
      <c r="D2093" t="s">
        <v>5072</v>
      </c>
      <c r="E2093" s="103">
        <v>1.4650707207597895E-3</v>
      </c>
      <c r="F2093" s="103">
        <v>678218</v>
      </c>
      <c r="G2093" s="103">
        <v>7</v>
      </c>
      <c r="H2093" t="s">
        <v>54</v>
      </c>
      <c r="I2093" s="103"/>
    </row>
    <row r="2094" spans="1:9" x14ac:dyDescent="0.35">
      <c r="A2094" t="s">
        <v>4501</v>
      </c>
      <c r="B2094" t="s">
        <v>51</v>
      </c>
      <c r="C2094" t="s">
        <v>4357</v>
      </c>
      <c r="D2094" t="s">
        <v>42</v>
      </c>
      <c r="E2094" s="103">
        <v>1.6140110703008392E-3</v>
      </c>
      <c r="F2094" s="103">
        <v>678218</v>
      </c>
      <c r="G2094" s="103">
        <v>7</v>
      </c>
      <c r="H2094" t="s">
        <v>54</v>
      </c>
      <c r="I2094" s="103"/>
    </row>
    <row r="2095" spans="1:9" x14ac:dyDescent="0.35">
      <c r="A2095" t="s">
        <v>4502</v>
      </c>
      <c r="B2095" t="s">
        <v>51</v>
      </c>
      <c r="C2095" t="s">
        <v>4357</v>
      </c>
      <c r="D2095" t="s">
        <v>1767</v>
      </c>
      <c r="E2095" s="103">
        <v>1.605568955450187E-3</v>
      </c>
      <c r="F2095" s="103">
        <v>678218</v>
      </c>
      <c r="G2095" s="103">
        <v>7</v>
      </c>
      <c r="H2095" t="s">
        <v>54</v>
      </c>
      <c r="I2095" s="103"/>
    </row>
    <row r="2096" spans="1:9" x14ac:dyDescent="0.35">
      <c r="A2096" t="s">
        <v>4503</v>
      </c>
      <c r="B2096" t="s">
        <v>51</v>
      </c>
      <c r="C2096" t="s">
        <v>4357</v>
      </c>
      <c r="D2096" t="s">
        <v>1768</v>
      </c>
      <c r="E2096" s="103">
        <v>1.1756300179397957E-3</v>
      </c>
      <c r="F2096" s="103">
        <v>678218</v>
      </c>
      <c r="G2096" s="103">
        <v>7</v>
      </c>
      <c r="H2096" t="s">
        <v>54</v>
      </c>
      <c r="I2096" s="103"/>
    </row>
    <row r="2097" spans="1:9" x14ac:dyDescent="0.35">
      <c r="A2097" t="s">
        <v>4504</v>
      </c>
      <c r="B2097" t="s">
        <v>51</v>
      </c>
      <c r="C2097" t="s">
        <v>4357</v>
      </c>
      <c r="D2097" t="s">
        <v>340</v>
      </c>
      <c r="E2097" s="103">
        <v>9.1069739487339789E-4</v>
      </c>
      <c r="F2097" s="103">
        <v>678218</v>
      </c>
      <c r="G2097" s="103">
        <v>7</v>
      </c>
      <c r="H2097" t="s">
        <v>54</v>
      </c>
      <c r="I2097" s="103"/>
    </row>
    <row r="2098" spans="1:9" x14ac:dyDescent="0.35">
      <c r="A2098" t="s">
        <v>4505</v>
      </c>
      <c r="B2098" t="s">
        <v>51</v>
      </c>
      <c r="C2098" t="s">
        <v>4357</v>
      </c>
      <c r="D2098" t="s">
        <v>777</v>
      </c>
      <c r="E2098" s="103">
        <v>2.7021080726235226E-3</v>
      </c>
      <c r="F2098" s="103">
        <v>678218</v>
      </c>
      <c r="G2098" s="103">
        <v>7</v>
      </c>
      <c r="H2098" t="s">
        <v>54</v>
      </c>
      <c r="I2098" s="103"/>
    </row>
    <row r="2099" spans="1:9" x14ac:dyDescent="0.35">
      <c r="A2099" t="s">
        <v>4506</v>
      </c>
      <c r="B2099" t="s">
        <v>51</v>
      </c>
      <c r="C2099" t="s">
        <v>4357</v>
      </c>
      <c r="D2099" t="s">
        <v>776</v>
      </c>
      <c r="E2099" s="103">
        <v>7.0719179259408609E-3</v>
      </c>
      <c r="F2099" s="103">
        <v>678218</v>
      </c>
      <c r="G2099" s="103">
        <v>7</v>
      </c>
      <c r="H2099" t="s">
        <v>54</v>
      </c>
      <c r="I2099" s="103"/>
    </row>
    <row r="2100" spans="1:9" x14ac:dyDescent="0.35">
      <c r="A2100" t="s">
        <v>4486</v>
      </c>
      <c r="B2100" t="s">
        <v>51</v>
      </c>
      <c r="C2100" t="s">
        <v>4358</v>
      </c>
      <c r="D2100" t="s">
        <v>40</v>
      </c>
      <c r="E2100" s="103">
        <v>9.421180041093417E-5</v>
      </c>
      <c r="F2100" s="103">
        <v>678218</v>
      </c>
      <c r="G2100" s="103">
        <v>7</v>
      </c>
      <c r="H2100" t="s">
        <v>54</v>
      </c>
      <c r="I2100" s="103"/>
    </row>
    <row r="2101" spans="1:9" x14ac:dyDescent="0.35">
      <c r="A2101" t="s">
        <v>5736</v>
      </c>
      <c r="B2101" t="s">
        <v>51</v>
      </c>
      <c r="C2101" t="s">
        <v>4358</v>
      </c>
      <c r="D2101" t="s">
        <v>5070</v>
      </c>
      <c r="E2101" s="103">
        <v>1.0102069532136554E-4</v>
      </c>
      <c r="F2101" s="103">
        <v>678218</v>
      </c>
      <c r="G2101" s="103">
        <v>7</v>
      </c>
      <c r="H2101" t="s">
        <v>54</v>
      </c>
      <c r="I2101" s="103"/>
    </row>
    <row r="2102" spans="1:9" x14ac:dyDescent="0.35">
      <c r="A2102" t="s">
        <v>5737</v>
      </c>
      <c r="B2102" t="s">
        <v>51</v>
      </c>
      <c r="C2102" t="s">
        <v>4358</v>
      </c>
      <c r="D2102" t="s">
        <v>5071</v>
      </c>
      <c r="E2102" s="103">
        <v>9.421180041093417E-5</v>
      </c>
      <c r="F2102" s="103">
        <v>678218</v>
      </c>
      <c r="G2102" s="103">
        <v>7</v>
      </c>
      <c r="H2102" t="s">
        <v>54</v>
      </c>
      <c r="I2102" s="103"/>
    </row>
    <row r="2103" spans="1:9" x14ac:dyDescent="0.35">
      <c r="A2103" t="s">
        <v>5738</v>
      </c>
      <c r="B2103" t="s">
        <v>51</v>
      </c>
      <c r="C2103" t="s">
        <v>4358</v>
      </c>
      <c r="D2103" t="s">
        <v>5072</v>
      </c>
      <c r="E2103" s="103">
        <v>9.421180041093417E-5</v>
      </c>
      <c r="F2103" s="103">
        <v>678218</v>
      </c>
      <c r="G2103" s="103">
        <v>7</v>
      </c>
      <c r="H2103" t="s">
        <v>54</v>
      </c>
      <c r="I2103" s="103"/>
    </row>
    <row r="2104" spans="1:9" x14ac:dyDescent="0.35">
      <c r="A2104" t="s">
        <v>4487</v>
      </c>
      <c r="B2104" t="s">
        <v>51</v>
      </c>
      <c r="C2104" t="s">
        <v>4358</v>
      </c>
      <c r="D2104" t="s">
        <v>42</v>
      </c>
      <c r="E2104" s="103">
        <v>1.0102069532136554E-4</v>
      </c>
      <c r="F2104" s="103">
        <v>678218</v>
      </c>
      <c r="G2104" s="103">
        <v>7</v>
      </c>
      <c r="H2104" t="s">
        <v>54</v>
      </c>
      <c r="I2104" s="103"/>
    </row>
    <row r="2105" spans="1:9" x14ac:dyDescent="0.35">
      <c r="A2105" t="s">
        <v>4488</v>
      </c>
      <c r="B2105" t="s">
        <v>51</v>
      </c>
      <c r="C2105" t="s">
        <v>4358</v>
      </c>
      <c r="D2105" t="s">
        <v>1767</v>
      </c>
      <c r="E2105" s="103">
        <v>1.0102069532136554E-4</v>
      </c>
      <c r="F2105" s="103">
        <v>678218</v>
      </c>
      <c r="G2105" s="103">
        <v>7</v>
      </c>
      <c r="H2105" t="s">
        <v>54</v>
      </c>
      <c r="I2105" s="103"/>
    </row>
    <row r="2106" spans="1:9" x14ac:dyDescent="0.35">
      <c r="A2106" t="s">
        <v>4489</v>
      </c>
      <c r="B2106" t="s">
        <v>51</v>
      </c>
      <c r="C2106" t="s">
        <v>4358</v>
      </c>
      <c r="D2106" t="s">
        <v>1768</v>
      </c>
      <c r="E2106" s="103">
        <v>1.0102069532136554E-4</v>
      </c>
      <c r="F2106" s="103">
        <v>678218</v>
      </c>
      <c r="G2106" s="103">
        <v>7</v>
      </c>
      <c r="H2106" t="s">
        <v>54</v>
      </c>
      <c r="I2106" s="103"/>
    </row>
    <row r="2107" spans="1:9" x14ac:dyDescent="0.35">
      <c r="A2107" t="s">
        <v>4490</v>
      </c>
      <c r="B2107" t="s">
        <v>51</v>
      </c>
      <c r="C2107" t="s">
        <v>4358</v>
      </c>
      <c r="D2107" t="s">
        <v>340</v>
      </c>
      <c r="E2107" s="103">
        <v>1.0445221349907917E-4</v>
      </c>
      <c r="F2107" s="103">
        <v>678218</v>
      </c>
      <c r="G2107" s="103">
        <v>7</v>
      </c>
      <c r="H2107" t="s">
        <v>54</v>
      </c>
      <c r="I2107" s="103"/>
    </row>
    <row r="2108" spans="1:9" x14ac:dyDescent="0.35">
      <c r="A2108" t="s">
        <v>4491</v>
      </c>
      <c r="B2108" t="s">
        <v>51</v>
      </c>
      <c r="C2108" t="s">
        <v>4358</v>
      </c>
      <c r="D2108" t="s">
        <v>777</v>
      </c>
      <c r="E2108" s="103">
        <v>2.3897473476323174E-4</v>
      </c>
      <c r="F2108" s="103">
        <v>678218</v>
      </c>
      <c r="G2108" s="103">
        <v>7</v>
      </c>
      <c r="H2108" t="s">
        <v>54</v>
      </c>
      <c r="I2108" s="103"/>
    </row>
    <row r="2109" spans="1:9" x14ac:dyDescent="0.35">
      <c r="A2109" t="s">
        <v>4492</v>
      </c>
      <c r="B2109" t="s">
        <v>51</v>
      </c>
      <c r="C2109" t="s">
        <v>4358</v>
      </c>
      <c r="D2109" t="s">
        <v>776</v>
      </c>
      <c r="E2109" s="103">
        <v>4.9733768780738888E-4</v>
      </c>
      <c r="F2109" s="103">
        <v>678218</v>
      </c>
      <c r="G2109" s="103">
        <v>7</v>
      </c>
      <c r="H2109" t="s">
        <v>54</v>
      </c>
      <c r="I2109" s="103"/>
    </row>
    <row r="2110" spans="1:9" x14ac:dyDescent="0.35">
      <c r="A2110" t="s">
        <v>4493</v>
      </c>
      <c r="B2110" t="s">
        <v>51</v>
      </c>
      <c r="C2110" t="s">
        <v>4359</v>
      </c>
      <c r="D2110" t="s">
        <v>40</v>
      </c>
      <c r="E2110" s="103">
        <v>1.2825129175468851E-4</v>
      </c>
      <c r="F2110" s="103">
        <v>678218</v>
      </c>
      <c r="G2110" s="103">
        <v>7</v>
      </c>
      <c r="H2110" t="s">
        <v>54</v>
      </c>
      <c r="I2110" s="103"/>
    </row>
    <row r="2111" spans="1:9" x14ac:dyDescent="0.35">
      <c r="A2111" t="s">
        <v>5739</v>
      </c>
      <c r="B2111" t="s">
        <v>51</v>
      </c>
      <c r="C2111" t="s">
        <v>4359</v>
      </c>
      <c r="D2111" t="s">
        <v>5070</v>
      </c>
      <c r="E2111" s="103">
        <v>1.3099978913601684E-4</v>
      </c>
      <c r="F2111" s="103">
        <v>678218</v>
      </c>
      <c r="G2111" s="103">
        <v>7</v>
      </c>
      <c r="H2111" t="s">
        <v>54</v>
      </c>
      <c r="I2111" s="103"/>
    </row>
    <row r="2112" spans="1:9" x14ac:dyDescent="0.35">
      <c r="A2112" t="s">
        <v>5740</v>
      </c>
      <c r="B2112" t="s">
        <v>51</v>
      </c>
      <c r="C2112" t="s">
        <v>4359</v>
      </c>
      <c r="D2112" t="s">
        <v>5071</v>
      </c>
      <c r="E2112" s="103">
        <v>1.2869270012075962E-4</v>
      </c>
      <c r="F2112" s="103">
        <v>678218</v>
      </c>
      <c r="G2112" s="103">
        <v>7</v>
      </c>
      <c r="H2112" t="s">
        <v>54</v>
      </c>
      <c r="I2112" s="103"/>
    </row>
    <row r="2113" spans="1:9" x14ac:dyDescent="0.35">
      <c r="A2113" t="s">
        <v>5741</v>
      </c>
      <c r="B2113" t="s">
        <v>51</v>
      </c>
      <c r="C2113" t="s">
        <v>4359</v>
      </c>
      <c r="D2113" t="s">
        <v>5072</v>
      </c>
      <c r="E2113" s="103">
        <v>1.3026151436780196E-4</v>
      </c>
      <c r="F2113" s="103">
        <v>678218</v>
      </c>
      <c r="G2113" s="103">
        <v>7</v>
      </c>
      <c r="H2113" t="s">
        <v>54</v>
      </c>
      <c r="I2113" s="103"/>
    </row>
    <row r="2114" spans="1:9" x14ac:dyDescent="0.35">
      <c r="A2114" t="s">
        <v>4494</v>
      </c>
      <c r="B2114" t="s">
        <v>51</v>
      </c>
      <c r="C2114" t="s">
        <v>4359</v>
      </c>
      <c r="D2114" t="s">
        <v>42</v>
      </c>
      <c r="E2114" s="103">
        <v>1.3045257900320378E-4</v>
      </c>
      <c r="F2114" s="103">
        <v>678218</v>
      </c>
      <c r="G2114" s="103">
        <v>7</v>
      </c>
      <c r="H2114" t="s">
        <v>54</v>
      </c>
      <c r="I2114" s="103"/>
    </row>
    <row r="2115" spans="1:9" x14ac:dyDescent="0.35">
      <c r="A2115" t="s">
        <v>4495</v>
      </c>
      <c r="B2115" t="s">
        <v>51</v>
      </c>
      <c r="C2115" t="s">
        <v>4359</v>
      </c>
      <c r="D2115" t="s">
        <v>1767</v>
      </c>
      <c r="E2115" s="103">
        <v>1.2994467597729674E-4</v>
      </c>
      <c r="F2115" s="103">
        <v>678218</v>
      </c>
      <c r="G2115" s="103">
        <v>7</v>
      </c>
      <c r="H2115" t="s">
        <v>54</v>
      </c>
      <c r="I2115" s="103"/>
    </row>
    <row r="2116" spans="1:9" x14ac:dyDescent="0.35">
      <c r="A2116" t="s">
        <v>4496</v>
      </c>
      <c r="B2116" t="s">
        <v>51</v>
      </c>
      <c r="C2116" t="s">
        <v>4359</v>
      </c>
      <c r="D2116" t="s">
        <v>1768</v>
      </c>
      <c r="E2116" s="103">
        <v>8.5852456585467396E-5</v>
      </c>
      <c r="F2116" s="103">
        <v>678218</v>
      </c>
      <c r="G2116" s="103">
        <v>7</v>
      </c>
      <c r="H2116" t="s">
        <v>54</v>
      </c>
      <c r="I2116" s="103"/>
    </row>
    <row r="2117" spans="1:9" x14ac:dyDescent="0.35">
      <c r="A2117" t="s">
        <v>4497</v>
      </c>
      <c r="B2117" t="s">
        <v>51</v>
      </c>
      <c r="C2117" t="s">
        <v>4359</v>
      </c>
      <c r="D2117" t="s">
        <v>340</v>
      </c>
      <c r="E2117" s="103">
        <v>1.2562063961285737E-4</v>
      </c>
      <c r="F2117" s="103">
        <v>678218</v>
      </c>
      <c r="G2117" s="103">
        <v>7</v>
      </c>
      <c r="H2117" t="s">
        <v>54</v>
      </c>
      <c r="I2117" s="103"/>
    </row>
    <row r="2118" spans="1:9" x14ac:dyDescent="0.35">
      <c r="A2118" t="s">
        <v>4498</v>
      </c>
      <c r="B2118" t="s">
        <v>51</v>
      </c>
      <c r="C2118" t="s">
        <v>4359</v>
      </c>
      <c r="D2118" t="s">
        <v>777</v>
      </c>
      <c r="E2118" s="103">
        <v>2.5501857839054003E-4</v>
      </c>
      <c r="F2118" s="103">
        <v>678218</v>
      </c>
      <c r="G2118" s="103">
        <v>7</v>
      </c>
      <c r="H2118" t="s">
        <v>54</v>
      </c>
      <c r="I2118" s="103"/>
    </row>
    <row r="2119" spans="1:9" x14ac:dyDescent="0.35">
      <c r="A2119" t="s">
        <v>4499</v>
      </c>
      <c r="B2119" t="s">
        <v>51</v>
      </c>
      <c r="C2119" t="s">
        <v>4359</v>
      </c>
      <c r="D2119" t="s">
        <v>776</v>
      </c>
      <c r="E2119" s="103">
        <v>6.6800394004364581E-4</v>
      </c>
      <c r="F2119" s="103">
        <v>678218</v>
      </c>
      <c r="G2119" s="103">
        <v>7</v>
      </c>
      <c r="H2119" t="s">
        <v>54</v>
      </c>
      <c r="I2119" s="103"/>
    </row>
    <row r="2120" spans="1:9" x14ac:dyDescent="0.35">
      <c r="A2120" t="s">
        <v>954</v>
      </c>
      <c r="B2120" t="s">
        <v>51</v>
      </c>
      <c r="C2120" t="s">
        <v>36</v>
      </c>
      <c r="D2120" t="s">
        <v>40</v>
      </c>
      <c r="E2120" s="103">
        <v>1.952816509879656E-4</v>
      </c>
      <c r="F2120" s="103">
        <v>678218</v>
      </c>
      <c r="G2120" s="103">
        <v>7</v>
      </c>
      <c r="H2120" t="s">
        <v>54</v>
      </c>
      <c r="I2120" s="103"/>
    </row>
    <row r="2121" spans="1:9" x14ac:dyDescent="0.35">
      <c r="A2121" t="s">
        <v>5742</v>
      </c>
      <c r="B2121" t="s">
        <v>51</v>
      </c>
      <c r="C2121" t="s">
        <v>36</v>
      </c>
      <c r="D2121" t="s">
        <v>5070</v>
      </c>
      <c r="E2121" s="103">
        <v>1.952816509879656E-4</v>
      </c>
      <c r="F2121" s="103">
        <v>678218</v>
      </c>
      <c r="G2121" s="103">
        <v>7</v>
      </c>
      <c r="H2121" t="s">
        <v>54</v>
      </c>
      <c r="I2121" s="103"/>
    </row>
    <row r="2122" spans="1:9" x14ac:dyDescent="0.35">
      <c r="A2122" t="s">
        <v>5743</v>
      </c>
      <c r="B2122" t="s">
        <v>51</v>
      </c>
      <c r="C2122" t="s">
        <v>36</v>
      </c>
      <c r="D2122" t="s">
        <v>5071</v>
      </c>
      <c r="E2122" s="103">
        <v>1.952816509879656E-4</v>
      </c>
      <c r="F2122" s="103">
        <v>678218</v>
      </c>
      <c r="G2122" s="103">
        <v>7</v>
      </c>
      <c r="H2122" t="s">
        <v>54</v>
      </c>
      <c r="I2122" s="103"/>
    </row>
    <row r="2123" spans="1:9" x14ac:dyDescent="0.35">
      <c r="A2123" t="s">
        <v>5744</v>
      </c>
      <c r="B2123" t="s">
        <v>51</v>
      </c>
      <c r="C2123" t="s">
        <v>36</v>
      </c>
      <c r="D2123" t="s">
        <v>5072</v>
      </c>
      <c r="E2123" s="103">
        <v>1.952816509879656E-4</v>
      </c>
      <c r="F2123" s="103">
        <v>678218</v>
      </c>
      <c r="G2123" s="103">
        <v>7</v>
      </c>
      <c r="H2123" t="s">
        <v>54</v>
      </c>
      <c r="I2123" s="103"/>
    </row>
    <row r="2124" spans="1:9" x14ac:dyDescent="0.35">
      <c r="A2124" t="s">
        <v>952</v>
      </c>
      <c r="B2124" t="s">
        <v>51</v>
      </c>
      <c r="C2124" t="s">
        <v>36</v>
      </c>
      <c r="D2124" t="s">
        <v>42</v>
      </c>
      <c r="E2124" s="103">
        <v>1.9394743450447228E-4</v>
      </c>
      <c r="F2124" s="103">
        <v>678218</v>
      </c>
      <c r="G2124" s="103">
        <v>7</v>
      </c>
      <c r="H2124" t="s">
        <v>54</v>
      </c>
      <c r="I2124" s="103"/>
    </row>
    <row r="2125" spans="1:9" x14ac:dyDescent="0.35">
      <c r="A2125" t="s">
        <v>2017</v>
      </c>
      <c r="B2125" t="s">
        <v>51</v>
      </c>
      <c r="C2125" t="s">
        <v>36</v>
      </c>
      <c r="D2125" t="s">
        <v>1767</v>
      </c>
      <c r="E2125" s="103">
        <v>1.9275403818672703E-4</v>
      </c>
      <c r="F2125" s="103">
        <v>678218</v>
      </c>
      <c r="G2125" s="103">
        <v>7</v>
      </c>
      <c r="H2125" t="s">
        <v>54</v>
      </c>
      <c r="I2125" s="103"/>
    </row>
    <row r="2126" spans="1:9" x14ac:dyDescent="0.35">
      <c r="A2126" t="s">
        <v>2018</v>
      </c>
      <c r="B2126" t="s">
        <v>51</v>
      </c>
      <c r="C2126" t="s">
        <v>36</v>
      </c>
      <c r="D2126" t="s">
        <v>1768</v>
      </c>
      <c r="E2126" s="103">
        <v>1.3743667940506013E-4</v>
      </c>
      <c r="F2126" s="103">
        <v>678218</v>
      </c>
      <c r="G2126" s="103">
        <v>7</v>
      </c>
      <c r="H2126" t="s">
        <v>54</v>
      </c>
      <c r="I2126" s="103"/>
    </row>
    <row r="2127" spans="1:9" x14ac:dyDescent="0.35">
      <c r="A2127" t="s">
        <v>953</v>
      </c>
      <c r="B2127" t="s">
        <v>51</v>
      </c>
      <c r="C2127" t="s">
        <v>36</v>
      </c>
      <c r="D2127" t="s">
        <v>340</v>
      </c>
      <c r="E2127" s="103">
        <v>1.8224655601753207E-4</v>
      </c>
      <c r="F2127" s="103">
        <v>678218</v>
      </c>
      <c r="G2127" s="103">
        <v>7</v>
      </c>
      <c r="H2127" t="s">
        <v>54</v>
      </c>
      <c r="I2127" s="103"/>
    </row>
    <row r="2128" spans="1:9" x14ac:dyDescent="0.35">
      <c r="A2128" t="s">
        <v>658</v>
      </c>
      <c r="B2128" t="s">
        <v>51</v>
      </c>
      <c r="C2128" t="s">
        <v>36</v>
      </c>
      <c r="D2128" t="s">
        <v>777</v>
      </c>
      <c r="E2128" s="103">
        <v>4.6809911159775955E-4</v>
      </c>
      <c r="F2128" s="103">
        <v>678218</v>
      </c>
      <c r="G2128" s="103">
        <v>7</v>
      </c>
      <c r="H2128" t="s">
        <v>54</v>
      </c>
      <c r="I2128" s="103"/>
    </row>
    <row r="2129" spans="1:9" x14ac:dyDescent="0.35">
      <c r="A2129" t="s">
        <v>659</v>
      </c>
      <c r="B2129" t="s">
        <v>51</v>
      </c>
      <c r="C2129" t="s">
        <v>36</v>
      </c>
      <c r="D2129" t="s">
        <v>776</v>
      </c>
      <c r="E2129" s="103">
        <v>1.034475477876159E-3</v>
      </c>
      <c r="F2129" s="103">
        <v>678218</v>
      </c>
      <c r="G2129" s="103">
        <v>7</v>
      </c>
      <c r="H2129" t="s">
        <v>54</v>
      </c>
      <c r="I2129" s="103"/>
    </row>
    <row r="2130" spans="1:9" x14ac:dyDescent="0.35">
      <c r="A2130" t="s">
        <v>957</v>
      </c>
      <c r="B2130" t="s">
        <v>51</v>
      </c>
      <c r="C2130" t="s">
        <v>37</v>
      </c>
      <c r="D2130" t="s">
        <v>40</v>
      </c>
      <c r="E2130" s="103">
        <v>4.2571618049149669E-2</v>
      </c>
      <c r="F2130" s="103">
        <v>678218</v>
      </c>
      <c r="G2130" s="103">
        <v>7</v>
      </c>
      <c r="H2130" t="s">
        <v>54</v>
      </c>
      <c r="I2130" s="103"/>
    </row>
    <row r="2131" spans="1:9" x14ac:dyDescent="0.35">
      <c r="A2131" t="s">
        <v>5745</v>
      </c>
      <c r="B2131" t="s">
        <v>51</v>
      </c>
      <c r="C2131" t="s">
        <v>37</v>
      </c>
      <c r="D2131" t="s">
        <v>5070</v>
      </c>
      <c r="E2131" s="103">
        <v>4.3138695383548767E-2</v>
      </c>
      <c r="F2131" s="103">
        <v>678218</v>
      </c>
      <c r="G2131" s="103">
        <v>7</v>
      </c>
      <c r="H2131" t="s">
        <v>54</v>
      </c>
      <c r="I2131" s="103"/>
    </row>
    <row r="2132" spans="1:9" x14ac:dyDescent="0.35">
      <c r="A2132" t="s">
        <v>5746</v>
      </c>
      <c r="B2132" t="s">
        <v>51</v>
      </c>
      <c r="C2132" t="s">
        <v>37</v>
      </c>
      <c r="D2132" t="s">
        <v>5071</v>
      </c>
      <c r="E2132" s="103">
        <v>4.2601312964342782E-2</v>
      </c>
      <c r="F2132" s="103">
        <v>678218</v>
      </c>
      <c r="G2132" s="103">
        <v>7</v>
      </c>
      <c r="H2132" t="s">
        <v>54</v>
      </c>
      <c r="I2132" s="103"/>
    </row>
    <row r="2133" spans="1:9" x14ac:dyDescent="0.35">
      <c r="A2133" t="s">
        <v>5747</v>
      </c>
      <c r="B2133" t="s">
        <v>51</v>
      </c>
      <c r="C2133" t="s">
        <v>37</v>
      </c>
      <c r="D2133" t="s">
        <v>5072</v>
      </c>
      <c r="E2133" s="103">
        <v>4.3039796950277404E-2</v>
      </c>
      <c r="F2133" s="103">
        <v>678218</v>
      </c>
      <c r="G2133" s="103">
        <v>7</v>
      </c>
      <c r="H2133" t="s">
        <v>54</v>
      </c>
      <c r="I2133" s="103"/>
    </row>
    <row r="2134" spans="1:9" x14ac:dyDescent="0.35">
      <c r="A2134" t="s">
        <v>955</v>
      </c>
      <c r="B2134" t="s">
        <v>51</v>
      </c>
      <c r="C2134" t="s">
        <v>37</v>
      </c>
      <c r="D2134" t="s">
        <v>42</v>
      </c>
      <c r="E2134" s="103">
        <v>4.2976886257266388E-2</v>
      </c>
      <c r="F2134" s="103">
        <v>678218</v>
      </c>
      <c r="G2134" s="103">
        <v>7</v>
      </c>
      <c r="H2134" t="s">
        <v>54</v>
      </c>
      <c r="I2134" s="103"/>
    </row>
    <row r="2135" spans="1:9" x14ac:dyDescent="0.35">
      <c r="A2135" t="s">
        <v>1985</v>
      </c>
      <c r="B2135" t="s">
        <v>51</v>
      </c>
      <c r="C2135" t="s">
        <v>37</v>
      </c>
      <c r="D2135" t="s">
        <v>1767</v>
      </c>
      <c r="E2135" s="103">
        <v>4.2870696181561058E-2</v>
      </c>
      <c r="F2135" s="103">
        <v>678218</v>
      </c>
      <c r="G2135" s="103">
        <v>7</v>
      </c>
      <c r="H2135" t="s">
        <v>54</v>
      </c>
      <c r="I2135" s="103"/>
    </row>
    <row r="2136" spans="1:9" x14ac:dyDescent="0.35">
      <c r="A2136" t="s">
        <v>1986</v>
      </c>
      <c r="B2136" t="s">
        <v>51</v>
      </c>
      <c r="C2136" t="s">
        <v>37</v>
      </c>
      <c r="D2136" t="s">
        <v>1768</v>
      </c>
      <c r="E2136" s="103">
        <v>3.0406454772733165E-2</v>
      </c>
      <c r="F2136" s="103">
        <v>678218</v>
      </c>
      <c r="G2136" s="103">
        <v>7</v>
      </c>
      <c r="H2136" t="s">
        <v>54</v>
      </c>
      <c r="I2136" s="103"/>
    </row>
    <row r="2137" spans="1:9" x14ac:dyDescent="0.35">
      <c r="A2137" t="s">
        <v>956</v>
      </c>
      <c r="B2137" t="s">
        <v>51</v>
      </c>
      <c r="C2137" t="s">
        <v>37</v>
      </c>
      <c r="D2137" t="s">
        <v>340</v>
      </c>
      <c r="E2137" s="103">
        <v>4.0770908634218173E-2</v>
      </c>
      <c r="F2137" s="103">
        <v>678218</v>
      </c>
      <c r="G2137" s="103">
        <v>7</v>
      </c>
      <c r="H2137" t="s">
        <v>54</v>
      </c>
      <c r="I2137" s="103"/>
    </row>
    <row r="2138" spans="1:9" x14ac:dyDescent="0.35">
      <c r="A2138" t="s">
        <v>660</v>
      </c>
      <c r="B2138" t="s">
        <v>51</v>
      </c>
      <c r="C2138" t="s">
        <v>37</v>
      </c>
      <c r="D2138" t="s">
        <v>777</v>
      </c>
      <c r="E2138" s="103">
        <v>9.1517517098742146E-2</v>
      </c>
      <c r="F2138" s="103">
        <v>678218</v>
      </c>
      <c r="G2138" s="103">
        <v>7</v>
      </c>
      <c r="H2138" t="s">
        <v>54</v>
      </c>
      <c r="I2138" s="103"/>
    </row>
    <row r="2139" spans="1:9" x14ac:dyDescent="0.35">
      <c r="A2139" t="s">
        <v>661</v>
      </c>
      <c r="B2139" t="s">
        <v>51</v>
      </c>
      <c r="C2139" t="s">
        <v>37</v>
      </c>
      <c r="D2139" t="s">
        <v>776</v>
      </c>
      <c r="E2139" s="103">
        <v>0.22465754253096359</v>
      </c>
      <c r="F2139" s="103">
        <v>678218</v>
      </c>
      <c r="G2139" s="103">
        <v>7</v>
      </c>
      <c r="H2139" t="s">
        <v>54</v>
      </c>
      <c r="I2139" s="103"/>
    </row>
    <row r="2140" spans="1:9" x14ac:dyDescent="0.35">
      <c r="A2140" t="s">
        <v>960</v>
      </c>
      <c r="B2140" t="s">
        <v>51</v>
      </c>
      <c r="C2140" t="s">
        <v>38</v>
      </c>
      <c r="D2140" t="s">
        <v>40</v>
      </c>
      <c r="E2140" s="103">
        <v>3.7776486252135157E-3</v>
      </c>
      <c r="F2140" s="103">
        <v>678218</v>
      </c>
      <c r="G2140" s="103">
        <v>7</v>
      </c>
      <c r="H2140" t="s">
        <v>54</v>
      </c>
      <c r="I2140" s="103"/>
    </row>
    <row r="2141" spans="1:9" x14ac:dyDescent="0.35">
      <c r="A2141" t="s">
        <v>5748</v>
      </c>
      <c r="B2141" t="s">
        <v>51</v>
      </c>
      <c r="C2141" t="s">
        <v>38</v>
      </c>
      <c r="D2141" t="s">
        <v>5070</v>
      </c>
      <c r="E2141" s="103">
        <v>4.1515719281912042E-3</v>
      </c>
      <c r="F2141" s="103">
        <v>678218</v>
      </c>
      <c r="G2141" s="103">
        <v>7</v>
      </c>
      <c r="H2141" t="s">
        <v>54</v>
      </c>
      <c r="I2141" s="103"/>
    </row>
    <row r="2142" spans="1:9" x14ac:dyDescent="0.35">
      <c r="A2142" t="s">
        <v>5749</v>
      </c>
      <c r="B2142" t="s">
        <v>51</v>
      </c>
      <c r="C2142" t="s">
        <v>38</v>
      </c>
      <c r="D2142" t="s">
        <v>5071</v>
      </c>
      <c r="E2142" s="103">
        <v>3.7882245259611802E-3</v>
      </c>
      <c r="F2142" s="103">
        <v>678218</v>
      </c>
      <c r="G2142" s="103">
        <v>7</v>
      </c>
      <c r="H2142" t="s">
        <v>54</v>
      </c>
      <c r="I2142" s="103"/>
    </row>
    <row r="2143" spans="1:9" x14ac:dyDescent="0.35">
      <c r="A2143" t="s">
        <v>5750</v>
      </c>
      <c r="B2143" t="s">
        <v>51</v>
      </c>
      <c r="C2143" t="s">
        <v>38</v>
      </c>
      <c r="D2143" t="s">
        <v>5072</v>
      </c>
      <c r="E2143" s="103">
        <v>3.937806319975529E-3</v>
      </c>
      <c r="F2143" s="103">
        <v>678218</v>
      </c>
      <c r="G2143" s="103">
        <v>7</v>
      </c>
      <c r="H2143" t="s">
        <v>54</v>
      </c>
      <c r="I2143" s="103"/>
    </row>
    <row r="2144" spans="1:9" x14ac:dyDescent="0.35">
      <c r="A2144" t="s">
        <v>958</v>
      </c>
      <c r="B2144" t="s">
        <v>51</v>
      </c>
      <c r="C2144" t="s">
        <v>38</v>
      </c>
      <c r="D2144" t="s">
        <v>42</v>
      </c>
      <c r="E2144" s="103">
        <v>4.1436863602335814E-3</v>
      </c>
      <c r="F2144" s="103">
        <v>678218</v>
      </c>
      <c r="G2144" s="103">
        <v>7</v>
      </c>
      <c r="H2144" t="s">
        <v>54</v>
      </c>
      <c r="I2144" s="103"/>
    </row>
    <row r="2145" spans="1:9" x14ac:dyDescent="0.35">
      <c r="A2145" t="s">
        <v>1987</v>
      </c>
      <c r="B2145" t="s">
        <v>51</v>
      </c>
      <c r="C2145" t="s">
        <v>38</v>
      </c>
      <c r="D2145" t="s">
        <v>1767</v>
      </c>
      <c r="E2145" s="103">
        <v>4.1411167664467284E-3</v>
      </c>
      <c r="F2145" s="103">
        <v>678218</v>
      </c>
      <c r="G2145" s="103">
        <v>7</v>
      </c>
      <c r="H2145" t="s">
        <v>54</v>
      </c>
      <c r="I2145" s="103"/>
    </row>
    <row r="2146" spans="1:9" x14ac:dyDescent="0.35">
      <c r="A2146" t="s">
        <v>1988</v>
      </c>
      <c r="B2146" t="s">
        <v>51</v>
      </c>
      <c r="C2146" t="s">
        <v>38</v>
      </c>
      <c r="D2146" t="s">
        <v>1768</v>
      </c>
      <c r="E2146" s="103">
        <v>3.0532636652273975E-3</v>
      </c>
      <c r="F2146" s="103">
        <v>678218</v>
      </c>
      <c r="G2146" s="103">
        <v>7</v>
      </c>
      <c r="H2146" t="s">
        <v>54</v>
      </c>
      <c r="I2146" s="103"/>
    </row>
    <row r="2147" spans="1:9" x14ac:dyDescent="0.35">
      <c r="A2147" t="s">
        <v>959</v>
      </c>
      <c r="B2147" t="s">
        <v>51</v>
      </c>
      <c r="C2147" t="s">
        <v>38</v>
      </c>
      <c r="D2147" t="s">
        <v>340</v>
      </c>
      <c r="E2147" s="103">
        <v>3.3884887893617468E-3</v>
      </c>
      <c r="F2147" s="103">
        <v>678218</v>
      </c>
      <c r="G2147" s="103">
        <v>7</v>
      </c>
      <c r="H2147" t="s">
        <v>54</v>
      </c>
      <c r="I2147" s="103"/>
    </row>
    <row r="2148" spans="1:9" x14ac:dyDescent="0.35">
      <c r="A2148" t="s">
        <v>662</v>
      </c>
      <c r="B2148" t="s">
        <v>51</v>
      </c>
      <c r="C2148" t="s">
        <v>38</v>
      </c>
      <c r="D2148" t="s">
        <v>777</v>
      </c>
      <c r="E2148" s="103">
        <v>8.8997845953679867E-3</v>
      </c>
      <c r="F2148" s="103">
        <v>678218</v>
      </c>
      <c r="G2148" s="103">
        <v>7</v>
      </c>
      <c r="H2148" t="s">
        <v>54</v>
      </c>
      <c r="I2148" s="103"/>
    </row>
    <row r="2149" spans="1:9" x14ac:dyDescent="0.35">
      <c r="A2149" t="s">
        <v>663</v>
      </c>
      <c r="B2149" t="s">
        <v>51</v>
      </c>
      <c r="C2149" t="s">
        <v>38</v>
      </c>
      <c r="D2149" t="s">
        <v>776</v>
      </c>
      <c r="E2149" s="103">
        <v>2.0141221549697441E-2</v>
      </c>
      <c r="F2149" s="103">
        <v>678218</v>
      </c>
      <c r="G2149" s="103">
        <v>7</v>
      </c>
      <c r="H2149" t="s">
        <v>54</v>
      </c>
      <c r="I2149" s="103"/>
    </row>
    <row r="2150" spans="1:9" x14ac:dyDescent="0.35">
      <c r="A2150" t="s">
        <v>1091</v>
      </c>
      <c r="B2150" t="s">
        <v>51</v>
      </c>
      <c r="C2150" t="s">
        <v>39</v>
      </c>
      <c r="D2150" t="s">
        <v>40</v>
      </c>
      <c r="E2150" s="103">
        <v>0</v>
      </c>
      <c r="F2150" s="103">
        <v>678218</v>
      </c>
      <c r="G2150" s="103">
        <v>7</v>
      </c>
      <c r="H2150" t="s">
        <v>54</v>
      </c>
      <c r="I2150" s="103"/>
    </row>
    <row r="2151" spans="1:9" x14ac:dyDescent="0.35">
      <c r="A2151" t="s">
        <v>5751</v>
      </c>
      <c r="B2151" t="s">
        <v>51</v>
      </c>
      <c r="C2151" t="s">
        <v>39</v>
      </c>
      <c r="D2151" t="s">
        <v>5070</v>
      </c>
      <c r="E2151" s="103">
        <v>0</v>
      </c>
      <c r="F2151" s="103">
        <v>678218</v>
      </c>
      <c r="G2151" s="103">
        <v>7</v>
      </c>
      <c r="H2151" t="s">
        <v>54</v>
      </c>
      <c r="I2151" s="103"/>
    </row>
    <row r="2152" spans="1:9" x14ac:dyDescent="0.35">
      <c r="A2152" t="s">
        <v>5752</v>
      </c>
      <c r="B2152" t="s">
        <v>51</v>
      </c>
      <c r="C2152" t="s">
        <v>39</v>
      </c>
      <c r="D2152" t="s">
        <v>5071</v>
      </c>
      <c r="E2152" s="103">
        <v>0</v>
      </c>
      <c r="F2152" s="103">
        <v>678218</v>
      </c>
      <c r="G2152" s="103">
        <v>7</v>
      </c>
      <c r="H2152" t="s">
        <v>54</v>
      </c>
      <c r="I2152" s="103"/>
    </row>
    <row r="2153" spans="1:9" x14ac:dyDescent="0.35">
      <c r="A2153" t="s">
        <v>5753</v>
      </c>
      <c r="B2153" t="s">
        <v>51</v>
      </c>
      <c r="C2153" t="s">
        <v>39</v>
      </c>
      <c r="D2153" t="s">
        <v>5072</v>
      </c>
      <c r="E2153" s="103">
        <v>0</v>
      </c>
      <c r="F2153" s="103">
        <v>678218</v>
      </c>
      <c r="G2153" s="103">
        <v>7</v>
      </c>
      <c r="H2153" t="s">
        <v>54</v>
      </c>
      <c r="I2153" s="103"/>
    </row>
    <row r="2154" spans="1:9" x14ac:dyDescent="0.35">
      <c r="A2154" t="s">
        <v>1092</v>
      </c>
      <c r="B2154" t="s">
        <v>51</v>
      </c>
      <c r="C2154" t="s">
        <v>39</v>
      </c>
      <c r="D2154" t="s">
        <v>42</v>
      </c>
      <c r="E2154" s="103">
        <v>0</v>
      </c>
      <c r="F2154" s="103">
        <v>678218</v>
      </c>
      <c r="G2154" s="103">
        <v>7</v>
      </c>
      <c r="H2154" t="s">
        <v>54</v>
      </c>
      <c r="I2154" s="103"/>
    </row>
    <row r="2155" spans="1:9" x14ac:dyDescent="0.35">
      <c r="A2155" t="s">
        <v>1989</v>
      </c>
      <c r="B2155" t="s">
        <v>51</v>
      </c>
      <c r="C2155" t="s">
        <v>39</v>
      </c>
      <c r="D2155" t="s">
        <v>1767</v>
      </c>
      <c r="E2155" s="103">
        <v>0</v>
      </c>
      <c r="F2155" s="103">
        <v>678218</v>
      </c>
      <c r="G2155" s="103">
        <v>7</v>
      </c>
      <c r="H2155" t="s">
        <v>54</v>
      </c>
      <c r="I2155" s="103"/>
    </row>
    <row r="2156" spans="1:9" x14ac:dyDescent="0.35">
      <c r="A2156" t="s">
        <v>1990</v>
      </c>
      <c r="B2156" t="s">
        <v>51</v>
      </c>
      <c r="C2156" t="s">
        <v>39</v>
      </c>
      <c r="D2156" t="s">
        <v>1768</v>
      </c>
      <c r="E2156" s="103">
        <v>0</v>
      </c>
      <c r="F2156" s="103">
        <v>678218</v>
      </c>
      <c r="G2156" s="103">
        <v>7</v>
      </c>
      <c r="H2156" t="s">
        <v>54</v>
      </c>
      <c r="I2156" s="103"/>
    </row>
    <row r="2157" spans="1:9" x14ac:dyDescent="0.35">
      <c r="A2157" t="s">
        <v>1093</v>
      </c>
      <c r="B2157" t="s">
        <v>51</v>
      </c>
      <c r="C2157" t="s">
        <v>39</v>
      </c>
      <c r="D2157" t="s">
        <v>340</v>
      </c>
      <c r="E2157" s="103">
        <v>0</v>
      </c>
      <c r="F2157" s="103">
        <v>678218</v>
      </c>
      <c r="G2157" s="103">
        <v>7</v>
      </c>
      <c r="H2157" t="s">
        <v>54</v>
      </c>
      <c r="I2157" s="103"/>
    </row>
    <row r="2158" spans="1:9" x14ac:dyDescent="0.35">
      <c r="A2158" t="s">
        <v>1094</v>
      </c>
      <c r="B2158" t="s">
        <v>51</v>
      </c>
      <c r="C2158" t="s">
        <v>39</v>
      </c>
      <c r="D2158" t="s">
        <v>777</v>
      </c>
      <c r="E2158" s="103">
        <v>0</v>
      </c>
      <c r="F2158" s="103">
        <v>678218</v>
      </c>
      <c r="G2158" s="103">
        <v>7</v>
      </c>
      <c r="H2158" t="s">
        <v>54</v>
      </c>
      <c r="I2158" s="103"/>
    </row>
    <row r="2159" spans="1:9" x14ac:dyDescent="0.35">
      <c r="A2159" t="s">
        <v>1095</v>
      </c>
      <c r="B2159" t="s">
        <v>51</v>
      </c>
      <c r="C2159" t="s">
        <v>39</v>
      </c>
      <c r="D2159" t="s">
        <v>776</v>
      </c>
      <c r="E2159" s="103">
        <v>0</v>
      </c>
      <c r="F2159" s="103">
        <v>678218</v>
      </c>
      <c r="G2159" s="103">
        <v>7</v>
      </c>
      <c r="H2159" t="s">
        <v>54</v>
      </c>
      <c r="I2159" s="103"/>
    </row>
    <row r="2160" spans="1:9" x14ac:dyDescent="0.35">
      <c r="A2160" t="s">
        <v>2724</v>
      </c>
      <c r="B2160" t="s">
        <v>51</v>
      </c>
      <c r="C2160" t="s">
        <v>2588</v>
      </c>
      <c r="D2160" t="s">
        <v>40</v>
      </c>
      <c r="E2160" s="103">
        <v>3.6135307852834818E-4</v>
      </c>
      <c r="F2160" s="103">
        <v>678218</v>
      </c>
      <c r="G2160" s="103">
        <v>7</v>
      </c>
      <c r="H2160" t="s">
        <v>54</v>
      </c>
      <c r="I2160" s="103"/>
    </row>
    <row r="2161" spans="1:9" x14ac:dyDescent="0.35">
      <c r="A2161" t="s">
        <v>5754</v>
      </c>
      <c r="B2161" t="s">
        <v>51</v>
      </c>
      <c r="C2161" t="s">
        <v>2588</v>
      </c>
      <c r="D2161" t="s">
        <v>5070</v>
      </c>
      <c r="E2161" s="103">
        <v>3.7979595617508696E-4</v>
      </c>
      <c r="F2161" s="103">
        <v>678218</v>
      </c>
      <c r="G2161" s="103">
        <v>7</v>
      </c>
      <c r="H2161" t="s">
        <v>54</v>
      </c>
      <c r="I2161" s="103"/>
    </row>
    <row r="2162" spans="1:9" x14ac:dyDescent="0.35">
      <c r="A2162" t="s">
        <v>5755</v>
      </c>
      <c r="B2162" t="s">
        <v>51</v>
      </c>
      <c r="C2162" t="s">
        <v>2588</v>
      </c>
      <c r="D2162" t="s">
        <v>5071</v>
      </c>
      <c r="E2162" s="103">
        <v>3.6159756569946331E-4</v>
      </c>
      <c r="F2162" s="103">
        <v>678218</v>
      </c>
      <c r="G2162" s="103">
        <v>7</v>
      </c>
      <c r="H2162" t="s">
        <v>54</v>
      </c>
      <c r="I2162" s="103"/>
    </row>
    <row r="2163" spans="1:9" x14ac:dyDescent="0.35">
      <c r="A2163" t="s">
        <v>5756</v>
      </c>
      <c r="B2163" t="s">
        <v>51</v>
      </c>
      <c r="C2163" t="s">
        <v>2588</v>
      </c>
      <c r="D2163" t="s">
        <v>5072</v>
      </c>
      <c r="E2163" s="103">
        <v>3.796635938963103E-4</v>
      </c>
      <c r="F2163" s="103">
        <v>678218</v>
      </c>
      <c r="G2163" s="103">
        <v>7</v>
      </c>
      <c r="H2163" t="s">
        <v>54</v>
      </c>
      <c r="I2163" s="103"/>
    </row>
    <row r="2164" spans="1:9" x14ac:dyDescent="0.35">
      <c r="A2164" t="s">
        <v>2725</v>
      </c>
      <c r="B2164" t="s">
        <v>51</v>
      </c>
      <c r="C2164" t="s">
        <v>2588</v>
      </c>
      <c r="D2164" t="s">
        <v>42</v>
      </c>
      <c r="E2164" s="103">
        <v>3.7732769945770595E-4</v>
      </c>
      <c r="F2164" s="103">
        <v>678218</v>
      </c>
      <c r="G2164" s="103">
        <v>7</v>
      </c>
      <c r="H2164" t="s">
        <v>54</v>
      </c>
      <c r="I2164" s="103"/>
    </row>
    <row r="2165" spans="1:9" x14ac:dyDescent="0.35">
      <c r="A2165" t="s">
        <v>2726</v>
      </c>
      <c r="B2165" t="s">
        <v>51</v>
      </c>
      <c r="C2165" t="s">
        <v>2588</v>
      </c>
      <c r="D2165" t="s">
        <v>1767</v>
      </c>
      <c r="E2165" s="103">
        <v>3.7467933053485626E-4</v>
      </c>
      <c r="F2165" s="103">
        <v>678218</v>
      </c>
      <c r="G2165" s="103">
        <v>7</v>
      </c>
      <c r="H2165" t="s">
        <v>54</v>
      </c>
      <c r="I2165" s="103"/>
    </row>
    <row r="2166" spans="1:9" x14ac:dyDescent="0.35">
      <c r="A2166" t="s">
        <v>2727</v>
      </c>
      <c r="B2166" t="s">
        <v>51</v>
      </c>
      <c r="C2166" t="s">
        <v>2588</v>
      </c>
      <c r="D2166" t="s">
        <v>1768</v>
      </c>
      <c r="E2166" s="103">
        <v>2.4056869106489807E-4</v>
      </c>
      <c r="F2166" s="103">
        <v>678218</v>
      </c>
      <c r="G2166" s="103">
        <v>7</v>
      </c>
      <c r="H2166" t="s">
        <v>54</v>
      </c>
      <c r="I2166" s="103"/>
    </row>
    <row r="2167" spans="1:9" x14ac:dyDescent="0.35">
      <c r="A2167" t="s">
        <v>2728</v>
      </c>
      <c r="B2167" t="s">
        <v>51</v>
      </c>
      <c r="C2167" t="s">
        <v>2588</v>
      </c>
      <c r="D2167" t="s">
        <v>340</v>
      </c>
      <c r="E2167" s="103">
        <v>3.7006713901170164E-4</v>
      </c>
      <c r="F2167" s="103">
        <v>678218</v>
      </c>
      <c r="G2167" s="103">
        <v>7</v>
      </c>
      <c r="H2167" t="s">
        <v>54</v>
      </c>
      <c r="I2167" s="103"/>
    </row>
    <row r="2168" spans="1:9" x14ac:dyDescent="0.35">
      <c r="A2168" t="s">
        <v>2729</v>
      </c>
      <c r="B2168" t="s">
        <v>51</v>
      </c>
      <c r="C2168" t="s">
        <v>2588</v>
      </c>
      <c r="D2168" t="s">
        <v>777</v>
      </c>
      <c r="E2168" s="103">
        <v>8.2761537751102642E-4</v>
      </c>
      <c r="F2168" s="103">
        <v>678218</v>
      </c>
      <c r="G2168" s="103">
        <v>7</v>
      </c>
      <c r="H2168" t="s">
        <v>54</v>
      </c>
      <c r="I2168" s="103"/>
    </row>
    <row r="2169" spans="1:9" x14ac:dyDescent="0.35">
      <c r="A2169" t="s">
        <v>2730</v>
      </c>
      <c r="B2169" t="s">
        <v>51</v>
      </c>
      <c r="C2169" t="s">
        <v>2588</v>
      </c>
      <c r="D2169" t="s">
        <v>776</v>
      </c>
      <c r="E2169" s="103">
        <v>1.9357463000266651E-3</v>
      </c>
      <c r="F2169" s="103">
        <v>678218</v>
      </c>
      <c r="G2169" s="103">
        <v>7</v>
      </c>
      <c r="H2169" t="s">
        <v>54</v>
      </c>
      <c r="I2169" s="103"/>
    </row>
    <row r="2170" spans="1:9" x14ac:dyDescent="0.35">
      <c r="A2170" t="s">
        <v>2731</v>
      </c>
      <c r="B2170" t="s">
        <v>51</v>
      </c>
      <c r="C2170" t="s">
        <v>2589</v>
      </c>
      <c r="D2170" t="s">
        <v>40</v>
      </c>
      <c r="E2170" s="103">
        <v>4.1976131547778826E-3</v>
      </c>
      <c r="F2170" s="103">
        <v>678218</v>
      </c>
      <c r="G2170" s="103">
        <v>7</v>
      </c>
      <c r="H2170" t="s">
        <v>54</v>
      </c>
      <c r="I2170" s="103"/>
    </row>
    <row r="2171" spans="1:9" x14ac:dyDescent="0.35">
      <c r="A2171" t="s">
        <v>5757</v>
      </c>
      <c r="B2171" t="s">
        <v>51</v>
      </c>
      <c r="C2171" t="s">
        <v>2589</v>
      </c>
      <c r="D2171" t="s">
        <v>5070</v>
      </c>
      <c r="E2171" s="103">
        <v>4.3219113782817257E-3</v>
      </c>
      <c r="F2171" s="103">
        <v>678218</v>
      </c>
      <c r="G2171" s="103">
        <v>7</v>
      </c>
      <c r="H2171" t="s">
        <v>54</v>
      </c>
      <c r="I2171" s="103"/>
    </row>
    <row r="2172" spans="1:9" x14ac:dyDescent="0.35">
      <c r="A2172" t="s">
        <v>5758</v>
      </c>
      <c r="B2172" t="s">
        <v>51</v>
      </c>
      <c r="C2172" t="s">
        <v>2589</v>
      </c>
      <c r="D2172" t="s">
        <v>5071</v>
      </c>
      <c r="E2172" s="103">
        <v>4.2050046097651924E-3</v>
      </c>
      <c r="F2172" s="103">
        <v>678218</v>
      </c>
      <c r="G2172" s="103">
        <v>7</v>
      </c>
      <c r="H2172" t="s">
        <v>54</v>
      </c>
      <c r="I2172" s="103"/>
    </row>
    <row r="2173" spans="1:9" x14ac:dyDescent="0.35">
      <c r="A2173" t="s">
        <v>5759</v>
      </c>
      <c r="B2173" t="s">
        <v>51</v>
      </c>
      <c r="C2173" t="s">
        <v>2589</v>
      </c>
      <c r="D2173" t="s">
        <v>5072</v>
      </c>
      <c r="E2173" s="103">
        <v>4.3215189709737319E-3</v>
      </c>
      <c r="F2173" s="103">
        <v>678218</v>
      </c>
      <c r="G2173" s="103">
        <v>7</v>
      </c>
      <c r="H2173" t="s">
        <v>54</v>
      </c>
      <c r="I2173" s="103"/>
    </row>
    <row r="2174" spans="1:9" x14ac:dyDescent="0.35">
      <c r="A2174" t="s">
        <v>2732</v>
      </c>
      <c r="B2174" t="s">
        <v>51</v>
      </c>
      <c r="C2174" t="s">
        <v>2589</v>
      </c>
      <c r="D2174" t="s">
        <v>42</v>
      </c>
      <c r="E2174" s="103">
        <v>4.2948411763713227E-3</v>
      </c>
      <c r="F2174" s="103">
        <v>678218</v>
      </c>
      <c r="G2174" s="103">
        <v>7</v>
      </c>
      <c r="H2174" t="s">
        <v>54</v>
      </c>
      <c r="I2174" s="103"/>
    </row>
    <row r="2175" spans="1:9" x14ac:dyDescent="0.35">
      <c r="A2175" t="s">
        <v>2733</v>
      </c>
      <c r="B2175" t="s">
        <v>51</v>
      </c>
      <c r="C2175" t="s">
        <v>2589</v>
      </c>
      <c r="D2175" t="s">
        <v>1767</v>
      </c>
      <c r="E2175" s="103">
        <v>4.2353991062776576E-3</v>
      </c>
      <c r="F2175" s="103">
        <v>678218</v>
      </c>
      <c r="G2175" s="103">
        <v>7</v>
      </c>
      <c r="H2175" t="s">
        <v>54</v>
      </c>
      <c r="I2175" s="103"/>
    </row>
    <row r="2176" spans="1:9" x14ac:dyDescent="0.35">
      <c r="A2176" t="s">
        <v>2734</v>
      </c>
      <c r="B2176" t="s">
        <v>51</v>
      </c>
      <c r="C2176" t="s">
        <v>2589</v>
      </c>
      <c r="D2176" t="s">
        <v>1768</v>
      </c>
      <c r="E2176" s="103">
        <v>2.4738146786063538E-3</v>
      </c>
      <c r="F2176" s="103">
        <v>678218</v>
      </c>
      <c r="G2176" s="103">
        <v>7</v>
      </c>
      <c r="H2176" t="s">
        <v>54</v>
      </c>
      <c r="I2176" s="103"/>
    </row>
    <row r="2177" spans="1:9" x14ac:dyDescent="0.35">
      <c r="A2177" t="s">
        <v>2735</v>
      </c>
      <c r="B2177" t="s">
        <v>51</v>
      </c>
      <c r="C2177" t="s">
        <v>2589</v>
      </c>
      <c r="D2177" t="s">
        <v>340</v>
      </c>
      <c r="E2177" s="103">
        <v>4.2180574955707839E-3</v>
      </c>
      <c r="F2177" s="103">
        <v>678218</v>
      </c>
      <c r="G2177" s="103">
        <v>7</v>
      </c>
      <c r="H2177" t="s">
        <v>54</v>
      </c>
      <c r="I2177" s="103"/>
    </row>
    <row r="2178" spans="1:9" x14ac:dyDescent="0.35">
      <c r="A2178" t="s">
        <v>2736</v>
      </c>
      <c r="B2178" t="s">
        <v>51</v>
      </c>
      <c r="C2178" t="s">
        <v>2589</v>
      </c>
      <c r="D2178" t="s">
        <v>777</v>
      </c>
      <c r="E2178" s="103">
        <v>7.9368965477295775E-3</v>
      </c>
      <c r="F2178" s="103">
        <v>678218</v>
      </c>
      <c r="G2178" s="103">
        <v>7</v>
      </c>
      <c r="H2178" t="s">
        <v>54</v>
      </c>
      <c r="I2178" s="103"/>
    </row>
    <row r="2179" spans="1:9" x14ac:dyDescent="0.35">
      <c r="A2179" t="s">
        <v>2737</v>
      </c>
      <c r="B2179" t="s">
        <v>51</v>
      </c>
      <c r="C2179" t="s">
        <v>2589</v>
      </c>
      <c r="D2179" t="s">
        <v>776</v>
      </c>
      <c r="E2179" s="103">
        <v>2.1287400394438483E-2</v>
      </c>
      <c r="F2179" s="103">
        <v>678218</v>
      </c>
      <c r="G2179" s="103">
        <v>7</v>
      </c>
      <c r="H2179" t="s">
        <v>54</v>
      </c>
      <c r="I2179" s="103"/>
    </row>
    <row r="2180" spans="1:9" x14ac:dyDescent="0.35">
      <c r="A2180" t="s">
        <v>2717</v>
      </c>
      <c r="B2180" t="s">
        <v>51</v>
      </c>
      <c r="C2180" t="s">
        <v>2590</v>
      </c>
      <c r="D2180" t="s">
        <v>40</v>
      </c>
      <c r="E2180" s="103">
        <v>0</v>
      </c>
      <c r="F2180" s="103">
        <v>678218</v>
      </c>
      <c r="G2180" s="103">
        <v>7</v>
      </c>
      <c r="H2180" t="s">
        <v>54</v>
      </c>
      <c r="I2180" s="103"/>
    </row>
    <row r="2181" spans="1:9" x14ac:dyDescent="0.35">
      <c r="A2181" t="s">
        <v>5760</v>
      </c>
      <c r="B2181" t="s">
        <v>51</v>
      </c>
      <c r="C2181" t="s">
        <v>2590</v>
      </c>
      <c r="D2181" t="s">
        <v>5070</v>
      </c>
      <c r="E2181" s="103">
        <v>0</v>
      </c>
      <c r="F2181" s="103">
        <v>678218</v>
      </c>
      <c r="G2181" s="103">
        <v>7</v>
      </c>
      <c r="H2181" t="s">
        <v>54</v>
      </c>
      <c r="I2181" s="103"/>
    </row>
    <row r="2182" spans="1:9" x14ac:dyDescent="0.35">
      <c r="A2182" t="s">
        <v>5761</v>
      </c>
      <c r="B2182" t="s">
        <v>51</v>
      </c>
      <c r="C2182" t="s">
        <v>2590</v>
      </c>
      <c r="D2182" t="s">
        <v>5071</v>
      </c>
      <c r="E2182" s="103">
        <v>0</v>
      </c>
      <c r="F2182" s="103">
        <v>678218</v>
      </c>
      <c r="G2182" s="103">
        <v>7</v>
      </c>
      <c r="H2182" t="s">
        <v>54</v>
      </c>
      <c r="I2182" s="103"/>
    </row>
    <row r="2183" spans="1:9" x14ac:dyDescent="0.35">
      <c r="A2183" t="s">
        <v>5762</v>
      </c>
      <c r="B2183" t="s">
        <v>51</v>
      </c>
      <c r="C2183" t="s">
        <v>2590</v>
      </c>
      <c r="D2183" t="s">
        <v>5072</v>
      </c>
      <c r="E2183" s="103">
        <v>0</v>
      </c>
      <c r="F2183" s="103">
        <v>678218</v>
      </c>
      <c r="G2183" s="103">
        <v>7</v>
      </c>
      <c r="H2183" t="s">
        <v>54</v>
      </c>
      <c r="I2183" s="103"/>
    </row>
    <row r="2184" spans="1:9" x14ac:dyDescent="0.35">
      <c r="A2184" t="s">
        <v>2718</v>
      </c>
      <c r="B2184" t="s">
        <v>51</v>
      </c>
      <c r="C2184" t="s">
        <v>2590</v>
      </c>
      <c r="D2184" t="s">
        <v>42</v>
      </c>
      <c r="E2184" s="103">
        <v>0</v>
      </c>
      <c r="F2184" s="103">
        <v>678218</v>
      </c>
      <c r="G2184" s="103">
        <v>7</v>
      </c>
      <c r="H2184" t="s">
        <v>54</v>
      </c>
      <c r="I2184" s="103"/>
    </row>
    <row r="2185" spans="1:9" x14ac:dyDescent="0.35">
      <c r="A2185" t="s">
        <v>2719</v>
      </c>
      <c r="B2185" t="s">
        <v>51</v>
      </c>
      <c r="C2185" t="s">
        <v>2590</v>
      </c>
      <c r="D2185" t="s">
        <v>1767</v>
      </c>
      <c r="E2185" s="103">
        <v>0</v>
      </c>
      <c r="F2185" s="103">
        <v>678218</v>
      </c>
      <c r="G2185" s="103">
        <v>7</v>
      </c>
      <c r="H2185" t="s">
        <v>54</v>
      </c>
      <c r="I2185" s="103"/>
    </row>
    <row r="2186" spans="1:9" x14ac:dyDescent="0.35">
      <c r="A2186" t="s">
        <v>2720</v>
      </c>
      <c r="B2186" t="s">
        <v>51</v>
      </c>
      <c r="C2186" t="s">
        <v>2590</v>
      </c>
      <c r="D2186" t="s">
        <v>1768</v>
      </c>
      <c r="E2186" s="103">
        <v>0</v>
      </c>
      <c r="F2186" s="103">
        <v>678218</v>
      </c>
      <c r="G2186" s="103">
        <v>7</v>
      </c>
      <c r="H2186" t="s">
        <v>54</v>
      </c>
      <c r="I2186" s="103"/>
    </row>
    <row r="2187" spans="1:9" x14ac:dyDescent="0.35">
      <c r="A2187" t="s">
        <v>2721</v>
      </c>
      <c r="B2187" t="s">
        <v>51</v>
      </c>
      <c r="C2187" t="s">
        <v>2590</v>
      </c>
      <c r="D2187" t="s">
        <v>340</v>
      </c>
      <c r="E2187" s="103">
        <v>0</v>
      </c>
      <c r="F2187" s="103">
        <v>678218</v>
      </c>
      <c r="G2187" s="103">
        <v>7</v>
      </c>
      <c r="H2187" t="s">
        <v>54</v>
      </c>
      <c r="I2187" s="103"/>
    </row>
    <row r="2188" spans="1:9" x14ac:dyDescent="0.35">
      <c r="A2188" t="s">
        <v>2722</v>
      </c>
      <c r="B2188" t="s">
        <v>51</v>
      </c>
      <c r="C2188" t="s">
        <v>2590</v>
      </c>
      <c r="D2188" t="s">
        <v>777</v>
      </c>
      <c r="E2188" s="103">
        <v>0</v>
      </c>
      <c r="F2188" s="103">
        <v>678218</v>
      </c>
      <c r="G2188" s="103">
        <v>7</v>
      </c>
      <c r="H2188" t="s">
        <v>54</v>
      </c>
      <c r="I2188" s="103"/>
    </row>
    <row r="2189" spans="1:9" x14ac:dyDescent="0.35">
      <c r="A2189" t="s">
        <v>2723</v>
      </c>
      <c r="B2189" t="s">
        <v>51</v>
      </c>
      <c r="C2189" t="s">
        <v>2590</v>
      </c>
      <c r="D2189" t="s">
        <v>776</v>
      </c>
      <c r="E2189" s="103">
        <v>0</v>
      </c>
      <c r="F2189" s="103">
        <v>678218</v>
      </c>
      <c r="G2189" s="103">
        <v>7</v>
      </c>
      <c r="H2189" t="s">
        <v>54</v>
      </c>
      <c r="I2189" s="103"/>
    </row>
    <row r="2190" spans="1:9" x14ac:dyDescent="0.35">
      <c r="A2190" t="s">
        <v>1191</v>
      </c>
      <c r="B2190" t="s">
        <v>51</v>
      </c>
      <c r="C2190" t="s">
        <v>35</v>
      </c>
      <c r="D2190" t="s">
        <v>40</v>
      </c>
      <c r="E2190" s="103">
        <v>1.2373576496925611E-4</v>
      </c>
      <c r="F2190" s="103">
        <v>678218</v>
      </c>
      <c r="G2190" s="103">
        <v>7</v>
      </c>
      <c r="H2190" t="s">
        <v>54</v>
      </c>
      <c r="I2190" s="103"/>
    </row>
    <row r="2191" spans="1:9" x14ac:dyDescent="0.35">
      <c r="A2191" t="s">
        <v>5763</v>
      </c>
      <c r="B2191" t="s">
        <v>51</v>
      </c>
      <c r="C2191" t="s">
        <v>35</v>
      </c>
      <c r="D2191" t="s">
        <v>5070</v>
      </c>
      <c r="E2191" s="103">
        <v>1.267122824371955E-4</v>
      </c>
      <c r="F2191" s="103">
        <v>678218</v>
      </c>
      <c r="G2191" s="103">
        <v>7</v>
      </c>
      <c r="H2191" t="s">
        <v>54</v>
      </c>
      <c r="I2191" s="103"/>
    </row>
    <row r="2192" spans="1:9" x14ac:dyDescent="0.35">
      <c r="A2192" t="s">
        <v>5764</v>
      </c>
      <c r="B2192" t="s">
        <v>51</v>
      </c>
      <c r="C2192" t="s">
        <v>35</v>
      </c>
      <c r="D2192" t="s">
        <v>5071</v>
      </c>
      <c r="E2192" s="103">
        <v>1.266544099021271E-4</v>
      </c>
      <c r="F2192" s="103">
        <v>678218</v>
      </c>
      <c r="G2192" s="103">
        <v>7</v>
      </c>
      <c r="H2192" t="s">
        <v>54</v>
      </c>
      <c r="I2192" s="103"/>
    </row>
    <row r="2193" spans="1:9" x14ac:dyDescent="0.35">
      <c r="A2193" t="s">
        <v>5765</v>
      </c>
      <c r="B2193" t="s">
        <v>51</v>
      </c>
      <c r="C2193" t="s">
        <v>35</v>
      </c>
      <c r="D2193" t="s">
        <v>5072</v>
      </c>
      <c r="E2193" s="103">
        <v>1.266544099021271E-4</v>
      </c>
      <c r="F2193" s="103">
        <v>678218</v>
      </c>
      <c r="G2193" s="103">
        <v>7</v>
      </c>
      <c r="H2193" t="s">
        <v>54</v>
      </c>
      <c r="I2193" s="103"/>
    </row>
    <row r="2194" spans="1:9" x14ac:dyDescent="0.35">
      <c r="A2194" t="s">
        <v>1192</v>
      </c>
      <c r="B2194" t="s">
        <v>51</v>
      </c>
      <c r="C2194" t="s">
        <v>35</v>
      </c>
      <c r="D2194" t="s">
        <v>42</v>
      </c>
      <c r="E2194" s="103">
        <v>1.2567530332771088E-4</v>
      </c>
      <c r="F2194" s="103">
        <v>678218</v>
      </c>
      <c r="G2194" s="103">
        <v>7</v>
      </c>
      <c r="H2194" t="s">
        <v>54</v>
      </c>
      <c r="I2194" s="103"/>
    </row>
    <row r="2195" spans="1:9" x14ac:dyDescent="0.35">
      <c r="A2195" t="s">
        <v>2011</v>
      </c>
      <c r="B2195" t="s">
        <v>51</v>
      </c>
      <c r="C2195" t="s">
        <v>35</v>
      </c>
      <c r="D2195" t="s">
        <v>1767</v>
      </c>
      <c r="E2195" s="103">
        <v>1.2509335763195032E-4</v>
      </c>
      <c r="F2195" s="103">
        <v>678218</v>
      </c>
      <c r="G2195" s="103">
        <v>7</v>
      </c>
      <c r="H2195" t="s">
        <v>54</v>
      </c>
      <c r="I2195" s="103"/>
    </row>
    <row r="2196" spans="1:9" x14ac:dyDescent="0.35">
      <c r="A2196" t="s">
        <v>2012</v>
      </c>
      <c r="B2196" t="s">
        <v>51</v>
      </c>
      <c r="C2196" t="s">
        <v>35</v>
      </c>
      <c r="D2196" t="s">
        <v>1768</v>
      </c>
      <c r="E2196" s="103">
        <v>6.4049297472929654E-5</v>
      </c>
      <c r="F2196" s="103">
        <v>678218</v>
      </c>
      <c r="G2196" s="103">
        <v>7</v>
      </c>
      <c r="H2196" t="s">
        <v>54</v>
      </c>
      <c r="I2196" s="103"/>
    </row>
    <row r="2197" spans="1:9" x14ac:dyDescent="0.35">
      <c r="A2197" t="s">
        <v>1193</v>
      </c>
      <c r="B2197" t="s">
        <v>51</v>
      </c>
      <c r="C2197" t="s">
        <v>35</v>
      </c>
      <c r="D2197" t="s">
        <v>340</v>
      </c>
      <c r="E2197" s="103">
        <v>1.1986677323424887E-4</v>
      </c>
      <c r="F2197" s="103">
        <v>678218</v>
      </c>
      <c r="G2197" s="103">
        <v>7</v>
      </c>
      <c r="H2197" t="s">
        <v>54</v>
      </c>
      <c r="I2197" s="103"/>
    </row>
    <row r="2198" spans="1:9" x14ac:dyDescent="0.35">
      <c r="A2198" t="s">
        <v>1194</v>
      </c>
      <c r="B2198" t="s">
        <v>51</v>
      </c>
      <c r="C2198" t="s">
        <v>35</v>
      </c>
      <c r="D2198" t="s">
        <v>777</v>
      </c>
      <c r="E2198" s="103">
        <v>2.4845363593819434E-4</v>
      </c>
      <c r="F2198" s="103">
        <v>678218</v>
      </c>
      <c r="G2198" s="103">
        <v>7</v>
      </c>
      <c r="H2198" t="s">
        <v>54</v>
      </c>
      <c r="I2198" s="103"/>
    </row>
    <row r="2199" spans="1:9" x14ac:dyDescent="0.35">
      <c r="A2199" t="s">
        <v>1195</v>
      </c>
      <c r="B2199" t="s">
        <v>51</v>
      </c>
      <c r="C2199" t="s">
        <v>35</v>
      </c>
      <c r="D2199" t="s">
        <v>776</v>
      </c>
      <c r="E2199" s="103">
        <v>6.6637280653271728E-4</v>
      </c>
      <c r="F2199" s="103">
        <v>678218</v>
      </c>
      <c r="G2199" s="103">
        <v>7</v>
      </c>
      <c r="H2199" t="s">
        <v>54</v>
      </c>
      <c r="I2199" s="103"/>
    </row>
    <row r="2200" spans="1:9" x14ac:dyDescent="0.35">
      <c r="A2200" t="s">
        <v>3414</v>
      </c>
      <c r="B2200" t="s">
        <v>51</v>
      </c>
      <c r="C2200" t="s">
        <v>3119</v>
      </c>
      <c r="D2200" t="s">
        <v>40</v>
      </c>
      <c r="E2200" s="103">
        <v>0</v>
      </c>
      <c r="F2200" s="103">
        <v>678218</v>
      </c>
      <c r="G2200" s="103">
        <v>7</v>
      </c>
      <c r="H2200" t="s">
        <v>54</v>
      </c>
      <c r="I2200" s="103"/>
    </row>
    <row r="2201" spans="1:9" x14ac:dyDescent="0.35">
      <c r="A2201" t="s">
        <v>5766</v>
      </c>
      <c r="B2201" t="s">
        <v>51</v>
      </c>
      <c r="C2201" t="s">
        <v>3119</v>
      </c>
      <c r="D2201" t="s">
        <v>5070</v>
      </c>
      <c r="E2201" s="103">
        <v>0</v>
      </c>
      <c r="F2201" s="103">
        <v>678218</v>
      </c>
      <c r="G2201" s="103">
        <v>7</v>
      </c>
      <c r="H2201" t="s">
        <v>54</v>
      </c>
      <c r="I2201" s="103"/>
    </row>
    <row r="2202" spans="1:9" x14ac:dyDescent="0.35">
      <c r="A2202" t="s">
        <v>5767</v>
      </c>
      <c r="B2202" t="s">
        <v>51</v>
      </c>
      <c r="C2202" t="s">
        <v>3119</v>
      </c>
      <c r="D2202" t="s">
        <v>5071</v>
      </c>
      <c r="E2202" s="103">
        <v>0</v>
      </c>
      <c r="F2202" s="103">
        <v>678218</v>
      </c>
      <c r="G2202" s="103">
        <v>7</v>
      </c>
      <c r="H2202" t="s">
        <v>54</v>
      </c>
      <c r="I2202" s="103"/>
    </row>
    <row r="2203" spans="1:9" x14ac:dyDescent="0.35">
      <c r="A2203" t="s">
        <v>5768</v>
      </c>
      <c r="B2203" t="s">
        <v>51</v>
      </c>
      <c r="C2203" t="s">
        <v>3119</v>
      </c>
      <c r="D2203" t="s">
        <v>5072</v>
      </c>
      <c r="E2203" s="103">
        <v>0</v>
      </c>
      <c r="F2203" s="103">
        <v>678218</v>
      </c>
      <c r="G2203" s="103">
        <v>7</v>
      </c>
      <c r="H2203" t="s">
        <v>54</v>
      </c>
      <c r="I2203" s="103"/>
    </row>
    <row r="2204" spans="1:9" x14ac:dyDescent="0.35">
      <c r="A2204" t="s">
        <v>3415</v>
      </c>
      <c r="B2204" t="s">
        <v>51</v>
      </c>
      <c r="C2204" t="s">
        <v>3119</v>
      </c>
      <c r="D2204" t="s">
        <v>42</v>
      </c>
      <c r="E2204" s="103">
        <v>0</v>
      </c>
      <c r="F2204" s="103">
        <v>678218</v>
      </c>
      <c r="G2204" s="103">
        <v>7</v>
      </c>
      <c r="H2204" t="s">
        <v>54</v>
      </c>
      <c r="I2204" s="103"/>
    </row>
    <row r="2205" spans="1:9" x14ac:dyDescent="0.35">
      <c r="A2205" t="s">
        <v>3416</v>
      </c>
      <c r="B2205" t="s">
        <v>51</v>
      </c>
      <c r="C2205" t="s">
        <v>3119</v>
      </c>
      <c r="D2205" t="s">
        <v>1767</v>
      </c>
      <c r="E2205" s="103">
        <v>0</v>
      </c>
      <c r="F2205" s="103">
        <v>678218</v>
      </c>
      <c r="G2205" s="103">
        <v>7</v>
      </c>
      <c r="H2205" t="s">
        <v>54</v>
      </c>
      <c r="I2205" s="103"/>
    </row>
    <row r="2206" spans="1:9" x14ac:dyDescent="0.35">
      <c r="A2206" t="s">
        <v>3417</v>
      </c>
      <c r="B2206" t="s">
        <v>51</v>
      </c>
      <c r="C2206" t="s">
        <v>3119</v>
      </c>
      <c r="D2206" t="s">
        <v>1768</v>
      </c>
      <c r="E2206" s="103">
        <v>0</v>
      </c>
      <c r="F2206" s="103">
        <v>678218</v>
      </c>
      <c r="G2206" s="103">
        <v>7</v>
      </c>
      <c r="H2206" t="s">
        <v>54</v>
      </c>
      <c r="I2206" s="103"/>
    </row>
    <row r="2207" spans="1:9" x14ac:dyDescent="0.35">
      <c r="A2207" t="s">
        <v>3418</v>
      </c>
      <c r="B2207" t="s">
        <v>51</v>
      </c>
      <c r="C2207" t="s">
        <v>3119</v>
      </c>
      <c r="D2207" t="s">
        <v>340</v>
      </c>
      <c r="E2207" s="103">
        <v>0</v>
      </c>
      <c r="F2207" s="103">
        <v>678218</v>
      </c>
      <c r="G2207" s="103">
        <v>7</v>
      </c>
      <c r="H2207" t="s">
        <v>54</v>
      </c>
      <c r="I2207" s="103"/>
    </row>
    <row r="2208" spans="1:9" x14ac:dyDescent="0.35">
      <c r="A2208" t="s">
        <v>3419</v>
      </c>
      <c r="B2208" t="s">
        <v>51</v>
      </c>
      <c r="C2208" t="s">
        <v>3119</v>
      </c>
      <c r="D2208" t="s">
        <v>777</v>
      </c>
      <c r="E2208" s="103">
        <v>0</v>
      </c>
      <c r="F2208" s="103">
        <v>678218</v>
      </c>
      <c r="G2208" s="103">
        <v>7</v>
      </c>
      <c r="H2208" t="s">
        <v>54</v>
      </c>
      <c r="I2208" s="103"/>
    </row>
    <row r="2209" spans="1:9" x14ac:dyDescent="0.35">
      <c r="A2209" t="s">
        <v>3420</v>
      </c>
      <c r="B2209" t="s">
        <v>51</v>
      </c>
      <c r="C2209" t="s">
        <v>3119</v>
      </c>
      <c r="D2209" t="s">
        <v>776</v>
      </c>
      <c r="E2209" s="103">
        <v>0</v>
      </c>
      <c r="F2209" s="103">
        <v>678218</v>
      </c>
      <c r="G2209" s="103">
        <v>7</v>
      </c>
      <c r="H2209" t="s">
        <v>54</v>
      </c>
      <c r="I2209" s="103"/>
    </row>
    <row r="2210" spans="1:9" x14ac:dyDescent="0.35">
      <c r="A2210" t="s">
        <v>3421</v>
      </c>
      <c r="B2210" t="s">
        <v>51</v>
      </c>
      <c r="C2210" t="s">
        <v>3104</v>
      </c>
      <c r="D2210" t="s">
        <v>40</v>
      </c>
      <c r="E2210" s="103">
        <v>1.4747138920425281E-2</v>
      </c>
      <c r="F2210" s="103">
        <v>678218</v>
      </c>
      <c r="G2210" s="103">
        <v>7</v>
      </c>
      <c r="H2210" t="s">
        <v>54</v>
      </c>
      <c r="I2210" s="103"/>
    </row>
    <row r="2211" spans="1:9" x14ac:dyDescent="0.35">
      <c r="A2211" t="s">
        <v>5769</v>
      </c>
      <c r="B2211" t="s">
        <v>51</v>
      </c>
      <c r="C2211" t="s">
        <v>3104</v>
      </c>
      <c r="D2211" t="s">
        <v>5070</v>
      </c>
      <c r="E2211" s="103">
        <v>1.5415220242330134E-2</v>
      </c>
      <c r="F2211" s="103">
        <v>678218</v>
      </c>
      <c r="G2211" s="103">
        <v>7</v>
      </c>
      <c r="H2211" t="s">
        <v>54</v>
      </c>
      <c r="I2211" s="103"/>
    </row>
    <row r="2212" spans="1:9" x14ac:dyDescent="0.35">
      <c r="A2212" t="s">
        <v>5770</v>
      </c>
      <c r="B2212" t="s">
        <v>51</v>
      </c>
      <c r="C2212" t="s">
        <v>3104</v>
      </c>
      <c r="D2212" t="s">
        <v>5071</v>
      </c>
      <c r="E2212" s="103">
        <v>1.475912618062282E-2</v>
      </c>
      <c r="F2212" s="103">
        <v>678218</v>
      </c>
      <c r="G2212" s="103">
        <v>7</v>
      </c>
      <c r="H2212" t="s">
        <v>54</v>
      </c>
      <c r="I2212" s="103"/>
    </row>
    <row r="2213" spans="1:9" x14ac:dyDescent="0.35">
      <c r="A2213" t="s">
        <v>5771</v>
      </c>
      <c r="B2213" t="s">
        <v>51</v>
      </c>
      <c r="C2213" t="s">
        <v>3104</v>
      </c>
      <c r="D2213" t="s">
        <v>5072</v>
      </c>
      <c r="E2213" s="103">
        <v>1.5413225587805758E-2</v>
      </c>
      <c r="F2213" s="103">
        <v>678218</v>
      </c>
      <c r="G2213" s="103">
        <v>7</v>
      </c>
      <c r="H2213" t="s">
        <v>54</v>
      </c>
      <c r="I2213" s="103"/>
    </row>
    <row r="2214" spans="1:9" x14ac:dyDescent="0.35">
      <c r="A2214" t="s">
        <v>3422</v>
      </c>
      <c r="B2214" t="s">
        <v>51</v>
      </c>
      <c r="C2214" t="s">
        <v>3104</v>
      </c>
      <c r="D2214" t="s">
        <v>42</v>
      </c>
      <c r="E2214" s="103">
        <v>1.5254622071600162E-2</v>
      </c>
      <c r="F2214" s="103">
        <v>678218</v>
      </c>
      <c r="G2214" s="103">
        <v>7</v>
      </c>
      <c r="H2214" t="s">
        <v>54</v>
      </c>
      <c r="I2214" s="103"/>
    </row>
    <row r="2215" spans="1:9" x14ac:dyDescent="0.35">
      <c r="A2215" t="s">
        <v>3423</v>
      </c>
      <c r="B2215" t="s">
        <v>51</v>
      </c>
      <c r="C2215" t="s">
        <v>3104</v>
      </c>
      <c r="D2215" t="s">
        <v>1767</v>
      </c>
      <c r="E2215" s="103">
        <v>1.5209433306334202E-2</v>
      </c>
      <c r="F2215" s="103">
        <v>678218</v>
      </c>
      <c r="G2215" s="103">
        <v>7</v>
      </c>
      <c r="H2215" t="s">
        <v>54</v>
      </c>
      <c r="I2215" s="103"/>
    </row>
    <row r="2216" spans="1:9" x14ac:dyDescent="0.35">
      <c r="A2216" t="s">
        <v>3424</v>
      </c>
      <c r="B2216" t="s">
        <v>51</v>
      </c>
      <c r="C2216" t="s">
        <v>3104</v>
      </c>
      <c r="D2216" t="s">
        <v>1768</v>
      </c>
      <c r="E2216" s="103">
        <v>8.1193177497304904E-3</v>
      </c>
      <c r="F2216" s="103">
        <v>678218</v>
      </c>
      <c r="G2216" s="103">
        <v>7</v>
      </c>
      <c r="H2216" t="s">
        <v>54</v>
      </c>
      <c r="I2216" s="103"/>
    </row>
    <row r="2217" spans="1:9" x14ac:dyDescent="0.35">
      <c r="A2217" t="s">
        <v>3425</v>
      </c>
      <c r="B2217" t="s">
        <v>51</v>
      </c>
      <c r="C2217" t="s">
        <v>3104</v>
      </c>
      <c r="D2217" t="s">
        <v>340</v>
      </c>
      <c r="E2217" s="103">
        <v>1.5140870273506118E-2</v>
      </c>
      <c r="F2217" s="103">
        <v>678218</v>
      </c>
      <c r="G2217" s="103">
        <v>7</v>
      </c>
      <c r="H2217" t="s">
        <v>54</v>
      </c>
      <c r="I2217" s="103"/>
    </row>
    <row r="2218" spans="1:9" x14ac:dyDescent="0.35">
      <c r="A2218" t="s">
        <v>3426</v>
      </c>
      <c r="B2218" t="s">
        <v>51</v>
      </c>
      <c r="C2218" t="s">
        <v>3104</v>
      </c>
      <c r="D2218" t="s">
        <v>777</v>
      </c>
      <c r="E2218" s="103">
        <v>3.1255538144278706E-2</v>
      </c>
      <c r="F2218" s="103">
        <v>678218</v>
      </c>
      <c r="G2218" s="103">
        <v>7</v>
      </c>
      <c r="H2218" t="s">
        <v>54</v>
      </c>
      <c r="I2218" s="103"/>
    </row>
    <row r="2219" spans="1:9" x14ac:dyDescent="0.35">
      <c r="A2219" t="s">
        <v>3427</v>
      </c>
      <c r="B2219" t="s">
        <v>51</v>
      </c>
      <c r="C2219" t="s">
        <v>3104</v>
      </c>
      <c r="D2219" t="s">
        <v>776</v>
      </c>
      <c r="E2219" s="103">
        <v>7.6805221746020363E-2</v>
      </c>
      <c r="F2219" s="103">
        <v>678218</v>
      </c>
      <c r="G2219" s="103">
        <v>7</v>
      </c>
      <c r="H2219" t="s">
        <v>54</v>
      </c>
      <c r="I2219" s="103"/>
    </row>
    <row r="2220" spans="1:9" x14ac:dyDescent="0.35">
      <c r="A2220" t="s">
        <v>3428</v>
      </c>
      <c r="B2220" t="s">
        <v>51</v>
      </c>
      <c r="C2220" t="s">
        <v>3106</v>
      </c>
      <c r="D2220" t="s">
        <v>40</v>
      </c>
      <c r="E2220" s="103">
        <v>0.10244213555433614</v>
      </c>
      <c r="F2220" s="103">
        <v>678218</v>
      </c>
      <c r="G2220" s="103">
        <v>7</v>
      </c>
      <c r="H2220" t="s">
        <v>54</v>
      </c>
      <c r="I2220" s="103"/>
    </row>
    <row r="2221" spans="1:9" x14ac:dyDescent="0.35">
      <c r="A2221" t="s">
        <v>5772</v>
      </c>
      <c r="B2221" t="s">
        <v>51</v>
      </c>
      <c r="C2221" t="s">
        <v>3106</v>
      </c>
      <c r="D2221" t="s">
        <v>5070</v>
      </c>
      <c r="E2221" s="103">
        <v>0.10608774124816214</v>
      </c>
      <c r="F2221" s="103">
        <v>678218</v>
      </c>
      <c r="G2221" s="103">
        <v>7</v>
      </c>
      <c r="H2221" t="s">
        <v>54</v>
      </c>
      <c r="I2221" s="103"/>
    </row>
    <row r="2222" spans="1:9" x14ac:dyDescent="0.35">
      <c r="A2222" t="s">
        <v>5773</v>
      </c>
      <c r="B2222" t="s">
        <v>51</v>
      </c>
      <c r="C2222" t="s">
        <v>3106</v>
      </c>
      <c r="D2222" t="s">
        <v>5071</v>
      </c>
      <c r="E2222" s="103">
        <v>0.10258000418982671</v>
      </c>
      <c r="F2222" s="103">
        <v>678218</v>
      </c>
      <c r="G2222" s="103">
        <v>7</v>
      </c>
      <c r="H2222" t="s">
        <v>54</v>
      </c>
      <c r="I2222" s="103"/>
    </row>
    <row r="2223" spans="1:9" x14ac:dyDescent="0.35">
      <c r="A2223" t="s">
        <v>5774</v>
      </c>
      <c r="B2223" t="s">
        <v>51</v>
      </c>
      <c r="C2223" t="s">
        <v>3106</v>
      </c>
      <c r="D2223" t="s">
        <v>5072</v>
      </c>
      <c r="E2223" s="103">
        <v>0.1060742354626823</v>
      </c>
      <c r="F2223" s="103">
        <v>678218</v>
      </c>
      <c r="G2223" s="103">
        <v>7</v>
      </c>
      <c r="H2223" t="s">
        <v>54</v>
      </c>
      <c r="I2223" s="103"/>
    </row>
    <row r="2224" spans="1:9" x14ac:dyDescent="0.35">
      <c r="A2224" t="s">
        <v>3429</v>
      </c>
      <c r="B2224" t="s">
        <v>51</v>
      </c>
      <c r="C2224" t="s">
        <v>3106</v>
      </c>
      <c r="D2224" t="s">
        <v>42</v>
      </c>
      <c r="E2224" s="103">
        <v>0.10471835078723428</v>
      </c>
      <c r="F2224" s="103">
        <v>678218</v>
      </c>
      <c r="G2224" s="103">
        <v>7</v>
      </c>
      <c r="H2224" t="s">
        <v>54</v>
      </c>
      <c r="I2224" s="103"/>
    </row>
    <row r="2225" spans="1:9" x14ac:dyDescent="0.35">
      <c r="A2225" t="s">
        <v>3430</v>
      </c>
      <c r="B2225" t="s">
        <v>51</v>
      </c>
      <c r="C2225" t="s">
        <v>3106</v>
      </c>
      <c r="D2225" t="s">
        <v>1767</v>
      </c>
      <c r="E2225" s="103">
        <v>0.10406369894980423</v>
      </c>
      <c r="F2225" s="103">
        <v>678218</v>
      </c>
      <c r="G2225" s="103">
        <v>7</v>
      </c>
      <c r="H2225" t="s">
        <v>54</v>
      </c>
      <c r="I2225" s="103"/>
    </row>
    <row r="2226" spans="1:9" x14ac:dyDescent="0.35">
      <c r="A2226" t="s">
        <v>3431</v>
      </c>
      <c r="B2226" t="s">
        <v>51</v>
      </c>
      <c r="C2226" t="s">
        <v>3106</v>
      </c>
      <c r="D2226" t="s">
        <v>1768</v>
      </c>
      <c r="E2226" s="103">
        <v>5.7576265013904164E-2</v>
      </c>
      <c r="F2226" s="103">
        <v>678218</v>
      </c>
      <c r="G2226" s="103">
        <v>7</v>
      </c>
      <c r="H2226" t="s">
        <v>54</v>
      </c>
      <c r="I2226" s="103"/>
    </row>
    <row r="2227" spans="1:9" x14ac:dyDescent="0.35">
      <c r="A2227" t="s">
        <v>3432</v>
      </c>
      <c r="B2227" t="s">
        <v>51</v>
      </c>
      <c r="C2227" t="s">
        <v>3106</v>
      </c>
      <c r="D2227" t="s">
        <v>340</v>
      </c>
      <c r="E2227" s="103">
        <v>0.10315003367104106</v>
      </c>
      <c r="F2227" s="103">
        <v>678218</v>
      </c>
      <c r="G2227" s="103">
        <v>7</v>
      </c>
      <c r="H2227" t="s">
        <v>54</v>
      </c>
      <c r="I2227" s="103"/>
    </row>
    <row r="2228" spans="1:9" x14ac:dyDescent="0.35">
      <c r="A2228" t="s">
        <v>3433</v>
      </c>
      <c r="B2228" t="s">
        <v>51</v>
      </c>
      <c r="C2228" t="s">
        <v>3106</v>
      </c>
      <c r="D2228" t="s">
        <v>777</v>
      </c>
      <c r="E2228" s="103">
        <v>0.21139717946456776</v>
      </c>
      <c r="F2228" s="103">
        <v>678218</v>
      </c>
      <c r="G2228" s="103">
        <v>7</v>
      </c>
      <c r="H2228" t="s">
        <v>54</v>
      </c>
      <c r="I2228" s="103"/>
    </row>
    <row r="2229" spans="1:9" x14ac:dyDescent="0.35">
      <c r="A2229" t="s">
        <v>3434</v>
      </c>
      <c r="B2229" t="s">
        <v>51</v>
      </c>
      <c r="C2229" t="s">
        <v>3106</v>
      </c>
      <c r="D2229" t="s">
        <v>776</v>
      </c>
      <c r="E2229" s="103">
        <v>0.52720687242829578</v>
      </c>
      <c r="F2229" s="103">
        <v>678218</v>
      </c>
      <c r="G2229" s="103">
        <v>7</v>
      </c>
      <c r="H2229" t="s">
        <v>54</v>
      </c>
      <c r="I2229" s="103"/>
    </row>
    <row r="2230" spans="1:9" x14ac:dyDescent="0.35">
      <c r="A2230" t="s">
        <v>3435</v>
      </c>
      <c r="B2230" t="s">
        <v>51</v>
      </c>
      <c r="C2230" t="s">
        <v>3108</v>
      </c>
      <c r="D2230" t="s">
        <v>40</v>
      </c>
      <c r="E2230" s="103">
        <v>6.6658063784553162E-2</v>
      </c>
      <c r="F2230" s="103">
        <v>678218</v>
      </c>
      <c r="G2230" s="103">
        <v>7</v>
      </c>
      <c r="H2230" t="s">
        <v>54</v>
      </c>
      <c r="I2230" s="103"/>
    </row>
    <row r="2231" spans="1:9" x14ac:dyDescent="0.35">
      <c r="A2231" t="s">
        <v>5775</v>
      </c>
      <c r="B2231" t="s">
        <v>51</v>
      </c>
      <c r="C2231" t="s">
        <v>3108</v>
      </c>
      <c r="D2231" t="s">
        <v>5070</v>
      </c>
      <c r="E2231" s="103">
        <v>6.8805189381538401E-2</v>
      </c>
      <c r="F2231" s="103">
        <v>678218</v>
      </c>
      <c r="G2231" s="103">
        <v>7</v>
      </c>
      <c r="H2231" t="s">
        <v>54</v>
      </c>
      <c r="I2231" s="103"/>
    </row>
    <row r="2232" spans="1:9" x14ac:dyDescent="0.35">
      <c r="A2232" t="s">
        <v>5776</v>
      </c>
      <c r="B2232" t="s">
        <v>51</v>
      </c>
      <c r="C2232" t="s">
        <v>3108</v>
      </c>
      <c r="D2232" t="s">
        <v>5071</v>
      </c>
      <c r="E2232" s="103">
        <v>6.6683044879175896E-2</v>
      </c>
      <c r="F2232" s="103">
        <v>678218</v>
      </c>
      <c r="G2232" s="103">
        <v>7</v>
      </c>
      <c r="H2232" t="s">
        <v>54</v>
      </c>
      <c r="I2232" s="103"/>
    </row>
    <row r="2233" spans="1:9" x14ac:dyDescent="0.35">
      <c r="A2233" t="s">
        <v>5777</v>
      </c>
      <c r="B2233" t="s">
        <v>51</v>
      </c>
      <c r="C2233" t="s">
        <v>3108</v>
      </c>
      <c r="D2233" t="s">
        <v>5072</v>
      </c>
      <c r="E2233" s="103">
        <v>6.8787535692272139E-2</v>
      </c>
      <c r="F2233" s="103">
        <v>678218</v>
      </c>
      <c r="G2233" s="103">
        <v>7</v>
      </c>
      <c r="H2233" t="s">
        <v>54</v>
      </c>
      <c r="I2233" s="103"/>
    </row>
    <row r="2234" spans="1:9" x14ac:dyDescent="0.35">
      <c r="A2234" t="s">
        <v>3436</v>
      </c>
      <c r="B2234" t="s">
        <v>51</v>
      </c>
      <c r="C2234" t="s">
        <v>3108</v>
      </c>
      <c r="D2234" t="s">
        <v>42</v>
      </c>
      <c r="E2234" s="103">
        <v>6.8137708794901872E-2</v>
      </c>
      <c r="F2234" s="103">
        <v>678218</v>
      </c>
      <c r="G2234" s="103">
        <v>7</v>
      </c>
      <c r="H2234" t="s">
        <v>54</v>
      </c>
      <c r="I2234" s="103"/>
    </row>
    <row r="2235" spans="1:9" x14ac:dyDescent="0.35">
      <c r="A2235" t="s">
        <v>3437</v>
      </c>
      <c r="B2235" t="s">
        <v>51</v>
      </c>
      <c r="C2235" t="s">
        <v>3108</v>
      </c>
      <c r="D2235" t="s">
        <v>1767</v>
      </c>
      <c r="E2235" s="103">
        <v>6.767582862260306E-2</v>
      </c>
      <c r="F2235" s="103">
        <v>678218</v>
      </c>
      <c r="G2235" s="103">
        <v>7</v>
      </c>
      <c r="H2235" t="s">
        <v>54</v>
      </c>
      <c r="I2235" s="103"/>
    </row>
    <row r="2236" spans="1:9" x14ac:dyDescent="0.35">
      <c r="A2236" t="s">
        <v>3438</v>
      </c>
      <c r="B2236" t="s">
        <v>51</v>
      </c>
      <c r="C2236" t="s">
        <v>3108</v>
      </c>
      <c r="D2236" t="s">
        <v>1768</v>
      </c>
      <c r="E2236" s="103">
        <v>3.605146754220221E-2</v>
      </c>
      <c r="F2236" s="103">
        <v>678218</v>
      </c>
      <c r="G2236" s="103">
        <v>7</v>
      </c>
      <c r="H2236" t="s">
        <v>54</v>
      </c>
      <c r="I2236" s="103"/>
    </row>
    <row r="2237" spans="1:9" x14ac:dyDescent="0.35">
      <c r="A2237" t="s">
        <v>3439</v>
      </c>
      <c r="B2237" t="s">
        <v>51</v>
      </c>
      <c r="C2237" t="s">
        <v>3108</v>
      </c>
      <c r="D2237" t="s">
        <v>340</v>
      </c>
      <c r="E2237" s="103">
        <v>6.7722767743752854E-2</v>
      </c>
      <c r="F2237" s="103">
        <v>678218</v>
      </c>
      <c r="G2237" s="103">
        <v>7</v>
      </c>
      <c r="H2237" t="s">
        <v>54</v>
      </c>
      <c r="I2237" s="103"/>
    </row>
    <row r="2238" spans="1:9" x14ac:dyDescent="0.35">
      <c r="A2238" t="s">
        <v>3440</v>
      </c>
      <c r="B2238" t="s">
        <v>51</v>
      </c>
      <c r="C2238" t="s">
        <v>3108</v>
      </c>
      <c r="D2238" t="s">
        <v>777</v>
      </c>
      <c r="E2238" s="103">
        <v>0.13529894578278573</v>
      </c>
      <c r="F2238" s="103">
        <v>678218</v>
      </c>
      <c r="G2238" s="103">
        <v>7</v>
      </c>
      <c r="H2238" t="s">
        <v>54</v>
      </c>
      <c r="I2238" s="103"/>
    </row>
    <row r="2239" spans="1:9" x14ac:dyDescent="0.35">
      <c r="A2239" t="s">
        <v>3441</v>
      </c>
      <c r="B2239" t="s">
        <v>51</v>
      </c>
      <c r="C2239" t="s">
        <v>3108</v>
      </c>
      <c r="D2239" t="s">
        <v>776</v>
      </c>
      <c r="E2239" s="103">
        <v>0.34373994614585035</v>
      </c>
      <c r="F2239" s="103">
        <v>678218</v>
      </c>
      <c r="G2239" s="103">
        <v>7</v>
      </c>
      <c r="H2239" t="s">
        <v>54</v>
      </c>
      <c r="I2239" s="103"/>
    </row>
    <row r="2240" spans="1:9" x14ac:dyDescent="0.35">
      <c r="A2240" t="s">
        <v>3442</v>
      </c>
      <c r="B2240" t="s">
        <v>51</v>
      </c>
      <c r="C2240" t="s">
        <v>3110</v>
      </c>
      <c r="D2240" t="s">
        <v>40</v>
      </c>
      <c r="E2240" s="103">
        <v>8.0737644601573524E-2</v>
      </c>
      <c r="F2240" s="103">
        <v>678218</v>
      </c>
      <c r="G2240" s="103">
        <v>7</v>
      </c>
      <c r="H2240" t="s">
        <v>54</v>
      </c>
      <c r="I2240" s="103"/>
    </row>
    <row r="2241" spans="1:9" x14ac:dyDescent="0.35">
      <c r="A2241" t="s">
        <v>5778</v>
      </c>
      <c r="B2241" t="s">
        <v>51</v>
      </c>
      <c r="C2241" t="s">
        <v>3110</v>
      </c>
      <c r="D2241" t="s">
        <v>5070</v>
      </c>
      <c r="E2241" s="103">
        <v>8.3484422321532192E-2</v>
      </c>
      <c r="F2241" s="103">
        <v>678218</v>
      </c>
      <c r="G2241" s="103">
        <v>7</v>
      </c>
      <c r="H2241" t="s">
        <v>54</v>
      </c>
      <c r="I2241" s="103"/>
    </row>
    <row r="2242" spans="1:9" x14ac:dyDescent="0.35">
      <c r="A2242" t="s">
        <v>5779</v>
      </c>
      <c r="B2242" t="s">
        <v>51</v>
      </c>
      <c r="C2242" t="s">
        <v>3110</v>
      </c>
      <c r="D2242" t="s">
        <v>5071</v>
      </c>
      <c r="E2242" s="103">
        <v>8.0835435675147102E-2</v>
      </c>
      <c r="F2242" s="103">
        <v>678218</v>
      </c>
      <c r="G2242" s="103">
        <v>7</v>
      </c>
      <c r="H2242" t="s">
        <v>54</v>
      </c>
      <c r="I2242" s="103"/>
    </row>
    <row r="2243" spans="1:9" x14ac:dyDescent="0.35">
      <c r="A2243" t="s">
        <v>5780</v>
      </c>
      <c r="B2243" t="s">
        <v>51</v>
      </c>
      <c r="C2243" t="s">
        <v>3110</v>
      </c>
      <c r="D2243" t="s">
        <v>5072</v>
      </c>
      <c r="E2243" s="103">
        <v>8.3459144864371143E-2</v>
      </c>
      <c r="F2243" s="103">
        <v>678218</v>
      </c>
      <c r="G2243" s="103">
        <v>7</v>
      </c>
      <c r="H2243" t="s">
        <v>54</v>
      </c>
      <c r="I2243" s="103"/>
    </row>
    <row r="2244" spans="1:9" x14ac:dyDescent="0.35">
      <c r="A2244" t="s">
        <v>3443</v>
      </c>
      <c r="B2244" t="s">
        <v>51</v>
      </c>
      <c r="C2244" t="s">
        <v>3110</v>
      </c>
      <c r="D2244" t="s">
        <v>42</v>
      </c>
      <c r="E2244" s="103">
        <v>8.3257470813131951E-2</v>
      </c>
      <c r="F2244" s="103">
        <v>678218</v>
      </c>
      <c r="G2244" s="103">
        <v>7</v>
      </c>
      <c r="H2244" t="s">
        <v>54</v>
      </c>
      <c r="I2244" s="103"/>
    </row>
    <row r="2245" spans="1:9" x14ac:dyDescent="0.35">
      <c r="A2245" t="s">
        <v>3444</v>
      </c>
      <c r="B2245" t="s">
        <v>51</v>
      </c>
      <c r="C2245" t="s">
        <v>3110</v>
      </c>
      <c r="D2245" t="s">
        <v>1767</v>
      </c>
      <c r="E2245" s="103">
        <v>8.2676264078774778E-2</v>
      </c>
      <c r="F2245" s="103">
        <v>678218</v>
      </c>
      <c r="G2245" s="103">
        <v>7</v>
      </c>
      <c r="H2245" t="s">
        <v>54</v>
      </c>
      <c r="I2245" s="103"/>
    </row>
    <row r="2246" spans="1:9" x14ac:dyDescent="0.35">
      <c r="A2246" t="s">
        <v>3445</v>
      </c>
      <c r="B2246" t="s">
        <v>51</v>
      </c>
      <c r="C2246" t="s">
        <v>3110</v>
      </c>
      <c r="D2246" t="s">
        <v>1768</v>
      </c>
      <c r="E2246" s="103">
        <v>2.8727414733527253E-2</v>
      </c>
      <c r="F2246" s="103">
        <v>678218</v>
      </c>
      <c r="G2246" s="103">
        <v>7</v>
      </c>
      <c r="H2246" t="s">
        <v>54</v>
      </c>
      <c r="I2246" s="103"/>
    </row>
    <row r="2247" spans="1:9" x14ac:dyDescent="0.35">
      <c r="A2247" t="s">
        <v>3446</v>
      </c>
      <c r="B2247" t="s">
        <v>51</v>
      </c>
      <c r="C2247" t="s">
        <v>3110</v>
      </c>
      <c r="D2247" t="s">
        <v>340</v>
      </c>
      <c r="E2247" s="103">
        <v>8.2921177770018825E-2</v>
      </c>
      <c r="F2247" s="103">
        <v>678218</v>
      </c>
      <c r="G2247" s="103">
        <v>7</v>
      </c>
      <c r="H2247" t="s">
        <v>54</v>
      </c>
      <c r="I2247" s="103"/>
    </row>
    <row r="2248" spans="1:9" x14ac:dyDescent="0.35">
      <c r="A2248" t="s">
        <v>3447</v>
      </c>
      <c r="B2248" t="s">
        <v>51</v>
      </c>
      <c r="C2248" t="s">
        <v>3110</v>
      </c>
      <c r="D2248" t="s">
        <v>777</v>
      </c>
      <c r="E2248" s="103">
        <v>0.15832775105633445</v>
      </c>
      <c r="F2248" s="103">
        <v>678218</v>
      </c>
      <c r="G2248" s="103">
        <v>7</v>
      </c>
      <c r="H2248" t="s">
        <v>54</v>
      </c>
      <c r="I2248" s="103"/>
    </row>
    <row r="2249" spans="1:9" x14ac:dyDescent="0.35">
      <c r="A2249" t="s">
        <v>3448</v>
      </c>
      <c r="B2249" t="s">
        <v>51</v>
      </c>
      <c r="C2249" t="s">
        <v>3110</v>
      </c>
      <c r="D2249" t="s">
        <v>776</v>
      </c>
      <c r="E2249" s="103">
        <v>0.41373270516231492</v>
      </c>
      <c r="F2249" s="103">
        <v>678218</v>
      </c>
      <c r="G2249" s="103">
        <v>7</v>
      </c>
      <c r="H2249" t="s">
        <v>54</v>
      </c>
      <c r="I2249" s="103"/>
    </row>
    <row r="2250" spans="1:9" x14ac:dyDescent="0.35">
      <c r="A2250" t="s">
        <v>3449</v>
      </c>
      <c r="B2250" t="s">
        <v>51</v>
      </c>
      <c r="C2250" t="s">
        <v>3113</v>
      </c>
      <c r="D2250" t="s">
        <v>40</v>
      </c>
      <c r="E2250" s="103">
        <v>1.5855015644738015E-3</v>
      </c>
      <c r="F2250" s="103">
        <v>678218</v>
      </c>
      <c r="G2250" s="103">
        <v>7</v>
      </c>
      <c r="H2250" t="s">
        <v>54</v>
      </c>
      <c r="I2250" s="103"/>
    </row>
    <row r="2251" spans="1:9" x14ac:dyDescent="0.35">
      <c r="A2251" t="s">
        <v>5781</v>
      </c>
      <c r="B2251" t="s">
        <v>51</v>
      </c>
      <c r="C2251" t="s">
        <v>3113</v>
      </c>
      <c r="D2251" t="s">
        <v>5070</v>
      </c>
      <c r="E2251" s="103">
        <v>1.6479165332324442E-3</v>
      </c>
      <c r="F2251" s="103">
        <v>678218</v>
      </c>
      <c r="G2251" s="103">
        <v>7</v>
      </c>
      <c r="H2251" t="s">
        <v>54</v>
      </c>
      <c r="I2251" s="103"/>
    </row>
    <row r="2252" spans="1:9" x14ac:dyDescent="0.35">
      <c r="A2252" t="s">
        <v>5782</v>
      </c>
      <c r="B2252" t="s">
        <v>51</v>
      </c>
      <c r="C2252" t="s">
        <v>3113</v>
      </c>
      <c r="D2252" t="s">
        <v>5071</v>
      </c>
      <c r="E2252" s="103">
        <v>1.5861141106121141E-3</v>
      </c>
      <c r="F2252" s="103">
        <v>678218</v>
      </c>
      <c r="G2252" s="103">
        <v>7</v>
      </c>
      <c r="H2252" t="s">
        <v>54</v>
      </c>
      <c r="I2252" s="103"/>
    </row>
    <row r="2253" spans="1:9" x14ac:dyDescent="0.35">
      <c r="A2253" t="s">
        <v>5783</v>
      </c>
      <c r="B2253" t="s">
        <v>51</v>
      </c>
      <c r="C2253" t="s">
        <v>3113</v>
      </c>
      <c r="D2253" t="s">
        <v>5072</v>
      </c>
      <c r="E2253" s="103">
        <v>1.6477664179347848E-3</v>
      </c>
      <c r="F2253" s="103">
        <v>678218</v>
      </c>
      <c r="G2253" s="103">
        <v>7</v>
      </c>
      <c r="H2253" t="s">
        <v>54</v>
      </c>
      <c r="I2253" s="103"/>
    </row>
    <row r="2254" spans="1:9" x14ac:dyDescent="0.35">
      <c r="A2254" t="s">
        <v>3450</v>
      </c>
      <c r="B2254" t="s">
        <v>51</v>
      </c>
      <c r="C2254" t="s">
        <v>3113</v>
      </c>
      <c r="D2254" t="s">
        <v>42</v>
      </c>
      <c r="E2254" s="103">
        <v>1.6193836524829508E-3</v>
      </c>
      <c r="F2254" s="103">
        <v>678218</v>
      </c>
      <c r="G2254" s="103">
        <v>7</v>
      </c>
      <c r="H2254" t="s">
        <v>54</v>
      </c>
      <c r="I2254" s="103"/>
    </row>
    <row r="2255" spans="1:9" x14ac:dyDescent="0.35">
      <c r="A2255" t="s">
        <v>3451</v>
      </c>
      <c r="B2255" t="s">
        <v>51</v>
      </c>
      <c r="C2255" t="s">
        <v>3113</v>
      </c>
      <c r="D2255" t="s">
        <v>1767</v>
      </c>
      <c r="E2255" s="103">
        <v>1.6125687418671987E-3</v>
      </c>
      <c r="F2255" s="103">
        <v>678218</v>
      </c>
      <c r="G2255" s="103">
        <v>7</v>
      </c>
      <c r="H2255" t="s">
        <v>54</v>
      </c>
      <c r="I2255" s="103"/>
    </row>
    <row r="2256" spans="1:9" x14ac:dyDescent="0.35">
      <c r="A2256" t="s">
        <v>3452</v>
      </c>
      <c r="B2256" t="s">
        <v>51</v>
      </c>
      <c r="C2256" t="s">
        <v>3113</v>
      </c>
      <c r="D2256" t="s">
        <v>1768</v>
      </c>
      <c r="E2256" s="103">
        <v>8.7594835290982125E-4</v>
      </c>
      <c r="F2256" s="103">
        <v>678218</v>
      </c>
      <c r="G2256" s="103">
        <v>7</v>
      </c>
      <c r="H2256" t="s">
        <v>54</v>
      </c>
      <c r="I2256" s="103"/>
    </row>
    <row r="2257" spans="1:9" x14ac:dyDescent="0.35">
      <c r="A2257" t="s">
        <v>3453</v>
      </c>
      <c r="B2257" t="s">
        <v>51</v>
      </c>
      <c r="C2257" t="s">
        <v>3113</v>
      </c>
      <c r="D2257" t="s">
        <v>340</v>
      </c>
      <c r="E2257" s="103">
        <v>1.6181957193356069E-3</v>
      </c>
      <c r="F2257" s="103">
        <v>678218</v>
      </c>
      <c r="G2257" s="103">
        <v>7</v>
      </c>
      <c r="H2257" t="s">
        <v>54</v>
      </c>
      <c r="I2257" s="103"/>
    </row>
    <row r="2258" spans="1:9" x14ac:dyDescent="0.35">
      <c r="A2258" t="s">
        <v>3454</v>
      </c>
      <c r="B2258" t="s">
        <v>51</v>
      </c>
      <c r="C2258" t="s">
        <v>3113</v>
      </c>
      <c r="D2258" t="s">
        <v>777</v>
      </c>
      <c r="E2258" s="103">
        <v>3.3874829092172005E-3</v>
      </c>
      <c r="F2258" s="103">
        <v>678218</v>
      </c>
      <c r="G2258" s="103">
        <v>7</v>
      </c>
      <c r="H2258" t="s">
        <v>54</v>
      </c>
      <c r="I2258" s="103"/>
    </row>
    <row r="2259" spans="1:9" x14ac:dyDescent="0.35">
      <c r="A2259" t="s">
        <v>3455</v>
      </c>
      <c r="B2259" t="s">
        <v>51</v>
      </c>
      <c r="C2259" t="s">
        <v>3113</v>
      </c>
      <c r="D2259" t="s">
        <v>776</v>
      </c>
      <c r="E2259" s="103">
        <v>8.2110471713015727E-3</v>
      </c>
      <c r="F2259" s="103">
        <v>678218</v>
      </c>
      <c r="G2259" s="103">
        <v>7</v>
      </c>
      <c r="H2259" t="s">
        <v>54</v>
      </c>
      <c r="I2259" s="103"/>
    </row>
    <row r="2260" spans="1:9" x14ac:dyDescent="0.35">
      <c r="A2260" t="s">
        <v>3456</v>
      </c>
      <c r="B2260" t="s">
        <v>51</v>
      </c>
      <c r="C2260" t="s">
        <v>3115</v>
      </c>
      <c r="D2260" t="s">
        <v>40</v>
      </c>
      <c r="E2260" s="103">
        <v>3.434288665221121E-3</v>
      </c>
      <c r="F2260" s="103">
        <v>678218</v>
      </c>
      <c r="G2260" s="103">
        <v>7</v>
      </c>
      <c r="H2260" t="s">
        <v>54</v>
      </c>
      <c r="I2260" s="103"/>
    </row>
    <row r="2261" spans="1:9" x14ac:dyDescent="0.35">
      <c r="A2261" t="s">
        <v>5784</v>
      </c>
      <c r="B2261" t="s">
        <v>51</v>
      </c>
      <c r="C2261" t="s">
        <v>3115</v>
      </c>
      <c r="D2261" t="s">
        <v>5070</v>
      </c>
      <c r="E2261" s="103">
        <v>3.5532158817057923E-3</v>
      </c>
      <c r="F2261" s="103">
        <v>678218</v>
      </c>
      <c r="G2261" s="103">
        <v>7</v>
      </c>
      <c r="H2261" t="s">
        <v>54</v>
      </c>
      <c r="I2261" s="103"/>
    </row>
    <row r="2262" spans="1:9" x14ac:dyDescent="0.35">
      <c r="A2262" t="s">
        <v>5785</v>
      </c>
      <c r="B2262" t="s">
        <v>51</v>
      </c>
      <c r="C2262" t="s">
        <v>3115</v>
      </c>
      <c r="D2262" t="s">
        <v>5071</v>
      </c>
      <c r="E2262" s="103">
        <v>3.4384663316867387E-3</v>
      </c>
      <c r="F2262" s="103">
        <v>678218</v>
      </c>
      <c r="G2262" s="103">
        <v>7</v>
      </c>
      <c r="H2262" t="s">
        <v>54</v>
      </c>
      <c r="I2262" s="103"/>
    </row>
    <row r="2263" spans="1:9" x14ac:dyDescent="0.35">
      <c r="A2263" t="s">
        <v>5786</v>
      </c>
      <c r="B2263" t="s">
        <v>51</v>
      </c>
      <c r="C2263" t="s">
        <v>3115</v>
      </c>
      <c r="D2263" t="s">
        <v>5072</v>
      </c>
      <c r="E2263" s="103">
        <v>3.5527592699683185E-3</v>
      </c>
      <c r="F2263" s="103">
        <v>678218</v>
      </c>
      <c r="G2263" s="103">
        <v>7</v>
      </c>
      <c r="H2263" t="s">
        <v>54</v>
      </c>
      <c r="I2263" s="103"/>
    </row>
    <row r="2264" spans="1:9" x14ac:dyDescent="0.35">
      <c r="A2264" t="s">
        <v>3457</v>
      </c>
      <c r="B2264" t="s">
        <v>51</v>
      </c>
      <c r="C2264" t="s">
        <v>3115</v>
      </c>
      <c r="D2264" t="s">
        <v>42</v>
      </c>
      <c r="E2264" s="103">
        <v>3.5075711927972397E-3</v>
      </c>
      <c r="F2264" s="103">
        <v>678218</v>
      </c>
      <c r="G2264" s="103">
        <v>7</v>
      </c>
      <c r="H2264" t="s">
        <v>54</v>
      </c>
      <c r="I2264" s="103"/>
    </row>
    <row r="2265" spans="1:9" x14ac:dyDescent="0.35">
      <c r="A2265" t="s">
        <v>3458</v>
      </c>
      <c r="B2265" t="s">
        <v>51</v>
      </c>
      <c r="C2265" t="s">
        <v>3115</v>
      </c>
      <c r="D2265" t="s">
        <v>1767</v>
      </c>
      <c r="E2265" s="103">
        <v>3.4857400006498298E-3</v>
      </c>
      <c r="F2265" s="103">
        <v>678218</v>
      </c>
      <c r="G2265" s="103">
        <v>7</v>
      </c>
      <c r="H2265" t="s">
        <v>54</v>
      </c>
      <c r="I2265" s="103"/>
    </row>
    <row r="2266" spans="1:9" x14ac:dyDescent="0.35">
      <c r="A2266" t="s">
        <v>3459</v>
      </c>
      <c r="B2266" t="s">
        <v>51</v>
      </c>
      <c r="C2266" t="s">
        <v>3115</v>
      </c>
      <c r="D2266" t="s">
        <v>1768</v>
      </c>
      <c r="E2266" s="103">
        <v>1.9158698067299905E-3</v>
      </c>
      <c r="F2266" s="103">
        <v>678218</v>
      </c>
      <c r="G2266" s="103">
        <v>7</v>
      </c>
      <c r="H2266" t="s">
        <v>54</v>
      </c>
      <c r="I2266" s="103"/>
    </row>
    <row r="2267" spans="1:9" x14ac:dyDescent="0.35">
      <c r="A2267" t="s">
        <v>3460</v>
      </c>
      <c r="B2267" t="s">
        <v>51</v>
      </c>
      <c r="C2267" t="s">
        <v>3115</v>
      </c>
      <c r="D2267" t="s">
        <v>340</v>
      </c>
      <c r="E2267" s="103">
        <v>3.4600593109833399E-3</v>
      </c>
      <c r="F2267" s="103">
        <v>678218</v>
      </c>
      <c r="G2267" s="103">
        <v>7</v>
      </c>
      <c r="H2267" t="s">
        <v>54</v>
      </c>
      <c r="I2267" s="103"/>
    </row>
    <row r="2268" spans="1:9" x14ac:dyDescent="0.35">
      <c r="A2268" t="s">
        <v>3461</v>
      </c>
      <c r="B2268" t="s">
        <v>51</v>
      </c>
      <c r="C2268" t="s">
        <v>3115</v>
      </c>
      <c r="D2268" t="s">
        <v>777</v>
      </c>
      <c r="E2268" s="103">
        <v>7.099030697277047E-3</v>
      </c>
      <c r="F2268" s="103">
        <v>678218</v>
      </c>
      <c r="G2268" s="103">
        <v>7</v>
      </c>
      <c r="H2268" t="s">
        <v>54</v>
      </c>
      <c r="I2268" s="103"/>
    </row>
    <row r="2269" spans="1:9" x14ac:dyDescent="0.35">
      <c r="A2269" t="s">
        <v>3462</v>
      </c>
      <c r="B2269" t="s">
        <v>51</v>
      </c>
      <c r="C2269" t="s">
        <v>3115</v>
      </c>
      <c r="D2269" t="s">
        <v>776</v>
      </c>
      <c r="E2269" s="103">
        <v>1.7719174950958035E-2</v>
      </c>
      <c r="F2269" s="103">
        <v>678218</v>
      </c>
      <c r="G2269" s="103">
        <v>7</v>
      </c>
      <c r="H2269" t="s">
        <v>54</v>
      </c>
      <c r="I2269" s="103"/>
    </row>
    <row r="2270" spans="1:9" x14ac:dyDescent="0.35">
      <c r="A2270" t="s">
        <v>963</v>
      </c>
      <c r="B2270" t="s">
        <v>51</v>
      </c>
      <c r="C2270" t="s">
        <v>40</v>
      </c>
      <c r="D2270" t="s">
        <v>40</v>
      </c>
      <c r="E2270" s="103">
        <v>1</v>
      </c>
      <c r="F2270" s="103">
        <v>678218</v>
      </c>
      <c r="G2270" s="103">
        <v>7</v>
      </c>
      <c r="H2270" t="s">
        <v>54</v>
      </c>
      <c r="I2270" s="103"/>
    </row>
    <row r="2271" spans="1:9" x14ac:dyDescent="0.35">
      <c r="A2271" t="s">
        <v>5787</v>
      </c>
      <c r="B2271" t="s">
        <v>51</v>
      </c>
      <c r="C2271" t="s">
        <v>40</v>
      </c>
      <c r="D2271" t="s">
        <v>5070</v>
      </c>
      <c r="E2271" s="103">
        <v>1.0352126288168833</v>
      </c>
      <c r="F2271" s="103">
        <v>678218</v>
      </c>
      <c r="G2271" s="103">
        <v>7</v>
      </c>
      <c r="H2271" t="s">
        <v>54</v>
      </c>
      <c r="I2271" s="103"/>
    </row>
    <row r="2272" spans="1:9" x14ac:dyDescent="0.35">
      <c r="A2272" t="s">
        <v>5788</v>
      </c>
      <c r="B2272" t="s">
        <v>51</v>
      </c>
      <c r="C2272" t="s">
        <v>40</v>
      </c>
      <c r="D2272" t="s">
        <v>5071</v>
      </c>
      <c r="E2272" s="103">
        <v>1.0011617968615132</v>
      </c>
      <c r="F2272" s="103">
        <v>678218</v>
      </c>
      <c r="G2272" s="103">
        <v>7</v>
      </c>
      <c r="H2272" t="s">
        <v>54</v>
      </c>
      <c r="I2272" s="103"/>
    </row>
    <row r="2273" spans="1:9" x14ac:dyDescent="0.35">
      <c r="A2273" t="s">
        <v>5789</v>
      </c>
      <c r="B2273" t="s">
        <v>51</v>
      </c>
      <c r="C2273" t="s">
        <v>40</v>
      </c>
      <c r="D2273" t="s">
        <v>5072</v>
      </c>
      <c r="E2273" s="103">
        <v>1.0334055230894217</v>
      </c>
      <c r="F2273" s="103">
        <v>678218</v>
      </c>
      <c r="G2273" s="103">
        <v>7</v>
      </c>
      <c r="H2273" t="s">
        <v>54</v>
      </c>
      <c r="I2273" s="103"/>
    </row>
    <row r="2274" spans="1:9" x14ac:dyDescent="0.35">
      <c r="A2274" t="s">
        <v>961</v>
      </c>
      <c r="B2274" t="s">
        <v>51</v>
      </c>
      <c r="C2274" t="s">
        <v>40</v>
      </c>
      <c r="D2274" t="s">
        <v>42</v>
      </c>
      <c r="E2274" s="103">
        <v>1.0298898891998738</v>
      </c>
      <c r="F2274" s="103">
        <v>678218</v>
      </c>
      <c r="G2274" s="103">
        <v>7</v>
      </c>
      <c r="H2274" t="s">
        <v>54</v>
      </c>
      <c r="I2274" s="103"/>
    </row>
    <row r="2275" spans="1:9" x14ac:dyDescent="0.35">
      <c r="A2275" t="s">
        <v>1991</v>
      </c>
      <c r="B2275" t="s">
        <v>51</v>
      </c>
      <c r="C2275" t="s">
        <v>40</v>
      </c>
      <c r="D2275" t="s">
        <v>1767</v>
      </c>
      <c r="E2275" s="103">
        <v>1.0251580273347747</v>
      </c>
      <c r="F2275" s="103">
        <v>678218</v>
      </c>
      <c r="G2275" s="103">
        <v>7</v>
      </c>
      <c r="H2275" t="s">
        <v>54</v>
      </c>
      <c r="I2275" s="103"/>
    </row>
    <row r="2276" spans="1:9" x14ac:dyDescent="0.35">
      <c r="A2276" t="s">
        <v>1992</v>
      </c>
      <c r="B2276" t="s">
        <v>51</v>
      </c>
      <c r="C2276" t="s">
        <v>40</v>
      </c>
      <c r="D2276" t="s">
        <v>1768</v>
      </c>
      <c r="E2276" s="103">
        <v>0.67561616841627992</v>
      </c>
      <c r="F2276" s="103">
        <v>678218</v>
      </c>
      <c r="G2276" s="103">
        <v>7</v>
      </c>
      <c r="H2276" t="s">
        <v>54</v>
      </c>
      <c r="I2276" s="103"/>
    </row>
    <row r="2277" spans="1:9" x14ac:dyDescent="0.35">
      <c r="A2277" t="s">
        <v>962</v>
      </c>
      <c r="B2277" t="s">
        <v>51</v>
      </c>
      <c r="C2277" t="s">
        <v>40</v>
      </c>
      <c r="D2277" t="s">
        <v>340</v>
      </c>
      <c r="E2277" s="103">
        <v>1.0133928437509587</v>
      </c>
      <c r="F2277" s="103">
        <v>678218</v>
      </c>
      <c r="G2277" s="103">
        <v>7</v>
      </c>
      <c r="H2277" t="s">
        <v>54</v>
      </c>
      <c r="I2277" s="103"/>
    </row>
    <row r="2278" spans="1:9" x14ac:dyDescent="0.35">
      <c r="A2278" t="s">
        <v>664</v>
      </c>
      <c r="B2278" t="s">
        <v>51</v>
      </c>
      <c r="C2278" t="s">
        <v>40</v>
      </c>
      <c r="D2278" t="s">
        <v>777</v>
      </c>
      <c r="E2278" s="103">
        <v>2.115023147869652</v>
      </c>
      <c r="F2278" s="103">
        <v>678218</v>
      </c>
      <c r="G2278" s="103">
        <v>7</v>
      </c>
      <c r="H2278" t="s">
        <v>54</v>
      </c>
      <c r="I2278" s="103"/>
    </row>
    <row r="2279" spans="1:9" x14ac:dyDescent="0.35">
      <c r="A2279" t="s">
        <v>668</v>
      </c>
      <c r="B2279" t="s">
        <v>51</v>
      </c>
      <c r="C2279" t="s">
        <v>40</v>
      </c>
      <c r="D2279" t="s">
        <v>776</v>
      </c>
      <c r="E2279" s="103">
        <v>5.2493274037205992</v>
      </c>
      <c r="F2279" s="103">
        <v>678218</v>
      </c>
      <c r="G2279" s="103">
        <v>7</v>
      </c>
      <c r="H2279" t="s">
        <v>54</v>
      </c>
      <c r="I2279" s="103"/>
    </row>
    <row r="2280" spans="1:9" x14ac:dyDescent="0.35">
      <c r="A2280" t="s">
        <v>5790</v>
      </c>
      <c r="B2280" t="s">
        <v>51</v>
      </c>
      <c r="C2280" t="s">
        <v>5070</v>
      </c>
      <c r="D2280" t="s">
        <v>40</v>
      </c>
      <c r="E2280" s="103">
        <v>0.96856890413656249</v>
      </c>
      <c r="F2280" s="103">
        <v>678218</v>
      </c>
      <c r="G2280" s="103">
        <v>7</v>
      </c>
      <c r="H2280" t="s">
        <v>54</v>
      </c>
      <c r="I2280" s="103"/>
    </row>
    <row r="2281" spans="1:9" x14ac:dyDescent="0.35">
      <c r="A2281" t="s">
        <v>5791</v>
      </c>
      <c r="B2281" t="s">
        <v>51</v>
      </c>
      <c r="C2281" t="s">
        <v>5070</v>
      </c>
      <c r="D2281" t="s">
        <v>5070</v>
      </c>
      <c r="E2281" s="103">
        <v>1</v>
      </c>
      <c r="F2281" s="103">
        <v>678218</v>
      </c>
      <c r="G2281" s="103">
        <v>7</v>
      </c>
      <c r="H2281" t="s">
        <v>54</v>
      </c>
      <c r="I2281" s="103"/>
    </row>
    <row r="2282" spans="1:9" x14ac:dyDescent="0.35">
      <c r="A2282" t="s">
        <v>5792</v>
      </c>
      <c r="B2282" t="s">
        <v>51</v>
      </c>
      <c r="C2282" t="s">
        <v>5070</v>
      </c>
      <c r="D2282" t="s">
        <v>5071</v>
      </c>
      <c r="E2282" s="103">
        <v>0.96957819630625675</v>
      </c>
      <c r="F2282" s="103">
        <v>678218</v>
      </c>
      <c r="G2282" s="103">
        <v>7</v>
      </c>
      <c r="H2282" t="s">
        <v>54</v>
      </c>
      <c r="I2282" s="103"/>
    </row>
    <row r="2283" spans="1:9" x14ac:dyDescent="0.35">
      <c r="A2283" t="s">
        <v>5793</v>
      </c>
      <c r="B2283" t="s">
        <v>51</v>
      </c>
      <c r="C2283" t="s">
        <v>5070</v>
      </c>
      <c r="D2283" t="s">
        <v>5072</v>
      </c>
      <c r="E2283" s="103">
        <v>0.99909335671085542</v>
      </c>
      <c r="F2283" s="103">
        <v>678218</v>
      </c>
      <c r="G2283" s="103">
        <v>7</v>
      </c>
      <c r="H2283" t="s">
        <v>54</v>
      </c>
      <c r="I2283" s="103"/>
    </row>
    <row r="2284" spans="1:9" x14ac:dyDescent="0.35">
      <c r="A2284" t="s">
        <v>5794</v>
      </c>
      <c r="B2284" t="s">
        <v>51</v>
      </c>
      <c r="C2284" t="s">
        <v>5070</v>
      </c>
      <c r="D2284" t="s">
        <v>42</v>
      </c>
      <c r="E2284" s="103">
        <v>0.99487304515471986</v>
      </c>
      <c r="F2284" s="103">
        <v>678218</v>
      </c>
      <c r="G2284" s="103">
        <v>7</v>
      </c>
      <c r="H2284" t="s">
        <v>54</v>
      </c>
      <c r="I2284" s="103"/>
    </row>
    <row r="2285" spans="1:9" x14ac:dyDescent="0.35">
      <c r="A2285" t="s">
        <v>5795</v>
      </c>
      <c r="B2285" t="s">
        <v>51</v>
      </c>
      <c r="C2285" t="s">
        <v>5070</v>
      </c>
      <c r="D2285" t="s">
        <v>1767</v>
      </c>
      <c r="E2285" s="103">
        <v>0.99029161282067057</v>
      </c>
      <c r="F2285" s="103">
        <v>678218</v>
      </c>
      <c r="G2285" s="103">
        <v>7</v>
      </c>
      <c r="H2285" t="s">
        <v>54</v>
      </c>
      <c r="I2285" s="103"/>
    </row>
    <row r="2286" spans="1:9" x14ac:dyDescent="0.35">
      <c r="A2286" t="s">
        <v>5796</v>
      </c>
      <c r="B2286" t="s">
        <v>51</v>
      </c>
      <c r="C2286" t="s">
        <v>5070</v>
      </c>
      <c r="D2286" t="s">
        <v>1768</v>
      </c>
      <c r="E2286" s="103">
        <v>0.65424089291509824</v>
      </c>
      <c r="F2286" s="103">
        <v>678218</v>
      </c>
      <c r="G2286" s="103">
        <v>7</v>
      </c>
      <c r="H2286" t="s">
        <v>54</v>
      </c>
      <c r="I2286" s="103"/>
    </row>
    <row r="2287" spans="1:9" x14ac:dyDescent="0.35">
      <c r="A2287" t="s">
        <v>5797</v>
      </c>
      <c r="B2287" t="s">
        <v>51</v>
      </c>
      <c r="C2287" t="s">
        <v>5070</v>
      </c>
      <c r="D2287" t="s">
        <v>340</v>
      </c>
      <c r="E2287" s="103">
        <v>0.98033990427643602</v>
      </c>
      <c r="F2287" s="103">
        <v>678218</v>
      </c>
      <c r="G2287" s="103">
        <v>7</v>
      </c>
      <c r="H2287" t="s">
        <v>54</v>
      </c>
      <c r="I2287" s="103"/>
    </row>
    <row r="2288" spans="1:9" x14ac:dyDescent="0.35">
      <c r="A2288" t="s">
        <v>5798</v>
      </c>
      <c r="B2288" t="s">
        <v>51</v>
      </c>
      <c r="C2288" t="s">
        <v>5070</v>
      </c>
      <c r="D2288" t="s">
        <v>777</v>
      </c>
      <c r="E2288" s="103">
        <v>2.0482089346507069</v>
      </c>
      <c r="F2288" s="103">
        <v>678218</v>
      </c>
      <c r="G2288" s="103">
        <v>7</v>
      </c>
      <c r="H2288" t="s">
        <v>54</v>
      </c>
      <c r="I2288" s="103"/>
    </row>
    <row r="2289" spans="1:9" x14ac:dyDescent="0.35">
      <c r="A2289" t="s">
        <v>5799</v>
      </c>
      <c r="B2289" t="s">
        <v>51</v>
      </c>
      <c r="C2289" t="s">
        <v>5070</v>
      </c>
      <c r="D2289" t="s">
        <v>776</v>
      </c>
      <c r="E2289" s="103">
        <v>5.0834674036198875</v>
      </c>
      <c r="F2289" s="103">
        <v>678218</v>
      </c>
      <c r="G2289" s="103">
        <v>7</v>
      </c>
      <c r="H2289" t="s">
        <v>54</v>
      </c>
      <c r="I2289" s="103"/>
    </row>
    <row r="2290" spans="1:9" x14ac:dyDescent="0.35">
      <c r="A2290" t="s">
        <v>5800</v>
      </c>
      <c r="B2290" t="s">
        <v>51</v>
      </c>
      <c r="C2290" t="s">
        <v>5071</v>
      </c>
      <c r="D2290" t="s">
        <v>40</v>
      </c>
      <c r="E2290" s="103">
        <v>0.99891904353124361</v>
      </c>
      <c r="F2290" s="103">
        <v>678218</v>
      </c>
      <c r="G2290" s="103">
        <v>7</v>
      </c>
      <c r="H2290" t="s">
        <v>54</v>
      </c>
      <c r="I2290" s="103"/>
    </row>
    <row r="2291" spans="1:9" x14ac:dyDescent="0.35">
      <c r="A2291" t="s">
        <v>5801</v>
      </c>
      <c r="B2291" t="s">
        <v>51</v>
      </c>
      <c r="C2291" t="s">
        <v>5071</v>
      </c>
      <c r="D2291" t="s">
        <v>5070</v>
      </c>
      <c r="E2291" s="103">
        <v>1.0338923370983846</v>
      </c>
      <c r="F2291" s="103">
        <v>678218</v>
      </c>
      <c r="G2291" s="103">
        <v>7</v>
      </c>
      <c r="H2291" t="s">
        <v>54</v>
      </c>
      <c r="I2291" s="103"/>
    </row>
    <row r="2292" spans="1:9" x14ac:dyDescent="0.35">
      <c r="A2292" t="s">
        <v>5802</v>
      </c>
      <c r="B2292" t="s">
        <v>51</v>
      </c>
      <c r="C2292" t="s">
        <v>5071</v>
      </c>
      <c r="D2292" t="s">
        <v>5071</v>
      </c>
      <c r="E2292" s="103">
        <v>1</v>
      </c>
      <c r="F2292" s="103">
        <v>678218</v>
      </c>
      <c r="G2292" s="103">
        <v>7</v>
      </c>
      <c r="H2292" t="s">
        <v>54</v>
      </c>
      <c r="I2292" s="103"/>
    </row>
    <row r="2293" spans="1:9" x14ac:dyDescent="0.35">
      <c r="A2293" t="s">
        <v>5803</v>
      </c>
      <c r="B2293" t="s">
        <v>51</v>
      </c>
      <c r="C2293" t="s">
        <v>5071</v>
      </c>
      <c r="D2293" t="s">
        <v>5072</v>
      </c>
      <c r="E2293" s="103">
        <v>1.0322302327404949</v>
      </c>
      <c r="F2293" s="103">
        <v>678218</v>
      </c>
      <c r="G2293" s="103">
        <v>7</v>
      </c>
      <c r="H2293" t="s">
        <v>54</v>
      </c>
      <c r="I2293" s="103"/>
    </row>
    <row r="2294" spans="1:9" x14ac:dyDescent="0.35">
      <c r="A2294" t="s">
        <v>5804</v>
      </c>
      <c r="B2294" t="s">
        <v>51</v>
      </c>
      <c r="C2294" t="s">
        <v>5071</v>
      </c>
      <c r="D2294" t="s">
        <v>42</v>
      </c>
      <c r="E2294" s="103">
        <v>1.0285747204636801</v>
      </c>
      <c r="F2294" s="103">
        <v>678218</v>
      </c>
      <c r="G2294" s="103">
        <v>7</v>
      </c>
      <c r="H2294" t="s">
        <v>54</v>
      </c>
      <c r="I2294" s="103"/>
    </row>
    <row r="2295" spans="1:9" x14ac:dyDescent="0.35">
      <c r="A2295" t="s">
        <v>5805</v>
      </c>
      <c r="B2295" t="s">
        <v>51</v>
      </c>
      <c r="C2295" t="s">
        <v>5071</v>
      </c>
      <c r="D2295" t="s">
        <v>1767</v>
      </c>
      <c r="E2295" s="103">
        <v>1.0238507850951164</v>
      </c>
      <c r="F2295" s="103">
        <v>678218</v>
      </c>
      <c r="G2295" s="103">
        <v>7</v>
      </c>
      <c r="H2295" t="s">
        <v>54</v>
      </c>
      <c r="I2295" s="103"/>
    </row>
    <row r="2296" spans="1:9" x14ac:dyDescent="0.35">
      <c r="A2296" t="s">
        <v>5806</v>
      </c>
      <c r="B2296" t="s">
        <v>51</v>
      </c>
      <c r="C2296" t="s">
        <v>5071</v>
      </c>
      <c r="D2296" t="s">
        <v>1768</v>
      </c>
      <c r="E2296" s="103">
        <v>0.67467649302063148</v>
      </c>
      <c r="F2296" s="103">
        <v>678218</v>
      </c>
      <c r="G2296" s="103">
        <v>7</v>
      </c>
      <c r="H2296" t="s">
        <v>54</v>
      </c>
      <c r="I2296" s="103"/>
    </row>
    <row r="2297" spans="1:9" x14ac:dyDescent="0.35">
      <c r="A2297" t="s">
        <v>5807</v>
      </c>
      <c r="B2297" t="s">
        <v>51</v>
      </c>
      <c r="C2297" t="s">
        <v>5071</v>
      </c>
      <c r="D2297" t="s">
        <v>340</v>
      </c>
      <c r="E2297" s="103">
        <v>1.0127729573256139</v>
      </c>
      <c r="F2297" s="103">
        <v>678218</v>
      </c>
      <c r="G2297" s="103">
        <v>7</v>
      </c>
      <c r="H2297" t="s">
        <v>54</v>
      </c>
      <c r="I2297" s="103"/>
    </row>
    <row r="2298" spans="1:9" x14ac:dyDescent="0.35">
      <c r="A2298" t="s">
        <v>5808</v>
      </c>
      <c r="B2298" t="s">
        <v>51</v>
      </c>
      <c r="C2298" t="s">
        <v>5071</v>
      </c>
      <c r="D2298" t="s">
        <v>777</v>
      </c>
      <c r="E2298" s="103">
        <v>2.1129459356433116</v>
      </c>
      <c r="F2298" s="103">
        <v>678218</v>
      </c>
      <c r="G2298" s="103">
        <v>7</v>
      </c>
      <c r="H2298" t="s">
        <v>54</v>
      </c>
      <c r="I2298" s="103"/>
    </row>
    <row r="2299" spans="1:9" x14ac:dyDescent="0.35">
      <c r="A2299" t="s">
        <v>5809</v>
      </c>
      <c r="B2299" t="s">
        <v>51</v>
      </c>
      <c r="C2299" t="s">
        <v>5071</v>
      </c>
      <c r="D2299" t="s">
        <v>776</v>
      </c>
      <c r="E2299" s="103">
        <v>5.2437620821502815</v>
      </c>
      <c r="F2299" s="103">
        <v>678218</v>
      </c>
      <c r="G2299" s="103">
        <v>7</v>
      </c>
      <c r="H2299" t="s">
        <v>54</v>
      </c>
      <c r="I2299" s="103"/>
    </row>
    <row r="2300" spans="1:9" x14ac:dyDescent="0.35">
      <c r="A2300" t="s">
        <v>1196</v>
      </c>
      <c r="B2300" t="s">
        <v>51</v>
      </c>
      <c r="C2300" t="s">
        <v>58</v>
      </c>
      <c r="D2300" t="s">
        <v>40</v>
      </c>
      <c r="E2300" s="103">
        <v>9.1056645638456727E-3</v>
      </c>
      <c r="F2300" s="103">
        <v>678218</v>
      </c>
      <c r="G2300" s="103">
        <v>7</v>
      </c>
      <c r="H2300" t="s">
        <v>54</v>
      </c>
      <c r="I2300" s="103"/>
    </row>
    <row r="2301" spans="1:9" x14ac:dyDescent="0.35">
      <c r="A2301" t="s">
        <v>5810</v>
      </c>
      <c r="B2301" t="s">
        <v>51</v>
      </c>
      <c r="C2301" t="s">
        <v>58</v>
      </c>
      <c r="D2301" t="s">
        <v>5070</v>
      </c>
      <c r="E2301" s="103">
        <v>9.2628748373000738E-3</v>
      </c>
      <c r="F2301" s="103">
        <v>678218</v>
      </c>
      <c r="G2301" s="103">
        <v>7</v>
      </c>
      <c r="H2301" t="s">
        <v>54</v>
      </c>
      <c r="I2301" s="103"/>
    </row>
    <row r="2302" spans="1:9" x14ac:dyDescent="0.35">
      <c r="A2302" t="s">
        <v>5811</v>
      </c>
      <c r="B2302" t="s">
        <v>51</v>
      </c>
      <c r="C2302" t="s">
        <v>58</v>
      </c>
      <c r="D2302" t="s">
        <v>5071</v>
      </c>
      <c r="E2302" s="103">
        <v>9.2551922066340993E-3</v>
      </c>
      <c r="F2302" s="103">
        <v>678218</v>
      </c>
      <c r="G2302" s="103">
        <v>7</v>
      </c>
      <c r="H2302" t="s">
        <v>54</v>
      </c>
      <c r="I2302" s="103"/>
    </row>
    <row r="2303" spans="1:9" x14ac:dyDescent="0.35">
      <c r="A2303" t="s">
        <v>5812</v>
      </c>
      <c r="B2303" t="s">
        <v>51</v>
      </c>
      <c r="C2303" t="s">
        <v>58</v>
      </c>
      <c r="D2303" t="s">
        <v>5072</v>
      </c>
      <c r="E2303" s="103">
        <v>9.2551922066340993E-3</v>
      </c>
      <c r="F2303" s="103">
        <v>678218</v>
      </c>
      <c r="G2303" s="103">
        <v>7</v>
      </c>
      <c r="H2303" t="s">
        <v>54</v>
      </c>
      <c r="I2303" s="103"/>
    </row>
    <row r="2304" spans="1:9" x14ac:dyDescent="0.35">
      <c r="A2304" t="s">
        <v>1197</v>
      </c>
      <c r="B2304" t="s">
        <v>51</v>
      </c>
      <c r="C2304" t="s">
        <v>58</v>
      </c>
      <c r="D2304" t="s">
        <v>42</v>
      </c>
      <c r="E2304" s="103">
        <v>9.182196065576069E-3</v>
      </c>
      <c r="F2304" s="103">
        <v>678218</v>
      </c>
      <c r="G2304" s="103">
        <v>7</v>
      </c>
      <c r="H2304" t="s">
        <v>54</v>
      </c>
      <c r="I2304" s="103"/>
    </row>
    <row r="2305" spans="1:9" x14ac:dyDescent="0.35">
      <c r="A2305" t="s">
        <v>2013</v>
      </c>
      <c r="B2305" t="s">
        <v>51</v>
      </c>
      <c r="C2305" t="s">
        <v>58</v>
      </c>
      <c r="D2305" t="s">
        <v>1767</v>
      </c>
      <c r="E2305" s="103">
        <v>9.1117874868907357E-3</v>
      </c>
      <c r="F2305" s="103">
        <v>678218</v>
      </c>
      <c r="G2305" s="103">
        <v>7</v>
      </c>
      <c r="H2305" t="s">
        <v>54</v>
      </c>
      <c r="I2305" s="103"/>
    </row>
    <row r="2306" spans="1:9" x14ac:dyDescent="0.35">
      <c r="A2306" t="s">
        <v>2014</v>
      </c>
      <c r="B2306" t="s">
        <v>51</v>
      </c>
      <c r="C2306" t="s">
        <v>58</v>
      </c>
      <c r="D2306" t="s">
        <v>1768</v>
      </c>
      <c r="E2306" s="103">
        <v>4.1839721223045911E-3</v>
      </c>
      <c r="F2306" s="103">
        <v>678218</v>
      </c>
      <c r="G2306" s="103">
        <v>7</v>
      </c>
      <c r="H2306" t="s">
        <v>54</v>
      </c>
      <c r="I2306" s="103"/>
    </row>
    <row r="2307" spans="1:9" x14ac:dyDescent="0.35">
      <c r="A2307" t="s">
        <v>1198</v>
      </c>
      <c r="B2307" t="s">
        <v>51</v>
      </c>
      <c r="C2307" t="s">
        <v>58</v>
      </c>
      <c r="D2307" t="s">
        <v>340</v>
      </c>
      <c r="E2307" s="103">
        <v>8.8669121625823133E-3</v>
      </c>
      <c r="F2307" s="103">
        <v>678218</v>
      </c>
      <c r="G2307" s="103">
        <v>7</v>
      </c>
      <c r="H2307" t="s">
        <v>54</v>
      </c>
      <c r="I2307" s="103"/>
    </row>
    <row r="2308" spans="1:9" x14ac:dyDescent="0.35">
      <c r="A2308" t="s">
        <v>1199</v>
      </c>
      <c r="B2308" t="s">
        <v>51</v>
      </c>
      <c r="C2308" t="s">
        <v>58</v>
      </c>
      <c r="D2308" t="s">
        <v>777</v>
      </c>
      <c r="E2308" s="103">
        <v>1.8852561507792388E-2</v>
      </c>
      <c r="F2308" s="103">
        <v>678218</v>
      </c>
      <c r="G2308" s="103">
        <v>7</v>
      </c>
      <c r="H2308" t="s">
        <v>54</v>
      </c>
      <c r="I2308" s="103"/>
    </row>
    <row r="2309" spans="1:9" x14ac:dyDescent="0.35">
      <c r="A2309" t="s">
        <v>1200</v>
      </c>
      <c r="B2309" t="s">
        <v>51</v>
      </c>
      <c r="C2309" t="s">
        <v>58</v>
      </c>
      <c r="D2309" t="s">
        <v>776</v>
      </c>
      <c r="E2309" s="103">
        <v>5.0564099313094531E-2</v>
      </c>
      <c r="F2309" s="103">
        <v>678218</v>
      </c>
      <c r="G2309" s="103">
        <v>7</v>
      </c>
      <c r="H2309" t="s">
        <v>54</v>
      </c>
      <c r="I2309" s="103"/>
    </row>
    <row r="2310" spans="1:9" x14ac:dyDescent="0.35">
      <c r="A2310" t="s">
        <v>5813</v>
      </c>
      <c r="B2310" t="s">
        <v>51</v>
      </c>
      <c r="C2310" t="s">
        <v>5072</v>
      </c>
      <c r="D2310" t="s">
        <v>40</v>
      </c>
      <c r="E2310" s="103">
        <v>0.96941432341770173</v>
      </c>
      <c r="F2310" s="103">
        <v>678218</v>
      </c>
      <c r="G2310" s="103">
        <v>7</v>
      </c>
      <c r="H2310" t="s">
        <v>54</v>
      </c>
      <c r="I2310" s="103"/>
    </row>
    <row r="2311" spans="1:9" x14ac:dyDescent="0.35">
      <c r="A2311" t="s">
        <v>5814</v>
      </c>
      <c r="B2311" t="s">
        <v>51</v>
      </c>
      <c r="C2311" t="s">
        <v>5072</v>
      </c>
      <c r="D2311" t="s">
        <v>5070</v>
      </c>
      <c r="E2311" s="103">
        <v>1.0016602808098622</v>
      </c>
      <c r="F2311" s="103">
        <v>678218</v>
      </c>
      <c r="G2311" s="103">
        <v>7</v>
      </c>
      <c r="H2311" t="s">
        <v>54</v>
      </c>
      <c r="I2311" s="103"/>
    </row>
    <row r="2312" spans="1:9" x14ac:dyDescent="0.35">
      <c r="A2312" t="s">
        <v>5815</v>
      </c>
      <c r="B2312" t="s">
        <v>51</v>
      </c>
      <c r="C2312" t="s">
        <v>5072</v>
      </c>
      <c r="D2312" t="s">
        <v>5071</v>
      </c>
      <c r="E2312" s="103">
        <v>0.97048313867121716</v>
      </c>
      <c r="F2312" s="103">
        <v>678218</v>
      </c>
      <c r="G2312" s="103">
        <v>7</v>
      </c>
      <c r="H2312" t="s">
        <v>54</v>
      </c>
      <c r="I2312" s="103"/>
    </row>
    <row r="2313" spans="1:9" x14ac:dyDescent="0.35">
      <c r="A2313" t="s">
        <v>5816</v>
      </c>
      <c r="B2313" t="s">
        <v>51</v>
      </c>
      <c r="C2313" t="s">
        <v>5072</v>
      </c>
      <c r="D2313" t="s">
        <v>5072</v>
      </c>
      <c r="E2313" s="103">
        <v>1</v>
      </c>
      <c r="F2313" s="103">
        <v>678218</v>
      </c>
      <c r="G2313" s="103">
        <v>7</v>
      </c>
      <c r="H2313" t="s">
        <v>54</v>
      </c>
      <c r="I2313" s="103"/>
    </row>
    <row r="2314" spans="1:9" x14ac:dyDescent="0.35">
      <c r="A2314" t="s">
        <v>5817</v>
      </c>
      <c r="B2314" t="s">
        <v>51</v>
      </c>
      <c r="C2314" t="s">
        <v>5072</v>
      </c>
      <c r="D2314" t="s">
        <v>42</v>
      </c>
      <c r="E2314" s="103">
        <v>0.99653272321497699</v>
      </c>
      <c r="F2314" s="103">
        <v>678218</v>
      </c>
      <c r="G2314" s="103">
        <v>7</v>
      </c>
      <c r="H2314" t="s">
        <v>54</v>
      </c>
      <c r="I2314" s="103"/>
    </row>
    <row r="2315" spans="1:9" x14ac:dyDescent="0.35">
      <c r="A2315" t="s">
        <v>5818</v>
      </c>
      <c r="B2315" t="s">
        <v>51</v>
      </c>
      <c r="C2315" t="s">
        <v>5072</v>
      </c>
      <c r="D2315" t="s">
        <v>1767</v>
      </c>
      <c r="E2315" s="103">
        <v>0.99195077526261266</v>
      </c>
      <c r="F2315" s="103">
        <v>678218</v>
      </c>
      <c r="G2315" s="103">
        <v>7</v>
      </c>
      <c r="H2315" t="s">
        <v>54</v>
      </c>
      <c r="I2315" s="103"/>
    </row>
    <row r="2316" spans="1:9" x14ac:dyDescent="0.35">
      <c r="A2316" t="s">
        <v>5819</v>
      </c>
      <c r="B2316" t="s">
        <v>51</v>
      </c>
      <c r="C2316" t="s">
        <v>5072</v>
      </c>
      <c r="D2316" t="s">
        <v>1768</v>
      </c>
      <c r="E2316" s="103">
        <v>0.65563287889440991</v>
      </c>
      <c r="F2316" s="103">
        <v>678218</v>
      </c>
      <c r="G2316" s="103">
        <v>7</v>
      </c>
      <c r="H2316" t="s">
        <v>54</v>
      </c>
      <c r="I2316" s="103"/>
    </row>
    <row r="2317" spans="1:9" x14ac:dyDescent="0.35">
      <c r="A2317" t="s">
        <v>5820</v>
      </c>
      <c r="B2317" t="s">
        <v>51</v>
      </c>
      <c r="C2317" t="s">
        <v>5072</v>
      </c>
      <c r="D2317" t="s">
        <v>340</v>
      </c>
      <c r="E2317" s="103">
        <v>0.98095502888901132</v>
      </c>
      <c r="F2317" s="103">
        <v>678218</v>
      </c>
      <c r="G2317" s="103">
        <v>7</v>
      </c>
      <c r="H2317" t="s">
        <v>54</v>
      </c>
      <c r="I2317" s="103"/>
    </row>
    <row r="2318" spans="1:9" x14ac:dyDescent="0.35">
      <c r="A2318" t="s">
        <v>5821</v>
      </c>
      <c r="B2318" t="s">
        <v>51</v>
      </c>
      <c r="C2318" t="s">
        <v>5072</v>
      </c>
      <c r="D2318" t="s">
        <v>777</v>
      </c>
      <c r="E2318" s="103">
        <v>2.0498760013370356</v>
      </c>
      <c r="F2318" s="103">
        <v>678218</v>
      </c>
      <c r="G2318" s="103">
        <v>7</v>
      </c>
      <c r="H2318" t="s">
        <v>54</v>
      </c>
      <c r="I2318" s="103"/>
    </row>
    <row r="2319" spans="1:9" x14ac:dyDescent="0.35">
      <c r="A2319" t="s">
        <v>5822</v>
      </c>
      <c r="B2319" t="s">
        <v>51</v>
      </c>
      <c r="C2319" t="s">
        <v>5072</v>
      </c>
      <c r="D2319" t="s">
        <v>776</v>
      </c>
      <c r="E2319" s="103">
        <v>5.0877691867110366</v>
      </c>
      <c r="F2319" s="103">
        <v>678218</v>
      </c>
      <c r="G2319" s="103">
        <v>7</v>
      </c>
      <c r="H2319" t="s">
        <v>54</v>
      </c>
      <c r="I2319" s="103"/>
    </row>
    <row r="2320" spans="1:9" x14ac:dyDescent="0.35">
      <c r="A2320" t="s">
        <v>945</v>
      </c>
      <c r="B2320" t="s">
        <v>51</v>
      </c>
      <c r="C2320" t="s">
        <v>42</v>
      </c>
      <c r="D2320" t="s">
        <v>40</v>
      </c>
      <c r="E2320" s="103">
        <v>0.97358869436625739</v>
      </c>
      <c r="F2320" s="103">
        <v>678218</v>
      </c>
      <c r="G2320" s="103">
        <v>7</v>
      </c>
      <c r="H2320" t="s">
        <v>54</v>
      </c>
      <c r="I2320" s="103"/>
    </row>
    <row r="2321" spans="1:9" x14ac:dyDescent="0.35">
      <c r="A2321" t="s">
        <v>5823</v>
      </c>
      <c r="B2321" t="s">
        <v>51</v>
      </c>
      <c r="C2321" t="s">
        <v>42</v>
      </c>
      <c r="D2321" t="s">
        <v>5070</v>
      </c>
      <c r="E2321" s="103">
        <v>1.0052011324149381</v>
      </c>
      <c r="F2321" s="103">
        <v>678218</v>
      </c>
      <c r="G2321" s="103">
        <v>7</v>
      </c>
      <c r="H2321" t="s">
        <v>54</v>
      </c>
      <c r="I2321" s="103"/>
    </row>
    <row r="2322" spans="1:9" x14ac:dyDescent="0.35">
      <c r="A2322" t="s">
        <v>5824</v>
      </c>
      <c r="B2322" t="s">
        <v>51</v>
      </c>
      <c r="C2322" t="s">
        <v>42</v>
      </c>
      <c r="D2322" t="s">
        <v>5071</v>
      </c>
      <c r="E2322" s="103">
        <v>0.97460277674855567</v>
      </c>
      <c r="F2322" s="103">
        <v>678218</v>
      </c>
      <c r="G2322" s="103">
        <v>7</v>
      </c>
      <c r="H2322" t="s">
        <v>54</v>
      </c>
      <c r="I2322" s="103"/>
    </row>
    <row r="2323" spans="1:9" x14ac:dyDescent="0.35">
      <c r="A2323" t="s">
        <v>5825</v>
      </c>
      <c r="B2323" t="s">
        <v>51</v>
      </c>
      <c r="C2323" t="s">
        <v>42</v>
      </c>
      <c r="D2323" t="s">
        <v>5072</v>
      </c>
      <c r="E2323" s="103">
        <v>1.0042938823987586</v>
      </c>
      <c r="F2323" s="103">
        <v>678218</v>
      </c>
      <c r="G2323" s="103">
        <v>7</v>
      </c>
      <c r="H2323" t="s">
        <v>54</v>
      </c>
      <c r="I2323" s="103"/>
    </row>
    <row r="2324" spans="1:9" x14ac:dyDescent="0.35">
      <c r="A2324" t="s">
        <v>943</v>
      </c>
      <c r="B2324" t="s">
        <v>51</v>
      </c>
      <c r="C2324" t="s">
        <v>42</v>
      </c>
      <c r="D2324" t="s">
        <v>42</v>
      </c>
      <c r="E2324" s="103">
        <v>1</v>
      </c>
      <c r="F2324" s="103">
        <v>678218</v>
      </c>
      <c r="G2324" s="103">
        <v>7</v>
      </c>
      <c r="H2324" t="s">
        <v>54</v>
      </c>
      <c r="I2324" s="103"/>
    </row>
    <row r="2325" spans="1:9" x14ac:dyDescent="0.35">
      <c r="A2325" t="s">
        <v>1993</v>
      </c>
      <c r="B2325" t="s">
        <v>51</v>
      </c>
      <c r="C2325" t="s">
        <v>42</v>
      </c>
      <c r="D2325" t="s">
        <v>1767</v>
      </c>
      <c r="E2325" s="103">
        <v>0.99538992156318751</v>
      </c>
      <c r="F2325" s="103">
        <v>678218</v>
      </c>
      <c r="G2325" s="103">
        <v>7</v>
      </c>
      <c r="H2325" t="s">
        <v>54</v>
      </c>
      <c r="I2325" s="103"/>
    </row>
    <row r="2326" spans="1:9" x14ac:dyDescent="0.35">
      <c r="A2326" t="s">
        <v>1994</v>
      </c>
      <c r="B2326" t="s">
        <v>51</v>
      </c>
      <c r="C2326" t="s">
        <v>42</v>
      </c>
      <c r="D2326" t="s">
        <v>1768</v>
      </c>
      <c r="E2326" s="103">
        <v>0.65703271107473804</v>
      </c>
      <c r="F2326" s="103">
        <v>678218</v>
      </c>
      <c r="G2326" s="103">
        <v>7</v>
      </c>
      <c r="H2326" t="s">
        <v>54</v>
      </c>
      <c r="I2326" s="103"/>
    </row>
    <row r="2327" spans="1:9" x14ac:dyDescent="0.35">
      <c r="A2327" t="s">
        <v>944</v>
      </c>
      <c r="B2327" t="s">
        <v>51</v>
      </c>
      <c r="C2327" t="s">
        <v>42</v>
      </c>
      <c r="D2327" t="s">
        <v>340</v>
      </c>
      <c r="E2327" s="103">
        <v>0.98541815930675491</v>
      </c>
      <c r="F2327" s="103">
        <v>678218</v>
      </c>
      <c r="G2327" s="103">
        <v>7</v>
      </c>
      <c r="H2327" t="s">
        <v>54</v>
      </c>
      <c r="I2327" s="103"/>
    </row>
    <row r="2328" spans="1:9" x14ac:dyDescent="0.35">
      <c r="A2328" t="s">
        <v>640</v>
      </c>
      <c r="B2328" t="s">
        <v>51</v>
      </c>
      <c r="C2328" t="s">
        <v>42</v>
      </c>
      <c r="D2328" t="s">
        <v>777</v>
      </c>
      <c r="E2328" s="103">
        <v>2.0586954482572009</v>
      </c>
      <c r="F2328" s="103">
        <v>678218</v>
      </c>
      <c r="G2328" s="103">
        <v>7</v>
      </c>
      <c r="H2328" t="s">
        <v>54</v>
      </c>
      <c r="I2328" s="103"/>
    </row>
    <row r="2329" spans="1:9" x14ac:dyDescent="0.35">
      <c r="A2329" t="s">
        <v>644</v>
      </c>
      <c r="B2329" t="s">
        <v>51</v>
      </c>
      <c r="C2329" t="s">
        <v>42</v>
      </c>
      <c r="D2329" t="s">
        <v>776</v>
      </c>
      <c r="E2329" s="103">
        <v>5.1093976257421465</v>
      </c>
      <c r="F2329" s="103">
        <v>678218</v>
      </c>
      <c r="G2329" s="103">
        <v>7</v>
      </c>
      <c r="H2329" t="s">
        <v>54</v>
      </c>
      <c r="I2329" s="103"/>
    </row>
    <row r="2330" spans="1:9" x14ac:dyDescent="0.35">
      <c r="A2330" t="s">
        <v>1995</v>
      </c>
      <c r="B2330" t="s">
        <v>51</v>
      </c>
      <c r="C2330" t="s">
        <v>1767</v>
      </c>
      <c r="D2330" t="s">
        <v>40</v>
      </c>
      <c r="E2330" s="103">
        <v>0.97814766059956371</v>
      </c>
      <c r="F2330" s="103">
        <v>678218</v>
      </c>
      <c r="G2330" s="103">
        <v>7</v>
      </c>
      <c r="H2330" t="s">
        <v>54</v>
      </c>
      <c r="I2330" s="103"/>
    </row>
    <row r="2331" spans="1:9" x14ac:dyDescent="0.35">
      <c r="A2331" t="s">
        <v>5826</v>
      </c>
      <c r="B2331" t="s">
        <v>51</v>
      </c>
      <c r="C2331" t="s">
        <v>1767</v>
      </c>
      <c r="D2331" t="s">
        <v>5070</v>
      </c>
      <c r="E2331" s="103">
        <v>1.009902839749395</v>
      </c>
      <c r="F2331" s="103">
        <v>678218</v>
      </c>
      <c r="G2331" s="103">
        <v>7</v>
      </c>
      <c r="H2331" t="s">
        <v>54</v>
      </c>
      <c r="I2331" s="103"/>
    </row>
    <row r="2332" spans="1:9" x14ac:dyDescent="0.35">
      <c r="A2332" t="s">
        <v>5827</v>
      </c>
      <c r="B2332" t="s">
        <v>51</v>
      </c>
      <c r="C2332" t="s">
        <v>1767</v>
      </c>
      <c r="D2332" t="s">
        <v>5071</v>
      </c>
      <c r="E2332" s="103">
        <v>0.97916937892402034</v>
      </c>
      <c r="F2332" s="103">
        <v>678218</v>
      </c>
      <c r="G2332" s="103">
        <v>7</v>
      </c>
      <c r="H2332" t="s">
        <v>54</v>
      </c>
      <c r="I2332" s="103"/>
    </row>
    <row r="2333" spans="1:9" x14ac:dyDescent="0.35">
      <c r="A2333" t="s">
        <v>5828</v>
      </c>
      <c r="B2333" t="s">
        <v>51</v>
      </c>
      <c r="C2333" t="s">
        <v>1767</v>
      </c>
      <c r="D2333" t="s">
        <v>5072</v>
      </c>
      <c r="E2333" s="103">
        <v>1.0089950649636288</v>
      </c>
      <c r="F2333" s="103">
        <v>678218</v>
      </c>
      <c r="G2333" s="103">
        <v>7</v>
      </c>
      <c r="H2333" t="s">
        <v>54</v>
      </c>
      <c r="I2333" s="103"/>
    </row>
    <row r="2334" spans="1:9" x14ac:dyDescent="0.35">
      <c r="A2334" t="s">
        <v>1996</v>
      </c>
      <c r="B2334" t="s">
        <v>51</v>
      </c>
      <c r="C2334" t="s">
        <v>1767</v>
      </c>
      <c r="D2334" t="s">
        <v>42</v>
      </c>
      <c r="E2334" s="103">
        <v>1.0046721688758289</v>
      </c>
      <c r="F2334" s="103">
        <v>678218</v>
      </c>
      <c r="G2334" s="103">
        <v>7</v>
      </c>
      <c r="H2334" t="s">
        <v>54</v>
      </c>
      <c r="I2334" s="103"/>
    </row>
    <row r="2335" spans="1:9" x14ac:dyDescent="0.35">
      <c r="A2335" t="s">
        <v>1997</v>
      </c>
      <c r="B2335" t="s">
        <v>51</v>
      </c>
      <c r="C2335" t="s">
        <v>1767</v>
      </c>
      <c r="D2335" t="s">
        <v>1767</v>
      </c>
      <c r="E2335" s="103">
        <v>1</v>
      </c>
      <c r="F2335" s="103">
        <v>678218</v>
      </c>
      <c r="G2335" s="103">
        <v>7</v>
      </c>
      <c r="H2335" t="s">
        <v>54</v>
      </c>
      <c r="I2335" s="103"/>
    </row>
    <row r="2336" spans="1:9" x14ac:dyDescent="0.35">
      <c r="A2336" t="s">
        <v>1998</v>
      </c>
      <c r="B2336" t="s">
        <v>51</v>
      </c>
      <c r="C2336" t="s">
        <v>1767</v>
      </c>
      <c r="D2336" t="s">
        <v>1768</v>
      </c>
      <c r="E2336" s="103">
        <v>0.65974709444440938</v>
      </c>
      <c r="F2336" s="103">
        <v>678218</v>
      </c>
      <c r="G2336" s="103">
        <v>7</v>
      </c>
      <c r="H2336" t="s">
        <v>54</v>
      </c>
      <c r="I2336" s="103"/>
    </row>
    <row r="2337" spans="1:9" x14ac:dyDescent="0.35">
      <c r="A2337" t="s">
        <v>1999</v>
      </c>
      <c r="B2337" t="s">
        <v>51</v>
      </c>
      <c r="C2337" t="s">
        <v>1767</v>
      </c>
      <c r="D2337" t="s">
        <v>340</v>
      </c>
      <c r="E2337" s="103">
        <v>0.99000628394133738</v>
      </c>
      <c r="F2337" s="103">
        <v>678218</v>
      </c>
      <c r="G2337" s="103">
        <v>7</v>
      </c>
      <c r="H2337" t="s">
        <v>54</v>
      </c>
      <c r="I2337" s="103"/>
    </row>
    <row r="2338" spans="1:9" x14ac:dyDescent="0.35">
      <c r="A2338" t="s">
        <v>2000</v>
      </c>
      <c r="B2338" t="s">
        <v>51</v>
      </c>
      <c r="C2338" t="s">
        <v>1767</v>
      </c>
      <c r="D2338" t="s">
        <v>777</v>
      </c>
      <c r="E2338" s="103">
        <v>2.0674599601824419</v>
      </c>
      <c r="F2338" s="103">
        <v>678218</v>
      </c>
      <c r="G2338" s="103">
        <v>7</v>
      </c>
      <c r="H2338" t="s">
        <v>54</v>
      </c>
      <c r="I2338" s="103"/>
    </row>
    <row r="2339" spans="1:9" x14ac:dyDescent="0.35">
      <c r="A2339" t="s">
        <v>2001</v>
      </c>
      <c r="B2339" t="s">
        <v>51</v>
      </c>
      <c r="C2339" t="s">
        <v>1767</v>
      </c>
      <c r="D2339" t="s">
        <v>776</v>
      </c>
      <c r="E2339" s="103">
        <v>5.1326207724366117</v>
      </c>
      <c r="F2339" s="103">
        <v>678218</v>
      </c>
      <c r="G2339" s="103">
        <v>7</v>
      </c>
      <c r="H2339" t="s">
        <v>54</v>
      </c>
      <c r="I2339" s="103"/>
    </row>
    <row r="2340" spans="1:9" x14ac:dyDescent="0.35">
      <c r="A2340" t="s">
        <v>2002</v>
      </c>
      <c r="B2340" t="s">
        <v>51</v>
      </c>
      <c r="C2340" t="s">
        <v>1768</v>
      </c>
      <c r="D2340" t="s">
        <v>40</v>
      </c>
      <c r="E2340" s="103">
        <v>1.5868506214606655</v>
      </c>
      <c r="F2340" s="103">
        <v>678218</v>
      </c>
      <c r="G2340" s="103">
        <v>7</v>
      </c>
      <c r="H2340" t="s">
        <v>54</v>
      </c>
      <c r="I2340" s="103"/>
    </row>
    <row r="2341" spans="1:9" x14ac:dyDescent="0.35">
      <c r="A2341" t="s">
        <v>5829</v>
      </c>
      <c r="B2341" t="s">
        <v>51</v>
      </c>
      <c r="C2341" t="s">
        <v>1768</v>
      </c>
      <c r="D2341" t="s">
        <v>5070</v>
      </c>
      <c r="E2341" s="103">
        <v>1.643011750722009</v>
      </c>
      <c r="F2341" s="103">
        <v>678218</v>
      </c>
      <c r="G2341" s="103">
        <v>7</v>
      </c>
      <c r="H2341" t="s">
        <v>54</v>
      </c>
      <c r="I2341" s="103"/>
    </row>
    <row r="2342" spans="1:9" x14ac:dyDescent="0.35">
      <c r="A2342" t="s">
        <v>5830</v>
      </c>
      <c r="B2342" t="s">
        <v>51</v>
      </c>
      <c r="C2342" t="s">
        <v>1768</v>
      </c>
      <c r="D2342" t="s">
        <v>5071</v>
      </c>
      <c r="E2342" s="103">
        <v>1.5884353550070842</v>
      </c>
      <c r="F2342" s="103">
        <v>678218</v>
      </c>
      <c r="G2342" s="103">
        <v>7</v>
      </c>
      <c r="H2342" t="s">
        <v>54</v>
      </c>
      <c r="I2342" s="103"/>
    </row>
    <row r="2343" spans="1:9" x14ac:dyDescent="0.35">
      <c r="A2343" t="s">
        <v>5831</v>
      </c>
      <c r="B2343" t="s">
        <v>51</v>
      </c>
      <c r="C2343" t="s">
        <v>1768</v>
      </c>
      <c r="D2343" t="s">
        <v>5072</v>
      </c>
      <c r="E2343" s="103">
        <v>1.6418888206747035</v>
      </c>
      <c r="F2343" s="103">
        <v>678218</v>
      </c>
      <c r="G2343" s="103">
        <v>7</v>
      </c>
      <c r="H2343" t="s">
        <v>54</v>
      </c>
      <c r="I2343" s="103"/>
    </row>
    <row r="2344" spans="1:9" x14ac:dyDescent="0.35">
      <c r="A2344" t="s">
        <v>2003</v>
      </c>
      <c r="B2344" t="s">
        <v>51</v>
      </c>
      <c r="C2344" t="s">
        <v>1768</v>
      </c>
      <c r="D2344" t="s">
        <v>42</v>
      </c>
      <c r="E2344" s="103">
        <v>1.6329812511483248</v>
      </c>
      <c r="F2344" s="103">
        <v>678218</v>
      </c>
      <c r="G2344" s="103">
        <v>7</v>
      </c>
      <c r="H2344" t="s">
        <v>54</v>
      </c>
      <c r="I2344" s="103"/>
    </row>
    <row r="2345" spans="1:9" x14ac:dyDescent="0.35">
      <c r="A2345" t="s">
        <v>2004</v>
      </c>
      <c r="B2345" t="s">
        <v>51</v>
      </c>
      <c r="C2345" t="s">
        <v>1768</v>
      </c>
      <c r="D2345" t="s">
        <v>1767</v>
      </c>
      <c r="E2345" s="103">
        <v>1.6245317460799706</v>
      </c>
      <c r="F2345" s="103">
        <v>678218</v>
      </c>
      <c r="G2345" s="103">
        <v>7</v>
      </c>
      <c r="H2345" t="s">
        <v>54</v>
      </c>
      <c r="I2345" s="103"/>
    </row>
    <row r="2346" spans="1:9" x14ac:dyDescent="0.35">
      <c r="A2346" t="s">
        <v>2005</v>
      </c>
      <c r="B2346" t="s">
        <v>51</v>
      </c>
      <c r="C2346" t="s">
        <v>1768</v>
      </c>
      <c r="D2346" t="s">
        <v>1768</v>
      </c>
      <c r="E2346" s="103">
        <v>1</v>
      </c>
      <c r="F2346" s="103">
        <v>678218</v>
      </c>
      <c r="G2346" s="103">
        <v>7</v>
      </c>
      <c r="H2346" t="s">
        <v>54</v>
      </c>
      <c r="I2346" s="103"/>
    </row>
    <row r="2347" spans="1:9" x14ac:dyDescent="0.35">
      <c r="A2347" t="s">
        <v>2006</v>
      </c>
      <c r="B2347" t="s">
        <v>51</v>
      </c>
      <c r="C2347" t="s">
        <v>1768</v>
      </c>
      <c r="D2347" t="s">
        <v>340</v>
      </c>
      <c r="E2347" s="103">
        <v>1.6112915928847438</v>
      </c>
      <c r="F2347" s="103">
        <v>678218</v>
      </c>
      <c r="G2347" s="103">
        <v>7</v>
      </c>
      <c r="H2347" t="s">
        <v>54</v>
      </c>
      <c r="I2347" s="103"/>
    </row>
    <row r="2348" spans="1:9" x14ac:dyDescent="0.35">
      <c r="A2348" t="s">
        <v>2007</v>
      </c>
      <c r="B2348" t="s">
        <v>51</v>
      </c>
      <c r="C2348" t="s">
        <v>1768</v>
      </c>
      <c r="D2348" t="s">
        <v>777</v>
      </c>
      <c r="E2348" s="103">
        <v>3.3188573674288242</v>
      </c>
      <c r="F2348" s="103">
        <v>678218</v>
      </c>
      <c r="G2348" s="103">
        <v>7</v>
      </c>
      <c r="H2348" t="s">
        <v>54</v>
      </c>
      <c r="I2348" s="103"/>
    </row>
    <row r="2349" spans="1:9" x14ac:dyDescent="0.35">
      <c r="A2349" t="s">
        <v>2008</v>
      </c>
      <c r="B2349" t="s">
        <v>51</v>
      </c>
      <c r="C2349" t="s">
        <v>1768</v>
      </c>
      <c r="D2349" t="s">
        <v>776</v>
      </c>
      <c r="E2349" s="103">
        <v>8.285114947774689</v>
      </c>
      <c r="F2349" s="103">
        <v>678218</v>
      </c>
      <c r="G2349" s="103">
        <v>7</v>
      </c>
      <c r="H2349" t="s">
        <v>54</v>
      </c>
      <c r="I2349" s="103"/>
    </row>
    <row r="2350" spans="1:9" x14ac:dyDescent="0.35">
      <c r="A2350" t="s">
        <v>948</v>
      </c>
      <c r="B2350" t="s">
        <v>51</v>
      </c>
      <c r="C2350" t="s">
        <v>340</v>
      </c>
      <c r="D2350" t="s">
        <v>40</v>
      </c>
      <c r="E2350" s="103">
        <v>1.0002893030277324</v>
      </c>
      <c r="F2350" s="103">
        <v>678218</v>
      </c>
      <c r="G2350" s="103">
        <v>7</v>
      </c>
      <c r="H2350" t="s">
        <v>54</v>
      </c>
      <c r="I2350" s="103"/>
    </row>
    <row r="2351" spans="1:9" x14ac:dyDescent="0.35">
      <c r="A2351" t="s">
        <v>5832</v>
      </c>
      <c r="B2351" t="s">
        <v>51</v>
      </c>
      <c r="C2351" t="s">
        <v>340</v>
      </c>
      <c r="D2351" t="s">
        <v>5070</v>
      </c>
      <c r="E2351" s="103">
        <v>1.0358070911864623</v>
      </c>
      <c r="F2351" s="103">
        <v>678218</v>
      </c>
      <c r="G2351" s="103">
        <v>7</v>
      </c>
      <c r="H2351" t="s">
        <v>54</v>
      </c>
      <c r="I2351" s="103"/>
    </row>
    <row r="2352" spans="1:9" x14ac:dyDescent="0.35">
      <c r="A2352" t="s">
        <v>5833</v>
      </c>
      <c r="B2352" t="s">
        <v>51</v>
      </c>
      <c r="C2352" t="s">
        <v>340</v>
      </c>
      <c r="D2352" t="s">
        <v>5071</v>
      </c>
      <c r="E2352" s="103">
        <v>1.0027234940926222</v>
      </c>
      <c r="F2352" s="103">
        <v>678218</v>
      </c>
      <c r="G2352" s="103">
        <v>7</v>
      </c>
      <c r="H2352" t="s">
        <v>54</v>
      </c>
      <c r="I2352" s="103"/>
    </row>
    <row r="2353" spans="1:9" x14ac:dyDescent="0.35">
      <c r="A2353" t="s">
        <v>5834</v>
      </c>
      <c r="B2353" t="s">
        <v>51</v>
      </c>
      <c r="C2353" t="s">
        <v>340</v>
      </c>
      <c r="D2353" t="s">
        <v>5072</v>
      </c>
      <c r="E2353" s="103">
        <v>1.0327910546048709</v>
      </c>
      <c r="F2353" s="103">
        <v>678218</v>
      </c>
      <c r="G2353" s="103">
        <v>7</v>
      </c>
      <c r="H2353" t="s">
        <v>54</v>
      </c>
      <c r="I2353" s="103"/>
    </row>
    <row r="2354" spans="1:9" x14ac:dyDescent="0.35">
      <c r="A2354" t="s">
        <v>946</v>
      </c>
      <c r="B2354" t="s">
        <v>51</v>
      </c>
      <c r="C2354" t="s">
        <v>340</v>
      </c>
      <c r="D2354" t="s">
        <v>42</v>
      </c>
      <c r="E2354" s="103">
        <v>1.0304968180354634</v>
      </c>
      <c r="F2354" s="103">
        <v>678218</v>
      </c>
      <c r="G2354" s="103">
        <v>7</v>
      </c>
      <c r="H2354" t="s">
        <v>54</v>
      </c>
      <c r="I2354" s="103"/>
    </row>
    <row r="2355" spans="1:9" x14ac:dyDescent="0.35">
      <c r="A2355" t="s">
        <v>2009</v>
      </c>
      <c r="B2355" t="s">
        <v>51</v>
      </c>
      <c r="C2355" t="s">
        <v>340</v>
      </c>
      <c r="D2355" t="s">
        <v>1767</v>
      </c>
      <c r="E2355" s="103">
        <v>1.0256870556383695</v>
      </c>
      <c r="F2355" s="103">
        <v>678218</v>
      </c>
      <c r="G2355" s="103">
        <v>7</v>
      </c>
      <c r="H2355" t="s">
        <v>54</v>
      </c>
      <c r="I2355" s="103"/>
    </row>
    <row r="2356" spans="1:9" x14ac:dyDescent="0.35">
      <c r="A2356" t="s">
        <v>2010</v>
      </c>
      <c r="B2356" t="s">
        <v>51</v>
      </c>
      <c r="C2356" t="s">
        <v>340</v>
      </c>
      <c r="D2356" t="s">
        <v>1768</v>
      </c>
      <c r="E2356" s="103">
        <v>0.67876771312037765</v>
      </c>
      <c r="F2356" s="103">
        <v>678218</v>
      </c>
      <c r="G2356" s="103">
        <v>7</v>
      </c>
      <c r="H2356" t="s">
        <v>54</v>
      </c>
      <c r="I2356" s="103"/>
    </row>
    <row r="2357" spans="1:9" x14ac:dyDescent="0.35">
      <c r="A2357" t="s">
        <v>947</v>
      </c>
      <c r="B2357" t="s">
        <v>51</v>
      </c>
      <c r="C2357" t="s">
        <v>340</v>
      </c>
      <c r="D2357" t="s">
        <v>340</v>
      </c>
      <c r="E2357" s="103">
        <v>1</v>
      </c>
      <c r="F2357" s="103">
        <v>678218</v>
      </c>
      <c r="G2357" s="103">
        <v>7</v>
      </c>
      <c r="H2357" t="s">
        <v>54</v>
      </c>
      <c r="I2357" s="103"/>
    </row>
    <row r="2358" spans="1:9" x14ac:dyDescent="0.35">
      <c r="A2358" t="s">
        <v>648</v>
      </c>
      <c r="B2358" t="s">
        <v>51</v>
      </c>
      <c r="C2358" t="s">
        <v>340</v>
      </c>
      <c r="D2358" t="s">
        <v>777</v>
      </c>
      <c r="E2358" s="103">
        <v>2.1112001294651992</v>
      </c>
      <c r="F2358" s="103">
        <v>678218</v>
      </c>
      <c r="G2358" s="103">
        <v>7</v>
      </c>
      <c r="H2358" t="s">
        <v>54</v>
      </c>
      <c r="I2358" s="103"/>
    </row>
    <row r="2359" spans="1:9" x14ac:dyDescent="0.35">
      <c r="A2359" t="s">
        <v>652</v>
      </c>
      <c r="B2359" t="s">
        <v>51</v>
      </c>
      <c r="C2359" t="s">
        <v>340</v>
      </c>
      <c r="D2359" t="s">
        <v>776</v>
      </c>
      <c r="E2359" s="103">
        <v>5.2479525986070215</v>
      </c>
      <c r="F2359" s="103">
        <v>678218</v>
      </c>
      <c r="G2359" s="103">
        <v>7</v>
      </c>
      <c r="H2359" t="s">
        <v>54</v>
      </c>
      <c r="I2359" s="103"/>
    </row>
    <row r="2360" spans="1:9" x14ac:dyDescent="0.35">
      <c r="A2360" t="s">
        <v>951</v>
      </c>
      <c r="B2360" t="s">
        <v>51</v>
      </c>
      <c r="C2360" t="s">
        <v>353</v>
      </c>
      <c r="D2360" t="s">
        <v>40</v>
      </c>
      <c r="E2360" s="103">
        <v>2.9504720113541851E-2</v>
      </c>
      <c r="F2360" s="103">
        <v>678218</v>
      </c>
      <c r="G2360" s="103">
        <v>7</v>
      </c>
      <c r="H2360" t="s">
        <v>54</v>
      </c>
      <c r="I2360" s="103"/>
    </row>
    <row r="2361" spans="1:9" x14ac:dyDescent="0.35">
      <c r="A2361" t="s">
        <v>5835</v>
      </c>
      <c r="B2361" t="s">
        <v>51</v>
      </c>
      <c r="C2361" t="s">
        <v>353</v>
      </c>
      <c r="D2361" t="s">
        <v>5070</v>
      </c>
      <c r="E2361" s="103">
        <v>3.2232056288522146E-2</v>
      </c>
      <c r="F2361" s="103">
        <v>678218</v>
      </c>
      <c r="G2361" s="103">
        <v>7</v>
      </c>
      <c r="H2361" t="s">
        <v>54</v>
      </c>
      <c r="I2361" s="103"/>
    </row>
    <row r="2362" spans="1:9" x14ac:dyDescent="0.35">
      <c r="A2362" t="s">
        <v>5836</v>
      </c>
      <c r="B2362" t="s">
        <v>51</v>
      </c>
      <c r="C2362" t="s">
        <v>353</v>
      </c>
      <c r="D2362" t="s">
        <v>5071</v>
      </c>
      <c r="E2362" s="103">
        <v>2.9516861328782777E-2</v>
      </c>
      <c r="F2362" s="103">
        <v>678218</v>
      </c>
      <c r="G2362" s="103">
        <v>7</v>
      </c>
      <c r="H2362" t="s">
        <v>54</v>
      </c>
      <c r="I2362" s="103"/>
    </row>
    <row r="2363" spans="1:9" x14ac:dyDescent="0.35">
      <c r="A2363" t="s">
        <v>5837</v>
      </c>
      <c r="B2363" t="s">
        <v>51</v>
      </c>
      <c r="C2363" t="s">
        <v>353</v>
      </c>
      <c r="D2363" t="s">
        <v>5072</v>
      </c>
      <c r="E2363" s="103">
        <v>3.2230232740494705E-2</v>
      </c>
      <c r="F2363" s="103">
        <v>678218</v>
      </c>
      <c r="G2363" s="103">
        <v>7</v>
      </c>
      <c r="H2363" t="s">
        <v>54</v>
      </c>
      <c r="I2363" s="103"/>
    </row>
    <row r="2364" spans="1:9" x14ac:dyDescent="0.35">
      <c r="A2364" t="s">
        <v>949</v>
      </c>
      <c r="B2364" t="s">
        <v>51</v>
      </c>
      <c r="C2364" t="s">
        <v>353</v>
      </c>
      <c r="D2364" t="s">
        <v>42</v>
      </c>
      <c r="E2364" s="103">
        <v>3.2041997248703144E-2</v>
      </c>
      <c r="F2364" s="103">
        <v>678218</v>
      </c>
      <c r="G2364" s="103">
        <v>7</v>
      </c>
      <c r="H2364" t="s">
        <v>54</v>
      </c>
      <c r="I2364" s="103"/>
    </row>
    <row r="2365" spans="1:9" x14ac:dyDescent="0.35">
      <c r="A2365" t="s">
        <v>2015</v>
      </c>
      <c r="B2365" t="s">
        <v>51</v>
      </c>
      <c r="C2365" t="s">
        <v>353</v>
      </c>
      <c r="D2365" t="s">
        <v>1767</v>
      </c>
      <c r="E2365" s="103">
        <v>3.1900009832503844E-2</v>
      </c>
      <c r="F2365" s="103">
        <v>678218</v>
      </c>
      <c r="G2365" s="103">
        <v>7</v>
      </c>
      <c r="H2365" t="s">
        <v>54</v>
      </c>
      <c r="I2365" s="103"/>
    </row>
    <row r="2366" spans="1:9" x14ac:dyDescent="0.35">
      <c r="A2366" t="s">
        <v>2016</v>
      </c>
      <c r="B2366" t="s">
        <v>51</v>
      </c>
      <c r="C2366" t="s">
        <v>353</v>
      </c>
      <c r="D2366" t="s">
        <v>1768</v>
      </c>
      <c r="E2366" s="103">
        <v>1.9043614126221586E-2</v>
      </c>
      <c r="F2366" s="103">
        <v>678218</v>
      </c>
      <c r="G2366" s="103">
        <v>7</v>
      </c>
      <c r="H2366" t="s">
        <v>54</v>
      </c>
      <c r="I2366" s="103"/>
    </row>
    <row r="2367" spans="1:9" x14ac:dyDescent="0.35">
      <c r="A2367" t="s">
        <v>950</v>
      </c>
      <c r="B2367" t="s">
        <v>51</v>
      </c>
      <c r="C2367" t="s">
        <v>353</v>
      </c>
      <c r="D2367" t="s">
        <v>340</v>
      </c>
      <c r="E2367" s="103">
        <v>3.1817928436602645E-2</v>
      </c>
      <c r="F2367" s="103">
        <v>678218</v>
      </c>
      <c r="G2367" s="103">
        <v>7</v>
      </c>
      <c r="H2367" t="s">
        <v>54</v>
      </c>
      <c r="I2367" s="103"/>
    </row>
    <row r="2368" spans="1:9" x14ac:dyDescent="0.35">
      <c r="A2368" t="s">
        <v>656</v>
      </c>
      <c r="B2368" t="s">
        <v>51</v>
      </c>
      <c r="C2368" t="s">
        <v>353</v>
      </c>
      <c r="D2368" t="s">
        <v>777</v>
      </c>
      <c r="E2368" s="103">
        <v>6.3069934306276221E-2</v>
      </c>
      <c r="F2368" s="103">
        <v>678218</v>
      </c>
      <c r="G2368" s="103">
        <v>7</v>
      </c>
      <c r="H2368" t="s">
        <v>54</v>
      </c>
      <c r="I2368" s="103"/>
    </row>
    <row r="2369" spans="1:9" x14ac:dyDescent="0.35">
      <c r="A2369" t="s">
        <v>657</v>
      </c>
      <c r="B2369" t="s">
        <v>51</v>
      </c>
      <c r="C2369" t="s">
        <v>353</v>
      </c>
      <c r="D2369" t="s">
        <v>776</v>
      </c>
      <c r="E2369" s="103">
        <v>0.15599289543924513</v>
      </c>
      <c r="F2369" s="103">
        <v>678218</v>
      </c>
      <c r="G2369" s="103">
        <v>7</v>
      </c>
      <c r="H2369" t="s">
        <v>54</v>
      </c>
      <c r="I2369" s="103"/>
    </row>
    <row r="2370" spans="1:9" x14ac:dyDescent="0.35">
      <c r="A2370" t="s">
        <v>7931</v>
      </c>
      <c r="B2370" t="s">
        <v>51</v>
      </c>
      <c r="C2370" t="s">
        <v>7626</v>
      </c>
      <c r="D2370" t="s">
        <v>40</v>
      </c>
      <c r="E2370" s="103">
        <v>6.4060891361183438E-5</v>
      </c>
      <c r="F2370" s="103">
        <v>678218</v>
      </c>
      <c r="G2370" s="103">
        <v>7</v>
      </c>
      <c r="H2370" t="s">
        <v>54</v>
      </c>
      <c r="I2370" s="103"/>
    </row>
    <row r="2371" spans="1:9" x14ac:dyDescent="0.35">
      <c r="A2371" t="s">
        <v>7932</v>
      </c>
      <c r="B2371" t="s">
        <v>51</v>
      </c>
      <c r="C2371" t="s">
        <v>7626</v>
      </c>
      <c r="D2371" t="s">
        <v>5070</v>
      </c>
      <c r="E2371" s="103">
        <v>6.7424599254799276E-5</v>
      </c>
      <c r="F2371" s="103">
        <v>678218</v>
      </c>
      <c r="G2371" s="103">
        <v>7</v>
      </c>
      <c r="H2371" t="s">
        <v>54</v>
      </c>
      <c r="I2371" s="103"/>
    </row>
    <row r="2372" spans="1:9" x14ac:dyDescent="0.35">
      <c r="A2372" t="s">
        <v>7933</v>
      </c>
      <c r="B2372" t="s">
        <v>51</v>
      </c>
      <c r="C2372" t="s">
        <v>7626</v>
      </c>
      <c r="D2372" t="s">
        <v>5071</v>
      </c>
      <c r="E2372" s="103">
        <v>6.5174947117106242E-5</v>
      </c>
      <c r="F2372" s="103">
        <v>678218</v>
      </c>
      <c r="G2372" s="103">
        <v>7</v>
      </c>
      <c r="H2372" t="s">
        <v>54</v>
      </c>
      <c r="I2372" s="103"/>
    </row>
    <row r="2373" spans="1:9" x14ac:dyDescent="0.35">
      <c r="A2373" t="s">
        <v>7934</v>
      </c>
      <c r="B2373" t="s">
        <v>51</v>
      </c>
      <c r="C2373" t="s">
        <v>7626</v>
      </c>
      <c r="D2373" t="s">
        <v>5072</v>
      </c>
      <c r="E2373" s="103">
        <v>6.5307057054118134E-5</v>
      </c>
      <c r="F2373" s="103">
        <v>678218</v>
      </c>
      <c r="G2373" s="103">
        <v>7</v>
      </c>
      <c r="H2373" t="s">
        <v>54</v>
      </c>
      <c r="I2373" s="103"/>
    </row>
    <row r="2374" spans="1:9" x14ac:dyDescent="0.35">
      <c r="A2374" t="s">
        <v>7935</v>
      </c>
      <c r="B2374" t="s">
        <v>51</v>
      </c>
      <c r="C2374" t="s">
        <v>7626</v>
      </c>
      <c r="D2374" t="s">
        <v>42</v>
      </c>
      <c r="E2374" s="103">
        <v>6.736905978252905E-5</v>
      </c>
      <c r="F2374" s="103">
        <v>678218</v>
      </c>
      <c r="G2374" s="103">
        <v>7</v>
      </c>
      <c r="H2374" t="s">
        <v>54</v>
      </c>
      <c r="I2374" s="103"/>
    </row>
    <row r="2375" spans="1:9" x14ac:dyDescent="0.35">
      <c r="A2375" t="s">
        <v>7936</v>
      </c>
      <c r="B2375" t="s">
        <v>51</v>
      </c>
      <c r="C2375" t="s">
        <v>7626</v>
      </c>
      <c r="D2375" t="s">
        <v>1767</v>
      </c>
      <c r="E2375" s="103">
        <v>6.7361344493327468E-5</v>
      </c>
      <c r="F2375" s="103">
        <v>678218</v>
      </c>
      <c r="G2375" s="103">
        <v>7</v>
      </c>
      <c r="H2375" t="s">
        <v>54</v>
      </c>
      <c r="I2375" s="103"/>
    </row>
    <row r="2376" spans="1:9" x14ac:dyDescent="0.35">
      <c r="A2376" t="s">
        <v>7937</v>
      </c>
      <c r="B2376" t="s">
        <v>51</v>
      </c>
      <c r="C2376" t="s">
        <v>7626</v>
      </c>
      <c r="D2376" t="s">
        <v>1768</v>
      </c>
      <c r="E2376" s="103">
        <v>4.9081470384493299E-5</v>
      </c>
      <c r="F2376" s="103">
        <v>678218</v>
      </c>
      <c r="G2376" s="103">
        <v>7</v>
      </c>
      <c r="H2376" t="s">
        <v>54</v>
      </c>
      <c r="I2376" s="103"/>
    </row>
    <row r="2377" spans="1:9" x14ac:dyDescent="0.35">
      <c r="A2377" t="s">
        <v>7938</v>
      </c>
      <c r="B2377" t="s">
        <v>51</v>
      </c>
      <c r="C2377" t="s">
        <v>7626</v>
      </c>
      <c r="D2377" t="s">
        <v>340</v>
      </c>
      <c r="E2377" s="103">
        <v>6.07381164166202E-5</v>
      </c>
      <c r="F2377" s="103">
        <v>678218</v>
      </c>
      <c r="G2377" s="103">
        <v>7</v>
      </c>
      <c r="H2377" t="s">
        <v>54</v>
      </c>
      <c r="I2377" s="103"/>
    </row>
    <row r="2378" spans="1:9" x14ac:dyDescent="0.35">
      <c r="A2378" t="s">
        <v>7939</v>
      </c>
      <c r="B2378" t="s">
        <v>51</v>
      </c>
      <c r="C2378" t="s">
        <v>7626</v>
      </c>
      <c r="D2378" t="s">
        <v>777</v>
      </c>
      <c r="E2378" s="103">
        <v>1.3090253312935437E-4</v>
      </c>
      <c r="F2378" s="103">
        <v>678218</v>
      </c>
      <c r="G2378" s="103">
        <v>7</v>
      </c>
      <c r="H2378" t="s">
        <v>54</v>
      </c>
      <c r="I2378" s="103"/>
    </row>
    <row r="2379" spans="1:9" x14ac:dyDescent="0.35">
      <c r="A2379" t="s">
        <v>7940</v>
      </c>
      <c r="B2379" t="s">
        <v>51</v>
      </c>
      <c r="C2379" t="s">
        <v>7626</v>
      </c>
      <c r="D2379" t="s">
        <v>776</v>
      </c>
      <c r="E2379" s="103">
        <v>3.4125472777210938E-4</v>
      </c>
      <c r="F2379" s="103">
        <v>678218</v>
      </c>
      <c r="G2379" s="103">
        <v>7</v>
      </c>
      <c r="H2379" t="s">
        <v>54</v>
      </c>
      <c r="I2379" s="103"/>
    </row>
    <row r="2380" spans="1:9" x14ac:dyDescent="0.35">
      <c r="A2380" t="s">
        <v>4921</v>
      </c>
      <c r="B2380" t="s">
        <v>51</v>
      </c>
      <c r="C2380" t="s">
        <v>4874</v>
      </c>
      <c r="D2380" t="s">
        <v>40</v>
      </c>
      <c r="E2380" s="103">
        <v>2.8652398352680612E-4</v>
      </c>
      <c r="F2380" s="103">
        <v>678218</v>
      </c>
      <c r="G2380" s="103">
        <v>7</v>
      </c>
      <c r="H2380" t="s">
        <v>54</v>
      </c>
      <c r="I2380" s="103"/>
    </row>
    <row r="2381" spans="1:9" x14ac:dyDescent="0.35">
      <c r="A2381" t="s">
        <v>5838</v>
      </c>
      <c r="B2381" t="s">
        <v>51</v>
      </c>
      <c r="C2381" t="s">
        <v>4874</v>
      </c>
      <c r="D2381" t="s">
        <v>5070</v>
      </c>
      <c r="E2381" s="103">
        <v>2.9944508371218168E-4</v>
      </c>
      <c r="F2381" s="103">
        <v>678218</v>
      </c>
      <c r="G2381" s="103">
        <v>7</v>
      </c>
      <c r="H2381" t="s">
        <v>54</v>
      </c>
      <c r="I2381" s="103"/>
    </row>
    <row r="2382" spans="1:9" x14ac:dyDescent="0.35">
      <c r="A2382" t="s">
        <v>5839</v>
      </c>
      <c r="B2382" t="s">
        <v>51</v>
      </c>
      <c r="C2382" t="s">
        <v>4874</v>
      </c>
      <c r="D2382" t="s">
        <v>5071</v>
      </c>
      <c r="E2382" s="103">
        <v>2.8807944764880003E-4</v>
      </c>
      <c r="F2382" s="103">
        <v>678218</v>
      </c>
      <c r="G2382" s="103">
        <v>7</v>
      </c>
      <c r="H2382" t="s">
        <v>54</v>
      </c>
      <c r="I2382" s="103"/>
    </row>
    <row r="2383" spans="1:9" x14ac:dyDescent="0.35">
      <c r="A2383" t="s">
        <v>5840</v>
      </c>
      <c r="B2383" t="s">
        <v>51</v>
      </c>
      <c r="C2383" t="s">
        <v>4874</v>
      </c>
      <c r="D2383" t="s">
        <v>5072</v>
      </c>
      <c r="E2383" s="103">
        <v>2.8978037183285428E-4</v>
      </c>
      <c r="F2383" s="103">
        <v>678218</v>
      </c>
      <c r="G2383" s="103">
        <v>7</v>
      </c>
      <c r="H2383" t="s">
        <v>54</v>
      </c>
      <c r="I2383" s="103"/>
    </row>
    <row r="2384" spans="1:9" x14ac:dyDescent="0.35">
      <c r="A2384" t="s">
        <v>4922</v>
      </c>
      <c r="B2384" t="s">
        <v>51</v>
      </c>
      <c r="C2384" t="s">
        <v>4874</v>
      </c>
      <c r="D2384" t="s">
        <v>42</v>
      </c>
      <c r="E2384" s="103">
        <v>2.9884233410709839E-4</v>
      </c>
      <c r="F2384" s="103">
        <v>678218</v>
      </c>
      <c r="G2384" s="103">
        <v>7</v>
      </c>
      <c r="H2384" t="s">
        <v>54</v>
      </c>
      <c r="I2384" s="103"/>
    </row>
    <row r="2385" spans="1:9" x14ac:dyDescent="0.35">
      <c r="A2385" t="s">
        <v>4923</v>
      </c>
      <c r="B2385" t="s">
        <v>51</v>
      </c>
      <c r="C2385" t="s">
        <v>4874</v>
      </c>
      <c r="D2385" t="s">
        <v>1767</v>
      </c>
      <c r="E2385" s="103">
        <v>2.9832671579198977E-4</v>
      </c>
      <c r="F2385" s="103">
        <v>678218</v>
      </c>
      <c r="G2385" s="103">
        <v>7</v>
      </c>
      <c r="H2385" t="s">
        <v>54</v>
      </c>
      <c r="I2385" s="103"/>
    </row>
    <row r="2386" spans="1:9" x14ac:dyDescent="0.35">
      <c r="A2386" t="s">
        <v>4924</v>
      </c>
      <c r="B2386" t="s">
        <v>51</v>
      </c>
      <c r="C2386" t="s">
        <v>4874</v>
      </c>
      <c r="D2386" t="s">
        <v>1768</v>
      </c>
      <c r="E2386" s="103">
        <v>2.3595462229132624E-4</v>
      </c>
      <c r="F2386" s="103">
        <v>678218</v>
      </c>
      <c r="G2386" s="103">
        <v>7</v>
      </c>
      <c r="H2386" t="s">
        <v>54</v>
      </c>
      <c r="I2386" s="103"/>
    </row>
    <row r="2387" spans="1:9" x14ac:dyDescent="0.35">
      <c r="A2387" t="s">
        <v>4925</v>
      </c>
      <c r="B2387" t="s">
        <v>51</v>
      </c>
      <c r="C2387" t="s">
        <v>4874</v>
      </c>
      <c r="D2387" t="s">
        <v>340</v>
      </c>
      <c r="E2387" s="103">
        <v>2.9081096952855674E-4</v>
      </c>
      <c r="F2387" s="103">
        <v>678218</v>
      </c>
      <c r="G2387" s="103">
        <v>7</v>
      </c>
      <c r="H2387" t="s">
        <v>54</v>
      </c>
      <c r="I2387" s="103"/>
    </row>
    <row r="2388" spans="1:9" x14ac:dyDescent="0.35">
      <c r="A2388" t="s">
        <v>4926</v>
      </c>
      <c r="B2388" t="s">
        <v>51</v>
      </c>
      <c r="C2388" t="s">
        <v>4874</v>
      </c>
      <c r="D2388" t="s">
        <v>777</v>
      </c>
      <c r="E2388" s="103">
        <v>6.2489584628312614E-4</v>
      </c>
      <c r="F2388" s="103">
        <v>678218</v>
      </c>
      <c r="G2388" s="103">
        <v>7</v>
      </c>
      <c r="H2388" t="s">
        <v>54</v>
      </c>
      <c r="I2388" s="103"/>
    </row>
    <row r="2389" spans="1:9" x14ac:dyDescent="0.35">
      <c r="A2389" t="s">
        <v>4927</v>
      </c>
      <c r="B2389" t="s">
        <v>51</v>
      </c>
      <c r="C2389" t="s">
        <v>4874</v>
      </c>
      <c r="D2389" t="s">
        <v>776</v>
      </c>
      <c r="E2389" s="103">
        <v>1.5065963556231442E-3</v>
      </c>
      <c r="F2389" s="103">
        <v>678218</v>
      </c>
      <c r="G2389" s="103">
        <v>7</v>
      </c>
      <c r="H2389" t="s">
        <v>54</v>
      </c>
      <c r="I2389" s="103"/>
    </row>
    <row r="2390" spans="1:9" x14ac:dyDescent="0.35">
      <c r="A2390" t="s">
        <v>7941</v>
      </c>
      <c r="B2390" t="s">
        <v>51</v>
      </c>
      <c r="C2390" t="s">
        <v>7627</v>
      </c>
      <c r="D2390" t="s">
        <v>40</v>
      </c>
      <c r="E2390" s="103">
        <v>3.1055198443605969E-4</v>
      </c>
      <c r="F2390" s="103">
        <v>678218</v>
      </c>
      <c r="G2390" s="103">
        <v>7</v>
      </c>
      <c r="H2390" t="s">
        <v>54</v>
      </c>
      <c r="I2390" s="103"/>
    </row>
    <row r="2391" spans="1:9" x14ac:dyDescent="0.35">
      <c r="A2391" t="s">
        <v>7942</v>
      </c>
      <c r="B2391" t="s">
        <v>51</v>
      </c>
      <c r="C2391" t="s">
        <v>7627</v>
      </c>
      <c r="D2391" t="s">
        <v>5070</v>
      </c>
      <c r="E2391" s="103">
        <v>5.0210324609457771E-4</v>
      </c>
      <c r="F2391" s="103">
        <v>678218</v>
      </c>
      <c r="G2391" s="103">
        <v>7</v>
      </c>
      <c r="H2391" t="s">
        <v>54</v>
      </c>
      <c r="I2391" s="103"/>
    </row>
    <row r="2392" spans="1:9" x14ac:dyDescent="0.35">
      <c r="A2392" t="s">
        <v>7943</v>
      </c>
      <c r="B2392" t="s">
        <v>51</v>
      </c>
      <c r="C2392" t="s">
        <v>7627</v>
      </c>
      <c r="D2392" t="s">
        <v>5071</v>
      </c>
      <c r="E2392" s="103">
        <v>3.5573729727611888E-4</v>
      </c>
      <c r="F2392" s="103">
        <v>678218</v>
      </c>
      <c r="G2392" s="103">
        <v>7</v>
      </c>
      <c r="H2392" t="s">
        <v>54</v>
      </c>
      <c r="I2392" s="103"/>
    </row>
    <row r="2393" spans="1:9" x14ac:dyDescent="0.35">
      <c r="A2393" t="s">
        <v>7944</v>
      </c>
      <c r="B2393" t="s">
        <v>51</v>
      </c>
      <c r="C2393" t="s">
        <v>7627</v>
      </c>
      <c r="D2393" t="s">
        <v>5072</v>
      </c>
      <c r="E2393" s="103">
        <v>3.5757243896342335E-4</v>
      </c>
      <c r="F2393" s="103">
        <v>678218</v>
      </c>
      <c r="G2393" s="103">
        <v>7</v>
      </c>
      <c r="H2393" t="s">
        <v>54</v>
      </c>
      <c r="I2393" s="103"/>
    </row>
    <row r="2394" spans="1:9" x14ac:dyDescent="0.35">
      <c r="A2394" t="s">
        <v>7945</v>
      </c>
      <c r="B2394" t="s">
        <v>51</v>
      </c>
      <c r="C2394" t="s">
        <v>7627</v>
      </c>
      <c r="D2394" t="s">
        <v>42</v>
      </c>
      <c r="E2394" s="103">
        <v>5.0190884795883229E-4</v>
      </c>
      <c r="F2394" s="103">
        <v>678218</v>
      </c>
      <c r="G2394" s="103">
        <v>7</v>
      </c>
      <c r="H2394" t="s">
        <v>54</v>
      </c>
      <c r="I2394" s="103"/>
    </row>
    <row r="2395" spans="1:9" x14ac:dyDescent="0.35">
      <c r="A2395" t="s">
        <v>7946</v>
      </c>
      <c r="B2395" t="s">
        <v>51</v>
      </c>
      <c r="C2395" t="s">
        <v>7627</v>
      </c>
      <c r="D2395" t="s">
        <v>1767</v>
      </c>
      <c r="E2395" s="103">
        <v>5.0170974929965447E-4</v>
      </c>
      <c r="F2395" s="103">
        <v>678218</v>
      </c>
      <c r="G2395" s="103">
        <v>7</v>
      </c>
      <c r="H2395" t="s">
        <v>54</v>
      </c>
      <c r="I2395" s="103"/>
    </row>
    <row r="2396" spans="1:9" x14ac:dyDescent="0.35">
      <c r="A2396" t="s">
        <v>7947</v>
      </c>
      <c r="B2396" t="s">
        <v>51</v>
      </c>
      <c r="C2396" t="s">
        <v>7627</v>
      </c>
      <c r="D2396" t="s">
        <v>1768</v>
      </c>
      <c r="E2396" s="103">
        <v>4.2511696265456393E-4</v>
      </c>
      <c r="F2396" s="103">
        <v>678218</v>
      </c>
      <c r="G2396" s="103">
        <v>7</v>
      </c>
      <c r="H2396" t="s">
        <v>54</v>
      </c>
      <c r="I2396" s="103"/>
    </row>
    <row r="2397" spans="1:9" x14ac:dyDescent="0.35">
      <c r="A2397" t="s">
        <v>7948</v>
      </c>
      <c r="B2397" t="s">
        <v>51</v>
      </c>
      <c r="C2397" t="s">
        <v>7627</v>
      </c>
      <c r="D2397" t="s">
        <v>340</v>
      </c>
      <c r="E2397" s="103">
        <v>1.6284855335487933E-4</v>
      </c>
      <c r="F2397" s="103">
        <v>678218</v>
      </c>
      <c r="G2397" s="103">
        <v>7</v>
      </c>
      <c r="H2397" t="s">
        <v>54</v>
      </c>
      <c r="I2397" s="103"/>
    </row>
    <row r="2398" spans="1:9" x14ac:dyDescent="0.35">
      <c r="A2398" t="s">
        <v>7949</v>
      </c>
      <c r="B2398" t="s">
        <v>51</v>
      </c>
      <c r="C2398" t="s">
        <v>7627</v>
      </c>
      <c r="D2398" t="s">
        <v>777</v>
      </c>
      <c r="E2398" s="103">
        <v>5.7210044441707646E-4</v>
      </c>
      <c r="F2398" s="103">
        <v>678218</v>
      </c>
      <c r="G2398" s="103">
        <v>7</v>
      </c>
      <c r="H2398" t="s">
        <v>54</v>
      </c>
      <c r="I2398" s="103"/>
    </row>
    <row r="2399" spans="1:9" x14ac:dyDescent="0.35">
      <c r="A2399" t="s">
        <v>7950</v>
      </c>
      <c r="B2399" t="s">
        <v>51</v>
      </c>
      <c r="C2399" t="s">
        <v>7627</v>
      </c>
      <c r="D2399" t="s">
        <v>776</v>
      </c>
      <c r="E2399" s="103">
        <v>1.5344198016070002E-3</v>
      </c>
      <c r="F2399" s="103">
        <v>678218</v>
      </c>
      <c r="G2399" s="103">
        <v>7</v>
      </c>
      <c r="H2399" t="s">
        <v>54</v>
      </c>
      <c r="I2399" s="103"/>
    </row>
    <row r="2400" spans="1:9" x14ac:dyDescent="0.35">
      <c r="A2400" t="s">
        <v>7951</v>
      </c>
      <c r="B2400" t="s">
        <v>51</v>
      </c>
      <c r="C2400" t="s">
        <v>7628</v>
      </c>
      <c r="D2400" t="s">
        <v>40</v>
      </c>
      <c r="E2400" s="103">
        <v>6.4666871935110969E-4</v>
      </c>
      <c r="F2400" s="103">
        <v>678218</v>
      </c>
      <c r="G2400" s="103">
        <v>7</v>
      </c>
      <c r="H2400" t="s">
        <v>54</v>
      </c>
      <c r="I2400" s="103"/>
    </row>
    <row r="2401" spans="1:9" x14ac:dyDescent="0.35">
      <c r="A2401" t="s">
        <v>7952</v>
      </c>
      <c r="B2401" t="s">
        <v>51</v>
      </c>
      <c r="C2401" t="s">
        <v>7628</v>
      </c>
      <c r="D2401" t="s">
        <v>5070</v>
      </c>
      <c r="E2401" s="103">
        <v>6.9147618996693932E-4</v>
      </c>
      <c r="F2401" s="103">
        <v>678218</v>
      </c>
      <c r="G2401" s="103">
        <v>7</v>
      </c>
      <c r="H2401" t="s">
        <v>54</v>
      </c>
      <c r="I2401" s="103"/>
    </row>
    <row r="2402" spans="1:9" x14ac:dyDescent="0.35">
      <c r="A2402" t="s">
        <v>7953</v>
      </c>
      <c r="B2402" t="s">
        <v>51</v>
      </c>
      <c r="C2402" t="s">
        <v>7628</v>
      </c>
      <c r="D2402" t="s">
        <v>5071</v>
      </c>
      <c r="E2402" s="103">
        <v>6.794051543348626E-4</v>
      </c>
      <c r="F2402" s="103">
        <v>678218</v>
      </c>
      <c r="G2402" s="103">
        <v>7</v>
      </c>
      <c r="H2402" t="s">
        <v>54</v>
      </c>
      <c r="I2402" s="103"/>
    </row>
    <row r="2403" spans="1:9" x14ac:dyDescent="0.35">
      <c r="A2403" t="s">
        <v>7954</v>
      </c>
      <c r="B2403" t="s">
        <v>51</v>
      </c>
      <c r="C2403" t="s">
        <v>7628</v>
      </c>
      <c r="D2403" t="s">
        <v>5072</v>
      </c>
      <c r="E2403" s="103">
        <v>6.9106350006138489E-4</v>
      </c>
      <c r="F2403" s="103">
        <v>678218</v>
      </c>
      <c r="G2403" s="103">
        <v>7</v>
      </c>
      <c r="H2403" t="s">
        <v>54</v>
      </c>
      <c r="I2403" s="103"/>
    </row>
    <row r="2404" spans="1:9" x14ac:dyDescent="0.35">
      <c r="A2404" t="s">
        <v>7955</v>
      </c>
      <c r="B2404" t="s">
        <v>51</v>
      </c>
      <c r="C2404" t="s">
        <v>7628</v>
      </c>
      <c r="D2404" t="s">
        <v>42</v>
      </c>
      <c r="E2404" s="103">
        <v>6.8758458490719764E-4</v>
      </c>
      <c r="F2404" s="103">
        <v>678218</v>
      </c>
      <c r="G2404" s="103">
        <v>7</v>
      </c>
      <c r="H2404" t="s">
        <v>54</v>
      </c>
      <c r="I2404" s="103"/>
    </row>
    <row r="2405" spans="1:9" x14ac:dyDescent="0.35">
      <c r="A2405" t="s">
        <v>7956</v>
      </c>
      <c r="B2405" t="s">
        <v>51</v>
      </c>
      <c r="C2405" t="s">
        <v>7628</v>
      </c>
      <c r="D2405" t="s">
        <v>1767</v>
      </c>
      <c r="E2405" s="103">
        <v>6.8043913272659222E-4</v>
      </c>
      <c r="F2405" s="103">
        <v>678218</v>
      </c>
      <c r="G2405" s="103">
        <v>7</v>
      </c>
      <c r="H2405" t="s">
        <v>54</v>
      </c>
      <c r="I2405" s="103"/>
    </row>
    <row r="2406" spans="1:9" x14ac:dyDescent="0.35">
      <c r="A2406" t="s">
        <v>7957</v>
      </c>
      <c r="B2406" t="s">
        <v>51</v>
      </c>
      <c r="C2406" t="s">
        <v>7628</v>
      </c>
      <c r="D2406" t="s">
        <v>1768</v>
      </c>
      <c r="E2406" s="103">
        <v>4.5050913552097588E-4</v>
      </c>
      <c r="F2406" s="103">
        <v>678218</v>
      </c>
      <c r="G2406" s="103">
        <v>7</v>
      </c>
      <c r="H2406" t="s">
        <v>54</v>
      </c>
      <c r="I2406" s="103"/>
    </row>
    <row r="2407" spans="1:9" x14ac:dyDescent="0.35">
      <c r="A2407" t="s">
        <v>7958</v>
      </c>
      <c r="B2407" t="s">
        <v>51</v>
      </c>
      <c r="C2407" t="s">
        <v>7628</v>
      </c>
      <c r="D2407" t="s">
        <v>340</v>
      </c>
      <c r="E2407" s="103">
        <v>3.3717109875571285E-4</v>
      </c>
      <c r="F2407" s="103">
        <v>678218</v>
      </c>
      <c r="G2407" s="103">
        <v>7</v>
      </c>
      <c r="H2407" t="s">
        <v>54</v>
      </c>
      <c r="I2407" s="103"/>
    </row>
    <row r="2408" spans="1:9" x14ac:dyDescent="0.35">
      <c r="A2408" t="s">
        <v>7959</v>
      </c>
      <c r="B2408" t="s">
        <v>51</v>
      </c>
      <c r="C2408" t="s">
        <v>7628</v>
      </c>
      <c r="D2408" t="s">
        <v>777</v>
      </c>
      <c r="E2408" s="103">
        <v>1.2566581459851258E-3</v>
      </c>
      <c r="F2408" s="103">
        <v>678218</v>
      </c>
      <c r="G2408" s="103">
        <v>7</v>
      </c>
      <c r="H2408" t="s">
        <v>54</v>
      </c>
      <c r="I2408" s="103"/>
    </row>
    <row r="2409" spans="1:9" x14ac:dyDescent="0.35">
      <c r="A2409" t="s">
        <v>7960</v>
      </c>
      <c r="B2409" t="s">
        <v>51</v>
      </c>
      <c r="C2409" t="s">
        <v>7628</v>
      </c>
      <c r="D2409" t="s">
        <v>776</v>
      </c>
      <c r="E2409" s="103">
        <v>3.3645289621779995E-3</v>
      </c>
      <c r="F2409" s="103">
        <v>678218</v>
      </c>
      <c r="G2409" s="103">
        <v>7</v>
      </c>
      <c r="H2409" t="s">
        <v>54</v>
      </c>
      <c r="I2409" s="103"/>
    </row>
    <row r="2410" spans="1:9" x14ac:dyDescent="0.35">
      <c r="A2410" t="s">
        <v>7961</v>
      </c>
      <c r="B2410" t="s">
        <v>51</v>
      </c>
      <c r="C2410" t="s">
        <v>7629</v>
      </c>
      <c r="D2410" t="s">
        <v>40</v>
      </c>
      <c r="E2410" s="103">
        <v>1.0809564687564255E-3</v>
      </c>
      <c r="F2410" s="103">
        <v>678218</v>
      </c>
      <c r="G2410" s="103">
        <v>7</v>
      </c>
      <c r="H2410" t="s">
        <v>54</v>
      </c>
      <c r="I2410" s="103"/>
    </row>
    <row r="2411" spans="1:9" x14ac:dyDescent="0.35">
      <c r="A2411" t="s">
        <v>7962</v>
      </c>
      <c r="B2411" t="s">
        <v>51</v>
      </c>
      <c r="C2411" t="s">
        <v>7629</v>
      </c>
      <c r="D2411" t="s">
        <v>5070</v>
      </c>
      <c r="E2411" s="103">
        <v>1.3202917184987125E-3</v>
      </c>
      <c r="F2411" s="103">
        <v>678218</v>
      </c>
      <c r="G2411" s="103">
        <v>7</v>
      </c>
      <c r="H2411" t="s">
        <v>54</v>
      </c>
      <c r="I2411" s="103"/>
    </row>
    <row r="2412" spans="1:9" x14ac:dyDescent="0.35">
      <c r="A2412" t="s">
        <v>7963</v>
      </c>
      <c r="B2412" t="s">
        <v>51</v>
      </c>
      <c r="C2412" t="s">
        <v>7629</v>
      </c>
      <c r="D2412" t="s">
        <v>5071</v>
      </c>
      <c r="E2412" s="103">
        <v>1.1617968615131086E-3</v>
      </c>
      <c r="F2412" s="103">
        <v>678218</v>
      </c>
      <c r="G2412" s="103">
        <v>7</v>
      </c>
      <c r="H2412" t="s">
        <v>54</v>
      </c>
      <c r="I2412" s="103"/>
    </row>
    <row r="2413" spans="1:9" x14ac:dyDescent="0.35">
      <c r="A2413" t="s">
        <v>7964</v>
      </c>
      <c r="B2413" t="s">
        <v>51</v>
      </c>
      <c r="C2413" t="s">
        <v>7629</v>
      </c>
      <c r="D2413" t="s">
        <v>5072</v>
      </c>
      <c r="E2413" s="103">
        <v>1.1752903489269354E-3</v>
      </c>
      <c r="F2413" s="103">
        <v>678218</v>
      </c>
      <c r="G2413" s="103">
        <v>7</v>
      </c>
      <c r="H2413" t="s">
        <v>54</v>
      </c>
      <c r="I2413" s="103"/>
    </row>
    <row r="2414" spans="1:9" x14ac:dyDescent="0.35">
      <c r="A2414" t="s">
        <v>7965</v>
      </c>
      <c r="B2414" t="s">
        <v>51</v>
      </c>
      <c r="C2414" t="s">
        <v>7629</v>
      </c>
      <c r="D2414" t="s">
        <v>42</v>
      </c>
      <c r="E2414" s="103">
        <v>1.3151687361937408E-3</v>
      </c>
      <c r="F2414" s="103">
        <v>678218</v>
      </c>
      <c r="G2414" s="103">
        <v>7</v>
      </c>
      <c r="H2414" t="s">
        <v>54</v>
      </c>
      <c r="I2414" s="103"/>
    </row>
    <row r="2415" spans="1:9" x14ac:dyDescent="0.35">
      <c r="A2415" t="s">
        <v>7966</v>
      </c>
      <c r="B2415" t="s">
        <v>51</v>
      </c>
      <c r="C2415" t="s">
        <v>7629</v>
      </c>
      <c r="D2415" t="s">
        <v>1767</v>
      </c>
      <c r="E2415" s="103">
        <v>1.3072422396581971E-3</v>
      </c>
      <c r="F2415" s="103">
        <v>678218</v>
      </c>
      <c r="G2415" s="103">
        <v>7</v>
      </c>
      <c r="H2415" t="s">
        <v>54</v>
      </c>
      <c r="I2415" s="103"/>
    </row>
    <row r="2416" spans="1:9" x14ac:dyDescent="0.35">
      <c r="A2416" t="s">
        <v>7967</v>
      </c>
      <c r="B2416" t="s">
        <v>51</v>
      </c>
      <c r="C2416" t="s">
        <v>7629</v>
      </c>
      <c r="D2416" t="s">
        <v>1768</v>
      </c>
      <c r="E2416" s="103">
        <v>9.3967539564846945E-4</v>
      </c>
      <c r="F2416" s="103">
        <v>678218</v>
      </c>
      <c r="G2416" s="103">
        <v>7</v>
      </c>
      <c r="H2416" t="s">
        <v>54</v>
      </c>
      <c r="I2416" s="103"/>
    </row>
    <row r="2417" spans="1:9" x14ac:dyDescent="0.35">
      <c r="A2417" t="s">
        <v>7968</v>
      </c>
      <c r="B2417" t="s">
        <v>51</v>
      </c>
      <c r="C2417" t="s">
        <v>7629</v>
      </c>
      <c r="D2417" t="s">
        <v>340</v>
      </c>
      <c r="E2417" s="103">
        <v>6.1988642534484099E-4</v>
      </c>
      <c r="F2417" s="103">
        <v>678218</v>
      </c>
      <c r="G2417" s="103">
        <v>7</v>
      </c>
      <c r="H2417" t="s">
        <v>54</v>
      </c>
      <c r="I2417" s="103"/>
    </row>
    <row r="2418" spans="1:9" x14ac:dyDescent="0.35">
      <c r="A2418" t="s">
        <v>7969</v>
      </c>
      <c r="B2418" t="s">
        <v>51</v>
      </c>
      <c r="C2418" t="s">
        <v>7629</v>
      </c>
      <c r="D2418" t="s">
        <v>777</v>
      </c>
      <c r="E2418" s="103">
        <v>2.0772122263403967E-3</v>
      </c>
      <c r="F2418" s="103">
        <v>678218</v>
      </c>
      <c r="G2418" s="103">
        <v>7</v>
      </c>
      <c r="H2418" t="s">
        <v>54</v>
      </c>
      <c r="I2418" s="103"/>
    </row>
    <row r="2419" spans="1:9" x14ac:dyDescent="0.35">
      <c r="A2419" t="s">
        <v>7970</v>
      </c>
      <c r="B2419" t="s">
        <v>51</v>
      </c>
      <c r="C2419" t="s">
        <v>7629</v>
      </c>
      <c r="D2419" t="s">
        <v>776</v>
      </c>
      <c r="E2419" s="103">
        <v>5.5653215703177165E-3</v>
      </c>
      <c r="F2419" s="103">
        <v>678218</v>
      </c>
      <c r="G2419" s="103">
        <v>7</v>
      </c>
      <c r="H2419" t="s">
        <v>54</v>
      </c>
      <c r="I2419" s="103"/>
    </row>
    <row r="2420" spans="1:9" x14ac:dyDescent="0.35">
      <c r="A2420" t="s">
        <v>7971</v>
      </c>
      <c r="B2420" t="s">
        <v>51</v>
      </c>
      <c r="C2420" t="s">
        <v>7630</v>
      </c>
      <c r="D2420" t="s">
        <v>40</v>
      </c>
      <c r="E2420" s="103">
        <v>1.1450173601176088E-3</v>
      </c>
      <c r="F2420" s="103">
        <v>678218</v>
      </c>
      <c r="G2420" s="103">
        <v>7</v>
      </c>
      <c r="H2420" t="s">
        <v>54</v>
      </c>
      <c r="I2420" s="103"/>
    </row>
    <row r="2421" spans="1:9" x14ac:dyDescent="0.35">
      <c r="A2421" t="s">
        <v>7972</v>
      </c>
      <c r="B2421" t="s">
        <v>51</v>
      </c>
      <c r="C2421" t="s">
        <v>7630</v>
      </c>
      <c r="D2421" t="s">
        <v>5070</v>
      </c>
      <c r="E2421" s="103">
        <v>1.3877163177535119E-3</v>
      </c>
      <c r="F2421" s="103">
        <v>678218</v>
      </c>
      <c r="G2421" s="103">
        <v>7</v>
      </c>
      <c r="H2421" t="s">
        <v>54</v>
      </c>
      <c r="I2421" s="103"/>
    </row>
    <row r="2422" spans="1:9" x14ac:dyDescent="0.35">
      <c r="A2422" t="s">
        <v>7973</v>
      </c>
      <c r="B2422" t="s">
        <v>51</v>
      </c>
      <c r="C2422" t="s">
        <v>7630</v>
      </c>
      <c r="D2422" t="s">
        <v>5071</v>
      </c>
      <c r="E2422" s="103">
        <v>1.2269718086302147E-3</v>
      </c>
      <c r="F2422" s="103">
        <v>678218</v>
      </c>
      <c r="G2422" s="103">
        <v>7</v>
      </c>
      <c r="H2422" t="s">
        <v>54</v>
      </c>
      <c r="I2422" s="103"/>
    </row>
    <row r="2423" spans="1:9" x14ac:dyDescent="0.35">
      <c r="A2423" t="s">
        <v>7974</v>
      </c>
      <c r="B2423" t="s">
        <v>51</v>
      </c>
      <c r="C2423" t="s">
        <v>7630</v>
      </c>
      <c r="D2423" t="s">
        <v>5072</v>
      </c>
      <c r="E2423" s="103">
        <v>1.2405974059810534E-3</v>
      </c>
      <c r="F2423" s="103">
        <v>678218</v>
      </c>
      <c r="G2423" s="103">
        <v>7</v>
      </c>
      <c r="H2423" t="s">
        <v>54</v>
      </c>
      <c r="I2423" s="103"/>
    </row>
    <row r="2424" spans="1:9" x14ac:dyDescent="0.35">
      <c r="A2424" t="s">
        <v>7975</v>
      </c>
      <c r="B2424" t="s">
        <v>51</v>
      </c>
      <c r="C2424" t="s">
        <v>7630</v>
      </c>
      <c r="D2424" t="s">
        <v>42</v>
      </c>
      <c r="E2424" s="103">
        <v>1.3825377959762698E-3</v>
      </c>
      <c r="F2424" s="103">
        <v>678218</v>
      </c>
      <c r="G2424" s="103">
        <v>7</v>
      </c>
      <c r="H2424" t="s">
        <v>54</v>
      </c>
      <c r="I2424" s="103"/>
    </row>
    <row r="2425" spans="1:9" x14ac:dyDescent="0.35">
      <c r="A2425" t="s">
        <v>7976</v>
      </c>
      <c r="B2425" t="s">
        <v>51</v>
      </c>
      <c r="C2425" t="s">
        <v>7630</v>
      </c>
      <c r="D2425" t="s">
        <v>1767</v>
      </c>
      <c r="E2425" s="103">
        <v>1.3746035841515245E-3</v>
      </c>
      <c r="F2425" s="103">
        <v>678218</v>
      </c>
      <c r="G2425" s="103">
        <v>7</v>
      </c>
      <c r="H2425" t="s">
        <v>54</v>
      </c>
      <c r="I2425" s="103"/>
    </row>
    <row r="2426" spans="1:9" x14ac:dyDescent="0.35">
      <c r="A2426" t="s">
        <v>7977</v>
      </c>
      <c r="B2426" t="s">
        <v>51</v>
      </c>
      <c r="C2426" t="s">
        <v>7630</v>
      </c>
      <c r="D2426" t="s">
        <v>1768</v>
      </c>
      <c r="E2426" s="103">
        <v>9.8875686603296271E-4</v>
      </c>
      <c r="F2426" s="103">
        <v>678218</v>
      </c>
      <c r="G2426" s="103">
        <v>7</v>
      </c>
      <c r="H2426" t="s">
        <v>54</v>
      </c>
      <c r="I2426" s="103"/>
    </row>
    <row r="2427" spans="1:9" x14ac:dyDescent="0.35">
      <c r="A2427" t="s">
        <v>7978</v>
      </c>
      <c r="B2427" t="s">
        <v>51</v>
      </c>
      <c r="C2427" t="s">
        <v>7630</v>
      </c>
      <c r="D2427" t="s">
        <v>340</v>
      </c>
      <c r="E2427" s="103">
        <v>6.8062454176146122E-4</v>
      </c>
      <c r="F2427" s="103">
        <v>678218</v>
      </c>
      <c r="G2427" s="103">
        <v>7</v>
      </c>
      <c r="H2427" t="s">
        <v>54</v>
      </c>
      <c r="I2427" s="103"/>
    </row>
    <row r="2428" spans="1:9" x14ac:dyDescent="0.35">
      <c r="A2428" t="s">
        <v>7979</v>
      </c>
      <c r="B2428" t="s">
        <v>51</v>
      </c>
      <c r="C2428" t="s">
        <v>7630</v>
      </c>
      <c r="D2428" t="s">
        <v>777</v>
      </c>
      <c r="E2428" s="103">
        <v>2.2081147594697511E-3</v>
      </c>
      <c r="F2428" s="103">
        <v>678218</v>
      </c>
      <c r="G2428" s="103">
        <v>7</v>
      </c>
      <c r="H2428" t="s">
        <v>54</v>
      </c>
      <c r="I2428" s="103"/>
    </row>
    <row r="2429" spans="1:9" x14ac:dyDescent="0.35">
      <c r="A2429" t="s">
        <v>7980</v>
      </c>
      <c r="B2429" t="s">
        <v>51</v>
      </c>
      <c r="C2429" t="s">
        <v>7630</v>
      </c>
      <c r="D2429" t="s">
        <v>776</v>
      </c>
      <c r="E2429" s="103">
        <v>5.9065762980898264E-3</v>
      </c>
      <c r="F2429" s="103">
        <v>678218</v>
      </c>
      <c r="G2429" s="103">
        <v>7</v>
      </c>
      <c r="H2429" t="s">
        <v>54</v>
      </c>
      <c r="I2429" s="103"/>
    </row>
    <row r="2430" spans="1:9" x14ac:dyDescent="0.35">
      <c r="A2430" t="s">
        <v>4521</v>
      </c>
      <c r="B2430" t="s">
        <v>51</v>
      </c>
      <c r="C2430" t="s">
        <v>4357</v>
      </c>
      <c r="D2430" t="s">
        <v>40</v>
      </c>
      <c r="E2430" s="103">
        <v>1.7103608744352113E-3</v>
      </c>
      <c r="F2430" s="103">
        <v>677974</v>
      </c>
      <c r="G2430" s="103">
        <v>8</v>
      </c>
      <c r="H2430" t="s">
        <v>54</v>
      </c>
      <c r="I2430" s="103"/>
    </row>
    <row r="2431" spans="1:9" x14ac:dyDescent="0.35">
      <c r="A2431" t="s">
        <v>5841</v>
      </c>
      <c r="B2431" t="s">
        <v>51</v>
      </c>
      <c r="C2431" t="s">
        <v>4357</v>
      </c>
      <c r="D2431" t="s">
        <v>5070</v>
      </c>
      <c r="E2431" s="103">
        <v>1.882033275243927E-3</v>
      </c>
      <c r="F2431" s="103">
        <v>677974</v>
      </c>
      <c r="G2431" s="103">
        <v>8</v>
      </c>
      <c r="H2431" t="s">
        <v>54</v>
      </c>
      <c r="I2431" s="103"/>
    </row>
    <row r="2432" spans="1:9" x14ac:dyDescent="0.35">
      <c r="A2432" t="s">
        <v>5842</v>
      </c>
      <c r="B2432" t="s">
        <v>51</v>
      </c>
      <c r="C2432" t="s">
        <v>4357</v>
      </c>
      <c r="D2432" t="s">
        <v>5071</v>
      </c>
      <c r="E2432" s="103">
        <v>1.7452516058884854E-3</v>
      </c>
      <c r="F2432" s="103">
        <v>677974</v>
      </c>
      <c r="G2432" s="103">
        <v>8</v>
      </c>
      <c r="H2432" t="s">
        <v>54</v>
      </c>
      <c r="I2432" s="103"/>
    </row>
    <row r="2433" spans="1:9" x14ac:dyDescent="0.35">
      <c r="A2433" t="s">
        <v>5843</v>
      </c>
      <c r="B2433" t="s">
        <v>51</v>
      </c>
      <c r="C2433" t="s">
        <v>4357</v>
      </c>
      <c r="D2433" t="s">
        <v>5072</v>
      </c>
      <c r="E2433" s="103">
        <v>1.766950947074632E-3</v>
      </c>
      <c r="F2433" s="103">
        <v>677974</v>
      </c>
      <c r="G2433" s="103">
        <v>8</v>
      </c>
      <c r="H2433" t="s">
        <v>54</v>
      </c>
      <c r="I2433" s="103"/>
    </row>
    <row r="2434" spans="1:9" x14ac:dyDescent="0.35">
      <c r="A2434" t="s">
        <v>4522</v>
      </c>
      <c r="B2434" t="s">
        <v>51</v>
      </c>
      <c r="C2434" t="s">
        <v>4357</v>
      </c>
      <c r="D2434" t="s">
        <v>42</v>
      </c>
      <c r="E2434" s="103">
        <v>1.8740728137729575E-3</v>
      </c>
      <c r="F2434" s="103">
        <v>677974</v>
      </c>
      <c r="G2434" s="103">
        <v>8</v>
      </c>
      <c r="H2434" t="s">
        <v>54</v>
      </c>
      <c r="I2434" s="103"/>
    </row>
    <row r="2435" spans="1:9" x14ac:dyDescent="0.35">
      <c r="A2435" t="s">
        <v>4523</v>
      </c>
      <c r="B2435" t="s">
        <v>51</v>
      </c>
      <c r="C2435" t="s">
        <v>4357</v>
      </c>
      <c r="D2435" t="s">
        <v>1767</v>
      </c>
      <c r="E2435" s="103">
        <v>1.8703641932718605E-3</v>
      </c>
      <c r="F2435" s="103">
        <v>677974</v>
      </c>
      <c r="G2435" s="103">
        <v>8</v>
      </c>
      <c r="H2435" t="s">
        <v>54</v>
      </c>
      <c r="I2435" s="103"/>
    </row>
    <row r="2436" spans="1:9" x14ac:dyDescent="0.35">
      <c r="A2436" t="s">
        <v>4524</v>
      </c>
      <c r="B2436" t="s">
        <v>51</v>
      </c>
      <c r="C2436" t="s">
        <v>4357</v>
      </c>
      <c r="D2436" t="s">
        <v>1768</v>
      </c>
      <c r="E2436" s="103">
        <v>1.4204386269248523E-3</v>
      </c>
      <c r="F2436" s="103">
        <v>677974</v>
      </c>
      <c r="G2436" s="103">
        <v>8</v>
      </c>
      <c r="H2436" t="s">
        <v>54</v>
      </c>
      <c r="I2436" s="103"/>
    </row>
    <row r="2437" spans="1:9" x14ac:dyDescent="0.35">
      <c r="A2437" t="s">
        <v>4525</v>
      </c>
      <c r="B2437" t="s">
        <v>51</v>
      </c>
      <c r="C2437" t="s">
        <v>4357</v>
      </c>
      <c r="D2437" t="s">
        <v>340</v>
      </c>
      <c r="E2437" s="103">
        <v>1.5248532253492116E-3</v>
      </c>
      <c r="F2437" s="103">
        <v>677974</v>
      </c>
      <c r="G2437" s="103">
        <v>8</v>
      </c>
      <c r="H2437" t="s">
        <v>54</v>
      </c>
      <c r="I2437" s="103"/>
    </row>
    <row r="2438" spans="1:9" x14ac:dyDescent="0.35">
      <c r="A2438" t="s">
        <v>4526</v>
      </c>
      <c r="B2438" t="s">
        <v>51</v>
      </c>
      <c r="C2438" t="s">
        <v>4357</v>
      </c>
      <c r="D2438" t="s">
        <v>777</v>
      </c>
      <c r="E2438" s="103">
        <v>4.772249964787304E-3</v>
      </c>
      <c r="F2438" s="103">
        <v>677974</v>
      </c>
      <c r="G2438" s="103">
        <v>8</v>
      </c>
      <c r="H2438" t="s">
        <v>54</v>
      </c>
      <c r="I2438" s="103"/>
    </row>
    <row r="2439" spans="1:9" x14ac:dyDescent="0.35">
      <c r="A2439" t="s">
        <v>4527</v>
      </c>
      <c r="B2439" t="s">
        <v>51</v>
      </c>
      <c r="C2439" t="s">
        <v>4357</v>
      </c>
      <c r="D2439" t="s">
        <v>776</v>
      </c>
      <c r="E2439" s="103">
        <v>1.172769055895353E-2</v>
      </c>
      <c r="F2439" s="103">
        <v>677974</v>
      </c>
      <c r="G2439" s="103">
        <v>8</v>
      </c>
      <c r="H2439" t="s">
        <v>54</v>
      </c>
      <c r="I2439" s="103"/>
    </row>
    <row r="2440" spans="1:9" x14ac:dyDescent="0.35">
      <c r="A2440" t="s">
        <v>4507</v>
      </c>
      <c r="B2440" t="s">
        <v>51</v>
      </c>
      <c r="C2440" t="s">
        <v>4358</v>
      </c>
      <c r="D2440" t="s">
        <v>40</v>
      </c>
      <c r="E2440" s="103">
        <v>3.0978974477488205E-4</v>
      </c>
      <c r="F2440" s="103">
        <v>677974</v>
      </c>
      <c r="G2440" s="103">
        <v>8</v>
      </c>
      <c r="H2440" t="s">
        <v>54</v>
      </c>
      <c r="I2440" s="103"/>
    </row>
    <row r="2441" spans="1:9" x14ac:dyDescent="0.35">
      <c r="A2441" t="s">
        <v>5844</v>
      </c>
      <c r="B2441" t="s">
        <v>51</v>
      </c>
      <c r="C2441" t="s">
        <v>4358</v>
      </c>
      <c r="D2441" t="s">
        <v>5070</v>
      </c>
      <c r="E2441" s="103">
        <v>3.4909533009582362E-4</v>
      </c>
      <c r="F2441" s="103">
        <v>677974</v>
      </c>
      <c r="G2441" s="103">
        <v>8</v>
      </c>
      <c r="H2441" t="s">
        <v>54</v>
      </c>
      <c r="I2441" s="103"/>
    </row>
    <row r="2442" spans="1:9" x14ac:dyDescent="0.35">
      <c r="A2442" t="s">
        <v>5845</v>
      </c>
      <c r="B2442" t="s">
        <v>51</v>
      </c>
      <c r="C2442" t="s">
        <v>4358</v>
      </c>
      <c r="D2442" t="s">
        <v>5071</v>
      </c>
      <c r="E2442" s="103">
        <v>3.0978974477488205E-4</v>
      </c>
      <c r="F2442" s="103">
        <v>677974</v>
      </c>
      <c r="G2442" s="103">
        <v>8</v>
      </c>
      <c r="H2442" t="s">
        <v>54</v>
      </c>
      <c r="I2442" s="103"/>
    </row>
    <row r="2443" spans="1:9" x14ac:dyDescent="0.35">
      <c r="A2443" t="s">
        <v>5846</v>
      </c>
      <c r="B2443" t="s">
        <v>51</v>
      </c>
      <c r="C2443" t="s">
        <v>4358</v>
      </c>
      <c r="D2443" t="s">
        <v>5072</v>
      </c>
      <c r="E2443" s="103">
        <v>3.0978974477488205E-4</v>
      </c>
      <c r="F2443" s="103">
        <v>677974</v>
      </c>
      <c r="G2443" s="103">
        <v>8</v>
      </c>
      <c r="H2443" t="s">
        <v>54</v>
      </c>
      <c r="I2443" s="103"/>
    </row>
    <row r="2444" spans="1:9" x14ac:dyDescent="0.35">
      <c r="A2444" t="s">
        <v>4508</v>
      </c>
      <c r="B2444" t="s">
        <v>51</v>
      </c>
      <c r="C2444" t="s">
        <v>4358</v>
      </c>
      <c r="D2444" t="s">
        <v>42</v>
      </c>
      <c r="E2444" s="103">
        <v>3.4807166671960952E-4</v>
      </c>
      <c r="F2444" s="103">
        <v>677974</v>
      </c>
      <c r="G2444" s="103">
        <v>8</v>
      </c>
      <c r="H2444" t="s">
        <v>54</v>
      </c>
      <c r="I2444" s="103"/>
    </row>
    <row r="2445" spans="1:9" x14ac:dyDescent="0.35">
      <c r="A2445" t="s">
        <v>4509</v>
      </c>
      <c r="B2445" t="s">
        <v>51</v>
      </c>
      <c r="C2445" t="s">
        <v>4358</v>
      </c>
      <c r="D2445" t="s">
        <v>1767</v>
      </c>
      <c r="E2445" s="103">
        <v>3.4776381201639695E-4</v>
      </c>
      <c r="F2445" s="103">
        <v>677974</v>
      </c>
      <c r="G2445" s="103">
        <v>8</v>
      </c>
      <c r="H2445" t="s">
        <v>54</v>
      </c>
      <c r="I2445" s="103"/>
    </row>
    <row r="2446" spans="1:9" x14ac:dyDescent="0.35">
      <c r="A2446" t="s">
        <v>4510</v>
      </c>
      <c r="B2446" t="s">
        <v>51</v>
      </c>
      <c r="C2446" t="s">
        <v>4358</v>
      </c>
      <c r="D2446" t="s">
        <v>1768</v>
      </c>
      <c r="E2446" s="103">
        <v>3.0530918083806818E-4</v>
      </c>
      <c r="F2446" s="103">
        <v>677974</v>
      </c>
      <c r="G2446" s="103">
        <v>8</v>
      </c>
      <c r="H2446" t="s">
        <v>54</v>
      </c>
      <c r="I2446" s="103"/>
    </row>
    <row r="2447" spans="1:9" x14ac:dyDescent="0.35">
      <c r="A2447" t="s">
        <v>4511</v>
      </c>
      <c r="B2447" t="s">
        <v>51</v>
      </c>
      <c r="C2447" t="s">
        <v>4358</v>
      </c>
      <c r="D2447" t="s">
        <v>340</v>
      </c>
      <c r="E2447" s="103">
        <v>3.107464849438992E-4</v>
      </c>
      <c r="F2447" s="103">
        <v>677974</v>
      </c>
      <c r="G2447" s="103">
        <v>8</v>
      </c>
      <c r="H2447" t="s">
        <v>54</v>
      </c>
      <c r="I2447" s="103"/>
    </row>
    <row r="2448" spans="1:9" x14ac:dyDescent="0.35">
      <c r="A2448" t="s">
        <v>4512</v>
      </c>
      <c r="B2448" t="s">
        <v>51</v>
      </c>
      <c r="C2448" t="s">
        <v>4358</v>
      </c>
      <c r="D2448" t="s">
        <v>777</v>
      </c>
      <c r="E2448" s="103">
        <v>1.1124391322333608E-3</v>
      </c>
      <c r="F2448" s="103">
        <v>677974</v>
      </c>
      <c r="G2448" s="103">
        <v>8</v>
      </c>
      <c r="H2448" t="s">
        <v>54</v>
      </c>
      <c r="I2448" s="103"/>
    </row>
    <row r="2449" spans="1:9" x14ac:dyDescent="0.35">
      <c r="A2449" t="s">
        <v>4513</v>
      </c>
      <c r="B2449" t="s">
        <v>51</v>
      </c>
      <c r="C2449" t="s">
        <v>4358</v>
      </c>
      <c r="D2449" t="s">
        <v>776</v>
      </c>
      <c r="E2449" s="103">
        <v>2.3151313731953607E-3</v>
      </c>
      <c r="F2449" s="103">
        <v>677974</v>
      </c>
      <c r="G2449" s="103">
        <v>8</v>
      </c>
      <c r="H2449" t="s">
        <v>54</v>
      </c>
      <c r="I2449" s="103"/>
    </row>
    <row r="2450" spans="1:9" x14ac:dyDescent="0.35">
      <c r="A2450" t="s">
        <v>4514</v>
      </c>
      <c r="B2450" t="s">
        <v>51</v>
      </c>
      <c r="C2450" t="s">
        <v>4359</v>
      </c>
      <c r="D2450" t="s">
        <v>40</v>
      </c>
      <c r="E2450" s="103">
        <v>3.3270632320746632E-4</v>
      </c>
      <c r="F2450" s="103">
        <v>677974</v>
      </c>
      <c r="G2450" s="103">
        <v>8</v>
      </c>
      <c r="H2450" t="s">
        <v>54</v>
      </c>
      <c r="I2450" s="103"/>
    </row>
    <row r="2451" spans="1:9" x14ac:dyDescent="0.35">
      <c r="A2451" t="s">
        <v>5847</v>
      </c>
      <c r="B2451" t="s">
        <v>51</v>
      </c>
      <c r="C2451" t="s">
        <v>4359</v>
      </c>
      <c r="D2451" t="s">
        <v>5070</v>
      </c>
      <c r="E2451" s="103">
        <v>3.389984378673695E-4</v>
      </c>
      <c r="F2451" s="103">
        <v>677974</v>
      </c>
      <c r="G2451" s="103">
        <v>8</v>
      </c>
      <c r="H2451" t="s">
        <v>54</v>
      </c>
      <c r="I2451" s="103"/>
    </row>
    <row r="2452" spans="1:9" x14ac:dyDescent="0.35">
      <c r="A2452" t="s">
        <v>5848</v>
      </c>
      <c r="B2452" t="s">
        <v>51</v>
      </c>
      <c r="C2452" t="s">
        <v>4359</v>
      </c>
      <c r="D2452" t="s">
        <v>5071</v>
      </c>
      <c r="E2452" s="103">
        <v>3.329049299193289E-4</v>
      </c>
      <c r="F2452" s="103">
        <v>677974</v>
      </c>
      <c r="G2452" s="103">
        <v>8</v>
      </c>
      <c r="H2452" t="s">
        <v>54</v>
      </c>
      <c r="I2452" s="103"/>
    </row>
    <row r="2453" spans="1:9" x14ac:dyDescent="0.35">
      <c r="A2453" t="s">
        <v>5849</v>
      </c>
      <c r="B2453" t="s">
        <v>51</v>
      </c>
      <c r="C2453" t="s">
        <v>4359</v>
      </c>
      <c r="D2453" t="s">
        <v>5072</v>
      </c>
      <c r="E2453" s="103">
        <v>3.360306195928832E-4</v>
      </c>
      <c r="F2453" s="103">
        <v>677974</v>
      </c>
      <c r="G2453" s="103">
        <v>8</v>
      </c>
      <c r="H2453" t="s">
        <v>54</v>
      </c>
      <c r="I2453" s="103"/>
    </row>
    <row r="2454" spans="1:9" x14ac:dyDescent="0.35">
      <c r="A2454" t="s">
        <v>4515</v>
      </c>
      <c r="B2454" t="s">
        <v>51</v>
      </c>
      <c r="C2454" t="s">
        <v>4359</v>
      </c>
      <c r="D2454" t="s">
        <v>42</v>
      </c>
      <c r="E2454" s="103">
        <v>3.3786072797342893E-4</v>
      </c>
      <c r="F2454" s="103">
        <v>677974</v>
      </c>
      <c r="G2454" s="103">
        <v>8</v>
      </c>
      <c r="H2454" t="s">
        <v>54</v>
      </c>
      <c r="I2454" s="103"/>
    </row>
    <row r="2455" spans="1:9" x14ac:dyDescent="0.35">
      <c r="A2455" t="s">
        <v>4516</v>
      </c>
      <c r="B2455" t="s">
        <v>51</v>
      </c>
      <c r="C2455" t="s">
        <v>4359</v>
      </c>
      <c r="D2455" t="s">
        <v>1767</v>
      </c>
      <c r="E2455" s="103">
        <v>3.3702981461120073E-4</v>
      </c>
      <c r="F2455" s="103">
        <v>677974</v>
      </c>
      <c r="G2455" s="103">
        <v>8</v>
      </c>
      <c r="H2455" t="s">
        <v>54</v>
      </c>
      <c r="I2455" s="103"/>
    </row>
    <row r="2456" spans="1:9" x14ac:dyDescent="0.35">
      <c r="A2456" t="s">
        <v>4517</v>
      </c>
      <c r="B2456" t="s">
        <v>51</v>
      </c>
      <c r="C2456" t="s">
        <v>4359</v>
      </c>
      <c r="D2456" t="s">
        <v>1768</v>
      </c>
      <c r="E2456" s="103">
        <v>2.5452669908641195E-4</v>
      </c>
      <c r="F2456" s="103">
        <v>677974</v>
      </c>
      <c r="G2456" s="103">
        <v>8</v>
      </c>
      <c r="H2456" t="s">
        <v>54</v>
      </c>
      <c r="I2456" s="103"/>
    </row>
    <row r="2457" spans="1:9" x14ac:dyDescent="0.35">
      <c r="A2457" t="s">
        <v>4518</v>
      </c>
      <c r="B2457" t="s">
        <v>51</v>
      </c>
      <c r="C2457" t="s">
        <v>4359</v>
      </c>
      <c r="D2457" t="s">
        <v>340</v>
      </c>
      <c r="E2457" s="103">
        <v>3.3018212701261526E-4</v>
      </c>
      <c r="F2457" s="103">
        <v>677974</v>
      </c>
      <c r="G2457" s="103">
        <v>8</v>
      </c>
      <c r="H2457" t="s">
        <v>54</v>
      </c>
      <c r="I2457" s="103"/>
    </row>
    <row r="2458" spans="1:9" x14ac:dyDescent="0.35">
      <c r="A2458" t="s">
        <v>4519</v>
      </c>
      <c r="B2458" t="s">
        <v>51</v>
      </c>
      <c r="C2458" t="s">
        <v>4359</v>
      </c>
      <c r="D2458" t="s">
        <v>777</v>
      </c>
      <c r="E2458" s="103">
        <v>8.6929925779285252E-4</v>
      </c>
      <c r="F2458" s="103">
        <v>677974</v>
      </c>
      <c r="G2458" s="103">
        <v>8</v>
      </c>
      <c r="H2458" t="s">
        <v>54</v>
      </c>
      <c r="I2458" s="103"/>
    </row>
    <row r="2459" spans="1:9" x14ac:dyDescent="0.35">
      <c r="A2459" t="s">
        <v>4520</v>
      </c>
      <c r="B2459" t="s">
        <v>51</v>
      </c>
      <c r="C2459" t="s">
        <v>4359</v>
      </c>
      <c r="D2459" t="s">
        <v>776</v>
      </c>
      <c r="E2459" s="103">
        <v>2.2489588457799679E-3</v>
      </c>
      <c r="F2459" s="103">
        <v>677974</v>
      </c>
      <c r="G2459" s="103">
        <v>8</v>
      </c>
      <c r="H2459" t="s">
        <v>54</v>
      </c>
      <c r="I2459" s="103"/>
    </row>
    <row r="2460" spans="1:9" x14ac:dyDescent="0.35">
      <c r="A2460" t="s">
        <v>975</v>
      </c>
      <c r="B2460" t="s">
        <v>51</v>
      </c>
      <c r="C2460" t="s">
        <v>36</v>
      </c>
      <c r="D2460" t="s">
        <v>40</v>
      </c>
      <c r="E2460" s="103">
        <v>1.4550235698377047E-4</v>
      </c>
      <c r="F2460" s="103">
        <v>677974</v>
      </c>
      <c r="G2460" s="103">
        <v>8</v>
      </c>
      <c r="H2460" t="s">
        <v>54</v>
      </c>
      <c r="I2460" s="103"/>
    </row>
    <row r="2461" spans="1:9" x14ac:dyDescent="0.35">
      <c r="A2461" t="s">
        <v>5850</v>
      </c>
      <c r="B2461" t="s">
        <v>51</v>
      </c>
      <c r="C2461" t="s">
        <v>36</v>
      </c>
      <c r="D2461" t="s">
        <v>5070</v>
      </c>
      <c r="E2461" s="103">
        <v>1.4782534180248394E-4</v>
      </c>
      <c r="F2461" s="103">
        <v>677974</v>
      </c>
      <c r="G2461" s="103">
        <v>8</v>
      </c>
      <c r="H2461" t="s">
        <v>54</v>
      </c>
      <c r="I2461" s="103"/>
    </row>
    <row r="2462" spans="1:9" x14ac:dyDescent="0.35">
      <c r="A2462" t="s">
        <v>5851</v>
      </c>
      <c r="B2462" t="s">
        <v>51</v>
      </c>
      <c r="C2462" t="s">
        <v>36</v>
      </c>
      <c r="D2462" t="s">
        <v>5071</v>
      </c>
      <c r="E2462" s="103">
        <v>1.4550235698377047E-4</v>
      </c>
      <c r="F2462" s="103">
        <v>677974</v>
      </c>
      <c r="G2462" s="103">
        <v>8</v>
      </c>
      <c r="H2462" t="s">
        <v>54</v>
      </c>
      <c r="I2462" s="103"/>
    </row>
    <row r="2463" spans="1:9" x14ac:dyDescent="0.35">
      <c r="A2463" t="s">
        <v>5852</v>
      </c>
      <c r="B2463" t="s">
        <v>51</v>
      </c>
      <c r="C2463" t="s">
        <v>36</v>
      </c>
      <c r="D2463" t="s">
        <v>5072</v>
      </c>
      <c r="E2463" s="103">
        <v>1.4679327493811374E-4</v>
      </c>
      <c r="F2463" s="103">
        <v>677974</v>
      </c>
      <c r="G2463" s="103">
        <v>8</v>
      </c>
      <c r="H2463" t="s">
        <v>54</v>
      </c>
      <c r="I2463" s="103"/>
    </row>
    <row r="2464" spans="1:9" x14ac:dyDescent="0.35">
      <c r="A2464" t="s">
        <v>973</v>
      </c>
      <c r="B2464" t="s">
        <v>51</v>
      </c>
      <c r="C2464" t="s">
        <v>36</v>
      </c>
      <c r="D2464" t="s">
        <v>42</v>
      </c>
      <c r="E2464" s="103">
        <v>1.4738018553804184E-4</v>
      </c>
      <c r="F2464" s="103">
        <v>677974</v>
      </c>
      <c r="G2464" s="103">
        <v>8</v>
      </c>
      <c r="H2464" t="s">
        <v>54</v>
      </c>
      <c r="I2464" s="103"/>
    </row>
    <row r="2465" spans="1:9" x14ac:dyDescent="0.35">
      <c r="A2465" t="s">
        <v>2051</v>
      </c>
      <c r="B2465" t="s">
        <v>51</v>
      </c>
      <c r="C2465" t="s">
        <v>36</v>
      </c>
      <c r="D2465" t="s">
        <v>1767</v>
      </c>
      <c r="E2465" s="103">
        <v>1.4665966939234461E-4</v>
      </c>
      <c r="F2465" s="103">
        <v>677974</v>
      </c>
      <c r="G2465" s="103">
        <v>8</v>
      </c>
      <c r="H2465" t="s">
        <v>54</v>
      </c>
      <c r="I2465" s="103"/>
    </row>
    <row r="2466" spans="1:9" x14ac:dyDescent="0.35">
      <c r="A2466" t="s">
        <v>2052</v>
      </c>
      <c r="B2466" t="s">
        <v>51</v>
      </c>
      <c r="C2466" t="s">
        <v>36</v>
      </c>
      <c r="D2466" t="s">
        <v>1768</v>
      </c>
      <c r="E2466" s="103">
        <v>1.0983505014447949E-4</v>
      </c>
      <c r="F2466" s="103">
        <v>677974</v>
      </c>
      <c r="G2466" s="103">
        <v>8</v>
      </c>
      <c r="H2466" t="s">
        <v>54</v>
      </c>
      <c r="I2466" s="103"/>
    </row>
    <row r="2467" spans="1:9" x14ac:dyDescent="0.35">
      <c r="A2467" t="s">
        <v>974</v>
      </c>
      <c r="B2467" t="s">
        <v>51</v>
      </c>
      <c r="C2467" t="s">
        <v>36</v>
      </c>
      <c r="D2467" t="s">
        <v>340</v>
      </c>
      <c r="E2467" s="103">
        <v>1.380613500233038E-4</v>
      </c>
      <c r="F2467" s="103">
        <v>677974</v>
      </c>
      <c r="G2467" s="103">
        <v>8</v>
      </c>
      <c r="H2467" t="s">
        <v>54</v>
      </c>
      <c r="I2467" s="103"/>
    </row>
    <row r="2468" spans="1:9" x14ac:dyDescent="0.35">
      <c r="A2468" t="s">
        <v>690</v>
      </c>
      <c r="B2468" t="s">
        <v>51</v>
      </c>
      <c r="C2468" t="s">
        <v>36</v>
      </c>
      <c r="D2468" t="s">
        <v>777</v>
      </c>
      <c r="E2468" s="103">
        <v>4.9061868329233456E-4</v>
      </c>
      <c r="F2468" s="103">
        <v>677974</v>
      </c>
      <c r="G2468" s="103">
        <v>8</v>
      </c>
      <c r="H2468" t="s">
        <v>54</v>
      </c>
      <c r="I2468" s="103"/>
    </row>
    <row r="2469" spans="1:9" x14ac:dyDescent="0.35">
      <c r="A2469" t="s">
        <v>691</v>
      </c>
      <c r="B2469" t="s">
        <v>51</v>
      </c>
      <c r="C2469" t="s">
        <v>36</v>
      </c>
      <c r="D2469" t="s">
        <v>776</v>
      </c>
      <c r="E2469" s="103">
        <v>1.0210416669589177E-3</v>
      </c>
      <c r="F2469" s="103">
        <v>677974</v>
      </c>
      <c r="G2469" s="103">
        <v>8</v>
      </c>
      <c r="H2469" t="s">
        <v>54</v>
      </c>
      <c r="I2469" s="103"/>
    </row>
    <row r="2470" spans="1:9" x14ac:dyDescent="0.35">
      <c r="A2470" t="s">
        <v>978</v>
      </c>
      <c r="B2470" t="s">
        <v>51</v>
      </c>
      <c r="C2470" t="s">
        <v>37</v>
      </c>
      <c r="D2470" t="s">
        <v>40</v>
      </c>
      <c r="E2470" s="103">
        <v>3.6996184850402535E-2</v>
      </c>
      <c r="F2470" s="103">
        <v>677974</v>
      </c>
      <c r="G2470" s="103">
        <v>8</v>
      </c>
      <c r="H2470" t="s">
        <v>54</v>
      </c>
      <c r="I2470" s="103"/>
    </row>
    <row r="2471" spans="1:9" x14ac:dyDescent="0.35">
      <c r="A2471" t="s">
        <v>5853</v>
      </c>
      <c r="B2471" t="s">
        <v>51</v>
      </c>
      <c r="C2471" t="s">
        <v>37</v>
      </c>
      <c r="D2471" t="s">
        <v>5070</v>
      </c>
      <c r="E2471" s="103">
        <v>3.7816209412263192E-2</v>
      </c>
      <c r="F2471" s="103">
        <v>677974</v>
      </c>
      <c r="G2471" s="103">
        <v>8</v>
      </c>
      <c r="H2471" t="s">
        <v>54</v>
      </c>
      <c r="I2471" s="103"/>
    </row>
    <row r="2472" spans="1:9" x14ac:dyDescent="0.35">
      <c r="A2472" t="s">
        <v>5854</v>
      </c>
      <c r="B2472" t="s">
        <v>51</v>
      </c>
      <c r="C2472" t="s">
        <v>37</v>
      </c>
      <c r="D2472" t="s">
        <v>5071</v>
      </c>
      <c r="E2472" s="103">
        <v>3.7052647970253455E-2</v>
      </c>
      <c r="F2472" s="103">
        <v>677974</v>
      </c>
      <c r="G2472" s="103">
        <v>8</v>
      </c>
      <c r="H2472" t="s">
        <v>54</v>
      </c>
      <c r="I2472" s="103"/>
    </row>
    <row r="2473" spans="1:9" x14ac:dyDescent="0.35">
      <c r="A2473" t="s">
        <v>5855</v>
      </c>
      <c r="B2473" t="s">
        <v>51</v>
      </c>
      <c r="C2473" t="s">
        <v>37</v>
      </c>
      <c r="D2473" t="s">
        <v>5072</v>
      </c>
      <c r="E2473" s="103">
        <v>3.780310193187731E-2</v>
      </c>
      <c r="F2473" s="103">
        <v>677974</v>
      </c>
      <c r="G2473" s="103">
        <v>8</v>
      </c>
      <c r="H2473" t="s">
        <v>54</v>
      </c>
      <c r="I2473" s="103"/>
    </row>
    <row r="2474" spans="1:9" x14ac:dyDescent="0.35">
      <c r="A2474" t="s">
        <v>976</v>
      </c>
      <c r="B2474" t="s">
        <v>51</v>
      </c>
      <c r="C2474" t="s">
        <v>37</v>
      </c>
      <c r="D2474" t="s">
        <v>42</v>
      </c>
      <c r="E2474" s="103">
        <v>3.7725549012901295E-2</v>
      </c>
      <c r="F2474" s="103">
        <v>677974</v>
      </c>
      <c r="G2474" s="103">
        <v>8</v>
      </c>
      <c r="H2474" t="s">
        <v>54</v>
      </c>
      <c r="I2474" s="103"/>
    </row>
    <row r="2475" spans="1:9" x14ac:dyDescent="0.35">
      <c r="A2475" t="s">
        <v>2019</v>
      </c>
      <c r="B2475" t="s">
        <v>51</v>
      </c>
      <c r="C2475" t="s">
        <v>37</v>
      </c>
      <c r="D2475" t="s">
        <v>1767</v>
      </c>
      <c r="E2475" s="103">
        <v>3.7666943783296644E-2</v>
      </c>
      <c r="F2475" s="103">
        <v>677974</v>
      </c>
      <c r="G2475" s="103">
        <v>8</v>
      </c>
      <c r="H2475" t="s">
        <v>54</v>
      </c>
      <c r="I2475" s="103"/>
    </row>
    <row r="2476" spans="1:9" x14ac:dyDescent="0.35">
      <c r="A2476" t="s">
        <v>2020</v>
      </c>
      <c r="B2476" t="s">
        <v>51</v>
      </c>
      <c r="C2476" t="s">
        <v>37</v>
      </c>
      <c r="D2476" t="s">
        <v>1768</v>
      </c>
      <c r="E2476" s="103">
        <v>2.8914340976158533E-2</v>
      </c>
      <c r="F2476" s="103">
        <v>677974</v>
      </c>
      <c r="G2476" s="103">
        <v>8</v>
      </c>
      <c r="H2476" t="s">
        <v>54</v>
      </c>
      <c r="I2476" s="103"/>
    </row>
    <row r="2477" spans="1:9" x14ac:dyDescent="0.35">
      <c r="A2477" t="s">
        <v>977</v>
      </c>
      <c r="B2477" t="s">
        <v>51</v>
      </c>
      <c r="C2477" t="s">
        <v>37</v>
      </c>
      <c r="D2477" t="s">
        <v>340</v>
      </c>
      <c r="E2477" s="103">
        <v>3.5283072041187469E-2</v>
      </c>
      <c r="F2477" s="103">
        <v>677974</v>
      </c>
      <c r="G2477" s="103">
        <v>8</v>
      </c>
      <c r="H2477" t="s">
        <v>54</v>
      </c>
      <c r="I2477" s="103"/>
    </row>
    <row r="2478" spans="1:9" x14ac:dyDescent="0.35">
      <c r="A2478" t="s">
        <v>692</v>
      </c>
      <c r="B2478" t="s">
        <v>51</v>
      </c>
      <c r="C2478" t="s">
        <v>37</v>
      </c>
      <c r="D2478" t="s">
        <v>777</v>
      </c>
      <c r="E2478" s="103">
        <v>9.9365940746336645E-2</v>
      </c>
      <c r="F2478" s="103">
        <v>677974</v>
      </c>
      <c r="G2478" s="103">
        <v>8</v>
      </c>
      <c r="H2478" t="s">
        <v>54</v>
      </c>
      <c r="I2478" s="103"/>
    </row>
    <row r="2479" spans="1:9" x14ac:dyDescent="0.35">
      <c r="A2479" t="s">
        <v>693</v>
      </c>
      <c r="B2479" t="s">
        <v>51</v>
      </c>
      <c r="C2479" t="s">
        <v>37</v>
      </c>
      <c r="D2479" t="s">
        <v>776</v>
      </c>
      <c r="E2479" s="103">
        <v>0.24980698736932527</v>
      </c>
      <c r="F2479" s="103">
        <v>677974</v>
      </c>
      <c r="G2479" s="103">
        <v>8</v>
      </c>
      <c r="H2479" t="s">
        <v>54</v>
      </c>
      <c r="I2479" s="103"/>
    </row>
    <row r="2480" spans="1:9" x14ac:dyDescent="0.35">
      <c r="A2480" t="s">
        <v>981</v>
      </c>
      <c r="B2480" t="s">
        <v>51</v>
      </c>
      <c r="C2480" t="s">
        <v>38</v>
      </c>
      <c r="D2480" t="s">
        <v>40</v>
      </c>
      <c r="E2480" s="103">
        <v>1.6669688736647822E-3</v>
      </c>
      <c r="F2480" s="103">
        <v>677974</v>
      </c>
      <c r="G2480" s="103">
        <v>8</v>
      </c>
      <c r="H2480" t="s">
        <v>54</v>
      </c>
      <c r="I2480" s="103"/>
    </row>
    <row r="2481" spans="1:9" x14ac:dyDescent="0.35">
      <c r="A2481" t="s">
        <v>5856</v>
      </c>
      <c r="B2481" t="s">
        <v>51</v>
      </c>
      <c r="C2481" t="s">
        <v>38</v>
      </c>
      <c r="D2481" t="s">
        <v>5070</v>
      </c>
      <c r="E2481" s="103">
        <v>1.7105062922607227E-3</v>
      </c>
      <c r="F2481" s="103">
        <v>677974</v>
      </c>
      <c r="G2481" s="103">
        <v>8</v>
      </c>
      <c r="H2481" t="s">
        <v>54</v>
      </c>
      <c r="I2481" s="103"/>
    </row>
    <row r="2482" spans="1:9" x14ac:dyDescent="0.35">
      <c r="A2482" t="s">
        <v>5857</v>
      </c>
      <c r="B2482" t="s">
        <v>51</v>
      </c>
      <c r="C2482" t="s">
        <v>38</v>
      </c>
      <c r="D2482" t="s">
        <v>5071</v>
      </c>
      <c r="E2482" s="103">
        <v>1.6669688736647822E-3</v>
      </c>
      <c r="F2482" s="103">
        <v>677974</v>
      </c>
      <c r="G2482" s="103">
        <v>8</v>
      </c>
      <c r="H2482" t="s">
        <v>54</v>
      </c>
      <c r="I2482" s="103"/>
    </row>
    <row r="2483" spans="1:9" x14ac:dyDescent="0.35">
      <c r="A2483" t="s">
        <v>5858</v>
      </c>
      <c r="B2483" t="s">
        <v>51</v>
      </c>
      <c r="C2483" t="s">
        <v>38</v>
      </c>
      <c r="D2483" t="s">
        <v>5072</v>
      </c>
      <c r="E2483" s="103">
        <v>1.7101083473317496E-3</v>
      </c>
      <c r="F2483" s="103">
        <v>677974</v>
      </c>
      <c r="G2483" s="103">
        <v>8</v>
      </c>
      <c r="H2483" t="s">
        <v>54</v>
      </c>
      <c r="I2483" s="103"/>
    </row>
    <row r="2484" spans="1:9" x14ac:dyDescent="0.35">
      <c r="A2484" t="s">
        <v>979</v>
      </c>
      <c r="B2484" t="s">
        <v>51</v>
      </c>
      <c r="C2484" t="s">
        <v>38</v>
      </c>
      <c r="D2484" t="s">
        <v>42</v>
      </c>
      <c r="E2484" s="103">
        <v>1.7104041950927057E-3</v>
      </c>
      <c r="F2484" s="103">
        <v>677974</v>
      </c>
      <c r="G2484" s="103">
        <v>8</v>
      </c>
      <c r="H2484" t="s">
        <v>54</v>
      </c>
      <c r="I2484" s="103"/>
    </row>
    <row r="2485" spans="1:9" x14ac:dyDescent="0.35">
      <c r="A2485" t="s">
        <v>2021</v>
      </c>
      <c r="B2485" t="s">
        <v>51</v>
      </c>
      <c r="C2485" t="s">
        <v>38</v>
      </c>
      <c r="D2485" t="s">
        <v>1767</v>
      </c>
      <c r="E2485" s="103">
        <v>1.7082326362460327E-3</v>
      </c>
      <c r="F2485" s="103">
        <v>677974</v>
      </c>
      <c r="G2485" s="103">
        <v>8</v>
      </c>
      <c r="H2485" t="s">
        <v>54</v>
      </c>
      <c r="I2485" s="103"/>
    </row>
    <row r="2486" spans="1:9" x14ac:dyDescent="0.35">
      <c r="A2486" t="s">
        <v>2022</v>
      </c>
      <c r="B2486" t="s">
        <v>51</v>
      </c>
      <c r="C2486" t="s">
        <v>38</v>
      </c>
      <c r="D2486" t="s">
        <v>1768</v>
      </c>
      <c r="E2486" s="103">
        <v>1.4757759632492544E-3</v>
      </c>
      <c r="F2486" s="103">
        <v>677974</v>
      </c>
      <c r="G2486" s="103">
        <v>8</v>
      </c>
      <c r="H2486" t="s">
        <v>54</v>
      </c>
      <c r="I2486" s="103"/>
    </row>
    <row r="2487" spans="1:9" x14ac:dyDescent="0.35">
      <c r="A2487" t="s">
        <v>980</v>
      </c>
      <c r="B2487" t="s">
        <v>51</v>
      </c>
      <c r="C2487" t="s">
        <v>38</v>
      </c>
      <c r="D2487" t="s">
        <v>340</v>
      </c>
      <c r="E2487" s="103">
        <v>1.5050853637090991E-3</v>
      </c>
      <c r="F2487" s="103">
        <v>677974</v>
      </c>
      <c r="G2487" s="103">
        <v>8</v>
      </c>
      <c r="H2487" t="s">
        <v>54</v>
      </c>
      <c r="I2487" s="103"/>
    </row>
    <row r="2488" spans="1:9" x14ac:dyDescent="0.35">
      <c r="A2488" t="s">
        <v>694</v>
      </c>
      <c r="B2488" t="s">
        <v>51</v>
      </c>
      <c r="C2488" t="s">
        <v>38</v>
      </c>
      <c r="D2488" t="s">
        <v>777</v>
      </c>
      <c r="E2488" s="103">
        <v>4.7212900047350383E-3</v>
      </c>
      <c r="F2488" s="103">
        <v>677974</v>
      </c>
      <c r="G2488" s="103">
        <v>8</v>
      </c>
      <c r="H2488" t="s">
        <v>54</v>
      </c>
      <c r="I2488" s="103"/>
    </row>
    <row r="2489" spans="1:9" x14ac:dyDescent="0.35">
      <c r="A2489" t="s">
        <v>695</v>
      </c>
      <c r="B2489" t="s">
        <v>51</v>
      </c>
      <c r="C2489" t="s">
        <v>38</v>
      </c>
      <c r="D2489" t="s">
        <v>776</v>
      </c>
      <c r="E2489" s="103">
        <v>1.1488497070319782E-2</v>
      </c>
      <c r="F2489" s="103">
        <v>677974</v>
      </c>
      <c r="G2489" s="103">
        <v>8</v>
      </c>
      <c r="H2489" t="s">
        <v>54</v>
      </c>
      <c r="I2489" s="103"/>
    </row>
    <row r="2490" spans="1:9" x14ac:dyDescent="0.35">
      <c r="A2490" t="s">
        <v>984</v>
      </c>
      <c r="B2490" t="s">
        <v>51</v>
      </c>
      <c r="C2490" t="s">
        <v>39</v>
      </c>
      <c r="D2490" t="s">
        <v>40</v>
      </c>
      <c r="E2490" s="103">
        <v>4.3334450858199247E-5</v>
      </c>
      <c r="F2490" s="103">
        <v>677974</v>
      </c>
      <c r="G2490" s="103">
        <v>8</v>
      </c>
      <c r="H2490" t="s">
        <v>54</v>
      </c>
      <c r="I2490" s="103"/>
    </row>
    <row r="2491" spans="1:9" x14ac:dyDescent="0.35">
      <c r="A2491" t="s">
        <v>5859</v>
      </c>
      <c r="B2491" t="s">
        <v>51</v>
      </c>
      <c r="C2491" t="s">
        <v>39</v>
      </c>
      <c r="D2491" t="s">
        <v>5070</v>
      </c>
      <c r="E2491" s="103">
        <v>4.454500925426237E-5</v>
      </c>
      <c r="F2491" s="103">
        <v>677974</v>
      </c>
      <c r="G2491" s="103">
        <v>8</v>
      </c>
      <c r="H2491" t="s">
        <v>54</v>
      </c>
      <c r="I2491" s="103"/>
    </row>
    <row r="2492" spans="1:9" x14ac:dyDescent="0.35">
      <c r="A2492" t="s">
        <v>5860</v>
      </c>
      <c r="B2492" t="s">
        <v>51</v>
      </c>
      <c r="C2492" t="s">
        <v>39</v>
      </c>
      <c r="D2492" t="s">
        <v>5071</v>
      </c>
      <c r="E2492" s="103">
        <v>4.3334450858199247E-5</v>
      </c>
      <c r="F2492" s="103">
        <v>677974</v>
      </c>
      <c r="G2492" s="103">
        <v>8</v>
      </c>
      <c r="H2492" t="s">
        <v>54</v>
      </c>
      <c r="I2492" s="103"/>
    </row>
    <row r="2493" spans="1:9" x14ac:dyDescent="0.35">
      <c r="A2493" t="s">
        <v>5861</v>
      </c>
      <c r="B2493" t="s">
        <v>51</v>
      </c>
      <c r="C2493" t="s">
        <v>39</v>
      </c>
      <c r="D2493" t="s">
        <v>5072</v>
      </c>
      <c r="E2493" s="103">
        <v>4.454500925426237E-5</v>
      </c>
      <c r="F2493" s="103">
        <v>677974</v>
      </c>
      <c r="G2493" s="103">
        <v>8</v>
      </c>
      <c r="H2493" t="s">
        <v>54</v>
      </c>
      <c r="I2493" s="103"/>
    </row>
    <row r="2494" spans="1:9" x14ac:dyDescent="0.35">
      <c r="A2494" t="s">
        <v>982</v>
      </c>
      <c r="B2494" t="s">
        <v>51</v>
      </c>
      <c r="C2494" t="s">
        <v>39</v>
      </c>
      <c r="D2494" t="s">
        <v>42</v>
      </c>
      <c r="E2494" s="103">
        <v>4.454500925426237E-5</v>
      </c>
      <c r="F2494" s="103">
        <v>677974</v>
      </c>
      <c r="G2494" s="103">
        <v>8</v>
      </c>
      <c r="H2494" t="s">
        <v>54</v>
      </c>
      <c r="I2494" s="103"/>
    </row>
    <row r="2495" spans="1:9" x14ac:dyDescent="0.35">
      <c r="A2495" t="s">
        <v>2023</v>
      </c>
      <c r="B2495" t="s">
        <v>51</v>
      </c>
      <c r="C2495" t="s">
        <v>39</v>
      </c>
      <c r="D2495" t="s">
        <v>1767</v>
      </c>
      <c r="E2495" s="103">
        <v>4.454500925426237E-5</v>
      </c>
      <c r="F2495" s="103">
        <v>677974</v>
      </c>
      <c r="G2495" s="103">
        <v>8</v>
      </c>
      <c r="H2495" t="s">
        <v>54</v>
      </c>
      <c r="I2495" s="103"/>
    </row>
    <row r="2496" spans="1:9" x14ac:dyDescent="0.35">
      <c r="A2496" t="s">
        <v>2024</v>
      </c>
      <c r="B2496" t="s">
        <v>51</v>
      </c>
      <c r="C2496" t="s">
        <v>39</v>
      </c>
      <c r="D2496" t="s">
        <v>1768</v>
      </c>
      <c r="E2496" s="103">
        <v>3.1678288831818337E-5</v>
      </c>
      <c r="F2496" s="103">
        <v>677974</v>
      </c>
      <c r="G2496" s="103">
        <v>8</v>
      </c>
      <c r="H2496" t="s">
        <v>54</v>
      </c>
      <c r="I2496" s="103"/>
    </row>
    <row r="2497" spans="1:9" x14ac:dyDescent="0.35">
      <c r="A2497" t="s">
        <v>983</v>
      </c>
      <c r="B2497" t="s">
        <v>51</v>
      </c>
      <c r="C2497" t="s">
        <v>39</v>
      </c>
      <c r="D2497" t="s">
        <v>340</v>
      </c>
      <c r="E2497" s="103">
        <v>4.2469609262114178E-5</v>
      </c>
      <c r="F2497" s="103">
        <v>677974</v>
      </c>
      <c r="G2497" s="103">
        <v>8</v>
      </c>
      <c r="H2497" t="s">
        <v>54</v>
      </c>
      <c r="I2497" s="103"/>
    </row>
    <row r="2498" spans="1:9" x14ac:dyDescent="0.35">
      <c r="A2498" t="s">
        <v>696</v>
      </c>
      <c r="B2498" t="s">
        <v>51</v>
      </c>
      <c r="C2498" t="s">
        <v>39</v>
      </c>
      <c r="D2498" t="s">
        <v>777</v>
      </c>
      <c r="E2498" s="103">
        <v>1.6828447325586415E-4</v>
      </c>
      <c r="F2498" s="103">
        <v>677974</v>
      </c>
      <c r="G2498" s="103">
        <v>8</v>
      </c>
      <c r="H2498" t="s">
        <v>54</v>
      </c>
      <c r="I2498" s="103"/>
    </row>
    <row r="2499" spans="1:9" x14ac:dyDescent="0.35">
      <c r="A2499" t="s">
        <v>697</v>
      </c>
      <c r="B2499" t="s">
        <v>51</v>
      </c>
      <c r="C2499" t="s">
        <v>39</v>
      </c>
      <c r="D2499" t="s">
        <v>776</v>
      </c>
      <c r="E2499" s="103">
        <v>3.5022200529222187E-4</v>
      </c>
      <c r="F2499" s="103">
        <v>677974</v>
      </c>
      <c r="G2499" s="103">
        <v>8</v>
      </c>
      <c r="H2499" t="s">
        <v>54</v>
      </c>
      <c r="I2499" s="103"/>
    </row>
    <row r="2500" spans="1:9" x14ac:dyDescent="0.35">
      <c r="A2500" t="s">
        <v>2745</v>
      </c>
      <c r="B2500" t="s">
        <v>51</v>
      </c>
      <c r="C2500" t="s">
        <v>2588</v>
      </c>
      <c r="D2500" t="s">
        <v>40</v>
      </c>
      <c r="E2500" s="103">
        <v>2.2769670629748973E-4</v>
      </c>
      <c r="F2500" s="103">
        <v>677974</v>
      </c>
      <c r="G2500" s="103">
        <v>8</v>
      </c>
      <c r="H2500" t="s">
        <v>54</v>
      </c>
      <c r="I2500" s="103"/>
    </row>
    <row r="2501" spans="1:9" x14ac:dyDescent="0.35">
      <c r="A2501" t="s">
        <v>5862</v>
      </c>
      <c r="B2501" t="s">
        <v>51</v>
      </c>
      <c r="C2501" t="s">
        <v>2588</v>
      </c>
      <c r="D2501" t="s">
        <v>5070</v>
      </c>
      <c r="E2501" s="103">
        <v>2.3921707290965003E-4</v>
      </c>
      <c r="F2501" s="103">
        <v>677974</v>
      </c>
      <c r="G2501" s="103">
        <v>8</v>
      </c>
      <c r="H2501" t="s">
        <v>54</v>
      </c>
      <c r="I2501" s="103"/>
    </row>
    <row r="2502" spans="1:9" x14ac:dyDescent="0.35">
      <c r="A2502" t="s">
        <v>5863</v>
      </c>
      <c r="B2502" t="s">
        <v>51</v>
      </c>
      <c r="C2502" t="s">
        <v>2588</v>
      </c>
      <c r="D2502" t="s">
        <v>5071</v>
      </c>
      <c r="E2502" s="103">
        <v>2.2797442089581027E-4</v>
      </c>
      <c r="F2502" s="103">
        <v>677974</v>
      </c>
      <c r="G2502" s="103">
        <v>8</v>
      </c>
      <c r="H2502" t="s">
        <v>54</v>
      </c>
      <c r="I2502" s="103"/>
    </row>
    <row r="2503" spans="1:9" x14ac:dyDescent="0.35">
      <c r="A2503" t="s">
        <v>5864</v>
      </c>
      <c r="B2503" t="s">
        <v>51</v>
      </c>
      <c r="C2503" t="s">
        <v>2588</v>
      </c>
      <c r="D2503" t="s">
        <v>5072</v>
      </c>
      <c r="E2503" s="103">
        <v>2.3877579741351401E-4</v>
      </c>
      <c r="F2503" s="103">
        <v>677974</v>
      </c>
      <c r="G2503" s="103">
        <v>8</v>
      </c>
      <c r="H2503" t="s">
        <v>54</v>
      </c>
      <c r="I2503" s="103"/>
    </row>
    <row r="2504" spans="1:9" x14ac:dyDescent="0.35">
      <c r="A2504" t="s">
        <v>2746</v>
      </c>
      <c r="B2504" t="s">
        <v>51</v>
      </c>
      <c r="C2504" t="s">
        <v>2588</v>
      </c>
      <c r="D2504" t="s">
        <v>42</v>
      </c>
      <c r="E2504" s="103">
        <v>2.3808008677204658E-4</v>
      </c>
      <c r="F2504" s="103">
        <v>677974</v>
      </c>
      <c r="G2504" s="103">
        <v>8</v>
      </c>
      <c r="H2504" t="s">
        <v>54</v>
      </c>
      <c r="I2504" s="103"/>
    </row>
    <row r="2505" spans="1:9" x14ac:dyDescent="0.35">
      <c r="A2505" t="s">
        <v>2747</v>
      </c>
      <c r="B2505" t="s">
        <v>51</v>
      </c>
      <c r="C2505" t="s">
        <v>2588</v>
      </c>
      <c r="D2505" t="s">
        <v>1767</v>
      </c>
      <c r="E2505" s="103">
        <v>2.3664088668055424E-4</v>
      </c>
      <c r="F2505" s="103">
        <v>677974</v>
      </c>
      <c r="G2505" s="103">
        <v>8</v>
      </c>
      <c r="H2505" t="s">
        <v>54</v>
      </c>
      <c r="I2505" s="103"/>
    </row>
    <row r="2506" spans="1:9" x14ac:dyDescent="0.35">
      <c r="A2506" t="s">
        <v>2748</v>
      </c>
      <c r="B2506" t="s">
        <v>51</v>
      </c>
      <c r="C2506" t="s">
        <v>2588</v>
      </c>
      <c r="D2506" t="s">
        <v>1768</v>
      </c>
      <c r="E2506" s="103">
        <v>1.6495152270670692E-4</v>
      </c>
      <c r="F2506" s="103">
        <v>677974</v>
      </c>
      <c r="G2506" s="103">
        <v>8</v>
      </c>
      <c r="H2506" t="s">
        <v>54</v>
      </c>
      <c r="I2506" s="103"/>
    </row>
    <row r="2507" spans="1:9" x14ac:dyDescent="0.35">
      <c r="A2507" t="s">
        <v>2749</v>
      </c>
      <c r="B2507" t="s">
        <v>51</v>
      </c>
      <c r="C2507" t="s">
        <v>2588</v>
      </c>
      <c r="D2507" t="s">
        <v>340</v>
      </c>
      <c r="E2507" s="103">
        <v>2.3457837754883024E-4</v>
      </c>
      <c r="F2507" s="103">
        <v>677974</v>
      </c>
      <c r="G2507" s="103">
        <v>8</v>
      </c>
      <c r="H2507" t="s">
        <v>54</v>
      </c>
      <c r="I2507" s="103"/>
    </row>
    <row r="2508" spans="1:9" x14ac:dyDescent="0.35">
      <c r="A2508" t="s">
        <v>2750</v>
      </c>
      <c r="B2508" t="s">
        <v>51</v>
      </c>
      <c r="C2508" t="s">
        <v>2588</v>
      </c>
      <c r="D2508" t="s">
        <v>777</v>
      </c>
      <c r="E2508" s="103">
        <v>6.3812838514678367E-4</v>
      </c>
      <c r="F2508" s="103">
        <v>677974</v>
      </c>
      <c r="G2508" s="103">
        <v>8</v>
      </c>
      <c r="H2508" t="s">
        <v>54</v>
      </c>
      <c r="I2508" s="103"/>
    </row>
    <row r="2509" spans="1:9" x14ac:dyDescent="0.35">
      <c r="A2509" t="s">
        <v>2751</v>
      </c>
      <c r="B2509" t="s">
        <v>51</v>
      </c>
      <c r="C2509" t="s">
        <v>2588</v>
      </c>
      <c r="D2509" t="s">
        <v>776</v>
      </c>
      <c r="E2509" s="103">
        <v>1.5375471046912836E-3</v>
      </c>
      <c r="F2509" s="103">
        <v>677974</v>
      </c>
      <c r="G2509" s="103">
        <v>8</v>
      </c>
      <c r="H2509" t="s">
        <v>54</v>
      </c>
      <c r="I2509" s="103"/>
    </row>
    <row r="2510" spans="1:9" x14ac:dyDescent="0.35">
      <c r="A2510" t="s">
        <v>2752</v>
      </c>
      <c r="B2510" t="s">
        <v>51</v>
      </c>
      <c r="C2510" t="s">
        <v>2589</v>
      </c>
      <c r="D2510" t="s">
        <v>40</v>
      </c>
      <c r="E2510" s="103">
        <v>2.5316495585219019E-3</v>
      </c>
      <c r="F2510" s="103">
        <v>677974</v>
      </c>
      <c r="G2510" s="103">
        <v>8</v>
      </c>
      <c r="H2510" t="s">
        <v>54</v>
      </c>
      <c r="I2510" s="103"/>
    </row>
    <row r="2511" spans="1:9" x14ac:dyDescent="0.35">
      <c r="A2511" t="s">
        <v>5865</v>
      </c>
      <c r="B2511" t="s">
        <v>51</v>
      </c>
      <c r="C2511" t="s">
        <v>2589</v>
      </c>
      <c r="D2511" t="s">
        <v>5070</v>
      </c>
      <c r="E2511" s="103">
        <v>2.6281340061952946E-3</v>
      </c>
      <c r="F2511" s="103">
        <v>677974</v>
      </c>
      <c r="G2511" s="103">
        <v>8</v>
      </c>
      <c r="H2511" t="s">
        <v>54</v>
      </c>
      <c r="I2511" s="103"/>
    </row>
    <row r="2512" spans="1:9" x14ac:dyDescent="0.35">
      <c r="A2512" t="s">
        <v>5866</v>
      </c>
      <c r="B2512" t="s">
        <v>51</v>
      </c>
      <c r="C2512" t="s">
        <v>2589</v>
      </c>
      <c r="D2512" t="s">
        <v>5071</v>
      </c>
      <c r="E2512" s="103">
        <v>2.5332733989726335E-3</v>
      </c>
      <c r="F2512" s="103">
        <v>677974</v>
      </c>
      <c r="G2512" s="103">
        <v>8</v>
      </c>
      <c r="H2512" t="s">
        <v>54</v>
      </c>
      <c r="I2512" s="103"/>
    </row>
    <row r="2513" spans="1:9" x14ac:dyDescent="0.35">
      <c r="A2513" t="s">
        <v>5867</v>
      </c>
      <c r="B2513" t="s">
        <v>51</v>
      </c>
      <c r="C2513" t="s">
        <v>2589</v>
      </c>
      <c r="D2513" t="s">
        <v>5072</v>
      </c>
      <c r="E2513" s="103">
        <v>2.6268758214283991E-3</v>
      </c>
      <c r="F2513" s="103">
        <v>677974</v>
      </c>
      <c r="G2513" s="103">
        <v>8</v>
      </c>
      <c r="H2513" t="s">
        <v>54</v>
      </c>
      <c r="I2513" s="103"/>
    </row>
    <row r="2514" spans="1:9" x14ac:dyDescent="0.35">
      <c r="A2514" t="s">
        <v>2753</v>
      </c>
      <c r="B2514" t="s">
        <v>51</v>
      </c>
      <c r="C2514" t="s">
        <v>2589</v>
      </c>
      <c r="D2514" t="s">
        <v>42</v>
      </c>
      <c r="E2514" s="103">
        <v>2.6203706665237879E-3</v>
      </c>
      <c r="F2514" s="103">
        <v>677974</v>
      </c>
      <c r="G2514" s="103">
        <v>8</v>
      </c>
      <c r="H2514" t="s">
        <v>54</v>
      </c>
      <c r="I2514" s="103"/>
    </row>
    <row r="2515" spans="1:9" x14ac:dyDescent="0.35">
      <c r="A2515" t="s">
        <v>2754</v>
      </c>
      <c r="B2515" t="s">
        <v>51</v>
      </c>
      <c r="C2515" t="s">
        <v>2589</v>
      </c>
      <c r="D2515" t="s">
        <v>1767</v>
      </c>
      <c r="E2515" s="103">
        <v>2.5957231041607498E-3</v>
      </c>
      <c r="F2515" s="103">
        <v>677974</v>
      </c>
      <c r="G2515" s="103">
        <v>8</v>
      </c>
      <c r="H2515" t="s">
        <v>54</v>
      </c>
      <c r="I2515" s="103"/>
    </row>
    <row r="2516" spans="1:9" x14ac:dyDescent="0.35">
      <c r="A2516" t="s">
        <v>2755</v>
      </c>
      <c r="B2516" t="s">
        <v>51</v>
      </c>
      <c r="C2516" t="s">
        <v>2589</v>
      </c>
      <c r="D2516" t="s">
        <v>1768</v>
      </c>
      <c r="E2516" s="103">
        <v>1.6630037147417132E-3</v>
      </c>
      <c r="F2516" s="103">
        <v>677974</v>
      </c>
      <c r="G2516" s="103">
        <v>8</v>
      </c>
      <c r="H2516" t="s">
        <v>54</v>
      </c>
      <c r="I2516" s="103"/>
    </row>
    <row r="2517" spans="1:9" x14ac:dyDescent="0.35">
      <c r="A2517" t="s">
        <v>2756</v>
      </c>
      <c r="B2517" t="s">
        <v>51</v>
      </c>
      <c r="C2517" t="s">
        <v>2589</v>
      </c>
      <c r="D2517" t="s">
        <v>340</v>
      </c>
      <c r="E2517" s="103">
        <v>2.5909088394971474E-3</v>
      </c>
      <c r="F2517" s="103">
        <v>677974</v>
      </c>
      <c r="G2517" s="103">
        <v>8</v>
      </c>
      <c r="H2517" t="s">
        <v>54</v>
      </c>
      <c r="I2517" s="103"/>
    </row>
    <row r="2518" spans="1:9" x14ac:dyDescent="0.35">
      <c r="A2518" t="s">
        <v>2757</v>
      </c>
      <c r="B2518" t="s">
        <v>51</v>
      </c>
      <c r="C2518" t="s">
        <v>2589</v>
      </c>
      <c r="D2518" t="s">
        <v>777</v>
      </c>
      <c r="E2518" s="103">
        <v>6.2021873632949181E-3</v>
      </c>
      <c r="F2518" s="103">
        <v>677974</v>
      </c>
      <c r="G2518" s="103">
        <v>8</v>
      </c>
      <c r="H2518" t="s">
        <v>54</v>
      </c>
      <c r="I2518" s="103"/>
    </row>
    <row r="2519" spans="1:9" x14ac:dyDescent="0.35">
      <c r="A2519" t="s">
        <v>2758</v>
      </c>
      <c r="B2519" t="s">
        <v>51</v>
      </c>
      <c r="C2519" t="s">
        <v>2589</v>
      </c>
      <c r="D2519" t="s">
        <v>776</v>
      </c>
      <c r="E2519" s="103">
        <v>1.6634769639469922E-2</v>
      </c>
      <c r="F2519" s="103">
        <v>677974</v>
      </c>
      <c r="G2519" s="103">
        <v>8</v>
      </c>
      <c r="H2519" t="s">
        <v>54</v>
      </c>
      <c r="I2519" s="103"/>
    </row>
    <row r="2520" spans="1:9" x14ac:dyDescent="0.35">
      <c r="A2520" t="s">
        <v>2738</v>
      </c>
      <c r="B2520" t="s">
        <v>51</v>
      </c>
      <c r="C2520" t="s">
        <v>2590</v>
      </c>
      <c r="D2520" t="s">
        <v>40</v>
      </c>
      <c r="E2520" s="103">
        <v>3.1651134179424007E-5</v>
      </c>
      <c r="F2520" s="103">
        <v>677974</v>
      </c>
      <c r="G2520" s="103">
        <v>8</v>
      </c>
      <c r="H2520" t="s">
        <v>54</v>
      </c>
      <c r="I2520" s="103"/>
    </row>
    <row r="2521" spans="1:9" x14ac:dyDescent="0.35">
      <c r="A2521" t="s">
        <v>5868</v>
      </c>
      <c r="B2521" t="s">
        <v>51</v>
      </c>
      <c r="C2521" t="s">
        <v>2590</v>
      </c>
      <c r="D2521" t="s">
        <v>5070</v>
      </c>
      <c r="E2521" s="103">
        <v>3.1651134179424007E-5</v>
      </c>
      <c r="F2521" s="103">
        <v>677974</v>
      </c>
      <c r="G2521" s="103">
        <v>8</v>
      </c>
      <c r="H2521" t="s">
        <v>54</v>
      </c>
      <c r="I2521" s="103"/>
    </row>
    <row r="2522" spans="1:9" x14ac:dyDescent="0.35">
      <c r="A2522" t="s">
        <v>5869</v>
      </c>
      <c r="B2522" t="s">
        <v>51</v>
      </c>
      <c r="C2522" t="s">
        <v>2590</v>
      </c>
      <c r="D2522" t="s">
        <v>5071</v>
      </c>
      <c r="E2522" s="103">
        <v>3.1651134179424007E-5</v>
      </c>
      <c r="F2522" s="103">
        <v>677974</v>
      </c>
      <c r="G2522" s="103">
        <v>8</v>
      </c>
      <c r="H2522" t="s">
        <v>54</v>
      </c>
      <c r="I2522" s="103"/>
    </row>
    <row r="2523" spans="1:9" x14ac:dyDescent="0.35">
      <c r="A2523" t="s">
        <v>5870</v>
      </c>
      <c r="B2523" t="s">
        <v>51</v>
      </c>
      <c r="C2523" t="s">
        <v>2590</v>
      </c>
      <c r="D2523" t="s">
        <v>5072</v>
      </c>
      <c r="E2523" s="103">
        <v>3.1651134179424007E-5</v>
      </c>
      <c r="F2523" s="103">
        <v>677974</v>
      </c>
      <c r="G2523" s="103">
        <v>8</v>
      </c>
      <c r="H2523" t="s">
        <v>54</v>
      </c>
      <c r="I2523" s="103"/>
    </row>
    <row r="2524" spans="1:9" x14ac:dyDescent="0.35">
      <c r="A2524" t="s">
        <v>2739</v>
      </c>
      <c r="B2524" t="s">
        <v>51</v>
      </c>
      <c r="C2524" t="s">
        <v>2590</v>
      </c>
      <c r="D2524" t="s">
        <v>42</v>
      </c>
      <c r="E2524" s="103">
        <v>3.1651134179424007E-5</v>
      </c>
      <c r="F2524" s="103">
        <v>677974</v>
      </c>
      <c r="G2524" s="103">
        <v>8</v>
      </c>
      <c r="H2524" t="s">
        <v>54</v>
      </c>
      <c r="I2524" s="103"/>
    </row>
    <row r="2525" spans="1:9" x14ac:dyDescent="0.35">
      <c r="A2525" t="s">
        <v>2740</v>
      </c>
      <c r="B2525" t="s">
        <v>51</v>
      </c>
      <c r="C2525" t="s">
        <v>2590</v>
      </c>
      <c r="D2525" t="s">
        <v>1767</v>
      </c>
      <c r="E2525" s="103">
        <v>3.1228121407561501E-5</v>
      </c>
      <c r="F2525" s="103">
        <v>677974</v>
      </c>
      <c r="G2525" s="103">
        <v>8</v>
      </c>
      <c r="H2525" t="s">
        <v>54</v>
      </c>
      <c r="I2525" s="103"/>
    </row>
    <row r="2526" spans="1:9" x14ac:dyDescent="0.35">
      <c r="A2526" t="s">
        <v>2741</v>
      </c>
      <c r="B2526" t="s">
        <v>51</v>
      </c>
      <c r="C2526" t="s">
        <v>2590</v>
      </c>
      <c r="D2526" t="s">
        <v>1768</v>
      </c>
      <c r="E2526" s="103">
        <v>2.1383696529304664E-5</v>
      </c>
      <c r="F2526" s="103">
        <v>677974</v>
      </c>
      <c r="G2526" s="103">
        <v>8</v>
      </c>
      <c r="H2526" t="s">
        <v>54</v>
      </c>
      <c r="I2526" s="103"/>
    </row>
    <row r="2527" spans="1:9" x14ac:dyDescent="0.35">
      <c r="A2527" t="s">
        <v>2742</v>
      </c>
      <c r="B2527" t="s">
        <v>51</v>
      </c>
      <c r="C2527" t="s">
        <v>2590</v>
      </c>
      <c r="D2527" t="s">
        <v>340</v>
      </c>
      <c r="E2527" s="103">
        <v>3.1651134179424007E-5</v>
      </c>
      <c r="F2527" s="103">
        <v>677974</v>
      </c>
      <c r="G2527" s="103">
        <v>8</v>
      </c>
      <c r="H2527" t="s">
        <v>54</v>
      </c>
      <c r="I2527" s="103"/>
    </row>
    <row r="2528" spans="1:9" x14ac:dyDescent="0.35">
      <c r="A2528" t="s">
        <v>2743</v>
      </c>
      <c r="B2528" t="s">
        <v>51</v>
      </c>
      <c r="C2528" t="s">
        <v>2590</v>
      </c>
      <c r="D2528" t="s">
        <v>777</v>
      </c>
      <c r="E2528" s="103">
        <v>7.3590871140026697E-5</v>
      </c>
      <c r="F2528" s="103">
        <v>677974</v>
      </c>
      <c r="G2528" s="103">
        <v>8</v>
      </c>
      <c r="H2528" t="s">
        <v>54</v>
      </c>
      <c r="I2528" s="103"/>
    </row>
    <row r="2529" spans="1:9" x14ac:dyDescent="0.35">
      <c r="A2529" t="s">
        <v>2744</v>
      </c>
      <c r="B2529" t="s">
        <v>51</v>
      </c>
      <c r="C2529" t="s">
        <v>2590</v>
      </c>
      <c r="D2529" t="s">
        <v>776</v>
      </c>
      <c r="E2529" s="103">
        <v>1.9737668620380399E-4</v>
      </c>
      <c r="F2529" s="103">
        <v>677974</v>
      </c>
      <c r="G2529" s="103">
        <v>8</v>
      </c>
      <c r="H2529" t="s">
        <v>54</v>
      </c>
      <c r="I2529" s="103"/>
    </row>
    <row r="2530" spans="1:9" x14ac:dyDescent="0.35">
      <c r="A2530" t="s">
        <v>1101</v>
      </c>
      <c r="B2530" t="s">
        <v>51</v>
      </c>
      <c r="C2530" t="s">
        <v>35</v>
      </c>
      <c r="D2530" t="s">
        <v>40</v>
      </c>
      <c r="E2530" s="103">
        <v>1.0668367803294189E-4</v>
      </c>
      <c r="F2530" s="103">
        <v>677974</v>
      </c>
      <c r="G2530" s="103">
        <v>8</v>
      </c>
      <c r="H2530" t="s">
        <v>54</v>
      </c>
      <c r="I2530" s="103"/>
    </row>
    <row r="2531" spans="1:9" x14ac:dyDescent="0.35">
      <c r="A2531" t="s">
        <v>5871</v>
      </c>
      <c r="B2531" t="s">
        <v>51</v>
      </c>
      <c r="C2531" t="s">
        <v>35</v>
      </c>
      <c r="D2531" t="s">
        <v>5070</v>
      </c>
      <c r="E2531" s="103">
        <v>1.1163329351036378E-4</v>
      </c>
      <c r="F2531" s="103">
        <v>677974</v>
      </c>
      <c r="G2531" s="103">
        <v>8</v>
      </c>
      <c r="H2531" t="s">
        <v>54</v>
      </c>
      <c r="I2531" s="103"/>
    </row>
    <row r="2532" spans="1:9" x14ac:dyDescent="0.35">
      <c r="A2532" t="s">
        <v>5872</v>
      </c>
      <c r="B2532" t="s">
        <v>51</v>
      </c>
      <c r="C2532" t="s">
        <v>35</v>
      </c>
      <c r="D2532" t="s">
        <v>5071</v>
      </c>
      <c r="E2532" s="103">
        <v>1.102994791266476E-4</v>
      </c>
      <c r="F2532" s="103">
        <v>677974</v>
      </c>
      <c r="G2532" s="103">
        <v>8</v>
      </c>
      <c r="H2532" t="s">
        <v>54</v>
      </c>
      <c r="I2532" s="103"/>
    </row>
    <row r="2533" spans="1:9" x14ac:dyDescent="0.35">
      <c r="A2533" t="s">
        <v>5873</v>
      </c>
      <c r="B2533" t="s">
        <v>51</v>
      </c>
      <c r="C2533" t="s">
        <v>35</v>
      </c>
      <c r="D2533" t="s">
        <v>5072</v>
      </c>
      <c r="E2533" s="103">
        <v>1.1163329351036378E-4</v>
      </c>
      <c r="F2533" s="103">
        <v>677974</v>
      </c>
      <c r="G2533" s="103">
        <v>8</v>
      </c>
      <c r="H2533" t="s">
        <v>54</v>
      </c>
      <c r="I2533" s="103"/>
    </row>
    <row r="2534" spans="1:9" x14ac:dyDescent="0.35">
      <c r="A2534" t="s">
        <v>1102</v>
      </c>
      <c r="B2534" t="s">
        <v>51</v>
      </c>
      <c r="C2534" t="s">
        <v>35</v>
      </c>
      <c r="D2534" t="s">
        <v>42</v>
      </c>
      <c r="E2534" s="103">
        <v>1.1112778634226995E-4</v>
      </c>
      <c r="F2534" s="103">
        <v>677974</v>
      </c>
      <c r="G2534" s="103">
        <v>8</v>
      </c>
      <c r="H2534" t="s">
        <v>54</v>
      </c>
      <c r="I2534" s="103"/>
    </row>
    <row r="2535" spans="1:9" x14ac:dyDescent="0.35">
      <c r="A2535" t="s">
        <v>2045</v>
      </c>
      <c r="B2535" t="s">
        <v>51</v>
      </c>
      <c r="C2535" t="s">
        <v>35</v>
      </c>
      <c r="D2535" t="s">
        <v>1767</v>
      </c>
      <c r="E2535" s="103">
        <v>1.1094441788752775E-4</v>
      </c>
      <c r="F2535" s="103">
        <v>677974</v>
      </c>
      <c r="G2535" s="103">
        <v>8</v>
      </c>
      <c r="H2535" t="s">
        <v>54</v>
      </c>
      <c r="I2535" s="103"/>
    </row>
    <row r="2536" spans="1:9" x14ac:dyDescent="0.35">
      <c r="A2536" t="s">
        <v>2046</v>
      </c>
      <c r="B2536" t="s">
        <v>51</v>
      </c>
      <c r="C2536" t="s">
        <v>35</v>
      </c>
      <c r="D2536" t="s">
        <v>1768</v>
      </c>
      <c r="E2536" s="103">
        <v>8.5177743630611367E-5</v>
      </c>
      <c r="F2536" s="103">
        <v>677974</v>
      </c>
      <c r="G2536" s="103">
        <v>8</v>
      </c>
      <c r="H2536" t="s">
        <v>54</v>
      </c>
      <c r="I2536" s="103"/>
    </row>
    <row r="2537" spans="1:9" x14ac:dyDescent="0.35">
      <c r="A2537" t="s">
        <v>1103</v>
      </c>
      <c r="B2537" t="s">
        <v>51</v>
      </c>
      <c r="C2537" t="s">
        <v>35</v>
      </c>
      <c r="D2537" t="s">
        <v>340</v>
      </c>
      <c r="E2537" s="103">
        <v>1.0653549193167778E-4</v>
      </c>
      <c r="F2537" s="103">
        <v>677974</v>
      </c>
      <c r="G2537" s="103">
        <v>8</v>
      </c>
      <c r="H2537" t="s">
        <v>54</v>
      </c>
      <c r="I2537" s="103"/>
    </row>
    <row r="2538" spans="1:9" x14ac:dyDescent="0.35">
      <c r="A2538" t="s">
        <v>1104</v>
      </c>
      <c r="B2538" t="s">
        <v>51</v>
      </c>
      <c r="C2538" t="s">
        <v>35</v>
      </c>
      <c r="D2538" t="s">
        <v>777</v>
      </c>
      <c r="E2538" s="103">
        <v>3.3210342906504168E-4</v>
      </c>
      <c r="F2538" s="103">
        <v>677974</v>
      </c>
      <c r="G2538" s="103">
        <v>8</v>
      </c>
      <c r="H2538" t="s">
        <v>54</v>
      </c>
      <c r="I2538" s="103"/>
    </row>
    <row r="2539" spans="1:9" x14ac:dyDescent="0.35">
      <c r="A2539" t="s">
        <v>1105</v>
      </c>
      <c r="B2539" t="s">
        <v>51</v>
      </c>
      <c r="C2539" t="s">
        <v>35</v>
      </c>
      <c r="D2539" t="s">
        <v>776</v>
      </c>
      <c r="E2539" s="103">
        <v>7.2623000412888974E-4</v>
      </c>
      <c r="F2539" s="103">
        <v>677974</v>
      </c>
      <c r="G2539" s="103">
        <v>8</v>
      </c>
      <c r="H2539" t="s">
        <v>54</v>
      </c>
      <c r="I2539" s="103"/>
    </row>
    <row r="2540" spans="1:9" x14ac:dyDescent="0.35">
      <c r="A2540" t="s">
        <v>3463</v>
      </c>
      <c r="B2540" t="s">
        <v>51</v>
      </c>
      <c r="C2540" t="s">
        <v>3119</v>
      </c>
      <c r="D2540" t="s">
        <v>40</v>
      </c>
      <c r="E2540" s="103">
        <v>0</v>
      </c>
      <c r="F2540" s="103">
        <v>677974</v>
      </c>
      <c r="G2540" s="103">
        <v>8</v>
      </c>
      <c r="H2540" t="s">
        <v>54</v>
      </c>
      <c r="I2540" s="103"/>
    </row>
    <row r="2541" spans="1:9" x14ac:dyDescent="0.35">
      <c r="A2541" t="s">
        <v>5874</v>
      </c>
      <c r="B2541" t="s">
        <v>51</v>
      </c>
      <c r="C2541" t="s">
        <v>3119</v>
      </c>
      <c r="D2541" t="s">
        <v>5070</v>
      </c>
      <c r="E2541" s="103">
        <v>0</v>
      </c>
      <c r="F2541" s="103">
        <v>677974</v>
      </c>
      <c r="G2541" s="103">
        <v>8</v>
      </c>
      <c r="H2541" t="s">
        <v>54</v>
      </c>
      <c r="I2541" s="103"/>
    </row>
    <row r="2542" spans="1:9" x14ac:dyDescent="0.35">
      <c r="A2542" t="s">
        <v>5875</v>
      </c>
      <c r="B2542" t="s">
        <v>51</v>
      </c>
      <c r="C2542" t="s">
        <v>3119</v>
      </c>
      <c r="D2542" t="s">
        <v>5071</v>
      </c>
      <c r="E2542" s="103">
        <v>0</v>
      </c>
      <c r="F2542" s="103">
        <v>677974</v>
      </c>
      <c r="G2542" s="103">
        <v>8</v>
      </c>
      <c r="H2542" t="s">
        <v>54</v>
      </c>
      <c r="I2542" s="103"/>
    </row>
    <row r="2543" spans="1:9" x14ac:dyDescent="0.35">
      <c r="A2543" t="s">
        <v>5876</v>
      </c>
      <c r="B2543" t="s">
        <v>51</v>
      </c>
      <c r="C2543" t="s">
        <v>3119</v>
      </c>
      <c r="D2543" t="s">
        <v>5072</v>
      </c>
      <c r="E2543" s="103">
        <v>0</v>
      </c>
      <c r="F2543" s="103">
        <v>677974</v>
      </c>
      <c r="G2543" s="103">
        <v>8</v>
      </c>
      <c r="H2543" t="s">
        <v>54</v>
      </c>
      <c r="I2543" s="103"/>
    </row>
    <row r="2544" spans="1:9" x14ac:dyDescent="0.35">
      <c r="A2544" t="s">
        <v>3464</v>
      </c>
      <c r="B2544" t="s">
        <v>51</v>
      </c>
      <c r="C2544" t="s">
        <v>3119</v>
      </c>
      <c r="D2544" t="s">
        <v>42</v>
      </c>
      <c r="E2544" s="103">
        <v>0</v>
      </c>
      <c r="F2544" s="103">
        <v>677974</v>
      </c>
      <c r="G2544" s="103">
        <v>8</v>
      </c>
      <c r="H2544" t="s">
        <v>54</v>
      </c>
      <c r="I2544" s="103"/>
    </row>
    <row r="2545" spans="1:9" x14ac:dyDescent="0.35">
      <c r="A2545" t="s">
        <v>3465</v>
      </c>
      <c r="B2545" t="s">
        <v>51</v>
      </c>
      <c r="C2545" t="s">
        <v>3119</v>
      </c>
      <c r="D2545" t="s">
        <v>1767</v>
      </c>
      <c r="E2545" s="103">
        <v>0</v>
      </c>
      <c r="F2545" s="103">
        <v>677974</v>
      </c>
      <c r="G2545" s="103">
        <v>8</v>
      </c>
      <c r="H2545" t="s">
        <v>54</v>
      </c>
      <c r="I2545" s="103"/>
    </row>
    <row r="2546" spans="1:9" x14ac:dyDescent="0.35">
      <c r="A2546" t="s">
        <v>3466</v>
      </c>
      <c r="B2546" t="s">
        <v>51</v>
      </c>
      <c r="C2546" t="s">
        <v>3119</v>
      </c>
      <c r="D2546" t="s">
        <v>1768</v>
      </c>
      <c r="E2546" s="103">
        <v>0</v>
      </c>
      <c r="F2546" s="103">
        <v>677974</v>
      </c>
      <c r="G2546" s="103">
        <v>8</v>
      </c>
      <c r="H2546" t="s">
        <v>54</v>
      </c>
      <c r="I2546" s="103"/>
    </row>
    <row r="2547" spans="1:9" x14ac:dyDescent="0.35">
      <c r="A2547" t="s">
        <v>3467</v>
      </c>
      <c r="B2547" t="s">
        <v>51</v>
      </c>
      <c r="C2547" t="s">
        <v>3119</v>
      </c>
      <c r="D2547" t="s">
        <v>340</v>
      </c>
      <c r="E2547" s="103">
        <v>0</v>
      </c>
      <c r="F2547" s="103">
        <v>677974</v>
      </c>
      <c r="G2547" s="103">
        <v>8</v>
      </c>
      <c r="H2547" t="s">
        <v>54</v>
      </c>
      <c r="I2547" s="103"/>
    </row>
    <row r="2548" spans="1:9" x14ac:dyDescent="0.35">
      <c r="A2548" t="s">
        <v>3468</v>
      </c>
      <c r="B2548" t="s">
        <v>51</v>
      </c>
      <c r="C2548" t="s">
        <v>3119</v>
      </c>
      <c r="D2548" t="s">
        <v>777</v>
      </c>
      <c r="E2548" s="103">
        <v>0</v>
      </c>
      <c r="F2548" s="103">
        <v>677974</v>
      </c>
      <c r="G2548" s="103">
        <v>8</v>
      </c>
      <c r="H2548" t="s">
        <v>54</v>
      </c>
      <c r="I2548" s="103"/>
    </row>
    <row r="2549" spans="1:9" x14ac:dyDescent="0.35">
      <c r="A2549" t="s">
        <v>3469</v>
      </c>
      <c r="B2549" t="s">
        <v>51</v>
      </c>
      <c r="C2549" t="s">
        <v>3119</v>
      </c>
      <c r="D2549" t="s">
        <v>776</v>
      </c>
      <c r="E2549" s="103">
        <v>0</v>
      </c>
      <c r="F2549" s="103">
        <v>677974</v>
      </c>
      <c r="G2549" s="103">
        <v>8</v>
      </c>
      <c r="H2549" t="s">
        <v>54</v>
      </c>
      <c r="I2549" s="103"/>
    </row>
    <row r="2550" spans="1:9" x14ac:dyDescent="0.35">
      <c r="A2550" t="s">
        <v>3470</v>
      </c>
      <c r="B2550" t="s">
        <v>51</v>
      </c>
      <c r="C2550" t="s">
        <v>3104</v>
      </c>
      <c r="D2550" t="s">
        <v>40</v>
      </c>
      <c r="E2550" s="103">
        <v>7.4428887844325284E-3</v>
      </c>
      <c r="F2550" s="103">
        <v>677974</v>
      </c>
      <c r="G2550" s="103">
        <v>8</v>
      </c>
      <c r="H2550" t="s">
        <v>54</v>
      </c>
      <c r="I2550" s="103"/>
    </row>
    <row r="2551" spans="1:9" x14ac:dyDescent="0.35">
      <c r="A2551" t="s">
        <v>5877</v>
      </c>
      <c r="B2551" t="s">
        <v>51</v>
      </c>
      <c r="C2551" t="s">
        <v>3104</v>
      </c>
      <c r="D2551" t="s">
        <v>5070</v>
      </c>
      <c r="E2551" s="103">
        <v>7.9833949722343586E-3</v>
      </c>
      <c r="F2551" s="103">
        <v>677974</v>
      </c>
      <c r="G2551" s="103">
        <v>8</v>
      </c>
      <c r="H2551" t="s">
        <v>54</v>
      </c>
      <c r="I2551" s="103"/>
    </row>
    <row r="2552" spans="1:9" x14ac:dyDescent="0.35">
      <c r="A2552" t="s">
        <v>5878</v>
      </c>
      <c r="B2552" t="s">
        <v>51</v>
      </c>
      <c r="C2552" t="s">
        <v>3104</v>
      </c>
      <c r="D2552" t="s">
        <v>5071</v>
      </c>
      <c r="E2552" s="103">
        <v>7.4500158507321418E-3</v>
      </c>
      <c r="F2552" s="103">
        <v>677974</v>
      </c>
      <c r="G2552" s="103">
        <v>8</v>
      </c>
      <c r="H2552" t="s">
        <v>54</v>
      </c>
      <c r="I2552" s="103"/>
    </row>
    <row r="2553" spans="1:9" x14ac:dyDescent="0.35">
      <c r="A2553" t="s">
        <v>5879</v>
      </c>
      <c r="B2553" t="s">
        <v>51</v>
      </c>
      <c r="C2553" t="s">
        <v>3104</v>
      </c>
      <c r="D2553" t="s">
        <v>5072</v>
      </c>
      <c r="E2553" s="103">
        <v>7.8249091645970891E-3</v>
      </c>
      <c r="F2553" s="103">
        <v>677974</v>
      </c>
      <c r="G2553" s="103">
        <v>8</v>
      </c>
      <c r="H2553" t="s">
        <v>54</v>
      </c>
      <c r="I2553" s="103"/>
    </row>
    <row r="2554" spans="1:9" x14ac:dyDescent="0.35">
      <c r="A2554" t="s">
        <v>3471</v>
      </c>
      <c r="B2554" t="s">
        <v>51</v>
      </c>
      <c r="C2554" t="s">
        <v>3104</v>
      </c>
      <c r="D2554" t="s">
        <v>42</v>
      </c>
      <c r="E2554" s="103">
        <v>7.9105590924447543E-3</v>
      </c>
      <c r="F2554" s="103">
        <v>677974</v>
      </c>
      <c r="G2554" s="103">
        <v>8</v>
      </c>
      <c r="H2554" t="s">
        <v>54</v>
      </c>
      <c r="I2554" s="103"/>
    </row>
    <row r="2555" spans="1:9" x14ac:dyDescent="0.35">
      <c r="A2555" t="s">
        <v>3472</v>
      </c>
      <c r="B2555" t="s">
        <v>51</v>
      </c>
      <c r="C2555" t="s">
        <v>3104</v>
      </c>
      <c r="D2555" t="s">
        <v>1767</v>
      </c>
      <c r="E2555" s="103">
        <v>7.9023365185900887E-3</v>
      </c>
      <c r="F2555" s="103">
        <v>677974</v>
      </c>
      <c r="G2555" s="103">
        <v>8</v>
      </c>
      <c r="H2555" t="s">
        <v>54</v>
      </c>
      <c r="I2555" s="103"/>
    </row>
    <row r="2556" spans="1:9" x14ac:dyDescent="0.35">
      <c r="A2556" t="s">
        <v>3473</v>
      </c>
      <c r="B2556" t="s">
        <v>51</v>
      </c>
      <c r="C2556" t="s">
        <v>3104</v>
      </c>
      <c r="D2556" t="s">
        <v>1768</v>
      </c>
      <c r="E2556" s="103">
        <v>4.7747195067566342E-3</v>
      </c>
      <c r="F2556" s="103">
        <v>677974</v>
      </c>
      <c r="G2556" s="103">
        <v>8</v>
      </c>
      <c r="H2556" t="s">
        <v>54</v>
      </c>
      <c r="I2556" s="103"/>
    </row>
    <row r="2557" spans="1:9" x14ac:dyDescent="0.35">
      <c r="A2557" t="s">
        <v>3474</v>
      </c>
      <c r="B2557" t="s">
        <v>51</v>
      </c>
      <c r="C2557" t="s">
        <v>3104</v>
      </c>
      <c r="D2557" t="s">
        <v>340</v>
      </c>
      <c r="E2557" s="103">
        <v>7.7068250729158761E-3</v>
      </c>
      <c r="F2557" s="103">
        <v>677974</v>
      </c>
      <c r="G2557" s="103">
        <v>8</v>
      </c>
      <c r="H2557" t="s">
        <v>54</v>
      </c>
      <c r="I2557" s="103"/>
    </row>
    <row r="2558" spans="1:9" x14ac:dyDescent="0.35">
      <c r="A2558" t="s">
        <v>3475</v>
      </c>
      <c r="B2558" t="s">
        <v>51</v>
      </c>
      <c r="C2558" t="s">
        <v>3104</v>
      </c>
      <c r="D2558" t="s">
        <v>777</v>
      </c>
      <c r="E2558" s="103">
        <v>1.962903520625962E-2</v>
      </c>
      <c r="F2558" s="103">
        <v>677974</v>
      </c>
      <c r="G2558" s="103">
        <v>8</v>
      </c>
      <c r="H2558" t="s">
        <v>54</v>
      </c>
      <c r="I2558" s="103"/>
    </row>
    <row r="2559" spans="1:9" x14ac:dyDescent="0.35">
      <c r="A2559" t="s">
        <v>3476</v>
      </c>
      <c r="B2559" t="s">
        <v>51</v>
      </c>
      <c r="C2559" t="s">
        <v>3104</v>
      </c>
      <c r="D2559" t="s">
        <v>776</v>
      </c>
      <c r="E2559" s="103">
        <v>4.952242755933637E-2</v>
      </c>
      <c r="F2559" s="103">
        <v>677974</v>
      </c>
      <c r="G2559" s="103">
        <v>8</v>
      </c>
      <c r="H2559" t="s">
        <v>54</v>
      </c>
      <c r="I2559" s="103"/>
    </row>
    <row r="2560" spans="1:9" x14ac:dyDescent="0.35">
      <c r="A2560" t="s">
        <v>3477</v>
      </c>
      <c r="B2560" t="s">
        <v>51</v>
      </c>
      <c r="C2560" t="s">
        <v>3106</v>
      </c>
      <c r="D2560" t="s">
        <v>40</v>
      </c>
      <c r="E2560" s="103">
        <v>5.346090704165752E-2</v>
      </c>
      <c r="F2560" s="103">
        <v>677974</v>
      </c>
      <c r="G2560" s="103">
        <v>8</v>
      </c>
      <c r="H2560" t="s">
        <v>54</v>
      </c>
      <c r="I2560" s="103"/>
    </row>
    <row r="2561" spans="1:9" x14ac:dyDescent="0.35">
      <c r="A2561" t="s">
        <v>5880</v>
      </c>
      <c r="B2561" t="s">
        <v>51</v>
      </c>
      <c r="C2561" t="s">
        <v>3106</v>
      </c>
      <c r="D2561" t="s">
        <v>5070</v>
      </c>
      <c r="E2561" s="103">
        <v>5.6770634938956038E-2</v>
      </c>
      <c r="F2561" s="103">
        <v>677974</v>
      </c>
      <c r="G2561" s="103">
        <v>8</v>
      </c>
      <c r="H2561" t="s">
        <v>54</v>
      </c>
      <c r="I2561" s="103"/>
    </row>
    <row r="2562" spans="1:9" x14ac:dyDescent="0.35">
      <c r="A2562" t="s">
        <v>5881</v>
      </c>
      <c r="B2562" t="s">
        <v>51</v>
      </c>
      <c r="C2562" t="s">
        <v>3106</v>
      </c>
      <c r="D2562" t="s">
        <v>5071</v>
      </c>
      <c r="E2562" s="103">
        <v>5.349534103964762E-2</v>
      </c>
      <c r="F2562" s="103">
        <v>677974</v>
      </c>
      <c r="G2562" s="103">
        <v>8</v>
      </c>
      <c r="H2562" t="s">
        <v>54</v>
      </c>
      <c r="I2562" s="103"/>
    </row>
    <row r="2563" spans="1:9" x14ac:dyDescent="0.35">
      <c r="A2563" t="s">
        <v>5882</v>
      </c>
      <c r="B2563" t="s">
        <v>51</v>
      </c>
      <c r="C2563" t="s">
        <v>3106</v>
      </c>
      <c r="D2563" t="s">
        <v>5072</v>
      </c>
      <c r="E2563" s="103">
        <v>5.6243374210549077E-2</v>
      </c>
      <c r="F2563" s="103">
        <v>677974</v>
      </c>
      <c r="G2563" s="103">
        <v>8</v>
      </c>
      <c r="H2563" t="s">
        <v>54</v>
      </c>
      <c r="I2563" s="103"/>
    </row>
    <row r="2564" spans="1:9" x14ac:dyDescent="0.35">
      <c r="A2564" t="s">
        <v>3478</v>
      </c>
      <c r="B2564" t="s">
        <v>51</v>
      </c>
      <c r="C2564" t="s">
        <v>3106</v>
      </c>
      <c r="D2564" t="s">
        <v>42</v>
      </c>
      <c r="E2564" s="103">
        <v>5.6303215452694927E-2</v>
      </c>
      <c r="F2564" s="103">
        <v>677974</v>
      </c>
      <c r="G2564" s="103">
        <v>8</v>
      </c>
      <c r="H2564" t="s">
        <v>54</v>
      </c>
      <c r="I2564" s="103"/>
    </row>
    <row r="2565" spans="1:9" x14ac:dyDescent="0.35">
      <c r="A2565" t="s">
        <v>3479</v>
      </c>
      <c r="B2565" t="s">
        <v>51</v>
      </c>
      <c r="C2565" t="s">
        <v>3106</v>
      </c>
      <c r="D2565" t="s">
        <v>1767</v>
      </c>
      <c r="E2565" s="103">
        <v>5.6133002934986784E-2</v>
      </c>
      <c r="F2565" s="103">
        <v>677974</v>
      </c>
      <c r="G2565" s="103">
        <v>8</v>
      </c>
      <c r="H2565" t="s">
        <v>54</v>
      </c>
      <c r="I2565" s="103"/>
    </row>
    <row r="2566" spans="1:9" x14ac:dyDescent="0.35">
      <c r="A2566" t="s">
        <v>3480</v>
      </c>
      <c r="B2566" t="s">
        <v>51</v>
      </c>
      <c r="C2566" t="s">
        <v>3106</v>
      </c>
      <c r="D2566" t="s">
        <v>1768</v>
      </c>
      <c r="E2566" s="103">
        <v>3.5699988604728873E-2</v>
      </c>
      <c r="F2566" s="103">
        <v>677974</v>
      </c>
      <c r="G2566" s="103">
        <v>8</v>
      </c>
      <c r="H2566" t="s">
        <v>54</v>
      </c>
      <c r="I2566" s="103"/>
    </row>
    <row r="2567" spans="1:9" x14ac:dyDescent="0.35">
      <c r="A2567" t="s">
        <v>3481</v>
      </c>
      <c r="B2567" t="s">
        <v>51</v>
      </c>
      <c r="C2567" t="s">
        <v>3106</v>
      </c>
      <c r="D2567" t="s">
        <v>340</v>
      </c>
      <c r="E2567" s="103">
        <v>5.5516180836653745E-2</v>
      </c>
      <c r="F2567" s="103">
        <v>677974</v>
      </c>
      <c r="G2567" s="103">
        <v>8</v>
      </c>
      <c r="H2567" t="s">
        <v>54</v>
      </c>
      <c r="I2567" s="103"/>
    </row>
    <row r="2568" spans="1:9" x14ac:dyDescent="0.35">
      <c r="A2568" t="s">
        <v>3482</v>
      </c>
      <c r="B2568" t="s">
        <v>51</v>
      </c>
      <c r="C2568" t="s">
        <v>3106</v>
      </c>
      <c r="D2568" t="s">
        <v>777</v>
      </c>
      <c r="E2568" s="103">
        <v>0.14338618056196659</v>
      </c>
      <c r="F2568" s="103">
        <v>677974</v>
      </c>
      <c r="G2568" s="103">
        <v>8</v>
      </c>
      <c r="H2568" t="s">
        <v>54</v>
      </c>
      <c r="I2568" s="103"/>
    </row>
    <row r="2569" spans="1:9" x14ac:dyDescent="0.35">
      <c r="A2569" t="s">
        <v>3483</v>
      </c>
      <c r="B2569" t="s">
        <v>51</v>
      </c>
      <c r="C2569" t="s">
        <v>3106</v>
      </c>
      <c r="D2569" t="s">
        <v>776</v>
      </c>
      <c r="E2569" s="103">
        <v>0.3615372989679983</v>
      </c>
      <c r="F2569" s="103">
        <v>677974</v>
      </c>
      <c r="G2569" s="103">
        <v>8</v>
      </c>
      <c r="H2569" t="s">
        <v>54</v>
      </c>
      <c r="I2569" s="103"/>
    </row>
    <row r="2570" spans="1:9" x14ac:dyDescent="0.35">
      <c r="A2570" t="s">
        <v>3484</v>
      </c>
      <c r="B2570" t="s">
        <v>51</v>
      </c>
      <c r="C2570" t="s">
        <v>3108</v>
      </c>
      <c r="D2570" t="s">
        <v>40</v>
      </c>
      <c r="E2570" s="103">
        <v>5.3559778244344013E-2</v>
      </c>
      <c r="F2570" s="103">
        <v>677974</v>
      </c>
      <c r="G2570" s="103">
        <v>8</v>
      </c>
      <c r="H2570" t="s">
        <v>54</v>
      </c>
      <c r="I2570" s="103"/>
    </row>
    <row r="2571" spans="1:9" x14ac:dyDescent="0.35">
      <c r="A2571" t="s">
        <v>5883</v>
      </c>
      <c r="B2571" t="s">
        <v>51</v>
      </c>
      <c r="C2571" t="s">
        <v>3108</v>
      </c>
      <c r="D2571" t="s">
        <v>5070</v>
      </c>
      <c r="E2571" s="103">
        <v>5.5482910254163902E-2</v>
      </c>
      <c r="F2571" s="103">
        <v>677974</v>
      </c>
      <c r="G2571" s="103">
        <v>8</v>
      </c>
      <c r="H2571" t="s">
        <v>54</v>
      </c>
      <c r="I2571" s="103"/>
    </row>
    <row r="2572" spans="1:9" x14ac:dyDescent="0.35">
      <c r="A2572" t="s">
        <v>5884</v>
      </c>
      <c r="B2572" t="s">
        <v>51</v>
      </c>
      <c r="C2572" t="s">
        <v>3108</v>
      </c>
      <c r="D2572" t="s">
        <v>5071</v>
      </c>
      <c r="E2572" s="103">
        <v>5.3593425117966838E-2</v>
      </c>
      <c r="F2572" s="103">
        <v>677974</v>
      </c>
      <c r="G2572" s="103">
        <v>8</v>
      </c>
      <c r="H2572" t="s">
        <v>54</v>
      </c>
      <c r="I2572" s="103"/>
    </row>
    <row r="2573" spans="1:9" x14ac:dyDescent="0.35">
      <c r="A2573" t="s">
        <v>5885</v>
      </c>
      <c r="B2573" t="s">
        <v>51</v>
      </c>
      <c r="C2573" t="s">
        <v>3108</v>
      </c>
      <c r="D2573" t="s">
        <v>5072</v>
      </c>
      <c r="E2573" s="103">
        <v>5.5450866213662443E-2</v>
      </c>
      <c r="F2573" s="103">
        <v>677974</v>
      </c>
      <c r="G2573" s="103">
        <v>8</v>
      </c>
      <c r="H2573" t="s">
        <v>54</v>
      </c>
      <c r="I2573" s="103"/>
    </row>
    <row r="2574" spans="1:9" x14ac:dyDescent="0.35">
      <c r="A2574" t="s">
        <v>3485</v>
      </c>
      <c r="B2574" t="s">
        <v>51</v>
      </c>
      <c r="C2574" t="s">
        <v>3108</v>
      </c>
      <c r="D2574" t="s">
        <v>42</v>
      </c>
      <c r="E2574" s="103">
        <v>5.5133528079056485E-2</v>
      </c>
      <c r="F2574" s="103">
        <v>677974</v>
      </c>
      <c r="G2574" s="103">
        <v>8</v>
      </c>
      <c r="H2574" t="s">
        <v>54</v>
      </c>
      <c r="I2574" s="103"/>
    </row>
    <row r="2575" spans="1:9" x14ac:dyDescent="0.35">
      <c r="A2575" t="s">
        <v>3486</v>
      </c>
      <c r="B2575" t="s">
        <v>51</v>
      </c>
      <c r="C2575" t="s">
        <v>3108</v>
      </c>
      <c r="D2575" t="s">
        <v>1767</v>
      </c>
      <c r="E2575" s="103">
        <v>5.484189608655396E-2</v>
      </c>
      <c r="F2575" s="103">
        <v>677974</v>
      </c>
      <c r="G2575" s="103">
        <v>8</v>
      </c>
      <c r="H2575" t="s">
        <v>54</v>
      </c>
      <c r="I2575" s="103"/>
    </row>
    <row r="2576" spans="1:9" x14ac:dyDescent="0.35">
      <c r="A2576" t="s">
        <v>3487</v>
      </c>
      <c r="B2576" t="s">
        <v>51</v>
      </c>
      <c r="C2576" t="s">
        <v>3108</v>
      </c>
      <c r="D2576" t="s">
        <v>1768</v>
      </c>
      <c r="E2576" s="103">
        <v>2.9870241359025159E-2</v>
      </c>
      <c r="F2576" s="103">
        <v>677974</v>
      </c>
      <c r="G2576" s="103">
        <v>8</v>
      </c>
      <c r="H2576" t="s">
        <v>54</v>
      </c>
      <c r="I2576" s="103"/>
    </row>
    <row r="2577" spans="1:9" x14ac:dyDescent="0.35">
      <c r="A2577" t="s">
        <v>3488</v>
      </c>
      <c r="B2577" t="s">
        <v>51</v>
      </c>
      <c r="C2577" t="s">
        <v>3108</v>
      </c>
      <c r="D2577" t="s">
        <v>340</v>
      </c>
      <c r="E2577" s="103">
        <v>5.451729140962687E-2</v>
      </c>
      <c r="F2577" s="103">
        <v>677974</v>
      </c>
      <c r="G2577" s="103">
        <v>8</v>
      </c>
      <c r="H2577" t="s">
        <v>54</v>
      </c>
      <c r="I2577" s="103"/>
    </row>
    <row r="2578" spans="1:9" x14ac:dyDescent="0.35">
      <c r="A2578" t="s">
        <v>3489</v>
      </c>
      <c r="B2578" t="s">
        <v>51</v>
      </c>
      <c r="C2578" t="s">
        <v>3108</v>
      </c>
      <c r="D2578" t="s">
        <v>777</v>
      </c>
      <c r="E2578" s="103">
        <v>0.13577496661662278</v>
      </c>
      <c r="F2578" s="103">
        <v>677974</v>
      </c>
      <c r="G2578" s="103">
        <v>8</v>
      </c>
      <c r="H2578" t="s">
        <v>54</v>
      </c>
      <c r="I2578" s="103"/>
    </row>
    <row r="2579" spans="1:9" x14ac:dyDescent="0.35">
      <c r="A2579" t="s">
        <v>3490</v>
      </c>
      <c r="B2579" t="s">
        <v>51</v>
      </c>
      <c r="C2579" t="s">
        <v>3108</v>
      </c>
      <c r="D2579" t="s">
        <v>776</v>
      </c>
      <c r="E2579" s="103">
        <v>0.35394181507357697</v>
      </c>
      <c r="F2579" s="103">
        <v>677974</v>
      </c>
      <c r="G2579" s="103">
        <v>8</v>
      </c>
      <c r="H2579" t="s">
        <v>54</v>
      </c>
      <c r="I2579" s="103"/>
    </row>
    <row r="2580" spans="1:9" x14ac:dyDescent="0.35">
      <c r="A2580" t="s">
        <v>3491</v>
      </c>
      <c r="B2580" t="s">
        <v>51</v>
      </c>
      <c r="C2580" t="s">
        <v>3110</v>
      </c>
      <c r="D2580" t="s">
        <v>40</v>
      </c>
      <c r="E2580" s="103">
        <v>7.3731330966124428E-2</v>
      </c>
      <c r="F2580" s="103">
        <v>677974</v>
      </c>
      <c r="G2580" s="103">
        <v>8</v>
      </c>
      <c r="H2580" t="s">
        <v>54</v>
      </c>
      <c r="I2580" s="103"/>
    </row>
    <row r="2581" spans="1:9" x14ac:dyDescent="0.35">
      <c r="A2581" t="s">
        <v>5886</v>
      </c>
      <c r="B2581" t="s">
        <v>51</v>
      </c>
      <c r="C2581" t="s">
        <v>3110</v>
      </c>
      <c r="D2581" t="s">
        <v>5070</v>
      </c>
      <c r="E2581" s="103">
        <v>7.7057769738098844E-2</v>
      </c>
      <c r="F2581" s="103">
        <v>677974</v>
      </c>
      <c r="G2581" s="103">
        <v>8</v>
      </c>
      <c r="H2581" t="s">
        <v>54</v>
      </c>
      <c r="I2581" s="103"/>
    </row>
    <row r="2582" spans="1:9" x14ac:dyDescent="0.35">
      <c r="A2582" t="s">
        <v>5887</v>
      </c>
      <c r="B2582" t="s">
        <v>51</v>
      </c>
      <c r="C2582" t="s">
        <v>3110</v>
      </c>
      <c r="D2582" t="s">
        <v>5071</v>
      </c>
      <c r="E2582" s="103">
        <v>7.3774027941218401E-2</v>
      </c>
      <c r="F2582" s="103">
        <v>677974</v>
      </c>
      <c r="G2582" s="103">
        <v>8</v>
      </c>
      <c r="H2582" t="s">
        <v>54</v>
      </c>
      <c r="I2582" s="103"/>
    </row>
    <row r="2583" spans="1:9" x14ac:dyDescent="0.35">
      <c r="A2583" t="s">
        <v>5888</v>
      </c>
      <c r="B2583" t="s">
        <v>51</v>
      </c>
      <c r="C2583" t="s">
        <v>3110</v>
      </c>
      <c r="D2583" t="s">
        <v>5072</v>
      </c>
      <c r="E2583" s="103">
        <v>7.7048782668196342E-2</v>
      </c>
      <c r="F2583" s="103">
        <v>677974</v>
      </c>
      <c r="G2583" s="103">
        <v>8</v>
      </c>
      <c r="H2583" t="s">
        <v>54</v>
      </c>
      <c r="I2583" s="103"/>
    </row>
    <row r="2584" spans="1:9" x14ac:dyDescent="0.35">
      <c r="A2584" t="s">
        <v>3492</v>
      </c>
      <c r="B2584" t="s">
        <v>51</v>
      </c>
      <c r="C2584" t="s">
        <v>3110</v>
      </c>
      <c r="D2584" t="s">
        <v>42</v>
      </c>
      <c r="E2584" s="103">
        <v>7.6843129804495966E-2</v>
      </c>
      <c r="F2584" s="103">
        <v>677974</v>
      </c>
      <c r="G2584" s="103">
        <v>8</v>
      </c>
      <c r="H2584" t="s">
        <v>54</v>
      </c>
      <c r="I2584" s="103"/>
    </row>
    <row r="2585" spans="1:9" x14ac:dyDescent="0.35">
      <c r="A2585" t="s">
        <v>3493</v>
      </c>
      <c r="B2585" t="s">
        <v>51</v>
      </c>
      <c r="C2585" t="s">
        <v>3110</v>
      </c>
      <c r="D2585" t="s">
        <v>1767</v>
      </c>
      <c r="E2585" s="103">
        <v>7.6371504490927028E-2</v>
      </c>
      <c r="F2585" s="103">
        <v>677974</v>
      </c>
      <c r="G2585" s="103">
        <v>8</v>
      </c>
      <c r="H2585" t="s">
        <v>54</v>
      </c>
      <c r="I2585" s="103"/>
    </row>
    <row r="2586" spans="1:9" x14ac:dyDescent="0.35">
      <c r="A2586" t="s">
        <v>3494</v>
      </c>
      <c r="B2586" t="s">
        <v>51</v>
      </c>
      <c r="C2586" t="s">
        <v>3110</v>
      </c>
      <c r="D2586" t="s">
        <v>1768</v>
      </c>
      <c r="E2586" s="103">
        <v>3.0231796102492256E-2</v>
      </c>
      <c r="F2586" s="103">
        <v>677974</v>
      </c>
      <c r="G2586" s="103">
        <v>8</v>
      </c>
      <c r="H2586" t="s">
        <v>54</v>
      </c>
      <c r="I2586" s="103"/>
    </row>
    <row r="2587" spans="1:9" x14ac:dyDescent="0.35">
      <c r="A2587" t="s">
        <v>3495</v>
      </c>
      <c r="B2587" t="s">
        <v>51</v>
      </c>
      <c r="C2587" t="s">
        <v>3110</v>
      </c>
      <c r="D2587" t="s">
        <v>340</v>
      </c>
      <c r="E2587" s="103">
        <v>7.6353704780736248E-2</v>
      </c>
      <c r="F2587" s="103">
        <v>677974</v>
      </c>
      <c r="G2587" s="103">
        <v>8</v>
      </c>
      <c r="H2587" t="s">
        <v>54</v>
      </c>
      <c r="I2587" s="103"/>
    </row>
    <row r="2588" spans="1:9" x14ac:dyDescent="0.35">
      <c r="A2588" t="s">
        <v>3496</v>
      </c>
      <c r="B2588" t="s">
        <v>51</v>
      </c>
      <c r="C2588" t="s">
        <v>3110</v>
      </c>
      <c r="D2588" t="s">
        <v>777</v>
      </c>
      <c r="E2588" s="103">
        <v>0.19119793802935087</v>
      </c>
      <c r="F2588" s="103">
        <v>677974</v>
      </c>
      <c r="G2588" s="103">
        <v>8</v>
      </c>
      <c r="H2588" t="s">
        <v>54</v>
      </c>
      <c r="I2588" s="103"/>
    </row>
    <row r="2589" spans="1:9" x14ac:dyDescent="0.35">
      <c r="A2589" t="s">
        <v>3497</v>
      </c>
      <c r="B2589" t="s">
        <v>51</v>
      </c>
      <c r="C2589" t="s">
        <v>3110</v>
      </c>
      <c r="D2589" t="s">
        <v>776</v>
      </c>
      <c r="E2589" s="103">
        <v>0.50554445723211294</v>
      </c>
      <c r="F2589" s="103">
        <v>677974</v>
      </c>
      <c r="G2589" s="103">
        <v>8</v>
      </c>
      <c r="H2589" t="s">
        <v>54</v>
      </c>
      <c r="I2589" s="103"/>
    </row>
    <row r="2590" spans="1:9" x14ac:dyDescent="0.35">
      <c r="A2590" t="s">
        <v>3498</v>
      </c>
      <c r="B2590" t="s">
        <v>51</v>
      </c>
      <c r="C2590" t="s">
        <v>3113</v>
      </c>
      <c r="D2590" t="s">
        <v>40</v>
      </c>
      <c r="E2590" s="103">
        <v>8.0599377116815794E-4</v>
      </c>
      <c r="F2590" s="103">
        <v>677974</v>
      </c>
      <c r="G2590" s="103">
        <v>8</v>
      </c>
      <c r="H2590" t="s">
        <v>54</v>
      </c>
      <c r="I2590" s="103"/>
    </row>
    <row r="2591" spans="1:9" x14ac:dyDescent="0.35">
      <c r="A2591" t="s">
        <v>5889</v>
      </c>
      <c r="B2591" t="s">
        <v>51</v>
      </c>
      <c r="C2591" t="s">
        <v>3113</v>
      </c>
      <c r="D2591" t="s">
        <v>5070</v>
      </c>
      <c r="E2591" s="103">
        <v>8.6744149160905624E-4</v>
      </c>
      <c r="F2591" s="103">
        <v>677974</v>
      </c>
      <c r="G2591" s="103">
        <v>8</v>
      </c>
      <c r="H2591" t="s">
        <v>54</v>
      </c>
      <c r="I2591" s="103"/>
    </row>
    <row r="2592" spans="1:9" x14ac:dyDescent="0.35">
      <c r="A2592" t="s">
        <v>5890</v>
      </c>
      <c r="B2592" t="s">
        <v>51</v>
      </c>
      <c r="C2592" t="s">
        <v>3113</v>
      </c>
      <c r="D2592" t="s">
        <v>5071</v>
      </c>
      <c r="E2592" s="103">
        <v>8.0674073792109512E-4</v>
      </c>
      <c r="F2592" s="103">
        <v>677974</v>
      </c>
      <c r="G2592" s="103">
        <v>8</v>
      </c>
      <c r="H2592" t="s">
        <v>54</v>
      </c>
      <c r="I2592" s="103"/>
    </row>
    <row r="2593" spans="1:9" x14ac:dyDescent="0.35">
      <c r="A2593" t="s">
        <v>5891</v>
      </c>
      <c r="B2593" t="s">
        <v>51</v>
      </c>
      <c r="C2593" t="s">
        <v>3113</v>
      </c>
      <c r="D2593" t="s">
        <v>5072</v>
      </c>
      <c r="E2593" s="103">
        <v>8.5321059553847712E-4</v>
      </c>
      <c r="F2593" s="103">
        <v>677974</v>
      </c>
      <c r="G2593" s="103">
        <v>8</v>
      </c>
      <c r="H2593" t="s">
        <v>54</v>
      </c>
      <c r="I2593" s="103"/>
    </row>
    <row r="2594" spans="1:9" x14ac:dyDescent="0.35">
      <c r="A2594" t="s">
        <v>3499</v>
      </c>
      <c r="B2594" t="s">
        <v>51</v>
      </c>
      <c r="C2594" t="s">
        <v>3113</v>
      </c>
      <c r="D2594" t="s">
        <v>42</v>
      </c>
      <c r="E2594" s="103">
        <v>8.5706624475084987E-4</v>
      </c>
      <c r="F2594" s="103">
        <v>677974</v>
      </c>
      <c r="G2594" s="103">
        <v>8</v>
      </c>
      <c r="H2594" t="s">
        <v>54</v>
      </c>
      <c r="I2594" s="103"/>
    </row>
    <row r="2595" spans="1:9" x14ac:dyDescent="0.35">
      <c r="A2595" t="s">
        <v>3500</v>
      </c>
      <c r="B2595" t="s">
        <v>51</v>
      </c>
      <c r="C2595" t="s">
        <v>3113</v>
      </c>
      <c r="D2595" t="s">
        <v>1767</v>
      </c>
      <c r="E2595" s="103">
        <v>8.5556314684583307E-4</v>
      </c>
      <c r="F2595" s="103">
        <v>677974</v>
      </c>
      <c r="G2595" s="103">
        <v>8</v>
      </c>
      <c r="H2595" t="s">
        <v>54</v>
      </c>
      <c r="I2595" s="103"/>
    </row>
    <row r="2596" spans="1:9" x14ac:dyDescent="0.35">
      <c r="A2596" t="s">
        <v>3501</v>
      </c>
      <c r="B2596" t="s">
        <v>51</v>
      </c>
      <c r="C2596" t="s">
        <v>3113</v>
      </c>
      <c r="D2596" t="s">
        <v>1768</v>
      </c>
      <c r="E2596" s="103">
        <v>5.429528058614445E-4</v>
      </c>
      <c r="F2596" s="103">
        <v>677974</v>
      </c>
      <c r="G2596" s="103">
        <v>8</v>
      </c>
      <c r="H2596" t="s">
        <v>54</v>
      </c>
      <c r="I2596" s="103"/>
    </row>
    <row r="2597" spans="1:9" x14ac:dyDescent="0.35">
      <c r="A2597" t="s">
        <v>3502</v>
      </c>
      <c r="B2597" t="s">
        <v>51</v>
      </c>
      <c r="C2597" t="s">
        <v>3113</v>
      </c>
      <c r="D2597" t="s">
        <v>340</v>
      </c>
      <c r="E2597" s="103">
        <v>8.421849509881456E-4</v>
      </c>
      <c r="F2597" s="103">
        <v>677974</v>
      </c>
      <c r="G2597" s="103">
        <v>8</v>
      </c>
      <c r="H2597" t="s">
        <v>54</v>
      </c>
      <c r="I2597" s="103"/>
    </row>
    <row r="2598" spans="1:9" x14ac:dyDescent="0.35">
      <c r="A2598" t="s">
        <v>3503</v>
      </c>
      <c r="B2598" t="s">
        <v>51</v>
      </c>
      <c r="C2598" t="s">
        <v>3113</v>
      </c>
      <c r="D2598" t="s">
        <v>777</v>
      </c>
      <c r="E2598" s="103">
        <v>2.2307156748298872E-3</v>
      </c>
      <c r="F2598" s="103">
        <v>677974</v>
      </c>
      <c r="G2598" s="103">
        <v>8</v>
      </c>
      <c r="H2598" t="s">
        <v>54</v>
      </c>
      <c r="I2598" s="103"/>
    </row>
    <row r="2599" spans="1:9" x14ac:dyDescent="0.35">
      <c r="A2599" t="s">
        <v>3504</v>
      </c>
      <c r="B2599" t="s">
        <v>51</v>
      </c>
      <c r="C2599" t="s">
        <v>3113</v>
      </c>
      <c r="D2599" t="s">
        <v>776</v>
      </c>
      <c r="E2599" s="103">
        <v>5.5027418420622275E-3</v>
      </c>
      <c r="F2599" s="103">
        <v>677974</v>
      </c>
      <c r="G2599" s="103">
        <v>8</v>
      </c>
      <c r="H2599" t="s">
        <v>54</v>
      </c>
      <c r="I2599" s="103"/>
    </row>
    <row r="2600" spans="1:9" x14ac:dyDescent="0.35">
      <c r="A2600" t="s">
        <v>3505</v>
      </c>
      <c r="B2600" t="s">
        <v>51</v>
      </c>
      <c r="C2600" t="s">
        <v>3115</v>
      </c>
      <c r="D2600" t="s">
        <v>40</v>
      </c>
      <c r="E2600" s="103">
        <v>1.9309854023408966E-3</v>
      </c>
      <c r="F2600" s="103">
        <v>677974</v>
      </c>
      <c r="G2600" s="103">
        <v>8</v>
      </c>
      <c r="H2600" t="s">
        <v>54</v>
      </c>
      <c r="I2600" s="103"/>
    </row>
    <row r="2601" spans="1:9" x14ac:dyDescent="0.35">
      <c r="A2601" t="s">
        <v>5892</v>
      </c>
      <c r="B2601" t="s">
        <v>51</v>
      </c>
      <c r="C2601" t="s">
        <v>3115</v>
      </c>
      <c r="D2601" t="s">
        <v>5070</v>
      </c>
      <c r="E2601" s="103">
        <v>2.0381907084204886E-3</v>
      </c>
      <c r="F2601" s="103">
        <v>677974</v>
      </c>
      <c r="G2601" s="103">
        <v>8</v>
      </c>
      <c r="H2601" t="s">
        <v>54</v>
      </c>
      <c r="I2601" s="103"/>
    </row>
    <row r="2602" spans="1:9" x14ac:dyDescent="0.35">
      <c r="A2602" t="s">
        <v>5893</v>
      </c>
      <c r="B2602" t="s">
        <v>51</v>
      </c>
      <c r="C2602" t="s">
        <v>3115</v>
      </c>
      <c r="D2602" t="s">
        <v>5071</v>
      </c>
      <c r="E2602" s="103">
        <v>1.9322689929039106E-3</v>
      </c>
      <c r="F2602" s="103">
        <v>677974</v>
      </c>
      <c r="G2602" s="103">
        <v>8</v>
      </c>
      <c r="H2602" t="s">
        <v>54</v>
      </c>
      <c r="I2602" s="103"/>
    </row>
    <row r="2603" spans="1:9" x14ac:dyDescent="0.35">
      <c r="A2603" t="s">
        <v>5894</v>
      </c>
      <c r="B2603" t="s">
        <v>51</v>
      </c>
      <c r="C2603" t="s">
        <v>3115</v>
      </c>
      <c r="D2603" t="s">
        <v>5072</v>
      </c>
      <c r="E2603" s="103">
        <v>2.0232345023287299E-3</v>
      </c>
      <c r="F2603" s="103">
        <v>677974</v>
      </c>
      <c r="G2603" s="103">
        <v>8</v>
      </c>
      <c r="H2603" t="s">
        <v>54</v>
      </c>
      <c r="I2603" s="103"/>
    </row>
    <row r="2604" spans="1:9" x14ac:dyDescent="0.35">
      <c r="A2604" t="s">
        <v>3506</v>
      </c>
      <c r="B2604" t="s">
        <v>51</v>
      </c>
      <c r="C2604" t="s">
        <v>3115</v>
      </c>
      <c r="D2604" t="s">
        <v>42</v>
      </c>
      <c r="E2604" s="103">
        <v>2.0211414103474493E-3</v>
      </c>
      <c r="F2604" s="103">
        <v>677974</v>
      </c>
      <c r="G2604" s="103">
        <v>8</v>
      </c>
      <c r="H2604" t="s">
        <v>54</v>
      </c>
      <c r="I2604" s="103"/>
    </row>
    <row r="2605" spans="1:9" x14ac:dyDescent="0.35">
      <c r="A2605" t="s">
        <v>3507</v>
      </c>
      <c r="B2605" t="s">
        <v>51</v>
      </c>
      <c r="C2605" t="s">
        <v>3115</v>
      </c>
      <c r="D2605" t="s">
        <v>1767</v>
      </c>
      <c r="E2605" s="103">
        <v>2.0138899465263409E-3</v>
      </c>
      <c r="F2605" s="103">
        <v>677974</v>
      </c>
      <c r="G2605" s="103">
        <v>8</v>
      </c>
      <c r="H2605" t="s">
        <v>54</v>
      </c>
      <c r="I2605" s="103"/>
    </row>
    <row r="2606" spans="1:9" x14ac:dyDescent="0.35">
      <c r="A2606" t="s">
        <v>3508</v>
      </c>
      <c r="B2606" t="s">
        <v>51</v>
      </c>
      <c r="C2606" t="s">
        <v>3115</v>
      </c>
      <c r="D2606" t="s">
        <v>1768</v>
      </c>
      <c r="E2606" s="103">
        <v>1.2174259960937789E-3</v>
      </c>
      <c r="F2606" s="103">
        <v>677974</v>
      </c>
      <c r="G2606" s="103">
        <v>8</v>
      </c>
      <c r="H2606" t="s">
        <v>54</v>
      </c>
      <c r="I2606" s="103"/>
    </row>
    <row r="2607" spans="1:9" x14ac:dyDescent="0.35">
      <c r="A2607" t="s">
        <v>3509</v>
      </c>
      <c r="B2607" t="s">
        <v>51</v>
      </c>
      <c r="C2607" t="s">
        <v>3115</v>
      </c>
      <c r="D2607" t="s">
        <v>340</v>
      </c>
      <c r="E2607" s="103">
        <v>1.9961891540602157E-3</v>
      </c>
      <c r="F2607" s="103">
        <v>677974</v>
      </c>
      <c r="G2607" s="103">
        <v>8</v>
      </c>
      <c r="H2607" t="s">
        <v>54</v>
      </c>
      <c r="I2607" s="103"/>
    </row>
    <row r="2608" spans="1:9" x14ac:dyDescent="0.35">
      <c r="A2608" t="s">
        <v>3510</v>
      </c>
      <c r="B2608" t="s">
        <v>51</v>
      </c>
      <c r="C2608" t="s">
        <v>3115</v>
      </c>
      <c r="D2608" t="s">
        <v>777</v>
      </c>
      <c r="E2608" s="103">
        <v>5.1235175776901277E-3</v>
      </c>
      <c r="F2608" s="103">
        <v>677974</v>
      </c>
      <c r="G2608" s="103">
        <v>8</v>
      </c>
      <c r="H2608" t="s">
        <v>54</v>
      </c>
      <c r="I2608" s="103"/>
    </row>
    <row r="2609" spans="1:9" x14ac:dyDescent="0.35">
      <c r="A2609" t="s">
        <v>3511</v>
      </c>
      <c r="B2609" t="s">
        <v>51</v>
      </c>
      <c r="C2609" t="s">
        <v>3115</v>
      </c>
      <c r="D2609" t="s">
        <v>776</v>
      </c>
      <c r="E2609" s="103">
        <v>1.3002248500705447E-2</v>
      </c>
      <c r="F2609" s="103">
        <v>677974</v>
      </c>
      <c r="G2609" s="103">
        <v>8</v>
      </c>
      <c r="H2609" t="s">
        <v>54</v>
      </c>
      <c r="I2609" s="103"/>
    </row>
    <row r="2610" spans="1:9" x14ac:dyDescent="0.35">
      <c r="A2610" t="s">
        <v>987</v>
      </c>
      <c r="B2610" t="s">
        <v>51</v>
      </c>
      <c r="C2610" t="s">
        <v>40</v>
      </c>
      <c r="D2610" t="s">
        <v>40</v>
      </c>
      <c r="E2610" s="103">
        <v>1</v>
      </c>
      <c r="F2610" s="103">
        <v>677974</v>
      </c>
      <c r="G2610" s="103">
        <v>8</v>
      </c>
      <c r="H2610" t="s">
        <v>54</v>
      </c>
      <c r="I2610" s="103"/>
    </row>
    <row r="2611" spans="1:9" x14ac:dyDescent="0.35">
      <c r="A2611" t="s">
        <v>5895</v>
      </c>
      <c r="B2611" t="s">
        <v>51</v>
      </c>
      <c r="C2611" t="s">
        <v>40</v>
      </c>
      <c r="D2611" t="s">
        <v>5070</v>
      </c>
      <c r="E2611" s="103">
        <v>1.0400604188239213</v>
      </c>
      <c r="F2611" s="103">
        <v>677974</v>
      </c>
      <c r="G2611" s="103">
        <v>8</v>
      </c>
      <c r="H2611" t="s">
        <v>54</v>
      </c>
      <c r="I2611" s="103"/>
    </row>
    <row r="2612" spans="1:9" x14ac:dyDescent="0.35">
      <c r="A2612" t="s">
        <v>5896</v>
      </c>
      <c r="B2612" t="s">
        <v>51</v>
      </c>
      <c r="C2612" t="s">
        <v>40</v>
      </c>
      <c r="D2612" t="s">
        <v>5071</v>
      </c>
      <c r="E2612" s="103">
        <v>1.0008832125094931</v>
      </c>
      <c r="F2612" s="103">
        <v>677974</v>
      </c>
      <c r="G2612" s="103">
        <v>8</v>
      </c>
      <c r="H2612" t="s">
        <v>54</v>
      </c>
      <c r="I2612" s="103"/>
    </row>
    <row r="2613" spans="1:9" x14ac:dyDescent="0.35">
      <c r="A2613" t="s">
        <v>5897</v>
      </c>
      <c r="B2613" t="s">
        <v>51</v>
      </c>
      <c r="C2613" t="s">
        <v>40</v>
      </c>
      <c r="D2613" t="s">
        <v>5072</v>
      </c>
      <c r="E2613" s="103">
        <v>1.0368192251100588</v>
      </c>
      <c r="F2613" s="103">
        <v>677974</v>
      </c>
      <c r="G2613" s="103">
        <v>8</v>
      </c>
      <c r="H2613" t="s">
        <v>54</v>
      </c>
      <c r="I2613" s="103"/>
    </row>
    <row r="2614" spans="1:9" x14ac:dyDescent="0.35">
      <c r="A2614" t="s">
        <v>985</v>
      </c>
      <c r="B2614" t="s">
        <v>51</v>
      </c>
      <c r="C2614" t="s">
        <v>40</v>
      </c>
      <c r="D2614" t="s">
        <v>42</v>
      </c>
      <c r="E2614" s="103">
        <v>1.0369760508455483</v>
      </c>
      <c r="F2614" s="103">
        <v>677974</v>
      </c>
      <c r="G2614" s="103">
        <v>8</v>
      </c>
      <c r="H2614" t="s">
        <v>54</v>
      </c>
      <c r="I2614" s="103"/>
    </row>
    <row r="2615" spans="1:9" x14ac:dyDescent="0.35">
      <c r="A2615" t="s">
        <v>2025</v>
      </c>
      <c r="B2615" t="s">
        <v>51</v>
      </c>
      <c r="C2615" t="s">
        <v>40</v>
      </c>
      <c r="D2615" t="s">
        <v>1767</v>
      </c>
      <c r="E2615" s="103">
        <v>1.0340065645706942</v>
      </c>
      <c r="F2615" s="103">
        <v>677974</v>
      </c>
      <c r="G2615" s="103">
        <v>8</v>
      </c>
      <c r="H2615" t="s">
        <v>54</v>
      </c>
      <c r="I2615" s="103"/>
    </row>
    <row r="2616" spans="1:9" x14ac:dyDescent="0.35">
      <c r="A2616" t="s">
        <v>2026</v>
      </c>
      <c r="B2616" t="s">
        <v>51</v>
      </c>
      <c r="C2616" t="s">
        <v>40</v>
      </c>
      <c r="D2616" t="s">
        <v>1768</v>
      </c>
      <c r="E2616" s="103">
        <v>0.75255067253839214</v>
      </c>
      <c r="F2616" s="103">
        <v>677974</v>
      </c>
      <c r="G2616" s="103">
        <v>8</v>
      </c>
      <c r="H2616" t="s">
        <v>54</v>
      </c>
      <c r="I2616" s="103"/>
    </row>
    <row r="2617" spans="1:9" x14ac:dyDescent="0.35">
      <c r="A2617" t="s">
        <v>986</v>
      </c>
      <c r="B2617" t="s">
        <v>51</v>
      </c>
      <c r="C2617" t="s">
        <v>40</v>
      </c>
      <c r="D2617" t="s">
        <v>340</v>
      </c>
      <c r="E2617" s="103">
        <v>1.019384620753498</v>
      </c>
      <c r="F2617" s="103">
        <v>677974</v>
      </c>
      <c r="G2617" s="103">
        <v>8</v>
      </c>
      <c r="H2617" t="s">
        <v>54</v>
      </c>
      <c r="I2617" s="103"/>
    </row>
    <row r="2618" spans="1:9" x14ac:dyDescent="0.35">
      <c r="A2618" t="s">
        <v>698</v>
      </c>
      <c r="B2618" t="s">
        <v>51</v>
      </c>
      <c r="C2618" t="s">
        <v>40</v>
      </c>
      <c r="D2618" t="s">
        <v>777</v>
      </c>
      <c r="E2618" s="103">
        <v>2.689529390829275</v>
      </c>
      <c r="F2618" s="103">
        <v>677974</v>
      </c>
      <c r="G2618" s="103">
        <v>8</v>
      </c>
      <c r="H2618" t="s">
        <v>54</v>
      </c>
      <c r="I2618" s="103"/>
    </row>
    <row r="2619" spans="1:9" x14ac:dyDescent="0.35">
      <c r="A2619" t="s">
        <v>702</v>
      </c>
      <c r="B2619" t="s">
        <v>51</v>
      </c>
      <c r="C2619" t="s">
        <v>40</v>
      </c>
      <c r="D2619" t="s">
        <v>776</v>
      </c>
      <c r="E2619" s="103">
        <v>6.8083835953807883</v>
      </c>
      <c r="F2619" s="103">
        <v>677974</v>
      </c>
      <c r="G2619" s="103">
        <v>8</v>
      </c>
      <c r="H2619" t="s">
        <v>54</v>
      </c>
      <c r="I2619" s="103"/>
    </row>
    <row r="2620" spans="1:9" x14ac:dyDescent="0.35">
      <c r="A2620" t="s">
        <v>5898</v>
      </c>
      <c r="B2620" t="s">
        <v>51</v>
      </c>
      <c r="C2620" t="s">
        <v>5070</v>
      </c>
      <c r="D2620" t="s">
        <v>40</v>
      </c>
      <c r="E2620" s="103">
        <v>0.96419712777906696</v>
      </c>
      <c r="F2620" s="103">
        <v>677974</v>
      </c>
      <c r="G2620" s="103">
        <v>8</v>
      </c>
      <c r="H2620" t="s">
        <v>54</v>
      </c>
      <c r="I2620" s="103"/>
    </row>
    <row r="2621" spans="1:9" x14ac:dyDescent="0.35">
      <c r="A2621" t="s">
        <v>5899</v>
      </c>
      <c r="B2621" t="s">
        <v>51</v>
      </c>
      <c r="C2621" t="s">
        <v>5070</v>
      </c>
      <c r="D2621" t="s">
        <v>5070</v>
      </c>
      <c r="E2621" s="103">
        <v>1</v>
      </c>
      <c r="F2621" s="103">
        <v>677974</v>
      </c>
      <c r="G2621" s="103">
        <v>8</v>
      </c>
      <c r="H2621" t="s">
        <v>54</v>
      </c>
      <c r="I2621" s="103"/>
    </row>
    <row r="2622" spans="1:9" x14ac:dyDescent="0.35">
      <c r="A2622" t="s">
        <v>5900</v>
      </c>
      <c r="B2622" t="s">
        <v>51</v>
      </c>
      <c r="C2622" t="s">
        <v>5070</v>
      </c>
      <c r="D2622" t="s">
        <v>5071</v>
      </c>
      <c r="E2622" s="103">
        <v>0.96499415669042365</v>
      </c>
      <c r="F2622" s="103">
        <v>677974</v>
      </c>
      <c r="G2622" s="103">
        <v>8</v>
      </c>
      <c r="H2622" t="s">
        <v>54</v>
      </c>
      <c r="I2622" s="103"/>
    </row>
    <row r="2623" spans="1:9" x14ac:dyDescent="0.35">
      <c r="A2623" t="s">
        <v>5901</v>
      </c>
      <c r="B2623" t="s">
        <v>51</v>
      </c>
      <c r="C2623" t="s">
        <v>5070</v>
      </c>
      <c r="D2623" t="s">
        <v>5072</v>
      </c>
      <c r="E2623" s="103">
        <v>0.9978931980281418</v>
      </c>
      <c r="F2623" s="103">
        <v>677974</v>
      </c>
      <c r="G2623" s="103">
        <v>8</v>
      </c>
      <c r="H2623" t="s">
        <v>54</v>
      </c>
      <c r="I2623" s="103"/>
    </row>
    <row r="2624" spans="1:9" x14ac:dyDescent="0.35">
      <c r="A2624" t="s">
        <v>5902</v>
      </c>
      <c r="B2624" t="s">
        <v>51</v>
      </c>
      <c r="C2624" t="s">
        <v>5070</v>
      </c>
      <c r="D2624" t="s">
        <v>42</v>
      </c>
      <c r="E2624" s="103">
        <v>0.99712179234490173</v>
      </c>
      <c r="F2624" s="103">
        <v>677974</v>
      </c>
      <c r="G2624" s="103">
        <v>8</v>
      </c>
      <c r="H2624" t="s">
        <v>54</v>
      </c>
      <c r="I2624" s="103"/>
    </row>
    <row r="2625" spans="1:9" x14ac:dyDescent="0.35">
      <c r="A2625" t="s">
        <v>5903</v>
      </c>
      <c r="B2625" t="s">
        <v>51</v>
      </c>
      <c r="C2625" t="s">
        <v>5070</v>
      </c>
      <c r="D2625" t="s">
        <v>1767</v>
      </c>
      <c r="E2625" s="103">
        <v>0.99426695479437899</v>
      </c>
      <c r="F2625" s="103">
        <v>677974</v>
      </c>
      <c r="G2625" s="103">
        <v>8</v>
      </c>
      <c r="H2625" t="s">
        <v>54</v>
      </c>
      <c r="I2625" s="103"/>
    </row>
    <row r="2626" spans="1:9" x14ac:dyDescent="0.35">
      <c r="A2626" t="s">
        <v>5904</v>
      </c>
      <c r="B2626" t="s">
        <v>51</v>
      </c>
      <c r="C2626" t="s">
        <v>5070</v>
      </c>
      <c r="D2626" t="s">
        <v>1768</v>
      </c>
      <c r="E2626" s="103">
        <v>0.72629384762229754</v>
      </c>
      <c r="F2626" s="103">
        <v>677974</v>
      </c>
      <c r="G2626" s="103">
        <v>8</v>
      </c>
      <c r="H2626" t="s">
        <v>54</v>
      </c>
      <c r="I2626" s="103"/>
    </row>
    <row r="2627" spans="1:9" x14ac:dyDescent="0.35">
      <c r="A2627" t="s">
        <v>5905</v>
      </c>
      <c r="B2627" t="s">
        <v>51</v>
      </c>
      <c r="C2627" t="s">
        <v>5070</v>
      </c>
      <c r="D2627" t="s">
        <v>340</v>
      </c>
      <c r="E2627" s="103">
        <v>0.98106787014547281</v>
      </c>
      <c r="F2627" s="103">
        <v>677974</v>
      </c>
      <c r="G2627" s="103">
        <v>8</v>
      </c>
      <c r="H2627" t="s">
        <v>54</v>
      </c>
      <c r="I2627" s="103"/>
    </row>
    <row r="2628" spans="1:9" x14ac:dyDescent="0.35">
      <c r="A2628" t="s">
        <v>5906</v>
      </c>
      <c r="B2628" t="s">
        <v>51</v>
      </c>
      <c r="C2628" t="s">
        <v>5070</v>
      </c>
      <c r="D2628" t="s">
        <v>777</v>
      </c>
      <c r="E2628" s="103">
        <v>2.5933074710624466</v>
      </c>
      <c r="F2628" s="103">
        <v>677974</v>
      </c>
      <c r="G2628" s="103">
        <v>8</v>
      </c>
      <c r="H2628" t="s">
        <v>54</v>
      </c>
      <c r="I2628" s="103"/>
    </row>
    <row r="2629" spans="1:9" x14ac:dyDescent="0.35">
      <c r="A2629" t="s">
        <v>5907</v>
      </c>
      <c r="B2629" t="s">
        <v>51</v>
      </c>
      <c r="C2629" t="s">
        <v>5070</v>
      </c>
      <c r="D2629" t="s">
        <v>776</v>
      </c>
      <c r="E2629" s="103">
        <v>6.5649790288375058</v>
      </c>
      <c r="F2629" s="103">
        <v>677974</v>
      </c>
      <c r="G2629" s="103">
        <v>8</v>
      </c>
      <c r="H2629" t="s">
        <v>54</v>
      </c>
      <c r="I2629" s="103"/>
    </row>
    <row r="2630" spans="1:9" x14ac:dyDescent="0.35">
      <c r="A2630" t="s">
        <v>5908</v>
      </c>
      <c r="B2630" t="s">
        <v>51</v>
      </c>
      <c r="C2630" t="s">
        <v>5071</v>
      </c>
      <c r="D2630" t="s">
        <v>40</v>
      </c>
      <c r="E2630" s="103">
        <v>0.99915145654166682</v>
      </c>
      <c r="F2630" s="103">
        <v>677974</v>
      </c>
      <c r="G2630" s="103">
        <v>8</v>
      </c>
      <c r="H2630" t="s">
        <v>54</v>
      </c>
      <c r="I2630" s="103"/>
    </row>
    <row r="2631" spans="1:9" x14ac:dyDescent="0.35">
      <c r="A2631" t="s">
        <v>5909</v>
      </c>
      <c r="B2631" t="s">
        <v>51</v>
      </c>
      <c r="C2631" t="s">
        <v>5071</v>
      </c>
      <c r="D2631" t="s">
        <v>5070</v>
      </c>
      <c r="E2631" s="103">
        <v>1.0390913150611756</v>
      </c>
      <c r="F2631" s="103">
        <v>677974</v>
      </c>
      <c r="G2631" s="103">
        <v>8</v>
      </c>
      <c r="H2631" t="s">
        <v>54</v>
      </c>
      <c r="I2631" s="103"/>
    </row>
    <row r="2632" spans="1:9" x14ac:dyDescent="0.35">
      <c r="A2632" t="s">
        <v>5910</v>
      </c>
      <c r="B2632" t="s">
        <v>51</v>
      </c>
      <c r="C2632" t="s">
        <v>5071</v>
      </c>
      <c r="D2632" t="s">
        <v>5071</v>
      </c>
      <c r="E2632" s="103">
        <v>1</v>
      </c>
      <c r="F2632" s="103">
        <v>677974</v>
      </c>
      <c r="G2632" s="103">
        <v>8</v>
      </c>
      <c r="H2632" t="s">
        <v>54</v>
      </c>
      <c r="I2632" s="103"/>
    </row>
    <row r="2633" spans="1:9" x14ac:dyDescent="0.35">
      <c r="A2633" t="s">
        <v>5911</v>
      </c>
      <c r="B2633" t="s">
        <v>51</v>
      </c>
      <c r="C2633" t="s">
        <v>5071</v>
      </c>
      <c r="D2633" t="s">
        <v>5072</v>
      </c>
      <c r="E2633" s="103">
        <v>1.0359186540497176</v>
      </c>
      <c r="F2633" s="103">
        <v>677974</v>
      </c>
      <c r="G2633" s="103">
        <v>8</v>
      </c>
      <c r="H2633" t="s">
        <v>54</v>
      </c>
      <c r="I2633" s="103"/>
    </row>
    <row r="2634" spans="1:9" x14ac:dyDescent="0.35">
      <c r="A2634" t="s">
        <v>5912</v>
      </c>
      <c r="B2634" t="s">
        <v>51</v>
      </c>
      <c r="C2634" t="s">
        <v>5071</v>
      </c>
      <c r="D2634" t="s">
        <v>42</v>
      </c>
      <c r="E2634" s="103">
        <v>1.0360113215304778</v>
      </c>
      <c r="F2634" s="103">
        <v>677974</v>
      </c>
      <c r="G2634" s="103">
        <v>8</v>
      </c>
      <c r="H2634" t="s">
        <v>54</v>
      </c>
      <c r="I2634" s="103"/>
    </row>
    <row r="2635" spans="1:9" x14ac:dyDescent="0.35">
      <c r="A2635" t="s">
        <v>5913</v>
      </c>
      <c r="B2635" t="s">
        <v>51</v>
      </c>
      <c r="C2635" t="s">
        <v>5071</v>
      </c>
      <c r="D2635" t="s">
        <v>1767</v>
      </c>
      <c r="E2635" s="103">
        <v>1.0330438438536753</v>
      </c>
      <c r="F2635" s="103">
        <v>677974</v>
      </c>
      <c r="G2635" s="103">
        <v>8</v>
      </c>
      <c r="H2635" t="s">
        <v>54</v>
      </c>
      <c r="I2635" s="103"/>
    </row>
    <row r="2636" spans="1:9" x14ac:dyDescent="0.35">
      <c r="A2636" t="s">
        <v>5914</v>
      </c>
      <c r="B2636" t="s">
        <v>51</v>
      </c>
      <c r="C2636" t="s">
        <v>5071</v>
      </c>
      <c r="D2636" t="s">
        <v>1768</v>
      </c>
      <c r="E2636" s="103">
        <v>0.75185338913443667</v>
      </c>
      <c r="F2636" s="103">
        <v>677974</v>
      </c>
      <c r="G2636" s="103">
        <v>8</v>
      </c>
      <c r="H2636" t="s">
        <v>54</v>
      </c>
      <c r="I2636" s="103"/>
    </row>
    <row r="2637" spans="1:9" x14ac:dyDescent="0.35">
      <c r="A2637" t="s">
        <v>5915</v>
      </c>
      <c r="B2637" t="s">
        <v>51</v>
      </c>
      <c r="C2637" t="s">
        <v>5071</v>
      </c>
      <c r="D2637" t="s">
        <v>340</v>
      </c>
      <c r="E2637" s="103">
        <v>1.0187198013444212</v>
      </c>
      <c r="F2637" s="103">
        <v>677974</v>
      </c>
      <c r="G2637" s="103">
        <v>8</v>
      </c>
      <c r="H2637" t="s">
        <v>54</v>
      </c>
      <c r="I2637" s="103"/>
    </row>
    <row r="2638" spans="1:9" x14ac:dyDescent="0.35">
      <c r="A2638" t="s">
        <v>5916</v>
      </c>
      <c r="B2638" t="s">
        <v>51</v>
      </c>
      <c r="C2638" t="s">
        <v>5071</v>
      </c>
      <c r="D2638" t="s">
        <v>777</v>
      </c>
      <c r="E2638" s="103">
        <v>2.6872815265021579</v>
      </c>
      <c r="F2638" s="103">
        <v>677974</v>
      </c>
      <c r="G2638" s="103">
        <v>8</v>
      </c>
      <c r="H2638" t="s">
        <v>54</v>
      </c>
      <c r="I2638" s="103"/>
    </row>
    <row r="2639" spans="1:9" x14ac:dyDescent="0.35">
      <c r="A2639" t="s">
        <v>5917</v>
      </c>
      <c r="B2639" t="s">
        <v>51</v>
      </c>
      <c r="C2639" t="s">
        <v>5071</v>
      </c>
      <c r="D2639" t="s">
        <v>776</v>
      </c>
      <c r="E2639" s="103">
        <v>6.8026659360518611</v>
      </c>
      <c r="F2639" s="103">
        <v>677974</v>
      </c>
      <c r="G2639" s="103">
        <v>8</v>
      </c>
      <c r="H2639" t="s">
        <v>54</v>
      </c>
      <c r="I2639" s="103"/>
    </row>
    <row r="2640" spans="1:9" x14ac:dyDescent="0.35">
      <c r="A2640" t="s">
        <v>1106</v>
      </c>
      <c r="B2640" t="s">
        <v>51</v>
      </c>
      <c r="C2640" t="s">
        <v>58</v>
      </c>
      <c r="D2640" t="s">
        <v>40</v>
      </c>
      <c r="E2640" s="103">
        <v>1.2559290811582411E-2</v>
      </c>
      <c r="F2640" s="103">
        <v>677974</v>
      </c>
      <c r="G2640" s="103">
        <v>8</v>
      </c>
      <c r="H2640" t="s">
        <v>54</v>
      </c>
      <c r="I2640" s="103"/>
    </row>
    <row r="2641" spans="1:9" x14ac:dyDescent="0.35">
      <c r="A2641" t="s">
        <v>5918</v>
      </c>
      <c r="B2641" t="s">
        <v>51</v>
      </c>
      <c r="C2641" t="s">
        <v>58</v>
      </c>
      <c r="D2641" t="s">
        <v>5070</v>
      </c>
      <c r="E2641" s="103">
        <v>1.2989148350539178E-2</v>
      </c>
      <c r="F2641" s="103">
        <v>677974</v>
      </c>
      <c r="G2641" s="103">
        <v>8</v>
      </c>
      <c r="H2641" t="s">
        <v>54</v>
      </c>
      <c r="I2641" s="103"/>
    </row>
    <row r="2642" spans="1:9" x14ac:dyDescent="0.35">
      <c r="A2642" t="s">
        <v>5919</v>
      </c>
      <c r="B2642" t="s">
        <v>51</v>
      </c>
      <c r="C2642" t="s">
        <v>58</v>
      </c>
      <c r="D2642" t="s">
        <v>5071</v>
      </c>
      <c r="E2642" s="103">
        <v>1.2695269266692774E-2</v>
      </c>
      <c r="F2642" s="103">
        <v>677974</v>
      </c>
      <c r="G2642" s="103">
        <v>8</v>
      </c>
      <c r="H2642" t="s">
        <v>54</v>
      </c>
      <c r="I2642" s="103"/>
    </row>
    <row r="2643" spans="1:9" x14ac:dyDescent="0.35">
      <c r="A2643" t="s">
        <v>5920</v>
      </c>
      <c r="B2643" t="s">
        <v>51</v>
      </c>
      <c r="C2643" t="s">
        <v>58</v>
      </c>
      <c r="D2643" t="s">
        <v>5072</v>
      </c>
      <c r="E2643" s="103">
        <v>1.2989148350539178E-2</v>
      </c>
      <c r="F2643" s="103">
        <v>677974</v>
      </c>
      <c r="G2643" s="103">
        <v>8</v>
      </c>
      <c r="H2643" t="s">
        <v>54</v>
      </c>
      <c r="I2643" s="103"/>
    </row>
    <row r="2644" spans="1:9" x14ac:dyDescent="0.35">
      <c r="A2644" t="s">
        <v>1107</v>
      </c>
      <c r="B2644" t="s">
        <v>51</v>
      </c>
      <c r="C2644" t="s">
        <v>58</v>
      </c>
      <c r="D2644" t="s">
        <v>42</v>
      </c>
      <c r="E2644" s="103">
        <v>1.2945199524811759E-2</v>
      </c>
      <c r="F2644" s="103">
        <v>677974</v>
      </c>
      <c r="G2644" s="103">
        <v>8</v>
      </c>
      <c r="H2644" t="s">
        <v>54</v>
      </c>
      <c r="I2644" s="103"/>
    </row>
    <row r="2645" spans="1:9" x14ac:dyDescent="0.35">
      <c r="A2645" t="s">
        <v>2047</v>
      </c>
      <c r="B2645" t="s">
        <v>51</v>
      </c>
      <c r="C2645" t="s">
        <v>58</v>
      </c>
      <c r="D2645" t="s">
        <v>1767</v>
      </c>
      <c r="E2645" s="103">
        <v>1.2913445397388069E-2</v>
      </c>
      <c r="F2645" s="103">
        <v>677974</v>
      </c>
      <c r="G2645" s="103">
        <v>8</v>
      </c>
      <c r="H2645" t="s">
        <v>54</v>
      </c>
      <c r="I2645" s="103"/>
    </row>
    <row r="2646" spans="1:9" x14ac:dyDescent="0.35">
      <c r="A2646" t="s">
        <v>2048</v>
      </c>
      <c r="B2646" t="s">
        <v>51</v>
      </c>
      <c r="C2646" t="s">
        <v>58</v>
      </c>
      <c r="D2646" t="s">
        <v>1768</v>
      </c>
      <c r="E2646" s="103">
        <v>8.6142940768864865E-3</v>
      </c>
      <c r="F2646" s="103">
        <v>677974</v>
      </c>
      <c r="G2646" s="103">
        <v>8</v>
      </c>
      <c r="H2646" t="s">
        <v>54</v>
      </c>
      <c r="I2646" s="103"/>
    </row>
    <row r="2647" spans="1:9" x14ac:dyDescent="0.35">
      <c r="A2647" t="s">
        <v>1108</v>
      </c>
      <c r="B2647" t="s">
        <v>51</v>
      </c>
      <c r="C2647" t="s">
        <v>58</v>
      </c>
      <c r="D2647" t="s">
        <v>340</v>
      </c>
      <c r="E2647" s="103">
        <v>1.2433121638657235E-2</v>
      </c>
      <c r="F2647" s="103">
        <v>677974</v>
      </c>
      <c r="G2647" s="103">
        <v>8</v>
      </c>
      <c r="H2647" t="s">
        <v>54</v>
      </c>
      <c r="I2647" s="103"/>
    </row>
    <row r="2648" spans="1:9" x14ac:dyDescent="0.35">
      <c r="A2648" t="s">
        <v>1109</v>
      </c>
      <c r="B2648" t="s">
        <v>51</v>
      </c>
      <c r="C2648" t="s">
        <v>58</v>
      </c>
      <c r="D2648" t="s">
        <v>777</v>
      </c>
      <c r="E2648" s="103">
        <v>3.2723843003077742E-2</v>
      </c>
      <c r="F2648" s="103">
        <v>677974</v>
      </c>
      <c r="G2648" s="103">
        <v>8</v>
      </c>
      <c r="H2648" t="s">
        <v>54</v>
      </c>
      <c r="I2648" s="103"/>
    </row>
    <row r="2649" spans="1:9" x14ac:dyDescent="0.35">
      <c r="A2649" t="s">
        <v>1110</v>
      </c>
      <c r="B2649" t="s">
        <v>51</v>
      </c>
      <c r="C2649" t="s">
        <v>58</v>
      </c>
      <c r="D2649" t="s">
        <v>776</v>
      </c>
      <c r="E2649" s="103">
        <v>8.1507837342533515E-2</v>
      </c>
      <c r="F2649" s="103">
        <v>677974</v>
      </c>
      <c r="G2649" s="103">
        <v>8</v>
      </c>
      <c r="H2649" t="s">
        <v>54</v>
      </c>
      <c r="I2649" s="103"/>
    </row>
    <row r="2650" spans="1:9" x14ac:dyDescent="0.35">
      <c r="A2650" t="s">
        <v>5921</v>
      </c>
      <c r="B2650" t="s">
        <v>51</v>
      </c>
      <c r="C2650" t="s">
        <v>5072</v>
      </c>
      <c r="D2650" t="s">
        <v>40</v>
      </c>
      <c r="E2650" s="103">
        <v>0.96622352638658493</v>
      </c>
      <c r="F2650" s="103">
        <v>677974</v>
      </c>
      <c r="G2650" s="103">
        <v>8</v>
      </c>
      <c r="H2650" t="s">
        <v>54</v>
      </c>
      <c r="I2650" s="103"/>
    </row>
    <row r="2651" spans="1:9" x14ac:dyDescent="0.35">
      <c r="A2651" t="s">
        <v>5922</v>
      </c>
      <c r="B2651" t="s">
        <v>51</v>
      </c>
      <c r="C2651" t="s">
        <v>5072</v>
      </c>
      <c r="D2651" t="s">
        <v>5070</v>
      </c>
      <c r="E2651" s="103">
        <v>1.0030921061917362</v>
      </c>
      <c r="F2651" s="103">
        <v>677974</v>
      </c>
      <c r="G2651" s="103">
        <v>8</v>
      </c>
      <c r="H2651" t="s">
        <v>54</v>
      </c>
      <c r="I2651" s="103"/>
    </row>
    <row r="2652" spans="1:9" x14ac:dyDescent="0.35">
      <c r="A2652" t="s">
        <v>5923</v>
      </c>
      <c r="B2652" t="s">
        <v>51</v>
      </c>
      <c r="C2652" t="s">
        <v>5072</v>
      </c>
      <c r="D2652" t="s">
        <v>5071</v>
      </c>
      <c r="E2652" s="103">
        <v>0.96705612616479941</v>
      </c>
      <c r="F2652" s="103">
        <v>677974</v>
      </c>
      <c r="G2652" s="103">
        <v>8</v>
      </c>
      <c r="H2652" t="s">
        <v>54</v>
      </c>
      <c r="I2652" s="103"/>
    </row>
    <row r="2653" spans="1:9" x14ac:dyDescent="0.35">
      <c r="A2653" t="s">
        <v>5924</v>
      </c>
      <c r="B2653" t="s">
        <v>51</v>
      </c>
      <c r="C2653" t="s">
        <v>5072</v>
      </c>
      <c r="D2653" t="s">
        <v>5072</v>
      </c>
      <c r="E2653" s="103">
        <v>1</v>
      </c>
      <c r="F2653" s="103">
        <v>677974</v>
      </c>
      <c r="G2653" s="103">
        <v>8</v>
      </c>
      <c r="H2653" t="s">
        <v>54</v>
      </c>
      <c r="I2653" s="103"/>
    </row>
    <row r="2654" spans="1:9" x14ac:dyDescent="0.35">
      <c r="A2654" t="s">
        <v>5925</v>
      </c>
      <c r="B2654" t="s">
        <v>51</v>
      </c>
      <c r="C2654" t="s">
        <v>5072</v>
      </c>
      <c r="D2654" t="s">
        <v>42</v>
      </c>
      <c r="E2654" s="103">
        <v>1.0001659039911963</v>
      </c>
      <c r="F2654" s="103">
        <v>677974</v>
      </c>
      <c r="G2654" s="103">
        <v>8</v>
      </c>
      <c r="H2654" t="s">
        <v>54</v>
      </c>
      <c r="I2654" s="103"/>
    </row>
    <row r="2655" spans="1:9" x14ac:dyDescent="0.35">
      <c r="A2655" t="s">
        <v>5926</v>
      </c>
      <c r="B2655" t="s">
        <v>51</v>
      </c>
      <c r="C2655" t="s">
        <v>5072</v>
      </c>
      <c r="D2655" t="s">
        <v>1767</v>
      </c>
      <c r="E2655" s="103">
        <v>0.99730936641822432</v>
      </c>
      <c r="F2655" s="103">
        <v>677974</v>
      </c>
      <c r="G2655" s="103">
        <v>8</v>
      </c>
      <c r="H2655" t="s">
        <v>54</v>
      </c>
      <c r="I2655" s="103"/>
    </row>
    <row r="2656" spans="1:9" x14ac:dyDescent="0.35">
      <c r="A2656" t="s">
        <v>5927</v>
      </c>
      <c r="B2656" t="s">
        <v>51</v>
      </c>
      <c r="C2656" t="s">
        <v>5072</v>
      </c>
      <c r="D2656" t="s">
        <v>1768</v>
      </c>
      <c r="E2656" s="103">
        <v>0.72795234163856448</v>
      </c>
      <c r="F2656" s="103">
        <v>677974</v>
      </c>
      <c r="G2656" s="103">
        <v>8</v>
      </c>
      <c r="H2656" t="s">
        <v>54</v>
      </c>
      <c r="I2656" s="103"/>
    </row>
    <row r="2657" spans="1:9" x14ac:dyDescent="0.35">
      <c r="A2657" t="s">
        <v>5928</v>
      </c>
      <c r="B2657" t="s">
        <v>51</v>
      </c>
      <c r="C2657" t="s">
        <v>5072</v>
      </c>
      <c r="D2657" t="s">
        <v>340</v>
      </c>
      <c r="E2657" s="103">
        <v>0.9832059033677274</v>
      </c>
      <c r="F2657" s="103">
        <v>677974</v>
      </c>
      <c r="G2657" s="103">
        <v>8</v>
      </c>
      <c r="H2657" t="s">
        <v>54</v>
      </c>
      <c r="I2657" s="103"/>
    </row>
    <row r="2658" spans="1:9" x14ac:dyDescent="0.35">
      <c r="A2658" t="s">
        <v>5929</v>
      </c>
      <c r="B2658" t="s">
        <v>51</v>
      </c>
      <c r="C2658" t="s">
        <v>5072</v>
      </c>
      <c r="D2658" t="s">
        <v>777</v>
      </c>
      <c r="E2658" s="103">
        <v>2.5997680884866066</v>
      </c>
      <c r="F2658" s="103">
        <v>677974</v>
      </c>
      <c r="G2658" s="103">
        <v>8</v>
      </c>
      <c r="H2658" t="s">
        <v>54</v>
      </c>
      <c r="I2658" s="103"/>
    </row>
    <row r="2659" spans="1:9" x14ac:dyDescent="0.35">
      <c r="A2659" t="s">
        <v>5930</v>
      </c>
      <c r="B2659" t="s">
        <v>51</v>
      </c>
      <c r="C2659" t="s">
        <v>5072</v>
      </c>
      <c r="D2659" t="s">
        <v>776</v>
      </c>
      <c r="E2659" s="103">
        <v>6.5797647055624582</v>
      </c>
      <c r="F2659" s="103">
        <v>677974</v>
      </c>
      <c r="G2659" s="103">
        <v>8</v>
      </c>
      <c r="H2659" t="s">
        <v>54</v>
      </c>
      <c r="I2659" s="103"/>
    </row>
    <row r="2660" spans="1:9" x14ac:dyDescent="0.35">
      <c r="A2660" t="s">
        <v>966</v>
      </c>
      <c r="B2660" t="s">
        <v>51</v>
      </c>
      <c r="C2660" t="s">
        <v>42</v>
      </c>
      <c r="D2660" t="s">
        <v>40</v>
      </c>
      <c r="E2660" s="103">
        <v>0.96693410695257598</v>
      </c>
      <c r="F2660" s="103">
        <v>677974</v>
      </c>
      <c r="G2660" s="103">
        <v>8</v>
      </c>
      <c r="H2660" t="s">
        <v>54</v>
      </c>
      <c r="I2660" s="103"/>
    </row>
    <row r="2661" spans="1:9" x14ac:dyDescent="0.35">
      <c r="A2661" t="s">
        <v>5931</v>
      </c>
      <c r="B2661" t="s">
        <v>51</v>
      </c>
      <c r="C2661" t="s">
        <v>42</v>
      </c>
      <c r="D2661" t="s">
        <v>5070</v>
      </c>
      <c r="E2661" s="103">
        <v>1.0029056322000296</v>
      </c>
      <c r="F2661" s="103">
        <v>677974</v>
      </c>
      <c r="G2661" s="103">
        <v>8</v>
      </c>
      <c r="H2661" t="s">
        <v>54</v>
      </c>
      <c r="I2661" s="103"/>
    </row>
    <row r="2662" spans="1:9" x14ac:dyDescent="0.35">
      <c r="A2662" t="s">
        <v>5932</v>
      </c>
      <c r="B2662" t="s">
        <v>51</v>
      </c>
      <c r="C2662" t="s">
        <v>42</v>
      </c>
      <c r="D2662" t="s">
        <v>5071</v>
      </c>
      <c r="E2662" s="103">
        <v>0.96773316642124863</v>
      </c>
      <c r="F2662" s="103">
        <v>677974</v>
      </c>
      <c r="G2662" s="103">
        <v>8</v>
      </c>
      <c r="H2662" t="s">
        <v>54</v>
      </c>
      <c r="I2662" s="103"/>
    </row>
    <row r="2663" spans="1:9" x14ac:dyDescent="0.35">
      <c r="A2663" t="s">
        <v>5933</v>
      </c>
      <c r="B2663" t="s">
        <v>51</v>
      </c>
      <c r="C2663" t="s">
        <v>42</v>
      </c>
      <c r="D2663" t="s">
        <v>5072</v>
      </c>
      <c r="E2663" s="103">
        <v>1.0007696431260091</v>
      </c>
      <c r="F2663" s="103">
        <v>677974</v>
      </c>
      <c r="G2663" s="103">
        <v>8</v>
      </c>
      <c r="H2663" t="s">
        <v>54</v>
      </c>
      <c r="I2663" s="103"/>
    </row>
    <row r="2664" spans="1:9" x14ac:dyDescent="0.35">
      <c r="A2664" t="s">
        <v>964</v>
      </c>
      <c r="B2664" t="s">
        <v>51</v>
      </c>
      <c r="C2664" t="s">
        <v>42</v>
      </c>
      <c r="D2664" t="s">
        <v>42</v>
      </c>
      <c r="E2664" s="103">
        <v>1</v>
      </c>
      <c r="F2664" s="103">
        <v>677974</v>
      </c>
      <c r="G2664" s="103">
        <v>8</v>
      </c>
      <c r="H2664" t="s">
        <v>54</v>
      </c>
      <c r="I2664" s="103"/>
    </row>
    <row r="2665" spans="1:9" x14ac:dyDescent="0.35">
      <c r="A2665" t="s">
        <v>2027</v>
      </c>
      <c r="B2665" t="s">
        <v>51</v>
      </c>
      <c r="C2665" t="s">
        <v>42</v>
      </c>
      <c r="D2665" t="s">
        <v>1767</v>
      </c>
      <c r="E2665" s="103">
        <v>0.99713640788775126</v>
      </c>
      <c r="F2665" s="103">
        <v>677974</v>
      </c>
      <c r="G2665" s="103">
        <v>8</v>
      </c>
      <c r="H2665" t="s">
        <v>54</v>
      </c>
      <c r="I2665" s="103"/>
    </row>
    <row r="2666" spans="1:9" x14ac:dyDescent="0.35">
      <c r="A2666" t="s">
        <v>2028</v>
      </c>
      <c r="B2666" t="s">
        <v>51</v>
      </c>
      <c r="C2666" t="s">
        <v>42</v>
      </c>
      <c r="D2666" t="s">
        <v>1768</v>
      </c>
      <c r="E2666" s="103">
        <v>0.72805422642425277</v>
      </c>
      <c r="F2666" s="103">
        <v>677974</v>
      </c>
      <c r="G2666" s="103">
        <v>8</v>
      </c>
      <c r="H2666" t="s">
        <v>54</v>
      </c>
      <c r="I2666" s="103"/>
    </row>
    <row r="2667" spans="1:9" x14ac:dyDescent="0.35">
      <c r="A2667" t="s">
        <v>965</v>
      </c>
      <c r="B2667" t="s">
        <v>51</v>
      </c>
      <c r="C2667" t="s">
        <v>42</v>
      </c>
      <c r="D2667" t="s">
        <v>340</v>
      </c>
      <c r="E2667" s="103">
        <v>0.98390624425052109</v>
      </c>
      <c r="F2667" s="103">
        <v>677974</v>
      </c>
      <c r="G2667" s="103">
        <v>8</v>
      </c>
      <c r="H2667" t="s">
        <v>54</v>
      </c>
      <c r="I2667" s="103"/>
    </row>
    <row r="2668" spans="1:9" x14ac:dyDescent="0.35">
      <c r="A2668" t="s">
        <v>672</v>
      </c>
      <c r="B2668" t="s">
        <v>51</v>
      </c>
      <c r="C2668" t="s">
        <v>42</v>
      </c>
      <c r="D2668" t="s">
        <v>777</v>
      </c>
      <c r="E2668" s="103">
        <v>2.6006617043149665</v>
      </c>
      <c r="F2668" s="103">
        <v>677974</v>
      </c>
      <c r="G2668" s="103">
        <v>8</v>
      </c>
      <c r="H2668" t="s">
        <v>54</v>
      </c>
      <c r="I2668" s="103"/>
    </row>
    <row r="2669" spans="1:9" x14ac:dyDescent="0.35">
      <c r="A2669" t="s">
        <v>676</v>
      </c>
      <c r="B2669" t="s">
        <v>51</v>
      </c>
      <c r="C2669" t="s">
        <v>42</v>
      </c>
      <c r="D2669" t="s">
        <v>776</v>
      </c>
      <c r="E2669" s="103">
        <v>6.5834840191802746</v>
      </c>
      <c r="F2669" s="103">
        <v>677974</v>
      </c>
      <c r="G2669" s="103">
        <v>8</v>
      </c>
      <c r="H2669" t="s">
        <v>54</v>
      </c>
      <c r="I2669" s="103"/>
    </row>
    <row r="2670" spans="1:9" x14ac:dyDescent="0.35">
      <c r="A2670" t="s">
        <v>2029</v>
      </c>
      <c r="B2670" t="s">
        <v>51</v>
      </c>
      <c r="C2670" t="s">
        <v>1767</v>
      </c>
      <c r="D2670" t="s">
        <v>40</v>
      </c>
      <c r="E2670" s="103">
        <v>0.96972510435157477</v>
      </c>
      <c r="F2670" s="103">
        <v>677974</v>
      </c>
      <c r="G2670" s="103">
        <v>8</v>
      </c>
      <c r="H2670" t="s">
        <v>54</v>
      </c>
      <c r="I2670" s="103"/>
    </row>
    <row r="2671" spans="1:9" x14ac:dyDescent="0.35">
      <c r="A2671" t="s">
        <v>5934</v>
      </c>
      <c r="B2671" t="s">
        <v>51</v>
      </c>
      <c r="C2671" t="s">
        <v>1767</v>
      </c>
      <c r="D2671" t="s">
        <v>5070</v>
      </c>
      <c r="E2671" s="103">
        <v>1.0058046344133138</v>
      </c>
      <c r="F2671" s="103">
        <v>677974</v>
      </c>
      <c r="G2671" s="103">
        <v>8</v>
      </c>
      <c r="H2671" t="s">
        <v>54</v>
      </c>
      <c r="I2671" s="103"/>
    </row>
    <row r="2672" spans="1:9" x14ac:dyDescent="0.35">
      <c r="A2672" t="s">
        <v>5935</v>
      </c>
      <c r="B2672" t="s">
        <v>51</v>
      </c>
      <c r="C2672" t="s">
        <v>1767</v>
      </c>
      <c r="D2672" t="s">
        <v>5071</v>
      </c>
      <c r="E2672" s="103">
        <v>0.9705260653752964</v>
      </c>
      <c r="F2672" s="103">
        <v>677974</v>
      </c>
      <c r="G2672" s="103">
        <v>8</v>
      </c>
      <c r="H2672" t="s">
        <v>54</v>
      </c>
      <c r="I2672" s="103"/>
    </row>
    <row r="2673" spans="1:9" x14ac:dyDescent="0.35">
      <c r="A2673" t="s">
        <v>5936</v>
      </c>
      <c r="B2673" t="s">
        <v>51</v>
      </c>
      <c r="C2673" t="s">
        <v>1767</v>
      </c>
      <c r="D2673" t="s">
        <v>5072</v>
      </c>
      <c r="E2673" s="103">
        <v>1.0036669458790304</v>
      </c>
      <c r="F2673" s="103">
        <v>677974</v>
      </c>
      <c r="G2673" s="103">
        <v>8</v>
      </c>
      <c r="H2673" t="s">
        <v>54</v>
      </c>
      <c r="I2673" s="103"/>
    </row>
    <row r="2674" spans="1:9" x14ac:dyDescent="0.35">
      <c r="A2674" t="s">
        <v>2030</v>
      </c>
      <c r="B2674" t="s">
        <v>51</v>
      </c>
      <c r="C2674" t="s">
        <v>1767</v>
      </c>
      <c r="D2674" t="s">
        <v>42</v>
      </c>
      <c r="E2674" s="103">
        <v>1.0028901018874752</v>
      </c>
      <c r="F2674" s="103">
        <v>677974</v>
      </c>
      <c r="G2674" s="103">
        <v>8</v>
      </c>
      <c r="H2674" t="s">
        <v>54</v>
      </c>
      <c r="I2674" s="103"/>
    </row>
    <row r="2675" spans="1:9" x14ac:dyDescent="0.35">
      <c r="A2675" t="s">
        <v>2031</v>
      </c>
      <c r="B2675" t="s">
        <v>51</v>
      </c>
      <c r="C2675" t="s">
        <v>1767</v>
      </c>
      <c r="D2675" t="s">
        <v>1767</v>
      </c>
      <c r="E2675" s="103">
        <v>1</v>
      </c>
      <c r="F2675" s="103">
        <v>677974</v>
      </c>
      <c r="G2675" s="103">
        <v>8</v>
      </c>
      <c r="H2675" t="s">
        <v>54</v>
      </c>
      <c r="I2675" s="103"/>
    </row>
    <row r="2676" spans="1:9" x14ac:dyDescent="0.35">
      <c r="A2676" t="s">
        <v>2032</v>
      </c>
      <c r="B2676" t="s">
        <v>51</v>
      </c>
      <c r="C2676" t="s">
        <v>1767</v>
      </c>
      <c r="D2676" t="s">
        <v>1768</v>
      </c>
      <c r="E2676" s="103">
        <v>0.72990356535823053</v>
      </c>
      <c r="F2676" s="103">
        <v>677974</v>
      </c>
      <c r="G2676" s="103">
        <v>8</v>
      </c>
      <c r="H2676" t="s">
        <v>54</v>
      </c>
      <c r="I2676" s="103"/>
    </row>
    <row r="2677" spans="1:9" x14ac:dyDescent="0.35">
      <c r="A2677" t="s">
        <v>2033</v>
      </c>
      <c r="B2677" t="s">
        <v>51</v>
      </c>
      <c r="C2677" t="s">
        <v>1767</v>
      </c>
      <c r="D2677" t="s">
        <v>340</v>
      </c>
      <c r="E2677" s="103">
        <v>0.98676338260174656</v>
      </c>
      <c r="F2677" s="103">
        <v>677974</v>
      </c>
      <c r="G2677" s="103">
        <v>8</v>
      </c>
      <c r="H2677" t="s">
        <v>54</v>
      </c>
      <c r="I2677" s="103"/>
    </row>
    <row r="2678" spans="1:9" x14ac:dyDescent="0.35">
      <c r="A2678" t="s">
        <v>2034</v>
      </c>
      <c r="B2678" t="s">
        <v>51</v>
      </c>
      <c r="C2678" t="s">
        <v>1767</v>
      </c>
      <c r="D2678" t="s">
        <v>777</v>
      </c>
      <c r="E2678" s="103">
        <v>2.6075756109345485</v>
      </c>
      <c r="F2678" s="103">
        <v>677974</v>
      </c>
      <c r="G2678" s="103">
        <v>8</v>
      </c>
      <c r="H2678" t="s">
        <v>54</v>
      </c>
      <c r="I2678" s="103"/>
    </row>
    <row r="2679" spans="1:9" x14ac:dyDescent="0.35">
      <c r="A2679" t="s">
        <v>2035</v>
      </c>
      <c r="B2679" t="s">
        <v>51</v>
      </c>
      <c r="C2679" t="s">
        <v>1767</v>
      </c>
      <c r="D2679" t="s">
        <v>776</v>
      </c>
      <c r="E2679" s="103">
        <v>6.60185371261064</v>
      </c>
      <c r="F2679" s="103">
        <v>677974</v>
      </c>
      <c r="G2679" s="103">
        <v>8</v>
      </c>
      <c r="H2679" t="s">
        <v>54</v>
      </c>
      <c r="I2679" s="103"/>
    </row>
    <row r="2680" spans="1:9" x14ac:dyDescent="0.35">
      <c r="A2680" t="s">
        <v>2036</v>
      </c>
      <c r="B2680" t="s">
        <v>51</v>
      </c>
      <c r="C2680" t="s">
        <v>1768</v>
      </c>
      <c r="D2680" t="s">
        <v>40</v>
      </c>
      <c r="E2680" s="103">
        <v>1.4054331090373577</v>
      </c>
      <c r="F2680" s="103">
        <v>677974</v>
      </c>
      <c r="G2680" s="103">
        <v>8</v>
      </c>
      <c r="H2680" t="s">
        <v>54</v>
      </c>
      <c r="I2680" s="103"/>
    </row>
    <row r="2681" spans="1:9" x14ac:dyDescent="0.35">
      <c r="A2681" t="s">
        <v>5937</v>
      </c>
      <c r="B2681" t="s">
        <v>51</v>
      </c>
      <c r="C2681" t="s">
        <v>1768</v>
      </c>
      <c r="D2681" t="s">
        <v>5070</v>
      </c>
      <c r="E2681" s="103">
        <v>1.4634750235024112</v>
      </c>
      <c r="F2681" s="103">
        <v>677974</v>
      </c>
      <c r="G2681" s="103">
        <v>8</v>
      </c>
      <c r="H2681" t="s">
        <v>54</v>
      </c>
      <c r="I2681" s="103"/>
    </row>
    <row r="2682" spans="1:9" x14ac:dyDescent="0.35">
      <c r="A2682" t="s">
        <v>5938</v>
      </c>
      <c r="B2682" t="s">
        <v>51</v>
      </c>
      <c r="C2682" t="s">
        <v>1768</v>
      </c>
      <c r="D2682" t="s">
        <v>5071</v>
      </c>
      <c r="E2682" s="103">
        <v>1.4065537725640893</v>
      </c>
      <c r="F2682" s="103">
        <v>677974</v>
      </c>
      <c r="G2682" s="103">
        <v>8</v>
      </c>
      <c r="H2682" t="s">
        <v>54</v>
      </c>
      <c r="I2682" s="103"/>
    </row>
    <row r="2683" spans="1:9" x14ac:dyDescent="0.35">
      <c r="A2683" t="s">
        <v>5939</v>
      </c>
      <c r="B2683" t="s">
        <v>51</v>
      </c>
      <c r="C2683" t="s">
        <v>1768</v>
      </c>
      <c r="D2683" t="s">
        <v>5072</v>
      </c>
      <c r="E2683" s="103">
        <v>1.4593942683467263</v>
      </c>
      <c r="F2683" s="103">
        <v>677974</v>
      </c>
      <c r="G2683" s="103">
        <v>8</v>
      </c>
      <c r="H2683" t="s">
        <v>54</v>
      </c>
      <c r="I2683" s="103"/>
    </row>
    <row r="2684" spans="1:9" x14ac:dyDescent="0.35">
      <c r="A2684" t="s">
        <v>2037</v>
      </c>
      <c r="B2684" t="s">
        <v>51</v>
      </c>
      <c r="C2684" t="s">
        <v>1768</v>
      </c>
      <c r="D2684" t="s">
        <v>42</v>
      </c>
      <c r="E2684" s="103">
        <v>1.458475899025274</v>
      </c>
      <c r="F2684" s="103">
        <v>677974</v>
      </c>
      <c r="G2684" s="103">
        <v>8</v>
      </c>
      <c r="H2684" t="s">
        <v>54</v>
      </c>
      <c r="I2684" s="103"/>
    </row>
    <row r="2685" spans="1:9" x14ac:dyDescent="0.35">
      <c r="A2685" t="s">
        <v>2038</v>
      </c>
      <c r="B2685" t="s">
        <v>51</v>
      </c>
      <c r="C2685" t="s">
        <v>1768</v>
      </c>
      <c r="D2685" t="s">
        <v>1767</v>
      </c>
      <c r="E2685" s="103">
        <v>1.4536421808470821</v>
      </c>
      <c r="F2685" s="103">
        <v>677974</v>
      </c>
      <c r="G2685" s="103">
        <v>8</v>
      </c>
      <c r="H2685" t="s">
        <v>54</v>
      </c>
      <c r="I2685" s="103"/>
    </row>
    <row r="2686" spans="1:9" x14ac:dyDescent="0.35">
      <c r="A2686" t="s">
        <v>2039</v>
      </c>
      <c r="B2686" t="s">
        <v>51</v>
      </c>
      <c r="C2686" t="s">
        <v>1768</v>
      </c>
      <c r="D2686" t="s">
        <v>1768</v>
      </c>
      <c r="E2686" s="103">
        <v>1</v>
      </c>
      <c r="F2686" s="103">
        <v>677974</v>
      </c>
      <c r="G2686" s="103">
        <v>8</v>
      </c>
      <c r="H2686" t="s">
        <v>54</v>
      </c>
      <c r="I2686" s="103"/>
    </row>
    <row r="2687" spans="1:9" x14ac:dyDescent="0.35">
      <c r="A2687" t="s">
        <v>2040</v>
      </c>
      <c r="B2687" t="s">
        <v>51</v>
      </c>
      <c r="C2687" t="s">
        <v>1768</v>
      </c>
      <c r="D2687" t="s">
        <v>340</v>
      </c>
      <c r="E2687" s="103">
        <v>1.4358135214470094</v>
      </c>
      <c r="F2687" s="103">
        <v>677974</v>
      </c>
      <c r="G2687" s="103">
        <v>8</v>
      </c>
      <c r="H2687" t="s">
        <v>54</v>
      </c>
      <c r="I2687" s="103"/>
    </row>
    <row r="2688" spans="1:9" x14ac:dyDescent="0.35">
      <c r="A2688" t="s">
        <v>2041</v>
      </c>
      <c r="B2688" t="s">
        <v>51</v>
      </c>
      <c r="C2688" t="s">
        <v>1768</v>
      </c>
      <c r="D2688" t="s">
        <v>777</v>
      </c>
      <c r="E2688" s="103">
        <v>3.7474620561557339</v>
      </c>
      <c r="F2688" s="103">
        <v>677974</v>
      </c>
      <c r="G2688" s="103">
        <v>8</v>
      </c>
      <c r="H2688" t="s">
        <v>54</v>
      </c>
      <c r="I2688" s="103"/>
    </row>
    <row r="2689" spans="1:9" x14ac:dyDescent="0.35">
      <c r="A2689" t="s">
        <v>2042</v>
      </c>
      <c r="B2689" t="s">
        <v>51</v>
      </c>
      <c r="C2689" t="s">
        <v>1768</v>
      </c>
      <c r="D2689" t="s">
        <v>776</v>
      </c>
      <c r="E2689" s="103">
        <v>9.5333968622648673</v>
      </c>
      <c r="F2689" s="103">
        <v>677974</v>
      </c>
      <c r="G2689" s="103">
        <v>8</v>
      </c>
      <c r="H2689" t="s">
        <v>54</v>
      </c>
      <c r="I2689" s="103"/>
    </row>
    <row r="2690" spans="1:9" x14ac:dyDescent="0.35">
      <c r="A2690" t="s">
        <v>969</v>
      </c>
      <c r="B2690" t="s">
        <v>51</v>
      </c>
      <c r="C2690" t="s">
        <v>340</v>
      </c>
      <c r="D2690" t="s">
        <v>40</v>
      </c>
      <c r="E2690" s="103">
        <v>0.98937814612398234</v>
      </c>
      <c r="F2690" s="103">
        <v>677974</v>
      </c>
      <c r="G2690" s="103">
        <v>8</v>
      </c>
      <c r="H2690" t="s">
        <v>54</v>
      </c>
      <c r="I2690" s="103"/>
    </row>
    <row r="2691" spans="1:9" x14ac:dyDescent="0.35">
      <c r="A2691" t="s">
        <v>5940</v>
      </c>
      <c r="B2691" t="s">
        <v>51</v>
      </c>
      <c r="C2691" t="s">
        <v>340</v>
      </c>
      <c r="D2691" t="s">
        <v>5070</v>
      </c>
      <c r="E2691" s="103">
        <v>1.0274429217146355</v>
      </c>
      <c r="F2691" s="103">
        <v>677974</v>
      </c>
      <c r="G2691" s="103">
        <v>8</v>
      </c>
      <c r="H2691" t="s">
        <v>54</v>
      </c>
      <c r="I2691" s="103"/>
    </row>
    <row r="2692" spans="1:9" x14ac:dyDescent="0.35">
      <c r="A2692" t="s">
        <v>5941</v>
      </c>
      <c r="B2692" t="s">
        <v>51</v>
      </c>
      <c r="C2692" t="s">
        <v>340</v>
      </c>
      <c r="D2692" t="s">
        <v>5071</v>
      </c>
      <c r="E2692" s="103">
        <v>0.99092802489836385</v>
      </c>
      <c r="F2692" s="103">
        <v>677974</v>
      </c>
      <c r="G2692" s="103">
        <v>8</v>
      </c>
      <c r="H2692" t="s">
        <v>54</v>
      </c>
      <c r="I2692" s="103"/>
    </row>
    <row r="2693" spans="1:9" x14ac:dyDescent="0.35">
      <c r="A2693" t="s">
        <v>5942</v>
      </c>
      <c r="B2693" t="s">
        <v>51</v>
      </c>
      <c r="C2693" t="s">
        <v>340</v>
      </c>
      <c r="D2693" t="s">
        <v>5072</v>
      </c>
      <c r="E2693" s="103">
        <v>1.024407085173604</v>
      </c>
      <c r="F2693" s="103">
        <v>677974</v>
      </c>
      <c r="G2693" s="103">
        <v>8</v>
      </c>
      <c r="H2693" t="s">
        <v>54</v>
      </c>
      <c r="I2693" s="103"/>
    </row>
    <row r="2694" spans="1:9" x14ac:dyDescent="0.35">
      <c r="A2694" t="s">
        <v>967</v>
      </c>
      <c r="B2694" t="s">
        <v>51</v>
      </c>
      <c r="C2694" t="s">
        <v>340</v>
      </c>
      <c r="D2694" t="s">
        <v>42</v>
      </c>
      <c r="E2694" s="103">
        <v>1.0244730268512727</v>
      </c>
      <c r="F2694" s="103">
        <v>677974</v>
      </c>
      <c r="G2694" s="103">
        <v>8</v>
      </c>
      <c r="H2694" t="s">
        <v>54</v>
      </c>
      <c r="I2694" s="103"/>
    </row>
    <row r="2695" spans="1:9" x14ac:dyDescent="0.35">
      <c r="A2695" t="s">
        <v>2043</v>
      </c>
      <c r="B2695" t="s">
        <v>51</v>
      </c>
      <c r="C2695" t="s">
        <v>340</v>
      </c>
      <c r="D2695" t="s">
        <v>1767</v>
      </c>
      <c r="E2695" s="103">
        <v>1.0215626872675228</v>
      </c>
      <c r="F2695" s="103">
        <v>677974</v>
      </c>
      <c r="G2695" s="103">
        <v>8</v>
      </c>
      <c r="H2695" t="s">
        <v>54</v>
      </c>
      <c r="I2695" s="103"/>
    </row>
    <row r="2696" spans="1:9" x14ac:dyDescent="0.35">
      <c r="A2696" t="s">
        <v>2044</v>
      </c>
      <c r="B2696" t="s">
        <v>51</v>
      </c>
      <c r="C2696" t="s">
        <v>340</v>
      </c>
      <c r="D2696" t="s">
        <v>1768</v>
      </c>
      <c r="E2696" s="103">
        <v>0.74636446428565129</v>
      </c>
      <c r="F2696" s="103">
        <v>677974</v>
      </c>
      <c r="G2696" s="103">
        <v>8</v>
      </c>
      <c r="H2696" t="s">
        <v>54</v>
      </c>
      <c r="I2696" s="103"/>
    </row>
    <row r="2697" spans="1:9" x14ac:dyDescent="0.35">
      <c r="A2697" t="s">
        <v>968</v>
      </c>
      <c r="B2697" t="s">
        <v>51</v>
      </c>
      <c r="C2697" t="s">
        <v>340</v>
      </c>
      <c r="D2697" t="s">
        <v>340</v>
      </c>
      <c r="E2697" s="103">
        <v>1</v>
      </c>
      <c r="F2697" s="103">
        <v>677974</v>
      </c>
      <c r="G2697" s="103">
        <v>8</v>
      </c>
      <c r="H2697" t="s">
        <v>54</v>
      </c>
      <c r="I2697" s="103"/>
    </row>
    <row r="2698" spans="1:9" x14ac:dyDescent="0.35">
      <c r="A2698" t="s">
        <v>680</v>
      </c>
      <c r="B2698" t="s">
        <v>51</v>
      </c>
      <c r="C2698" t="s">
        <v>340</v>
      </c>
      <c r="D2698" t="s">
        <v>777</v>
      </c>
      <c r="E2698" s="103">
        <v>2.6583090872927913</v>
      </c>
      <c r="F2698" s="103">
        <v>677974</v>
      </c>
      <c r="G2698" s="103">
        <v>8</v>
      </c>
      <c r="H2698" t="s">
        <v>54</v>
      </c>
      <c r="I2698" s="103"/>
    </row>
    <row r="2699" spans="1:9" x14ac:dyDescent="0.35">
      <c r="A2699" t="s">
        <v>684</v>
      </c>
      <c r="B2699" t="s">
        <v>51</v>
      </c>
      <c r="C2699" t="s">
        <v>340</v>
      </c>
      <c r="D2699" t="s">
        <v>776</v>
      </c>
      <c r="E2699" s="103">
        <v>6.7337132923879945</v>
      </c>
      <c r="F2699" s="103">
        <v>677974</v>
      </c>
      <c r="G2699" s="103">
        <v>8</v>
      </c>
      <c r="H2699" t="s">
        <v>54</v>
      </c>
      <c r="I2699" s="103"/>
    </row>
    <row r="2700" spans="1:9" x14ac:dyDescent="0.35">
      <c r="A2700" t="s">
        <v>972</v>
      </c>
      <c r="B2700" t="s">
        <v>51</v>
      </c>
      <c r="C2700" t="s">
        <v>353</v>
      </c>
      <c r="D2700" t="s">
        <v>40</v>
      </c>
      <c r="E2700" s="103">
        <v>3.2927930155081865E-2</v>
      </c>
      <c r="F2700" s="103">
        <v>677974</v>
      </c>
      <c r="G2700" s="103">
        <v>8</v>
      </c>
      <c r="H2700" t="s">
        <v>54</v>
      </c>
      <c r="I2700" s="103"/>
    </row>
    <row r="2701" spans="1:9" x14ac:dyDescent="0.35">
      <c r="A2701" t="s">
        <v>5943</v>
      </c>
      <c r="B2701" t="s">
        <v>51</v>
      </c>
      <c r="C2701" t="s">
        <v>353</v>
      </c>
      <c r="D2701" t="s">
        <v>5070</v>
      </c>
      <c r="E2701" s="103">
        <v>3.5999208869439372E-2</v>
      </c>
      <c r="F2701" s="103">
        <v>677974</v>
      </c>
      <c r="G2701" s="103">
        <v>8</v>
      </c>
      <c r="H2701" t="s">
        <v>54</v>
      </c>
      <c r="I2701" s="103"/>
    </row>
    <row r="2702" spans="1:9" x14ac:dyDescent="0.35">
      <c r="A2702" t="s">
        <v>5944</v>
      </c>
      <c r="B2702" t="s">
        <v>51</v>
      </c>
      <c r="C2702" t="s">
        <v>353</v>
      </c>
      <c r="D2702" t="s">
        <v>5071</v>
      </c>
      <c r="E2702" s="103">
        <v>3.2943873835200581E-2</v>
      </c>
      <c r="F2702" s="103">
        <v>677974</v>
      </c>
      <c r="G2702" s="103">
        <v>8</v>
      </c>
      <c r="H2702" t="s">
        <v>54</v>
      </c>
      <c r="I2702" s="103"/>
    </row>
    <row r="2703" spans="1:9" x14ac:dyDescent="0.35">
      <c r="A2703" t="s">
        <v>5945</v>
      </c>
      <c r="B2703" t="s">
        <v>51</v>
      </c>
      <c r="C2703" t="s">
        <v>353</v>
      </c>
      <c r="D2703" t="s">
        <v>5072</v>
      </c>
      <c r="E2703" s="103">
        <v>3.5918654049717634E-2</v>
      </c>
      <c r="F2703" s="103">
        <v>677974</v>
      </c>
      <c r="G2703" s="103">
        <v>8</v>
      </c>
      <c r="H2703" t="s">
        <v>54</v>
      </c>
      <c r="I2703" s="103"/>
    </row>
    <row r="2704" spans="1:9" x14ac:dyDescent="0.35">
      <c r="A2704" t="s">
        <v>970</v>
      </c>
      <c r="B2704" t="s">
        <v>51</v>
      </c>
      <c r="C2704" t="s">
        <v>353</v>
      </c>
      <c r="D2704" t="s">
        <v>42</v>
      </c>
      <c r="E2704" s="103">
        <v>3.5845417539281346E-2</v>
      </c>
      <c r="F2704" s="103">
        <v>677974</v>
      </c>
      <c r="G2704" s="103">
        <v>8</v>
      </c>
      <c r="H2704" t="s">
        <v>54</v>
      </c>
      <c r="I2704" s="103"/>
    </row>
    <row r="2705" spans="1:9" x14ac:dyDescent="0.35">
      <c r="A2705" t="s">
        <v>2049</v>
      </c>
      <c r="B2705" t="s">
        <v>51</v>
      </c>
      <c r="C2705" t="s">
        <v>353</v>
      </c>
      <c r="D2705" t="s">
        <v>1767</v>
      </c>
      <c r="E2705" s="103">
        <v>3.5734477435451058E-2</v>
      </c>
      <c r="F2705" s="103">
        <v>677974</v>
      </c>
      <c r="G2705" s="103">
        <v>8</v>
      </c>
      <c r="H2705" t="s">
        <v>54</v>
      </c>
      <c r="I2705" s="103"/>
    </row>
    <row r="2706" spans="1:9" x14ac:dyDescent="0.35">
      <c r="A2706" t="s">
        <v>2050</v>
      </c>
      <c r="B2706" t="s">
        <v>51</v>
      </c>
      <c r="C2706" t="s">
        <v>353</v>
      </c>
      <c r="D2706" t="s">
        <v>1768</v>
      </c>
      <c r="E2706" s="103">
        <v>2.3901047495872102E-2</v>
      </c>
      <c r="F2706" s="103">
        <v>677974</v>
      </c>
      <c r="G2706" s="103">
        <v>8</v>
      </c>
      <c r="H2706" t="s">
        <v>54</v>
      </c>
      <c r="I2706" s="103"/>
    </row>
    <row r="2707" spans="1:9" x14ac:dyDescent="0.35">
      <c r="A2707" t="s">
        <v>971</v>
      </c>
      <c r="B2707" t="s">
        <v>51</v>
      </c>
      <c r="C2707" t="s">
        <v>353</v>
      </c>
      <c r="D2707" t="s">
        <v>340</v>
      </c>
      <c r="E2707" s="103">
        <v>3.5513897976693846E-2</v>
      </c>
      <c r="F2707" s="103">
        <v>677974</v>
      </c>
      <c r="G2707" s="103">
        <v>8</v>
      </c>
      <c r="H2707" t="s">
        <v>54</v>
      </c>
      <c r="I2707" s="103"/>
    </row>
    <row r="2708" spans="1:9" x14ac:dyDescent="0.35">
      <c r="A2708" t="s">
        <v>688</v>
      </c>
      <c r="B2708" t="s">
        <v>51</v>
      </c>
      <c r="C2708" t="s">
        <v>353</v>
      </c>
      <c r="D2708" t="s">
        <v>777</v>
      </c>
      <c r="E2708" s="103">
        <v>8.7513438015551198E-2</v>
      </c>
      <c r="F2708" s="103">
        <v>677974</v>
      </c>
      <c r="G2708" s="103">
        <v>8</v>
      </c>
      <c r="H2708" t="s">
        <v>54</v>
      </c>
      <c r="I2708" s="103"/>
    </row>
    <row r="2709" spans="1:9" x14ac:dyDescent="0.35">
      <c r="A2709" t="s">
        <v>689</v>
      </c>
      <c r="B2709" t="s">
        <v>51</v>
      </c>
      <c r="C2709" t="s">
        <v>353</v>
      </c>
      <c r="D2709" t="s">
        <v>776</v>
      </c>
      <c r="E2709" s="103">
        <v>0.22290123048940294</v>
      </c>
      <c r="F2709" s="103">
        <v>677974</v>
      </c>
      <c r="G2709" s="103">
        <v>8</v>
      </c>
      <c r="H2709" t="s">
        <v>54</v>
      </c>
      <c r="I2709" s="103"/>
    </row>
    <row r="2710" spans="1:9" x14ac:dyDescent="0.35">
      <c r="A2710" t="s">
        <v>7981</v>
      </c>
      <c r="B2710" t="s">
        <v>51</v>
      </c>
      <c r="C2710" t="s">
        <v>7626</v>
      </c>
      <c r="D2710" t="s">
        <v>40</v>
      </c>
      <c r="E2710" s="103">
        <v>2.1932134811972475E-4</v>
      </c>
      <c r="F2710" s="103">
        <v>677974</v>
      </c>
      <c r="G2710" s="103">
        <v>8</v>
      </c>
      <c r="H2710" t="s">
        <v>54</v>
      </c>
      <c r="I2710" s="103"/>
    </row>
    <row r="2711" spans="1:9" x14ac:dyDescent="0.35">
      <c r="A2711" t="s">
        <v>7982</v>
      </c>
      <c r="B2711" t="s">
        <v>51</v>
      </c>
      <c r="C2711" t="s">
        <v>7626</v>
      </c>
      <c r="D2711" t="s">
        <v>5070</v>
      </c>
      <c r="E2711" s="103">
        <v>2.2483574453488264E-4</v>
      </c>
      <c r="F2711" s="103">
        <v>677974</v>
      </c>
      <c r="G2711" s="103">
        <v>8</v>
      </c>
      <c r="H2711" t="s">
        <v>54</v>
      </c>
      <c r="I2711" s="103"/>
    </row>
    <row r="2712" spans="1:9" x14ac:dyDescent="0.35">
      <c r="A2712" t="s">
        <v>7983</v>
      </c>
      <c r="B2712" t="s">
        <v>51</v>
      </c>
      <c r="C2712" t="s">
        <v>7626</v>
      </c>
      <c r="D2712" t="s">
        <v>5071</v>
      </c>
      <c r="E2712" s="103">
        <v>2.1934442170118654E-4</v>
      </c>
      <c r="F2712" s="103">
        <v>677974</v>
      </c>
      <c r="G2712" s="103">
        <v>8</v>
      </c>
      <c r="H2712" t="s">
        <v>54</v>
      </c>
      <c r="I2712" s="103"/>
    </row>
    <row r="2713" spans="1:9" x14ac:dyDescent="0.35">
      <c r="A2713" t="s">
        <v>7984</v>
      </c>
      <c r="B2713" t="s">
        <v>51</v>
      </c>
      <c r="C2713" t="s">
        <v>7626</v>
      </c>
      <c r="D2713" t="s">
        <v>5072</v>
      </c>
      <c r="E2713" s="103">
        <v>2.2055952236561742E-4</v>
      </c>
      <c r="F2713" s="103">
        <v>677974</v>
      </c>
      <c r="G2713" s="103">
        <v>8</v>
      </c>
      <c r="H2713" t="s">
        <v>54</v>
      </c>
      <c r="I2713" s="103"/>
    </row>
    <row r="2714" spans="1:9" x14ac:dyDescent="0.35">
      <c r="A2714" t="s">
        <v>7985</v>
      </c>
      <c r="B2714" t="s">
        <v>51</v>
      </c>
      <c r="C2714" t="s">
        <v>7626</v>
      </c>
      <c r="D2714" t="s">
        <v>42</v>
      </c>
      <c r="E2714" s="103">
        <v>2.2341110400925208E-4</v>
      </c>
      <c r="F2714" s="103">
        <v>677974</v>
      </c>
      <c r="G2714" s="103">
        <v>8</v>
      </c>
      <c r="H2714" t="s">
        <v>54</v>
      </c>
      <c r="I2714" s="103"/>
    </row>
    <row r="2715" spans="1:9" x14ac:dyDescent="0.35">
      <c r="A2715" t="s">
        <v>7986</v>
      </c>
      <c r="B2715" t="s">
        <v>51</v>
      </c>
      <c r="C2715" t="s">
        <v>7626</v>
      </c>
      <c r="D2715" t="s">
        <v>1767</v>
      </c>
      <c r="E2715" s="103">
        <v>2.2284984962541232E-4</v>
      </c>
      <c r="F2715" s="103">
        <v>677974</v>
      </c>
      <c r="G2715" s="103">
        <v>8</v>
      </c>
      <c r="H2715" t="s">
        <v>54</v>
      </c>
      <c r="I2715" s="103"/>
    </row>
    <row r="2716" spans="1:9" x14ac:dyDescent="0.35">
      <c r="A2716" t="s">
        <v>7987</v>
      </c>
      <c r="B2716" t="s">
        <v>51</v>
      </c>
      <c r="C2716" t="s">
        <v>7626</v>
      </c>
      <c r="D2716" t="s">
        <v>1768</v>
      </c>
      <c r="E2716" s="103">
        <v>1.6331934304492524E-4</v>
      </c>
      <c r="F2716" s="103">
        <v>677974</v>
      </c>
      <c r="G2716" s="103">
        <v>8</v>
      </c>
      <c r="H2716" t="s">
        <v>54</v>
      </c>
      <c r="I2716" s="103"/>
    </row>
    <row r="2717" spans="1:9" x14ac:dyDescent="0.35">
      <c r="A2717" t="s">
        <v>7988</v>
      </c>
      <c r="B2717" t="s">
        <v>51</v>
      </c>
      <c r="C2717" t="s">
        <v>7626</v>
      </c>
      <c r="D2717" t="s">
        <v>340</v>
      </c>
      <c r="E2717" s="103">
        <v>2.1910520431587109E-4</v>
      </c>
      <c r="F2717" s="103">
        <v>677974</v>
      </c>
      <c r="G2717" s="103">
        <v>8</v>
      </c>
      <c r="H2717" t="s">
        <v>54</v>
      </c>
      <c r="I2717" s="103"/>
    </row>
    <row r="2718" spans="1:9" x14ac:dyDescent="0.35">
      <c r="A2718" t="s">
        <v>7989</v>
      </c>
      <c r="B2718" t="s">
        <v>51</v>
      </c>
      <c r="C2718" t="s">
        <v>7626</v>
      </c>
      <c r="D2718" t="s">
        <v>777</v>
      </c>
      <c r="E2718" s="103">
        <v>5.426472476435483E-4</v>
      </c>
      <c r="F2718" s="103">
        <v>677974</v>
      </c>
      <c r="G2718" s="103">
        <v>8</v>
      </c>
      <c r="H2718" t="s">
        <v>54</v>
      </c>
      <c r="I2718" s="103"/>
    </row>
    <row r="2719" spans="1:9" x14ac:dyDescent="0.35">
      <c r="A2719" t="s">
        <v>7990</v>
      </c>
      <c r="B2719" t="s">
        <v>51</v>
      </c>
      <c r="C2719" t="s">
        <v>7626</v>
      </c>
      <c r="D2719" t="s">
        <v>776</v>
      </c>
      <c r="E2719" s="103">
        <v>1.4459410110519136E-3</v>
      </c>
      <c r="F2719" s="103">
        <v>677974</v>
      </c>
      <c r="G2719" s="103">
        <v>8</v>
      </c>
      <c r="H2719" t="s">
        <v>54</v>
      </c>
      <c r="I2719" s="103"/>
    </row>
    <row r="2720" spans="1:9" x14ac:dyDescent="0.35">
      <c r="A2720" t="s">
        <v>4928</v>
      </c>
      <c r="B2720" t="s">
        <v>51</v>
      </c>
      <c r="C2720" t="s">
        <v>4874</v>
      </c>
      <c r="D2720" t="s">
        <v>40</v>
      </c>
      <c r="E2720" s="103">
        <v>8.6181741610207323E-4</v>
      </c>
      <c r="F2720" s="103">
        <v>677974</v>
      </c>
      <c r="G2720" s="103">
        <v>8</v>
      </c>
      <c r="H2720" t="s">
        <v>54</v>
      </c>
      <c r="I2720" s="103"/>
    </row>
    <row r="2721" spans="1:9" x14ac:dyDescent="0.35">
      <c r="A2721" t="s">
        <v>5946</v>
      </c>
      <c r="B2721" t="s">
        <v>51</v>
      </c>
      <c r="C2721" t="s">
        <v>4874</v>
      </c>
      <c r="D2721" t="s">
        <v>5070</v>
      </c>
      <c r="E2721" s="103">
        <v>9.129295124980757E-4</v>
      </c>
      <c r="F2721" s="103">
        <v>677974</v>
      </c>
      <c r="G2721" s="103">
        <v>8</v>
      </c>
      <c r="H2721" t="s">
        <v>54</v>
      </c>
      <c r="I2721" s="103"/>
    </row>
    <row r="2722" spans="1:9" x14ac:dyDescent="0.35">
      <c r="A2722" t="s">
        <v>5947</v>
      </c>
      <c r="B2722" t="s">
        <v>51</v>
      </c>
      <c r="C2722" t="s">
        <v>4874</v>
      </c>
      <c r="D2722" t="s">
        <v>5071</v>
      </c>
      <c r="E2722" s="103">
        <v>8.6203909639539741E-4</v>
      </c>
      <c r="F2722" s="103">
        <v>677974</v>
      </c>
      <c r="G2722" s="103">
        <v>8</v>
      </c>
      <c r="H2722" t="s">
        <v>54</v>
      </c>
      <c r="I2722" s="103"/>
    </row>
    <row r="2723" spans="1:9" x14ac:dyDescent="0.35">
      <c r="A2723" t="s">
        <v>5948</v>
      </c>
      <c r="B2723" t="s">
        <v>51</v>
      </c>
      <c r="C2723" t="s">
        <v>4874</v>
      </c>
      <c r="D2723" t="s">
        <v>5072</v>
      </c>
      <c r="E2723" s="103">
        <v>8.6637988673338271E-4</v>
      </c>
      <c r="F2723" s="103">
        <v>677974</v>
      </c>
      <c r="G2723" s="103">
        <v>8</v>
      </c>
      <c r="H2723" t="s">
        <v>54</v>
      </c>
      <c r="I2723" s="103"/>
    </row>
    <row r="2724" spans="1:9" x14ac:dyDescent="0.35">
      <c r="A2724" t="s">
        <v>4929</v>
      </c>
      <c r="B2724" t="s">
        <v>51</v>
      </c>
      <c r="C2724" t="s">
        <v>4874</v>
      </c>
      <c r="D2724" t="s">
        <v>42</v>
      </c>
      <c r="E2724" s="103">
        <v>9.0934349870229057E-4</v>
      </c>
      <c r="F2724" s="103">
        <v>677974</v>
      </c>
      <c r="G2724" s="103">
        <v>8</v>
      </c>
      <c r="H2724" t="s">
        <v>54</v>
      </c>
      <c r="I2724" s="103"/>
    </row>
    <row r="2725" spans="1:9" x14ac:dyDescent="0.35">
      <c r="A2725" t="s">
        <v>4930</v>
      </c>
      <c r="B2725" t="s">
        <v>51</v>
      </c>
      <c r="C2725" t="s">
        <v>4874</v>
      </c>
      <c r="D2725" t="s">
        <v>1767</v>
      </c>
      <c r="E2725" s="103">
        <v>9.0764347625300998E-4</v>
      </c>
      <c r="F2725" s="103">
        <v>677974</v>
      </c>
      <c r="G2725" s="103">
        <v>8</v>
      </c>
      <c r="H2725" t="s">
        <v>54</v>
      </c>
      <c r="I2725" s="103"/>
    </row>
    <row r="2726" spans="1:9" x14ac:dyDescent="0.35">
      <c r="A2726" t="s">
        <v>4931</v>
      </c>
      <c r="B2726" t="s">
        <v>51</v>
      </c>
      <c r="C2726" t="s">
        <v>4874</v>
      </c>
      <c r="D2726" t="s">
        <v>1768</v>
      </c>
      <c r="E2726" s="103">
        <v>7.2315522296940537E-4</v>
      </c>
      <c r="F2726" s="103">
        <v>677974</v>
      </c>
      <c r="G2726" s="103">
        <v>8</v>
      </c>
      <c r="H2726" t="s">
        <v>54</v>
      </c>
      <c r="I2726" s="103"/>
    </row>
    <row r="2727" spans="1:9" x14ac:dyDescent="0.35">
      <c r="A2727" t="s">
        <v>4932</v>
      </c>
      <c r="B2727" t="s">
        <v>51</v>
      </c>
      <c r="C2727" t="s">
        <v>4874</v>
      </c>
      <c r="D2727" t="s">
        <v>340</v>
      </c>
      <c r="E2727" s="103">
        <v>8.6003381627238558E-4</v>
      </c>
      <c r="F2727" s="103">
        <v>677974</v>
      </c>
      <c r="G2727" s="103">
        <v>8</v>
      </c>
      <c r="H2727" t="s">
        <v>54</v>
      </c>
      <c r="I2727" s="103"/>
    </row>
    <row r="2728" spans="1:9" x14ac:dyDescent="0.35">
      <c r="A2728" t="s">
        <v>4933</v>
      </c>
      <c r="B2728" t="s">
        <v>51</v>
      </c>
      <c r="C2728" t="s">
        <v>4874</v>
      </c>
      <c r="D2728" t="s">
        <v>777</v>
      </c>
      <c r="E2728" s="103">
        <v>2.5243856376697617E-3</v>
      </c>
      <c r="F2728" s="103">
        <v>677974</v>
      </c>
      <c r="G2728" s="103">
        <v>8</v>
      </c>
      <c r="H2728" t="s">
        <v>54</v>
      </c>
      <c r="I2728" s="103"/>
    </row>
    <row r="2729" spans="1:9" x14ac:dyDescent="0.35">
      <c r="A2729" t="s">
        <v>4934</v>
      </c>
      <c r="B2729" t="s">
        <v>51</v>
      </c>
      <c r="C2729" t="s">
        <v>4874</v>
      </c>
      <c r="D2729" t="s">
        <v>776</v>
      </c>
      <c r="E2729" s="103">
        <v>6.0100312300272428E-3</v>
      </c>
      <c r="F2729" s="103">
        <v>677974</v>
      </c>
      <c r="G2729" s="103">
        <v>8</v>
      </c>
      <c r="H2729" t="s">
        <v>54</v>
      </c>
      <c r="I2729" s="103"/>
    </row>
    <row r="2730" spans="1:9" x14ac:dyDescent="0.35">
      <c r="A2730" t="s">
        <v>7991</v>
      </c>
      <c r="B2730" t="s">
        <v>51</v>
      </c>
      <c r="C2730" t="s">
        <v>7627</v>
      </c>
      <c r="D2730" t="s">
        <v>40</v>
      </c>
      <c r="E2730" s="103">
        <v>1.6771939779873401E-4</v>
      </c>
      <c r="F2730" s="103">
        <v>677974</v>
      </c>
      <c r="G2730" s="103">
        <v>8</v>
      </c>
      <c r="H2730" t="s">
        <v>54</v>
      </c>
      <c r="I2730" s="103"/>
    </row>
    <row r="2731" spans="1:9" x14ac:dyDescent="0.35">
      <c r="A2731" t="s">
        <v>7992</v>
      </c>
      <c r="B2731" t="s">
        <v>51</v>
      </c>
      <c r="C2731" t="s">
        <v>7627</v>
      </c>
      <c r="D2731" t="s">
        <v>5070</v>
      </c>
      <c r="E2731" s="103">
        <v>2.4939988788741049E-4</v>
      </c>
      <c r="F2731" s="103">
        <v>677974</v>
      </c>
      <c r="G2731" s="103">
        <v>8</v>
      </c>
      <c r="H2731" t="s">
        <v>54</v>
      </c>
      <c r="I2731" s="103"/>
    </row>
    <row r="2732" spans="1:9" x14ac:dyDescent="0.35">
      <c r="A2732" t="s">
        <v>7993</v>
      </c>
      <c r="B2732" t="s">
        <v>51</v>
      </c>
      <c r="C2732" t="s">
        <v>7627</v>
      </c>
      <c r="D2732" t="s">
        <v>5071</v>
      </c>
      <c r="E2732" s="103">
        <v>1.7238229387298541E-4</v>
      </c>
      <c r="F2732" s="103">
        <v>677974</v>
      </c>
      <c r="G2732" s="103">
        <v>8</v>
      </c>
      <c r="H2732" t="s">
        <v>54</v>
      </c>
      <c r="I2732" s="103"/>
    </row>
    <row r="2733" spans="1:9" x14ac:dyDescent="0.35">
      <c r="A2733" t="s">
        <v>7994</v>
      </c>
      <c r="B2733" t="s">
        <v>51</v>
      </c>
      <c r="C2733" t="s">
        <v>7627</v>
      </c>
      <c r="D2733" t="s">
        <v>5072</v>
      </c>
      <c r="E2733" s="103">
        <v>1.8108049991105355E-4</v>
      </c>
      <c r="F2733" s="103">
        <v>677974</v>
      </c>
      <c r="G2733" s="103">
        <v>8</v>
      </c>
      <c r="H2733" t="s">
        <v>54</v>
      </c>
      <c r="I2733" s="103"/>
    </row>
    <row r="2734" spans="1:9" x14ac:dyDescent="0.35">
      <c r="A2734" t="s">
        <v>7995</v>
      </c>
      <c r="B2734" t="s">
        <v>51</v>
      </c>
      <c r="C2734" t="s">
        <v>7627</v>
      </c>
      <c r="D2734" t="s">
        <v>42</v>
      </c>
      <c r="E2734" s="103">
        <v>2.461517017747477E-4</v>
      </c>
      <c r="F2734" s="103">
        <v>677974</v>
      </c>
      <c r="G2734" s="103">
        <v>8</v>
      </c>
      <c r="H2734" t="s">
        <v>54</v>
      </c>
      <c r="I2734" s="103"/>
    </row>
    <row r="2735" spans="1:9" x14ac:dyDescent="0.35">
      <c r="A2735" t="s">
        <v>7996</v>
      </c>
      <c r="B2735" t="s">
        <v>51</v>
      </c>
      <c r="C2735" t="s">
        <v>7627</v>
      </c>
      <c r="D2735" t="s">
        <v>1767</v>
      </c>
      <c r="E2735" s="103">
        <v>2.4577548866103812E-4</v>
      </c>
      <c r="F2735" s="103">
        <v>677974</v>
      </c>
      <c r="G2735" s="103">
        <v>8</v>
      </c>
      <c r="H2735" t="s">
        <v>54</v>
      </c>
      <c r="I2735" s="103"/>
    </row>
    <row r="2736" spans="1:9" x14ac:dyDescent="0.35">
      <c r="A2736" t="s">
        <v>7997</v>
      </c>
      <c r="B2736" t="s">
        <v>51</v>
      </c>
      <c r="C2736" t="s">
        <v>7627</v>
      </c>
      <c r="D2736" t="s">
        <v>1768</v>
      </c>
      <c r="E2736" s="103">
        <v>1.362439085876726E-4</v>
      </c>
      <c r="F2736" s="103">
        <v>677974</v>
      </c>
      <c r="G2736" s="103">
        <v>8</v>
      </c>
      <c r="H2736" t="s">
        <v>54</v>
      </c>
      <c r="I2736" s="103"/>
    </row>
    <row r="2737" spans="1:9" x14ac:dyDescent="0.35">
      <c r="A2737" t="s">
        <v>7998</v>
      </c>
      <c r="B2737" t="s">
        <v>51</v>
      </c>
      <c r="C2737" t="s">
        <v>7627</v>
      </c>
      <c r="D2737" t="s">
        <v>340</v>
      </c>
      <c r="E2737" s="103">
        <v>1.6012457665377311E-4</v>
      </c>
      <c r="F2737" s="103">
        <v>677974</v>
      </c>
      <c r="G2737" s="103">
        <v>8</v>
      </c>
      <c r="H2737" t="s">
        <v>54</v>
      </c>
      <c r="I2737" s="103"/>
    </row>
    <row r="2738" spans="1:9" x14ac:dyDescent="0.35">
      <c r="A2738" t="s">
        <v>7999</v>
      </c>
      <c r="B2738" t="s">
        <v>51</v>
      </c>
      <c r="C2738" t="s">
        <v>7627</v>
      </c>
      <c r="D2738" t="s">
        <v>777</v>
      </c>
      <c r="E2738" s="103">
        <v>4.6880239020813836E-4</v>
      </c>
      <c r="F2738" s="103">
        <v>677974</v>
      </c>
      <c r="G2738" s="103">
        <v>8</v>
      </c>
      <c r="H2738" t="s">
        <v>54</v>
      </c>
      <c r="I2738" s="103"/>
    </row>
    <row r="2739" spans="1:9" x14ac:dyDescent="0.35">
      <c r="A2739" t="s">
        <v>8000</v>
      </c>
      <c r="B2739" t="s">
        <v>51</v>
      </c>
      <c r="C2739" t="s">
        <v>7627</v>
      </c>
      <c r="D2739" t="s">
        <v>776</v>
      </c>
      <c r="E2739" s="103">
        <v>1.1313271341889556E-3</v>
      </c>
      <c r="F2739" s="103">
        <v>677974</v>
      </c>
      <c r="G2739" s="103">
        <v>8</v>
      </c>
      <c r="H2739" t="s">
        <v>54</v>
      </c>
      <c r="I2739" s="103"/>
    </row>
    <row r="2740" spans="1:9" x14ac:dyDescent="0.35">
      <c r="A2740" t="s">
        <v>8001</v>
      </c>
      <c r="B2740" t="s">
        <v>51</v>
      </c>
      <c r="C2740" t="s">
        <v>7628</v>
      </c>
      <c r="D2740" t="s">
        <v>40</v>
      </c>
      <c r="E2740" s="103">
        <v>5.7414038250146247E-4</v>
      </c>
      <c r="F2740" s="103">
        <v>677974</v>
      </c>
      <c r="G2740" s="103">
        <v>8</v>
      </c>
      <c r="H2740" t="s">
        <v>54</v>
      </c>
      <c r="I2740" s="103"/>
    </row>
    <row r="2741" spans="1:9" x14ac:dyDescent="0.35">
      <c r="A2741" t="s">
        <v>8002</v>
      </c>
      <c r="B2741" t="s">
        <v>51</v>
      </c>
      <c r="C2741" t="s">
        <v>7628</v>
      </c>
      <c r="D2741" t="s">
        <v>5070</v>
      </c>
      <c r="E2741" s="103">
        <v>6.0807058134807704E-4</v>
      </c>
      <c r="F2741" s="103">
        <v>677974</v>
      </c>
      <c r="G2741" s="103">
        <v>8</v>
      </c>
      <c r="H2741" t="s">
        <v>54</v>
      </c>
      <c r="I2741" s="103"/>
    </row>
    <row r="2742" spans="1:9" x14ac:dyDescent="0.35">
      <c r="A2742" t="s">
        <v>8003</v>
      </c>
      <c r="B2742" t="s">
        <v>51</v>
      </c>
      <c r="C2742" t="s">
        <v>7628</v>
      </c>
      <c r="D2742" t="s">
        <v>5071</v>
      </c>
      <c r="E2742" s="103">
        <v>6.0053073649345493E-4</v>
      </c>
      <c r="F2742" s="103">
        <v>677974</v>
      </c>
      <c r="G2742" s="103">
        <v>8</v>
      </c>
      <c r="H2742" t="s">
        <v>54</v>
      </c>
      <c r="I2742" s="103"/>
    </row>
    <row r="2743" spans="1:9" x14ac:dyDescent="0.35">
      <c r="A2743" t="s">
        <v>8004</v>
      </c>
      <c r="B2743" t="s">
        <v>51</v>
      </c>
      <c r="C2743" t="s">
        <v>7628</v>
      </c>
      <c r="D2743" t="s">
        <v>5072</v>
      </c>
      <c r="E2743" s="103">
        <v>6.0785726691983211E-4</v>
      </c>
      <c r="F2743" s="103">
        <v>677974</v>
      </c>
      <c r="G2743" s="103">
        <v>8</v>
      </c>
      <c r="H2743" t="s">
        <v>54</v>
      </c>
      <c r="I2743" s="103"/>
    </row>
    <row r="2744" spans="1:9" x14ac:dyDescent="0.35">
      <c r="A2744" t="s">
        <v>8005</v>
      </c>
      <c r="B2744" t="s">
        <v>51</v>
      </c>
      <c r="C2744" t="s">
        <v>7628</v>
      </c>
      <c r="D2744" t="s">
        <v>42</v>
      </c>
      <c r="E2744" s="103">
        <v>6.0744982695364936E-4</v>
      </c>
      <c r="F2744" s="103">
        <v>677974</v>
      </c>
      <c r="G2744" s="103">
        <v>8</v>
      </c>
      <c r="H2744" t="s">
        <v>54</v>
      </c>
      <c r="I2744" s="103"/>
    </row>
    <row r="2745" spans="1:9" x14ac:dyDescent="0.35">
      <c r="A2745" t="s">
        <v>8006</v>
      </c>
      <c r="B2745" t="s">
        <v>51</v>
      </c>
      <c r="C2745" t="s">
        <v>7628</v>
      </c>
      <c r="D2745" t="s">
        <v>1767</v>
      </c>
      <c r="E2745" s="103">
        <v>6.0600081047028473E-4</v>
      </c>
      <c r="F2745" s="103">
        <v>677974</v>
      </c>
      <c r="G2745" s="103">
        <v>8</v>
      </c>
      <c r="H2745" t="s">
        <v>54</v>
      </c>
      <c r="I2745" s="103"/>
    </row>
    <row r="2746" spans="1:9" x14ac:dyDescent="0.35">
      <c r="A2746" t="s">
        <v>8007</v>
      </c>
      <c r="B2746" t="s">
        <v>51</v>
      </c>
      <c r="C2746" t="s">
        <v>7628</v>
      </c>
      <c r="D2746" t="s">
        <v>1768</v>
      </c>
      <c r="E2746" s="103">
        <v>4.7586175173716297E-4</v>
      </c>
      <c r="F2746" s="103">
        <v>677974</v>
      </c>
      <c r="G2746" s="103">
        <v>8</v>
      </c>
      <c r="H2746" t="s">
        <v>54</v>
      </c>
      <c r="I2746" s="103"/>
    </row>
    <row r="2747" spans="1:9" x14ac:dyDescent="0.35">
      <c r="A2747" t="s">
        <v>8008</v>
      </c>
      <c r="B2747" t="s">
        <v>51</v>
      </c>
      <c r="C2747" t="s">
        <v>7628</v>
      </c>
      <c r="D2747" t="s">
        <v>340</v>
      </c>
      <c r="E2747" s="103">
        <v>3.9815934049137531E-4</v>
      </c>
      <c r="F2747" s="103">
        <v>677974</v>
      </c>
      <c r="G2747" s="103">
        <v>8</v>
      </c>
      <c r="H2747" t="s">
        <v>54</v>
      </c>
      <c r="I2747" s="103"/>
    </row>
    <row r="2748" spans="1:9" x14ac:dyDescent="0.35">
      <c r="A2748" t="s">
        <v>8009</v>
      </c>
      <c r="B2748" t="s">
        <v>51</v>
      </c>
      <c r="C2748" t="s">
        <v>7628</v>
      </c>
      <c r="D2748" t="s">
        <v>777</v>
      </c>
      <c r="E2748" s="103">
        <v>1.4469585078443624E-3</v>
      </c>
      <c r="F2748" s="103">
        <v>677974</v>
      </c>
      <c r="G2748" s="103">
        <v>8</v>
      </c>
      <c r="H2748" t="s">
        <v>54</v>
      </c>
      <c r="I2748" s="103"/>
    </row>
    <row r="2749" spans="1:9" x14ac:dyDescent="0.35">
      <c r="A2749" t="s">
        <v>8010</v>
      </c>
      <c r="B2749" t="s">
        <v>51</v>
      </c>
      <c r="C2749" t="s">
        <v>7628</v>
      </c>
      <c r="D2749" t="s">
        <v>776</v>
      </c>
      <c r="E2749" s="103">
        <v>3.8601021906084433E-3</v>
      </c>
      <c r="F2749" s="103">
        <v>677974</v>
      </c>
      <c r="G2749" s="103">
        <v>8</v>
      </c>
      <c r="H2749" t="s">
        <v>54</v>
      </c>
      <c r="I2749" s="103"/>
    </row>
    <row r="2750" spans="1:9" x14ac:dyDescent="0.35">
      <c r="A2750" t="s">
        <v>8011</v>
      </c>
      <c r="B2750" t="s">
        <v>51</v>
      </c>
      <c r="C2750" t="s">
        <v>7629</v>
      </c>
      <c r="D2750" t="s">
        <v>40</v>
      </c>
      <c r="E2750" s="103">
        <v>8.4854345833313837E-4</v>
      </c>
      <c r="F2750" s="103">
        <v>677974</v>
      </c>
      <c r="G2750" s="103">
        <v>8</v>
      </c>
      <c r="H2750" t="s">
        <v>54</v>
      </c>
      <c r="I2750" s="103"/>
    </row>
    <row r="2751" spans="1:9" x14ac:dyDescent="0.35">
      <c r="A2751" t="s">
        <v>8012</v>
      </c>
      <c r="B2751" t="s">
        <v>51</v>
      </c>
      <c r="C2751" t="s">
        <v>7629</v>
      </c>
      <c r="D2751" t="s">
        <v>5070</v>
      </c>
      <c r="E2751" s="103">
        <v>9.6910376274585131E-4</v>
      </c>
      <c r="F2751" s="103">
        <v>677974</v>
      </c>
      <c r="G2751" s="103">
        <v>8</v>
      </c>
      <c r="H2751" t="s">
        <v>54</v>
      </c>
      <c r="I2751" s="103"/>
    </row>
    <row r="2752" spans="1:9" x14ac:dyDescent="0.35">
      <c r="A2752" t="s">
        <v>8013</v>
      </c>
      <c r="B2752" t="s">
        <v>51</v>
      </c>
      <c r="C2752" t="s">
        <v>7629</v>
      </c>
      <c r="D2752" t="s">
        <v>5071</v>
      </c>
      <c r="E2752" s="103">
        <v>8.8321250949308788E-4</v>
      </c>
      <c r="F2752" s="103">
        <v>677974</v>
      </c>
      <c r="G2752" s="103">
        <v>8</v>
      </c>
      <c r="H2752" t="s">
        <v>54</v>
      </c>
      <c r="I2752" s="103"/>
    </row>
    <row r="2753" spans="1:9" x14ac:dyDescent="0.35">
      <c r="A2753" t="s">
        <v>8014</v>
      </c>
      <c r="B2753" t="s">
        <v>51</v>
      </c>
      <c r="C2753" t="s">
        <v>7629</v>
      </c>
      <c r="D2753" t="s">
        <v>5072</v>
      </c>
      <c r="E2753" s="103">
        <v>9.0057106034124954E-4</v>
      </c>
      <c r="F2753" s="103">
        <v>677974</v>
      </c>
      <c r="G2753" s="103">
        <v>8</v>
      </c>
      <c r="H2753" t="s">
        <v>54</v>
      </c>
      <c r="I2753" s="103"/>
    </row>
    <row r="2754" spans="1:9" x14ac:dyDescent="0.35">
      <c r="A2754" t="s">
        <v>8015</v>
      </c>
      <c r="B2754" t="s">
        <v>51</v>
      </c>
      <c r="C2754" t="s">
        <v>7629</v>
      </c>
      <c r="D2754" t="s">
        <v>42</v>
      </c>
      <c r="E2754" s="103">
        <v>9.6472931507066682E-4</v>
      </c>
      <c r="F2754" s="103">
        <v>677974</v>
      </c>
      <c r="G2754" s="103">
        <v>8</v>
      </c>
      <c r="H2754" t="s">
        <v>54</v>
      </c>
      <c r="I2754" s="103"/>
    </row>
    <row r="2755" spans="1:9" x14ac:dyDescent="0.35">
      <c r="A2755" t="s">
        <v>8016</v>
      </c>
      <c r="B2755" t="s">
        <v>51</v>
      </c>
      <c r="C2755" t="s">
        <v>7629</v>
      </c>
      <c r="D2755" t="s">
        <v>1767</v>
      </c>
      <c r="E2755" s="103">
        <v>9.6272071701885057E-4</v>
      </c>
      <c r="F2755" s="103">
        <v>677974</v>
      </c>
      <c r="G2755" s="103">
        <v>8</v>
      </c>
      <c r="H2755" t="s">
        <v>54</v>
      </c>
      <c r="I2755" s="103"/>
    </row>
    <row r="2756" spans="1:9" x14ac:dyDescent="0.35">
      <c r="A2756" t="s">
        <v>8017</v>
      </c>
      <c r="B2756" t="s">
        <v>51</v>
      </c>
      <c r="C2756" t="s">
        <v>7629</v>
      </c>
      <c r="D2756" t="s">
        <v>1768</v>
      </c>
      <c r="E2756" s="103">
        <v>6.9728340395544693E-4</v>
      </c>
      <c r="F2756" s="103">
        <v>677974</v>
      </c>
      <c r="G2756" s="103">
        <v>8</v>
      </c>
      <c r="H2756" t="s">
        <v>54</v>
      </c>
      <c r="I2756" s="103"/>
    </row>
    <row r="2757" spans="1:9" x14ac:dyDescent="0.35">
      <c r="A2757" t="s">
        <v>8018</v>
      </c>
      <c r="B2757" t="s">
        <v>51</v>
      </c>
      <c r="C2757" t="s">
        <v>7629</v>
      </c>
      <c r="D2757" t="s">
        <v>340</v>
      </c>
      <c r="E2757" s="103">
        <v>6.648194090768261E-4</v>
      </c>
      <c r="F2757" s="103">
        <v>677974</v>
      </c>
      <c r="G2757" s="103">
        <v>8</v>
      </c>
      <c r="H2757" t="s">
        <v>54</v>
      </c>
      <c r="I2757" s="103"/>
    </row>
    <row r="2758" spans="1:9" x14ac:dyDescent="0.35">
      <c r="A2758" t="s">
        <v>8019</v>
      </c>
      <c r="B2758" t="s">
        <v>51</v>
      </c>
      <c r="C2758" t="s">
        <v>7629</v>
      </c>
      <c r="D2758" t="s">
        <v>777</v>
      </c>
      <c r="E2758" s="103">
        <v>2.2478643271175427E-3</v>
      </c>
      <c r="F2758" s="103">
        <v>677974</v>
      </c>
      <c r="G2758" s="103">
        <v>8</v>
      </c>
      <c r="H2758" t="s">
        <v>54</v>
      </c>
      <c r="I2758" s="103"/>
    </row>
    <row r="2759" spans="1:9" x14ac:dyDescent="0.35">
      <c r="A2759" t="s">
        <v>8020</v>
      </c>
      <c r="B2759" t="s">
        <v>51</v>
      </c>
      <c r="C2759" t="s">
        <v>7629</v>
      </c>
      <c r="D2759" t="s">
        <v>776</v>
      </c>
      <c r="E2759" s="103">
        <v>5.7176593289262889E-3</v>
      </c>
      <c r="F2759" s="103">
        <v>677974</v>
      </c>
      <c r="G2759" s="103">
        <v>8</v>
      </c>
      <c r="H2759" t="s">
        <v>54</v>
      </c>
      <c r="I2759" s="103"/>
    </row>
    <row r="2760" spans="1:9" x14ac:dyDescent="0.35">
      <c r="A2760" t="s">
        <v>8021</v>
      </c>
      <c r="B2760" t="s">
        <v>51</v>
      </c>
      <c r="C2760" t="s">
        <v>7630</v>
      </c>
      <c r="D2760" t="s">
        <v>40</v>
      </c>
      <c r="E2760" s="103">
        <v>1.067864806452863E-3</v>
      </c>
      <c r="F2760" s="103">
        <v>677974</v>
      </c>
      <c r="G2760" s="103">
        <v>8</v>
      </c>
      <c r="H2760" t="s">
        <v>54</v>
      </c>
      <c r="I2760" s="103"/>
    </row>
    <row r="2761" spans="1:9" x14ac:dyDescent="0.35">
      <c r="A2761" t="s">
        <v>8022</v>
      </c>
      <c r="B2761" t="s">
        <v>51</v>
      </c>
      <c r="C2761" t="s">
        <v>7630</v>
      </c>
      <c r="D2761" t="s">
        <v>5070</v>
      </c>
      <c r="E2761" s="103">
        <v>1.1939395072807339E-3</v>
      </c>
      <c r="F2761" s="103">
        <v>677974</v>
      </c>
      <c r="G2761" s="103">
        <v>8</v>
      </c>
      <c r="H2761" t="s">
        <v>54</v>
      </c>
      <c r="I2761" s="103"/>
    </row>
    <row r="2762" spans="1:9" x14ac:dyDescent="0.35">
      <c r="A2762" t="s">
        <v>8023</v>
      </c>
      <c r="B2762" t="s">
        <v>51</v>
      </c>
      <c r="C2762" t="s">
        <v>7630</v>
      </c>
      <c r="D2762" t="s">
        <v>5071</v>
      </c>
      <c r="E2762" s="103">
        <v>1.1025569311942744E-3</v>
      </c>
      <c r="F2762" s="103">
        <v>677974</v>
      </c>
      <c r="G2762" s="103">
        <v>8</v>
      </c>
      <c r="H2762" t="s">
        <v>54</v>
      </c>
      <c r="I2762" s="103"/>
    </row>
    <row r="2763" spans="1:9" x14ac:dyDescent="0.35">
      <c r="A2763" t="s">
        <v>8024</v>
      </c>
      <c r="B2763" t="s">
        <v>51</v>
      </c>
      <c r="C2763" t="s">
        <v>7630</v>
      </c>
      <c r="D2763" t="s">
        <v>5072</v>
      </c>
      <c r="E2763" s="103">
        <v>1.1211305827068668E-3</v>
      </c>
      <c r="F2763" s="103">
        <v>677974</v>
      </c>
      <c r="G2763" s="103">
        <v>8</v>
      </c>
      <c r="H2763" t="s">
        <v>54</v>
      </c>
      <c r="I2763" s="103"/>
    </row>
    <row r="2764" spans="1:9" x14ac:dyDescent="0.35">
      <c r="A2764" t="s">
        <v>8025</v>
      </c>
      <c r="B2764" t="s">
        <v>51</v>
      </c>
      <c r="C2764" t="s">
        <v>7630</v>
      </c>
      <c r="D2764" t="s">
        <v>42</v>
      </c>
      <c r="E2764" s="103">
        <v>1.1881404190799191E-3</v>
      </c>
      <c r="F2764" s="103">
        <v>677974</v>
      </c>
      <c r="G2764" s="103">
        <v>8</v>
      </c>
      <c r="H2764" t="s">
        <v>54</v>
      </c>
      <c r="I2764" s="103"/>
    </row>
    <row r="2765" spans="1:9" x14ac:dyDescent="0.35">
      <c r="A2765" t="s">
        <v>8026</v>
      </c>
      <c r="B2765" t="s">
        <v>51</v>
      </c>
      <c r="C2765" t="s">
        <v>7630</v>
      </c>
      <c r="D2765" t="s">
        <v>1767</v>
      </c>
      <c r="E2765" s="103">
        <v>1.1855705666442629E-3</v>
      </c>
      <c r="F2765" s="103">
        <v>677974</v>
      </c>
      <c r="G2765" s="103">
        <v>8</v>
      </c>
      <c r="H2765" t="s">
        <v>54</v>
      </c>
      <c r="I2765" s="103"/>
    </row>
    <row r="2766" spans="1:9" x14ac:dyDescent="0.35">
      <c r="A2766" t="s">
        <v>8027</v>
      </c>
      <c r="B2766" t="s">
        <v>51</v>
      </c>
      <c r="C2766" t="s">
        <v>7630</v>
      </c>
      <c r="D2766" t="s">
        <v>1768</v>
      </c>
      <c r="E2766" s="103">
        <v>8.6060274700037217E-4</v>
      </c>
      <c r="F2766" s="103">
        <v>677974</v>
      </c>
      <c r="G2766" s="103">
        <v>8</v>
      </c>
      <c r="H2766" t="s">
        <v>54</v>
      </c>
      <c r="I2766" s="103"/>
    </row>
    <row r="2767" spans="1:9" x14ac:dyDescent="0.35">
      <c r="A2767" t="s">
        <v>8028</v>
      </c>
      <c r="B2767" t="s">
        <v>51</v>
      </c>
      <c r="C2767" t="s">
        <v>7630</v>
      </c>
      <c r="D2767" t="s">
        <v>340</v>
      </c>
      <c r="E2767" s="103">
        <v>8.8392461339269722E-4</v>
      </c>
      <c r="F2767" s="103">
        <v>677974</v>
      </c>
      <c r="G2767" s="103">
        <v>8</v>
      </c>
      <c r="H2767" t="s">
        <v>54</v>
      </c>
      <c r="I2767" s="103"/>
    </row>
    <row r="2768" spans="1:9" x14ac:dyDescent="0.35">
      <c r="A2768" t="s">
        <v>8029</v>
      </c>
      <c r="B2768" t="s">
        <v>51</v>
      </c>
      <c r="C2768" t="s">
        <v>7630</v>
      </c>
      <c r="D2768" t="s">
        <v>777</v>
      </c>
      <c r="E2768" s="103">
        <v>2.790511574761091E-3</v>
      </c>
      <c r="F2768" s="103">
        <v>677974</v>
      </c>
      <c r="G2768" s="103">
        <v>8</v>
      </c>
      <c r="H2768" t="s">
        <v>54</v>
      </c>
      <c r="I2768" s="103"/>
    </row>
    <row r="2769" spans="1:9" x14ac:dyDescent="0.35">
      <c r="A2769" t="s">
        <v>8030</v>
      </c>
      <c r="B2769" t="s">
        <v>51</v>
      </c>
      <c r="C2769" t="s">
        <v>7630</v>
      </c>
      <c r="D2769" t="s">
        <v>776</v>
      </c>
      <c r="E2769" s="103">
        <v>7.1636003399782027E-3</v>
      </c>
      <c r="F2769" s="103">
        <v>677974</v>
      </c>
      <c r="G2769" s="103">
        <v>8</v>
      </c>
      <c r="H2769" t="s">
        <v>54</v>
      </c>
      <c r="I2769" s="103"/>
    </row>
    <row r="2770" spans="1:9" x14ac:dyDescent="0.35">
      <c r="A2770" t="s">
        <v>4542</v>
      </c>
      <c r="B2770" t="s">
        <v>51</v>
      </c>
      <c r="C2770" t="s">
        <v>4357</v>
      </c>
      <c r="D2770" t="s">
        <v>40</v>
      </c>
      <c r="E2770" s="103">
        <v>6.0860992826918467E-3</v>
      </c>
      <c r="F2770" s="103">
        <v>676064</v>
      </c>
      <c r="G2770" s="103">
        <v>9</v>
      </c>
      <c r="H2770" t="s">
        <v>54</v>
      </c>
      <c r="I2770" s="103"/>
    </row>
    <row r="2771" spans="1:9" x14ac:dyDescent="0.35">
      <c r="A2771" t="s">
        <v>5949</v>
      </c>
      <c r="B2771" t="s">
        <v>51</v>
      </c>
      <c r="C2771" t="s">
        <v>4357</v>
      </c>
      <c r="D2771" t="s">
        <v>5070</v>
      </c>
      <c r="E2771" s="103">
        <v>-7.12404614816784E-4</v>
      </c>
      <c r="F2771" s="103">
        <v>676064</v>
      </c>
      <c r="G2771" s="103">
        <v>9</v>
      </c>
      <c r="H2771" t="s">
        <v>54</v>
      </c>
      <c r="I2771" s="103"/>
    </row>
    <row r="2772" spans="1:9" x14ac:dyDescent="0.35">
      <c r="A2772" t="s">
        <v>5950</v>
      </c>
      <c r="B2772" t="s">
        <v>51</v>
      </c>
      <c r="C2772" t="s">
        <v>4357</v>
      </c>
      <c r="D2772" t="s">
        <v>5071</v>
      </c>
      <c r="E2772" s="103">
        <v>-5.9345675393546607E-3</v>
      </c>
      <c r="F2772" s="103">
        <v>676064</v>
      </c>
      <c r="G2772" s="103">
        <v>9</v>
      </c>
      <c r="H2772" t="s">
        <v>54</v>
      </c>
      <c r="I2772" s="103"/>
    </row>
    <row r="2773" spans="1:9" x14ac:dyDescent="0.35">
      <c r="A2773" t="s">
        <v>5951</v>
      </c>
      <c r="B2773" t="s">
        <v>51</v>
      </c>
      <c r="C2773" t="s">
        <v>4357</v>
      </c>
      <c r="D2773" t="s">
        <v>5072</v>
      </c>
      <c r="E2773" s="103">
        <v>-5.7919601769861554E-3</v>
      </c>
      <c r="F2773" s="103">
        <v>676064</v>
      </c>
      <c r="G2773" s="103">
        <v>9</v>
      </c>
      <c r="H2773" t="s">
        <v>54</v>
      </c>
      <c r="I2773" s="103"/>
    </row>
    <row r="2774" spans="1:9" x14ac:dyDescent="0.35">
      <c r="A2774" t="s">
        <v>4543</v>
      </c>
      <c r="B2774" t="s">
        <v>51</v>
      </c>
      <c r="C2774" t="s">
        <v>4357</v>
      </c>
      <c r="D2774" t="s">
        <v>42</v>
      </c>
      <c r="E2774" s="103">
        <v>-7.2109231857874054E-4</v>
      </c>
      <c r="F2774" s="103">
        <v>676064</v>
      </c>
      <c r="G2774" s="103">
        <v>9</v>
      </c>
      <c r="H2774" t="s">
        <v>54</v>
      </c>
      <c r="I2774" s="103"/>
    </row>
    <row r="2775" spans="1:9" x14ac:dyDescent="0.35">
      <c r="A2775" t="s">
        <v>4544</v>
      </c>
      <c r="B2775" t="s">
        <v>51</v>
      </c>
      <c r="C2775" t="s">
        <v>4357</v>
      </c>
      <c r="D2775" t="s">
        <v>1767</v>
      </c>
      <c r="E2775" s="103">
        <v>-7.5411069777500835E-4</v>
      </c>
      <c r="F2775" s="103">
        <v>676064</v>
      </c>
      <c r="G2775" s="103">
        <v>9</v>
      </c>
      <c r="H2775" t="s">
        <v>54</v>
      </c>
      <c r="I2775" s="103"/>
    </row>
    <row r="2776" spans="1:9" x14ac:dyDescent="0.35">
      <c r="A2776" t="s">
        <v>4545</v>
      </c>
      <c r="B2776" t="s">
        <v>51</v>
      </c>
      <c r="C2776" t="s">
        <v>4357</v>
      </c>
      <c r="D2776" t="s">
        <v>1768</v>
      </c>
      <c r="E2776" s="103">
        <v>-4.8033670876386015E-3</v>
      </c>
      <c r="F2776" s="103">
        <v>676064</v>
      </c>
      <c r="G2776" s="103">
        <v>9</v>
      </c>
      <c r="H2776" t="s">
        <v>54</v>
      </c>
      <c r="I2776" s="103"/>
    </row>
    <row r="2777" spans="1:9" x14ac:dyDescent="0.35">
      <c r="A2777" t="s">
        <v>4546</v>
      </c>
      <c r="B2777" t="s">
        <v>51</v>
      </c>
      <c r="C2777" t="s">
        <v>4357</v>
      </c>
      <c r="D2777" t="s">
        <v>340</v>
      </c>
      <c r="E2777" s="103">
        <v>2.0508166213151825E-3</v>
      </c>
      <c r="F2777" s="103">
        <v>676064</v>
      </c>
      <c r="G2777" s="103">
        <v>9</v>
      </c>
      <c r="H2777" t="s">
        <v>54</v>
      </c>
      <c r="I2777" s="103"/>
    </row>
    <row r="2778" spans="1:9" x14ac:dyDescent="0.35">
      <c r="A2778" t="s">
        <v>4547</v>
      </c>
      <c r="B2778" t="s">
        <v>51</v>
      </c>
      <c r="C2778" t="s">
        <v>4357</v>
      </c>
      <c r="D2778" t="s">
        <v>777</v>
      </c>
      <c r="E2778" s="103">
        <v>2.2076310502879833E-2</v>
      </c>
      <c r="F2778" s="103">
        <v>676064</v>
      </c>
      <c r="G2778" s="103">
        <v>9</v>
      </c>
      <c r="H2778" t="s">
        <v>54</v>
      </c>
      <c r="I2778" s="103"/>
    </row>
    <row r="2779" spans="1:9" x14ac:dyDescent="0.35">
      <c r="A2779" t="s">
        <v>4548</v>
      </c>
      <c r="B2779" t="s">
        <v>51</v>
      </c>
      <c r="C2779" t="s">
        <v>4357</v>
      </c>
      <c r="D2779" t="s">
        <v>776</v>
      </c>
      <c r="E2779" s="103">
        <v>5.7638979166312727E-2</v>
      </c>
      <c r="F2779" s="103">
        <v>676064</v>
      </c>
      <c r="G2779" s="103">
        <v>9</v>
      </c>
      <c r="H2779" t="s">
        <v>54</v>
      </c>
      <c r="I2779" s="103"/>
    </row>
    <row r="2780" spans="1:9" x14ac:dyDescent="0.35">
      <c r="A2780" t="s">
        <v>4528</v>
      </c>
      <c r="B2780" t="s">
        <v>51</v>
      </c>
      <c r="C2780" t="s">
        <v>4358</v>
      </c>
      <c r="D2780" t="s">
        <v>40</v>
      </c>
      <c r="E2780" s="103">
        <v>3.2283074184886557E-4</v>
      </c>
      <c r="F2780" s="103">
        <v>676064</v>
      </c>
      <c r="G2780" s="103">
        <v>9</v>
      </c>
      <c r="H2780" t="s">
        <v>54</v>
      </c>
      <c r="I2780" s="103"/>
    </row>
    <row r="2781" spans="1:9" x14ac:dyDescent="0.35">
      <c r="A2781" t="s">
        <v>5952</v>
      </c>
      <c r="B2781" t="s">
        <v>51</v>
      </c>
      <c r="C2781" t="s">
        <v>4358</v>
      </c>
      <c r="D2781" t="s">
        <v>5070</v>
      </c>
      <c r="E2781" s="103">
        <v>3.3962613978965667E-4</v>
      </c>
      <c r="F2781" s="103">
        <v>676064</v>
      </c>
      <c r="G2781" s="103">
        <v>9</v>
      </c>
      <c r="H2781" t="s">
        <v>54</v>
      </c>
      <c r="I2781" s="103"/>
    </row>
    <row r="2782" spans="1:9" x14ac:dyDescent="0.35">
      <c r="A2782" t="s">
        <v>5953</v>
      </c>
      <c r="B2782" t="s">
        <v>51</v>
      </c>
      <c r="C2782" t="s">
        <v>4358</v>
      </c>
      <c r="D2782" t="s">
        <v>5071</v>
      </c>
      <c r="E2782" s="103">
        <v>3.2283074184886557E-4</v>
      </c>
      <c r="F2782" s="103">
        <v>676064</v>
      </c>
      <c r="G2782" s="103">
        <v>9</v>
      </c>
      <c r="H2782" t="s">
        <v>54</v>
      </c>
      <c r="I2782" s="103"/>
    </row>
    <row r="2783" spans="1:9" x14ac:dyDescent="0.35">
      <c r="A2783" t="s">
        <v>5954</v>
      </c>
      <c r="B2783" t="s">
        <v>51</v>
      </c>
      <c r="C2783" t="s">
        <v>4358</v>
      </c>
      <c r="D2783" t="s">
        <v>5072</v>
      </c>
      <c r="E2783" s="103">
        <v>3.2283074184886557E-4</v>
      </c>
      <c r="F2783" s="103">
        <v>676064</v>
      </c>
      <c r="G2783" s="103">
        <v>9</v>
      </c>
      <c r="H2783" t="s">
        <v>54</v>
      </c>
      <c r="I2783" s="103"/>
    </row>
    <row r="2784" spans="1:9" x14ac:dyDescent="0.35">
      <c r="A2784" t="s">
        <v>4529</v>
      </c>
      <c r="B2784" t="s">
        <v>51</v>
      </c>
      <c r="C2784" t="s">
        <v>4358</v>
      </c>
      <c r="D2784" t="s">
        <v>42</v>
      </c>
      <c r="E2784" s="103">
        <v>3.3783686053930778E-4</v>
      </c>
      <c r="F2784" s="103">
        <v>676064</v>
      </c>
      <c r="G2784" s="103">
        <v>9</v>
      </c>
      <c r="H2784" t="s">
        <v>54</v>
      </c>
      <c r="I2784" s="103"/>
    </row>
    <row r="2785" spans="1:9" x14ac:dyDescent="0.35">
      <c r="A2785" t="s">
        <v>4530</v>
      </c>
      <c r="B2785" t="s">
        <v>51</v>
      </c>
      <c r="C2785" t="s">
        <v>4358</v>
      </c>
      <c r="D2785" t="s">
        <v>1767</v>
      </c>
      <c r="E2785" s="103">
        <v>3.3772778638024934E-4</v>
      </c>
      <c r="F2785" s="103">
        <v>676064</v>
      </c>
      <c r="G2785" s="103">
        <v>9</v>
      </c>
      <c r="H2785" t="s">
        <v>54</v>
      </c>
      <c r="I2785" s="103"/>
    </row>
    <row r="2786" spans="1:9" x14ac:dyDescent="0.35">
      <c r="A2786" t="s">
        <v>4531</v>
      </c>
      <c r="B2786" t="s">
        <v>51</v>
      </c>
      <c r="C2786" t="s">
        <v>4358</v>
      </c>
      <c r="D2786" t="s">
        <v>1768</v>
      </c>
      <c r="E2786" s="103">
        <v>2.5684159493475381E-4</v>
      </c>
      <c r="F2786" s="103">
        <v>676064</v>
      </c>
      <c r="G2786" s="103">
        <v>9</v>
      </c>
      <c r="H2786" t="s">
        <v>54</v>
      </c>
      <c r="I2786" s="103"/>
    </row>
    <row r="2787" spans="1:9" x14ac:dyDescent="0.35">
      <c r="A2787" t="s">
        <v>4532</v>
      </c>
      <c r="B2787" t="s">
        <v>51</v>
      </c>
      <c r="C2787" t="s">
        <v>4358</v>
      </c>
      <c r="D2787" t="s">
        <v>340</v>
      </c>
      <c r="E2787" s="103">
        <v>3.2202661430562492E-4</v>
      </c>
      <c r="F2787" s="103">
        <v>676064</v>
      </c>
      <c r="G2787" s="103">
        <v>9</v>
      </c>
      <c r="H2787" t="s">
        <v>54</v>
      </c>
      <c r="I2787" s="103"/>
    </row>
    <row r="2788" spans="1:9" x14ac:dyDescent="0.35">
      <c r="A2788" t="s">
        <v>4533</v>
      </c>
      <c r="B2788" t="s">
        <v>51</v>
      </c>
      <c r="C2788" t="s">
        <v>4358</v>
      </c>
      <c r="D2788" t="s">
        <v>777</v>
      </c>
      <c r="E2788" s="103">
        <v>1.7289004065134219E-3</v>
      </c>
      <c r="F2788" s="103">
        <v>676064</v>
      </c>
      <c r="G2788" s="103">
        <v>9</v>
      </c>
      <c r="H2788" t="s">
        <v>54</v>
      </c>
      <c r="I2788" s="103"/>
    </row>
    <row r="2789" spans="1:9" x14ac:dyDescent="0.35">
      <c r="A2789" t="s">
        <v>4534</v>
      </c>
      <c r="B2789" t="s">
        <v>51</v>
      </c>
      <c r="C2789" t="s">
        <v>4358</v>
      </c>
      <c r="D2789" t="s">
        <v>776</v>
      </c>
      <c r="E2789" s="103">
        <v>3.5980679358282304E-3</v>
      </c>
      <c r="F2789" s="103">
        <v>676064</v>
      </c>
      <c r="G2789" s="103">
        <v>9</v>
      </c>
      <c r="H2789" t="s">
        <v>54</v>
      </c>
      <c r="I2789" s="103"/>
    </row>
    <row r="2790" spans="1:9" x14ac:dyDescent="0.35">
      <c r="A2790" t="s">
        <v>4535</v>
      </c>
      <c r="B2790" t="s">
        <v>51</v>
      </c>
      <c r="C2790" t="s">
        <v>4359</v>
      </c>
      <c r="D2790" t="s">
        <v>40</v>
      </c>
      <c r="E2790" s="103">
        <v>2.9923914126527115E-4</v>
      </c>
      <c r="F2790" s="103">
        <v>676064</v>
      </c>
      <c r="G2790" s="103">
        <v>9</v>
      </c>
      <c r="H2790" t="s">
        <v>54</v>
      </c>
      <c r="I2790" s="103"/>
    </row>
    <row r="2791" spans="1:9" x14ac:dyDescent="0.35">
      <c r="A2791" t="s">
        <v>5955</v>
      </c>
      <c r="B2791" t="s">
        <v>51</v>
      </c>
      <c r="C2791" t="s">
        <v>4359</v>
      </c>
      <c r="D2791" t="s">
        <v>5070</v>
      </c>
      <c r="E2791" s="103">
        <v>3.0895772272796466E-4</v>
      </c>
      <c r="F2791" s="103">
        <v>676064</v>
      </c>
      <c r="G2791" s="103">
        <v>9</v>
      </c>
      <c r="H2791" t="s">
        <v>54</v>
      </c>
      <c r="I2791" s="103"/>
    </row>
    <row r="2792" spans="1:9" x14ac:dyDescent="0.35">
      <c r="A2792" t="s">
        <v>5956</v>
      </c>
      <c r="B2792" t="s">
        <v>51</v>
      </c>
      <c r="C2792" t="s">
        <v>4359</v>
      </c>
      <c r="D2792" t="s">
        <v>5071</v>
      </c>
      <c r="E2792" s="103">
        <v>3.0048310908091465E-4</v>
      </c>
      <c r="F2792" s="103">
        <v>676064</v>
      </c>
      <c r="G2792" s="103">
        <v>9</v>
      </c>
      <c r="H2792" t="s">
        <v>54</v>
      </c>
      <c r="I2792" s="103"/>
    </row>
    <row r="2793" spans="1:9" x14ac:dyDescent="0.35">
      <c r="A2793" t="s">
        <v>5957</v>
      </c>
      <c r="B2793" t="s">
        <v>51</v>
      </c>
      <c r="C2793" t="s">
        <v>4359</v>
      </c>
      <c r="D2793" t="s">
        <v>5072</v>
      </c>
      <c r="E2793" s="103">
        <v>3.0662855907848336E-4</v>
      </c>
      <c r="F2793" s="103">
        <v>676064</v>
      </c>
      <c r="G2793" s="103">
        <v>9</v>
      </c>
      <c r="H2793" t="s">
        <v>54</v>
      </c>
      <c r="I2793" s="103"/>
    </row>
    <row r="2794" spans="1:9" x14ac:dyDescent="0.35">
      <c r="A2794" t="s">
        <v>4536</v>
      </c>
      <c r="B2794" t="s">
        <v>51</v>
      </c>
      <c r="C2794" t="s">
        <v>4359</v>
      </c>
      <c r="D2794" t="s">
        <v>42</v>
      </c>
      <c r="E2794" s="103">
        <v>3.0856087532593954E-4</v>
      </c>
      <c r="F2794" s="103">
        <v>676064</v>
      </c>
      <c r="G2794" s="103">
        <v>9</v>
      </c>
      <c r="H2794" t="s">
        <v>54</v>
      </c>
      <c r="I2794" s="103"/>
    </row>
    <row r="2795" spans="1:9" x14ac:dyDescent="0.35">
      <c r="A2795" t="s">
        <v>4537</v>
      </c>
      <c r="B2795" t="s">
        <v>51</v>
      </c>
      <c r="C2795" t="s">
        <v>4359</v>
      </c>
      <c r="D2795" t="s">
        <v>1767</v>
      </c>
      <c r="E2795" s="103">
        <v>3.0813932584019155E-4</v>
      </c>
      <c r="F2795" s="103">
        <v>676064</v>
      </c>
      <c r="G2795" s="103">
        <v>9</v>
      </c>
      <c r="H2795" t="s">
        <v>54</v>
      </c>
      <c r="I2795" s="103"/>
    </row>
    <row r="2796" spans="1:9" x14ac:dyDescent="0.35">
      <c r="A2796" t="s">
        <v>4538</v>
      </c>
      <c r="B2796" t="s">
        <v>51</v>
      </c>
      <c r="C2796" t="s">
        <v>4359</v>
      </c>
      <c r="D2796" t="s">
        <v>1768</v>
      </c>
      <c r="E2796" s="103">
        <v>2.5651138576030099E-4</v>
      </c>
      <c r="F2796" s="103">
        <v>676064</v>
      </c>
      <c r="G2796" s="103">
        <v>9</v>
      </c>
      <c r="H2796" t="s">
        <v>54</v>
      </c>
      <c r="I2796" s="103"/>
    </row>
    <row r="2797" spans="1:9" x14ac:dyDescent="0.35">
      <c r="A2797" t="s">
        <v>4539</v>
      </c>
      <c r="B2797" t="s">
        <v>51</v>
      </c>
      <c r="C2797" t="s">
        <v>4359</v>
      </c>
      <c r="D2797" t="s">
        <v>340</v>
      </c>
      <c r="E2797" s="103">
        <v>2.9549243823748526E-4</v>
      </c>
      <c r="F2797" s="103">
        <v>676064</v>
      </c>
      <c r="G2797" s="103">
        <v>9</v>
      </c>
      <c r="H2797" t="s">
        <v>54</v>
      </c>
      <c r="I2797" s="103"/>
    </row>
    <row r="2798" spans="1:9" x14ac:dyDescent="0.35">
      <c r="A2798" t="s">
        <v>4540</v>
      </c>
      <c r="B2798" t="s">
        <v>51</v>
      </c>
      <c r="C2798" t="s">
        <v>4359</v>
      </c>
      <c r="D2798" t="s">
        <v>777</v>
      </c>
      <c r="E2798" s="103">
        <v>1.0846875532237029E-3</v>
      </c>
      <c r="F2798" s="103">
        <v>676064</v>
      </c>
      <c r="G2798" s="103">
        <v>9</v>
      </c>
      <c r="H2798" t="s">
        <v>54</v>
      </c>
      <c r="I2798" s="103"/>
    </row>
    <row r="2799" spans="1:9" x14ac:dyDescent="0.35">
      <c r="A2799" t="s">
        <v>4541</v>
      </c>
      <c r="B2799" t="s">
        <v>51</v>
      </c>
      <c r="C2799" t="s">
        <v>4359</v>
      </c>
      <c r="D2799" t="s">
        <v>776</v>
      </c>
      <c r="E2799" s="103">
        <v>2.8073298213051275E-3</v>
      </c>
      <c r="F2799" s="103">
        <v>676064</v>
      </c>
      <c r="G2799" s="103">
        <v>9</v>
      </c>
      <c r="H2799" t="s">
        <v>54</v>
      </c>
      <c r="I2799" s="103"/>
    </row>
    <row r="2800" spans="1:9" x14ac:dyDescent="0.35">
      <c r="A2800" t="s">
        <v>999</v>
      </c>
      <c r="B2800" t="s">
        <v>51</v>
      </c>
      <c r="C2800" t="s">
        <v>36</v>
      </c>
      <c r="D2800" t="s">
        <v>40</v>
      </c>
      <c r="E2800" s="103">
        <v>6.1490898754386326E-5</v>
      </c>
      <c r="F2800" s="103">
        <v>676064</v>
      </c>
      <c r="G2800" s="103">
        <v>9</v>
      </c>
      <c r="H2800" t="s">
        <v>54</v>
      </c>
      <c r="I2800" s="103"/>
    </row>
    <row r="2801" spans="1:9" x14ac:dyDescent="0.35">
      <c r="A2801" t="s">
        <v>5958</v>
      </c>
      <c r="B2801" t="s">
        <v>51</v>
      </c>
      <c r="C2801" t="s">
        <v>36</v>
      </c>
      <c r="D2801" t="s">
        <v>5070</v>
      </c>
      <c r="E2801" s="103">
        <v>6.1490898754386326E-5</v>
      </c>
      <c r="F2801" s="103">
        <v>676064</v>
      </c>
      <c r="G2801" s="103">
        <v>9</v>
      </c>
      <c r="H2801" t="s">
        <v>54</v>
      </c>
      <c r="I2801" s="103"/>
    </row>
    <row r="2802" spans="1:9" x14ac:dyDescent="0.35">
      <c r="A2802" t="s">
        <v>5959</v>
      </c>
      <c r="B2802" t="s">
        <v>51</v>
      </c>
      <c r="C2802" t="s">
        <v>36</v>
      </c>
      <c r="D2802" t="s">
        <v>5071</v>
      </c>
      <c r="E2802" s="103">
        <v>6.1490898754386326E-5</v>
      </c>
      <c r="F2802" s="103">
        <v>676064</v>
      </c>
      <c r="G2802" s="103">
        <v>9</v>
      </c>
      <c r="H2802" t="s">
        <v>54</v>
      </c>
      <c r="I2802" s="103"/>
    </row>
    <row r="2803" spans="1:9" x14ac:dyDescent="0.35">
      <c r="A2803" t="s">
        <v>5960</v>
      </c>
      <c r="B2803" t="s">
        <v>51</v>
      </c>
      <c r="C2803" t="s">
        <v>36</v>
      </c>
      <c r="D2803" t="s">
        <v>5072</v>
      </c>
      <c r="E2803" s="103">
        <v>6.1490898754386326E-5</v>
      </c>
      <c r="F2803" s="103">
        <v>676064</v>
      </c>
      <c r="G2803" s="103">
        <v>9</v>
      </c>
      <c r="H2803" t="s">
        <v>54</v>
      </c>
      <c r="I2803" s="103"/>
    </row>
    <row r="2804" spans="1:9" x14ac:dyDescent="0.35">
      <c r="A2804" t="s">
        <v>997</v>
      </c>
      <c r="B2804" t="s">
        <v>51</v>
      </c>
      <c r="C2804" t="s">
        <v>36</v>
      </c>
      <c r="D2804" t="s">
        <v>42</v>
      </c>
      <c r="E2804" s="103">
        <v>6.1296977087330943E-5</v>
      </c>
      <c r="F2804" s="103">
        <v>676064</v>
      </c>
      <c r="G2804" s="103">
        <v>9</v>
      </c>
      <c r="H2804" t="s">
        <v>54</v>
      </c>
      <c r="I2804" s="103"/>
    </row>
    <row r="2805" spans="1:9" x14ac:dyDescent="0.35">
      <c r="A2805" t="s">
        <v>2085</v>
      </c>
      <c r="B2805" t="s">
        <v>51</v>
      </c>
      <c r="C2805" t="s">
        <v>36</v>
      </c>
      <c r="D2805" t="s">
        <v>1767</v>
      </c>
      <c r="E2805" s="103">
        <v>6.1202102397330769E-5</v>
      </c>
      <c r="F2805" s="103">
        <v>676064</v>
      </c>
      <c r="G2805" s="103">
        <v>9</v>
      </c>
      <c r="H2805" t="s">
        <v>54</v>
      </c>
      <c r="I2805" s="103"/>
    </row>
    <row r="2806" spans="1:9" x14ac:dyDescent="0.35">
      <c r="A2806" t="s">
        <v>2086</v>
      </c>
      <c r="B2806" t="s">
        <v>51</v>
      </c>
      <c r="C2806" t="s">
        <v>36</v>
      </c>
      <c r="D2806" t="s">
        <v>1768</v>
      </c>
      <c r="E2806" s="103">
        <v>5.1253655806734735E-5</v>
      </c>
      <c r="F2806" s="103">
        <v>676064</v>
      </c>
      <c r="G2806" s="103">
        <v>9</v>
      </c>
      <c r="H2806" t="s">
        <v>54</v>
      </c>
      <c r="I2806" s="103"/>
    </row>
    <row r="2807" spans="1:9" x14ac:dyDescent="0.35">
      <c r="A2807" t="s">
        <v>998</v>
      </c>
      <c r="B2807" t="s">
        <v>51</v>
      </c>
      <c r="C2807" t="s">
        <v>36</v>
      </c>
      <c r="D2807" t="s">
        <v>340</v>
      </c>
      <c r="E2807" s="103">
        <v>6.0343695183928958E-5</v>
      </c>
      <c r="F2807" s="103">
        <v>676064</v>
      </c>
      <c r="G2807" s="103">
        <v>9</v>
      </c>
      <c r="H2807" t="s">
        <v>54</v>
      </c>
      <c r="I2807" s="103"/>
    </row>
    <row r="2808" spans="1:9" x14ac:dyDescent="0.35">
      <c r="A2808" t="s">
        <v>724</v>
      </c>
      <c r="B2808" t="s">
        <v>51</v>
      </c>
      <c r="C2808" t="s">
        <v>36</v>
      </c>
      <c r="D2808" t="s">
        <v>777</v>
      </c>
      <c r="E2808" s="103">
        <v>3.038044628524453E-4</v>
      </c>
      <c r="F2808" s="103">
        <v>676064</v>
      </c>
      <c r="G2808" s="103">
        <v>9</v>
      </c>
      <c r="H2808" t="s">
        <v>54</v>
      </c>
      <c r="I2808" s="103"/>
    </row>
    <row r="2809" spans="1:9" x14ac:dyDescent="0.35">
      <c r="A2809" t="s">
        <v>725</v>
      </c>
      <c r="B2809" t="s">
        <v>51</v>
      </c>
      <c r="C2809" t="s">
        <v>36</v>
      </c>
      <c r="D2809" t="s">
        <v>776</v>
      </c>
      <c r="E2809" s="103">
        <v>6.8632326281927412E-4</v>
      </c>
      <c r="F2809" s="103">
        <v>676064</v>
      </c>
      <c r="G2809" s="103">
        <v>9</v>
      </c>
      <c r="H2809" t="s">
        <v>54</v>
      </c>
      <c r="I2809" s="103"/>
    </row>
    <row r="2810" spans="1:9" x14ac:dyDescent="0.35">
      <c r="A2810" t="s">
        <v>1002</v>
      </c>
      <c r="B2810" t="s">
        <v>51</v>
      </c>
      <c r="C2810" t="s">
        <v>37</v>
      </c>
      <c r="D2810" t="s">
        <v>40</v>
      </c>
      <c r="E2810" s="103">
        <v>3.0010795079714433E-2</v>
      </c>
      <c r="F2810" s="103">
        <v>676064</v>
      </c>
      <c r="G2810" s="103">
        <v>9</v>
      </c>
      <c r="H2810" t="s">
        <v>54</v>
      </c>
      <c r="I2810" s="103"/>
    </row>
    <row r="2811" spans="1:9" x14ac:dyDescent="0.35">
      <c r="A2811" t="s">
        <v>5961</v>
      </c>
      <c r="B2811" t="s">
        <v>51</v>
      </c>
      <c r="C2811" t="s">
        <v>37</v>
      </c>
      <c r="D2811" t="s">
        <v>5070</v>
      </c>
      <c r="E2811" s="103">
        <v>3.0812073363541578E-2</v>
      </c>
      <c r="F2811" s="103">
        <v>676064</v>
      </c>
      <c r="G2811" s="103">
        <v>9</v>
      </c>
      <c r="H2811" t="s">
        <v>54</v>
      </c>
      <c r="I2811" s="103"/>
    </row>
    <row r="2812" spans="1:9" x14ac:dyDescent="0.35">
      <c r="A2812" t="s">
        <v>5962</v>
      </c>
      <c r="B2812" t="s">
        <v>51</v>
      </c>
      <c r="C2812" t="s">
        <v>37</v>
      </c>
      <c r="D2812" t="s">
        <v>5071</v>
      </c>
      <c r="E2812" s="103">
        <v>2.9677940084331802E-2</v>
      </c>
      <c r="F2812" s="103">
        <v>676064</v>
      </c>
      <c r="G2812" s="103">
        <v>9</v>
      </c>
      <c r="H2812" t="s">
        <v>54</v>
      </c>
      <c r="I2812" s="103"/>
    </row>
    <row r="2813" spans="1:9" x14ac:dyDescent="0.35">
      <c r="A2813" t="s">
        <v>5963</v>
      </c>
      <c r="B2813" t="s">
        <v>51</v>
      </c>
      <c r="C2813" t="s">
        <v>37</v>
      </c>
      <c r="D2813" t="s">
        <v>5072</v>
      </c>
      <c r="E2813" s="103">
        <v>3.0405100126708148E-2</v>
      </c>
      <c r="F2813" s="103">
        <v>676064</v>
      </c>
      <c r="G2813" s="103">
        <v>9</v>
      </c>
      <c r="H2813" t="s">
        <v>54</v>
      </c>
      <c r="I2813" s="103"/>
    </row>
    <row r="2814" spans="1:9" x14ac:dyDescent="0.35">
      <c r="A2814" t="s">
        <v>1000</v>
      </c>
      <c r="B2814" t="s">
        <v>51</v>
      </c>
      <c r="C2814" t="s">
        <v>37</v>
      </c>
      <c r="D2814" t="s">
        <v>42</v>
      </c>
      <c r="E2814" s="103">
        <v>3.0768767725139326E-2</v>
      </c>
      <c r="F2814" s="103">
        <v>676064</v>
      </c>
      <c r="G2814" s="103">
        <v>9</v>
      </c>
      <c r="H2814" t="s">
        <v>54</v>
      </c>
      <c r="I2814" s="103"/>
    </row>
    <row r="2815" spans="1:9" x14ac:dyDescent="0.35">
      <c r="A2815" t="s">
        <v>2053</v>
      </c>
      <c r="B2815" t="s">
        <v>51</v>
      </c>
      <c r="C2815" t="s">
        <v>37</v>
      </c>
      <c r="D2815" t="s">
        <v>1767</v>
      </c>
      <c r="E2815" s="103">
        <v>3.0738934422616177E-2</v>
      </c>
      <c r="F2815" s="103">
        <v>676064</v>
      </c>
      <c r="G2815" s="103">
        <v>9</v>
      </c>
      <c r="H2815" t="s">
        <v>54</v>
      </c>
      <c r="I2815" s="103"/>
    </row>
    <row r="2816" spans="1:9" x14ac:dyDescent="0.35">
      <c r="A2816" t="s">
        <v>2054</v>
      </c>
      <c r="B2816" t="s">
        <v>51</v>
      </c>
      <c r="C2816" t="s">
        <v>37</v>
      </c>
      <c r="D2816" t="s">
        <v>1768</v>
      </c>
      <c r="E2816" s="103">
        <v>2.5534418881148085E-2</v>
      </c>
      <c r="F2816" s="103">
        <v>676064</v>
      </c>
      <c r="G2816" s="103">
        <v>9</v>
      </c>
      <c r="H2816" t="s">
        <v>54</v>
      </c>
      <c r="I2816" s="103"/>
    </row>
    <row r="2817" spans="1:9" x14ac:dyDescent="0.35">
      <c r="A2817" t="s">
        <v>1001</v>
      </c>
      <c r="B2817" t="s">
        <v>51</v>
      </c>
      <c r="C2817" t="s">
        <v>37</v>
      </c>
      <c r="D2817" t="s">
        <v>340</v>
      </c>
      <c r="E2817" s="103">
        <v>2.9695296333554024E-2</v>
      </c>
      <c r="F2817" s="103">
        <v>676064</v>
      </c>
      <c r="G2817" s="103">
        <v>9</v>
      </c>
      <c r="H2817" t="s">
        <v>54</v>
      </c>
      <c r="I2817" s="103"/>
    </row>
    <row r="2818" spans="1:9" x14ac:dyDescent="0.35">
      <c r="A2818" t="s">
        <v>726</v>
      </c>
      <c r="B2818" t="s">
        <v>51</v>
      </c>
      <c r="C2818" t="s">
        <v>37</v>
      </c>
      <c r="D2818" t="s">
        <v>777</v>
      </c>
      <c r="E2818" s="103">
        <v>0.1119421913457819</v>
      </c>
      <c r="F2818" s="103">
        <v>676064</v>
      </c>
      <c r="G2818" s="103">
        <v>9</v>
      </c>
      <c r="H2818" t="s">
        <v>54</v>
      </c>
      <c r="I2818" s="103"/>
    </row>
    <row r="2819" spans="1:9" x14ac:dyDescent="0.35">
      <c r="A2819" t="s">
        <v>727</v>
      </c>
      <c r="B2819" t="s">
        <v>51</v>
      </c>
      <c r="C2819" t="s">
        <v>37</v>
      </c>
      <c r="D2819" t="s">
        <v>776</v>
      </c>
      <c r="E2819" s="103">
        <v>0.28769428311815604</v>
      </c>
      <c r="F2819" s="103">
        <v>676064</v>
      </c>
      <c r="G2819" s="103">
        <v>9</v>
      </c>
      <c r="H2819" t="s">
        <v>54</v>
      </c>
      <c r="I2819" s="103"/>
    </row>
    <row r="2820" spans="1:9" x14ac:dyDescent="0.35">
      <c r="A2820" t="s">
        <v>1005</v>
      </c>
      <c r="B2820" t="s">
        <v>51</v>
      </c>
      <c r="C2820" t="s">
        <v>38</v>
      </c>
      <c r="D2820" t="s">
        <v>40</v>
      </c>
      <c r="E2820" s="103">
        <v>1.0008109051319073E-3</v>
      </c>
      <c r="F2820" s="103">
        <v>676064</v>
      </c>
      <c r="G2820" s="103">
        <v>9</v>
      </c>
      <c r="H2820" t="s">
        <v>54</v>
      </c>
      <c r="I2820" s="103"/>
    </row>
    <row r="2821" spans="1:9" x14ac:dyDescent="0.35">
      <c r="A2821" t="s">
        <v>5964</v>
      </c>
      <c r="B2821" t="s">
        <v>51</v>
      </c>
      <c r="C2821" t="s">
        <v>38</v>
      </c>
      <c r="D2821" t="s">
        <v>5070</v>
      </c>
      <c r="E2821" s="103">
        <v>1.0299907860940915E-3</v>
      </c>
      <c r="F2821" s="103">
        <v>676064</v>
      </c>
      <c r="G2821" s="103">
        <v>9</v>
      </c>
      <c r="H2821" t="s">
        <v>54</v>
      </c>
      <c r="I2821" s="103"/>
    </row>
    <row r="2822" spans="1:9" x14ac:dyDescent="0.35">
      <c r="A2822" t="s">
        <v>5965</v>
      </c>
      <c r="B2822" t="s">
        <v>51</v>
      </c>
      <c r="C2822" t="s">
        <v>38</v>
      </c>
      <c r="D2822" t="s">
        <v>5071</v>
      </c>
      <c r="E2822" s="103">
        <v>1.0013037515233878E-3</v>
      </c>
      <c r="F2822" s="103">
        <v>676064</v>
      </c>
      <c r="G2822" s="103">
        <v>9</v>
      </c>
      <c r="H2822" t="s">
        <v>54</v>
      </c>
      <c r="I2822" s="103"/>
    </row>
    <row r="2823" spans="1:9" x14ac:dyDescent="0.35">
      <c r="A2823" t="s">
        <v>5966</v>
      </c>
      <c r="B2823" t="s">
        <v>51</v>
      </c>
      <c r="C2823" t="s">
        <v>38</v>
      </c>
      <c r="D2823" t="s">
        <v>5072</v>
      </c>
      <c r="E2823" s="103">
        <v>1.0299907860940915E-3</v>
      </c>
      <c r="F2823" s="103">
        <v>676064</v>
      </c>
      <c r="G2823" s="103">
        <v>9</v>
      </c>
      <c r="H2823" t="s">
        <v>54</v>
      </c>
      <c r="I2823" s="103"/>
    </row>
    <row r="2824" spans="1:9" x14ac:dyDescent="0.35">
      <c r="A2824" t="s">
        <v>1003</v>
      </c>
      <c r="B2824" t="s">
        <v>51</v>
      </c>
      <c r="C2824" t="s">
        <v>38</v>
      </c>
      <c r="D2824" t="s">
        <v>42</v>
      </c>
      <c r="E2824" s="103">
        <v>1.0286055420759472E-3</v>
      </c>
      <c r="F2824" s="103">
        <v>676064</v>
      </c>
      <c r="G2824" s="103">
        <v>9</v>
      </c>
      <c r="H2824" t="s">
        <v>54</v>
      </c>
      <c r="I2824" s="103"/>
    </row>
    <row r="2825" spans="1:9" x14ac:dyDescent="0.35">
      <c r="A2825" t="s">
        <v>2055</v>
      </c>
      <c r="B2825" t="s">
        <v>51</v>
      </c>
      <c r="C2825" t="s">
        <v>38</v>
      </c>
      <c r="D2825" t="s">
        <v>1767</v>
      </c>
      <c r="E2825" s="103">
        <v>1.0280958438387724E-3</v>
      </c>
      <c r="F2825" s="103">
        <v>676064</v>
      </c>
      <c r="G2825" s="103">
        <v>9</v>
      </c>
      <c r="H2825" t="s">
        <v>54</v>
      </c>
      <c r="I2825" s="103"/>
    </row>
    <row r="2826" spans="1:9" x14ac:dyDescent="0.35">
      <c r="A2826" t="s">
        <v>2056</v>
      </c>
      <c r="B2826" t="s">
        <v>51</v>
      </c>
      <c r="C2826" t="s">
        <v>38</v>
      </c>
      <c r="D2826" t="s">
        <v>1768</v>
      </c>
      <c r="E2826" s="103">
        <v>8.7888870891355273E-4</v>
      </c>
      <c r="F2826" s="103">
        <v>676064</v>
      </c>
      <c r="G2826" s="103">
        <v>9</v>
      </c>
      <c r="H2826" t="s">
        <v>54</v>
      </c>
      <c r="I2826" s="103"/>
    </row>
    <row r="2827" spans="1:9" x14ac:dyDescent="0.35">
      <c r="A2827" t="s">
        <v>1004</v>
      </c>
      <c r="B2827" t="s">
        <v>51</v>
      </c>
      <c r="C2827" t="s">
        <v>38</v>
      </c>
      <c r="D2827" t="s">
        <v>340</v>
      </c>
      <c r="E2827" s="103">
        <v>9.3713157238103939E-4</v>
      </c>
      <c r="F2827" s="103">
        <v>676064</v>
      </c>
      <c r="G2827" s="103">
        <v>9</v>
      </c>
      <c r="H2827" t="s">
        <v>54</v>
      </c>
      <c r="I2827" s="103"/>
    </row>
    <row r="2828" spans="1:9" x14ac:dyDescent="0.35">
      <c r="A2828" t="s">
        <v>728</v>
      </c>
      <c r="B2828" t="s">
        <v>51</v>
      </c>
      <c r="C2828" t="s">
        <v>38</v>
      </c>
      <c r="D2828" t="s">
        <v>777</v>
      </c>
      <c r="E2828" s="103">
        <v>4.2088540772706193E-3</v>
      </c>
      <c r="F2828" s="103">
        <v>676064</v>
      </c>
      <c r="G2828" s="103">
        <v>9</v>
      </c>
      <c r="H2828" t="s">
        <v>54</v>
      </c>
      <c r="I2828" s="103"/>
    </row>
    <row r="2829" spans="1:9" x14ac:dyDescent="0.35">
      <c r="A2829" t="s">
        <v>729</v>
      </c>
      <c r="B2829" t="s">
        <v>51</v>
      </c>
      <c r="C2829" t="s">
        <v>38</v>
      </c>
      <c r="D2829" t="s">
        <v>776</v>
      </c>
      <c r="E2829" s="103">
        <v>9.8476946824644831E-3</v>
      </c>
      <c r="F2829" s="103">
        <v>676064</v>
      </c>
      <c r="G2829" s="103">
        <v>9</v>
      </c>
      <c r="H2829" t="s">
        <v>54</v>
      </c>
      <c r="I2829" s="103"/>
    </row>
    <row r="2830" spans="1:9" x14ac:dyDescent="0.35">
      <c r="A2830" t="s">
        <v>1008</v>
      </c>
      <c r="B2830" t="s">
        <v>51</v>
      </c>
      <c r="C2830" t="s">
        <v>39</v>
      </c>
      <c r="D2830" t="s">
        <v>40</v>
      </c>
      <c r="E2830" s="103">
        <v>5.4961282244642874E-7</v>
      </c>
      <c r="F2830" s="103">
        <v>676064</v>
      </c>
      <c r="G2830" s="103">
        <v>9</v>
      </c>
      <c r="H2830" t="s">
        <v>54</v>
      </c>
      <c r="I2830" s="103"/>
    </row>
    <row r="2831" spans="1:9" x14ac:dyDescent="0.35">
      <c r="A2831" t="s">
        <v>5967</v>
      </c>
      <c r="B2831" t="s">
        <v>51</v>
      </c>
      <c r="C2831" t="s">
        <v>39</v>
      </c>
      <c r="D2831" t="s">
        <v>5070</v>
      </c>
      <c r="E2831" s="103">
        <v>5.8919764963615918E-7</v>
      </c>
      <c r="F2831" s="103">
        <v>676064</v>
      </c>
      <c r="G2831" s="103">
        <v>9</v>
      </c>
      <c r="H2831" t="s">
        <v>54</v>
      </c>
      <c r="I2831" s="103"/>
    </row>
    <row r="2832" spans="1:9" x14ac:dyDescent="0.35">
      <c r="A2832" t="s">
        <v>5968</v>
      </c>
      <c r="B2832" t="s">
        <v>51</v>
      </c>
      <c r="C2832" t="s">
        <v>39</v>
      </c>
      <c r="D2832" t="s">
        <v>5071</v>
      </c>
      <c r="E2832" s="103">
        <v>5.4961282244642874E-7</v>
      </c>
      <c r="F2832" s="103">
        <v>676064</v>
      </c>
      <c r="G2832" s="103">
        <v>9</v>
      </c>
      <c r="H2832" t="s">
        <v>54</v>
      </c>
      <c r="I2832" s="103"/>
    </row>
    <row r="2833" spans="1:9" x14ac:dyDescent="0.35">
      <c r="A2833" t="s">
        <v>5969</v>
      </c>
      <c r="B2833" t="s">
        <v>51</v>
      </c>
      <c r="C2833" t="s">
        <v>39</v>
      </c>
      <c r="D2833" t="s">
        <v>5072</v>
      </c>
      <c r="E2833" s="103">
        <v>5.8919764963615918E-7</v>
      </c>
      <c r="F2833" s="103">
        <v>676064</v>
      </c>
      <c r="G2833" s="103">
        <v>9</v>
      </c>
      <c r="H2833" t="s">
        <v>54</v>
      </c>
      <c r="I2833" s="103"/>
    </row>
    <row r="2834" spans="1:9" x14ac:dyDescent="0.35">
      <c r="A2834" t="s">
        <v>1006</v>
      </c>
      <c r="B2834" t="s">
        <v>51</v>
      </c>
      <c r="C2834" t="s">
        <v>39</v>
      </c>
      <c r="D2834" t="s">
        <v>42</v>
      </c>
      <c r="E2834" s="103">
        <v>5.8224016596360069E-7</v>
      </c>
      <c r="F2834" s="103">
        <v>676064</v>
      </c>
      <c r="G2834" s="103">
        <v>9</v>
      </c>
      <c r="H2834" t="s">
        <v>54</v>
      </c>
      <c r="I2834" s="103"/>
    </row>
    <row r="2835" spans="1:9" x14ac:dyDescent="0.35">
      <c r="A2835" t="s">
        <v>2057</v>
      </c>
      <c r="B2835" t="s">
        <v>51</v>
      </c>
      <c r="C2835" t="s">
        <v>39</v>
      </c>
      <c r="D2835" t="s">
        <v>1767</v>
      </c>
      <c r="E2835" s="103">
        <v>5.8224016596360069E-7</v>
      </c>
      <c r="F2835" s="103">
        <v>676064</v>
      </c>
      <c r="G2835" s="103">
        <v>9</v>
      </c>
      <c r="H2835" t="s">
        <v>54</v>
      </c>
      <c r="I2835" s="103"/>
    </row>
    <row r="2836" spans="1:9" x14ac:dyDescent="0.35">
      <c r="A2836" t="s">
        <v>2058</v>
      </c>
      <c r="B2836" t="s">
        <v>51</v>
      </c>
      <c r="C2836" t="s">
        <v>39</v>
      </c>
      <c r="D2836" t="s">
        <v>1768</v>
      </c>
      <c r="E2836" s="103">
        <v>4.548302091384681E-7</v>
      </c>
      <c r="F2836" s="103">
        <v>676064</v>
      </c>
      <c r="G2836" s="103">
        <v>9</v>
      </c>
      <c r="H2836" t="s">
        <v>54</v>
      </c>
      <c r="I2836" s="103"/>
    </row>
    <row r="2837" spans="1:9" x14ac:dyDescent="0.35">
      <c r="A2837" t="s">
        <v>1007</v>
      </c>
      <c r="B2837" t="s">
        <v>51</v>
      </c>
      <c r="C2837" t="s">
        <v>39</v>
      </c>
      <c r="D2837" t="s">
        <v>340</v>
      </c>
      <c r="E2837" s="103">
        <v>5.8289146399511973E-7</v>
      </c>
      <c r="F2837" s="103">
        <v>676064</v>
      </c>
      <c r="G2837" s="103">
        <v>9</v>
      </c>
      <c r="H2837" t="s">
        <v>54</v>
      </c>
      <c r="I2837" s="103"/>
    </row>
    <row r="2838" spans="1:9" x14ac:dyDescent="0.35">
      <c r="A2838" t="s">
        <v>730</v>
      </c>
      <c r="B2838" t="s">
        <v>51</v>
      </c>
      <c r="C2838" t="s">
        <v>39</v>
      </c>
      <c r="D2838" t="s">
        <v>777</v>
      </c>
      <c r="E2838" s="103">
        <v>1.9646945419813258E-6</v>
      </c>
      <c r="F2838" s="103">
        <v>676064</v>
      </c>
      <c r="G2838" s="103">
        <v>9</v>
      </c>
      <c r="H2838" t="s">
        <v>54</v>
      </c>
      <c r="I2838" s="103"/>
    </row>
    <row r="2839" spans="1:9" x14ac:dyDescent="0.35">
      <c r="A2839" t="s">
        <v>731</v>
      </c>
      <c r="B2839" t="s">
        <v>51</v>
      </c>
      <c r="C2839" t="s">
        <v>39</v>
      </c>
      <c r="D2839" t="s">
        <v>776</v>
      </c>
      <c r="E2839" s="103">
        <v>5.2694701406796506E-6</v>
      </c>
      <c r="F2839" s="103">
        <v>676064</v>
      </c>
      <c r="G2839" s="103">
        <v>9</v>
      </c>
      <c r="H2839" t="s">
        <v>54</v>
      </c>
      <c r="I2839" s="103"/>
    </row>
    <row r="2840" spans="1:9" x14ac:dyDescent="0.35">
      <c r="A2840" t="s">
        <v>2766</v>
      </c>
      <c r="B2840" t="s">
        <v>51</v>
      </c>
      <c r="C2840" t="s">
        <v>2588</v>
      </c>
      <c r="D2840" t="s">
        <v>40</v>
      </c>
      <c r="E2840" s="103">
        <v>1.207707175316116E-4</v>
      </c>
      <c r="F2840" s="103">
        <v>676064</v>
      </c>
      <c r="G2840" s="103">
        <v>9</v>
      </c>
      <c r="H2840" t="s">
        <v>54</v>
      </c>
      <c r="I2840" s="103"/>
    </row>
    <row r="2841" spans="1:9" x14ac:dyDescent="0.35">
      <c r="A2841" t="s">
        <v>5970</v>
      </c>
      <c r="B2841" t="s">
        <v>51</v>
      </c>
      <c r="C2841" t="s">
        <v>2588</v>
      </c>
      <c r="D2841" t="s">
        <v>5070</v>
      </c>
      <c r="E2841" s="103">
        <v>1.2920238767763755E-4</v>
      </c>
      <c r="F2841" s="103">
        <v>676064</v>
      </c>
      <c r="G2841" s="103">
        <v>9</v>
      </c>
      <c r="H2841" t="s">
        <v>54</v>
      </c>
      <c r="I2841" s="103"/>
    </row>
    <row r="2842" spans="1:9" x14ac:dyDescent="0.35">
      <c r="A2842" t="s">
        <v>5971</v>
      </c>
      <c r="B2842" t="s">
        <v>51</v>
      </c>
      <c r="C2842" t="s">
        <v>2588</v>
      </c>
      <c r="D2842" t="s">
        <v>5071</v>
      </c>
      <c r="E2842" s="103">
        <v>1.2079858011362919E-4</v>
      </c>
      <c r="F2842" s="103">
        <v>676064</v>
      </c>
      <c r="G2842" s="103">
        <v>9</v>
      </c>
      <c r="H2842" t="s">
        <v>54</v>
      </c>
      <c r="I2842" s="103"/>
    </row>
    <row r="2843" spans="1:9" x14ac:dyDescent="0.35">
      <c r="A2843" t="s">
        <v>5972</v>
      </c>
      <c r="B2843" t="s">
        <v>51</v>
      </c>
      <c r="C2843" t="s">
        <v>2588</v>
      </c>
      <c r="D2843" t="s">
        <v>5072</v>
      </c>
      <c r="E2843" s="103">
        <v>1.2894228421757336E-4</v>
      </c>
      <c r="F2843" s="103">
        <v>676064</v>
      </c>
      <c r="G2843" s="103">
        <v>9</v>
      </c>
      <c r="H2843" t="s">
        <v>54</v>
      </c>
      <c r="I2843" s="103"/>
    </row>
    <row r="2844" spans="1:9" x14ac:dyDescent="0.35">
      <c r="A2844" t="s">
        <v>2767</v>
      </c>
      <c r="B2844" t="s">
        <v>51</v>
      </c>
      <c r="C2844" t="s">
        <v>2588</v>
      </c>
      <c r="D2844" t="s">
        <v>42</v>
      </c>
      <c r="E2844" s="103">
        <v>1.2884027020961867E-4</v>
      </c>
      <c r="F2844" s="103">
        <v>676064</v>
      </c>
      <c r="G2844" s="103">
        <v>9</v>
      </c>
      <c r="H2844" t="s">
        <v>54</v>
      </c>
      <c r="I2844" s="103"/>
    </row>
    <row r="2845" spans="1:9" x14ac:dyDescent="0.35">
      <c r="A2845" t="s">
        <v>2768</v>
      </c>
      <c r="B2845" t="s">
        <v>51</v>
      </c>
      <c r="C2845" t="s">
        <v>2588</v>
      </c>
      <c r="D2845" t="s">
        <v>1767</v>
      </c>
      <c r="E2845" s="103">
        <v>1.2838621019596103E-4</v>
      </c>
      <c r="F2845" s="103">
        <v>676064</v>
      </c>
      <c r="G2845" s="103">
        <v>9</v>
      </c>
      <c r="H2845" t="s">
        <v>54</v>
      </c>
      <c r="I2845" s="103"/>
    </row>
    <row r="2846" spans="1:9" x14ac:dyDescent="0.35">
      <c r="A2846" t="s">
        <v>2769</v>
      </c>
      <c r="B2846" t="s">
        <v>51</v>
      </c>
      <c r="C2846" t="s">
        <v>2588</v>
      </c>
      <c r="D2846" t="s">
        <v>1768</v>
      </c>
      <c r="E2846" s="103">
        <v>9.6585894599365491E-5</v>
      </c>
      <c r="F2846" s="103">
        <v>676064</v>
      </c>
      <c r="G2846" s="103">
        <v>9</v>
      </c>
      <c r="H2846" t="s">
        <v>54</v>
      </c>
      <c r="I2846" s="103"/>
    </row>
    <row r="2847" spans="1:9" x14ac:dyDescent="0.35">
      <c r="A2847" t="s">
        <v>2770</v>
      </c>
      <c r="B2847" t="s">
        <v>51</v>
      </c>
      <c r="C2847" t="s">
        <v>2588</v>
      </c>
      <c r="D2847" t="s">
        <v>340</v>
      </c>
      <c r="E2847" s="103">
        <v>1.3075574769335146E-4</v>
      </c>
      <c r="F2847" s="103">
        <v>676064</v>
      </c>
      <c r="G2847" s="103">
        <v>9</v>
      </c>
      <c r="H2847" t="s">
        <v>54</v>
      </c>
      <c r="I2847" s="103"/>
    </row>
    <row r="2848" spans="1:9" x14ac:dyDescent="0.35">
      <c r="A2848" t="s">
        <v>2771</v>
      </c>
      <c r="B2848" t="s">
        <v>51</v>
      </c>
      <c r="C2848" t="s">
        <v>2588</v>
      </c>
      <c r="D2848" t="s">
        <v>777</v>
      </c>
      <c r="E2848" s="103">
        <v>4.679227813287915E-4</v>
      </c>
      <c r="F2848" s="103">
        <v>676064</v>
      </c>
      <c r="G2848" s="103">
        <v>9</v>
      </c>
      <c r="H2848" t="s">
        <v>54</v>
      </c>
      <c r="I2848" s="103"/>
    </row>
    <row r="2849" spans="1:9" x14ac:dyDescent="0.35">
      <c r="A2849" t="s">
        <v>2772</v>
      </c>
      <c r="B2849" t="s">
        <v>51</v>
      </c>
      <c r="C2849" t="s">
        <v>2588</v>
      </c>
      <c r="D2849" t="s">
        <v>776</v>
      </c>
      <c r="E2849" s="103">
        <v>1.1592888510818537E-3</v>
      </c>
      <c r="F2849" s="103">
        <v>676064</v>
      </c>
      <c r="G2849" s="103">
        <v>9</v>
      </c>
      <c r="H2849" t="s">
        <v>54</v>
      </c>
      <c r="I2849" s="103"/>
    </row>
    <row r="2850" spans="1:9" x14ac:dyDescent="0.35">
      <c r="A2850" t="s">
        <v>2773</v>
      </c>
      <c r="B2850" t="s">
        <v>51</v>
      </c>
      <c r="C2850" t="s">
        <v>2589</v>
      </c>
      <c r="D2850" t="s">
        <v>40</v>
      </c>
      <c r="E2850" s="103">
        <v>1.6736419054307248E-3</v>
      </c>
      <c r="F2850" s="103">
        <v>676064</v>
      </c>
      <c r="G2850" s="103">
        <v>9</v>
      </c>
      <c r="H2850" t="s">
        <v>54</v>
      </c>
      <c r="I2850" s="103"/>
    </row>
    <row r="2851" spans="1:9" x14ac:dyDescent="0.35">
      <c r="A2851" t="s">
        <v>5973</v>
      </c>
      <c r="B2851" t="s">
        <v>51</v>
      </c>
      <c r="C2851" t="s">
        <v>2589</v>
      </c>
      <c r="D2851" t="s">
        <v>5070</v>
      </c>
      <c r="E2851" s="103">
        <v>1.7732237630805915E-3</v>
      </c>
      <c r="F2851" s="103">
        <v>676064</v>
      </c>
      <c r="G2851" s="103">
        <v>9</v>
      </c>
      <c r="H2851" t="s">
        <v>54</v>
      </c>
      <c r="I2851" s="103"/>
    </row>
    <row r="2852" spans="1:9" x14ac:dyDescent="0.35">
      <c r="A2852" t="s">
        <v>5974</v>
      </c>
      <c r="B2852" t="s">
        <v>51</v>
      </c>
      <c r="C2852" t="s">
        <v>2589</v>
      </c>
      <c r="D2852" t="s">
        <v>5071</v>
      </c>
      <c r="E2852" s="103">
        <v>1.6539959392423663E-3</v>
      </c>
      <c r="F2852" s="103">
        <v>676064</v>
      </c>
      <c r="G2852" s="103">
        <v>9</v>
      </c>
      <c r="H2852" t="s">
        <v>54</v>
      </c>
      <c r="I2852" s="103"/>
    </row>
    <row r="2853" spans="1:9" x14ac:dyDescent="0.35">
      <c r="A2853" t="s">
        <v>5975</v>
      </c>
      <c r="B2853" t="s">
        <v>51</v>
      </c>
      <c r="C2853" t="s">
        <v>2589</v>
      </c>
      <c r="D2853" t="s">
        <v>5072</v>
      </c>
      <c r="E2853" s="103">
        <v>1.7601289203906024E-3</v>
      </c>
      <c r="F2853" s="103">
        <v>676064</v>
      </c>
      <c r="G2853" s="103">
        <v>9</v>
      </c>
      <c r="H2853" t="s">
        <v>54</v>
      </c>
      <c r="I2853" s="103"/>
    </row>
    <row r="2854" spans="1:9" x14ac:dyDescent="0.35">
      <c r="A2854" t="s">
        <v>2774</v>
      </c>
      <c r="B2854" t="s">
        <v>51</v>
      </c>
      <c r="C2854" t="s">
        <v>2589</v>
      </c>
      <c r="D2854" t="s">
        <v>42</v>
      </c>
      <c r="E2854" s="103">
        <v>1.7688552164211925E-3</v>
      </c>
      <c r="F2854" s="103">
        <v>676064</v>
      </c>
      <c r="G2854" s="103">
        <v>9</v>
      </c>
      <c r="H2854" t="s">
        <v>54</v>
      </c>
      <c r="I2854" s="103"/>
    </row>
    <row r="2855" spans="1:9" x14ac:dyDescent="0.35">
      <c r="A2855" t="s">
        <v>2775</v>
      </c>
      <c r="B2855" t="s">
        <v>51</v>
      </c>
      <c r="C2855" t="s">
        <v>2589</v>
      </c>
      <c r="D2855" t="s">
        <v>1767</v>
      </c>
      <c r="E2855" s="103">
        <v>1.759126383842324E-3</v>
      </c>
      <c r="F2855" s="103">
        <v>676064</v>
      </c>
      <c r="G2855" s="103">
        <v>9</v>
      </c>
      <c r="H2855" t="s">
        <v>54</v>
      </c>
      <c r="I2855" s="103"/>
    </row>
    <row r="2856" spans="1:9" x14ac:dyDescent="0.35">
      <c r="A2856" t="s">
        <v>2776</v>
      </c>
      <c r="B2856" t="s">
        <v>51</v>
      </c>
      <c r="C2856" t="s">
        <v>2589</v>
      </c>
      <c r="D2856" t="s">
        <v>1768</v>
      </c>
      <c r="E2856" s="103">
        <v>1.252377829216678E-3</v>
      </c>
      <c r="F2856" s="103">
        <v>676064</v>
      </c>
      <c r="G2856" s="103">
        <v>9</v>
      </c>
      <c r="H2856" t="s">
        <v>54</v>
      </c>
      <c r="I2856" s="103"/>
    </row>
    <row r="2857" spans="1:9" x14ac:dyDescent="0.35">
      <c r="A2857" t="s">
        <v>2777</v>
      </c>
      <c r="B2857" t="s">
        <v>51</v>
      </c>
      <c r="C2857" t="s">
        <v>2589</v>
      </c>
      <c r="D2857" t="s">
        <v>340</v>
      </c>
      <c r="E2857" s="103">
        <v>1.7670945847982188E-3</v>
      </c>
      <c r="F2857" s="103">
        <v>676064</v>
      </c>
      <c r="G2857" s="103">
        <v>9</v>
      </c>
      <c r="H2857" t="s">
        <v>54</v>
      </c>
      <c r="I2857" s="103"/>
    </row>
    <row r="2858" spans="1:9" x14ac:dyDescent="0.35">
      <c r="A2858" t="s">
        <v>2778</v>
      </c>
      <c r="B2858" t="s">
        <v>51</v>
      </c>
      <c r="C2858" t="s">
        <v>2589</v>
      </c>
      <c r="D2858" t="s">
        <v>777</v>
      </c>
      <c r="E2858" s="103">
        <v>5.6069140188914771E-3</v>
      </c>
      <c r="F2858" s="103">
        <v>676064</v>
      </c>
      <c r="G2858" s="103">
        <v>9</v>
      </c>
      <c r="H2858" t="s">
        <v>54</v>
      </c>
      <c r="I2858" s="103"/>
    </row>
    <row r="2859" spans="1:9" x14ac:dyDescent="0.35">
      <c r="A2859" t="s">
        <v>2779</v>
      </c>
      <c r="B2859" t="s">
        <v>51</v>
      </c>
      <c r="C2859" t="s">
        <v>2589</v>
      </c>
      <c r="D2859" t="s">
        <v>776</v>
      </c>
      <c r="E2859" s="103">
        <v>1.5038198240277703E-2</v>
      </c>
      <c r="F2859" s="103">
        <v>676064</v>
      </c>
      <c r="G2859" s="103">
        <v>9</v>
      </c>
      <c r="H2859" t="s">
        <v>54</v>
      </c>
      <c r="I2859" s="103"/>
    </row>
    <row r="2860" spans="1:9" x14ac:dyDescent="0.35">
      <c r="A2860" t="s">
        <v>2759</v>
      </c>
      <c r="B2860" t="s">
        <v>51</v>
      </c>
      <c r="C2860" t="s">
        <v>2590</v>
      </c>
      <c r="D2860" t="s">
        <v>40</v>
      </c>
      <c r="E2860" s="103">
        <v>0</v>
      </c>
      <c r="F2860" s="103">
        <v>676064</v>
      </c>
      <c r="G2860" s="103">
        <v>9</v>
      </c>
      <c r="H2860" t="s">
        <v>54</v>
      </c>
      <c r="I2860" s="103"/>
    </row>
    <row r="2861" spans="1:9" x14ac:dyDescent="0.35">
      <c r="A2861" t="s">
        <v>5976</v>
      </c>
      <c r="B2861" t="s">
        <v>51</v>
      </c>
      <c r="C2861" t="s">
        <v>2590</v>
      </c>
      <c r="D2861" t="s">
        <v>5070</v>
      </c>
      <c r="E2861" s="103">
        <v>0</v>
      </c>
      <c r="F2861" s="103">
        <v>676064</v>
      </c>
      <c r="G2861" s="103">
        <v>9</v>
      </c>
      <c r="H2861" t="s">
        <v>54</v>
      </c>
      <c r="I2861" s="103"/>
    </row>
    <row r="2862" spans="1:9" x14ac:dyDescent="0.35">
      <c r="A2862" t="s">
        <v>5977</v>
      </c>
      <c r="B2862" t="s">
        <v>51</v>
      </c>
      <c r="C2862" t="s">
        <v>2590</v>
      </c>
      <c r="D2862" t="s">
        <v>5071</v>
      </c>
      <c r="E2862" s="103">
        <v>0</v>
      </c>
      <c r="F2862" s="103">
        <v>676064</v>
      </c>
      <c r="G2862" s="103">
        <v>9</v>
      </c>
      <c r="H2862" t="s">
        <v>54</v>
      </c>
      <c r="I2862" s="103"/>
    </row>
    <row r="2863" spans="1:9" x14ac:dyDescent="0.35">
      <c r="A2863" t="s">
        <v>5978</v>
      </c>
      <c r="B2863" t="s">
        <v>51</v>
      </c>
      <c r="C2863" t="s">
        <v>2590</v>
      </c>
      <c r="D2863" t="s">
        <v>5072</v>
      </c>
      <c r="E2863" s="103">
        <v>0</v>
      </c>
      <c r="F2863" s="103">
        <v>676064</v>
      </c>
      <c r="G2863" s="103">
        <v>9</v>
      </c>
      <c r="H2863" t="s">
        <v>54</v>
      </c>
      <c r="I2863" s="103"/>
    </row>
    <row r="2864" spans="1:9" x14ac:dyDescent="0.35">
      <c r="A2864" t="s">
        <v>2760</v>
      </c>
      <c r="B2864" t="s">
        <v>51</v>
      </c>
      <c r="C2864" t="s">
        <v>2590</v>
      </c>
      <c r="D2864" t="s">
        <v>42</v>
      </c>
      <c r="E2864" s="103">
        <v>0</v>
      </c>
      <c r="F2864" s="103">
        <v>676064</v>
      </c>
      <c r="G2864" s="103">
        <v>9</v>
      </c>
      <c r="H2864" t="s">
        <v>54</v>
      </c>
      <c r="I2864" s="103"/>
    </row>
    <row r="2865" spans="1:9" x14ac:dyDescent="0.35">
      <c r="A2865" t="s">
        <v>2761</v>
      </c>
      <c r="B2865" t="s">
        <v>51</v>
      </c>
      <c r="C2865" t="s">
        <v>2590</v>
      </c>
      <c r="D2865" t="s">
        <v>1767</v>
      </c>
      <c r="E2865" s="103">
        <v>0</v>
      </c>
      <c r="F2865" s="103">
        <v>676064</v>
      </c>
      <c r="G2865" s="103">
        <v>9</v>
      </c>
      <c r="H2865" t="s">
        <v>54</v>
      </c>
      <c r="I2865" s="103"/>
    </row>
    <row r="2866" spans="1:9" x14ac:dyDescent="0.35">
      <c r="A2866" t="s">
        <v>2762</v>
      </c>
      <c r="B2866" t="s">
        <v>51</v>
      </c>
      <c r="C2866" t="s">
        <v>2590</v>
      </c>
      <c r="D2866" t="s">
        <v>1768</v>
      </c>
      <c r="E2866" s="103">
        <v>0</v>
      </c>
      <c r="F2866" s="103">
        <v>676064</v>
      </c>
      <c r="G2866" s="103">
        <v>9</v>
      </c>
      <c r="H2866" t="s">
        <v>54</v>
      </c>
      <c r="I2866" s="103"/>
    </row>
    <row r="2867" spans="1:9" x14ac:dyDescent="0.35">
      <c r="A2867" t="s">
        <v>2763</v>
      </c>
      <c r="B2867" t="s">
        <v>51</v>
      </c>
      <c r="C2867" t="s">
        <v>2590</v>
      </c>
      <c r="D2867" t="s">
        <v>340</v>
      </c>
      <c r="E2867" s="103">
        <v>0</v>
      </c>
      <c r="F2867" s="103">
        <v>676064</v>
      </c>
      <c r="G2867" s="103">
        <v>9</v>
      </c>
      <c r="H2867" t="s">
        <v>54</v>
      </c>
      <c r="I2867" s="103"/>
    </row>
    <row r="2868" spans="1:9" x14ac:dyDescent="0.35">
      <c r="A2868" t="s">
        <v>2764</v>
      </c>
      <c r="B2868" t="s">
        <v>51</v>
      </c>
      <c r="C2868" t="s">
        <v>2590</v>
      </c>
      <c r="D2868" t="s">
        <v>777</v>
      </c>
      <c r="E2868" s="103">
        <v>0</v>
      </c>
      <c r="F2868" s="103">
        <v>676064</v>
      </c>
      <c r="G2868" s="103">
        <v>9</v>
      </c>
      <c r="H2868" t="s">
        <v>54</v>
      </c>
      <c r="I2868" s="103"/>
    </row>
    <row r="2869" spans="1:9" x14ac:dyDescent="0.35">
      <c r="A2869" t="s">
        <v>2765</v>
      </c>
      <c r="B2869" t="s">
        <v>51</v>
      </c>
      <c r="C2869" t="s">
        <v>2590</v>
      </c>
      <c r="D2869" t="s">
        <v>776</v>
      </c>
      <c r="E2869" s="103">
        <v>0</v>
      </c>
      <c r="F2869" s="103">
        <v>676064</v>
      </c>
      <c r="G2869" s="103">
        <v>9</v>
      </c>
      <c r="H2869" t="s">
        <v>54</v>
      </c>
      <c r="I2869" s="103"/>
    </row>
    <row r="2870" spans="1:9" x14ac:dyDescent="0.35">
      <c r="A2870" t="s">
        <v>1111</v>
      </c>
      <c r="B2870" t="s">
        <v>51</v>
      </c>
      <c r="C2870" t="s">
        <v>35</v>
      </c>
      <c r="D2870" t="s">
        <v>40</v>
      </c>
      <c r="E2870" s="103">
        <v>4.46529557179294E-4</v>
      </c>
      <c r="F2870" s="103">
        <v>676064</v>
      </c>
      <c r="G2870" s="103">
        <v>9</v>
      </c>
      <c r="H2870" t="s">
        <v>54</v>
      </c>
      <c r="I2870" s="103"/>
    </row>
    <row r="2871" spans="1:9" x14ac:dyDescent="0.35">
      <c r="A2871" t="s">
        <v>5979</v>
      </c>
      <c r="B2871" t="s">
        <v>51</v>
      </c>
      <c r="C2871" t="s">
        <v>35</v>
      </c>
      <c r="D2871" t="s">
        <v>5070</v>
      </c>
      <c r="E2871" s="103">
        <v>4.7776268173658928E-4</v>
      </c>
      <c r="F2871" s="103">
        <v>676064</v>
      </c>
      <c r="G2871" s="103">
        <v>9</v>
      </c>
      <c r="H2871" t="s">
        <v>54</v>
      </c>
      <c r="I2871" s="103"/>
    </row>
    <row r="2872" spans="1:9" x14ac:dyDescent="0.35">
      <c r="A2872" t="s">
        <v>5980</v>
      </c>
      <c r="B2872" t="s">
        <v>51</v>
      </c>
      <c r="C2872" t="s">
        <v>35</v>
      </c>
      <c r="D2872" t="s">
        <v>5071</v>
      </c>
      <c r="E2872" s="103">
        <v>4.5884673704680142E-4</v>
      </c>
      <c r="F2872" s="103">
        <v>676064</v>
      </c>
      <c r="G2872" s="103">
        <v>9</v>
      </c>
      <c r="H2872" t="s">
        <v>54</v>
      </c>
      <c r="I2872" s="103"/>
    </row>
    <row r="2873" spans="1:9" x14ac:dyDescent="0.35">
      <c r="A2873" t="s">
        <v>5981</v>
      </c>
      <c r="B2873" t="s">
        <v>51</v>
      </c>
      <c r="C2873" t="s">
        <v>35</v>
      </c>
      <c r="D2873" t="s">
        <v>5072</v>
      </c>
      <c r="E2873" s="103">
        <v>4.7776268173658928E-4</v>
      </c>
      <c r="F2873" s="103">
        <v>676064</v>
      </c>
      <c r="G2873" s="103">
        <v>9</v>
      </c>
      <c r="H2873" t="s">
        <v>54</v>
      </c>
      <c r="I2873" s="103"/>
    </row>
    <row r="2874" spans="1:9" x14ac:dyDescent="0.35">
      <c r="A2874" t="s">
        <v>1112</v>
      </c>
      <c r="B2874" t="s">
        <v>51</v>
      </c>
      <c r="C2874" t="s">
        <v>35</v>
      </c>
      <c r="D2874" t="s">
        <v>42</v>
      </c>
      <c r="E2874" s="103">
        <v>4.7629705485653824E-4</v>
      </c>
      <c r="F2874" s="103">
        <v>676064</v>
      </c>
      <c r="G2874" s="103">
        <v>9</v>
      </c>
      <c r="H2874" t="s">
        <v>54</v>
      </c>
      <c r="I2874" s="103"/>
    </row>
    <row r="2875" spans="1:9" x14ac:dyDescent="0.35">
      <c r="A2875" t="s">
        <v>2079</v>
      </c>
      <c r="B2875" t="s">
        <v>51</v>
      </c>
      <c r="C2875" t="s">
        <v>35</v>
      </c>
      <c r="D2875" t="s">
        <v>1767</v>
      </c>
      <c r="E2875" s="103">
        <v>4.7547677363629458E-4</v>
      </c>
      <c r="F2875" s="103">
        <v>676064</v>
      </c>
      <c r="G2875" s="103">
        <v>9</v>
      </c>
      <c r="H2875" t="s">
        <v>54</v>
      </c>
      <c r="I2875" s="103"/>
    </row>
    <row r="2876" spans="1:9" x14ac:dyDescent="0.35">
      <c r="A2876" t="s">
        <v>2080</v>
      </c>
      <c r="B2876" t="s">
        <v>51</v>
      </c>
      <c r="C2876" t="s">
        <v>35</v>
      </c>
      <c r="D2876" t="s">
        <v>1768</v>
      </c>
      <c r="E2876" s="103">
        <v>4.0205115281983578E-4</v>
      </c>
      <c r="F2876" s="103">
        <v>676064</v>
      </c>
      <c r="G2876" s="103">
        <v>9</v>
      </c>
      <c r="H2876" t="s">
        <v>54</v>
      </c>
      <c r="I2876" s="103"/>
    </row>
    <row r="2877" spans="1:9" x14ac:dyDescent="0.35">
      <c r="A2877" t="s">
        <v>1113</v>
      </c>
      <c r="B2877" t="s">
        <v>51</v>
      </c>
      <c r="C2877" t="s">
        <v>35</v>
      </c>
      <c r="D2877" t="s">
        <v>340</v>
      </c>
      <c r="E2877" s="103">
        <v>4.3679054560572911E-4</v>
      </c>
      <c r="F2877" s="103">
        <v>676064</v>
      </c>
      <c r="G2877" s="103">
        <v>9</v>
      </c>
      <c r="H2877" t="s">
        <v>54</v>
      </c>
      <c r="I2877" s="103"/>
    </row>
    <row r="2878" spans="1:9" x14ac:dyDescent="0.35">
      <c r="A2878" t="s">
        <v>1114</v>
      </c>
      <c r="B2878" t="s">
        <v>51</v>
      </c>
      <c r="C2878" t="s">
        <v>35</v>
      </c>
      <c r="D2878" t="s">
        <v>777</v>
      </c>
      <c r="E2878" s="103">
        <v>1.6221577479753003E-3</v>
      </c>
      <c r="F2878" s="103">
        <v>676064</v>
      </c>
      <c r="G2878" s="103">
        <v>9</v>
      </c>
      <c r="H2878" t="s">
        <v>54</v>
      </c>
      <c r="I2878" s="103"/>
    </row>
    <row r="2879" spans="1:9" x14ac:dyDescent="0.35">
      <c r="A2879" t="s">
        <v>1115</v>
      </c>
      <c r="B2879" t="s">
        <v>51</v>
      </c>
      <c r="C2879" t="s">
        <v>35</v>
      </c>
      <c r="D2879" t="s">
        <v>776</v>
      </c>
      <c r="E2879" s="103">
        <v>4.2573237563120802E-3</v>
      </c>
      <c r="F2879" s="103">
        <v>676064</v>
      </c>
      <c r="G2879" s="103">
        <v>9</v>
      </c>
      <c r="H2879" t="s">
        <v>54</v>
      </c>
      <c r="I2879" s="103"/>
    </row>
    <row r="2880" spans="1:9" x14ac:dyDescent="0.35">
      <c r="A2880" t="s">
        <v>3512</v>
      </c>
      <c r="B2880" t="s">
        <v>51</v>
      </c>
      <c r="C2880" t="s">
        <v>3119</v>
      </c>
      <c r="D2880" t="s">
        <v>40</v>
      </c>
      <c r="E2880" s="103">
        <v>0</v>
      </c>
      <c r="F2880" s="103">
        <v>676064</v>
      </c>
      <c r="G2880" s="103">
        <v>9</v>
      </c>
      <c r="H2880" t="s">
        <v>54</v>
      </c>
      <c r="I2880" s="103"/>
    </row>
    <row r="2881" spans="1:9" x14ac:dyDescent="0.35">
      <c r="A2881" t="s">
        <v>5982</v>
      </c>
      <c r="B2881" t="s">
        <v>51</v>
      </c>
      <c r="C2881" t="s">
        <v>3119</v>
      </c>
      <c r="D2881" t="s">
        <v>5070</v>
      </c>
      <c r="E2881" s="103">
        <v>0</v>
      </c>
      <c r="F2881" s="103">
        <v>676064</v>
      </c>
      <c r="G2881" s="103">
        <v>9</v>
      </c>
      <c r="H2881" t="s">
        <v>54</v>
      </c>
      <c r="I2881" s="103"/>
    </row>
    <row r="2882" spans="1:9" x14ac:dyDescent="0.35">
      <c r="A2882" t="s">
        <v>5983</v>
      </c>
      <c r="B2882" t="s">
        <v>51</v>
      </c>
      <c r="C2882" t="s">
        <v>3119</v>
      </c>
      <c r="D2882" t="s">
        <v>5071</v>
      </c>
      <c r="E2882" s="103">
        <v>0</v>
      </c>
      <c r="F2882" s="103">
        <v>676064</v>
      </c>
      <c r="G2882" s="103">
        <v>9</v>
      </c>
      <c r="H2882" t="s">
        <v>54</v>
      </c>
      <c r="I2882" s="103"/>
    </row>
    <row r="2883" spans="1:9" x14ac:dyDescent="0.35">
      <c r="A2883" t="s">
        <v>5984</v>
      </c>
      <c r="B2883" t="s">
        <v>51</v>
      </c>
      <c r="C2883" t="s">
        <v>3119</v>
      </c>
      <c r="D2883" t="s">
        <v>5072</v>
      </c>
      <c r="E2883" s="103">
        <v>0</v>
      </c>
      <c r="F2883" s="103">
        <v>676064</v>
      </c>
      <c r="G2883" s="103">
        <v>9</v>
      </c>
      <c r="H2883" t="s">
        <v>54</v>
      </c>
      <c r="I2883" s="103"/>
    </row>
    <row r="2884" spans="1:9" x14ac:dyDescent="0.35">
      <c r="A2884" t="s">
        <v>3513</v>
      </c>
      <c r="B2884" t="s">
        <v>51</v>
      </c>
      <c r="C2884" t="s">
        <v>3119</v>
      </c>
      <c r="D2884" t="s">
        <v>42</v>
      </c>
      <c r="E2884" s="103">
        <v>0</v>
      </c>
      <c r="F2884" s="103">
        <v>676064</v>
      </c>
      <c r="G2884" s="103">
        <v>9</v>
      </c>
      <c r="H2884" t="s">
        <v>54</v>
      </c>
      <c r="I2884" s="103"/>
    </row>
    <row r="2885" spans="1:9" x14ac:dyDescent="0.35">
      <c r="A2885" t="s">
        <v>3514</v>
      </c>
      <c r="B2885" t="s">
        <v>51</v>
      </c>
      <c r="C2885" t="s">
        <v>3119</v>
      </c>
      <c r="D2885" t="s">
        <v>1767</v>
      </c>
      <c r="E2885" s="103">
        <v>0</v>
      </c>
      <c r="F2885" s="103">
        <v>676064</v>
      </c>
      <c r="G2885" s="103">
        <v>9</v>
      </c>
      <c r="H2885" t="s">
        <v>54</v>
      </c>
      <c r="I2885" s="103"/>
    </row>
    <row r="2886" spans="1:9" x14ac:dyDescent="0.35">
      <c r="A2886" t="s">
        <v>3515</v>
      </c>
      <c r="B2886" t="s">
        <v>51</v>
      </c>
      <c r="C2886" t="s">
        <v>3119</v>
      </c>
      <c r="D2886" t="s">
        <v>1768</v>
      </c>
      <c r="E2886" s="103">
        <v>0</v>
      </c>
      <c r="F2886" s="103">
        <v>676064</v>
      </c>
      <c r="G2886" s="103">
        <v>9</v>
      </c>
      <c r="H2886" t="s">
        <v>54</v>
      </c>
      <c r="I2886" s="103"/>
    </row>
    <row r="2887" spans="1:9" x14ac:dyDescent="0.35">
      <c r="A2887" t="s">
        <v>3516</v>
      </c>
      <c r="B2887" t="s">
        <v>51</v>
      </c>
      <c r="C2887" t="s">
        <v>3119</v>
      </c>
      <c r="D2887" t="s">
        <v>340</v>
      </c>
      <c r="E2887" s="103">
        <v>0</v>
      </c>
      <c r="F2887" s="103">
        <v>676064</v>
      </c>
      <c r="G2887" s="103">
        <v>9</v>
      </c>
      <c r="H2887" t="s">
        <v>54</v>
      </c>
      <c r="I2887" s="103"/>
    </row>
    <row r="2888" spans="1:9" x14ac:dyDescent="0.35">
      <c r="A2888" t="s">
        <v>3517</v>
      </c>
      <c r="B2888" t="s">
        <v>51</v>
      </c>
      <c r="C2888" t="s">
        <v>3119</v>
      </c>
      <c r="D2888" t="s">
        <v>777</v>
      </c>
      <c r="E2888" s="103">
        <v>0</v>
      </c>
      <c r="F2888" s="103">
        <v>676064</v>
      </c>
      <c r="G2888" s="103">
        <v>9</v>
      </c>
      <c r="H2888" t="s">
        <v>54</v>
      </c>
      <c r="I2888" s="103"/>
    </row>
    <row r="2889" spans="1:9" x14ac:dyDescent="0.35">
      <c r="A2889" t="s">
        <v>3518</v>
      </c>
      <c r="B2889" t="s">
        <v>51</v>
      </c>
      <c r="C2889" t="s">
        <v>3119</v>
      </c>
      <c r="D2889" t="s">
        <v>776</v>
      </c>
      <c r="E2889" s="103">
        <v>0</v>
      </c>
      <c r="F2889" s="103">
        <v>676064</v>
      </c>
      <c r="G2889" s="103">
        <v>9</v>
      </c>
      <c r="H2889" t="s">
        <v>54</v>
      </c>
      <c r="I2889" s="103"/>
    </row>
    <row r="2890" spans="1:9" x14ac:dyDescent="0.35">
      <c r="A2890" t="s">
        <v>3519</v>
      </c>
      <c r="B2890" t="s">
        <v>51</v>
      </c>
      <c r="C2890" t="s">
        <v>3104</v>
      </c>
      <c r="D2890" t="s">
        <v>40</v>
      </c>
      <c r="E2890" s="103">
        <v>5.3219057606984366E-3</v>
      </c>
      <c r="F2890" s="103">
        <v>676064</v>
      </c>
      <c r="G2890" s="103">
        <v>9</v>
      </c>
      <c r="H2890" t="s">
        <v>54</v>
      </c>
      <c r="I2890" s="103"/>
    </row>
    <row r="2891" spans="1:9" x14ac:dyDescent="0.35">
      <c r="A2891" t="s">
        <v>5985</v>
      </c>
      <c r="B2891" t="s">
        <v>51</v>
      </c>
      <c r="C2891" t="s">
        <v>3104</v>
      </c>
      <c r="D2891" t="s">
        <v>5070</v>
      </c>
      <c r="E2891" s="103">
        <v>5.7893096960907869E-3</v>
      </c>
      <c r="F2891" s="103">
        <v>676064</v>
      </c>
      <c r="G2891" s="103">
        <v>9</v>
      </c>
      <c r="H2891" t="s">
        <v>54</v>
      </c>
      <c r="I2891" s="103"/>
    </row>
    <row r="2892" spans="1:9" x14ac:dyDescent="0.35">
      <c r="A2892" t="s">
        <v>5986</v>
      </c>
      <c r="B2892" t="s">
        <v>51</v>
      </c>
      <c r="C2892" t="s">
        <v>3104</v>
      </c>
      <c r="D2892" t="s">
        <v>5071</v>
      </c>
      <c r="E2892" s="103">
        <v>5.3221695031478097E-3</v>
      </c>
      <c r="F2892" s="103">
        <v>676064</v>
      </c>
      <c r="G2892" s="103">
        <v>9</v>
      </c>
      <c r="H2892" t="s">
        <v>54</v>
      </c>
      <c r="I2892" s="103"/>
    </row>
    <row r="2893" spans="1:9" x14ac:dyDescent="0.35">
      <c r="A2893" t="s">
        <v>5987</v>
      </c>
      <c r="B2893" t="s">
        <v>51</v>
      </c>
      <c r="C2893" t="s">
        <v>3104</v>
      </c>
      <c r="D2893" t="s">
        <v>5072</v>
      </c>
      <c r="E2893" s="103">
        <v>5.7851989936583501E-3</v>
      </c>
      <c r="F2893" s="103">
        <v>676064</v>
      </c>
      <c r="G2893" s="103">
        <v>9</v>
      </c>
      <c r="H2893" t="s">
        <v>54</v>
      </c>
      <c r="I2893" s="103"/>
    </row>
    <row r="2894" spans="1:9" x14ac:dyDescent="0.35">
      <c r="A2894" t="s">
        <v>3520</v>
      </c>
      <c r="B2894" t="s">
        <v>51</v>
      </c>
      <c r="C2894" t="s">
        <v>3104</v>
      </c>
      <c r="D2894" t="s">
        <v>42</v>
      </c>
      <c r="E2894" s="103">
        <v>5.7560728565573798E-3</v>
      </c>
      <c r="F2894" s="103">
        <v>676064</v>
      </c>
      <c r="G2894" s="103">
        <v>9</v>
      </c>
      <c r="H2894" t="s">
        <v>54</v>
      </c>
      <c r="I2894" s="103"/>
    </row>
    <row r="2895" spans="1:9" x14ac:dyDescent="0.35">
      <c r="A2895" t="s">
        <v>3521</v>
      </c>
      <c r="B2895" t="s">
        <v>51</v>
      </c>
      <c r="C2895" t="s">
        <v>3104</v>
      </c>
      <c r="D2895" t="s">
        <v>1767</v>
      </c>
      <c r="E2895" s="103">
        <v>5.7366635026631467E-3</v>
      </c>
      <c r="F2895" s="103">
        <v>676064</v>
      </c>
      <c r="G2895" s="103">
        <v>9</v>
      </c>
      <c r="H2895" t="s">
        <v>54</v>
      </c>
      <c r="I2895" s="103"/>
    </row>
    <row r="2896" spans="1:9" x14ac:dyDescent="0.35">
      <c r="A2896" t="s">
        <v>3522</v>
      </c>
      <c r="B2896" t="s">
        <v>51</v>
      </c>
      <c r="C2896" t="s">
        <v>3104</v>
      </c>
      <c r="D2896" t="s">
        <v>1768</v>
      </c>
      <c r="E2896" s="103">
        <v>3.5064548651806814E-3</v>
      </c>
      <c r="F2896" s="103">
        <v>676064</v>
      </c>
      <c r="G2896" s="103">
        <v>9</v>
      </c>
      <c r="H2896" t="s">
        <v>54</v>
      </c>
      <c r="I2896" s="103"/>
    </row>
    <row r="2897" spans="1:9" x14ac:dyDescent="0.35">
      <c r="A2897" t="s">
        <v>3523</v>
      </c>
      <c r="B2897" t="s">
        <v>51</v>
      </c>
      <c r="C2897" t="s">
        <v>3104</v>
      </c>
      <c r="D2897" t="s">
        <v>340</v>
      </c>
      <c r="E2897" s="103">
        <v>5.6806672302996148E-3</v>
      </c>
      <c r="F2897" s="103">
        <v>676064</v>
      </c>
      <c r="G2897" s="103">
        <v>9</v>
      </c>
      <c r="H2897" t="s">
        <v>54</v>
      </c>
      <c r="I2897" s="103"/>
    </row>
    <row r="2898" spans="1:9" x14ac:dyDescent="0.35">
      <c r="A2898" t="s">
        <v>3524</v>
      </c>
      <c r="B2898" t="s">
        <v>51</v>
      </c>
      <c r="C2898" t="s">
        <v>3104</v>
      </c>
      <c r="D2898" t="s">
        <v>777</v>
      </c>
      <c r="E2898" s="103">
        <v>1.9120307585491415E-2</v>
      </c>
      <c r="F2898" s="103">
        <v>676064</v>
      </c>
      <c r="G2898" s="103">
        <v>9</v>
      </c>
      <c r="H2898" t="s">
        <v>54</v>
      </c>
      <c r="I2898" s="103"/>
    </row>
    <row r="2899" spans="1:9" x14ac:dyDescent="0.35">
      <c r="A2899" t="s">
        <v>3525</v>
      </c>
      <c r="B2899" t="s">
        <v>51</v>
      </c>
      <c r="C2899" t="s">
        <v>3104</v>
      </c>
      <c r="D2899" t="s">
        <v>776</v>
      </c>
      <c r="E2899" s="103">
        <v>4.9647285181095242E-2</v>
      </c>
      <c r="F2899" s="103">
        <v>676064</v>
      </c>
      <c r="G2899" s="103">
        <v>9</v>
      </c>
      <c r="H2899" t="s">
        <v>54</v>
      </c>
      <c r="I2899" s="103"/>
    </row>
    <row r="2900" spans="1:9" x14ac:dyDescent="0.35">
      <c r="A2900" t="s">
        <v>3526</v>
      </c>
      <c r="B2900" t="s">
        <v>51</v>
      </c>
      <c r="C2900" t="s">
        <v>3106</v>
      </c>
      <c r="D2900" t="s">
        <v>40</v>
      </c>
      <c r="E2900" s="103">
        <v>3.5331201651866137E-2</v>
      </c>
      <c r="F2900" s="103">
        <v>676064</v>
      </c>
      <c r="G2900" s="103">
        <v>9</v>
      </c>
      <c r="H2900" t="s">
        <v>54</v>
      </c>
      <c r="I2900" s="103"/>
    </row>
    <row r="2901" spans="1:9" x14ac:dyDescent="0.35">
      <c r="A2901" t="s">
        <v>5988</v>
      </c>
      <c r="B2901" t="s">
        <v>51</v>
      </c>
      <c r="C2901" t="s">
        <v>3106</v>
      </c>
      <c r="D2901" t="s">
        <v>5070</v>
      </c>
      <c r="E2901" s="103">
        <v>3.7812307825963634E-2</v>
      </c>
      <c r="F2901" s="103">
        <v>676064</v>
      </c>
      <c r="G2901" s="103">
        <v>9</v>
      </c>
      <c r="H2901" t="s">
        <v>54</v>
      </c>
      <c r="I2901" s="103"/>
    </row>
    <row r="2902" spans="1:9" x14ac:dyDescent="0.35">
      <c r="A2902" t="s">
        <v>5989</v>
      </c>
      <c r="B2902" t="s">
        <v>51</v>
      </c>
      <c r="C2902" t="s">
        <v>3106</v>
      </c>
      <c r="D2902" t="s">
        <v>5071</v>
      </c>
      <c r="E2902" s="103">
        <v>3.5358872047025293E-2</v>
      </c>
      <c r="F2902" s="103">
        <v>676064</v>
      </c>
      <c r="G2902" s="103">
        <v>9</v>
      </c>
      <c r="H2902" t="s">
        <v>54</v>
      </c>
      <c r="I2902" s="103"/>
    </row>
    <row r="2903" spans="1:9" x14ac:dyDescent="0.35">
      <c r="A2903" t="s">
        <v>5990</v>
      </c>
      <c r="B2903" t="s">
        <v>51</v>
      </c>
      <c r="C2903" t="s">
        <v>3106</v>
      </c>
      <c r="D2903" t="s">
        <v>5072</v>
      </c>
      <c r="E2903" s="103">
        <v>3.7756572148038625E-2</v>
      </c>
      <c r="F2903" s="103">
        <v>676064</v>
      </c>
      <c r="G2903" s="103">
        <v>9</v>
      </c>
      <c r="H2903" t="s">
        <v>54</v>
      </c>
      <c r="I2903" s="103"/>
    </row>
    <row r="2904" spans="1:9" x14ac:dyDescent="0.35">
      <c r="A2904" t="s">
        <v>3527</v>
      </c>
      <c r="B2904" t="s">
        <v>51</v>
      </c>
      <c r="C2904" t="s">
        <v>3106</v>
      </c>
      <c r="D2904" t="s">
        <v>42</v>
      </c>
      <c r="E2904" s="103">
        <v>3.7578547799422601E-2</v>
      </c>
      <c r="F2904" s="103">
        <v>676064</v>
      </c>
      <c r="G2904" s="103">
        <v>9</v>
      </c>
      <c r="H2904" t="s">
        <v>54</v>
      </c>
      <c r="I2904" s="103"/>
    </row>
    <row r="2905" spans="1:9" x14ac:dyDescent="0.35">
      <c r="A2905" t="s">
        <v>3528</v>
      </c>
      <c r="B2905" t="s">
        <v>51</v>
      </c>
      <c r="C2905" t="s">
        <v>3106</v>
      </c>
      <c r="D2905" t="s">
        <v>1767</v>
      </c>
      <c r="E2905" s="103">
        <v>3.7469248106390261E-2</v>
      </c>
      <c r="F2905" s="103">
        <v>676064</v>
      </c>
      <c r="G2905" s="103">
        <v>9</v>
      </c>
      <c r="H2905" t="s">
        <v>54</v>
      </c>
      <c r="I2905" s="103"/>
    </row>
    <row r="2906" spans="1:9" x14ac:dyDescent="0.35">
      <c r="A2906" t="s">
        <v>3529</v>
      </c>
      <c r="B2906" t="s">
        <v>51</v>
      </c>
      <c r="C2906" t="s">
        <v>3106</v>
      </c>
      <c r="D2906" t="s">
        <v>1768</v>
      </c>
      <c r="E2906" s="103">
        <v>2.5724786652937981E-2</v>
      </c>
      <c r="F2906" s="103">
        <v>676064</v>
      </c>
      <c r="G2906" s="103">
        <v>9</v>
      </c>
      <c r="H2906" t="s">
        <v>54</v>
      </c>
      <c r="I2906" s="103"/>
    </row>
    <row r="2907" spans="1:9" x14ac:dyDescent="0.35">
      <c r="A2907" t="s">
        <v>3530</v>
      </c>
      <c r="B2907" t="s">
        <v>51</v>
      </c>
      <c r="C2907" t="s">
        <v>3106</v>
      </c>
      <c r="D2907" t="s">
        <v>340</v>
      </c>
      <c r="E2907" s="103">
        <v>3.7338259799874131E-2</v>
      </c>
      <c r="F2907" s="103">
        <v>676064</v>
      </c>
      <c r="G2907" s="103">
        <v>9</v>
      </c>
      <c r="H2907" t="s">
        <v>54</v>
      </c>
      <c r="I2907" s="103"/>
    </row>
    <row r="2908" spans="1:9" x14ac:dyDescent="0.35">
      <c r="A2908" t="s">
        <v>3531</v>
      </c>
      <c r="B2908" t="s">
        <v>51</v>
      </c>
      <c r="C2908" t="s">
        <v>3106</v>
      </c>
      <c r="D2908" t="s">
        <v>777</v>
      </c>
      <c r="E2908" s="103">
        <v>0.12752365074553929</v>
      </c>
      <c r="F2908" s="103">
        <v>676064</v>
      </c>
      <c r="G2908" s="103">
        <v>9</v>
      </c>
      <c r="H2908" t="s">
        <v>54</v>
      </c>
      <c r="I2908" s="103"/>
    </row>
    <row r="2909" spans="1:9" x14ac:dyDescent="0.35">
      <c r="A2909" t="s">
        <v>3532</v>
      </c>
      <c r="B2909" t="s">
        <v>51</v>
      </c>
      <c r="C2909" t="s">
        <v>3106</v>
      </c>
      <c r="D2909" t="s">
        <v>776</v>
      </c>
      <c r="E2909" s="103">
        <v>0.3231749319207109</v>
      </c>
      <c r="F2909" s="103">
        <v>676064</v>
      </c>
      <c r="G2909" s="103">
        <v>9</v>
      </c>
      <c r="H2909" t="s">
        <v>54</v>
      </c>
      <c r="I2909" s="103"/>
    </row>
    <row r="2910" spans="1:9" x14ac:dyDescent="0.35">
      <c r="A2910" t="s">
        <v>3533</v>
      </c>
      <c r="B2910" t="s">
        <v>51</v>
      </c>
      <c r="C2910" t="s">
        <v>3108</v>
      </c>
      <c r="D2910" t="s">
        <v>40</v>
      </c>
      <c r="E2910" s="103">
        <v>2.4975243823273253E-2</v>
      </c>
      <c r="F2910" s="103">
        <v>676064</v>
      </c>
      <c r="G2910" s="103">
        <v>9</v>
      </c>
      <c r="H2910" t="s">
        <v>54</v>
      </c>
      <c r="I2910" s="103"/>
    </row>
    <row r="2911" spans="1:9" x14ac:dyDescent="0.35">
      <c r="A2911" t="s">
        <v>5991</v>
      </c>
      <c r="B2911" t="s">
        <v>51</v>
      </c>
      <c r="C2911" t="s">
        <v>3108</v>
      </c>
      <c r="D2911" t="s">
        <v>5070</v>
      </c>
      <c r="E2911" s="103">
        <v>2.6617442080780145E-2</v>
      </c>
      <c r="F2911" s="103">
        <v>676064</v>
      </c>
      <c r="G2911" s="103">
        <v>9</v>
      </c>
      <c r="H2911" t="s">
        <v>54</v>
      </c>
      <c r="I2911" s="103"/>
    </row>
    <row r="2912" spans="1:9" x14ac:dyDescent="0.35">
      <c r="A2912" t="s">
        <v>5992</v>
      </c>
      <c r="B2912" t="s">
        <v>51</v>
      </c>
      <c r="C2912" t="s">
        <v>3108</v>
      </c>
      <c r="D2912" t="s">
        <v>5071</v>
      </c>
      <c r="E2912" s="103">
        <v>2.4648148425492272E-2</v>
      </c>
      <c r="F2912" s="103">
        <v>676064</v>
      </c>
      <c r="G2912" s="103">
        <v>9</v>
      </c>
      <c r="H2912" t="s">
        <v>54</v>
      </c>
      <c r="I2912" s="103"/>
    </row>
    <row r="2913" spans="1:9" x14ac:dyDescent="0.35">
      <c r="A2913" t="s">
        <v>5993</v>
      </c>
      <c r="B2913" t="s">
        <v>51</v>
      </c>
      <c r="C2913" t="s">
        <v>3108</v>
      </c>
      <c r="D2913" t="s">
        <v>5072</v>
      </c>
      <c r="E2913" s="103">
        <v>2.618570142107288E-2</v>
      </c>
      <c r="F2913" s="103">
        <v>676064</v>
      </c>
      <c r="G2913" s="103">
        <v>9</v>
      </c>
      <c r="H2913" t="s">
        <v>54</v>
      </c>
      <c r="I2913" s="103"/>
    </row>
    <row r="2914" spans="1:9" x14ac:dyDescent="0.35">
      <c r="A2914" t="s">
        <v>3534</v>
      </c>
      <c r="B2914" t="s">
        <v>51</v>
      </c>
      <c r="C2914" t="s">
        <v>3108</v>
      </c>
      <c r="D2914" t="s">
        <v>42</v>
      </c>
      <c r="E2914" s="103">
        <v>2.6503563909005389E-2</v>
      </c>
      <c r="F2914" s="103">
        <v>676064</v>
      </c>
      <c r="G2914" s="103">
        <v>9</v>
      </c>
      <c r="H2914" t="s">
        <v>54</v>
      </c>
      <c r="I2914" s="103"/>
    </row>
    <row r="2915" spans="1:9" x14ac:dyDescent="0.35">
      <c r="A2915" t="s">
        <v>3535</v>
      </c>
      <c r="B2915" t="s">
        <v>51</v>
      </c>
      <c r="C2915" t="s">
        <v>3108</v>
      </c>
      <c r="D2915" t="s">
        <v>1767</v>
      </c>
      <c r="E2915" s="103">
        <v>2.6409744912630959E-2</v>
      </c>
      <c r="F2915" s="103">
        <v>676064</v>
      </c>
      <c r="G2915" s="103">
        <v>9</v>
      </c>
      <c r="H2915" t="s">
        <v>54</v>
      </c>
      <c r="I2915" s="103"/>
    </row>
    <row r="2916" spans="1:9" x14ac:dyDescent="0.35">
      <c r="A2916" t="s">
        <v>3536</v>
      </c>
      <c r="B2916" t="s">
        <v>51</v>
      </c>
      <c r="C2916" t="s">
        <v>3108</v>
      </c>
      <c r="D2916" t="s">
        <v>1768</v>
      </c>
      <c r="E2916" s="103">
        <v>1.7243178313206851E-2</v>
      </c>
      <c r="F2916" s="103">
        <v>676064</v>
      </c>
      <c r="G2916" s="103">
        <v>9</v>
      </c>
      <c r="H2916" t="s">
        <v>54</v>
      </c>
      <c r="I2916" s="103"/>
    </row>
    <row r="2917" spans="1:9" x14ac:dyDescent="0.35">
      <c r="A2917" t="s">
        <v>3537</v>
      </c>
      <c r="B2917" t="s">
        <v>51</v>
      </c>
      <c r="C2917" t="s">
        <v>3108</v>
      </c>
      <c r="D2917" t="s">
        <v>340</v>
      </c>
      <c r="E2917" s="103">
        <v>2.6361830721894412E-2</v>
      </c>
      <c r="F2917" s="103">
        <v>676064</v>
      </c>
      <c r="G2917" s="103">
        <v>9</v>
      </c>
      <c r="H2917" t="s">
        <v>54</v>
      </c>
      <c r="I2917" s="103"/>
    </row>
    <row r="2918" spans="1:9" x14ac:dyDescent="0.35">
      <c r="A2918" t="s">
        <v>3538</v>
      </c>
      <c r="B2918" t="s">
        <v>51</v>
      </c>
      <c r="C2918" t="s">
        <v>3108</v>
      </c>
      <c r="D2918" t="s">
        <v>777</v>
      </c>
      <c r="E2918" s="103">
        <v>8.7235397560764885E-2</v>
      </c>
      <c r="F2918" s="103">
        <v>676064</v>
      </c>
      <c r="G2918" s="103">
        <v>9</v>
      </c>
      <c r="H2918" t="s">
        <v>54</v>
      </c>
      <c r="I2918" s="103"/>
    </row>
    <row r="2919" spans="1:9" x14ac:dyDescent="0.35">
      <c r="A2919" t="s">
        <v>3539</v>
      </c>
      <c r="B2919" t="s">
        <v>51</v>
      </c>
      <c r="C2919" t="s">
        <v>3108</v>
      </c>
      <c r="D2919" t="s">
        <v>776</v>
      </c>
      <c r="E2919" s="103">
        <v>0.22356203413570616</v>
      </c>
      <c r="F2919" s="103">
        <v>676064</v>
      </c>
      <c r="G2919" s="103">
        <v>9</v>
      </c>
      <c r="H2919" t="s">
        <v>54</v>
      </c>
      <c r="I2919" s="103"/>
    </row>
    <row r="2920" spans="1:9" x14ac:dyDescent="0.35">
      <c r="A2920" t="s">
        <v>3540</v>
      </c>
      <c r="B2920" t="s">
        <v>51</v>
      </c>
      <c r="C2920" t="s">
        <v>3110</v>
      </c>
      <c r="D2920" t="s">
        <v>40</v>
      </c>
      <c r="E2920" s="103">
        <v>5.7382474752359566E-2</v>
      </c>
      <c r="F2920" s="103">
        <v>676064</v>
      </c>
      <c r="G2920" s="103">
        <v>9</v>
      </c>
      <c r="H2920" t="s">
        <v>54</v>
      </c>
      <c r="I2920" s="103"/>
    </row>
    <row r="2921" spans="1:9" x14ac:dyDescent="0.35">
      <c r="A2921" t="s">
        <v>5994</v>
      </c>
      <c r="B2921" t="s">
        <v>51</v>
      </c>
      <c r="C2921" t="s">
        <v>3110</v>
      </c>
      <c r="D2921" t="s">
        <v>5070</v>
      </c>
      <c r="E2921" s="103">
        <v>6.0943144405325785E-2</v>
      </c>
      <c r="F2921" s="103">
        <v>676064</v>
      </c>
      <c r="G2921" s="103">
        <v>9</v>
      </c>
      <c r="H2921" t="s">
        <v>54</v>
      </c>
      <c r="I2921" s="103"/>
    </row>
    <row r="2922" spans="1:9" x14ac:dyDescent="0.35">
      <c r="A2922" t="s">
        <v>5995</v>
      </c>
      <c r="B2922" t="s">
        <v>51</v>
      </c>
      <c r="C2922" t="s">
        <v>3110</v>
      </c>
      <c r="D2922" t="s">
        <v>5071</v>
      </c>
      <c r="E2922" s="103">
        <v>5.7391136742111853E-2</v>
      </c>
      <c r="F2922" s="103">
        <v>676064</v>
      </c>
      <c r="G2922" s="103">
        <v>9</v>
      </c>
      <c r="H2922" t="s">
        <v>54</v>
      </c>
      <c r="I2922" s="103"/>
    </row>
    <row r="2923" spans="1:9" x14ac:dyDescent="0.35">
      <c r="A2923" t="s">
        <v>5996</v>
      </c>
      <c r="B2923" t="s">
        <v>51</v>
      </c>
      <c r="C2923" t="s">
        <v>3110</v>
      </c>
      <c r="D2923" t="s">
        <v>5072</v>
      </c>
      <c r="E2923" s="103">
        <v>6.0930329523294816E-2</v>
      </c>
      <c r="F2923" s="103">
        <v>676064</v>
      </c>
      <c r="G2923" s="103">
        <v>9</v>
      </c>
      <c r="H2923" t="s">
        <v>54</v>
      </c>
      <c r="I2923" s="103"/>
    </row>
    <row r="2924" spans="1:9" x14ac:dyDescent="0.35">
      <c r="A2924" t="s">
        <v>3541</v>
      </c>
      <c r="B2924" t="s">
        <v>51</v>
      </c>
      <c r="C2924" t="s">
        <v>3110</v>
      </c>
      <c r="D2924" t="s">
        <v>42</v>
      </c>
      <c r="E2924" s="103">
        <v>6.0865568874242951E-2</v>
      </c>
      <c r="F2924" s="103">
        <v>676064</v>
      </c>
      <c r="G2924" s="103">
        <v>9</v>
      </c>
      <c r="H2924" t="s">
        <v>54</v>
      </c>
      <c r="I2924" s="103"/>
    </row>
    <row r="2925" spans="1:9" x14ac:dyDescent="0.35">
      <c r="A2925" t="s">
        <v>3542</v>
      </c>
      <c r="B2925" t="s">
        <v>51</v>
      </c>
      <c r="C2925" t="s">
        <v>3110</v>
      </c>
      <c r="D2925" t="s">
        <v>1767</v>
      </c>
      <c r="E2925" s="103">
        <v>6.067941262161624E-2</v>
      </c>
      <c r="F2925" s="103">
        <v>676064</v>
      </c>
      <c r="G2925" s="103">
        <v>9</v>
      </c>
      <c r="H2925" t="s">
        <v>54</v>
      </c>
      <c r="I2925" s="103"/>
    </row>
    <row r="2926" spans="1:9" x14ac:dyDescent="0.35">
      <c r="A2926" t="s">
        <v>3543</v>
      </c>
      <c r="B2926" t="s">
        <v>51</v>
      </c>
      <c r="C2926" t="s">
        <v>3110</v>
      </c>
      <c r="D2926" t="s">
        <v>1768</v>
      </c>
      <c r="E2926" s="103">
        <v>2.6770060985246407E-2</v>
      </c>
      <c r="F2926" s="103">
        <v>676064</v>
      </c>
      <c r="G2926" s="103">
        <v>9</v>
      </c>
      <c r="H2926" t="s">
        <v>54</v>
      </c>
      <c r="I2926" s="103"/>
    </row>
    <row r="2927" spans="1:9" x14ac:dyDescent="0.35">
      <c r="A2927" t="s">
        <v>3544</v>
      </c>
      <c r="B2927" t="s">
        <v>51</v>
      </c>
      <c r="C2927" t="s">
        <v>3110</v>
      </c>
      <c r="D2927" t="s">
        <v>340</v>
      </c>
      <c r="E2927" s="103">
        <v>6.0915611820117982E-2</v>
      </c>
      <c r="F2927" s="103">
        <v>676064</v>
      </c>
      <c r="G2927" s="103">
        <v>9</v>
      </c>
      <c r="H2927" t="s">
        <v>54</v>
      </c>
      <c r="I2927" s="103"/>
    </row>
    <row r="2928" spans="1:9" x14ac:dyDescent="0.35">
      <c r="A2928" t="s">
        <v>3545</v>
      </c>
      <c r="B2928" t="s">
        <v>51</v>
      </c>
      <c r="C2928" t="s">
        <v>3110</v>
      </c>
      <c r="D2928" t="s">
        <v>777</v>
      </c>
      <c r="E2928" s="103">
        <v>0.19495520019785484</v>
      </c>
      <c r="F2928" s="103">
        <v>676064</v>
      </c>
      <c r="G2928" s="103">
        <v>9</v>
      </c>
      <c r="H2928" t="s">
        <v>54</v>
      </c>
      <c r="I2928" s="103"/>
    </row>
    <row r="2929" spans="1:9" x14ac:dyDescent="0.35">
      <c r="A2929" t="s">
        <v>3546</v>
      </c>
      <c r="B2929" t="s">
        <v>51</v>
      </c>
      <c r="C2929" t="s">
        <v>3110</v>
      </c>
      <c r="D2929" t="s">
        <v>776</v>
      </c>
      <c r="E2929" s="103">
        <v>0.52228404237240644</v>
      </c>
      <c r="F2929" s="103">
        <v>676064</v>
      </c>
      <c r="G2929" s="103">
        <v>9</v>
      </c>
      <c r="H2929" t="s">
        <v>54</v>
      </c>
      <c r="I2929" s="103"/>
    </row>
    <row r="2930" spans="1:9" x14ac:dyDescent="0.35">
      <c r="A2930" t="s">
        <v>3547</v>
      </c>
      <c r="B2930" t="s">
        <v>51</v>
      </c>
      <c r="C2930" t="s">
        <v>3113</v>
      </c>
      <c r="D2930" t="s">
        <v>40</v>
      </c>
      <c r="E2930" s="103">
        <v>4.5984849787239474E-4</v>
      </c>
      <c r="F2930" s="103">
        <v>676064</v>
      </c>
      <c r="G2930" s="103">
        <v>9</v>
      </c>
      <c r="H2930" t="s">
        <v>54</v>
      </c>
      <c r="I2930" s="103"/>
    </row>
    <row r="2931" spans="1:9" x14ac:dyDescent="0.35">
      <c r="A2931" t="s">
        <v>5997</v>
      </c>
      <c r="B2931" t="s">
        <v>51</v>
      </c>
      <c r="C2931" t="s">
        <v>3113</v>
      </c>
      <c r="D2931" t="s">
        <v>5070</v>
      </c>
      <c r="E2931" s="103">
        <v>4.9507377802686305E-4</v>
      </c>
      <c r="F2931" s="103">
        <v>676064</v>
      </c>
      <c r="G2931" s="103">
        <v>9</v>
      </c>
      <c r="H2931" t="s">
        <v>54</v>
      </c>
      <c r="I2931" s="103"/>
    </row>
    <row r="2932" spans="1:9" x14ac:dyDescent="0.35">
      <c r="A2932" t="s">
        <v>5998</v>
      </c>
      <c r="B2932" t="s">
        <v>51</v>
      </c>
      <c r="C2932" t="s">
        <v>3113</v>
      </c>
      <c r="D2932" t="s">
        <v>5071</v>
      </c>
      <c r="E2932" s="103">
        <v>4.6052876676582469E-4</v>
      </c>
      <c r="F2932" s="103">
        <v>676064</v>
      </c>
      <c r="G2932" s="103">
        <v>9</v>
      </c>
      <c r="H2932" t="s">
        <v>54</v>
      </c>
      <c r="I2932" s="103"/>
    </row>
    <row r="2933" spans="1:9" x14ac:dyDescent="0.35">
      <c r="A2933" t="s">
        <v>5999</v>
      </c>
      <c r="B2933" t="s">
        <v>51</v>
      </c>
      <c r="C2933" t="s">
        <v>3113</v>
      </c>
      <c r="D2933" t="s">
        <v>5072</v>
      </c>
      <c r="E2933" s="103">
        <v>4.9435930037118559E-4</v>
      </c>
      <c r="F2933" s="103">
        <v>676064</v>
      </c>
      <c r="G2933" s="103">
        <v>9</v>
      </c>
      <c r="H2933" t="s">
        <v>54</v>
      </c>
      <c r="I2933" s="103"/>
    </row>
    <row r="2934" spans="1:9" x14ac:dyDescent="0.35">
      <c r="A2934" t="s">
        <v>3548</v>
      </c>
      <c r="B2934" t="s">
        <v>51</v>
      </c>
      <c r="C2934" t="s">
        <v>3113</v>
      </c>
      <c r="D2934" t="s">
        <v>42</v>
      </c>
      <c r="E2934" s="103">
        <v>4.9047479163698911E-4</v>
      </c>
      <c r="F2934" s="103">
        <v>676064</v>
      </c>
      <c r="G2934" s="103">
        <v>9</v>
      </c>
      <c r="H2934" t="s">
        <v>54</v>
      </c>
      <c r="I2934" s="103"/>
    </row>
    <row r="2935" spans="1:9" x14ac:dyDescent="0.35">
      <c r="A2935" t="s">
        <v>3549</v>
      </c>
      <c r="B2935" t="s">
        <v>51</v>
      </c>
      <c r="C2935" t="s">
        <v>3113</v>
      </c>
      <c r="D2935" t="s">
        <v>1767</v>
      </c>
      <c r="E2935" s="103">
        <v>4.89628591184549E-4</v>
      </c>
      <c r="F2935" s="103">
        <v>676064</v>
      </c>
      <c r="G2935" s="103">
        <v>9</v>
      </c>
      <c r="H2935" t="s">
        <v>54</v>
      </c>
      <c r="I2935" s="103"/>
    </row>
    <row r="2936" spans="1:9" x14ac:dyDescent="0.35">
      <c r="A2936" t="s">
        <v>3550</v>
      </c>
      <c r="B2936" t="s">
        <v>51</v>
      </c>
      <c r="C2936" t="s">
        <v>3113</v>
      </c>
      <c r="D2936" t="s">
        <v>1768</v>
      </c>
      <c r="E2936" s="103">
        <v>3.4063638508270369E-4</v>
      </c>
      <c r="F2936" s="103">
        <v>676064</v>
      </c>
      <c r="G2936" s="103">
        <v>9</v>
      </c>
      <c r="H2936" t="s">
        <v>54</v>
      </c>
      <c r="I2936" s="103"/>
    </row>
    <row r="2937" spans="1:9" x14ac:dyDescent="0.35">
      <c r="A2937" t="s">
        <v>3551</v>
      </c>
      <c r="B2937" t="s">
        <v>51</v>
      </c>
      <c r="C2937" t="s">
        <v>3113</v>
      </c>
      <c r="D2937" t="s">
        <v>340</v>
      </c>
      <c r="E2937" s="103">
        <v>4.8615646035712033E-4</v>
      </c>
      <c r="F2937" s="103">
        <v>676064</v>
      </c>
      <c r="G2937" s="103">
        <v>9</v>
      </c>
      <c r="H2937" t="s">
        <v>54</v>
      </c>
      <c r="I2937" s="103"/>
    </row>
    <row r="2938" spans="1:9" x14ac:dyDescent="0.35">
      <c r="A2938" t="s">
        <v>3552</v>
      </c>
      <c r="B2938" t="s">
        <v>51</v>
      </c>
      <c r="C2938" t="s">
        <v>3113</v>
      </c>
      <c r="D2938" t="s">
        <v>777</v>
      </c>
      <c r="E2938" s="103">
        <v>1.6850682051970899E-3</v>
      </c>
      <c r="F2938" s="103">
        <v>676064</v>
      </c>
      <c r="G2938" s="103">
        <v>9</v>
      </c>
      <c r="H2938" t="s">
        <v>54</v>
      </c>
      <c r="I2938" s="103"/>
    </row>
    <row r="2939" spans="1:9" x14ac:dyDescent="0.35">
      <c r="A2939" t="s">
        <v>3553</v>
      </c>
      <c r="B2939" t="s">
        <v>51</v>
      </c>
      <c r="C2939" t="s">
        <v>3113</v>
      </c>
      <c r="D2939" t="s">
        <v>776</v>
      </c>
      <c r="E2939" s="103">
        <v>4.2100874396457447E-3</v>
      </c>
      <c r="F2939" s="103">
        <v>676064</v>
      </c>
      <c r="G2939" s="103">
        <v>9</v>
      </c>
      <c r="H2939" t="s">
        <v>54</v>
      </c>
      <c r="I2939" s="103"/>
    </row>
    <row r="2940" spans="1:9" x14ac:dyDescent="0.35">
      <c r="A2940" t="s">
        <v>3554</v>
      </c>
      <c r="B2940" t="s">
        <v>51</v>
      </c>
      <c r="C2940" t="s">
        <v>3115</v>
      </c>
      <c r="D2940" t="s">
        <v>40</v>
      </c>
      <c r="E2940" s="103">
        <v>1.1781858215233032E-3</v>
      </c>
      <c r="F2940" s="103">
        <v>676064</v>
      </c>
      <c r="G2940" s="103">
        <v>9</v>
      </c>
      <c r="H2940" t="s">
        <v>54</v>
      </c>
      <c r="I2940" s="103"/>
    </row>
    <row r="2941" spans="1:9" x14ac:dyDescent="0.35">
      <c r="A2941" t="s">
        <v>6000</v>
      </c>
      <c r="B2941" t="s">
        <v>51</v>
      </c>
      <c r="C2941" t="s">
        <v>3115</v>
      </c>
      <c r="D2941" t="s">
        <v>5070</v>
      </c>
      <c r="E2941" s="103">
        <v>1.2594670009124956E-3</v>
      </c>
      <c r="F2941" s="103">
        <v>676064</v>
      </c>
      <c r="G2941" s="103">
        <v>9</v>
      </c>
      <c r="H2941" t="s">
        <v>54</v>
      </c>
      <c r="I2941" s="103"/>
    </row>
    <row r="2942" spans="1:9" x14ac:dyDescent="0.35">
      <c r="A2942" t="s">
        <v>6001</v>
      </c>
      <c r="B2942" t="s">
        <v>51</v>
      </c>
      <c r="C2942" t="s">
        <v>3115</v>
      </c>
      <c r="D2942" t="s">
        <v>5071</v>
      </c>
      <c r="E2942" s="103">
        <v>1.1746651366154146E-3</v>
      </c>
      <c r="F2942" s="103">
        <v>676064</v>
      </c>
      <c r="G2942" s="103">
        <v>9</v>
      </c>
      <c r="H2942" t="s">
        <v>54</v>
      </c>
      <c r="I2942" s="103"/>
    </row>
    <row r="2943" spans="1:9" x14ac:dyDescent="0.35">
      <c r="A2943" t="s">
        <v>6002</v>
      </c>
      <c r="B2943" t="s">
        <v>51</v>
      </c>
      <c r="C2943" t="s">
        <v>3115</v>
      </c>
      <c r="D2943" t="s">
        <v>5072</v>
      </c>
      <c r="E2943" s="103">
        <v>1.2525054065641757E-3</v>
      </c>
      <c r="F2943" s="103">
        <v>676064</v>
      </c>
      <c r="G2943" s="103">
        <v>9</v>
      </c>
      <c r="H2943" t="s">
        <v>54</v>
      </c>
      <c r="I2943" s="103"/>
    </row>
    <row r="2944" spans="1:9" x14ac:dyDescent="0.35">
      <c r="A2944" t="s">
        <v>3555</v>
      </c>
      <c r="B2944" t="s">
        <v>51</v>
      </c>
      <c r="C2944" t="s">
        <v>3115</v>
      </c>
      <c r="D2944" t="s">
        <v>42</v>
      </c>
      <c r="E2944" s="103">
        <v>1.25157668561054E-3</v>
      </c>
      <c r="F2944" s="103">
        <v>676064</v>
      </c>
      <c r="G2944" s="103">
        <v>9</v>
      </c>
      <c r="H2944" t="s">
        <v>54</v>
      </c>
      <c r="I2944" s="103"/>
    </row>
    <row r="2945" spans="1:9" x14ac:dyDescent="0.35">
      <c r="A2945" t="s">
        <v>3556</v>
      </c>
      <c r="B2945" t="s">
        <v>51</v>
      </c>
      <c r="C2945" t="s">
        <v>3115</v>
      </c>
      <c r="D2945" t="s">
        <v>1767</v>
      </c>
      <c r="E2945" s="103">
        <v>1.2477584634771387E-3</v>
      </c>
      <c r="F2945" s="103">
        <v>676064</v>
      </c>
      <c r="G2945" s="103">
        <v>9</v>
      </c>
      <c r="H2945" t="s">
        <v>54</v>
      </c>
      <c r="I2945" s="103"/>
    </row>
    <row r="2946" spans="1:9" x14ac:dyDescent="0.35">
      <c r="A2946" t="s">
        <v>3557</v>
      </c>
      <c r="B2946" t="s">
        <v>51</v>
      </c>
      <c r="C2946" t="s">
        <v>3115</v>
      </c>
      <c r="D2946" t="s">
        <v>1768</v>
      </c>
      <c r="E2946" s="103">
        <v>8.4714773809264595E-4</v>
      </c>
      <c r="F2946" s="103">
        <v>676064</v>
      </c>
      <c r="G2946" s="103">
        <v>9</v>
      </c>
      <c r="H2946" t="s">
        <v>54</v>
      </c>
      <c r="I2946" s="103"/>
    </row>
    <row r="2947" spans="1:9" x14ac:dyDescent="0.35">
      <c r="A2947" t="s">
        <v>3558</v>
      </c>
      <c r="B2947" t="s">
        <v>51</v>
      </c>
      <c r="C2947" t="s">
        <v>3115</v>
      </c>
      <c r="D2947" t="s">
        <v>340</v>
      </c>
      <c r="E2947" s="103">
        <v>1.2439993350025021E-3</v>
      </c>
      <c r="F2947" s="103">
        <v>676064</v>
      </c>
      <c r="G2947" s="103">
        <v>9</v>
      </c>
      <c r="H2947" t="s">
        <v>54</v>
      </c>
      <c r="I2947" s="103"/>
    </row>
    <row r="2948" spans="1:9" x14ac:dyDescent="0.35">
      <c r="A2948" t="s">
        <v>3559</v>
      </c>
      <c r="B2948" t="s">
        <v>51</v>
      </c>
      <c r="C2948" t="s">
        <v>3115</v>
      </c>
      <c r="D2948" t="s">
        <v>777</v>
      </c>
      <c r="E2948" s="103">
        <v>4.2261023370005341E-3</v>
      </c>
      <c r="F2948" s="103">
        <v>676064</v>
      </c>
      <c r="G2948" s="103">
        <v>9</v>
      </c>
      <c r="H2948" t="s">
        <v>54</v>
      </c>
      <c r="I2948" s="103"/>
    </row>
    <row r="2949" spans="1:9" x14ac:dyDescent="0.35">
      <c r="A2949" t="s">
        <v>3560</v>
      </c>
      <c r="B2949" t="s">
        <v>51</v>
      </c>
      <c r="C2949" t="s">
        <v>3115</v>
      </c>
      <c r="D2949" t="s">
        <v>776</v>
      </c>
      <c r="E2949" s="103">
        <v>1.0689643312014935E-2</v>
      </c>
      <c r="F2949" s="103">
        <v>676064</v>
      </c>
      <c r="G2949" s="103">
        <v>9</v>
      </c>
      <c r="H2949" t="s">
        <v>54</v>
      </c>
      <c r="I2949" s="103"/>
    </row>
    <row r="2950" spans="1:9" x14ac:dyDescent="0.35">
      <c r="A2950" t="s">
        <v>1011</v>
      </c>
      <c r="B2950" t="s">
        <v>51</v>
      </c>
      <c r="C2950" t="s">
        <v>40</v>
      </c>
      <c r="D2950" t="s">
        <v>40</v>
      </c>
      <c r="E2950" s="103">
        <v>1</v>
      </c>
      <c r="F2950" s="103">
        <v>676064</v>
      </c>
      <c r="G2950" s="103">
        <v>9</v>
      </c>
      <c r="H2950" t="s">
        <v>54</v>
      </c>
      <c r="I2950" s="103"/>
    </row>
    <row r="2951" spans="1:9" x14ac:dyDescent="0.35">
      <c r="A2951" t="s">
        <v>6003</v>
      </c>
      <c r="B2951" t="s">
        <v>51</v>
      </c>
      <c r="C2951" t="s">
        <v>40</v>
      </c>
      <c r="D2951" t="s">
        <v>5070</v>
      </c>
      <c r="E2951" s="103">
        <v>1.0484713706460103</v>
      </c>
      <c r="F2951" s="103">
        <v>676064</v>
      </c>
      <c r="G2951" s="103">
        <v>9</v>
      </c>
      <c r="H2951" t="s">
        <v>54</v>
      </c>
      <c r="I2951" s="103"/>
    </row>
    <row r="2952" spans="1:9" x14ac:dyDescent="0.35">
      <c r="A2952" t="s">
        <v>6004</v>
      </c>
      <c r="B2952" t="s">
        <v>51</v>
      </c>
      <c r="C2952" t="s">
        <v>40</v>
      </c>
      <c r="D2952" t="s">
        <v>5071</v>
      </c>
      <c r="E2952" s="103">
        <v>0.99317019529229245</v>
      </c>
      <c r="F2952" s="103">
        <v>676064</v>
      </c>
      <c r="G2952" s="103">
        <v>9</v>
      </c>
      <c r="H2952" t="s">
        <v>54</v>
      </c>
      <c r="I2952" s="103"/>
    </row>
    <row r="2953" spans="1:9" x14ac:dyDescent="0.35">
      <c r="A2953" t="s">
        <v>6005</v>
      </c>
      <c r="B2953" t="s">
        <v>51</v>
      </c>
      <c r="C2953" t="s">
        <v>40</v>
      </c>
      <c r="D2953" t="s">
        <v>5072</v>
      </c>
      <c r="E2953" s="103">
        <v>1.0439790727361495</v>
      </c>
      <c r="F2953" s="103">
        <v>676064</v>
      </c>
      <c r="G2953" s="103">
        <v>9</v>
      </c>
      <c r="H2953" t="s">
        <v>54</v>
      </c>
      <c r="I2953" s="103"/>
    </row>
    <row r="2954" spans="1:9" x14ac:dyDescent="0.35">
      <c r="A2954" t="s">
        <v>1009</v>
      </c>
      <c r="B2954" t="s">
        <v>51</v>
      </c>
      <c r="C2954" t="s">
        <v>40</v>
      </c>
      <c r="D2954" t="s">
        <v>42</v>
      </c>
      <c r="E2954" s="103">
        <v>1.0466002583478888</v>
      </c>
      <c r="F2954" s="103">
        <v>676064</v>
      </c>
      <c r="G2954" s="103">
        <v>9</v>
      </c>
      <c r="H2954" t="s">
        <v>54</v>
      </c>
      <c r="I2954" s="103"/>
    </row>
    <row r="2955" spans="1:9" x14ac:dyDescent="0.35">
      <c r="A2955" t="s">
        <v>2059</v>
      </c>
      <c r="B2955" t="s">
        <v>51</v>
      </c>
      <c r="C2955" t="s">
        <v>40</v>
      </c>
      <c r="D2955" t="s">
        <v>1767</v>
      </c>
      <c r="E2955" s="103">
        <v>1.0445688733818557</v>
      </c>
      <c r="F2955" s="103">
        <v>676064</v>
      </c>
      <c r="G2955" s="103">
        <v>9</v>
      </c>
      <c r="H2955" t="s">
        <v>54</v>
      </c>
      <c r="I2955" s="103"/>
    </row>
    <row r="2956" spans="1:9" x14ac:dyDescent="0.35">
      <c r="A2956" t="s">
        <v>2060</v>
      </c>
      <c r="B2956" t="s">
        <v>51</v>
      </c>
      <c r="C2956" t="s">
        <v>40</v>
      </c>
      <c r="D2956" t="s">
        <v>1768</v>
      </c>
      <c r="E2956" s="103">
        <v>0.82003817803653367</v>
      </c>
      <c r="F2956" s="103">
        <v>676064</v>
      </c>
      <c r="G2956" s="103">
        <v>9</v>
      </c>
      <c r="H2956" t="s">
        <v>54</v>
      </c>
      <c r="I2956" s="103"/>
    </row>
    <row r="2957" spans="1:9" x14ac:dyDescent="0.35">
      <c r="A2957" t="s">
        <v>1010</v>
      </c>
      <c r="B2957" t="s">
        <v>51</v>
      </c>
      <c r="C2957" t="s">
        <v>40</v>
      </c>
      <c r="D2957" t="s">
        <v>340</v>
      </c>
      <c r="E2957" s="103">
        <v>1.0385547686628573</v>
      </c>
      <c r="F2957" s="103">
        <v>676064</v>
      </c>
      <c r="G2957" s="103">
        <v>9</v>
      </c>
      <c r="H2957" t="s">
        <v>54</v>
      </c>
      <c r="I2957" s="103"/>
    </row>
    <row r="2958" spans="1:9" x14ac:dyDescent="0.35">
      <c r="A2958" t="s">
        <v>732</v>
      </c>
      <c r="B2958" t="s">
        <v>51</v>
      </c>
      <c r="C2958" t="s">
        <v>40</v>
      </c>
      <c r="D2958" t="s">
        <v>777</v>
      </c>
      <c r="E2958" s="103">
        <v>3.6635141569700322</v>
      </c>
      <c r="F2958" s="103">
        <v>676064</v>
      </c>
      <c r="G2958" s="103">
        <v>9</v>
      </c>
      <c r="H2958" t="s">
        <v>54</v>
      </c>
      <c r="I2958" s="103"/>
    </row>
    <row r="2959" spans="1:9" x14ac:dyDescent="0.35">
      <c r="A2959" t="s">
        <v>736</v>
      </c>
      <c r="B2959" t="s">
        <v>51</v>
      </c>
      <c r="C2959" t="s">
        <v>40</v>
      </c>
      <c r="D2959" t="s">
        <v>776</v>
      </c>
      <c r="E2959" s="103">
        <v>9.3951000210190845</v>
      </c>
      <c r="F2959" s="103">
        <v>676064</v>
      </c>
      <c r="G2959" s="103">
        <v>9</v>
      </c>
      <c r="H2959" t="s">
        <v>54</v>
      </c>
      <c r="I2959" s="103"/>
    </row>
    <row r="2960" spans="1:9" x14ac:dyDescent="0.35">
      <c r="A2960" t="s">
        <v>6006</v>
      </c>
      <c r="B2960" t="s">
        <v>51</v>
      </c>
      <c r="C2960" t="s">
        <v>5070</v>
      </c>
      <c r="D2960" t="s">
        <v>40</v>
      </c>
      <c r="E2960" s="103">
        <v>0.94914782990811553</v>
      </c>
      <c r="F2960" s="103">
        <v>676064</v>
      </c>
      <c r="G2960" s="103">
        <v>9</v>
      </c>
      <c r="H2960" t="s">
        <v>54</v>
      </c>
      <c r="I2960" s="103"/>
    </row>
    <row r="2961" spans="1:9" x14ac:dyDescent="0.35">
      <c r="A2961" t="s">
        <v>6007</v>
      </c>
      <c r="B2961" t="s">
        <v>51</v>
      </c>
      <c r="C2961" t="s">
        <v>5070</v>
      </c>
      <c r="D2961" t="s">
        <v>5070</v>
      </c>
      <c r="E2961" s="103">
        <v>1</v>
      </c>
      <c r="F2961" s="103">
        <v>676064</v>
      </c>
      <c r="G2961" s="103">
        <v>9</v>
      </c>
      <c r="H2961" t="s">
        <v>54</v>
      </c>
      <c r="I2961" s="103"/>
    </row>
    <row r="2962" spans="1:9" x14ac:dyDescent="0.35">
      <c r="A2962" t="s">
        <v>6008</v>
      </c>
      <c r="B2962" t="s">
        <v>51</v>
      </c>
      <c r="C2962" t="s">
        <v>5070</v>
      </c>
      <c r="D2962" t="s">
        <v>5071</v>
      </c>
      <c r="E2962" s="103">
        <v>0.95030260828185675</v>
      </c>
      <c r="F2962" s="103">
        <v>676064</v>
      </c>
      <c r="G2962" s="103">
        <v>9</v>
      </c>
      <c r="H2962" t="s">
        <v>54</v>
      </c>
      <c r="I2962" s="103"/>
    </row>
    <row r="2963" spans="1:9" x14ac:dyDescent="0.35">
      <c r="A2963" t="s">
        <v>6009</v>
      </c>
      <c r="B2963" t="s">
        <v>51</v>
      </c>
      <c r="C2963" t="s">
        <v>5070</v>
      </c>
      <c r="D2963" t="s">
        <v>5072</v>
      </c>
      <c r="E2963" s="103">
        <v>0.99641076438926801</v>
      </c>
      <c r="F2963" s="103">
        <v>676064</v>
      </c>
      <c r="G2963" s="103">
        <v>9</v>
      </c>
      <c r="H2963" t="s">
        <v>54</v>
      </c>
      <c r="I2963" s="103"/>
    </row>
    <row r="2964" spans="1:9" x14ac:dyDescent="0.35">
      <c r="A2964" t="s">
        <v>6010</v>
      </c>
      <c r="B2964" t="s">
        <v>51</v>
      </c>
      <c r="C2964" t="s">
        <v>5070</v>
      </c>
      <c r="D2964" t="s">
        <v>42</v>
      </c>
      <c r="E2964" s="103">
        <v>0.99825794852275251</v>
      </c>
      <c r="F2964" s="103">
        <v>676064</v>
      </c>
      <c r="G2964" s="103">
        <v>9</v>
      </c>
      <c r="H2964" t="s">
        <v>54</v>
      </c>
      <c r="I2964" s="103"/>
    </row>
    <row r="2965" spans="1:9" x14ac:dyDescent="0.35">
      <c r="A2965" t="s">
        <v>6011</v>
      </c>
      <c r="B2965" t="s">
        <v>51</v>
      </c>
      <c r="C2965" t="s">
        <v>5070</v>
      </c>
      <c r="D2965" t="s">
        <v>1767</v>
      </c>
      <c r="E2965" s="103">
        <v>0.99637510035129995</v>
      </c>
      <c r="F2965" s="103">
        <v>676064</v>
      </c>
      <c r="G2965" s="103">
        <v>9</v>
      </c>
      <c r="H2965" t="s">
        <v>54</v>
      </c>
      <c r="I2965" s="103"/>
    </row>
    <row r="2966" spans="1:9" x14ac:dyDescent="0.35">
      <c r="A2966" t="s">
        <v>6012</v>
      </c>
      <c r="B2966" t="s">
        <v>51</v>
      </c>
      <c r="C2966" t="s">
        <v>5070</v>
      </c>
      <c r="D2966" t="s">
        <v>1768</v>
      </c>
      <c r="E2966" s="103">
        <v>0.78845407052632999</v>
      </c>
      <c r="F2966" s="103">
        <v>676064</v>
      </c>
      <c r="G2966" s="103">
        <v>9</v>
      </c>
      <c r="H2966" t="s">
        <v>54</v>
      </c>
      <c r="I2966" s="103"/>
    </row>
    <row r="2967" spans="1:9" x14ac:dyDescent="0.35">
      <c r="A2967" t="s">
        <v>6013</v>
      </c>
      <c r="B2967" t="s">
        <v>51</v>
      </c>
      <c r="C2967" t="s">
        <v>5070</v>
      </c>
      <c r="D2967" t="s">
        <v>340</v>
      </c>
      <c r="E2967" s="103">
        <v>0.98598541821724139</v>
      </c>
      <c r="F2967" s="103">
        <v>676064</v>
      </c>
      <c r="G2967" s="103">
        <v>9</v>
      </c>
      <c r="H2967" t="s">
        <v>54</v>
      </c>
      <c r="I2967" s="103"/>
    </row>
    <row r="2968" spans="1:9" x14ac:dyDescent="0.35">
      <c r="A2968" t="s">
        <v>6014</v>
      </c>
      <c r="B2968" t="s">
        <v>51</v>
      </c>
      <c r="C2968" t="s">
        <v>5070</v>
      </c>
      <c r="D2968" t="s">
        <v>777</v>
      </c>
      <c r="E2968" s="103">
        <v>3.4792592069291848</v>
      </c>
      <c r="F2968" s="103">
        <v>676064</v>
      </c>
      <c r="G2968" s="103">
        <v>9</v>
      </c>
      <c r="H2968" t="s">
        <v>54</v>
      </c>
      <c r="I2968" s="103"/>
    </row>
    <row r="2969" spans="1:9" x14ac:dyDescent="0.35">
      <c r="A2969" t="s">
        <v>6015</v>
      </c>
      <c r="B2969" t="s">
        <v>51</v>
      </c>
      <c r="C2969" t="s">
        <v>5070</v>
      </c>
      <c r="D2969" t="s">
        <v>776</v>
      </c>
      <c r="E2969" s="103">
        <v>8.9188959567146586</v>
      </c>
      <c r="F2969" s="103">
        <v>676064</v>
      </c>
      <c r="G2969" s="103">
        <v>9</v>
      </c>
      <c r="H2969" t="s">
        <v>54</v>
      </c>
      <c r="I2969" s="103"/>
    </row>
    <row r="2970" spans="1:9" x14ac:dyDescent="0.35">
      <c r="A2970" t="s">
        <v>6016</v>
      </c>
      <c r="B2970" t="s">
        <v>51</v>
      </c>
      <c r="C2970" t="s">
        <v>5071</v>
      </c>
      <c r="D2970" t="s">
        <v>40</v>
      </c>
      <c r="E2970" s="103">
        <v>0.99480782456226868</v>
      </c>
      <c r="F2970" s="103">
        <v>676064</v>
      </c>
      <c r="G2970" s="103">
        <v>9</v>
      </c>
      <c r="H2970" t="s">
        <v>54</v>
      </c>
      <c r="I2970" s="103"/>
    </row>
    <row r="2971" spans="1:9" x14ac:dyDescent="0.35">
      <c r="A2971" t="s">
        <v>6017</v>
      </c>
      <c r="B2971" t="s">
        <v>51</v>
      </c>
      <c r="C2971" t="s">
        <v>5071</v>
      </c>
      <c r="D2971" t="s">
        <v>5070</v>
      </c>
      <c r="E2971" s="103">
        <v>1.0501122555749292</v>
      </c>
      <c r="F2971" s="103">
        <v>676064</v>
      </c>
      <c r="G2971" s="103">
        <v>9</v>
      </c>
      <c r="H2971" t="s">
        <v>54</v>
      </c>
      <c r="I2971" s="103"/>
    </row>
    <row r="2972" spans="1:9" x14ac:dyDescent="0.35">
      <c r="A2972" t="s">
        <v>6018</v>
      </c>
      <c r="B2972" t="s">
        <v>51</v>
      </c>
      <c r="C2972" t="s">
        <v>5071</v>
      </c>
      <c r="D2972" t="s">
        <v>5071</v>
      </c>
      <c r="E2972" s="103">
        <v>1</v>
      </c>
      <c r="F2972" s="103">
        <v>676064</v>
      </c>
      <c r="G2972" s="103">
        <v>9</v>
      </c>
      <c r="H2972" t="s">
        <v>54</v>
      </c>
      <c r="I2972" s="103"/>
    </row>
    <row r="2973" spans="1:9" x14ac:dyDescent="0.35">
      <c r="A2973" t="s">
        <v>6019</v>
      </c>
      <c r="B2973" t="s">
        <v>51</v>
      </c>
      <c r="C2973" t="s">
        <v>5071</v>
      </c>
      <c r="D2973" t="s">
        <v>5072</v>
      </c>
      <c r="E2973" s="103">
        <v>1.0506758224220958</v>
      </c>
      <c r="F2973" s="103">
        <v>676064</v>
      </c>
      <c r="G2973" s="103">
        <v>9</v>
      </c>
      <c r="H2973" t="s">
        <v>54</v>
      </c>
      <c r="I2973" s="103"/>
    </row>
    <row r="2974" spans="1:9" x14ac:dyDescent="0.35">
      <c r="A2974" t="s">
        <v>6020</v>
      </c>
      <c r="B2974" t="s">
        <v>51</v>
      </c>
      <c r="C2974" t="s">
        <v>5071</v>
      </c>
      <c r="D2974" t="s">
        <v>42</v>
      </c>
      <c r="E2974" s="103">
        <v>1.0482469793482159</v>
      </c>
      <c r="F2974" s="103">
        <v>676064</v>
      </c>
      <c r="G2974" s="103">
        <v>9</v>
      </c>
      <c r="H2974" t="s">
        <v>54</v>
      </c>
      <c r="I2974" s="103"/>
    </row>
    <row r="2975" spans="1:9" x14ac:dyDescent="0.35">
      <c r="A2975" t="s">
        <v>6021</v>
      </c>
      <c r="B2975" t="s">
        <v>51</v>
      </c>
      <c r="C2975" t="s">
        <v>5071</v>
      </c>
      <c r="D2975" t="s">
        <v>1767</v>
      </c>
      <c r="E2975" s="103">
        <v>1.0462477589646355</v>
      </c>
      <c r="F2975" s="103">
        <v>676064</v>
      </c>
      <c r="G2975" s="103">
        <v>9</v>
      </c>
      <c r="H2975" t="s">
        <v>54</v>
      </c>
      <c r="I2975" s="103"/>
    </row>
    <row r="2976" spans="1:9" x14ac:dyDescent="0.35">
      <c r="A2976" t="s">
        <v>6022</v>
      </c>
      <c r="B2976" t="s">
        <v>51</v>
      </c>
      <c r="C2976" t="s">
        <v>5071</v>
      </c>
      <c r="D2976" t="s">
        <v>1768</v>
      </c>
      <c r="E2976" s="103">
        <v>0.82557610949112048</v>
      </c>
      <c r="F2976" s="103">
        <v>676064</v>
      </c>
      <c r="G2976" s="103">
        <v>9</v>
      </c>
      <c r="H2976" t="s">
        <v>54</v>
      </c>
      <c r="I2976" s="103"/>
    </row>
    <row r="2977" spans="1:9" x14ac:dyDescent="0.35">
      <c r="A2977" t="s">
        <v>6023</v>
      </c>
      <c r="B2977" t="s">
        <v>51</v>
      </c>
      <c r="C2977" t="s">
        <v>5071</v>
      </c>
      <c r="D2977" t="s">
        <v>340</v>
      </c>
      <c r="E2977" s="103">
        <v>1.037392165818954</v>
      </c>
      <c r="F2977" s="103">
        <v>676064</v>
      </c>
      <c r="G2977" s="103">
        <v>9</v>
      </c>
      <c r="H2977" t="s">
        <v>54</v>
      </c>
      <c r="I2977" s="103"/>
    </row>
    <row r="2978" spans="1:9" x14ac:dyDescent="0.35">
      <c r="A2978" t="s">
        <v>6024</v>
      </c>
      <c r="B2978" t="s">
        <v>51</v>
      </c>
      <c r="C2978" t="s">
        <v>5071</v>
      </c>
      <c r="D2978" t="s">
        <v>777</v>
      </c>
      <c r="E2978" s="103">
        <v>3.645268353220894</v>
      </c>
      <c r="F2978" s="103">
        <v>676064</v>
      </c>
      <c r="G2978" s="103">
        <v>9</v>
      </c>
      <c r="H2978" t="s">
        <v>54</v>
      </c>
      <c r="I2978" s="103"/>
    </row>
    <row r="2979" spans="1:9" x14ac:dyDescent="0.35">
      <c r="A2979" t="s">
        <v>6025</v>
      </c>
      <c r="B2979" t="s">
        <v>51</v>
      </c>
      <c r="C2979" t="s">
        <v>5071</v>
      </c>
      <c r="D2979" t="s">
        <v>776</v>
      </c>
      <c r="E2979" s="103">
        <v>9.3463515397523587</v>
      </c>
      <c r="F2979" s="103">
        <v>676064</v>
      </c>
      <c r="G2979" s="103">
        <v>9</v>
      </c>
      <c r="H2979" t="s">
        <v>54</v>
      </c>
      <c r="I2979" s="103"/>
    </row>
    <row r="2980" spans="1:9" x14ac:dyDescent="0.35">
      <c r="A2980" t="s">
        <v>1116</v>
      </c>
      <c r="B2980" t="s">
        <v>51</v>
      </c>
      <c r="C2980" t="s">
        <v>58</v>
      </c>
      <c r="D2980" t="s">
        <v>40</v>
      </c>
      <c r="E2980" s="103">
        <v>3.5715699933653186E-2</v>
      </c>
      <c r="F2980" s="103">
        <v>676064</v>
      </c>
      <c r="G2980" s="103">
        <v>9</v>
      </c>
      <c r="H2980" t="s">
        <v>54</v>
      </c>
      <c r="I2980" s="103"/>
    </row>
    <row r="2981" spans="1:9" x14ac:dyDescent="0.35">
      <c r="A2981" t="s">
        <v>6026</v>
      </c>
      <c r="B2981" t="s">
        <v>51</v>
      </c>
      <c r="C2981" t="s">
        <v>58</v>
      </c>
      <c r="D2981" t="s">
        <v>5070</v>
      </c>
      <c r="E2981" s="103">
        <v>3.8183131390532234E-2</v>
      </c>
      <c r="F2981" s="103">
        <v>676064</v>
      </c>
      <c r="G2981" s="103">
        <v>9</v>
      </c>
      <c r="H2981" t="s">
        <v>54</v>
      </c>
      <c r="I2981" s="103"/>
    </row>
    <row r="2982" spans="1:9" x14ac:dyDescent="0.35">
      <c r="A2982" t="s">
        <v>6027</v>
      </c>
      <c r="B2982" t="s">
        <v>51</v>
      </c>
      <c r="C2982" t="s">
        <v>58</v>
      </c>
      <c r="D2982" t="s">
        <v>5071</v>
      </c>
      <c r="E2982" s="103">
        <v>3.6209123293774993E-2</v>
      </c>
      <c r="F2982" s="103">
        <v>676064</v>
      </c>
      <c r="G2982" s="103">
        <v>9</v>
      </c>
      <c r="H2982" t="s">
        <v>54</v>
      </c>
      <c r="I2982" s="103"/>
    </row>
    <row r="2983" spans="1:9" x14ac:dyDescent="0.35">
      <c r="A2983" t="s">
        <v>6028</v>
      </c>
      <c r="B2983" t="s">
        <v>51</v>
      </c>
      <c r="C2983" t="s">
        <v>58</v>
      </c>
      <c r="D2983" t="s">
        <v>5072</v>
      </c>
      <c r="E2983" s="103">
        <v>3.8181580086360883E-2</v>
      </c>
      <c r="F2983" s="103">
        <v>676064</v>
      </c>
      <c r="G2983" s="103">
        <v>9</v>
      </c>
      <c r="H2983" t="s">
        <v>54</v>
      </c>
      <c r="I2983" s="103"/>
    </row>
    <row r="2984" spans="1:9" x14ac:dyDescent="0.35">
      <c r="A2984" t="s">
        <v>1117</v>
      </c>
      <c r="B2984" t="s">
        <v>51</v>
      </c>
      <c r="C2984" t="s">
        <v>58</v>
      </c>
      <c r="D2984" t="s">
        <v>42</v>
      </c>
      <c r="E2984" s="103">
        <v>3.8041857781747193E-2</v>
      </c>
      <c r="F2984" s="103">
        <v>676064</v>
      </c>
      <c r="G2984" s="103">
        <v>9</v>
      </c>
      <c r="H2984" t="s">
        <v>54</v>
      </c>
      <c r="I2984" s="103"/>
    </row>
    <row r="2985" spans="1:9" x14ac:dyDescent="0.35">
      <c r="A2985" t="s">
        <v>2081</v>
      </c>
      <c r="B2985" t="s">
        <v>51</v>
      </c>
      <c r="C2985" t="s">
        <v>58</v>
      </c>
      <c r="D2985" t="s">
        <v>1767</v>
      </c>
      <c r="E2985" s="103">
        <v>3.7952672328029464E-2</v>
      </c>
      <c r="F2985" s="103">
        <v>676064</v>
      </c>
      <c r="G2985" s="103">
        <v>9</v>
      </c>
      <c r="H2985" t="s">
        <v>54</v>
      </c>
      <c r="I2985" s="103"/>
    </row>
    <row r="2986" spans="1:9" x14ac:dyDescent="0.35">
      <c r="A2986" t="s">
        <v>2082</v>
      </c>
      <c r="B2986" t="s">
        <v>51</v>
      </c>
      <c r="C2986" t="s">
        <v>58</v>
      </c>
      <c r="D2986" t="s">
        <v>1768</v>
      </c>
      <c r="E2986" s="103">
        <v>3.087641838222157E-2</v>
      </c>
      <c r="F2986" s="103">
        <v>676064</v>
      </c>
      <c r="G2986" s="103">
        <v>9</v>
      </c>
      <c r="H2986" t="s">
        <v>54</v>
      </c>
      <c r="I2986" s="103"/>
    </row>
    <row r="2987" spans="1:9" x14ac:dyDescent="0.35">
      <c r="A2987" t="s">
        <v>1118</v>
      </c>
      <c r="B2987" t="s">
        <v>51</v>
      </c>
      <c r="C2987" t="s">
        <v>58</v>
      </c>
      <c r="D2987" t="s">
        <v>340</v>
      </c>
      <c r="E2987" s="103">
        <v>3.6284257748627133E-2</v>
      </c>
      <c r="F2987" s="103">
        <v>676064</v>
      </c>
      <c r="G2987" s="103">
        <v>9</v>
      </c>
      <c r="H2987" t="s">
        <v>54</v>
      </c>
      <c r="I2987" s="103"/>
    </row>
    <row r="2988" spans="1:9" x14ac:dyDescent="0.35">
      <c r="A2988" t="s">
        <v>1119</v>
      </c>
      <c r="B2988" t="s">
        <v>51</v>
      </c>
      <c r="C2988" t="s">
        <v>58</v>
      </c>
      <c r="D2988" t="s">
        <v>777</v>
      </c>
      <c r="E2988" s="103">
        <v>0.12772998114958312</v>
      </c>
      <c r="F2988" s="103">
        <v>676064</v>
      </c>
      <c r="G2988" s="103">
        <v>9</v>
      </c>
      <c r="H2988" t="s">
        <v>54</v>
      </c>
      <c r="I2988" s="103"/>
    </row>
    <row r="2989" spans="1:9" x14ac:dyDescent="0.35">
      <c r="A2989" t="s">
        <v>1120</v>
      </c>
      <c r="B2989" t="s">
        <v>51</v>
      </c>
      <c r="C2989" t="s">
        <v>58</v>
      </c>
      <c r="D2989" t="s">
        <v>776</v>
      </c>
      <c r="E2989" s="103">
        <v>0.34005281249643737</v>
      </c>
      <c r="F2989" s="103">
        <v>676064</v>
      </c>
      <c r="G2989" s="103">
        <v>9</v>
      </c>
      <c r="H2989" t="s">
        <v>54</v>
      </c>
      <c r="I2989" s="103"/>
    </row>
    <row r="2990" spans="1:9" x14ac:dyDescent="0.35">
      <c r="A2990" t="s">
        <v>6029</v>
      </c>
      <c r="B2990" t="s">
        <v>51</v>
      </c>
      <c r="C2990" t="s">
        <v>5072</v>
      </c>
      <c r="D2990" t="s">
        <v>40</v>
      </c>
      <c r="E2990" s="103">
        <v>0.94875371450482671</v>
      </c>
      <c r="F2990" s="103">
        <v>676064</v>
      </c>
      <c r="G2990" s="103">
        <v>9</v>
      </c>
      <c r="H2990" t="s">
        <v>54</v>
      </c>
      <c r="I2990" s="103"/>
    </row>
    <row r="2991" spans="1:9" x14ac:dyDescent="0.35">
      <c r="A2991" t="s">
        <v>6030</v>
      </c>
      <c r="B2991" t="s">
        <v>51</v>
      </c>
      <c r="C2991" t="s">
        <v>5072</v>
      </c>
      <c r="D2991" t="s">
        <v>5070</v>
      </c>
      <c r="E2991" s="103">
        <v>0.99936910795221745</v>
      </c>
      <c r="F2991" s="103">
        <v>676064</v>
      </c>
      <c r="G2991" s="103">
        <v>9</v>
      </c>
      <c r="H2991" t="s">
        <v>54</v>
      </c>
      <c r="I2991" s="103"/>
    </row>
    <row r="2992" spans="1:9" x14ac:dyDescent="0.35">
      <c r="A2992" t="s">
        <v>6031</v>
      </c>
      <c r="B2992" t="s">
        <v>51</v>
      </c>
      <c r="C2992" t="s">
        <v>5072</v>
      </c>
      <c r="D2992" t="s">
        <v>5071</v>
      </c>
      <c r="E2992" s="103">
        <v>0.95396606927487559</v>
      </c>
      <c r="F2992" s="103">
        <v>676064</v>
      </c>
      <c r="G2992" s="103">
        <v>9</v>
      </c>
      <c r="H2992" t="s">
        <v>54</v>
      </c>
      <c r="I2992" s="103"/>
    </row>
    <row r="2993" spans="1:9" x14ac:dyDescent="0.35">
      <c r="A2993" t="s">
        <v>6032</v>
      </c>
      <c r="B2993" t="s">
        <v>51</v>
      </c>
      <c r="C2993" t="s">
        <v>5072</v>
      </c>
      <c r="D2993" t="s">
        <v>5072</v>
      </c>
      <c r="E2993" s="103">
        <v>1</v>
      </c>
      <c r="F2993" s="103">
        <v>676064</v>
      </c>
      <c r="G2993" s="103">
        <v>9</v>
      </c>
      <c r="H2993" t="s">
        <v>54</v>
      </c>
      <c r="I2993" s="103"/>
    </row>
    <row r="2994" spans="1:9" x14ac:dyDescent="0.35">
      <c r="A2994" t="s">
        <v>6033</v>
      </c>
      <c r="B2994" t="s">
        <v>51</v>
      </c>
      <c r="C2994" t="s">
        <v>5072</v>
      </c>
      <c r="D2994" t="s">
        <v>42</v>
      </c>
      <c r="E2994" s="103">
        <v>0.99762765423237476</v>
      </c>
      <c r="F2994" s="103">
        <v>676064</v>
      </c>
      <c r="G2994" s="103">
        <v>9</v>
      </c>
      <c r="H2994" t="s">
        <v>54</v>
      </c>
      <c r="I2994" s="103"/>
    </row>
    <row r="2995" spans="1:9" x14ac:dyDescent="0.35">
      <c r="A2995" t="s">
        <v>6034</v>
      </c>
      <c r="B2995" t="s">
        <v>51</v>
      </c>
      <c r="C2995" t="s">
        <v>5072</v>
      </c>
      <c r="D2995" t="s">
        <v>1767</v>
      </c>
      <c r="E2995" s="103">
        <v>0.99575267206028251</v>
      </c>
      <c r="F2995" s="103">
        <v>676064</v>
      </c>
      <c r="G2995" s="103">
        <v>9</v>
      </c>
      <c r="H2995" t="s">
        <v>54</v>
      </c>
      <c r="I2995" s="103"/>
    </row>
    <row r="2996" spans="1:9" x14ac:dyDescent="0.35">
      <c r="A2996" t="s">
        <v>6035</v>
      </c>
      <c r="B2996" t="s">
        <v>51</v>
      </c>
      <c r="C2996" t="s">
        <v>5072</v>
      </c>
      <c r="D2996" t="s">
        <v>1768</v>
      </c>
      <c r="E2996" s="103">
        <v>0.78814302732320807</v>
      </c>
      <c r="F2996" s="103">
        <v>676064</v>
      </c>
      <c r="G2996" s="103">
        <v>9</v>
      </c>
      <c r="H2996" t="s">
        <v>54</v>
      </c>
      <c r="I2996" s="103"/>
    </row>
    <row r="2997" spans="1:9" x14ac:dyDescent="0.35">
      <c r="A2997" t="s">
        <v>6036</v>
      </c>
      <c r="B2997" t="s">
        <v>51</v>
      </c>
      <c r="C2997" t="s">
        <v>5072</v>
      </c>
      <c r="D2997" t="s">
        <v>340</v>
      </c>
      <c r="E2997" s="103">
        <v>0.98683666306075402</v>
      </c>
      <c r="F2997" s="103">
        <v>676064</v>
      </c>
      <c r="G2997" s="103">
        <v>9</v>
      </c>
      <c r="H2997" t="s">
        <v>54</v>
      </c>
      <c r="I2997" s="103"/>
    </row>
    <row r="2998" spans="1:9" x14ac:dyDescent="0.35">
      <c r="A2998" t="s">
        <v>6037</v>
      </c>
      <c r="B2998" t="s">
        <v>51</v>
      </c>
      <c r="C2998" t="s">
        <v>5072</v>
      </c>
      <c r="D2998" t="s">
        <v>777</v>
      </c>
      <c r="E2998" s="103">
        <v>3.477960955777879</v>
      </c>
      <c r="F2998" s="103">
        <v>676064</v>
      </c>
      <c r="G2998" s="103">
        <v>9</v>
      </c>
      <c r="H2998" t="s">
        <v>54</v>
      </c>
      <c r="I2998" s="103"/>
    </row>
    <row r="2999" spans="1:9" x14ac:dyDescent="0.35">
      <c r="A2999" t="s">
        <v>6038</v>
      </c>
      <c r="B2999" t="s">
        <v>51</v>
      </c>
      <c r="C2999" t="s">
        <v>5072</v>
      </c>
      <c r="D2999" t="s">
        <v>776</v>
      </c>
      <c r="E2999" s="103">
        <v>8.9140307098600662</v>
      </c>
      <c r="F2999" s="103">
        <v>676064</v>
      </c>
      <c r="G2999" s="103">
        <v>9</v>
      </c>
      <c r="H2999" t="s">
        <v>54</v>
      </c>
      <c r="I2999" s="103"/>
    </row>
    <row r="3000" spans="1:9" x14ac:dyDescent="0.35">
      <c r="A3000" t="s">
        <v>990</v>
      </c>
      <c r="B3000" t="s">
        <v>51</v>
      </c>
      <c r="C3000" t="s">
        <v>42</v>
      </c>
      <c r="D3000" t="s">
        <v>40</v>
      </c>
      <c r="E3000" s="103">
        <v>0.95078586422751121</v>
      </c>
      <c r="F3000" s="103">
        <v>676064</v>
      </c>
      <c r="G3000" s="103">
        <v>9</v>
      </c>
      <c r="H3000" t="s">
        <v>54</v>
      </c>
      <c r="I3000" s="103"/>
    </row>
    <row r="3001" spans="1:9" x14ac:dyDescent="0.35">
      <c r="A3001" t="s">
        <v>6039</v>
      </c>
      <c r="B3001" t="s">
        <v>51</v>
      </c>
      <c r="C3001" t="s">
        <v>42</v>
      </c>
      <c r="D3001" t="s">
        <v>5070</v>
      </c>
      <c r="E3001" s="103">
        <v>1.0017545407789394</v>
      </c>
      <c r="F3001" s="103">
        <v>676064</v>
      </c>
      <c r="G3001" s="103">
        <v>9</v>
      </c>
      <c r="H3001" t="s">
        <v>54</v>
      </c>
      <c r="I3001" s="103"/>
    </row>
    <row r="3002" spans="1:9" x14ac:dyDescent="0.35">
      <c r="A3002" t="s">
        <v>6040</v>
      </c>
      <c r="B3002" t="s">
        <v>51</v>
      </c>
      <c r="C3002" t="s">
        <v>42</v>
      </c>
      <c r="D3002" t="s">
        <v>5071</v>
      </c>
      <c r="E3002" s="103">
        <v>0.95193780218523794</v>
      </c>
      <c r="F3002" s="103">
        <v>676064</v>
      </c>
      <c r="G3002" s="103">
        <v>9</v>
      </c>
      <c r="H3002" t="s">
        <v>54</v>
      </c>
      <c r="I3002" s="103"/>
    </row>
    <row r="3003" spans="1:9" x14ac:dyDescent="0.35">
      <c r="A3003" t="s">
        <v>6041</v>
      </c>
      <c r="B3003" t="s">
        <v>51</v>
      </c>
      <c r="C3003" t="s">
        <v>42</v>
      </c>
      <c r="D3003" t="s">
        <v>5072</v>
      </c>
      <c r="E3003" s="103">
        <v>0.99815762909620331</v>
      </c>
      <c r="F3003" s="103">
        <v>676064</v>
      </c>
      <c r="G3003" s="103">
        <v>9</v>
      </c>
      <c r="H3003" t="s">
        <v>54</v>
      </c>
      <c r="I3003" s="103"/>
    </row>
    <row r="3004" spans="1:9" x14ac:dyDescent="0.35">
      <c r="A3004" t="s">
        <v>988</v>
      </c>
      <c r="B3004" t="s">
        <v>51</v>
      </c>
      <c r="C3004" t="s">
        <v>42</v>
      </c>
      <c r="D3004" t="s">
        <v>42</v>
      </c>
      <c r="E3004" s="103">
        <v>1</v>
      </c>
      <c r="F3004" s="103">
        <v>676064</v>
      </c>
      <c r="G3004" s="103">
        <v>9</v>
      </c>
      <c r="H3004" t="s">
        <v>54</v>
      </c>
      <c r="I3004" s="103"/>
    </row>
    <row r="3005" spans="1:9" x14ac:dyDescent="0.35">
      <c r="A3005" t="s">
        <v>2061</v>
      </c>
      <c r="B3005" t="s">
        <v>51</v>
      </c>
      <c r="C3005" t="s">
        <v>42</v>
      </c>
      <c r="D3005" t="s">
        <v>1767</v>
      </c>
      <c r="E3005" s="103">
        <v>0.9981124874059617</v>
      </c>
      <c r="F3005" s="103">
        <v>676064</v>
      </c>
      <c r="G3005" s="103">
        <v>9</v>
      </c>
      <c r="H3005" t="s">
        <v>54</v>
      </c>
      <c r="I3005" s="103"/>
    </row>
    <row r="3006" spans="1:9" x14ac:dyDescent="0.35">
      <c r="A3006" t="s">
        <v>2062</v>
      </c>
      <c r="B3006" t="s">
        <v>51</v>
      </c>
      <c r="C3006" t="s">
        <v>42</v>
      </c>
      <c r="D3006" t="s">
        <v>1768</v>
      </c>
      <c r="E3006" s="103">
        <v>0.7896418546495052</v>
      </c>
      <c r="F3006" s="103">
        <v>676064</v>
      </c>
      <c r="G3006" s="103">
        <v>9</v>
      </c>
      <c r="H3006" t="s">
        <v>54</v>
      </c>
      <c r="I3006" s="103"/>
    </row>
    <row r="3007" spans="1:9" x14ac:dyDescent="0.35">
      <c r="A3007" t="s">
        <v>989</v>
      </c>
      <c r="B3007" t="s">
        <v>51</v>
      </c>
      <c r="C3007" t="s">
        <v>42</v>
      </c>
      <c r="D3007" t="s">
        <v>340</v>
      </c>
      <c r="E3007" s="103">
        <v>0.98771557401260102</v>
      </c>
      <c r="F3007" s="103">
        <v>676064</v>
      </c>
      <c r="G3007" s="103">
        <v>9</v>
      </c>
      <c r="H3007" t="s">
        <v>54</v>
      </c>
      <c r="I3007" s="103"/>
    </row>
    <row r="3008" spans="1:9" x14ac:dyDescent="0.35">
      <c r="A3008" t="s">
        <v>706</v>
      </c>
      <c r="B3008" t="s">
        <v>51</v>
      </c>
      <c r="C3008" t="s">
        <v>42</v>
      </c>
      <c r="D3008" t="s">
        <v>777</v>
      </c>
      <c r="E3008" s="103">
        <v>3.4851703774713823</v>
      </c>
      <c r="F3008" s="103">
        <v>676064</v>
      </c>
      <c r="G3008" s="103">
        <v>9</v>
      </c>
      <c r="H3008" t="s">
        <v>54</v>
      </c>
      <c r="I3008" s="103"/>
    </row>
    <row r="3009" spans="1:9" x14ac:dyDescent="0.35">
      <c r="A3009" t="s">
        <v>710</v>
      </c>
      <c r="B3009" t="s">
        <v>51</v>
      </c>
      <c r="C3009" t="s">
        <v>42</v>
      </c>
      <c r="D3009" t="s">
        <v>776</v>
      </c>
      <c r="E3009" s="103">
        <v>8.9337956874663202</v>
      </c>
      <c r="F3009" s="103">
        <v>676064</v>
      </c>
      <c r="G3009" s="103">
        <v>9</v>
      </c>
      <c r="H3009" t="s">
        <v>54</v>
      </c>
      <c r="I3009" s="103"/>
    </row>
    <row r="3010" spans="1:9" x14ac:dyDescent="0.35">
      <c r="A3010" t="s">
        <v>2063</v>
      </c>
      <c r="B3010" t="s">
        <v>51</v>
      </c>
      <c r="C3010" t="s">
        <v>1767</v>
      </c>
      <c r="D3010" t="s">
        <v>40</v>
      </c>
      <c r="E3010" s="103">
        <v>0.95258027685047364</v>
      </c>
      <c r="F3010" s="103">
        <v>676064</v>
      </c>
      <c r="G3010" s="103">
        <v>9</v>
      </c>
      <c r="H3010" t="s">
        <v>54</v>
      </c>
      <c r="I3010" s="103"/>
    </row>
    <row r="3011" spans="1:9" x14ac:dyDescent="0.35">
      <c r="A3011" t="s">
        <v>6042</v>
      </c>
      <c r="B3011" t="s">
        <v>51</v>
      </c>
      <c r="C3011" t="s">
        <v>1767</v>
      </c>
      <c r="D3011" t="s">
        <v>5070</v>
      </c>
      <c r="E3011" s="103">
        <v>1.0036569669296975</v>
      </c>
      <c r="F3011" s="103">
        <v>676064</v>
      </c>
      <c r="G3011" s="103">
        <v>9</v>
      </c>
      <c r="H3011" t="s">
        <v>54</v>
      </c>
      <c r="I3011" s="103"/>
    </row>
    <row r="3012" spans="1:9" x14ac:dyDescent="0.35">
      <c r="A3012" t="s">
        <v>6043</v>
      </c>
      <c r="B3012" t="s">
        <v>51</v>
      </c>
      <c r="C3012" t="s">
        <v>1767</v>
      </c>
      <c r="D3012" t="s">
        <v>5071</v>
      </c>
      <c r="E3012" s="103">
        <v>0.95371259670459396</v>
      </c>
      <c r="F3012" s="103">
        <v>676064</v>
      </c>
      <c r="G3012" s="103">
        <v>9</v>
      </c>
      <c r="H3012" t="s">
        <v>54</v>
      </c>
      <c r="I3012" s="103"/>
    </row>
    <row r="3013" spans="1:9" x14ac:dyDescent="0.35">
      <c r="A3013" t="s">
        <v>6044</v>
      </c>
      <c r="B3013" t="s">
        <v>51</v>
      </c>
      <c r="C3013" t="s">
        <v>1767</v>
      </c>
      <c r="D3013" t="s">
        <v>5072</v>
      </c>
      <c r="E3013" s="103">
        <v>1.0000467003008116</v>
      </c>
      <c r="F3013" s="103">
        <v>676064</v>
      </c>
      <c r="G3013" s="103">
        <v>9</v>
      </c>
      <c r="H3013" t="s">
        <v>54</v>
      </c>
      <c r="I3013" s="103"/>
    </row>
    <row r="3014" spans="1:9" x14ac:dyDescent="0.35">
      <c r="A3014" t="s">
        <v>2064</v>
      </c>
      <c r="B3014" t="s">
        <v>51</v>
      </c>
      <c r="C3014" t="s">
        <v>1767</v>
      </c>
      <c r="D3014" t="s">
        <v>42</v>
      </c>
      <c r="E3014" s="103">
        <v>1.0018976954866308</v>
      </c>
      <c r="F3014" s="103">
        <v>676064</v>
      </c>
      <c r="G3014" s="103">
        <v>9</v>
      </c>
      <c r="H3014" t="s">
        <v>54</v>
      </c>
      <c r="I3014" s="103"/>
    </row>
    <row r="3015" spans="1:9" x14ac:dyDescent="0.35">
      <c r="A3015" t="s">
        <v>2065</v>
      </c>
      <c r="B3015" t="s">
        <v>51</v>
      </c>
      <c r="C3015" t="s">
        <v>1767</v>
      </c>
      <c r="D3015" t="s">
        <v>1767</v>
      </c>
      <c r="E3015" s="103">
        <v>1</v>
      </c>
      <c r="F3015" s="103">
        <v>676064</v>
      </c>
      <c r="G3015" s="103">
        <v>9</v>
      </c>
      <c r="H3015" t="s">
        <v>54</v>
      </c>
      <c r="I3015" s="103"/>
    </row>
    <row r="3016" spans="1:9" x14ac:dyDescent="0.35">
      <c r="A3016" t="s">
        <v>2066</v>
      </c>
      <c r="B3016" t="s">
        <v>51</v>
      </c>
      <c r="C3016" t="s">
        <v>1767</v>
      </c>
      <c r="D3016" t="s">
        <v>1768</v>
      </c>
      <c r="E3016" s="103">
        <v>0.7909908183733213</v>
      </c>
      <c r="F3016" s="103">
        <v>676064</v>
      </c>
      <c r="G3016" s="103">
        <v>9</v>
      </c>
      <c r="H3016" t="s">
        <v>54</v>
      </c>
      <c r="I3016" s="103"/>
    </row>
    <row r="3017" spans="1:9" x14ac:dyDescent="0.35">
      <c r="A3017" t="s">
        <v>2067</v>
      </c>
      <c r="B3017" t="s">
        <v>51</v>
      </c>
      <c r="C3017" t="s">
        <v>1767</v>
      </c>
      <c r="D3017" t="s">
        <v>340</v>
      </c>
      <c r="E3017" s="103">
        <v>0.98961342434509258</v>
      </c>
      <c r="F3017" s="103">
        <v>676064</v>
      </c>
      <c r="G3017" s="103">
        <v>9</v>
      </c>
      <c r="H3017" t="s">
        <v>54</v>
      </c>
      <c r="I3017" s="103"/>
    </row>
    <row r="3018" spans="1:9" x14ac:dyDescent="0.35">
      <c r="A3018" t="s">
        <v>2068</v>
      </c>
      <c r="B3018" t="s">
        <v>51</v>
      </c>
      <c r="C3018" t="s">
        <v>1767</v>
      </c>
      <c r="D3018" t="s">
        <v>777</v>
      </c>
      <c r="E3018" s="103">
        <v>3.4912452142716024</v>
      </c>
      <c r="F3018" s="103">
        <v>676064</v>
      </c>
      <c r="G3018" s="103">
        <v>9</v>
      </c>
      <c r="H3018" t="s">
        <v>54</v>
      </c>
      <c r="I3018" s="103"/>
    </row>
    <row r="3019" spans="1:9" x14ac:dyDescent="0.35">
      <c r="A3019" t="s">
        <v>2069</v>
      </c>
      <c r="B3019" t="s">
        <v>51</v>
      </c>
      <c r="C3019" t="s">
        <v>1767</v>
      </c>
      <c r="D3019" t="s">
        <v>776</v>
      </c>
      <c r="E3019" s="103">
        <v>8.9499931745576795</v>
      </c>
      <c r="F3019" s="103">
        <v>676064</v>
      </c>
      <c r="G3019" s="103">
        <v>9</v>
      </c>
      <c r="H3019" t="s">
        <v>54</v>
      </c>
      <c r="I3019" s="103"/>
    </row>
    <row r="3020" spans="1:9" x14ac:dyDescent="0.35">
      <c r="A3020" t="s">
        <v>2070</v>
      </c>
      <c r="B3020" t="s">
        <v>51</v>
      </c>
      <c r="C3020" t="s">
        <v>1768</v>
      </c>
      <c r="D3020" t="s">
        <v>40</v>
      </c>
      <c r="E3020" s="103">
        <v>1.2570403842844826</v>
      </c>
      <c r="F3020" s="103">
        <v>676064</v>
      </c>
      <c r="G3020" s="103">
        <v>9</v>
      </c>
      <c r="H3020" t="s">
        <v>54</v>
      </c>
      <c r="I3020" s="103"/>
    </row>
    <row r="3021" spans="1:9" x14ac:dyDescent="0.35">
      <c r="A3021" t="s">
        <v>6045</v>
      </c>
      <c r="B3021" t="s">
        <v>51</v>
      </c>
      <c r="C3021" t="s">
        <v>1768</v>
      </c>
      <c r="D3021" t="s">
        <v>5070</v>
      </c>
      <c r="E3021" s="103">
        <v>1.3270496669394518</v>
      </c>
      <c r="F3021" s="103">
        <v>676064</v>
      </c>
      <c r="G3021" s="103">
        <v>9</v>
      </c>
      <c r="H3021" t="s">
        <v>54</v>
      </c>
      <c r="I3021" s="103"/>
    </row>
    <row r="3022" spans="1:9" x14ac:dyDescent="0.35">
      <c r="A3022" t="s">
        <v>6046</v>
      </c>
      <c r="B3022" t="s">
        <v>51</v>
      </c>
      <c r="C3022" t="s">
        <v>1768</v>
      </c>
      <c r="D3022" t="s">
        <v>5071</v>
      </c>
      <c r="E3022" s="103">
        <v>1.256534476757615</v>
      </c>
      <c r="F3022" s="103">
        <v>676064</v>
      </c>
      <c r="G3022" s="103">
        <v>9</v>
      </c>
      <c r="H3022" t="s">
        <v>54</v>
      </c>
      <c r="I3022" s="103"/>
    </row>
    <row r="3023" spans="1:9" x14ac:dyDescent="0.35">
      <c r="A3023" t="s">
        <v>6047</v>
      </c>
      <c r="B3023" t="s">
        <v>51</v>
      </c>
      <c r="C3023" t="s">
        <v>1768</v>
      </c>
      <c r="D3023" t="s">
        <v>5072</v>
      </c>
      <c r="E3023" s="103">
        <v>1.3220543488053347</v>
      </c>
      <c r="F3023" s="103">
        <v>676064</v>
      </c>
      <c r="G3023" s="103">
        <v>9</v>
      </c>
      <c r="H3023" t="s">
        <v>54</v>
      </c>
      <c r="I3023" s="103"/>
    </row>
    <row r="3024" spans="1:9" x14ac:dyDescent="0.35">
      <c r="A3024" t="s">
        <v>2071</v>
      </c>
      <c r="B3024" t="s">
        <v>51</v>
      </c>
      <c r="C3024" t="s">
        <v>1768</v>
      </c>
      <c r="D3024" t="s">
        <v>42</v>
      </c>
      <c r="E3024" s="103">
        <v>1.3243982831422061</v>
      </c>
      <c r="F3024" s="103">
        <v>676064</v>
      </c>
      <c r="G3024" s="103">
        <v>9</v>
      </c>
      <c r="H3024" t="s">
        <v>54</v>
      </c>
      <c r="I3024" s="103"/>
    </row>
    <row r="3025" spans="1:9" x14ac:dyDescent="0.35">
      <c r="A3025" t="s">
        <v>2072</v>
      </c>
      <c r="B3025" t="s">
        <v>51</v>
      </c>
      <c r="C3025" t="s">
        <v>1768</v>
      </c>
      <c r="D3025" t="s">
        <v>1767</v>
      </c>
      <c r="E3025" s="103">
        <v>1.3216053569761548</v>
      </c>
      <c r="F3025" s="103">
        <v>676064</v>
      </c>
      <c r="G3025" s="103">
        <v>9</v>
      </c>
      <c r="H3025" t="s">
        <v>54</v>
      </c>
      <c r="I3025" s="103"/>
    </row>
    <row r="3026" spans="1:9" x14ac:dyDescent="0.35">
      <c r="A3026" t="s">
        <v>2073</v>
      </c>
      <c r="B3026" t="s">
        <v>51</v>
      </c>
      <c r="C3026" t="s">
        <v>1768</v>
      </c>
      <c r="D3026" t="s">
        <v>1768</v>
      </c>
      <c r="E3026" s="103">
        <v>1</v>
      </c>
      <c r="F3026" s="103">
        <v>676064</v>
      </c>
      <c r="G3026" s="103">
        <v>9</v>
      </c>
      <c r="H3026" t="s">
        <v>54</v>
      </c>
      <c r="I3026" s="103"/>
    </row>
    <row r="3027" spans="1:9" x14ac:dyDescent="0.35">
      <c r="A3027" t="s">
        <v>2074</v>
      </c>
      <c r="B3027" t="s">
        <v>51</v>
      </c>
      <c r="C3027" t="s">
        <v>1768</v>
      </c>
      <c r="D3027" t="s">
        <v>340</v>
      </c>
      <c r="E3027" s="103">
        <v>1.3103883378230998</v>
      </c>
      <c r="F3027" s="103">
        <v>676064</v>
      </c>
      <c r="G3027" s="103">
        <v>9</v>
      </c>
      <c r="H3027" t="s">
        <v>54</v>
      </c>
      <c r="I3027" s="103"/>
    </row>
    <row r="3028" spans="1:9" x14ac:dyDescent="0.35">
      <c r="A3028" t="s">
        <v>2075</v>
      </c>
      <c r="B3028" t="s">
        <v>51</v>
      </c>
      <c r="C3028" t="s">
        <v>1768</v>
      </c>
      <c r="D3028" t="s">
        <v>777</v>
      </c>
      <c r="E3028" s="103">
        <v>4.5720279923652543</v>
      </c>
      <c r="F3028" s="103">
        <v>676064</v>
      </c>
      <c r="G3028" s="103">
        <v>9</v>
      </c>
      <c r="H3028" t="s">
        <v>54</v>
      </c>
      <c r="I3028" s="103"/>
    </row>
    <row r="3029" spans="1:9" x14ac:dyDescent="0.35">
      <c r="A3029" t="s">
        <v>2076</v>
      </c>
      <c r="B3029" t="s">
        <v>51</v>
      </c>
      <c r="C3029" t="s">
        <v>1768</v>
      </c>
      <c r="D3029" t="s">
        <v>776</v>
      </c>
      <c r="E3029" s="103">
        <v>11.746048010841188</v>
      </c>
      <c r="F3029" s="103">
        <v>676064</v>
      </c>
      <c r="G3029" s="103">
        <v>9</v>
      </c>
      <c r="H3029" t="s">
        <v>54</v>
      </c>
      <c r="I3029" s="103"/>
    </row>
    <row r="3030" spans="1:9" x14ac:dyDescent="0.35">
      <c r="A3030" t="s">
        <v>993</v>
      </c>
      <c r="B3030" t="s">
        <v>51</v>
      </c>
      <c r="C3030" t="s">
        <v>340</v>
      </c>
      <c r="D3030" t="s">
        <v>40</v>
      </c>
      <c r="E3030" s="103">
        <v>1.019438973251005</v>
      </c>
      <c r="F3030" s="103">
        <v>676064</v>
      </c>
      <c r="G3030" s="103">
        <v>9</v>
      </c>
      <c r="H3030" t="s">
        <v>54</v>
      </c>
      <c r="I3030" s="103"/>
    </row>
    <row r="3031" spans="1:9" x14ac:dyDescent="0.35">
      <c r="A3031" t="s">
        <v>6048</v>
      </c>
      <c r="B3031" t="s">
        <v>51</v>
      </c>
      <c r="C3031" t="s">
        <v>340</v>
      </c>
      <c r="D3031" t="s">
        <v>5070</v>
      </c>
      <c r="E3031" s="103">
        <v>0.97754115796155294</v>
      </c>
      <c r="F3031" s="103">
        <v>676064</v>
      </c>
      <c r="G3031" s="103">
        <v>9</v>
      </c>
      <c r="H3031" t="s">
        <v>54</v>
      </c>
      <c r="I3031" s="103"/>
    </row>
    <row r="3032" spans="1:9" x14ac:dyDescent="0.35">
      <c r="A3032" t="s">
        <v>6049</v>
      </c>
      <c r="B3032" t="s">
        <v>51</v>
      </c>
      <c r="C3032" t="s">
        <v>340</v>
      </c>
      <c r="D3032" t="s">
        <v>5071</v>
      </c>
      <c r="E3032" s="103">
        <v>0.86306410007337664</v>
      </c>
      <c r="F3032" s="103">
        <v>676064</v>
      </c>
      <c r="G3032" s="103">
        <v>9</v>
      </c>
      <c r="H3032" t="s">
        <v>54</v>
      </c>
      <c r="I3032" s="103"/>
    </row>
    <row r="3033" spans="1:9" x14ac:dyDescent="0.35">
      <c r="A3033" t="s">
        <v>6050</v>
      </c>
      <c r="B3033" t="s">
        <v>51</v>
      </c>
      <c r="C3033" t="s">
        <v>340</v>
      </c>
      <c r="D3033" t="s">
        <v>5072</v>
      </c>
      <c r="E3033" s="103">
        <v>0.91076105423077258</v>
      </c>
      <c r="F3033" s="103">
        <v>676064</v>
      </c>
      <c r="G3033" s="103">
        <v>9</v>
      </c>
      <c r="H3033" t="s">
        <v>54</v>
      </c>
      <c r="I3033" s="103"/>
    </row>
    <row r="3034" spans="1:9" x14ac:dyDescent="0.35">
      <c r="A3034" t="s">
        <v>991</v>
      </c>
      <c r="B3034" t="s">
        <v>51</v>
      </c>
      <c r="C3034" t="s">
        <v>340</v>
      </c>
      <c r="D3034" t="s">
        <v>42</v>
      </c>
      <c r="E3034" s="103">
        <v>0.97572210500248358</v>
      </c>
      <c r="F3034" s="103">
        <v>676064</v>
      </c>
      <c r="G3034" s="103">
        <v>9</v>
      </c>
      <c r="H3034" t="s">
        <v>54</v>
      </c>
      <c r="I3034" s="103"/>
    </row>
    <row r="3035" spans="1:9" x14ac:dyDescent="0.35">
      <c r="A3035" t="s">
        <v>2077</v>
      </c>
      <c r="B3035" t="s">
        <v>51</v>
      </c>
      <c r="C3035" t="s">
        <v>340</v>
      </c>
      <c r="D3035" t="s">
        <v>1767</v>
      </c>
      <c r="E3035" s="103">
        <v>0.97342077407433736</v>
      </c>
      <c r="F3035" s="103">
        <v>676064</v>
      </c>
      <c r="G3035" s="103">
        <v>9</v>
      </c>
      <c r="H3035" t="s">
        <v>54</v>
      </c>
      <c r="I3035" s="103"/>
    </row>
    <row r="3036" spans="1:9" x14ac:dyDescent="0.35">
      <c r="A3036" t="s">
        <v>2078</v>
      </c>
      <c r="B3036" t="s">
        <v>51</v>
      </c>
      <c r="C3036" t="s">
        <v>340</v>
      </c>
      <c r="D3036" t="s">
        <v>1768</v>
      </c>
      <c r="E3036" s="103">
        <v>0.71361127244339717</v>
      </c>
      <c r="F3036" s="103">
        <v>676064</v>
      </c>
      <c r="G3036" s="103">
        <v>9</v>
      </c>
      <c r="H3036" t="s">
        <v>54</v>
      </c>
      <c r="I3036" s="103"/>
    </row>
    <row r="3037" spans="1:9" x14ac:dyDescent="0.35">
      <c r="A3037" t="s">
        <v>992</v>
      </c>
      <c r="B3037" t="s">
        <v>51</v>
      </c>
      <c r="C3037" t="s">
        <v>340</v>
      </c>
      <c r="D3037" t="s">
        <v>340</v>
      </c>
      <c r="E3037" s="103">
        <v>1</v>
      </c>
      <c r="F3037" s="103">
        <v>676064</v>
      </c>
      <c r="G3037" s="103">
        <v>9</v>
      </c>
      <c r="H3037" t="s">
        <v>54</v>
      </c>
      <c r="I3037" s="103"/>
    </row>
    <row r="3038" spans="1:9" x14ac:dyDescent="0.35">
      <c r="A3038" t="s">
        <v>714</v>
      </c>
      <c r="B3038" t="s">
        <v>51</v>
      </c>
      <c r="C3038" t="s">
        <v>340</v>
      </c>
      <c r="D3038" t="s">
        <v>777</v>
      </c>
      <c r="E3038" s="103">
        <v>3.7273252206324403</v>
      </c>
      <c r="F3038" s="103">
        <v>676064</v>
      </c>
      <c r="G3038" s="103">
        <v>9</v>
      </c>
      <c r="H3038" t="s">
        <v>54</v>
      </c>
      <c r="I3038" s="103"/>
    </row>
    <row r="3039" spans="1:9" x14ac:dyDescent="0.35">
      <c r="A3039" t="s">
        <v>718</v>
      </c>
      <c r="B3039" t="s">
        <v>51</v>
      </c>
      <c r="C3039" t="s">
        <v>340</v>
      </c>
      <c r="D3039" t="s">
        <v>776</v>
      </c>
      <c r="E3039" s="103">
        <v>9.5782104236082191</v>
      </c>
      <c r="F3039" s="103">
        <v>676064</v>
      </c>
      <c r="G3039" s="103">
        <v>9</v>
      </c>
      <c r="H3039" t="s">
        <v>54</v>
      </c>
      <c r="I3039" s="103"/>
    </row>
    <row r="3040" spans="1:9" x14ac:dyDescent="0.35">
      <c r="A3040" t="s">
        <v>996</v>
      </c>
      <c r="B3040" t="s">
        <v>51</v>
      </c>
      <c r="C3040" t="s">
        <v>353</v>
      </c>
      <c r="D3040" t="s">
        <v>40</v>
      </c>
      <c r="E3040" s="103">
        <v>4.6054110057441998E-2</v>
      </c>
      <c r="F3040" s="103">
        <v>676064</v>
      </c>
      <c r="G3040" s="103">
        <v>9</v>
      </c>
      <c r="H3040" t="s">
        <v>54</v>
      </c>
      <c r="I3040" s="103"/>
    </row>
    <row r="3041" spans="1:9" x14ac:dyDescent="0.35">
      <c r="A3041" t="s">
        <v>6051</v>
      </c>
      <c r="B3041" t="s">
        <v>51</v>
      </c>
      <c r="C3041" t="s">
        <v>353</v>
      </c>
      <c r="D3041" t="s">
        <v>5070</v>
      </c>
      <c r="E3041" s="103">
        <v>5.0743147622711704E-2</v>
      </c>
      <c r="F3041" s="103">
        <v>676064</v>
      </c>
      <c r="G3041" s="103">
        <v>9</v>
      </c>
      <c r="H3041" t="s">
        <v>54</v>
      </c>
      <c r="I3041" s="103"/>
    </row>
    <row r="3042" spans="1:9" x14ac:dyDescent="0.35">
      <c r="A3042" t="s">
        <v>6052</v>
      </c>
      <c r="B3042" t="s">
        <v>51</v>
      </c>
      <c r="C3042" t="s">
        <v>353</v>
      </c>
      <c r="D3042" t="s">
        <v>5071</v>
      </c>
      <c r="E3042" s="103">
        <v>4.6033930725124433E-2</v>
      </c>
      <c r="F3042" s="103">
        <v>676064</v>
      </c>
      <c r="G3042" s="103">
        <v>9</v>
      </c>
      <c r="H3042" t="s">
        <v>54</v>
      </c>
      <c r="I3042" s="103"/>
    </row>
    <row r="3043" spans="1:9" x14ac:dyDescent="0.35">
      <c r="A3043" t="s">
        <v>6053</v>
      </c>
      <c r="B3043" t="s">
        <v>51</v>
      </c>
      <c r="C3043" t="s">
        <v>353</v>
      </c>
      <c r="D3043" t="s">
        <v>5072</v>
      </c>
      <c r="E3043" s="103">
        <v>5.0675822422095673E-2</v>
      </c>
      <c r="F3043" s="103">
        <v>676064</v>
      </c>
      <c r="G3043" s="103">
        <v>9</v>
      </c>
      <c r="H3043" t="s">
        <v>54</v>
      </c>
      <c r="I3043" s="103"/>
    </row>
    <row r="3044" spans="1:9" x14ac:dyDescent="0.35">
      <c r="A3044" t="s">
        <v>994</v>
      </c>
      <c r="B3044" t="s">
        <v>51</v>
      </c>
      <c r="C3044" t="s">
        <v>353</v>
      </c>
      <c r="D3044" t="s">
        <v>42</v>
      </c>
      <c r="E3044" s="103">
        <v>5.0619325115840892E-2</v>
      </c>
      <c r="F3044" s="103">
        <v>676064</v>
      </c>
      <c r="G3044" s="103">
        <v>9</v>
      </c>
      <c r="H3044" t="s">
        <v>54</v>
      </c>
      <c r="I3044" s="103"/>
    </row>
    <row r="3045" spans="1:9" x14ac:dyDescent="0.35">
      <c r="A3045" t="s">
        <v>2083</v>
      </c>
      <c r="B3045" t="s">
        <v>51</v>
      </c>
      <c r="C3045" t="s">
        <v>353</v>
      </c>
      <c r="D3045" t="s">
        <v>1767</v>
      </c>
      <c r="E3045" s="103">
        <v>5.0495086904353122E-2</v>
      </c>
      <c r="F3045" s="103">
        <v>676064</v>
      </c>
      <c r="G3045" s="103">
        <v>9</v>
      </c>
      <c r="H3045" t="s">
        <v>54</v>
      </c>
      <c r="I3045" s="103"/>
    </row>
    <row r="3046" spans="1:9" x14ac:dyDescent="0.35">
      <c r="A3046" t="s">
        <v>2084</v>
      </c>
      <c r="B3046" t="s">
        <v>51</v>
      </c>
      <c r="C3046" t="s">
        <v>353</v>
      </c>
      <c r="D3046" t="s">
        <v>1768</v>
      </c>
      <c r="E3046" s="103">
        <v>3.7433082167912343E-2</v>
      </c>
      <c r="F3046" s="103">
        <v>676064</v>
      </c>
      <c r="G3046" s="103">
        <v>9</v>
      </c>
      <c r="H3046" t="s">
        <v>54</v>
      </c>
      <c r="I3046" s="103"/>
    </row>
    <row r="3047" spans="1:9" x14ac:dyDescent="0.35">
      <c r="A3047" t="s">
        <v>995</v>
      </c>
      <c r="B3047" t="s">
        <v>51</v>
      </c>
      <c r="C3047" t="s">
        <v>353</v>
      </c>
      <c r="D3047" t="s">
        <v>340</v>
      </c>
      <c r="E3047" s="103">
        <v>5.0555502758199984E-2</v>
      </c>
      <c r="F3047" s="103">
        <v>676064</v>
      </c>
      <c r="G3047" s="103">
        <v>9</v>
      </c>
      <c r="H3047" t="s">
        <v>54</v>
      </c>
      <c r="I3047" s="103"/>
    </row>
    <row r="3048" spans="1:9" x14ac:dyDescent="0.35">
      <c r="A3048" t="s">
        <v>722</v>
      </c>
      <c r="B3048" t="s">
        <v>51</v>
      </c>
      <c r="C3048" t="s">
        <v>353</v>
      </c>
      <c r="D3048" t="s">
        <v>777</v>
      </c>
      <c r="E3048" s="103">
        <v>0.16730739744301573</v>
      </c>
      <c r="F3048" s="103">
        <v>676064</v>
      </c>
      <c r="G3048" s="103">
        <v>9</v>
      </c>
      <c r="H3048" t="s">
        <v>54</v>
      </c>
      <c r="I3048" s="103"/>
    </row>
    <row r="3049" spans="1:9" x14ac:dyDescent="0.35">
      <c r="A3049" t="s">
        <v>723</v>
      </c>
      <c r="B3049" t="s">
        <v>51</v>
      </c>
      <c r="C3049" t="s">
        <v>353</v>
      </c>
      <c r="D3049" t="s">
        <v>776</v>
      </c>
      <c r="E3049" s="103">
        <v>0.43232082989229259</v>
      </c>
      <c r="F3049" s="103">
        <v>676064</v>
      </c>
      <c r="G3049" s="103">
        <v>9</v>
      </c>
      <c r="H3049" t="s">
        <v>54</v>
      </c>
      <c r="I3049" s="103"/>
    </row>
    <row r="3050" spans="1:9" x14ac:dyDescent="0.35">
      <c r="A3050" t="s">
        <v>8031</v>
      </c>
      <c r="B3050" t="s">
        <v>51</v>
      </c>
      <c r="C3050" t="s">
        <v>7626</v>
      </c>
      <c r="D3050" t="s">
        <v>40</v>
      </c>
      <c r="E3050" s="103">
        <v>2.7185396184648539E-4</v>
      </c>
      <c r="F3050" s="103">
        <v>676064</v>
      </c>
      <c r="G3050" s="103">
        <v>9</v>
      </c>
      <c r="H3050" t="s">
        <v>54</v>
      </c>
      <c r="I3050" s="103"/>
    </row>
    <row r="3051" spans="1:9" x14ac:dyDescent="0.35">
      <c r="A3051" t="s">
        <v>8032</v>
      </c>
      <c r="B3051" t="s">
        <v>51</v>
      </c>
      <c r="C3051" t="s">
        <v>7626</v>
      </c>
      <c r="D3051" t="s">
        <v>5070</v>
      </c>
      <c r="E3051" s="103">
        <v>2.7989645158461201E-4</v>
      </c>
      <c r="F3051" s="103">
        <v>676064</v>
      </c>
      <c r="G3051" s="103">
        <v>9</v>
      </c>
      <c r="H3051" t="s">
        <v>54</v>
      </c>
      <c r="I3051" s="103"/>
    </row>
    <row r="3052" spans="1:9" x14ac:dyDescent="0.35">
      <c r="A3052" t="s">
        <v>8033</v>
      </c>
      <c r="B3052" t="s">
        <v>51</v>
      </c>
      <c r="C3052" t="s">
        <v>7626</v>
      </c>
      <c r="D3052" t="s">
        <v>5071</v>
      </c>
      <c r="E3052" s="103">
        <v>2.7192331742312812E-4</v>
      </c>
      <c r="F3052" s="103">
        <v>676064</v>
      </c>
      <c r="G3052" s="103">
        <v>9</v>
      </c>
      <c r="H3052" t="s">
        <v>54</v>
      </c>
      <c r="I3052" s="103"/>
    </row>
    <row r="3053" spans="1:9" x14ac:dyDescent="0.35">
      <c r="A3053" t="s">
        <v>8034</v>
      </c>
      <c r="B3053" t="s">
        <v>51</v>
      </c>
      <c r="C3053" t="s">
        <v>7626</v>
      </c>
      <c r="D3053" t="s">
        <v>5072</v>
      </c>
      <c r="E3053" s="103">
        <v>2.7533020803272484E-4</v>
      </c>
      <c r="F3053" s="103">
        <v>676064</v>
      </c>
      <c r="G3053" s="103">
        <v>9</v>
      </c>
      <c r="H3053" t="s">
        <v>54</v>
      </c>
      <c r="I3053" s="103"/>
    </row>
    <row r="3054" spans="1:9" x14ac:dyDescent="0.35">
      <c r="A3054" t="s">
        <v>8035</v>
      </c>
      <c r="B3054" t="s">
        <v>51</v>
      </c>
      <c r="C3054" t="s">
        <v>7626</v>
      </c>
      <c r="D3054" t="s">
        <v>42</v>
      </c>
      <c r="E3054" s="103">
        <v>2.7923094588309938E-4</v>
      </c>
      <c r="F3054" s="103">
        <v>676064</v>
      </c>
      <c r="G3054" s="103">
        <v>9</v>
      </c>
      <c r="H3054" t="s">
        <v>54</v>
      </c>
      <c r="I3054" s="103"/>
    </row>
    <row r="3055" spans="1:9" x14ac:dyDescent="0.35">
      <c r="A3055" t="s">
        <v>8036</v>
      </c>
      <c r="B3055" t="s">
        <v>51</v>
      </c>
      <c r="C3055" t="s">
        <v>7626</v>
      </c>
      <c r="D3055" t="s">
        <v>1767</v>
      </c>
      <c r="E3055" s="103">
        <v>2.7890777278427608E-4</v>
      </c>
      <c r="F3055" s="103">
        <v>676064</v>
      </c>
      <c r="G3055" s="103">
        <v>9</v>
      </c>
      <c r="H3055" t="s">
        <v>54</v>
      </c>
      <c r="I3055" s="103"/>
    </row>
    <row r="3056" spans="1:9" x14ac:dyDescent="0.35">
      <c r="A3056" t="s">
        <v>8037</v>
      </c>
      <c r="B3056" t="s">
        <v>51</v>
      </c>
      <c r="C3056" t="s">
        <v>7626</v>
      </c>
      <c r="D3056" t="s">
        <v>1768</v>
      </c>
      <c r="E3056" s="103">
        <v>2.2121138625314879E-4</v>
      </c>
      <c r="F3056" s="103">
        <v>676064</v>
      </c>
      <c r="G3056" s="103">
        <v>9</v>
      </c>
      <c r="H3056" t="s">
        <v>54</v>
      </c>
      <c r="I3056" s="103"/>
    </row>
    <row r="3057" spans="1:9" x14ac:dyDescent="0.35">
      <c r="A3057" t="s">
        <v>8038</v>
      </c>
      <c r="B3057" t="s">
        <v>51</v>
      </c>
      <c r="C3057" t="s">
        <v>7626</v>
      </c>
      <c r="D3057" t="s">
        <v>340</v>
      </c>
      <c r="E3057" s="103">
        <v>2.7069472486886364E-4</v>
      </c>
      <c r="F3057" s="103">
        <v>676064</v>
      </c>
      <c r="G3057" s="103">
        <v>9</v>
      </c>
      <c r="H3057" t="s">
        <v>54</v>
      </c>
      <c r="I3057" s="103"/>
    </row>
    <row r="3058" spans="1:9" x14ac:dyDescent="0.35">
      <c r="A3058" t="s">
        <v>8039</v>
      </c>
      <c r="B3058" t="s">
        <v>51</v>
      </c>
      <c r="C3058" t="s">
        <v>7626</v>
      </c>
      <c r="D3058" t="s">
        <v>777</v>
      </c>
      <c r="E3058" s="103">
        <v>1.0169187940048954E-3</v>
      </c>
      <c r="F3058" s="103">
        <v>676064</v>
      </c>
      <c r="G3058" s="103">
        <v>9</v>
      </c>
      <c r="H3058" t="s">
        <v>54</v>
      </c>
      <c r="I3058" s="103"/>
    </row>
    <row r="3059" spans="1:9" x14ac:dyDescent="0.35">
      <c r="A3059" t="s">
        <v>8040</v>
      </c>
      <c r="B3059" t="s">
        <v>51</v>
      </c>
      <c r="C3059" t="s">
        <v>7626</v>
      </c>
      <c r="D3059" t="s">
        <v>776</v>
      </c>
      <c r="E3059" s="103">
        <v>2.4851001424525524E-3</v>
      </c>
      <c r="F3059" s="103">
        <v>676064</v>
      </c>
      <c r="G3059" s="103">
        <v>9</v>
      </c>
      <c r="H3059" t="s">
        <v>54</v>
      </c>
      <c r="I3059" s="103"/>
    </row>
    <row r="3060" spans="1:9" x14ac:dyDescent="0.35">
      <c r="A3060" t="s">
        <v>4935</v>
      </c>
      <c r="B3060" t="s">
        <v>51</v>
      </c>
      <c r="C3060" t="s">
        <v>4874</v>
      </c>
      <c r="D3060" t="s">
        <v>40</v>
      </c>
      <c r="E3060" s="103">
        <v>8.9392384496062222E-4</v>
      </c>
      <c r="F3060" s="103">
        <v>676064</v>
      </c>
      <c r="G3060" s="103">
        <v>9</v>
      </c>
      <c r="H3060" t="s">
        <v>54</v>
      </c>
      <c r="I3060" s="103"/>
    </row>
    <row r="3061" spans="1:9" x14ac:dyDescent="0.35">
      <c r="A3061" t="s">
        <v>6054</v>
      </c>
      <c r="B3061" t="s">
        <v>51</v>
      </c>
      <c r="C3061" t="s">
        <v>4874</v>
      </c>
      <c r="D3061" t="s">
        <v>5070</v>
      </c>
      <c r="E3061" s="103">
        <v>9.2848031410223335E-4</v>
      </c>
      <c r="F3061" s="103">
        <v>676064</v>
      </c>
      <c r="G3061" s="103">
        <v>9</v>
      </c>
      <c r="H3061" t="s">
        <v>54</v>
      </c>
      <c r="I3061" s="103"/>
    </row>
    <row r="3062" spans="1:9" x14ac:dyDescent="0.35">
      <c r="A3062" t="s">
        <v>6055</v>
      </c>
      <c r="B3062" t="s">
        <v>51</v>
      </c>
      <c r="C3062" t="s">
        <v>4874</v>
      </c>
      <c r="D3062" t="s">
        <v>5071</v>
      </c>
      <c r="E3062" s="103">
        <v>8.9523716835290834E-4</v>
      </c>
      <c r="F3062" s="103">
        <v>676064</v>
      </c>
      <c r="G3062" s="103">
        <v>9</v>
      </c>
      <c r="H3062" t="s">
        <v>54</v>
      </c>
      <c r="I3062" s="103"/>
    </row>
    <row r="3063" spans="1:9" x14ac:dyDescent="0.35">
      <c r="A3063" t="s">
        <v>6056</v>
      </c>
      <c r="B3063" t="s">
        <v>51</v>
      </c>
      <c r="C3063" t="s">
        <v>4874</v>
      </c>
      <c r="D3063" t="s">
        <v>5072</v>
      </c>
      <c r="E3063" s="103">
        <v>9.0478950896007387E-4</v>
      </c>
      <c r="F3063" s="103">
        <v>676064</v>
      </c>
      <c r="G3063" s="103">
        <v>9</v>
      </c>
      <c r="H3063" t="s">
        <v>54</v>
      </c>
      <c r="I3063" s="103"/>
    </row>
    <row r="3064" spans="1:9" x14ac:dyDescent="0.35">
      <c r="A3064" t="s">
        <v>4936</v>
      </c>
      <c r="B3064" t="s">
        <v>51</v>
      </c>
      <c r="C3064" t="s">
        <v>4874</v>
      </c>
      <c r="D3064" t="s">
        <v>42</v>
      </c>
      <c r="E3064" s="103">
        <v>9.2562868174834653E-4</v>
      </c>
      <c r="F3064" s="103">
        <v>676064</v>
      </c>
      <c r="G3064" s="103">
        <v>9</v>
      </c>
      <c r="H3064" t="s">
        <v>54</v>
      </c>
      <c r="I3064" s="103"/>
    </row>
    <row r="3065" spans="1:9" x14ac:dyDescent="0.35">
      <c r="A3065" t="s">
        <v>4937</v>
      </c>
      <c r="B3065" t="s">
        <v>51</v>
      </c>
      <c r="C3065" t="s">
        <v>4874</v>
      </c>
      <c r="D3065" t="s">
        <v>1767</v>
      </c>
      <c r="E3065" s="103">
        <v>9.2477488500471692E-4</v>
      </c>
      <c r="F3065" s="103">
        <v>676064</v>
      </c>
      <c r="G3065" s="103">
        <v>9</v>
      </c>
      <c r="H3065" t="s">
        <v>54</v>
      </c>
      <c r="I3065" s="103"/>
    </row>
    <row r="3066" spans="1:9" x14ac:dyDescent="0.35">
      <c r="A3066" t="s">
        <v>4938</v>
      </c>
      <c r="B3066" t="s">
        <v>51</v>
      </c>
      <c r="C3066" t="s">
        <v>4874</v>
      </c>
      <c r="D3066" t="s">
        <v>1768</v>
      </c>
      <c r="E3066" s="103">
        <v>7.3456436694820364E-4</v>
      </c>
      <c r="F3066" s="103">
        <v>676064</v>
      </c>
      <c r="G3066" s="103">
        <v>9</v>
      </c>
      <c r="H3066" t="s">
        <v>54</v>
      </c>
      <c r="I3066" s="103"/>
    </row>
    <row r="3067" spans="1:9" x14ac:dyDescent="0.35">
      <c r="A3067" t="s">
        <v>4939</v>
      </c>
      <c r="B3067" t="s">
        <v>51</v>
      </c>
      <c r="C3067" t="s">
        <v>4874</v>
      </c>
      <c r="D3067" t="s">
        <v>340</v>
      </c>
      <c r="E3067" s="103">
        <v>8.8821377741197366E-4</v>
      </c>
      <c r="F3067" s="103">
        <v>676064</v>
      </c>
      <c r="G3067" s="103">
        <v>9</v>
      </c>
      <c r="H3067" t="s">
        <v>54</v>
      </c>
      <c r="I3067" s="103"/>
    </row>
    <row r="3068" spans="1:9" x14ac:dyDescent="0.35">
      <c r="A3068" t="s">
        <v>4940</v>
      </c>
      <c r="B3068" t="s">
        <v>51</v>
      </c>
      <c r="C3068" t="s">
        <v>4874</v>
      </c>
      <c r="D3068" t="s">
        <v>777</v>
      </c>
      <c r="E3068" s="103">
        <v>3.8305067537420202E-3</v>
      </c>
      <c r="F3068" s="103">
        <v>676064</v>
      </c>
      <c r="G3068" s="103">
        <v>9</v>
      </c>
      <c r="H3068" t="s">
        <v>54</v>
      </c>
      <c r="I3068" s="103"/>
    </row>
    <row r="3069" spans="1:9" x14ac:dyDescent="0.35">
      <c r="A3069" t="s">
        <v>4941</v>
      </c>
      <c r="B3069" t="s">
        <v>51</v>
      </c>
      <c r="C3069" t="s">
        <v>4874</v>
      </c>
      <c r="D3069" t="s">
        <v>776</v>
      </c>
      <c r="E3069" s="103">
        <v>8.8904978995859099E-3</v>
      </c>
      <c r="F3069" s="103">
        <v>676064</v>
      </c>
      <c r="G3069" s="103">
        <v>9</v>
      </c>
      <c r="H3069" t="s">
        <v>54</v>
      </c>
      <c r="I3069" s="103"/>
    </row>
    <row r="3070" spans="1:9" x14ac:dyDescent="0.35">
      <c r="A3070" t="s">
        <v>8041</v>
      </c>
      <c r="B3070" t="s">
        <v>51</v>
      </c>
      <c r="C3070" t="s">
        <v>7627</v>
      </c>
      <c r="D3070" t="s">
        <v>40</v>
      </c>
      <c r="E3070" s="103">
        <v>4.16804626707109E-3</v>
      </c>
      <c r="F3070" s="103">
        <v>676064</v>
      </c>
      <c r="G3070" s="103">
        <v>9</v>
      </c>
      <c r="H3070" t="s">
        <v>54</v>
      </c>
      <c r="I3070" s="103"/>
    </row>
    <row r="3071" spans="1:9" x14ac:dyDescent="0.35">
      <c r="A3071" t="s">
        <v>8042</v>
      </c>
      <c r="B3071" t="s">
        <v>51</v>
      </c>
      <c r="C3071" t="s">
        <v>7627</v>
      </c>
      <c r="D3071" t="s">
        <v>5070</v>
      </c>
      <c r="E3071" s="103">
        <v>-2.7335700379605E-3</v>
      </c>
      <c r="F3071" s="103">
        <v>676064</v>
      </c>
      <c r="G3071" s="103">
        <v>9</v>
      </c>
      <c r="H3071" t="s">
        <v>54</v>
      </c>
      <c r="I3071" s="103"/>
    </row>
    <row r="3072" spans="1:9" x14ac:dyDescent="0.35">
      <c r="A3072" t="s">
        <v>8043</v>
      </c>
      <c r="B3072" t="s">
        <v>51</v>
      </c>
      <c r="C3072" t="s">
        <v>7627</v>
      </c>
      <c r="D3072" t="s">
        <v>5071</v>
      </c>
      <c r="E3072" s="103">
        <v>-7.8882367272307286E-3</v>
      </c>
      <c r="F3072" s="103">
        <v>676064</v>
      </c>
      <c r="G3072" s="103">
        <v>9</v>
      </c>
      <c r="H3072" t="s">
        <v>54</v>
      </c>
      <c r="I3072" s="103"/>
    </row>
    <row r="3073" spans="1:9" x14ac:dyDescent="0.35">
      <c r="A3073" t="s">
        <v>8044</v>
      </c>
      <c r="B3073" t="s">
        <v>51</v>
      </c>
      <c r="C3073" t="s">
        <v>7627</v>
      </c>
      <c r="D3073" t="s">
        <v>5072</v>
      </c>
      <c r="E3073" s="103">
        <v>-7.7892557687965734E-3</v>
      </c>
      <c r="F3073" s="103">
        <v>676064</v>
      </c>
      <c r="G3073" s="103">
        <v>9</v>
      </c>
      <c r="H3073" t="s">
        <v>54</v>
      </c>
      <c r="I3073" s="103"/>
    </row>
    <row r="3074" spans="1:9" x14ac:dyDescent="0.35">
      <c r="A3074" t="s">
        <v>8045</v>
      </c>
      <c r="B3074" t="s">
        <v>51</v>
      </c>
      <c r="C3074" t="s">
        <v>7627</v>
      </c>
      <c r="D3074" t="s">
        <v>42</v>
      </c>
      <c r="E3074" s="103">
        <v>-2.7375562745248581E-3</v>
      </c>
      <c r="F3074" s="103">
        <v>676064</v>
      </c>
      <c r="G3074" s="103">
        <v>9</v>
      </c>
      <c r="H3074" t="s">
        <v>54</v>
      </c>
      <c r="I3074" s="103"/>
    </row>
    <row r="3075" spans="1:9" x14ac:dyDescent="0.35">
      <c r="A3075" t="s">
        <v>8046</v>
      </c>
      <c r="B3075" t="s">
        <v>51</v>
      </c>
      <c r="C3075" t="s">
        <v>7627</v>
      </c>
      <c r="D3075" t="s">
        <v>1767</v>
      </c>
      <c r="E3075" s="103">
        <v>-2.7685093196434907E-3</v>
      </c>
      <c r="F3075" s="103">
        <v>676064</v>
      </c>
      <c r="G3075" s="103">
        <v>9</v>
      </c>
      <c r="H3075" t="s">
        <v>54</v>
      </c>
      <c r="I3075" s="103"/>
    </row>
    <row r="3076" spans="1:9" x14ac:dyDescent="0.35">
      <c r="A3076" t="s">
        <v>8047</v>
      </c>
      <c r="B3076" t="s">
        <v>51</v>
      </c>
      <c r="C3076" t="s">
        <v>7627</v>
      </c>
      <c r="D3076" t="s">
        <v>1768</v>
      </c>
      <c r="E3076" s="103">
        <v>-6.4762480139559288E-3</v>
      </c>
      <c r="F3076" s="103">
        <v>676064</v>
      </c>
      <c r="G3076" s="103">
        <v>9</v>
      </c>
      <c r="H3076" t="s">
        <v>54</v>
      </c>
      <c r="I3076" s="103"/>
    </row>
    <row r="3077" spans="1:9" x14ac:dyDescent="0.35">
      <c r="A3077" t="s">
        <v>8048</v>
      </c>
      <c r="B3077" t="s">
        <v>51</v>
      </c>
      <c r="C3077" t="s">
        <v>7627</v>
      </c>
      <c r="D3077" t="s">
        <v>340</v>
      </c>
      <c r="E3077" s="103">
        <v>3.5058710644324844E-4</v>
      </c>
      <c r="F3077" s="103">
        <v>676064</v>
      </c>
      <c r="G3077" s="103">
        <v>9</v>
      </c>
      <c r="H3077" t="s">
        <v>54</v>
      </c>
      <c r="I3077" s="103"/>
    </row>
    <row r="3078" spans="1:9" x14ac:dyDescent="0.35">
      <c r="A3078" t="s">
        <v>8049</v>
      </c>
      <c r="B3078" t="s">
        <v>51</v>
      </c>
      <c r="C3078" t="s">
        <v>7627</v>
      </c>
      <c r="D3078" t="s">
        <v>777</v>
      </c>
      <c r="E3078" s="103">
        <v>1.4508678772474167E-2</v>
      </c>
      <c r="F3078" s="103">
        <v>676064</v>
      </c>
      <c r="G3078" s="103">
        <v>9</v>
      </c>
      <c r="H3078" t="s">
        <v>54</v>
      </c>
      <c r="I3078" s="103"/>
    </row>
    <row r="3079" spans="1:9" x14ac:dyDescent="0.35">
      <c r="A3079" t="s">
        <v>8050</v>
      </c>
      <c r="B3079" t="s">
        <v>51</v>
      </c>
      <c r="C3079" t="s">
        <v>7627</v>
      </c>
      <c r="D3079" t="s">
        <v>776</v>
      </c>
      <c r="E3079" s="103">
        <v>3.8913453434428071E-2</v>
      </c>
      <c r="F3079" s="103">
        <v>676064</v>
      </c>
      <c r="G3079" s="103">
        <v>9</v>
      </c>
      <c r="H3079" t="s">
        <v>54</v>
      </c>
      <c r="I3079" s="103"/>
    </row>
    <row r="3080" spans="1:9" x14ac:dyDescent="0.35">
      <c r="A3080" t="s">
        <v>8051</v>
      </c>
      <c r="B3080" t="s">
        <v>51</v>
      </c>
      <c r="C3080" t="s">
        <v>7628</v>
      </c>
      <c r="D3080" t="s">
        <v>40</v>
      </c>
      <c r="E3080" s="103">
        <v>5.775996134808406E-4</v>
      </c>
      <c r="F3080" s="103">
        <v>676064</v>
      </c>
      <c r="G3080" s="103">
        <v>9</v>
      </c>
      <c r="H3080" t="s">
        <v>54</v>
      </c>
      <c r="I3080" s="103"/>
    </row>
    <row r="3081" spans="1:9" x14ac:dyDescent="0.35">
      <c r="A3081" t="s">
        <v>8052</v>
      </c>
      <c r="B3081" t="s">
        <v>51</v>
      </c>
      <c r="C3081" t="s">
        <v>7628</v>
      </c>
      <c r="D3081" t="s">
        <v>5070</v>
      </c>
      <c r="E3081" s="103">
        <v>6.1492242730489313E-4</v>
      </c>
      <c r="F3081" s="103">
        <v>676064</v>
      </c>
      <c r="G3081" s="103">
        <v>9</v>
      </c>
      <c r="H3081" t="s">
        <v>54</v>
      </c>
      <c r="I3081" s="103"/>
    </row>
    <row r="3082" spans="1:9" x14ac:dyDescent="0.35">
      <c r="A3082" t="s">
        <v>8053</v>
      </c>
      <c r="B3082" t="s">
        <v>51</v>
      </c>
      <c r="C3082" t="s">
        <v>7628</v>
      </c>
      <c r="D3082" t="s">
        <v>5071</v>
      </c>
      <c r="E3082" s="103">
        <v>5.9958528247635787E-4</v>
      </c>
      <c r="F3082" s="103">
        <v>676064</v>
      </c>
      <c r="G3082" s="103">
        <v>9</v>
      </c>
      <c r="H3082" t="s">
        <v>54</v>
      </c>
      <c r="I3082" s="103"/>
    </row>
    <row r="3083" spans="1:9" x14ac:dyDescent="0.35">
      <c r="A3083" t="s">
        <v>8054</v>
      </c>
      <c r="B3083" t="s">
        <v>51</v>
      </c>
      <c r="C3083" t="s">
        <v>7628</v>
      </c>
      <c r="D3083" t="s">
        <v>5072</v>
      </c>
      <c r="E3083" s="103">
        <v>6.147434011137549E-4</v>
      </c>
      <c r="F3083" s="103">
        <v>676064</v>
      </c>
      <c r="G3083" s="103">
        <v>9</v>
      </c>
      <c r="H3083" t="s">
        <v>54</v>
      </c>
      <c r="I3083" s="103"/>
    </row>
    <row r="3084" spans="1:9" x14ac:dyDescent="0.35">
      <c r="A3084" t="s">
        <v>8055</v>
      </c>
      <c r="B3084" t="s">
        <v>51</v>
      </c>
      <c r="C3084" t="s">
        <v>7628</v>
      </c>
      <c r="D3084" t="s">
        <v>42</v>
      </c>
      <c r="E3084" s="103">
        <v>6.1453821934123244E-4</v>
      </c>
      <c r="F3084" s="103">
        <v>676064</v>
      </c>
      <c r="G3084" s="103">
        <v>9</v>
      </c>
      <c r="H3084" t="s">
        <v>54</v>
      </c>
      <c r="I3084" s="103"/>
    </row>
    <row r="3085" spans="1:9" x14ac:dyDescent="0.35">
      <c r="A3085" t="s">
        <v>8056</v>
      </c>
      <c r="B3085" t="s">
        <v>51</v>
      </c>
      <c r="C3085" t="s">
        <v>7628</v>
      </c>
      <c r="D3085" t="s">
        <v>1767</v>
      </c>
      <c r="E3085" s="103">
        <v>6.1414696322747097E-4</v>
      </c>
      <c r="F3085" s="103">
        <v>676064</v>
      </c>
      <c r="G3085" s="103">
        <v>9</v>
      </c>
      <c r="H3085" t="s">
        <v>54</v>
      </c>
      <c r="I3085" s="103"/>
    </row>
    <row r="3086" spans="1:9" x14ac:dyDescent="0.35">
      <c r="A3086" t="s">
        <v>8057</v>
      </c>
      <c r="B3086" t="s">
        <v>51</v>
      </c>
      <c r="C3086" t="s">
        <v>7628</v>
      </c>
      <c r="D3086" t="s">
        <v>1768</v>
      </c>
      <c r="E3086" s="103">
        <v>5.3626540654928866E-4</v>
      </c>
      <c r="F3086" s="103">
        <v>676064</v>
      </c>
      <c r="G3086" s="103">
        <v>9</v>
      </c>
      <c r="H3086" t="s">
        <v>54</v>
      </c>
      <c r="I3086" s="103"/>
    </row>
    <row r="3087" spans="1:9" x14ac:dyDescent="0.35">
      <c r="A3087" t="s">
        <v>8058</v>
      </c>
      <c r="B3087" t="s">
        <v>51</v>
      </c>
      <c r="C3087" t="s">
        <v>7628</v>
      </c>
      <c r="D3087" t="s">
        <v>340</v>
      </c>
      <c r="E3087" s="103">
        <v>3.7522519185423142E-4</v>
      </c>
      <c r="F3087" s="103">
        <v>676064</v>
      </c>
      <c r="G3087" s="103">
        <v>9</v>
      </c>
      <c r="H3087" t="s">
        <v>54</v>
      </c>
      <c r="I3087" s="103"/>
    </row>
    <row r="3088" spans="1:9" x14ac:dyDescent="0.35">
      <c r="A3088" t="s">
        <v>8059</v>
      </c>
      <c r="B3088" t="s">
        <v>51</v>
      </c>
      <c r="C3088" t="s">
        <v>7628</v>
      </c>
      <c r="D3088" t="s">
        <v>777</v>
      </c>
      <c r="E3088" s="103">
        <v>2.1149672286883466E-3</v>
      </c>
      <c r="F3088" s="103">
        <v>676064</v>
      </c>
      <c r="G3088" s="103">
        <v>9</v>
      </c>
      <c r="H3088" t="s">
        <v>54</v>
      </c>
      <c r="I3088" s="103"/>
    </row>
    <row r="3089" spans="1:9" x14ac:dyDescent="0.35">
      <c r="A3089" t="s">
        <v>8060</v>
      </c>
      <c r="B3089" t="s">
        <v>51</v>
      </c>
      <c r="C3089" t="s">
        <v>7628</v>
      </c>
      <c r="D3089" t="s">
        <v>776</v>
      </c>
      <c r="E3089" s="103">
        <v>5.5777040759866685E-3</v>
      </c>
      <c r="F3089" s="103">
        <v>676064</v>
      </c>
      <c r="G3089" s="103">
        <v>9</v>
      </c>
      <c r="H3089" t="s">
        <v>54</v>
      </c>
      <c r="I3089" s="103"/>
    </row>
    <row r="3090" spans="1:9" x14ac:dyDescent="0.35">
      <c r="A3090" t="s">
        <v>8061</v>
      </c>
      <c r="B3090" t="s">
        <v>51</v>
      </c>
      <c r="C3090" t="s">
        <v>7629</v>
      </c>
      <c r="D3090" t="s">
        <v>40</v>
      </c>
      <c r="E3090" s="103">
        <v>5.1921754377312248E-3</v>
      </c>
      <c r="F3090" s="103">
        <v>676064</v>
      </c>
      <c r="G3090" s="103">
        <v>9</v>
      </c>
      <c r="H3090" t="s">
        <v>54</v>
      </c>
      <c r="I3090" s="103"/>
    </row>
    <row r="3091" spans="1:9" x14ac:dyDescent="0.35">
      <c r="A3091" t="s">
        <v>8062</v>
      </c>
      <c r="B3091" t="s">
        <v>51</v>
      </c>
      <c r="C3091" t="s">
        <v>7629</v>
      </c>
      <c r="D3091" t="s">
        <v>5070</v>
      </c>
      <c r="E3091" s="103">
        <v>-1.6408849289190175E-3</v>
      </c>
      <c r="F3091" s="103">
        <v>676064</v>
      </c>
      <c r="G3091" s="103">
        <v>9</v>
      </c>
      <c r="H3091" t="s">
        <v>54</v>
      </c>
      <c r="I3091" s="103"/>
    </row>
    <row r="3092" spans="1:9" x14ac:dyDescent="0.35">
      <c r="A3092" t="s">
        <v>8063</v>
      </c>
      <c r="B3092" t="s">
        <v>51</v>
      </c>
      <c r="C3092" t="s">
        <v>7629</v>
      </c>
      <c r="D3092" t="s">
        <v>5071</v>
      </c>
      <c r="E3092" s="103">
        <v>-6.8298047077075688E-3</v>
      </c>
      <c r="F3092" s="103">
        <v>676064</v>
      </c>
      <c r="G3092" s="103">
        <v>9</v>
      </c>
      <c r="H3092" t="s">
        <v>54</v>
      </c>
      <c r="I3092" s="103"/>
    </row>
    <row r="3093" spans="1:9" x14ac:dyDescent="0.35">
      <c r="A3093" t="s">
        <v>8064</v>
      </c>
      <c r="B3093" t="s">
        <v>51</v>
      </c>
      <c r="C3093" t="s">
        <v>7629</v>
      </c>
      <c r="D3093" t="s">
        <v>5072</v>
      </c>
      <c r="E3093" s="103">
        <v>-6.6967496859462287E-3</v>
      </c>
      <c r="F3093" s="103">
        <v>676064</v>
      </c>
      <c r="G3093" s="103">
        <v>9</v>
      </c>
      <c r="H3093" t="s">
        <v>54</v>
      </c>
      <c r="I3093" s="103"/>
    </row>
    <row r="3094" spans="1:9" x14ac:dyDescent="0.35">
      <c r="A3094" t="s">
        <v>8065</v>
      </c>
      <c r="B3094" t="s">
        <v>51</v>
      </c>
      <c r="C3094" t="s">
        <v>7629</v>
      </c>
      <c r="D3094" t="s">
        <v>42</v>
      </c>
      <c r="E3094" s="103">
        <v>-1.6467210003270874E-3</v>
      </c>
      <c r="F3094" s="103">
        <v>676064</v>
      </c>
      <c r="G3094" s="103">
        <v>9</v>
      </c>
      <c r="H3094" t="s">
        <v>54</v>
      </c>
      <c r="I3094" s="103"/>
    </row>
    <row r="3095" spans="1:9" x14ac:dyDescent="0.35">
      <c r="A3095" t="s">
        <v>8066</v>
      </c>
      <c r="B3095" t="s">
        <v>51</v>
      </c>
      <c r="C3095" t="s">
        <v>7629</v>
      </c>
      <c r="D3095" t="s">
        <v>1767</v>
      </c>
      <c r="E3095" s="103">
        <v>-1.6788855827797253E-3</v>
      </c>
      <c r="F3095" s="103">
        <v>676064</v>
      </c>
      <c r="G3095" s="103">
        <v>9</v>
      </c>
      <c r="H3095" t="s">
        <v>54</v>
      </c>
      <c r="I3095" s="103"/>
    </row>
    <row r="3096" spans="1:9" x14ac:dyDescent="0.35">
      <c r="A3096" t="s">
        <v>8067</v>
      </c>
      <c r="B3096" t="s">
        <v>51</v>
      </c>
      <c r="C3096" t="s">
        <v>7629</v>
      </c>
      <c r="D3096" t="s">
        <v>1768</v>
      </c>
      <c r="E3096" s="103">
        <v>-5.5379314545868042E-3</v>
      </c>
      <c r="F3096" s="103">
        <v>676064</v>
      </c>
      <c r="G3096" s="103">
        <v>9</v>
      </c>
      <c r="H3096" t="s">
        <v>54</v>
      </c>
      <c r="I3096" s="103"/>
    </row>
    <row r="3097" spans="1:9" x14ac:dyDescent="0.35">
      <c r="A3097" t="s">
        <v>8068</v>
      </c>
      <c r="B3097" t="s">
        <v>51</v>
      </c>
      <c r="C3097" t="s">
        <v>7629</v>
      </c>
      <c r="D3097" t="s">
        <v>340</v>
      </c>
      <c r="E3097" s="103">
        <v>1.162602843903209E-3</v>
      </c>
      <c r="F3097" s="103">
        <v>676064</v>
      </c>
      <c r="G3097" s="103">
        <v>9</v>
      </c>
      <c r="H3097" t="s">
        <v>54</v>
      </c>
      <c r="I3097" s="103"/>
    </row>
    <row r="3098" spans="1:9" x14ac:dyDescent="0.35">
      <c r="A3098" t="s">
        <v>8069</v>
      </c>
      <c r="B3098" t="s">
        <v>51</v>
      </c>
      <c r="C3098" t="s">
        <v>7629</v>
      </c>
      <c r="D3098" t="s">
        <v>777</v>
      </c>
      <c r="E3098" s="103">
        <v>1.8245803749137812E-2</v>
      </c>
      <c r="F3098" s="103">
        <v>676064</v>
      </c>
      <c r="G3098" s="103">
        <v>9</v>
      </c>
      <c r="H3098" t="s">
        <v>54</v>
      </c>
      <c r="I3098" s="103"/>
    </row>
    <row r="3099" spans="1:9" x14ac:dyDescent="0.35">
      <c r="A3099" t="s">
        <v>8070</v>
      </c>
      <c r="B3099" t="s">
        <v>51</v>
      </c>
      <c r="C3099" t="s">
        <v>7629</v>
      </c>
      <c r="D3099" t="s">
        <v>776</v>
      </c>
      <c r="E3099" s="103">
        <v>4.8748481266726817E-2</v>
      </c>
      <c r="F3099" s="103">
        <v>676064</v>
      </c>
      <c r="G3099" s="103">
        <v>9</v>
      </c>
      <c r="H3099" t="s">
        <v>54</v>
      </c>
      <c r="I3099" s="103"/>
    </row>
    <row r="3100" spans="1:9" x14ac:dyDescent="0.35">
      <c r="A3100" t="s">
        <v>8071</v>
      </c>
      <c r="B3100" t="s">
        <v>51</v>
      </c>
      <c r="C3100" t="s">
        <v>7630</v>
      </c>
      <c r="D3100" t="s">
        <v>40</v>
      </c>
      <c r="E3100" s="103">
        <v>5.4640293995777099E-3</v>
      </c>
      <c r="F3100" s="103">
        <v>676064</v>
      </c>
      <c r="G3100" s="103">
        <v>9</v>
      </c>
      <c r="H3100" t="s">
        <v>54</v>
      </c>
      <c r="I3100" s="103"/>
    </row>
    <row r="3101" spans="1:9" x14ac:dyDescent="0.35">
      <c r="A3101" t="s">
        <v>8072</v>
      </c>
      <c r="B3101" t="s">
        <v>51</v>
      </c>
      <c r="C3101" t="s">
        <v>7630</v>
      </c>
      <c r="D3101" t="s">
        <v>5070</v>
      </c>
      <c r="E3101" s="103">
        <v>-1.3609884773344056E-3</v>
      </c>
      <c r="F3101" s="103">
        <v>676064</v>
      </c>
      <c r="G3101" s="103">
        <v>9</v>
      </c>
      <c r="H3101" t="s">
        <v>54</v>
      </c>
      <c r="I3101" s="103"/>
    </row>
    <row r="3102" spans="1:9" x14ac:dyDescent="0.35">
      <c r="A3102" t="s">
        <v>8073</v>
      </c>
      <c r="B3102" t="s">
        <v>51</v>
      </c>
      <c r="C3102" t="s">
        <v>7630</v>
      </c>
      <c r="D3102" t="s">
        <v>5071</v>
      </c>
      <c r="E3102" s="103">
        <v>-6.5578813902844408E-3</v>
      </c>
      <c r="F3102" s="103">
        <v>676064</v>
      </c>
      <c r="G3102" s="103">
        <v>9</v>
      </c>
      <c r="H3102" t="s">
        <v>54</v>
      </c>
      <c r="I3102" s="103"/>
    </row>
    <row r="3103" spans="1:9" x14ac:dyDescent="0.35">
      <c r="A3103" t="s">
        <v>8074</v>
      </c>
      <c r="B3103" t="s">
        <v>51</v>
      </c>
      <c r="C3103" t="s">
        <v>7630</v>
      </c>
      <c r="D3103" t="s">
        <v>5072</v>
      </c>
      <c r="E3103" s="103">
        <v>-6.4214194779135033E-3</v>
      </c>
      <c r="F3103" s="103">
        <v>676064</v>
      </c>
      <c r="G3103" s="103">
        <v>9</v>
      </c>
      <c r="H3103" t="s">
        <v>54</v>
      </c>
      <c r="I3103" s="103"/>
    </row>
    <row r="3104" spans="1:9" x14ac:dyDescent="0.35">
      <c r="A3104" t="s">
        <v>8075</v>
      </c>
      <c r="B3104" t="s">
        <v>51</v>
      </c>
      <c r="C3104" t="s">
        <v>7630</v>
      </c>
      <c r="D3104" t="s">
        <v>42</v>
      </c>
      <c r="E3104" s="103">
        <v>-1.367490054443988E-3</v>
      </c>
      <c r="F3104" s="103">
        <v>676064</v>
      </c>
      <c r="G3104" s="103">
        <v>9</v>
      </c>
      <c r="H3104" t="s">
        <v>54</v>
      </c>
      <c r="I3104" s="103"/>
    </row>
    <row r="3105" spans="1:9" x14ac:dyDescent="0.35">
      <c r="A3105" t="s">
        <v>8076</v>
      </c>
      <c r="B3105" t="s">
        <v>51</v>
      </c>
      <c r="C3105" t="s">
        <v>7630</v>
      </c>
      <c r="D3105" t="s">
        <v>1767</v>
      </c>
      <c r="E3105" s="103">
        <v>-1.3999778099954491E-3</v>
      </c>
      <c r="F3105" s="103">
        <v>676064</v>
      </c>
      <c r="G3105" s="103">
        <v>9</v>
      </c>
      <c r="H3105" t="s">
        <v>54</v>
      </c>
      <c r="I3105" s="103"/>
    </row>
    <row r="3106" spans="1:9" x14ac:dyDescent="0.35">
      <c r="A3106" t="s">
        <v>8077</v>
      </c>
      <c r="B3106" t="s">
        <v>51</v>
      </c>
      <c r="C3106" t="s">
        <v>7630</v>
      </c>
      <c r="D3106" t="s">
        <v>1768</v>
      </c>
      <c r="E3106" s="103">
        <v>-5.316720068333656E-3</v>
      </c>
      <c r="F3106" s="103">
        <v>676064</v>
      </c>
      <c r="G3106" s="103">
        <v>9</v>
      </c>
      <c r="H3106" t="s">
        <v>54</v>
      </c>
      <c r="I3106" s="103"/>
    </row>
    <row r="3107" spans="1:9" x14ac:dyDescent="0.35">
      <c r="A3107" t="s">
        <v>8078</v>
      </c>
      <c r="B3107" t="s">
        <v>51</v>
      </c>
      <c r="C3107" t="s">
        <v>7630</v>
      </c>
      <c r="D3107" t="s">
        <v>340</v>
      </c>
      <c r="E3107" s="103">
        <v>1.4332975687720727E-3</v>
      </c>
      <c r="F3107" s="103">
        <v>676064</v>
      </c>
      <c r="G3107" s="103">
        <v>9</v>
      </c>
      <c r="H3107" t="s">
        <v>54</v>
      </c>
      <c r="I3107" s="103"/>
    </row>
    <row r="3108" spans="1:9" x14ac:dyDescent="0.35">
      <c r="A3108" t="s">
        <v>8079</v>
      </c>
      <c r="B3108" t="s">
        <v>51</v>
      </c>
      <c r="C3108" t="s">
        <v>7630</v>
      </c>
      <c r="D3108" t="s">
        <v>777</v>
      </c>
      <c r="E3108" s="103">
        <v>1.9262722543142707E-2</v>
      </c>
      <c r="F3108" s="103">
        <v>676064</v>
      </c>
      <c r="G3108" s="103">
        <v>9</v>
      </c>
      <c r="H3108" t="s">
        <v>54</v>
      </c>
      <c r="I3108" s="103"/>
    </row>
    <row r="3109" spans="1:9" x14ac:dyDescent="0.35">
      <c r="A3109" t="s">
        <v>8080</v>
      </c>
      <c r="B3109" t="s">
        <v>51</v>
      </c>
      <c r="C3109" t="s">
        <v>7630</v>
      </c>
      <c r="D3109" t="s">
        <v>776</v>
      </c>
      <c r="E3109" s="103">
        <v>5.1233581409179364E-2</v>
      </c>
      <c r="F3109" s="103">
        <v>676064</v>
      </c>
      <c r="G3109" s="103">
        <v>9</v>
      </c>
      <c r="H3109" t="s">
        <v>54</v>
      </c>
      <c r="I3109" s="103"/>
    </row>
    <row r="3110" spans="1:9" x14ac:dyDescent="0.35">
      <c r="A3110" t="s">
        <v>4563</v>
      </c>
      <c r="B3110" t="s">
        <v>51</v>
      </c>
      <c r="C3110" t="s">
        <v>4357</v>
      </c>
      <c r="D3110" t="s">
        <v>40</v>
      </c>
      <c r="E3110" s="103">
        <v>9.0892362875337803E-3</v>
      </c>
      <c r="F3110" s="103">
        <v>680752</v>
      </c>
      <c r="G3110" s="103">
        <v>10</v>
      </c>
      <c r="H3110" t="s">
        <v>54</v>
      </c>
      <c r="I3110" s="103"/>
    </row>
    <row r="3111" spans="1:9" x14ac:dyDescent="0.35">
      <c r="A3111" t="s">
        <v>6057</v>
      </c>
      <c r="B3111" t="s">
        <v>51</v>
      </c>
      <c r="C3111" t="s">
        <v>4357</v>
      </c>
      <c r="D3111" t="s">
        <v>5070</v>
      </c>
      <c r="E3111" s="103">
        <v>2.7497045981602138E-2</v>
      </c>
      <c r="F3111" s="103">
        <v>680752</v>
      </c>
      <c r="G3111" s="103">
        <v>10</v>
      </c>
      <c r="H3111" t="s">
        <v>54</v>
      </c>
      <c r="I3111" s="103"/>
    </row>
    <row r="3112" spans="1:9" x14ac:dyDescent="0.35">
      <c r="A3112" t="s">
        <v>6058</v>
      </c>
      <c r="B3112" t="s">
        <v>51</v>
      </c>
      <c r="C3112" t="s">
        <v>4357</v>
      </c>
      <c r="D3112" t="s">
        <v>5071</v>
      </c>
      <c r="E3112" s="103">
        <v>9.3088828363629798E-3</v>
      </c>
      <c r="F3112" s="103">
        <v>680752</v>
      </c>
      <c r="G3112" s="103">
        <v>10</v>
      </c>
      <c r="H3112" t="s">
        <v>54</v>
      </c>
      <c r="I3112" s="103"/>
    </row>
    <row r="3113" spans="1:9" x14ac:dyDescent="0.35">
      <c r="A3113" t="s">
        <v>6059</v>
      </c>
      <c r="B3113" t="s">
        <v>51</v>
      </c>
      <c r="C3113" t="s">
        <v>4357</v>
      </c>
      <c r="D3113" t="s">
        <v>5072</v>
      </c>
      <c r="E3113" s="103">
        <v>9.4694098695666216E-3</v>
      </c>
      <c r="F3113" s="103">
        <v>680752</v>
      </c>
      <c r="G3113" s="103">
        <v>10</v>
      </c>
      <c r="H3113" t="s">
        <v>54</v>
      </c>
      <c r="I3113" s="103"/>
    </row>
    <row r="3114" spans="1:9" x14ac:dyDescent="0.35">
      <c r="A3114" t="s">
        <v>4564</v>
      </c>
      <c r="B3114" t="s">
        <v>51</v>
      </c>
      <c r="C3114" t="s">
        <v>4357</v>
      </c>
      <c r="D3114" t="s">
        <v>42</v>
      </c>
      <c r="E3114" s="103">
        <v>0.54433946742956341</v>
      </c>
      <c r="F3114" s="103">
        <v>680752</v>
      </c>
      <c r="G3114" s="103">
        <v>10</v>
      </c>
      <c r="H3114" t="s">
        <v>54</v>
      </c>
      <c r="I3114" s="103"/>
    </row>
    <row r="3115" spans="1:9" x14ac:dyDescent="0.35">
      <c r="A3115" t="s">
        <v>4565</v>
      </c>
      <c r="B3115" t="s">
        <v>51</v>
      </c>
      <c r="C3115" t="s">
        <v>4357</v>
      </c>
      <c r="D3115" t="s">
        <v>1767</v>
      </c>
      <c r="E3115" s="103">
        <v>0.56751155622702543</v>
      </c>
      <c r="F3115" s="103">
        <v>680752</v>
      </c>
      <c r="G3115" s="103">
        <v>10</v>
      </c>
      <c r="H3115" t="s">
        <v>54</v>
      </c>
      <c r="I3115" s="103"/>
    </row>
    <row r="3116" spans="1:9" x14ac:dyDescent="0.35">
      <c r="A3116" t="s">
        <v>4566</v>
      </c>
      <c r="B3116" t="s">
        <v>51</v>
      </c>
      <c r="C3116" t="s">
        <v>4357</v>
      </c>
      <c r="D3116" t="s">
        <v>1768</v>
      </c>
      <c r="E3116" s="103">
        <v>0.12548313509299094</v>
      </c>
      <c r="F3116" s="103">
        <v>680752</v>
      </c>
      <c r="G3116" s="103">
        <v>10</v>
      </c>
      <c r="H3116" t="s">
        <v>54</v>
      </c>
      <c r="I3116" s="103"/>
    </row>
    <row r="3117" spans="1:9" x14ac:dyDescent="0.35">
      <c r="A3117" t="s">
        <v>4567</v>
      </c>
      <c r="B3117" t="s">
        <v>51</v>
      </c>
      <c r="C3117" t="s">
        <v>4357</v>
      </c>
      <c r="D3117" t="s">
        <v>340</v>
      </c>
      <c r="E3117" s="103">
        <v>8.8073597236375378E-3</v>
      </c>
      <c r="F3117" s="103">
        <v>680752</v>
      </c>
      <c r="G3117" s="103">
        <v>10</v>
      </c>
      <c r="H3117" t="s">
        <v>54</v>
      </c>
      <c r="I3117" s="103"/>
    </row>
    <row r="3118" spans="1:9" x14ac:dyDescent="0.35">
      <c r="A3118" t="s">
        <v>4568</v>
      </c>
      <c r="B3118" t="s">
        <v>51</v>
      </c>
      <c r="C3118" t="s">
        <v>4357</v>
      </c>
      <c r="D3118" t="s">
        <v>777</v>
      </c>
      <c r="E3118" s="103">
        <v>0.15184291601520897</v>
      </c>
      <c r="F3118" s="103">
        <v>680752</v>
      </c>
      <c r="G3118" s="103">
        <v>10</v>
      </c>
      <c r="H3118" t="s">
        <v>54</v>
      </c>
      <c r="I3118" s="103"/>
    </row>
    <row r="3119" spans="1:9" x14ac:dyDescent="0.35">
      <c r="A3119" t="s">
        <v>4569</v>
      </c>
      <c r="B3119" t="s">
        <v>51</v>
      </c>
      <c r="C3119" t="s">
        <v>4357</v>
      </c>
      <c r="D3119" t="s">
        <v>776</v>
      </c>
      <c r="E3119" s="103">
        <v>0.36995850883799269</v>
      </c>
      <c r="F3119" s="103">
        <v>680752</v>
      </c>
      <c r="G3119" s="103">
        <v>10</v>
      </c>
      <c r="H3119" t="s">
        <v>54</v>
      </c>
      <c r="I3119" s="103"/>
    </row>
    <row r="3120" spans="1:9" x14ac:dyDescent="0.35">
      <c r="A3120" t="s">
        <v>4549</v>
      </c>
      <c r="B3120" t="s">
        <v>51</v>
      </c>
      <c r="C3120" t="s">
        <v>4358</v>
      </c>
      <c r="D3120" t="s">
        <v>40</v>
      </c>
      <c r="E3120" s="103">
        <v>3.5524977195597325E-3</v>
      </c>
      <c r="F3120" s="103">
        <v>680752</v>
      </c>
      <c r="G3120" s="103">
        <v>10</v>
      </c>
      <c r="H3120" t="s">
        <v>54</v>
      </c>
      <c r="I3120" s="103"/>
    </row>
    <row r="3121" spans="1:9" x14ac:dyDescent="0.35">
      <c r="A3121" t="s">
        <v>6060</v>
      </c>
      <c r="B3121" t="s">
        <v>51</v>
      </c>
      <c r="C3121" t="s">
        <v>4358</v>
      </c>
      <c r="D3121" t="s">
        <v>5070</v>
      </c>
      <c r="E3121" s="103">
        <v>3.8639941558013167E-3</v>
      </c>
      <c r="F3121" s="103">
        <v>680752</v>
      </c>
      <c r="G3121" s="103">
        <v>10</v>
      </c>
      <c r="H3121" t="s">
        <v>54</v>
      </c>
      <c r="I3121" s="103"/>
    </row>
    <row r="3122" spans="1:9" x14ac:dyDescent="0.35">
      <c r="A3122" t="s">
        <v>6061</v>
      </c>
      <c r="B3122" t="s">
        <v>51</v>
      </c>
      <c r="C3122" t="s">
        <v>4358</v>
      </c>
      <c r="D3122" t="s">
        <v>5071</v>
      </c>
      <c r="E3122" s="103">
        <v>3.5607864145384524E-3</v>
      </c>
      <c r="F3122" s="103">
        <v>680752</v>
      </c>
      <c r="G3122" s="103">
        <v>10</v>
      </c>
      <c r="H3122" t="s">
        <v>54</v>
      </c>
      <c r="I3122" s="103"/>
    </row>
    <row r="3123" spans="1:9" x14ac:dyDescent="0.35">
      <c r="A3123" t="s">
        <v>6062</v>
      </c>
      <c r="B3123" t="s">
        <v>51</v>
      </c>
      <c r="C3123" t="s">
        <v>4358</v>
      </c>
      <c r="D3123" t="s">
        <v>5072</v>
      </c>
      <c r="E3123" s="103">
        <v>3.5743036980851435E-3</v>
      </c>
      <c r="F3123" s="103">
        <v>680752</v>
      </c>
      <c r="G3123" s="103">
        <v>10</v>
      </c>
      <c r="H3123" t="s">
        <v>54</v>
      </c>
      <c r="I3123" s="103"/>
    </row>
    <row r="3124" spans="1:9" x14ac:dyDescent="0.35">
      <c r="A3124" t="s">
        <v>4550</v>
      </c>
      <c r="B3124" t="s">
        <v>51</v>
      </c>
      <c r="C3124" t="s">
        <v>4358</v>
      </c>
      <c r="D3124" t="s">
        <v>42</v>
      </c>
      <c r="E3124" s="103">
        <v>3.8459159028956407E-3</v>
      </c>
      <c r="F3124" s="103">
        <v>680752</v>
      </c>
      <c r="G3124" s="103">
        <v>10</v>
      </c>
      <c r="H3124" t="s">
        <v>54</v>
      </c>
      <c r="I3124" s="103"/>
    </row>
    <row r="3125" spans="1:9" x14ac:dyDescent="0.35">
      <c r="A3125" t="s">
        <v>4551</v>
      </c>
      <c r="B3125" t="s">
        <v>51</v>
      </c>
      <c r="C3125" t="s">
        <v>4358</v>
      </c>
      <c r="D3125" t="s">
        <v>1767</v>
      </c>
      <c r="E3125" s="103">
        <v>3.8419414543249884E-3</v>
      </c>
      <c r="F3125" s="103">
        <v>680752</v>
      </c>
      <c r="G3125" s="103">
        <v>10</v>
      </c>
      <c r="H3125" t="s">
        <v>54</v>
      </c>
      <c r="I3125" s="103"/>
    </row>
    <row r="3126" spans="1:9" x14ac:dyDescent="0.35">
      <c r="A3126" t="s">
        <v>4552</v>
      </c>
      <c r="B3126" t="s">
        <v>51</v>
      </c>
      <c r="C3126" t="s">
        <v>4358</v>
      </c>
      <c r="D3126" t="s">
        <v>1768</v>
      </c>
      <c r="E3126" s="103">
        <v>3.6502262119280371E-3</v>
      </c>
      <c r="F3126" s="103">
        <v>680752</v>
      </c>
      <c r="G3126" s="103">
        <v>10</v>
      </c>
      <c r="H3126" t="s">
        <v>54</v>
      </c>
      <c r="I3126" s="103"/>
    </row>
    <row r="3127" spans="1:9" x14ac:dyDescent="0.35">
      <c r="A3127" t="s">
        <v>4553</v>
      </c>
      <c r="B3127" t="s">
        <v>51</v>
      </c>
      <c r="C3127" t="s">
        <v>4358</v>
      </c>
      <c r="D3127" t="s">
        <v>340</v>
      </c>
      <c r="E3127" s="103">
        <v>3.4879355900566959E-3</v>
      </c>
      <c r="F3127" s="103">
        <v>680752</v>
      </c>
      <c r="G3127" s="103">
        <v>10</v>
      </c>
      <c r="H3127" t="s">
        <v>54</v>
      </c>
      <c r="I3127" s="103"/>
    </row>
    <row r="3128" spans="1:9" x14ac:dyDescent="0.35">
      <c r="A3128" t="s">
        <v>4554</v>
      </c>
      <c r="B3128" t="s">
        <v>51</v>
      </c>
      <c r="C3128" t="s">
        <v>4358</v>
      </c>
      <c r="D3128" t="s">
        <v>777</v>
      </c>
      <c r="E3128" s="103">
        <v>5.5214616878366998E-2</v>
      </c>
      <c r="F3128" s="103">
        <v>680752</v>
      </c>
      <c r="G3128" s="103">
        <v>10</v>
      </c>
      <c r="H3128" t="s">
        <v>54</v>
      </c>
      <c r="I3128" s="103"/>
    </row>
    <row r="3129" spans="1:9" x14ac:dyDescent="0.35">
      <c r="A3129" t="s">
        <v>4555</v>
      </c>
      <c r="B3129" t="s">
        <v>51</v>
      </c>
      <c r="C3129" t="s">
        <v>4358</v>
      </c>
      <c r="D3129" t="s">
        <v>776</v>
      </c>
      <c r="E3129" s="103">
        <v>0.12225797260682333</v>
      </c>
      <c r="F3129" s="103">
        <v>680752</v>
      </c>
      <c r="G3129" s="103">
        <v>10</v>
      </c>
      <c r="H3129" t="s">
        <v>54</v>
      </c>
      <c r="I3129" s="103"/>
    </row>
    <row r="3130" spans="1:9" x14ac:dyDescent="0.35">
      <c r="A3130" t="s">
        <v>4556</v>
      </c>
      <c r="B3130" t="s">
        <v>51</v>
      </c>
      <c r="C3130" t="s">
        <v>4359</v>
      </c>
      <c r="D3130" t="s">
        <v>40</v>
      </c>
      <c r="E3130" s="103">
        <v>5.5078753007828992E-4</v>
      </c>
      <c r="F3130" s="103">
        <v>680752</v>
      </c>
      <c r="G3130" s="103">
        <v>10</v>
      </c>
      <c r="H3130" t="s">
        <v>54</v>
      </c>
      <c r="I3130" s="103"/>
    </row>
    <row r="3131" spans="1:9" x14ac:dyDescent="0.35">
      <c r="A3131" t="s">
        <v>6063</v>
      </c>
      <c r="B3131" t="s">
        <v>51</v>
      </c>
      <c r="C3131" t="s">
        <v>4359</v>
      </c>
      <c r="D3131" t="s">
        <v>5070</v>
      </c>
      <c r="E3131" s="103">
        <v>5.8108007077468644E-4</v>
      </c>
      <c r="F3131" s="103">
        <v>680752</v>
      </c>
      <c r="G3131" s="103">
        <v>10</v>
      </c>
      <c r="H3131" t="s">
        <v>54</v>
      </c>
      <c r="I3131" s="103"/>
    </row>
    <row r="3132" spans="1:9" x14ac:dyDescent="0.35">
      <c r="A3132" t="s">
        <v>6064</v>
      </c>
      <c r="B3132" t="s">
        <v>51</v>
      </c>
      <c r="C3132" t="s">
        <v>4359</v>
      </c>
      <c r="D3132" t="s">
        <v>5071</v>
      </c>
      <c r="E3132" s="103">
        <v>5.5167175194777585E-4</v>
      </c>
      <c r="F3132" s="103">
        <v>680752</v>
      </c>
      <c r="G3132" s="103">
        <v>10</v>
      </c>
      <c r="H3132" t="s">
        <v>54</v>
      </c>
      <c r="I3132" s="103"/>
    </row>
    <row r="3133" spans="1:9" x14ac:dyDescent="0.35">
      <c r="A3133" t="s">
        <v>6065</v>
      </c>
      <c r="B3133" t="s">
        <v>51</v>
      </c>
      <c r="C3133" t="s">
        <v>4359</v>
      </c>
      <c r="D3133" t="s">
        <v>5072</v>
      </c>
      <c r="E3133" s="103">
        <v>5.5979461542982555E-4</v>
      </c>
      <c r="F3133" s="103">
        <v>680752</v>
      </c>
      <c r="G3133" s="103">
        <v>10</v>
      </c>
      <c r="H3133" t="s">
        <v>54</v>
      </c>
      <c r="I3133" s="103"/>
    </row>
    <row r="3134" spans="1:9" x14ac:dyDescent="0.35">
      <c r="A3134" t="s">
        <v>4557</v>
      </c>
      <c r="B3134" t="s">
        <v>51</v>
      </c>
      <c r="C3134" t="s">
        <v>4359</v>
      </c>
      <c r="D3134" t="s">
        <v>42</v>
      </c>
      <c r="E3134" s="103">
        <v>5.7798683169570542E-4</v>
      </c>
      <c r="F3134" s="103">
        <v>680752</v>
      </c>
      <c r="G3134" s="103">
        <v>10</v>
      </c>
      <c r="H3134" t="s">
        <v>54</v>
      </c>
      <c r="I3134" s="103"/>
    </row>
    <row r="3135" spans="1:9" x14ac:dyDescent="0.35">
      <c r="A3135" t="s">
        <v>4558</v>
      </c>
      <c r="B3135" t="s">
        <v>51</v>
      </c>
      <c r="C3135" t="s">
        <v>4359</v>
      </c>
      <c r="D3135" t="s">
        <v>1767</v>
      </c>
      <c r="E3135" s="103">
        <v>5.77015211962232E-4</v>
      </c>
      <c r="F3135" s="103">
        <v>680752</v>
      </c>
      <c r="G3135" s="103">
        <v>10</v>
      </c>
      <c r="H3135" t="s">
        <v>54</v>
      </c>
      <c r="I3135" s="103"/>
    </row>
    <row r="3136" spans="1:9" x14ac:dyDescent="0.35">
      <c r="A3136" t="s">
        <v>4559</v>
      </c>
      <c r="B3136" t="s">
        <v>51</v>
      </c>
      <c r="C3136" t="s">
        <v>4359</v>
      </c>
      <c r="D3136" t="s">
        <v>1768</v>
      </c>
      <c r="E3136" s="103">
        <v>5.1429580259138702E-4</v>
      </c>
      <c r="F3136" s="103">
        <v>680752</v>
      </c>
      <c r="G3136" s="103">
        <v>10</v>
      </c>
      <c r="H3136" t="s">
        <v>54</v>
      </c>
      <c r="I3136" s="103"/>
    </row>
    <row r="3137" spans="1:9" x14ac:dyDescent="0.35">
      <c r="A3137" t="s">
        <v>4560</v>
      </c>
      <c r="B3137" t="s">
        <v>51</v>
      </c>
      <c r="C3137" t="s">
        <v>4359</v>
      </c>
      <c r="D3137" t="s">
        <v>340</v>
      </c>
      <c r="E3137" s="103">
        <v>5.4896060460469262E-4</v>
      </c>
      <c r="F3137" s="103">
        <v>680752</v>
      </c>
      <c r="G3137" s="103">
        <v>10</v>
      </c>
      <c r="H3137" t="s">
        <v>54</v>
      </c>
      <c r="I3137" s="103"/>
    </row>
    <row r="3138" spans="1:9" x14ac:dyDescent="0.35">
      <c r="A3138" t="s">
        <v>4561</v>
      </c>
      <c r="B3138" t="s">
        <v>51</v>
      </c>
      <c r="C3138" t="s">
        <v>4359</v>
      </c>
      <c r="D3138" t="s">
        <v>777</v>
      </c>
      <c r="E3138" s="103">
        <v>7.220811118651368E-3</v>
      </c>
      <c r="F3138" s="103">
        <v>680752</v>
      </c>
      <c r="G3138" s="103">
        <v>10</v>
      </c>
      <c r="H3138" t="s">
        <v>54</v>
      </c>
      <c r="I3138" s="103"/>
    </row>
    <row r="3139" spans="1:9" x14ac:dyDescent="0.35">
      <c r="A3139" t="s">
        <v>4562</v>
      </c>
      <c r="B3139" t="s">
        <v>51</v>
      </c>
      <c r="C3139" t="s">
        <v>4359</v>
      </c>
      <c r="D3139" t="s">
        <v>776</v>
      </c>
      <c r="E3139" s="103">
        <v>1.7951341558473166E-2</v>
      </c>
      <c r="F3139" s="103">
        <v>680752</v>
      </c>
      <c r="G3139" s="103">
        <v>10</v>
      </c>
      <c r="H3139" t="s">
        <v>54</v>
      </c>
      <c r="I3139" s="103"/>
    </row>
    <row r="3140" spans="1:9" x14ac:dyDescent="0.35">
      <c r="A3140" t="s">
        <v>1029</v>
      </c>
      <c r="B3140" t="s">
        <v>51</v>
      </c>
      <c r="C3140" t="s">
        <v>36</v>
      </c>
      <c r="D3140" t="s">
        <v>40</v>
      </c>
      <c r="E3140" s="103">
        <v>1.6607247559541259E-5</v>
      </c>
      <c r="F3140" s="103">
        <v>680752</v>
      </c>
      <c r="G3140" s="103">
        <v>10</v>
      </c>
      <c r="H3140" t="s">
        <v>54</v>
      </c>
      <c r="I3140" s="103"/>
    </row>
    <row r="3141" spans="1:9" x14ac:dyDescent="0.35">
      <c r="A3141" t="s">
        <v>6066</v>
      </c>
      <c r="B3141" t="s">
        <v>51</v>
      </c>
      <c r="C3141" t="s">
        <v>36</v>
      </c>
      <c r="D3141" t="s">
        <v>5070</v>
      </c>
      <c r="E3141" s="103">
        <v>1.6733173073762123E-5</v>
      </c>
      <c r="F3141" s="103">
        <v>680752</v>
      </c>
      <c r="G3141" s="103">
        <v>10</v>
      </c>
      <c r="H3141" t="s">
        <v>54</v>
      </c>
      <c r="I3141" s="103"/>
    </row>
    <row r="3142" spans="1:9" x14ac:dyDescent="0.35">
      <c r="A3142" t="s">
        <v>6067</v>
      </c>
      <c r="B3142" t="s">
        <v>51</v>
      </c>
      <c r="C3142" t="s">
        <v>36</v>
      </c>
      <c r="D3142" t="s">
        <v>5071</v>
      </c>
      <c r="E3142" s="103">
        <v>1.6607247559541259E-5</v>
      </c>
      <c r="F3142" s="103">
        <v>680752</v>
      </c>
      <c r="G3142" s="103">
        <v>10</v>
      </c>
      <c r="H3142" t="s">
        <v>54</v>
      </c>
      <c r="I3142" s="103"/>
    </row>
    <row r="3143" spans="1:9" x14ac:dyDescent="0.35">
      <c r="A3143" t="s">
        <v>6068</v>
      </c>
      <c r="B3143" t="s">
        <v>51</v>
      </c>
      <c r="C3143" t="s">
        <v>36</v>
      </c>
      <c r="D3143" t="s">
        <v>5072</v>
      </c>
      <c r="E3143" s="103">
        <v>1.6607247559541259E-5</v>
      </c>
      <c r="F3143" s="103">
        <v>680752</v>
      </c>
      <c r="G3143" s="103">
        <v>10</v>
      </c>
      <c r="H3143" t="s">
        <v>54</v>
      </c>
      <c r="I3143" s="103"/>
    </row>
    <row r="3144" spans="1:9" x14ac:dyDescent="0.35">
      <c r="A3144" t="s">
        <v>1027</v>
      </c>
      <c r="B3144" t="s">
        <v>51</v>
      </c>
      <c r="C3144" t="s">
        <v>36</v>
      </c>
      <c r="D3144" t="s">
        <v>42</v>
      </c>
      <c r="E3144" s="103">
        <v>1.6660747798523401E-5</v>
      </c>
      <c r="F3144" s="103">
        <v>680752</v>
      </c>
      <c r="G3144" s="103">
        <v>10</v>
      </c>
      <c r="H3144" t="s">
        <v>54</v>
      </c>
      <c r="I3144" s="103"/>
    </row>
    <row r="3145" spans="1:9" x14ac:dyDescent="0.35">
      <c r="A3145" t="s">
        <v>2119</v>
      </c>
      <c r="B3145" t="s">
        <v>51</v>
      </c>
      <c r="C3145" t="s">
        <v>36</v>
      </c>
      <c r="D3145" t="s">
        <v>1767</v>
      </c>
      <c r="E3145" s="103">
        <v>1.6571410102670211E-5</v>
      </c>
      <c r="F3145" s="103">
        <v>680752</v>
      </c>
      <c r="G3145" s="103">
        <v>10</v>
      </c>
      <c r="H3145" t="s">
        <v>54</v>
      </c>
      <c r="I3145" s="103"/>
    </row>
    <row r="3146" spans="1:9" x14ac:dyDescent="0.35">
      <c r="A3146" t="s">
        <v>2120</v>
      </c>
      <c r="B3146" t="s">
        <v>51</v>
      </c>
      <c r="C3146" t="s">
        <v>36</v>
      </c>
      <c r="D3146" t="s">
        <v>1768</v>
      </c>
      <c r="E3146" s="103">
        <v>1.6241351922643011E-5</v>
      </c>
      <c r="F3146" s="103">
        <v>680752</v>
      </c>
      <c r="G3146" s="103">
        <v>10</v>
      </c>
      <c r="H3146" t="s">
        <v>54</v>
      </c>
      <c r="I3146" s="103"/>
    </row>
    <row r="3147" spans="1:9" x14ac:dyDescent="0.35">
      <c r="A3147" t="s">
        <v>1028</v>
      </c>
      <c r="B3147" t="s">
        <v>51</v>
      </c>
      <c r="C3147" t="s">
        <v>36</v>
      </c>
      <c r="D3147" t="s">
        <v>340</v>
      </c>
      <c r="E3147" s="103">
        <v>1.5568291410525316E-5</v>
      </c>
      <c r="F3147" s="103">
        <v>680752</v>
      </c>
      <c r="G3147" s="103">
        <v>10</v>
      </c>
      <c r="H3147" t="s">
        <v>54</v>
      </c>
      <c r="I3147" s="103"/>
    </row>
    <row r="3148" spans="1:9" x14ac:dyDescent="0.35">
      <c r="A3148" t="s">
        <v>762</v>
      </c>
      <c r="B3148" t="s">
        <v>51</v>
      </c>
      <c r="C3148" t="s">
        <v>36</v>
      </c>
      <c r="D3148" t="s">
        <v>777</v>
      </c>
      <c r="E3148" s="103">
        <v>1.097183519459053E-4</v>
      </c>
      <c r="F3148" s="103">
        <v>680752</v>
      </c>
      <c r="G3148" s="103">
        <v>10</v>
      </c>
      <c r="H3148" t="s">
        <v>54</v>
      </c>
      <c r="I3148" s="103"/>
    </row>
    <row r="3149" spans="1:9" x14ac:dyDescent="0.35">
      <c r="A3149" t="s">
        <v>763</v>
      </c>
      <c r="B3149" t="s">
        <v>51</v>
      </c>
      <c r="C3149" t="s">
        <v>36</v>
      </c>
      <c r="D3149" t="s">
        <v>776</v>
      </c>
      <c r="E3149" s="103">
        <v>2.9427352044276425E-4</v>
      </c>
      <c r="F3149" s="103">
        <v>680752</v>
      </c>
      <c r="G3149" s="103">
        <v>10</v>
      </c>
      <c r="H3149" t="s">
        <v>54</v>
      </c>
      <c r="I3149" s="103"/>
    </row>
    <row r="3150" spans="1:9" x14ac:dyDescent="0.35">
      <c r="A3150" t="s">
        <v>1032</v>
      </c>
      <c r="B3150" t="s">
        <v>51</v>
      </c>
      <c r="C3150" t="s">
        <v>37</v>
      </c>
      <c r="D3150" t="s">
        <v>40</v>
      </c>
      <c r="E3150" s="103">
        <v>3.0689932610087907E-2</v>
      </c>
      <c r="F3150" s="103">
        <v>680752</v>
      </c>
      <c r="G3150" s="103">
        <v>10</v>
      </c>
      <c r="H3150" t="s">
        <v>54</v>
      </c>
      <c r="I3150" s="103"/>
    </row>
    <row r="3151" spans="1:9" x14ac:dyDescent="0.35">
      <c r="A3151" t="s">
        <v>6069</v>
      </c>
      <c r="B3151" t="s">
        <v>51</v>
      </c>
      <c r="C3151" t="s">
        <v>37</v>
      </c>
      <c r="D3151" t="s">
        <v>5070</v>
      </c>
      <c r="E3151" s="103">
        <v>3.2554574031607983E-2</v>
      </c>
      <c r="F3151" s="103">
        <v>680752</v>
      </c>
      <c r="G3151" s="103">
        <v>10</v>
      </c>
      <c r="H3151" t="s">
        <v>54</v>
      </c>
      <c r="I3151" s="103"/>
    </row>
    <row r="3152" spans="1:9" x14ac:dyDescent="0.35">
      <c r="A3152" t="s">
        <v>6070</v>
      </c>
      <c r="B3152" t="s">
        <v>51</v>
      </c>
      <c r="C3152" t="s">
        <v>37</v>
      </c>
      <c r="D3152" t="s">
        <v>5071</v>
      </c>
      <c r="E3152" s="103">
        <v>3.0746678615044733E-2</v>
      </c>
      <c r="F3152" s="103">
        <v>680752</v>
      </c>
      <c r="G3152" s="103">
        <v>10</v>
      </c>
      <c r="H3152" t="s">
        <v>54</v>
      </c>
      <c r="I3152" s="103"/>
    </row>
    <row r="3153" spans="1:9" x14ac:dyDescent="0.35">
      <c r="A3153" t="s">
        <v>6071</v>
      </c>
      <c r="B3153" t="s">
        <v>51</v>
      </c>
      <c r="C3153" t="s">
        <v>37</v>
      </c>
      <c r="D3153" t="s">
        <v>5072</v>
      </c>
      <c r="E3153" s="103">
        <v>3.1341300141092522E-2</v>
      </c>
      <c r="F3153" s="103">
        <v>680752</v>
      </c>
      <c r="G3153" s="103">
        <v>10</v>
      </c>
      <c r="H3153" t="s">
        <v>54</v>
      </c>
      <c r="I3153" s="103"/>
    </row>
    <row r="3154" spans="1:9" x14ac:dyDescent="0.35">
      <c r="A3154" t="s">
        <v>1030</v>
      </c>
      <c r="B3154" t="s">
        <v>51</v>
      </c>
      <c r="C3154" t="s">
        <v>37</v>
      </c>
      <c r="D3154" t="s">
        <v>42</v>
      </c>
      <c r="E3154" s="103">
        <v>3.2389851530744557E-2</v>
      </c>
      <c r="F3154" s="103">
        <v>680752</v>
      </c>
      <c r="G3154" s="103">
        <v>10</v>
      </c>
      <c r="H3154" t="s">
        <v>54</v>
      </c>
      <c r="I3154" s="103"/>
    </row>
    <row r="3155" spans="1:9" x14ac:dyDescent="0.35">
      <c r="A3155" t="s">
        <v>2087</v>
      </c>
      <c r="B3155" t="s">
        <v>51</v>
      </c>
      <c r="C3155" t="s">
        <v>37</v>
      </c>
      <c r="D3155" t="s">
        <v>1767</v>
      </c>
      <c r="E3155" s="103">
        <v>3.2345859928405593E-2</v>
      </c>
      <c r="F3155" s="103">
        <v>680752</v>
      </c>
      <c r="G3155" s="103">
        <v>10</v>
      </c>
      <c r="H3155" t="s">
        <v>54</v>
      </c>
      <c r="I3155" s="103"/>
    </row>
    <row r="3156" spans="1:9" x14ac:dyDescent="0.35">
      <c r="A3156" t="s">
        <v>2088</v>
      </c>
      <c r="B3156" t="s">
        <v>51</v>
      </c>
      <c r="C3156" t="s">
        <v>37</v>
      </c>
      <c r="D3156" t="s">
        <v>1768</v>
      </c>
      <c r="E3156" s="103">
        <v>2.9171651121981286E-2</v>
      </c>
      <c r="F3156" s="103">
        <v>680752</v>
      </c>
      <c r="G3156" s="103">
        <v>10</v>
      </c>
      <c r="H3156" t="s">
        <v>54</v>
      </c>
      <c r="I3156" s="103"/>
    </row>
    <row r="3157" spans="1:9" x14ac:dyDescent="0.35">
      <c r="A3157" t="s">
        <v>1031</v>
      </c>
      <c r="B3157" t="s">
        <v>51</v>
      </c>
      <c r="C3157" t="s">
        <v>37</v>
      </c>
      <c r="D3157" t="s">
        <v>340</v>
      </c>
      <c r="E3157" s="103">
        <v>3.0692798516710102E-2</v>
      </c>
      <c r="F3157" s="103">
        <v>680752</v>
      </c>
      <c r="G3157" s="103">
        <v>10</v>
      </c>
      <c r="H3157" t="s">
        <v>54</v>
      </c>
      <c r="I3157" s="103"/>
    </row>
    <row r="3158" spans="1:9" x14ac:dyDescent="0.35">
      <c r="A3158" t="s">
        <v>764</v>
      </c>
      <c r="B3158" t="s">
        <v>51</v>
      </c>
      <c r="C3158" t="s">
        <v>37</v>
      </c>
      <c r="D3158" t="s">
        <v>777</v>
      </c>
      <c r="E3158" s="103">
        <v>0.21167689353395</v>
      </c>
      <c r="F3158" s="103">
        <v>680752</v>
      </c>
      <c r="G3158" s="103">
        <v>10</v>
      </c>
      <c r="H3158" t="s">
        <v>54</v>
      </c>
      <c r="I3158" s="103"/>
    </row>
    <row r="3159" spans="1:9" x14ac:dyDescent="0.35">
      <c r="A3159" t="s">
        <v>765</v>
      </c>
      <c r="B3159" t="s">
        <v>51</v>
      </c>
      <c r="C3159" t="s">
        <v>37</v>
      </c>
      <c r="D3159" t="s">
        <v>776</v>
      </c>
      <c r="E3159" s="103">
        <v>0.56011381439691532</v>
      </c>
      <c r="F3159" s="103">
        <v>680752</v>
      </c>
      <c r="G3159" s="103">
        <v>10</v>
      </c>
      <c r="H3159" t="s">
        <v>54</v>
      </c>
      <c r="I3159" s="103"/>
    </row>
    <row r="3160" spans="1:9" x14ac:dyDescent="0.35">
      <c r="A3160" t="s">
        <v>1035</v>
      </c>
      <c r="B3160" t="s">
        <v>51</v>
      </c>
      <c r="C3160" t="s">
        <v>38</v>
      </c>
      <c r="D3160" t="s">
        <v>40</v>
      </c>
      <c r="E3160" s="103">
        <v>2.7119458567954907E-4</v>
      </c>
      <c r="F3160" s="103">
        <v>680752</v>
      </c>
      <c r="G3160" s="103">
        <v>10</v>
      </c>
      <c r="H3160" t="s">
        <v>54</v>
      </c>
      <c r="I3160" s="103"/>
    </row>
    <row r="3161" spans="1:9" x14ac:dyDescent="0.35">
      <c r="A3161" t="s">
        <v>6072</v>
      </c>
      <c r="B3161" t="s">
        <v>51</v>
      </c>
      <c r="C3161" t="s">
        <v>38</v>
      </c>
      <c r="D3161" t="s">
        <v>5070</v>
      </c>
      <c r="E3161" s="103">
        <v>8.0634293455264657E-4</v>
      </c>
      <c r="F3161" s="103">
        <v>680752</v>
      </c>
      <c r="G3161" s="103">
        <v>10</v>
      </c>
      <c r="H3161" t="s">
        <v>54</v>
      </c>
      <c r="I3161" s="103"/>
    </row>
    <row r="3162" spans="1:9" x14ac:dyDescent="0.35">
      <c r="A3162" t="s">
        <v>6073</v>
      </c>
      <c r="B3162" t="s">
        <v>51</v>
      </c>
      <c r="C3162" t="s">
        <v>38</v>
      </c>
      <c r="D3162" t="s">
        <v>5071</v>
      </c>
      <c r="E3162" s="103">
        <v>2.718841684532016E-4</v>
      </c>
      <c r="F3162" s="103">
        <v>680752</v>
      </c>
      <c r="G3162" s="103">
        <v>10</v>
      </c>
      <c r="H3162" t="s">
        <v>54</v>
      </c>
      <c r="I3162" s="103"/>
    </row>
    <row r="3163" spans="1:9" x14ac:dyDescent="0.35">
      <c r="A3163" t="s">
        <v>6074</v>
      </c>
      <c r="B3163" t="s">
        <v>51</v>
      </c>
      <c r="C3163" t="s">
        <v>38</v>
      </c>
      <c r="D3163" t="s">
        <v>5072</v>
      </c>
      <c r="E3163" s="103">
        <v>2.8962999469243466E-4</v>
      </c>
      <c r="F3163" s="103">
        <v>680752</v>
      </c>
      <c r="G3163" s="103">
        <v>10</v>
      </c>
      <c r="H3163" t="s">
        <v>54</v>
      </c>
      <c r="I3163" s="103"/>
    </row>
    <row r="3164" spans="1:9" x14ac:dyDescent="0.35">
      <c r="A3164" t="s">
        <v>1033</v>
      </c>
      <c r="B3164" t="s">
        <v>51</v>
      </c>
      <c r="C3164" t="s">
        <v>38</v>
      </c>
      <c r="D3164" t="s">
        <v>42</v>
      </c>
      <c r="E3164" s="103">
        <v>8.0108532615235522E-4</v>
      </c>
      <c r="F3164" s="103">
        <v>680752</v>
      </c>
      <c r="G3164" s="103">
        <v>10</v>
      </c>
      <c r="H3164" t="s">
        <v>54</v>
      </c>
      <c r="I3164" s="103"/>
    </row>
    <row r="3165" spans="1:9" x14ac:dyDescent="0.35">
      <c r="A3165" t="s">
        <v>2089</v>
      </c>
      <c r="B3165" t="s">
        <v>51</v>
      </c>
      <c r="C3165" t="s">
        <v>38</v>
      </c>
      <c r="D3165" t="s">
        <v>1767</v>
      </c>
      <c r="E3165" s="103">
        <v>8.0023243376359644E-4</v>
      </c>
      <c r="F3165" s="103">
        <v>680752</v>
      </c>
      <c r="G3165" s="103">
        <v>10</v>
      </c>
      <c r="H3165" t="s">
        <v>54</v>
      </c>
      <c r="I3165" s="103"/>
    </row>
    <row r="3166" spans="1:9" x14ac:dyDescent="0.35">
      <c r="A3166" t="s">
        <v>2090</v>
      </c>
      <c r="B3166" t="s">
        <v>51</v>
      </c>
      <c r="C3166" t="s">
        <v>38</v>
      </c>
      <c r="D3166" t="s">
        <v>1768</v>
      </c>
      <c r="E3166" s="103">
        <v>6.1829696244893398E-4</v>
      </c>
      <c r="F3166" s="103">
        <v>680752</v>
      </c>
      <c r="G3166" s="103">
        <v>10</v>
      </c>
      <c r="H3166" t="s">
        <v>54</v>
      </c>
      <c r="I3166" s="103"/>
    </row>
    <row r="3167" spans="1:9" x14ac:dyDescent="0.35">
      <c r="A3167" t="s">
        <v>1034</v>
      </c>
      <c r="B3167" t="s">
        <v>51</v>
      </c>
      <c r="C3167" t="s">
        <v>38</v>
      </c>
      <c r="D3167" t="s">
        <v>340</v>
      </c>
      <c r="E3167" s="103">
        <v>2.7374130170467831E-4</v>
      </c>
      <c r="F3167" s="103">
        <v>680752</v>
      </c>
      <c r="G3167" s="103">
        <v>10</v>
      </c>
      <c r="H3167" t="s">
        <v>54</v>
      </c>
      <c r="I3167" s="103"/>
    </row>
    <row r="3168" spans="1:9" x14ac:dyDescent="0.35">
      <c r="A3168" t="s">
        <v>766</v>
      </c>
      <c r="B3168" t="s">
        <v>51</v>
      </c>
      <c r="C3168" t="s">
        <v>38</v>
      </c>
      <c r="D3168" t="s">
        <v>777</v>
      </c>
      <c r="E3168" s="103">
        <v>1.7391458643668887E-3</v>
      </c>
      <c r="F3168" s="103">
        <v>680752</v>
      </c>
      <c r="G3168" s="103">
        <v>10</v>
      </c>
      <c r="H3168" t="s">
        <v>54</v>
      </c>
      <c r="I3168" s="103"/>
    </row>
    <row r="3169" spans="1:9" x14ac:dyDescent="0.35">
      <c r="A3169" t="s">
        <v>767</v>
      </c>
      <c r="B3169" t="s">
        <v>51</v>
      </c>
      <c r="C3169" t="s">
        <v>38</v>
      </c>
      <c r="D3169" t="s">
        <v>776</v>
      </c>
      <c r="E3169" s="103">
        <v>4.4299753244133036E-3</v>
      </c>
      <c r="F3169" s="103">
        <v>680752</v>
      </c>
      <c r="G3169" s="103">
        <v>10</v>
      </c>
      <c r="H3169" t="s">
        <v>54</v>
      </c>
      <c r="I3169" s="103"/>
    </row>
    <row r="3170" spans="1:9" x14ac:dyDescent="0.35">
      <c r="A3170" t="s">
        <v>1201</v>
      </c>
      <c r="B3170" t="s">
        <v>51</v>
      </c>
      <c r="C3170" t="s">
        <v>39</v>
      </c>
      <c r="D3170" t="s">
        <v>40</v>
      </c>
      <c r="E3170" s="103">
        <v>0</v>
      </c>
      <c r="F3170" s="103">
        <v>680752</v>
      </c>
      <c r="G3170" s="103">
        <v>10</v>
      </c>
      <c r="H3170" t="s">
        <v>54</v>
      </c>
      <c r="I3170" s="103"/>
    </row>
    <row r="3171" spans="1:9" x14ac:dyDescent="0.35">
      <c r="A3171" t="s">
        <v>6075</v>
      </c>
      <c r="B3171" t="s">
        <v>51</v>
      </c>
      <c r="C3171" t="s">
        <v>39</v>
      </c>
      <c r="D3171" t="s">
        <v>5070</v>
      </c>
      <c r="E3171" s="103">
        <v>0</v>
      </c>
      <c r="F3171" s="103">
        <v>680752</v>
      </c>
      <c r="G3171" s="103">
        <v>10</v>
      </c>
      <c r="H3171" t="s">
        <v>54</v>
      </c>
      <c r="I3171" s="103"/>
    </row>
    <row r="3172" spans="1:9" x14ac:dyDescent="0.35">
      <c r="A3172" t="s">
        <v>6076</v>
      </c>
      <c r="B3172" t="s">
        <v>51</v>
      </c>
      <c r="C3172" t="s">
        <v>39</v>
      </c>
      <c r="D3172" t="s">
        <v>5071</v>
      </c>
      <c r="E3172" s="103">
        <v>0</v>
      </c>
      <c r="F3172" s="103">
        <v>680752</v>
      </c>
      <c r="G3172" s="103">
        <v>10</v>
      </c>
      <c r="H3172" t="s">
        <v>54</v>
      </c>
      <c r="I3172" s="103"/>
    </row>
    <row r="3173" spans="1:9" x14ac:dyDescent="0.35">
      <c r="A3173" t="s">
        <v>6077</v>
      </c>
      <c r="B3173" t="s">
        <v>51</v>
      </c>
      <c r="C3173" t="s">
        <v>39</v>
      </c>
      <c r="D3173" t="s">
        <v>5072</v>
      </c>
      <c r="E3173" s="103">
        <v>0</v>
      </c>
      <c r="F3173" s="103">
        <v>680752</v>
      </c>
      <c r="G3173" s="103">
        <v>10</v>
      </c>
      <c r="H3173" t="s">
        <v>54</v>
      </c>
      <c r="I3173" s="103"/>
    </row>
    <row r="3174" spans="1:9" x14ac:dyDescent="0.35">
      <c r="A3174" t="s">
        <v>1202</v>
      </c>
      <c r="B3174" t="s">
        <v>51</v>
      </c>
      <c r="C3174" t="s">
        <v>39</v>
      </c>
      <c r="D3174" t="s">
        <v>42</v>
      </c>
      <c r="E3174" s="103">
        <v>0</v>
      </c>
      <c r="F3174" s="103">
        <v>680752</v>
      </c>
      <c r="G3174" s="103">
        <v>10</v>
      </c>
      <c r="H3174" t="s">
        <v>54</v>
      </c>
      <c r="I3174" s="103"/>
    </row>
    <row r="3175" spans="1:9" x14ac:dyDescent="0.35">
      <c r="A3175" t="s">
        <v>2091</v>
      </c>
      <c r="B3175" t="s">
        <v>51</v>
      </c>
      <c r="C3175" t="s">
        <v>39</v>
      </c>
      <c r="D3175" t="s">
        <v>1767</v>
      </c>
      <c r="E3175" s="103">
        <v>0</v>
      </c>
      <c r="F3175" s="103">
        <v>680752</v>
      </c>
      <c r="G3175" s="103">
        <v>10</v>
      </c>
      <c r="H3175" t="s">
        <v>54</v>
      </c>
      <c r="I3175" s="103"/>
    </row>
    <row r="3176" spans="1:9" x14ac:dyDescent="0.35">
      <c r="A3176" t="s">
        <v>2092</v>
      </c>
      <c r="B3176" t="s">
        <v>51</v>
      </c>
      <c r="C3176" t="s">
        <v>39</v>
      </c>
      <c r="D3176" t="s">
        <v>1768</v>
      </c>
      <c r="E3176" s="103">
        <v>0</v>
      </c>
      <c r="F3176" s="103">
        <v>680752</v>
      </c>
      <c r="G3176" s="103">
        <v>10</v>
      </c>
      <c r="H3176" t="s">
        <v>54</v>
      </c>
      <c r="I3176" s="103"/>
    </row>
    <row r="3177" spans="1:9" x14ac:dyDescent="0.35">
      <c r="A3177" t="s">
        <v>1203</v>
      </c>
      <c r="B3177" t="s">
        <v>51</v>
      </c>
      <c r="C3177" t="s">
        <v>39</v>
      </c>
      <c r="D3177" t="s">
        <v>340</v>
      </c>
      <c r="E3177" s="103">
        <v>0</v>
      </c>
      <c r="F3177" s="103">
        <v>680752</v>
      </c>
      <c r="G3177" s="103">
        <v>10</v>
      </c>
      <c r="H3177" t="s">
        <v>54</v>
      </c>
      <c r="I3177" s="103"/>
    </row>
    <row r="3178" spans="1:9" x14ac:dyDescent="0.35">
      <c r="A3178" t="s">
        <v>1204</v>
      </c>
      <c r="B3178" t="s">
        <v>51</v>
      </c>
      <c r="C3178" t="s">
        <v>39</v>
      </c>
      <c r="D3178" t="s">
        <v>777</v>
      </c>
      <c r="E3178" s="103">
        <v>0</v>
      </c>
      <c r="F3178" s="103">
        <v>680752</v>
      </c>
      <c r="G3178" s="103">
        <v>10</v>
      </c>
      <c r="H3178" t="s">
        <v>54</v>
      </c>
      <c r="I3178" s="103"/>
    </row>
    <row r="3179" spans="1:9" x14ac:dyDescent="0.35">
      <c r="A3179" t="s">
        <v>1205</v>
      </c>
      <c r="B3179" t="s">
        <v>51</v>
      </c>
      <c r="C3179" t="s">
        <v>39</v>
      </c>
      <c r="D3179" t="s">
        <v>776</v>
      </c>
      <c r="E3179" s="103">
        <v>0</v>
      </c>
      <c r="F3179" s="103">
        <v>680752</v>
      </c>
      <c r="G3179" s="103">
        <v>10</v>
      </c>
      <c r="H3179" t="s">
        <v>54</v>
      </c>
      <c r="I3179" s="103"/>
    </row>
    <row r="3180" spans="1:9" x14ac:dyDescent="0.35">
      <c r="A3180" t="s">
        <v>2787</v>
      </c>
      <c r="B3180" t="s">
        <v>51</v>
      </c>
      <c r="C3180" t="s">
        <v>2588</v>
      </c>
      <c r="D3180" t="s">
        <v>40</v>
      </c>
      <c r="E3180" s="103">
        <v>5.3879125622107528E-5</v>
      </c>
      <c r="F3180" s="103">
        <v>680752</v>
      </c>
      <c r="G3180" s="103">
        <v>10</v>
      </c>
      <c r="H3180" t="s">
        <v>54</v>
      </c>
      <c r="I3180" s="103"/>
    </row>
    <row r="3181" spans="1:9" x14ac:dyDescent="0.35">
      <c r="A3181" t="s">
        <v>6078</v>
      </c>
      <c r="B3181" t="s">
        <v>51</v>
      </c>
      <c r="C3181" t="s">
        <v>2588</v>
      </c>
      <c r="D3181" t="s">
        <v>5070</v>
      </c>
      <c r="E3181" s="103">
        <v>5.7721234573682234E-5</v>
      </c>
      <c r="F3181" s="103">
        <v>680752</v>
      </c>
      <c r="G3181" s="103">
        <v>10</v>
      </c>
      <c r="H3181" t="s">
        <v>54</v>
      </c>
      <c r="I3181" s="103"/>
    </row>
    <row r="3182" spans="1:9" x14ac:dyDescent="0.35">
      <c r="A3182" t="s">
        <v>6079</v>
      </c>
      <c r="B3182" t="s">
        <v>51</v>
      </c>
      <c r="C3182" t="s">
        <v>2588</v>
      </c>
      <c r="D3182" t="s">
        <v>5071</v>
      </c>
      <c r="E3182" s="103">
        <v>5.4132549992571122E-5</v>
      </c>
      <c r="F3182" s="103">
        <v>680752</v>
      </c>
      <c r="G3182" s="103">
        <v>10</v>
      </c>
      <c r="H3182" t="s">
        <v>54</v>
      </c>
      <c r="I3182" s="103"/>
    </row>
    <row r="3183" spans="1:9" x14ac:dyDescent="0.35">
      <c r="A3183" t="s">
        <v>6080</v>
      </c>
      <c r="B3183" t="s">
        <v>51</v>
      </c>
      <c r="C3183" t="s">
        <v>2588</v>
      </c>
      <c r="D3183" t="s">
        <v>5072</v>
      </c>
      <c r="E3183" s="103">
        <v>5.6972408806734866E-5</v>
      </c>
      <c r="F3183" s="103">
        <v>680752</v>
      </c>
      <c r="G3183" s="103">
        <v>10</v>
      </c>
      <c r="H3183" t="s">
        <v>54</v>
      </c>
      <c r="I3183" s="103"/>
    </row>
    <row r="3184" spans="1:9" x14ac:dyDescent="0.35">
      <c r="A3184" t="s">
        <v>2788</v>
      </c>
      <c r="B3184" t="s">
        <v>51</v>
      </c>
      <c r="C3184" t="s">
        <v>2588</v>
      </c>
      <c r="D3184" t="s">
        <v>42</v>
      </c>
      <c r="E3184" s="103">
        <v>5.7410561464688843E-5</v>
      </c>
      <c r="F3184" s="103">
        <v>680752</v>
      </c>
      <c r="G3184" s="103">
        <v>10</v>
      </c>
      <c r="H3184" t="s">
        <v>54</v>
      </c>
      <c r="I3184" s="103"/>
    </row>
    <row r="3185" spans="1:9" x14ac:dyDescent="0.35">
      <c r="A3185" t="s">
        <v>2789</v>
      </c>
      <c r="B3185" t="s">
        <v>51</v>
      </c>
      <c r="C3185" t="s">
        <v>2588</v>
      </c>
      <c r="D3185" t="s">
        <v>1767</v>
      </c>
      <c r="E3185" s="103">
        <v>5.7238585324929506E-5</v>
      </c>
      <c r="F3185" s="103">
        <v>680752</v>
      </c>
      <c r="G3185" s="103">
        <v>10</v>
      </c>
      <c r="H3185" t="s">
        <v>54</v>
      </c>
      <c r="I3185" s="103"/>
    </row>
    <row r="3186" spans="1:9" x14ac:dyDescent="0.35">
      <c r="A3186" t="s">
        <v>2790</v>
      </c>
      <c r="B3186" t="s">
        <v>51</v>
      </c>
      <c r="C3186" t="s">
        <v>2588</v>
      </c>
      <c r="D3186" t="s">
        <v>1768</v>
      </c>
      <c r="E3186" s="103">
        <v>5.0842418627040285E-5</v>
      </c>
      <c r="F3186" s="103">
        <v>680752</v>
      </c>
      <c r="G3186" s="103">
        <v>10</v>
      </c>
      <c r="H3186" t="s">
        <v>54</v>
      </c>
      <c r="I3186" s="103"/>
    </row>
    <row r="3187" spans="1:9" x14ac:dyDescent="0.35">
      <c r="A3187" t="s">
        <v>2791</v>
      </c>
      <c r="B3187" t="s">
        <v>51</v>
      </c>
      <c r="C3187" t="s">
        <v>2588</v>
      </c>
      <c r="D3187" t="s">
        <v>340</v>
      </c>
      <c r="E3187" s="103">
        <v>5.5048491144383788E-5</v>
      </c>
      <c r="F3187" s="103">
        <v>680752</v>
      </c>
      <c r="G3187" s="103">
        <v>10</v>
      </c>
      <c r="H3187" t="s">
        <v>54</v>
      </c>
      <c r="I3187" s="103"/>
    </row>
    <row r="3188" spans="1:9" x14ac:dyDescent="0.35">
      <c r="A3188" t="s">
        <v>2792</v>
      </c>
      <c r="B3188" t="s">
        <v>51</v>
      </c>
      <c r="C3188" t="s">
        <v>2588</v>
      </c>
      <c r="D3188" t="s">
        <v>777</v>
      </c>
      <c r="E3188" s="103">
        <v>3.9019494664517388E-4</v>
      </c>
      <c r="F3188" s="103">
        <v>680752</v>
      </c>
      <c r="G3188" s="103">
        <v>10</v>
      </c>
      <c r="H3188" t="s">
        <v>54</v>
      </c>
      <c r="I3188" s="103"/>
    </row>
    <row r="3189" spans="1:9" x14ac:dyDescent="0.35">
      <c r="A3189" t="s">
        <v>2793</v>
      </c>
      <c r="B3189" t="s">
        <v>51</v>
      </c>
      <c r="C3189" t="s">
        <v>2588</v>
      </c>
      <c r="D3189" t="s">
        <v>776</v>
      </c>
      <c r="E3189" s="103">
        <v>9.8926774560962856E-4</v>
      </c>
      <c r="F3189" s="103">
        <v>680752</v>
      </c>
      <c r="G3189" s="103">
        <v>10</v>
      </c>
      <c r="H3189" t="s">
        <v>54</v>
      </c>
      <c r="I3189" s="103"/>
    </row>
    <row r="3190" spans="1:9" x14ac:dyDescent="0.35">
      <c r="A3190" t="s">
        <v>2794</v>
      </c>
      <c r="B3190" t="s">
        <v>51</v>
      </c>
      <c r="C3190" t="s">
        <v>2589</v>
      </c>
      <c r="D3190" t="s">
        <v>40</v>
      </c>
      <c r="E3190" s="103">
        <v>7.0391828898037792E-4</v>
      </c>
      <c r="F3190" s="103">
        <v>680752</v>
      </c>
      <c r="G3190" s="103">
        <v>10</v>
      </c>
      <c r="H3190" t="s">
        <v>54</v>
      </c>
      <c r="I3190" s="103"/>
    </row>
    <row r="3191" spans="1:9" x14ac:dyDescent="0.35">
      <c r="A3191" t="s">
        <v>6081</v>
      </c>
      <c r="B3191" t="s">
        <v>51</v>
      </c>
      <c r="C3191" t="s">
        <v>2589</v>
      </c>
      <c r="D3191" t="s">
        <v>5070</v>
      </c>
      <c r="E3191" s="103">
        <v>7.6629404504011817E-4</v>
      </c>
      <c r="F3191" s="103">
        <v>680752</v>
      </c>
      <c r="G3191" s="103">
        <v>10</v>
      </c>
      <c r="H3191" t="s">
        <v>54</v>
      </c>
      <c r="I3191" s="103"/>
    </row>
    <row r="3192" spans="1:9" x14ac:dyDescent="0.35">
      <c r="A3192" t="s">
        <v>6082</v>
      </c>
      <c r="B3192" t="s">
        <v>51</v>
      </c>
      <c r="C3192" t="s">
        <v>2589</v>
      </c>
      <c r="D3192" t="s">
        <v>5071</v>
      </c>
      <c r="E3192" s="103">
        <v>7.0567041186790917E-4</v>
      </c>
      <c r="F3192" s="103">
        <v>680752</v>
      </c>
      <c r="G3192" s="103">
        <v>10</v>
      </c>
      <c r="H3192" t="s">
        <v>54</v>
      </c>
      <c r="I3192" s="103"/>
    </row>
    <row r="3193" spans="1:9" x14ac:dyDescent="0.35">
      <c r="A3193" t="s">
        <v>6083</v>
      </c>
      <c r="B3193" t="s">
        <v>51</v>
      </c>
      <c r="C3193" t="s">
        <v>2589</v>
      </c>
      <c r="D3193" t="s">
        <v>5072</v>
      </c>
      <c r="E3193" s="103">
        <v>7.4578011122664761E-4</v>
      </c>
      <c r="F3193" s="103">
        <v>680752</v>
      </c>
      <c r="G3193" s="103">
        <v>10</v>
      </c>
      <c r="H3193" t="s">
        <v>54</v>
      </c>
      <c r="I3193" s="103"/>
    </row>
    <row r="3194" spans="1:9" x14ac:dyDescent="0.35">
      <c r="A3194" t="s">
        <v>2795</v>
      </c>
      <c r="B3194" t="s">
        <v>51</v>
      </c>
      <c r="C3194" t="s">
        <v>2589</v>
      </c>
      <c r="D3194" t="s">
        <v>42</v>
      </c>
      <c r="E3194" s="103">
        <v>2.1417922552240667E-3</v>
      </c>
      <c r="F3194" s="103">
        <v>680752</v>
      </c>
      <c r="G3194" s="103">
        <v>10</v>
      </c>
      <c r="H3194" t="s">
        <v>54</v>
      </c>
      <c r="I3194" s="103"/>
    </row>
    <row r="3195" spans="1:9" x14ac:dyDescent="0.35">
      <c r="A3195" t="s">
        <v>2796</v>
      </c>
      <c r="B3195" t="s">
        <v>51</v>
      </c>
      <c r="C3195" t="s">
        <v>2589</v>
      </c>
      <c r="D3195" t="s">
        <v>1767</v>
      </c>
      <c r="E3195" s="103">
        <v>2.3241971431222528E-3</v>
      </c>
      <c r="F3195" s="103">
        <v>680752</v>
      </c>
      <c r="G3195" s="103">
        <v>10</v>
      </c>
      <c r="H3195" t="s">
        <v>54</v>
      </c>
      <c r="I3195" s="103"/>
    </row>
    <row r="3196" spans="1:9" x14ac:dyDescent="0.35">
      <c r="A3196" t="s">
        <v>2797</v>
      </c>
      <c r="B3196" t="s">
        <v>51</v>
      </c>
      <c r="C3196" t="s">
        <v>2589</v>
      </c>
      <c r="D3196" t="s">
        <v>1768</v>
      </c>
      <c r="E3196" s="103">
        <v>1.4924467867725585E-3</v>
      </c>
      <c r="F3196" s="103">
        <v>680752</v>
      </c>
      <c r="G3196" s="103">
        <v>10</v>
      </c>
      <c r="H3196" t="s">
        <v>54</v>
      </c>
      <c r="I3196" s="103"/>
    </row>
    <row r="3197" spans="1:9" x14ac:dyDescent="0.35">
      <c r="A3197" t="s">
        <v>2798</v>
      </c>
      <c r="B3197" t="s">
        <v>51</v>
      </c>
      <c r="C3197" t="s">
        <v>2589</v>
      </c>
      <c r="D3197" t="s">
        <v>340</v>
      </c>
      <c r="E3197" s="103">
        <v>7.3915341821735028E-4</v>
      </c>
      <c r="F3197" s="103">
        <v>680752</v>
      </c>
      <c r="G3197" s="103">
        <v>10</v>
      </c>
      <c r="H3197" t="s">
        <v>54</v>
      </c>
      <c r="I3197" s="103"/>
    </row>
    <row r="3198" spans="1:9" x14ac:dyDescent="0.35">
      <c r="A3198" t="s">
        <v>2799</v>
      </c>
      <c r="B3198" t="s">
        <v>51</v>
      </c>
      <c r="C3198" t="s">
        <v>2589</v>
      </c>
      <c r="D3198" t="s">
        <v>777</v>
      </c>
      <c r="E3198" s="103">
        <v>4.146273147672898E-3</v>
      </c>
      <c r="F3198" s="103">
        <v>680752</v>
      </c>
      <c r="G3198" s="103">
        <v>10</v>
      </c>
      <c r="H3198" t="s">
        <v>54</v>
      </c>
      <c r="I3198" s="103"/>
    </row>
    <row r="3199" spans="1:9" x14ac:dyDescent="0.35">
      <c r="A3199" t="s">
        <v>2800</v>
      </c>
      <c r="B3199" t="s">
        <v>51</v>
      </c>
      <c r="C3199" t="s">
        <v>2589</v>
      </c>
      <c r="D3199" t="s">
        <v>776</v>
      </c>
      <c r="E3199" s="103">
        <v>1.1120640934203722E-2</v>
      </c>
      <c r="F3199" s="103">
        <v>680752</v>
      </c>
      <c r="G3199" s="103">
        <v>10</v>
      </c>
      <c r="H3199" t="s">
        <v>54</v>
      </c>
      <c r="I3199" s="103"/>
    </row>
    <row r="3200" spans="1:9" x14ac:dyDescent="0.35">
      <c r="A3200" t="s">
        <v>2780</v>
      </c>
      <c r="B3200" t="s">
        <v>51</v>
      </c>
      <c r="C3200" t="s">
        <v>2590</v>
      </c>
      <c r="D3200" t="s">
        <v>40</v>
      </c>
      <c r="E3200" s="103">
        <v>0</v>
      </c>
      <c r="F3200" s="103">
        <v>680752</v>
      </c>
      <c r="G3200" s="103">
        <v>10</v>
      </c>
      <c r="H3200" t="s">
        <v>54</v>
      </c>
      <c r="I3200" s="103"/>
    </row>
    <row r="3201" spans="1:9" x14ac:dyDescent="0.35">
      <c r="A3201" t="s">
        <v>6084</v>
      </c>
      <c r="B3201" t="s">
        <v>51</v>
      </c>
      <c r="C3201" t="s">
        <v>2590</v>
      </c>
      <c r="D3201" t="s">
        <v>5070</v>
      </c>
      <c r="E3201" s="103">
        <v>0</v>
      </c>
      <c r="F3201" s="103">
        <v>680752</v>
      </c>
      <c r="G3201" s="103">
        <v>10</v>
      </c>
      <c r="H3201" t="s">
        <v>54</v>
      </c>
      <c r="I3201" s="103"/>
    </row>
    <row r="3202" spans="1:9" x14ac:dyDescent="0.35">
      <c r="A3202" t="s">
        <v>6085</v>
      </c>
      <c r="B3202" t="s">
        <v>51</v>
      </c>
      <c r="C3202" t="s">
        <v>2590</v>
      </c>
      <c r="D3202" t="s">
        <v>5071</v>
      </c>
      <c r="E3202" s="103">
        <v>0</v>
      </c>
      <c r="F3202" s="103">
        <v>680752</v>
      </c>
      <c r="G3202" s="103">
        <v>10</v>
      </c>
      <c r="H3202" t="s">
        <v>54</v>
      </c>
      <c r="I3202" s="103"/>
    </row>
    <row r="3203" spans="1:9" x14ac:dyDescent="0.35">
      <c r="A3203" t="s">
        <v>6086</v>
      </c>
      <c r="B3203" t="s">
        <v>51</v>
      </c>
      <c r="C3203" t="s">
        <v>2590</v>
      </c>
      <c r="D3203" t="s">
        <v>5072</v>
      </c>
      <c r="E3203" s="103">
        <v>0</v>
      </c>
      <c r="F3203" s="103">
        <v>680752</v>
      </c>
      <c r="G3203" s="103">
        <v>10</v>
      </c>
      <c r="H3203" t="s">
        <v>54</v>
      </c>
      <c r="I3203" s="103"/>
    </row>
    <row r="3204" spans="1:9" x14ac:dyDescent="0.35">
      <c r="A3204" t="s">
        <v>2781</v>
      </c>
      <c r="B3204" t="s">
        <v>51</v>
      </c>
      <c r="C3204" t="s">
        <v>2590</v>
      </c>
      <c r="D3204" t="s">
        <v>42</v>
      </c>
      <c r="E3204" s="103">
        <v>0</v>
      </c>
      <c r="F3204" s="103">
        <v>680752</v>
      </c>
      <c r="G3204" s="103">
        <v>10</v>
      </c>
      <c r="H3204" t="s">
        <v>54</v>
      </c>
      <c r="I3204" s="103"/>
    </row>
    <row r="3205" spans="1:9" x14ac:dyDescent="0.35">
      <c r="A3205" t="s">
        <v>2782</v>
      </c>
      <c r="B3205" t="s">
        <v>51</v>
      </c>
      <c r="C3205" t="s">
        <v>2590</v>
      </c>
      <c r="D3205" t="s">
        <v>1767</v>
      </c>
      <c r="E3205" s="103">
        <v>0</v>
      </c>
      <c r="F3205" s="103">
        <v>680752</v>
      </c>
      <c r="G3205" s="103">
        <v>10</v>
      </c>
      <c r="H3205" t="s">
        <v>54</v>
      </c>
      <c r="I3205" s="103"/>
    </row>
    <row r="3206" spans="1:9" x14ac:dyDescent="0.35">
      <c r="A3206" t="s">
        <v>2783</v>
      </c>
      <c r="B3206" t="s">
        <v>51</v>
      </c>
      <c r="C3206" t="s">
        <v>2590</v>
      </c>
      <c r="D3206" t="s">
        <v>1768</v>
      </c>
      <c r="E3206" s="103">
        <v>0</v>
      </c>
      <c r="F3206" s="103">
        <v>680752</v>
      </c>
      <c r="G3206" s="103">
        <v>10</v>
      </c>
      <c r="H3206" t="s">
        <v>54</v>
      </c>
      <c r="I3206" s="103"/>
    </row>
    <row r="3207" spans="1:9" x14ac:dyDescent="0.35">
      <c r="A3207" t="s">
        <v>2784</v>
      </c>
      <c r="B3207" t="s">
        <v>51</v>
      </c>
      <c r="C3207" t="s">
        <v>2590</v>
      </c>
      <c r="D3207" t="s">
        <v>340</v>
      </c>
      <c r="E3207" s="103">
        <v>0</v>
      </c>
      <c r="F3207" s="103">
        <v>680752</v>
      </c>
      <c r="G3207" s="103">
        <v>10</v>
      </c>
      <c r="H3207" t="s">
        <v>54</v>
      </c>
      <c r="I3207" s="103"/>
    </row>
    <row r="3208" spans="1:9" x14ac:dyDescent="0.35">
      <c r="A3208" t="s">
        <v>2785</v>
      </c>
      <c r="B3208" t="s">
        <v>51</v>
      </c>
      <c r="C3208" t="s">
        <v>2590</v>
      </c>
      <c r="D3208" t="s">
        <v>777</v>
      </c>
      <c r="E3208" s="103">
        <v>0</v>
      </c>
      <c r="F3208" s="103">
        <v>680752</v>
      </c>
      <c r="G3208" s="103">
        <v>10</v>
      </c>
      <c r="H3208" t="s">
        <v>54</v>
      </c>
      <c r="I3208" s="103"/>
    </row>
    <row r="3209" spans="1:9" x14ac:dyDescent="0.35">
      <c r="A3209" t="s">
        <v>2786</v>
      </c>
      <c r="B3209" t="s">
        <v>51</v>
      </c>
      <c r="C3209" t="s">
        <v>2590</v>
      </c>
      <c r="D3209" t="s">
        <v>776</v>
      </c>
      <c r="E3209" s="103">
        <v>0</v>
      </c>
      <c r="F3209" s="103">
        <v>680752</v>
      </c>
      <c r="G3209" s="103">
        <v>10</v>
      </c>
      <c r="H3209" t="s">
        <v>54</v>
      </c>
      <c r="I3209" s="103"/>
    </row>
    <row r="3210" spans="1:9" x14ac:dyDescent="0.35">
      <c r="A3210" t="s">
        <v>1020</v>
      </c>
      <c r="B3210" t="s">
        <v>51</v>
      </c>
      <c r="C3210" t="s">
        <v>35</v>
      </c>
      <c r="D3210" t="s">
        <v>40</v>
      </c>
      <c r="E3210" s="103">
        <v>2.9531922219682917E-3</v>
      </c>
      <c r="F3210" s="103">
        <v>680752</v>
      </c>
      <c r="G3210" s="103">
        <v>10</v>
      </c>
      <c r="H3210" t="s">
        <v>54</v>
      </c>
      <c r="I3210" s="103"/>
    </row>
    <row r="3211" spans="1:9" x14ac:dyDescent="0.35">
      <c r="A3211" t="s">
        <v>6087</v>
      </c>
      <c r="B3211" t="s">
        <v>51</v>
      </c>
      <c r="C3211" t="s">
        <v>35</v>
      </c>
      <c r="D3211" t="s">
        <v>5070</v>
      </c>
      <c r="E3211" s="103">
        <v>2.0851021099439385E-2</v>
      </c>
      <c r="F3211" s="103">
        <v>680752</v>
      </c>
      <c r="G3211" s="103">
        <v>10</v>
      </c>
      <c r="H3211" t="s">
        <v>54</v>
      </c>
      <c r="I3211" s="103"/>
    </row>
    <row r="3212" spans="1:9" x14ac:dyDescent="0.35">
      <c r="A3212" t="s">
        <v>6088</v>
      </c>
      <c r="B3212" t="s">
        <v>51</v>
      </c>
      <c r="C3212" t="s">
        <v>35</v>
      </c>
      <c r="D3212" t="s">
        <v>5071</v>
      </c>
      <c r="E3212" s="103">
        <v>3.117928388685362E-3</v>
      </c>
      <c r="F3212" s="103">
        <v>680752</v>
      </c>
      <c r="G3212" s="103">
        <v>10</v>
      </c>
      <c r="H3212" t="s">
        <v>54</v>
      </c>
      <c r="I3212" s="103"/>
    </row>
    <row r="3213" spans="1:9" x14ac:dyDescent="0.35">
      <c r="A3213" t="s">
        <v>6089</v>
      </c>
      <c r="B3213" t="s">
        <v>51</v>
      </c>
      <c r="C3213" t="s">
        <v>35</v>
      </c>
      <c r="D3213" t="s">
        <v>5072</v>
      </c>
      <c r="E3213" s="103">
        <v>3.2111398926242822E-3</v>
      </c>
      <c r="F3213" s="103">
        <v>680752</v>
      </c>
      <c r="G3213" s="103">
        <v>10</v>
      </c>
      <c r="H3213" t="s">
        <v>54</v>
      </c>
      <c r="I3213" s="103"/>
    </row>
    <row r="3214" spans="1:9" x14ac:dyDescent="0.35">
      <c r="A3214" t="s">
        <v>1018</v>
      </c>
      <c r="B3214" t="s">
        <v>51</v>
      </c>
      <c r="C3214" t="s">
        <v>35</v>
      </c>
      <c r="D3214" t="s">
        <v>42</v>
      </c>
      <c r="E3214" s="103">
        <v>0.53772553983180071</v>
      </c>
      <c r="F3214" s="103">
        <v>680752</v>
      </c>
      <c r="G3214" s="103">
        <v>10</v>
      </c>
      <c r="H3214" t="s">
        <v>54</v>
      </c>
      <c r="I3214" s="103"/>
    </row>
    <row r="3215" spans="1:9" x14ac:dyDescent="0.35">
      <c r="A3215" t="s">
        <v>2113</v>
      </c>
      <c r="B3215" t="s">
        <v>51</v>
      </c>
      <c r="C3215" t="s">
        <v>35</v>
      </c>
      <c r="D3215" t="s">
        <v>1767</v>
      </c>
      <c r="E3215" s="103">
        <v>0.56090622252238498</v>
      </c>
      <c r="F3215" s="103">
        <v>680752</v>
      </c>
      <c r="G3215" s="103">
        <v>10</v>
      </c>
      <c r="H3215" t="s">
        <v>54</v>
      </c>
      <c r="I3215" s="103"/>
    </row>
    <row r="3216" spans="1:9" x14ac:dyDescent="0.35">
      <c r="A3216" t="s">
        <v>2114</v>
      </c>
      <c r="B3216" t="s">
        <v>51</v>
      </c>
      <c r="C3216" t="s">
        <v>35</v>
      </c>
      <c r="D3216" t="s">
        <v>1768</v>
      </c>
      <c r="E3216" s="103">
        <v>0.11935993211572749</v>
      </c>
      <c r="F3216" s="103">
        <v>680752</v>
      </c>
      <c r="G3216" s="103">
        <v>10</v>
      </c>
      <c r="H3216" t="s">
        <v>54</v>
      </c>
      <c r="I3216" s="103"/>
    </row>
    <row r="3217" spans="1:9" x14ac:dyDescent="0.35">
      <c r="A3217" t="s">
        <v>1019</v>
      </c>
      <c r="B3217" t="s">
        <v>51</v>
      </c>
      <c r="C3217" t="s">
        <v>35</v>
      </c>
      <c r="D3217" t="s">
        <v>340</v>
      </c>
      <c r="E3217" s="103">
        <v>3.0994074441535119E-3</v>
      </c>
      <c r="F3217" s="103">
        <v>680752</v>
      </c>
      <c r="G3217" s="103">
        <v>10</v>
      </c>
      <c r="H3217" t="s">
        <v>54</v>
      </c>
      <c r="I3217" s="103"/>
    </row>
    <row r="3218" spans="1:9" x14ac:dyDescent="0.35">
      <c r="A3218" t="s">
        <v>756</v>
      </c>
      <c r="B3218" t="s">
        <v>51</v>
      </c>
      <c r="C3218" t="s">
        <v>35</v>
      </c>
      <c r="D3218" t="s">
        <v>777</v>
      </c>
      <c r="E3218" s="103">
        <v>7.2451581502509521E-2</v>
      </c>
      <c r="F3218" s="103">
        <v>680752</v>
      </c>
      <c r="G3218" s="103">
        <v>10</v>
      </c>
      <c r="H3218" t="s">
        <v>54</v>
      </c>
      <c r="I3218" s="103"/>
    </row>
    <row r="3219" spans="1:9" x14ac:dyDescent="0.35">
      <c r="A3219" t="s">
        <v>757</v>
      </c>
      <c r="B3219" t="s">
        <v>51</v>
      </c>
      <c r="C3219" t="s">
        <v>35</v>
      </c>
      <c r="D3219" t="s">
        <v>776</v>
      </c>
      <c r="E3219" s="103">
        <v>0.18515489654299433</v>
      </c>
      <c r="F3219" s="103">
        <v>680752</v>
      </c>
      <c r="G3219" s="103">
        <v>10</v>
      </c>
      <c r="H3219" t="s">
        <v>54</v>
      </c>
      <c r="I3219" s="103"/>
    </row>
    <row r="3220" spans="1:9" x14ac:dyDescent="0.35">
      <c r="A3220" t="s">
        <v>3561</v>
      </c>
      <c r="B3220" t="s">
        <v>51</v>
      </c>
      <c r="C3220" t="s">
        <v>3119</v>
      </c>
      <c r="D3220" t="s">
        <v>40</v>
      </c>
      <c r="E3220" s="103">
        <v>0</v>
      </c>
      <c r="F3220" s="103">
        <v>680752</v>
      </c>
      <c r="G3220" s="103">
        <v>10</v>
      </c>
      <c r="H3220" t="s">
        <v>54</v>
      </c>
      <c r="I3220" s="103"/>
    </row>
    <row r="3221" spans="1:9" x14ac:dyDescent="0.35">
      <c r="A3221" t="s">
        <v>6090</v>
      </c>
      <c r="B3221" t="s">
        <v>51</v>
      </c>
      <c r="C3221" t="s">
        <v>3119</v>
      </c>
      <c r="D3221" t="s">
        <v>5070</v>
      </c>
      <c r="E3221" s="103">
        <v>0</v>
      </c>
      <c r="F3221" s="103">
        <v>680752</v>
      </c>
      <c r="G3221" s="103">
        <v>10</v>
      </c>
      <c r="H3221" t="s">
        <v>54</v>
      </c>
      <c r="I3221" s="103"/>
    </row>
    <row r="3222" spans="1:9" x14ac:dyDescent="0.35">
      <c r="A3222" t="s">
        <v>6091</v>
      </c>
      <c r="B3222" t="s">
        <v>51</v>
      </c>
      <c r="C3222" t="s">
        <v>3119</v>
      </c>
      <c r="D3222" t="s">
        <v>5071</v>
      </c>
      <c r="E3222" s="103">
        <v>0</v>
      </c>
      <c r="F3222" s="103">
        <v>680752</v>
      </c>
      <c r="G3222" s="103">
        <v>10</v>
      </c>
      <c r="H3222" t="s">
        <v>54</v>
      </c>
      <c r="I3222" s="103"/>
    </row>
    <row r="3223" spans="1:9" x14ac:dyDescent="0.35">
      <c r="A3223" t="s">
        <v>6092</v>
      </c>
      <c r="B3223" t="s">
        <v>51</v>
      </c>
      <c r="C3223" t="s">
        <v>3119</v>
      </c>
      <c r="D3223" t="s">
        <v>5072</v>
      </c>
      <c r="E3223" s="103">
        <v>0</v>
      </c>
      <c r="F3223" s="103">
        <v>680752</v>
      </c>
      <c r="G3223" s="103">
        <v>10</v>
      </c>
      <c r="H3223" t="s">
        <v>54</v>
      </c>
      <c r="I3223" s="103"/>
    </row>
    <row r="3224" spans="1:9" x14ac:dyDescent="0.35">
      <c r="A3224" t="s">
        <v>3562</v>
      </c>
      <c r="B3224" t="s">
        <v>51</v>
      </c>
      <c r="C3224" t="s">
        <v>3119</v>
      </c>
      <c r="D3224" t="s">
        <v>42</v>
      </c>
      <c r="E3224" s="103">
        <v>0</v>
      </c>
      <c r="F3224" s="103">
        <v>680752</v>
      </c>
      <c r="G3224" s="103">
        <v>10</v>
      </c>
      <c r="H3224" t="s">
        <v>54</v>
      </c>
      <c r="I3224" s="103"/>
    </row>
    <row r="3225" spans="1:9" x14ac:dyDescent="0.35">
      <c r="A3225" t="s">
        <v>3563</v>
      </c>
      <c r="B3225" t="s">
        <v>51</v>
      </c>
      <c r="C3225" t="s">
        <v>3119</v>
      </c>
      <c r="D3225" t="s">
        <v>1767</v>
      </c>
      <c r="E3225" s="103">
        <v>0</v>
      </c>
      <c r="F3225" s="103">
        <v>680752</v>
      </c>
      <c r="G3225" s="103">
        <v>10</v>
      </c>
      <c r="H3225" t="s">
        <v>54</v>
      </c>
      <c r="I3225" s="103"/>
    </row>
    <row r="3226" spans="1:9" x14ac:dyDescent="0.35">
      <c r="A3226" t="s">
        <v>3564</v>
      </c>
      <c r="B3226" t="s">
        <v>51</v>
      </c>
      <c r="C3226" t="s">
        <v>3119</v>
      </c>
      <c r="D3226" t="s">
        <v>1768</v>
      </c>
      <c r="E3226" s="103">
        <v>0</v>
      </c>
      <c r="F3226" s="103">
        <v>680752</v>
      </c>
      <c r="G3226" s="103">
        <v>10</v>
      </c>
      <c r="H3226" t="s">
        <v>54</v>
      </c>
      <c r="I3226" s="103"/>
    </row>
    <row r="3227" spans="1:9" x14ac:dyDescent="0.35">
      <c r="A3227" t="s">
        <v>3565</v>
      </c>
      <c r="B3227" t="s">
        <v>51</v>
      </c>
      <c r="C3227" t="s">
        <v>3119</v>
      </c>
      <c r="D3227" t="s">
        <v>340</v>
      </c>
      <c r="E3227" s="103">
        <v>0</v>
      </c>
      <c r="F3227" s="103">
        <v>680752</v>
      </c>
      <c r="G3227" s="103">
        <v>10</v>
      </c>
      <c r="H3227" t="s">
        <v>54</v>
      </c>
      <c r="I3227" s="103"/>
    </row>
    <row r="3228" spans="1:9" x14ac:dyDescent="0.35">
      <c r="A3228" t="s">
        <v>3566</v>
      </c>
      <c r="B3228" t="s">
        <v>51</v>
      </c>
      <c r="C3228" t="s">
        <v>3119</v>
      </c>
      <c r="D3228" t="s">
        <v>777</v>
      </c>
      <c r="E3228" s="103">
        <v>0</v>
      </c>
      <c r="F3228" s="103">
        <v>680752</v>
      </c>
      <c r="G3228" s="103">
        <v>10</v>
      </c>
      <c r="H3228" t="s">
        <v>54</v>
      </c>
      <c r="I3228" s="103"/>
    </row>
    <row r="3229" spans="1:9" x14ac:dyDescent="0.35">
      <c r="A3229" t="s">
        <v>3567</v>
      </c>
      <c r="B3229" t="s">
        <v>51</v>
      </c>
      <c r="C3229" t="s">
        <v>3119</v>
      </c>
      <c r="D3229" t="s">
        <v>776</v>
      </c>
      <c r="E3229" s="103">
        <v>0</v>
      </c>
      <c r="F3229" s="103">
        <v>680752</v>
      </c>
      <c r="G3229" s="103">
        <v>10</v>
      </c>
      <c r="H3229" t="s">
        <v>54</v>
      </c>
      <c r="I3229" s="103"/>
    </row>
    <row r="3230" spans="1:9" x14ac:dyDescent="0.35">
      <c r="A3230" t="s">
        <v>3568</v>
      </c>
      <c r="B3230" t="s">
        <v>51</v>
      </c>
      <c r="C3230" t="s">
        <v>3104</v>
      </c>
      <c r="D3230" t="s">
        <v>40</v>
      </c>
      <c r="E3230" s="103">
        <v>1.4010508682953393E-3</v>
      </c>
      <c r="F3230" s="103">
        <v>680752</v>
      </c>
      <c r="G3230" s="103">
        <v>10</v>
      </c>
      <c r="H3230" t="s">
        <v>54</v>
      </c>
      <c r="I3230" s="103"/>
    </row>
    <row r="3231" spans="1:9" x14ac:dyDescent="0.35">
      <c r="A3231" t="s">
        <v>6093</v>
      </c>
      <c r="B3231" t="s">
        <v>51</v>
      </c>
      <c r="C3231" t="s">
        <v>3104</v>
      </c>
      <c r="D3231" t="s">
        <v>5070</v>
      </c>
      <c r="E3231" s="103">
        <v>2.4781485813744853E-3</v>
      </c>
      <c r="F3231" s="103">
        <v>680752</v>
      </c>
      <c r="G3231" s="103">
        <v>10</v>
      </c>
      <c r="H3231" t="s">
        <v>54</v>
      </c>
      <c r="I3231" s="103"/>
    </row>
    <row r="3232" spans="1:9" x14ac:dyDescent="0.35">
      <c r="A3232" t="s">
        <v>6094</v>
      </c>
      <c r="B3232" t="s">
        <v>51</v>
      </c>
      <c r="C3232" t="s">
        <v>3104</v>
      </c>
      <c r="D3232" t="s">
        <v>5071</v>
      </c>
      <c r="E3232" s="103">
        <v>1.407957542059645E-3</v>
      </c>
      <c r="F3232" s="103">
        <v>680752</v>
      </c>
      <c r="G3232" s="103">
        <v>10</v>
      </c>
      <c r="H3232" t="s">
        <v>54</v>
      </c>
      <c r="I3232" s="103"/>
    </row>
    <row r="3233" spans="1:9" x14ac:dyDescent="0.35">
      <c r="A3233" t="s">
        <v>6095</v>
      </c>
      <c r="B3233" t="s">
        <v>51</v>
      </c>
      <c r="C3233" t="s">
        <v>3104</v>
      </c>
      <c r="D3233" t="s">
        <v>5072</v>
      </c>
      <c r="E3233" s="103">
        <v>1.4706382401391224E-3</v>
      </c>
      <c r="F3233" s="103">
        <v>680752</v>
      </c>
      <c r="G3233" s="103">
        <v>10</v>
      </c>
      <c r="H3233" t="s">
        <v>54</v>
      </c>
      <c r="I3233" s="103"/>
    </row>
    <row r="3234" spans="1:9" x14ac:dyDescent="0.35">
      <c r="A3234" t="s">
        <v>3569</v>
      </c>
      <c r="B3234" t="s">
        <v>51</v>
      </c>
      <c r="C3234" t="s">
        <v>3104</v>
      </c>
      <c r="D3234" t="s">
        <v>42</v>
      </c>
      <c r="E3234" s="103">
        <v>5.1023740425977786E-2</v>
      </c>
      <c r="F3234" s="103">
        <v>680752</v>
      </c>
      <c r="G3234" s="103">
        <v>10</v>
      </c>
      <c r="H3234" t="s">
        <v>54</v>
      </c>
      <c r="I3234" s="103"/>
    </row>
    <row r="3235" spans="1:9" x14ac:dyDescent="0.35">
      <c r="A3235" t="s">
        <v>3570</v>
      </c>
      <c r="B3235" t="s">
        <v>51</v>
      </c>
      <c r="C3235" t="s">
        <v>3104</v>
      </c>
      <c r="D3235" t="s">
        <v>1767</v>
      </c>
      <c r="E3235" s="103">
        <v>5.0979670597840455E-2</v>
      </c>
      <c r="F3235" s="103">
        <v>680752</v>
      </c>
      <c r="G3235" s="103">
        <v>10</v>
      </c>
      <c r="H3235" t="s">
        <v>54</v>
      </c>
      <c r="I3235" s="103"/>
    </row>
    <row r="3236" spans="1:9" x14ac:dyDescent="0.35">
      <c r="A3236" t="s">
        <v>3571</v>
      </c>
      <c r="B3236" t="s">
        <v>51</v>
      </c>
      <c r="C3236" t="s">
        <v>3104</v>
      </c>
      <c r="D3236" t="s">
        <v>1768</v>
      </c>
      <c r="E3236" s="103">
        <v>1.7867090913850018E-3</v>
      </c>
      <c r="F3236" s="103">
        <v>680752</v>
      </c>
      <c r="G3236" s="103">
        <v>10</v>
      </c>
      <c r="H3236" t="s">
        <v>54</v>
      </c>
      <c r="I3236" s="103"/>
    </row>
    <row r="3237" spans="1:9" x14ac:dyDescent="0.35">
      <c r="A3237" t="s">
        <v>3572</v>
      </c>
      <c r="B3237" t="s">
        <v>51</v>
      </c>
      <c r="C3237" t="s">
        <v>3104</v>
      </c>
      <c r="D3237" t="s">
        <v>340</v>
      </c>
      <c r="E3237" s="103">
        <v>1.4598215243262381E-3</v>
      </c>
      <c r="F3237" s="103">
        <v>680752</v>
      </c>
      <c r="G3237" s="103">
        <v>10</v>
      </c>
      <c r="H3237" t="s">
        <v>54</v>
      </c>
      <c r="I3237" s="103"/>
    </row>
    <row r="3238" spans="1:9" x14ac:dyDescent="0.35">
      <c r="A3238" t="s">
        <v>3573</v>
      </c>
      <c r="B3238" t="s">
        <v>51</v>
      </c>
      <c r="C3238" t="s">
        <v>3104</v>
      </c>
      <c r="D3238" t="s">
        <v>777</v>
      </c>
      <c r="E3238" s="103">
        <v>1.1085926005332808E-2</v>
      </c>
      <c r="F3238" s="103">
        <v>680752</v>
      </c>
      <c r="G3238" s="103">
        <v>10</v>
      </c>
      <c r="H3238" t="s">
        <v>54</v>
      </c>
      <c r="I3238" s="103"/>
    </row>
    <row r="3239" spans="1:9" x14ac:dyDescent="0.35">
      <c r="A3239" t="s">
        <v>3574</v>
      </c>
      <c r="B3239" t="s">
        <v>51</v>
      </c>
      <c r="C3239" t="s">
        <v>3104</v>
      </c>
      <c r="D3239" t="s">
        <v>776</v>
      </c>
      <c r="E3239" s="103">
        <v>2.7317835259734909E-2</v>
      </c>
      <c r="F3239" s="103">
        <v>680752</v>
      </c>
      <c r="G3239" s="103">
        <v>10</v>
      </c>
      <c r="H3239" t="s">
        <v>54</v>
      </c>
      <c r="I3239" s="103"/>
    </row>
    <row r="3240" spans="1:9" x14ac:dyDescent="0.35">
      <c r="A3240" t="s">
        <v>3575</v>
      </c>
      <c r="B3240" t="s">
        <v>51</v>
      </c>
      <c r="C3240" t="s">
        <v>3106</v>
      </c>
      <c r="D3240" t="s">
        <v>40</v>
      </c>
      <c r="E3240" s="103">
        <v>9.989423972710498E-3</v>
      </c>
      <c r="F3240" s="103">
        <v>680752</v>
      </c>
      <c r="G3240" s="103">
        <v>10</v>
      </c>
      <c r="H3240" t="s">
        <v>54</v>
      </c>
      <c r="I3240" s="103"/>
    </row>
    <row r="3241" spans="1:9" x14ac:dyDescent="0.35">
      <c r="A3241" t="s">
        <v>6096</v>
      </c>
      <c r="B3241" t="s">
        <v>51</v>
      </c>
      <c r="C3241" t="s">
        <v>3106</v>
      </c>
      <c r="D3241" t="s">
        <v>5070</v>
      </c>
      <c r="E3241" s="103">
        <v>1.771127842773209E-2</v>
      </c>
      <c r="F3241" s="103">
        <v>680752</v>
      </c>
      <c r="G3241" s="103">
        <v>10</v>
      </c>
      <c r="H3241" t="s">
        <v>54</v>
      </c>
      <c r="I3241" s="103"/>
    </row>
    <row r="3242" spans="1:9" x14ac:dyDescent="0.35">
      <c r="A3242" t="s">
        <v>6097</v>
      </c>
      <c r="B3242" t="s">
        <v>51</v>
      </c>
      <c r="C3242" t="s">
        <v>3106</v>
      </c>
      <c r="D3242" t="s">
        <v>5071</v>
      </c>
      <c r="E3242" s="103">
        <v>1.0020094957210351E-2</v>
      </c>
      <c r="F3242" s="103">
        <v>680752</v>
      </c>
      <c r="G3242" s="103">
        <v>10</v>
      </c>
      <c r="H3242" t="s">
        <v>54</v>
      </c>
      <c r="I3242" s="103"/>
    </row>
    <row r="3243" spans="1:9" x14ac:dyDescent="0.35">
      <c r="A3243" t="s">
        <v>6098</v>
      </c>
      <c r="B3243" t="s">
        <v>51</v>
      </c>
      <c r="C3243" t="s">
        <v>3106</v>
      </c>
      <c r="D3243" t="s">
        <v>5072</v>
      </c>
      <c r="E3243" s="103">
        <v>1.0476438553101713E-2</v>
      </c>
      <c r="F3243" s="103">
        <v>680752</v>
      </c>
      <c r="G3243" s="103">
        <v>10</v>
      </c>
      <c r="H3243" t="s">
        <v>54</v>
      </c>
      <c r="I3243" s="103"/>
    </row>
    <row r="3244" spans="1:9" x14ac:dyDescent="0.35">
      <c r="A3244" t="s">
        <v>3576</v>
      </c>
      <c r="B3244" t="s">
        <v>51</v>
      </c>
      <c r="C3244" t="s">
        <v>3106</v>
      </c>
      <c r="D3244" t="s">
        <v>42</v>
      </c>
      <c r="E3244" s="103">
        <v>0.15168567680992864</v>
      </c>
      <c r="F3244" s="103">
        <v>680752</v>
      </c>
      <c r="G3244" s="103">
        <v>10</v>
      </c>
      <c r="H3244" t="s">
        <v>54</v>
      </c>
      <c r="I3244" s="103"/>
    </row>
    <row r="3245" spans="1:9" x14ac:dyDescent="0.35">
      <c r="A3245" t="s">
        <v>3577</v>
      </c>
      <c r="B3245" t="s">
        <v>51</v>
      </c>
      <c r="C3245" t="s">
        <v>3106</v>
      </c>
      <c r="D3245" t="s">
        <v>1767</v>
      </c>
      <c r="E3245" s="103">
        <v>0.12889199031864074</v>
      </c>
      <c r="F3245" s="103">
        <v>680752</v>
      </c>
      <c r="G3245" s="103">
        <v>10</v>
      </c>
      <c r="H3245" t="s">
        <v>54</v>
      </c>
      <c r="I3245" s="103"/>
    </row>
    <row r="3246" spans="1:9" x14ac:dyDescent="0.35">
      <c r="A3246" t="s">
        <v>3578</v>
      </c>
      <c r="B3246" t="s">
        <v>51</v>
      </c>
      <c r="C3246" t="s">
        <v>3106</v>
      </c>
      <c r="D3246" t="s">
        <v>1768</v>
      </c>
      <c r="E3246" s="103">
        <v>1.1231817742535564E-2</v>
      </c>
      <c r="F3246" s="103">
        <v>680752</v>
      </c>
      <c r="G3246" s="103">
        <v>10</v>
      </c>
      <c r="H3246" t="s">
        <v>54</v>
      </c>
      <c r="I3246" s="103"/>
    </row>
    <row r="3247" spans="1:9" x14ac:dyDescent="0.35">
      <c r="A3247" t="s">
        <v>3579</v>
      </c>
      <c r="B3247" t="s">
        <v>51</v>
      </c>
      <c r="C3247" t="s">
        <v>3106</v>
      </c>
      <c r="D3247" t="s">
        <v>340</v>
      </c>
      <c r="E3247" s="103">
        <v>1.0392207647097132E-2</v>
      </c>
      <c r="F3247" s="103">
        <v>680752</v>
      </c>
      <c r="G3247" s="103">
        <v>10</v>
      </c>
      <c r="H3247" t="s">
        <v>54</v>
      </c>
      <c r="I3247" s="103"/>
    </row>
    <row r="3248" spans="1:9" x14ac:dyDescent="0.35">
      <c r="A3248" t="s">
        <v>3580</v>
      </c>
      <c r="B3248" t="s">
        <v>51</v>
      </c>
      <c r="C3248" t="s">
        <v>3106</v>
      </c>
      <c r="D3248" t="s">
        <v>777</v>
      </c>
      <c r="E3248" s="103">
        <v>6.5950845450802278E-2</v>
      </c>
      <c r="F3248" s="103">
        <v>680752</v>
      </c>
      <c r="G3248" s="103">
        <v>10</v>
      </c>
      <c r="H3248" t="s">
        <v>54</v>
      </c>
      <c r="I3248" s="103"/>
    </row>
    <row r="3249" spans="1:9" x14ac:dyDescent="0.35">
      <c r="A3249" t="s">
        <v>3581</v>
      </c>
      <c r="B3249" t="s">
        <v>51</v>
      </c>
      <c r="C3249" t="s">
        <v>3106</v>
      </c>
      <c r="D3249" t="s">
        <v>776</v>
      </c>
      <c r="E3249" s="103">
        <v>0.16582321202275413</v>
      </c>
      <c r="F3249" s="103">
        <v>680752</v>
      </c>
      <c r="G3249" s="103">
        <v>10</v>
      </c>
      <c r="H3249" t="s">
        <v>54</v>
      </c>
      <c r="I3249" s="103"/>
    </row>
    <row r="3250" spans="1:9" x14ac:dyDescent="0.35">
      <c r="A3250" t="s">
        <v>3582</v>
      </c>
      <c r="B3250" t="s">
        <v>51</v>
      </c>
      <c r="C3250" t="s">
        <v>3108</v>
      </c>
      <c r="D3250" t="s">
        <v>40</v>
      </c>
      <c r="E3250" s="103">
        <v>7.0757895651912053E-3</v>
      </c>
      <c r="F3250" s="103">
        <v>680752</v>
      </c>
      <c r="G3250" s="103">
        <v>10</v>
      </c>
      <c r="H3250" t="s">
        <v>54</v>
      </c>
      <c r="I3250" s="103"/>
    </row>
    <row r="3251" spans="1:9" x14ac:dyDescent="0.35">
      <c r="A3251" t="s">
        <v>6099</v>
      </c>
      <c r="B3251" t="s">
        <v>51</v>
      </c>
      <c r="C3251" t="s">
        <v>3108</v>
      </c>
      <c r="D3251" t="s">
        <v>5070</v>
      </c>
      <c r="E3251" s="103">
        <v>1.2025662551963995E-2</v>
      </c>
      <c r="F3251" s="103">
        <v>680752</v>
      </c>
      <c r="G3251" s="103">
        <v>10</v>
      </c>
      <c r="H3251" t="s">
        <v>54</v>
      </c>
      <c r="I3251" s="103"/>
    </row>
    <row r="3252" spans="1:9" x14ac:dyDescent="0.35">
      <c r="A3252" t="s">
        <v>6100</v>
      </c>
      <c r="B3252" t="s">
        <v>51</v>
      </c>
      <c r="C3252" t="s">
        <v>3108</v>
      </c>
      <c r="D3252" t="s">
        <v>5071</v>
      </c>
      <c r="E3252" s="103">
        <v>7.1022373580162182E-3</v>
      </c>
      <c r="F3252" s="103">
        <v>680752</v>
      </c>
      <c r="G3252" s="103">
        <v>10</v>
      </c>
      <c r="H3252" t="s">
        <v>54</v>
      </c>
      <c r="I3252" s="103"/>
    </row>
    <row r="3253" spans="1:9" x14ac:dyDescent="0.35">
      <c r="A3253" t="s">
        <v>6101</v>
      </c>
      <c r="B3253" t="s">
        <v>51</v>
      </c>
      <c r="C3253" t="s">
        <v>3108</v>
      </c>
      <c r="D3253" t="s">
        <v>5072</v>
      </c>
      <c r="E3253" s="103">
        <v>7.3988713943658781E-3</v>
      </c>
      <c r="F3253" s="103">
        <v>680752</v>
      </c>
      <c r="G3253" s="103">
        <v>10</v>
      </c>
      <c r="H3253" t="s">
        <v>54</v>
      </c>
      <c r="I3253" s="103"/>
    </row>
    <row r="3254" spans="1:9" x14ac:dyDescent="0.35">
      <c r="A3254" t="s">
        <v>3583</v>
      </c>
      <c r="B3254" t="s">
        <v>51</v>
      </c>
      <c r="C3254" t="s">
        <v>3108</v>
      </c>
      <c r="D3254" t="s">
        <v>42</v>
      </c>
      <c r="E3254" s="103">
        <v>1.1877765708500725E-2</v>
      </c>
      <c r="F3254" s="103">
        <v>680752</v>
      </c>
      <c r="G3254" s="103">
        <v>10</v>
      </c>
      <c r="H3254" t="s">
        <v>54</v>
      </c>
      <c r="I3254" s="103"/>
    </row>
    <row r="3255" spans="1:9" x14ac:dyDescent="0.35">
      <c r="A3255" t="s">
        <v>3584</v>
      </c>
      <c r="B3255" t="s">
        <v>51</v>
      </c>
      <c r="C3255" t="s">
        <v>3108</v>
      </c>
      <c r="D3255" t="s">
        <v>1767</v>
      </c>
      <c r="E3255" s="103">
        <v>1.185311888928086E-2</v>
      </c>
      <c r="F3255" s="103">
        <v>680752</v>
      </c>
      <c r="G3255" s="103">
        <v>10</v>
      </c>
      <c r="H3255" t="s">
        <v>54</v>
      </c>
      <c r="I3255" s="103"/>
    </row>
    <row r="3256" spans="1:9" x14ac:dyDescent="0.35">
      <c r="A3256" t="s">
        <v>3585</v>
      </c>
      <c r="B3256" t="s">
        <v>51</v>
      </c>
      <c r="C3256" t="s">
        <v>3108</v>
      </c>
      <c r="D3256" t="s">
        <v>1768</v>
      </c>
      <c r="E3256" s="103">
        <v>6.9750802531469884E-3</v>
      </c>
      <c r="F3256" s="103">
        <v>680752</v>
      </c>
      <c r="G3256" s="103">
        <v>10</v>
      </c>
      <c r="H3256" t="s">
        <v>54</v>
      </c>
      <c r="I3256" s="103"/>
    </row>
    <row r="3257" spans="1:9" x14ac:dyDescent="0.35">
      <c r="A3257" t="s">
        <v>3586</v>
      </c>
      <c r="B3257" t="s">
        <v>51</v>
      </c>
      <c r="C3257" t="s">
        <v>3108</v>
      </c>
      <c r="D3257" t="s">
        <v>340</v>
      </c>
      <c r="E3257" s="103">
        <v>7.2691883300560964E-3</v>
      </c>
      <c r="F3257" s="103">
        <v>680752</v>
      </c>
      <c r="G3257" s="103">
        <v>10</v>
      </c>
      <c r="H3257" t="s">
        <v>54</v>
      </c>
      <c r="I3257" s="103"/>
    </row>
    <row r="3258" spans="1:9" x14ac:dyDescent="0.35">
      <c r="A3258" t="s">
        <v>3587</v>
      </c>
      <c r="B3258" t="s">
        <v>51</v>
      </c>
      <c r="C3258" t="s">
        <v>3108</v>
      </c>
      <c r="D3258" t="s">
        <v>777</v>
      </c>
      <c r="E3258" s="103">
        <v>4.8836972507561666E-2</v>
      </c>
      <c r="F3258" s="103">
        <v>680752</v>
      </c>
      <c r="G3258" s="103">
        <v>10</v>
      </c>
      <c r="H3258" t="s">
        <v>54</v>
      </c>
      <c r="I3258" s="103"/>
    </row>
    <row r="3259" spans="1:9" x14ac:dyDescent="0.35">
      <c r="A3259" t="s">
        <v>3588</v>
      </c>
      <c r="B3259" t="s">
        <v>51</v>
      </c>
      <c r="C3259" t="s">
        <v>3108</v>
      </c>
      <c r="D3259" t="s">
        <v>776</v>
      </c>
      <c r="E3259" s="103">
        <v>0.12472055922302831</v>
      </c>
      <c r="F3259" s="103">
        <v>680752</v>
      </c>
      <c r="G3259" s="103">
        <v>10</v>
      </c>
      <c r="H3259" t="s">
        <v>54</v>
      </c>
      <c r="I3259" s="103"/>
    </row>
    <row r="3260" spans="1:9" x14ac:dyDescent="0.35">
      <c r="A3260" t="s">
        <v>3589</v>
      </c>
      <c r="B3260" t="s">
        <v>51</v>
      </c>
      <c r="C3260" t="s">
        <v>3110</v>
      </c>
      <c r="D3260" t="s">
        <v>40</v>
      </c>
      <c r="E3260" s="103">
        <v>4.2648057892409143E-2</v>
      </c>
      <c r="F3260" s="103">
        <v>680752</v>
      </c>
      <c r="G3260" s="103">
        <v>10</v>
      </c>
      <c r="H3260" t="s">
        <v>54</v>
      </c>
      <c r="I3260" s="103"/>
    </row>
    <row r="3261" spans="1:9" x14ac:dyDescent="0.35">
      <c r="A3261" t="s">
        <v>6102</v>
      </c>
      <c r="B3261" t="s">
        <v>51</v>
      </c>
      <c r="C3261" t="s">
        <v>3110</v>
      </c>
      <c r="D3261" t="s">
        <v>5070</v>
      </c>
      <c r="E3261" s="103">
        <v>4.8090623158137863E-2</v>
      </c>
      <c r="F3261" s="103">
        <v>680752</v>
      </c>
      <c r="G3261" s="103">
        <v>10</v>
      </c>
      <c r="H3261" t="s">
        <v>54</v>
      </c>
      <c r="I3261" s="103"/>
    </row>
    <row r="3262" spans="1:9" x14ac:dyDescent="0.35">
      <c r="A3262" t="s">
        <v>6103</v>
      </c>
      <c r="B3262" t="s">
        <v>51</v>
      </c>
      <c r="C3262" t="s">
        <v>3110</v>
      </c>
      <c r="D3262" t="s">
        <v>5071</v>
      </c>
      <c r="E3262" s="103">
        <v>4.269730188681433E-2</v>
      </c>
      <c r="F3262" s="103">
        <v>680752</v>
      </c>
      <c r="G3262" s="103">
        <v>10</v>
      </c>
      <c r="H3262" t="s">
        <v>54</v>
      </c>
      <c r="I3262" s="103"/>
    </row>
    <row r="3263" spans="1:9" x14ac:dyDescent="0.35">
      <c r="A3263" t="s">
        <v>6104</v>
      </c>
      <c r="B3263" t="s">
        <v>51</v>
      </c>
      <c r="C3263" t="s">
        <v>3110</v>
      </c>
      <c r="D3263" t="s">
        <v>5072</v>
      </c>
      <c r="E3263" s="103">
        <v>4.4797151068193028E-2</v>
      </c>
      <c r="F3263" s="103">
        <v>680752</v>
      </c>
      <c r="G3263" s="103">
        <v>10</v>
      </c>
      <c r="H3263" t="s">
        <v>54</v>
      </c>
      <c r="I3263" s="103"/>
    </row>
    <row r="3264" spans="1:9" x14ac:dyDescent="0.35">
      <c r="A3264" t="s">
        <v>3590</v>
      </c>
      <c r="B3264" t="s">
        <v>51</v>
      </c>
      <c r="C3264" t="s">
        <v>3110</v>
      </c>
      <c r="D3264" t="s">
        <v>42</v>
      </c>
      <c r="E3264" s="103">
        <v>0.14644414955122975</v>
      </c>
      <c r="F3264" s="103">
        <v>680752</v>
      </c>
      <c r="G3264" s="103">
        <v>10</v>
      </c>
      <c r="H3264" t="s">
        <v>54</v>
      </c>
      <c r="I3264" s="103"/>
    </row>
    <row r="3265" spans="1:9" x14ac:dyDescent="0.35">
      <c r="A3265" t="s">
        <v>3591</v>
      </c>
      <c r="B3265" t="s">
        <v>51</v>
      </c>
      <c r="C3265" t="s">
        <v>3110</v>
      </c>
      <c r="D3265" t="s">
        <v>1767</v>
      </c>
      <c r="E3265" s="103">
        <v>0.14619866278527027</v>
      </c>
      <c r="F3265" s="103">
        <v>680752</v>
      </c>
      <c r="G3265" s="103">
        <v>10</v>
      </c>
      <c r="H3265" t="s">
        <v>54</v>
      </c>
      <c r="I3265" s="103"/>
    </row>
    <row r="3266" spans="1:9" x14ac:dyDescent="0.35">
      <c r="A3266" t="s">
        <v>3592</v>
      </c>
      <c r="B3266" t="s">
        <v>51</v>
      </c>
      <c r="C3266" t="s">
        <v>3110</v>
      </c>
      <c r="D3266" t="s">
        <v>1768</v>
      </c>
      <c r="E3266" s="103">
        <v>2.5587113985638295E-2</v>
      </c>
      <c r="F3266" s="103">
        <v>680752</v>
      </c>
      <c r="G3266" s="103">
        <v>10</v>
      </c>
      <c r="H3266" t="s">
        <v>54</v>
      </c>
      <c r="I3266" s="103"/>
    </row>
    <row r="3267" spans="1:9" x14ac:dyDescent="0.35">
      <c r="A3267" t="s">
        <v>3593</v>
      </c>
      <c r="B3267" t="s">
        <v>51</v>
      </c>
      <c r="C3267" t="s">
        <v>3110</v>
      </c>
      <c r="D3267" t="s">
        <v>340</v>
      </c>
      <c r="E3267" s="103">
        <v>4.4947951272288088E-2</v>
      </c>
      <c r="F3267" s="103">
        <v>680752</v>
      </c>
      <c r="G3267" s="103">
        <v>10</v>
      </c>
      <c r="H3267" t="s">
        <v>54</v>
      </c>
      <c r="I3267" s="103"/>
    </row>
    <row r="3268" spans="1:9" x14ac:dyDescent="0.35">
      <c r="A3268" t="s">
        <v>3594</v>
      </c>
      <c r="B3268" t="s">
        <v>51</v>
      </c>
      <c r="C3268" t="s">
        <v>3110</v>
      </c>
      <c r="D3268" t="s">
        <v>777</v>
      </c>
      <c r="E3268" s="103">
        <v>0.26266129349721196</v>
      </c>
      <c r="F3268" s="103">
        <v>680752</v>
      </c>
      <c r="G3268" s="103">
        <v>10</v>
      </c>
      <c r="H3268" t="s">
        <v>54</v>
      </c>
      <c r="I3268" s="103"/>
    </row>
    <row r="3269" spans="1:9" x14ac:dyDescent="0.35">
      <c r="A3269" t="s">
        <v>3595</v>
      </c>
      <c r="B3269" t="s">
        <v>51</v>
      </c>
      <c r="C3269" t="s">
        <v>3110</v>
      </c>
      <c r="D3269" t="s">
        <v>776</v>
      </c>
      <c r="E3269" s="103">
        <v>0.70293957446423205</v>
      </c>
      <c r="F3269" s="103">
        <v>680752</v>
      </c>
      <c r="G3269" s="103">
        <v>10</v>
      </c>
      <c r="H3269" t="s">
        <v>54</v>
      </c>
      <c r="I3269" s="103"/>
    </row>
    <row r="3270" spans="1:9" x14ac:dyDescent="0.35">
      <c r="A3270" t="s">
        <v>3596</v>
      </c>
      <c r="B3270" t="s">
        <v>51</v>
      </c>
      <c r="C3270" t="s">
        <v>3113</v>
      </c>
      <c r="D3270" t="s">
        <v>40</v>
      </c>
      <c r="E3270" s="103">
        <v>1.2154371893572916E-4</v>
      </c>
      <c r="F3270" s="103">
        <v>680752</v>
      </c>
      <c r="G3270" s="103">
        <v>10</v>
      </c>
      <c r="H3270" t="s">
        <v>54</v>
      </c>
      <c r="I3270" s="103"/>
    </row>
    <row r="3271" spans="1:9" x14ac:dyDescent="0.35">
      <c r="A3271" t="s">
        <v>6105</v>
      </c>
      <c r="B3271" t="s">
        <v>51</v>
      </c>
      <c r="C3271" t="s">
        <v>3113</v>
      </c>
      <c r="D3271" t="s">
        <v>5070</v>
      </c>
      <c r="E3271" s="103">
        <v>1.2690642812827264E-4</v>
      </c>
      <c r="F3271" s="103">
        <v>680752</v>
      </c>
      <c r="G3271" s="103">
        <v>10</v>
      </c>
      <c r="H3271" t="s">
        <v>54</v>
      </c>
      <c r="I3271" s="103"/>
    </row>
    <row r="3272" spans="1:9" x14ac:dyDescent="0.35">
      <c r="A3272" t="s">
        <v>6106</v>
      </c>
      <c r="B3272" t="s">
        <v>51</v>
      </c>
      <c r="C3272" t="s">
        <v>3113</v>
      </c>
      <c r="D3272" t="s">
        <v>5071</v>
      </c>
      <c r="E3272" s="103">
        <v>1.2177474671605402E-4</v>
      </c>
      <c r="F3272" s="103">
        <v>680752</v>
      </c>
      <c r="G3272" s="103">
        <v>10</v>
      </c>
      <c r="H3272" t="s">
        <v>54</v>
      </c>
      <c r="I3272" s="103"/>
    </row>
    <row r="3273" spans="1:9" x14ac:dyDescent="0.35">
      <c r="A3273" t="s">
        <v>6107</v>
      </c>
      <c r="B3273" t="s">
        <v>51</v>
      </c>
      <c r="C3273" t="s">
        <v>3113</v>
      </c>
      <c r="D3273" t="s">
        <v>5072</v>
      </c>
      <c r="E3273" s="103">
        <v>1.2555202239428857E-4</v>
      </c>
      <c r="F3273" s="103">
        <v>680752</v>
      </c>
      <c r="G3273" s="103">
        <v>10</v>
      </c>
      <c r="H3273" t="s">
        <v>54</v>
      </c>
      <c r="I3273" s="103"/>
    </row>
    <row r="3274" spans="1:9" x14ac:dyDescent="0.35">
      <c r="A3274" t="s">
        <v>3597</v>
      </c>
      <c r="B3274" t="s">
        <v>51</v>
      </c>
      <c r="C3274" t="s">
        <v>3113</v>
      </c>
      <c r="D3274" t="s">
        <v>42</v>
      </c>
      <c r="E3274" s="103">
        <v>1.890898918471693E-3</v>
      </c>
      <c r="F3274" s="103">
        <v>680752</v>
      </c>
      <c r="G3274" s="103">
        <v>10</v>
      </c>
      <c r="H3274" t="s">
        <v>54</v>
      </c>
      <c r="I3274" s="103"/>
    </row>
    <row r="3275" spans="1:9" x14ac:dyDescent="0.35">
      <c r="A3275" t="s">
        <v>3598</v>
      </c>
      <c r="B3275" t="s">
        <v>51</v>
      </c>
      <c r="C3275" t="s">
        <v>3113</v>
      </c>
      <c r="D3275" t="s">
        <v>1767</v>
      </c>
      <c r="E3275" s="103">
        <v>1.8083586445952024E-3</v>
      </c>
      <c r="F3275" s="103">
        <v>680752</v>
      </c>
      <c r="G3275" s="103">
        <v>10</v>
      </c>
      <c r="H3275" t="s">
        <v>54</v>
      </c>
      <c r="I3275" s="103"/>
    </row>
    <row r="3276" spans="1:9" x14ac:dyDescent="0.35">
      <c r="A3276" t="s">
        <v>3599</v>
      </c>
      <c r="B3276" t="s">
        <v>51</v>
      </c>
      <c r="C3276" t="s">
        <v>3113</v>
      </c>
      <c r="D3276" t="s">
        <v>1768</v>
      </c>
      <c r="E3276" s="103">
        <v>1.1452354338560455E-4</v>
      </c>
      <c r="F3276" s="103">
        <v>680752</v>
      </c>
      <c r="G3276" s="103">
        <v>10</v>
      </c>
      <c r="H3276" t="s">
        <v>54</v>
      </c>
      <c r="I3276" s="103"/>
    </row>
    <row r="3277" spans="1:9" x14ac:dyDescent="0.35">
      <c r="A3277" t="s">
        <v>3600</v>
      </c>
      <c r="B3277" t="s">
        <v>51</v>
      </c>
      <c r="C3277" t="s">
        <v>3113</v>
      </c>
      <c r="D3277" t="s">
        <v>340</v>
      </c>
      <c r="E3277" s="103">
        <v>1.2405206389834257E-4</v>
      </c>
      <c r="F3277" s="103">
        <v>680752</v>
      </c>
      <c r="G3277" s="103">
        <v>10</v>
      </c>
      <c r="H3277" t="s">
        <v>54</v>
      </c>
      <c r="I3277" s="103"/>
    </row>
    <row r="3278" spans="1:9" x14ac:dyDescent="0.35">
      <c r="A3278" t="s">
        <v>3601</v>
      </c>
      <c r="B3278" t="s">
        <v>51</v>
      </c>
      <c r="C3278" t="s">
        <v>3113</v>
      </c>
      <c r="D3278" t="s">
        <v>777</v>
      </c>
      <c r="E3278" s="103">
        <v>7.6134889769447693E-4</v>
      </c>
      <c r="F3278" s="103">
        <v>680752</v>
      </c>
      <c r="G3278" s="103">
        <v>10</v>
      </c>
      <c r="H3278" t="s">
        <v>54</v>
      </c>
      <c r="I3278" s="103"/>
    </row>
    <row r="3279" spans="1:9" x14ac:dyDescent="0.35">
      <c r="A3279" t="s">
        <v>3602</v>
      </c>
      <c r="B3279" t="s">
        <v>51</v>
      </c>
      <c r="C3279" t="s">
        <v>3113</v>
      </c>
      <c r="D3279" t="s">
        <v>776</v>
      </c>
      <c r="E3279" s="103">
        <v>1.9026402107371221E-3</v>
      </c>
      <c r="F3279" s="103">
        <v>680752</v>
      </c>
      <c r="G3279" s="103">
        <v>10</v>
      </c>
      <c r="H3279" t="s">
        <v>54</v>
      </c>
      <c r="I3279" s="103"/>
    </row>
    <row r="3280" spans="1:9" x14ac:dyDescent="0.35">
      <c r="A3280" t="s">
        <v>3603</v>
      </c>
      <c r="B3280" t="s">
        <v>51</v>
      </c>
      <c r="C3280" t="s">
        <v>3115</v>
      </c>
      <c r="D3280" t="s">
        <v>40</v>
      </c>
      <c r="E3280" s="103">
        <v>3.1141211117243639E-4</v>
      </c>
      <c r="F3280" s="103">
        <v>680752</v>
      </c>
      <c r="G3280" s="103">
        <v>10</v>
      </c>
      <c r="H3280" t="s">
        <v>54</v>
      </c>
      <c r="I3280" s="103"/>
    </row>
    <row r="3281" spans="1:9" x14ac:dyDescent="0.35">
      <c r="A3281" t="s">
        <v>6108</v>
      </c>
      <c r="B3281" t="s">
        <v>51</v>
      </c>
      <c r="C3281" t="s">
        <v>3115</v>
      </c>
      <c r="D3281" t="s">
        <v>5070</v>
      </c>
      <c r="E3281" s="103">
        <v>5.8425188458206638E-4</v>
      </c>
      <c r="F3281" s="103">
        <v>680752</v>
      </c>
      <c r="G3281" s="103">
        <v>10</v>
      </c>
      <c r="H3281" t="s">
        <v>54</v>
      </c>
      <c r="I3281" s="103"/>
    </row>
    <row r="3282" spans="1:9" x14ac:dyDescent="0.35">
      <c r="A3282" t="s">
        <v>6109</v>
      </c>
      <c r="B3282" t="s">
        <v>51</v>
      </c>
      <c r="C3282" t="s">
        <v>3115</v>
      </c>
      <c r="D3282" t="s">
        <v>5071</v>
      </c>
      <c r="E3282" s="103">
        <v>3.1235173021868987E-4</v>
      </c>
      <c r="F3282" s="103">
        <v>680752</v>
      </c>
      <c r="G3282" s="103">
        <v>10</v>
      </c>
      <c r="H3282" t="s">
        <v>54</v>
      </c>
      <c r="I3282" s="103"/>
    </row>
    <row r="3283" spans="1:9" x14ac:dyDescent="0.35">
      <c r="A3283" t="s">
        <v>6110</v>
      </c>
      <c r="B3283" t="s">
        <v>51</v>
      </c>
      <c r="C3283" t="s">
        <v>3115</v>
      </c>
      <c r="D3283" t="s">
        <v>5072</v>
      </c>
      <c r="E3283" s="103">
        <v>3.2601161323939982E-4</v>
      </c>
      <c r="F3283" s="103">
        <v>680752</v>
      </c>
      <c r="G3283" s="103">
        <v>10</v>
      </c>
      <c r="H3283" t="s">
        <v>54</v>
      </c>
      <c r="I3283" s="103"/>
    </row>
    <row r="3284" spans="1:9" x14ac:dyDescent="0.35">
      <c r="A3284" t="s">
        <v>3604</v>
      </c>
      <c r="B3284" t="s">
        <v>51</v>
      </c>
      <c r="C3284" t="s">
        <v>3115</v>
      </c>
      <c r="D3284" t="s">
        <v>42</v>
      </c>
      <c r="E3284" s="103">
        <v>3.1353647157823625E-3</v>
      </c>
      <c r="F3284" s="103">
        <v>680752</v>
      </c>
      <c r="G3284" s="103">
        <v>10</v>
      </c>
      <c r="H3284" t="s">
        <v>54</v>
      </c>
      <c r="I3284" s="103"/>
    </row>
    <row r="3285" spans="1:9" x14ac:dyDescent="0.35">
      <c r="A3285" t="s">
        <v>3605</v>
      </c>
      <c r="B3285" t="s">
        <v>51</v>
      </c>
      <c r="C3285" t="s">
        <v>3115</v>
      </c>
      <c r="D3285" t="s">
        <v>1767</v>
      </c>
      <c r="E3285" s="103">
        <v>2.5051682319953139E-3</v>
      </c>
      <c r="F3285" s="103">
        <v>680752</v>
      </c>
      <c r="G3285" s="103">
        <v>10</v>
      </c>
      <c r="H3285" t="s">
        <v>54</v>
      </c>
      <c r="I3285" s="103"/>
    </row>
    <row r="3286" spans="1:9" x14ac:dyDescent="0.35">
      <c r="A3286" t="s">
        <v>3606</v>
      </c>
      <c r="B3286" t="s">
        <v>51</v>
      </c>
      <c r="C3286" t="s">
        <v>3115</v>
      </c>
      <c r="D3286" t="s">
        <v>1768</v>
      </c>
      <c r="E3286" s="103">
        <v>3.5023636944803534E-4</v>
      </c>
      <c r="F3286" s="103">
        <v>680752</v>
      </c>
      <c r="G3286" s="103">
        <v>10</v>
      </c>
      <c r="H3286" t="s">
        <v>54</v>
      </c>
      <c r="I3286" s="103"/>
    </row>
    <row r="3287" spans="1:9" x14ac:dyDescent="0.35">
      <c r="A3287" t="s">
        <v>3607</v>
      </c>
      <c r="B3287" t="s">
        <v>51</v>
      </c>
      <c r="C3287" t="s">
        <v>3115</v>
      </c>
      <c r="D3287" t="s">
        <v>340</v>
      </c>
      <c r="E3287" s="103">
        <v>3.2286443955578447E-4</v>
      </c>
      <c r="F3287" s="103">
        <v>680752</v>
      </c>
      <c r="G3287" s="103">
        <v>10</v>
      </c>
      <c r="H3287" t="s">
        <v>54</v>
      </c>
      <c r="I3287" s="103"/>
    </row>
    <row r="3288" spans="1:9" x14ac:dyDescent="0.35">
      <c r="A3288" t="s">
        <v>3608</v>
      </c>
      <c r="B3288" t="s">
        <v>51</v>
      </c>
      <c r="C3288" t="s">
        <v>3115</v>
      </c>
      <c r="D3288" t="s">
        <v>777</v>
      </c>
      <c r="E3288" s="103">
        <v>2.0294550488578565E-3</v>
      </c>
      <c r="F3288" s="103">
        <v>680752</v>
      </c>
      <c r="G3288" s="103">
        <v>10</v>
      </c>
      <c r="H3288" t="s">
        <v>54</v>
      </c>
      <c r="I3288" s="103"/>
    </row>
    <row r="3289" spans="1:9" x14ac:dyDescent="0.35">
      <c r="A3289" t="s">
        <v>3609</v>
      </c>
      <c r="B3289" t="s">
        <v>51</v>
      </c>
      <c r="C3289" t="s">
        <v>3115</v>
      </c>
      <c r="D3289" t="s">
        <v>776</v>
      </c>
      <c r="E3289" s="103">
        <v>5.0951331344328077E-3</v>
      </c>
      <c r="F3289" s="103">
        <v>680752</v>
      </c>
      <c r="G3289" s="103">
        <v>10</v>
      </c>
      <c r="H3289" t="s">
        <v>54</v>
      </c>
      <c r="I3289" s="103"/>
    </row>
    <row r="3290" spans="1:9" x14ac:dyDescent="0.35">
      <c r="A3290" t="s">
        <v>1038</v>
      </c>
      <c r="B3290" t="s">
        <v>51</v>
      </c>
      <c r="C3290" t="s">
        <v>40</v>
      </c>
      <c r="D3290" t="s">
        <v>40</v>
      </c>
      <c r="E3290" s="103">
        <v>1</v>
      </c>
      <c r="F3290" s="103">
        <v>680752</v>
      </c>
      <c r="G3290" s="103">
        <v>10</v>
      </c>
      <c r="H3290" t="s">
        <v>54</v>
      </c>
      <c r="I3290" s="103"/>
    </row>
    <row r="3291" spans="1:9" x14ac:dyDescent="0.35">
      <c r="A3291" t="s">
        <v>6111</v>
      </c>
      <c r="B3291" t="s">
        <v>51</v>
      </c>
      <c r="C3291" t="s">
        <v>40</v>
      </c>
      <c r="D3291" t="s">
        <v>5070</v>
      </c>
      <c r="E3291" s="103">
        <v>1.5431367917217453</v>
      </c>
      <c r="F3291" s="103">
        <v>680752</v>
      </c>
      <c r="G3291" s="103">
        <v>10</v>
      </c>
      <c r="H3291" t="s">
        <v>54</v>
      </c>
      <c r="I3291" s="103"/>
    </row>
    <row r="3292" spans="1:9" x14ac:dyDescent="0.35">
      <c r="A3292" t="s">
        <v>6112</v>
      </c>
      <c r="B3292" t="s">
        <v>51</v>
      </c>
      <c r="C3292" t="s">
        <v>40</v>
      </c>
      <c r="D3292" t="s">
        <v>5071</v>
      </c>
      <c r="E3292" s="103">
        <v>1.0044009109499417</v>
      </c>
      <c r="F3292" s="103">
        <v>680752</v>
      </c>
      <c r="G3292" s="103">
        <v>10</v>
      </c>
      <c r="H3292" t="s">
        <v>54</v>
      </c>
      <c r="I3292" s="103"/>
    </row>
    <row r="3293" spans="1:9" x14ac:dyDescent="0.35">
      <c r="A3293" t="s">
        <v>6113</v>
      </c>
      <c r="B3293" t="s">
        <v>51</v>
      </c>
      <c r="C3293" t="s">
        <v>40</v>
      </c>
      <c r="D3293" t="s">
        <v>5072</v>
      </c>
      <c r="E3293" s="103">
        <v>1.0481896325766751</v>
      </c>
      <c r="F3293" s="103">
        <v>680752</v>
      </c>
      <c r="G3293" s="103">
        <v>10</v>
      </c>
      <c r="H3293" t="s">
        <v>54</v>
      </c>
      <c r="I3293" s="103"/>
    </row>
    <row r="3294" spans="1:9" x14ac:dyDescent="0.35">
      <c r="A3294" t="s">
        <v>1036</v>
      </c>
      <c r="B3294" t="s">
        <v>51</v>
      </c>
      <c r="C3294" t="s">
        <v>40</v>
      </c>
      <c r="D3294" t="s">
        <v>42</v>
      </c>
      <c r="E3294" s="103">
        <v>13.32974255829377</v>
      </c>
      <c r="F3294" s="103">
        <v>680752</v>
      </c>
      <c r="G3294" s="103">
        <v>10</v>
      </c>
      <c r="H3294" t="s">
        <v>54</v>
      </c>
      <c r="I3294" s="103"/>
    </row>
    <row r="3295" spans="1:9" x14ac:dyDescent="0.35">
      <c r="A3295" t="s">
        <v>2093</v>
      </c>
      <c r="B3295" t="s">
        <v>51</v>
      </c>
      <c r="C3295" t="s">
        <v>40</v>
      </c>
      <c r="D3295" t="s">
        <v>1767</v>
      </c>
      <c r="E3295" s="103">
        <v>14.224625816189652</v>
      </c>
      <c r="F3295" s="103">
        <v>680752</v>
      </c>
      <c r="G3295" s="103">
        <v>10</v>
      </c>
      <c r="H3295" t="s">
        <v>54</v>
      </c>
      <c r="I3295" s="103"/>
    </row>
    <row r="3296" spans="1:9" x14ac:dyDescent="0.35">
      <c r="A3296" t="s">
        <v>2094</v>
      </c>
      <c r="B3296" t="s">
        <v>51</v>
      </c>
      <c r="C3296" t="s">
        <v>40</v>
      </c>
      <c r="D3296" t="s">
        <v>1768</v>
      </c>
      <c r="E3296" s="103">
        <v>4.1114235876745289</v>
      </c>
      <c r="F3296" s="103">
        <v>680752</v>
      </c>
      <c r="G3296" s="103">
        <v>10</v>
      </c>
      <c r="H3296" t="s">
        <v>54</v>
      </c>
      <c r="I3296" s="103"/>
    </row>
    <row r="3297" spans="1:9" x14ac:dyDescent="0.35">
      <c r="A3297" t="s">
        <v>1037</v>
      </c>
      <c r="B3297" t="s">
        <v>51</v>
      </c>
      <c r="C3297" t="s">
        <v>40</v>
      </c>
      <c r="D3297" t="s">
        <v>340</v>
      </c>
      <c r="E3297" s="103">
        <v>1.0333251153276157</v>
      </c>
      <c r="F3297" s="103">
        <v>680752</v>
      </c>
      <c r="G3297" s="103">
        <v>10</v>
      </c>
      <c r="H3297" t="s">
        <v>54</v>
      </c>
      <c r="I3297" s="103"/>
    </row>
    <row r="3298" spans="1:9" x14ac:dyDescent="0.35">
      <c r="A3298" t="s">
        <v>768</v>
      </c>
      <c r="B3298" t="s">
        <v>51</v>
      </c>
      <c r="C3298" t="s">
        <v>40</v>
      </c>
      <c r="D3298" t="s">
        <v>777</v>
      </c>
      <c r="E3298" s="103">
        <v>9.3122426132237077</v>
      </c>
      <c r="F3298" s="103">
        <v>680752</v>
      </c>
      <c r="G3298" s="103">
        <v>10</v>
      </c>
      <c r="H3298" t="s">
        <v>54</v>
      </c>
      <c r="I3298" s="103"/>
    </row>
    <row r="3299" spans="1:9" x14ac:dyDescent="0.35">
      <c r="A3299" t="s">
        <v>772</v>
      </c>
      <c r="B3299" t="s">
        <v>51</v>
      </c>
      <c r="C3299" t="s">
        <v>40</v>
      </c>
      <c r="D3299" t="s">
        <v>776</v>
      </c>
      <c r="E3299" s="103">
        <v>23.65334065923615</v>
      </c>
      <c r="F3299" s="103">
        <v>680752</v>
      </c>
      <c r="G3299" s="103">
        <v>10</v>
      </c>
      <c r="H3299" t="s">
        <v>54</v>
      </c>
      <c r="I3299" s="103"/>
    </row>
    <row r="3300" spans="1:9" x14ac:dyDescent="0.35">
      <c r="A3300" t="s">
        <v>6114</v>
      </c>
      <c r="B3300" t="s">
        <v>51</v>
      </c>
      <c r="C3300" t="s">
        <v>5070</v>
      </c>
      <c r="D3300" t="s">
        <v>40</v>
      </c>
      <c r="E3300" s="103">
        <v>0.92158956002840287</v>
      </c>
      <c r="F3300" s="103">
        <v>680752</v>
      </c>
      <c r="G3300" s="103">
        <v>10</v>
      </c>
      <c r="H3300" t="s">
        <v>54</v>
      </c>
      <c r="I3300" s="103"/>
    </row>
    <row r="3301" spans="1:9" x14ac:dyDescent="0.35">
      <c r="A3301" t="s">
        <v>6115</v>
      </c>
      <c r="B3301" t="s">
        <v>51</v>
      </c>
      <c r="C3301" t="s">
        <v>5070</v>
      </c>
      <c r="D3301" t="s">
        <v>5070</v>
      </c>
      <c r="E3301" s="103">
        <v>1</v>
      </c>
      <c r="F3301" s="103">
        <v>680752</v>
      </c>
      <c r="G3301" s="103">
        <v>10</v>
      </c>
      <c r="H3301" t="s">
        <v>54</v>
      </c>
      <c r="I3301" s="103"/>
    </row>
    <row r="3302" spans="1:9" x14ac:dyDescent="0.35">
      <c r="A3302" t="s">
        <v>6116</v>
      </c>
      <c r="B3302" t="s">
        <v>51</v>
      </c>
      <c r="C3302" t="s">
        <v>5070</v>
      </c>
      <c r="D3302" t="s">
        <v>5071</v>
      </c>
      <c r="E3302" s="103">
        <v>0.92462137652956244</v>
      </c>
      <c r="F3302" s="103">
        <v>680752</v>
      </c>
      <c r="G3302" s="103">
        <v>10</v>
      </c>
      <c r="H3302" t="s">
        <v>54</v>
      </c>
      <c r="I3302" s="103"/>
    </row>
    <row r="3303" spans="1:9" x14ac:dyDescent="0.35">
      <c r="A3303" t="s">
        <v>6117</v>
      </c>
      <c r="B3303" t="s">
        <v>51</v>
      </c>
      <c r="C3303" t="s">
        <v>5070</v>
      </c>
      <c r="D3303" t="s">
        <v>5072</v>
      </c>
      <c r="E3303" s="103">
        <v>0.96415122836703515</v>
      </c>
      <c r="F3303" s="103">
        <v>680752</v>
      </c>
      <c r="G3303" s="103">
        <v>10</v>
      </c>
      <c r="H3303" t="s">
        <v>54</v>
      </c>
      <c r="I3303" s="103"/>
    </row>
    <row r="3304" spans="1:9" x14ac:dyDescent="0.35">
      <c r="A3304" t="s">
        <v>6118</v>
      </c>
      <c r="B3304" t="s">
        <v>51</v>
      </c>
      <c r="C3304" t="s">
        <v>5070</v>
      </c>
      <c r="D3304" t="s">
        <v>42</v>
      </c>
      <c r="E3304" s="103">
        <v>0.99497373636574593</v>
      </c>
      <c r="F3304" s="103">
        <v>680752</v>
      </c>
      <c r="G3304" s="103">
        <v>10</v>
      </c>
      <c r="H3304" t="s">
        <v>54</v>
      </c>
      <c r="I3304" s="103"/>
    </row>
    <row r="3305" spans="1:9" x14ac:dyDescent="0.35">
      <c r="A3305" t="s">
        <v>6119</v>
      </c>
      <c r="B3305" t="s">
        <v>51</v>
      </c>
      <c r="C3305" t="s">
        <v>5070</v>
      </c>
      <c r="D3305" t="s">
        <v>1767</v>
      </c>
      <c r="E3305" s="103">
        <v>0.99330503739496223</v>
      </c>
      <c r="F3305" s="103">
        <v>680752</v>
      </c>
      <c r="G3305" s="103">
        <v>10</v>
      </c>
      <c r="H3305" t="s">
        <v>54</v>
      </c>
      <c r="I3305" s="103"/>
    </row>
    <row r="3306" spans="1:9" x14ac:dyDescent="0.35">
      <c r="A3306" t="s">
        <v>6120</v>
      </c>
      <c r="B3306" t="s">
        <v>51</v>
      </c>
      <c r="C3306" t="s">
        <v>5070</v>
      </c>
      <c r="D3306" t="s">
        <v>1768</v>
      </c>
      <c r="E3306" s="103">
        <v>0.87671061827416452</v>
      </c>
      <c r="F3306" s="103">
        <v>680752</v>
      </c>
      <c r="G3306" s="103">
        <v>10</v>
      </c>
      <c r="H3306" t="s">
        <v>54</v>
      </c>
      <c r="I3306" s="103"/>
    </row>
    <row r="3307" spans="1:9" x14ac:dyDescent="0.35">
      <c r="A3307" t="s">
        <v>6121</v>
      </c>
      <c r="B3307" t="s">
        <v>51</v>
      </c>
      <c r="C3307" t="s">
        <v>5070</v>
      </c>
      <c r="D3307" t="s">
        <v>340</v>
      </c>
      <c r="E3307" s="103">
        <v>0.94884347899171761</v>
      </c>
      <c r="F3307" s="103">
        <v>680752</v>
      </c>
      <c r="G3307" s="103">
        <v>10</v>
      </c>
      <c r="H3307" t="s">
        <v>54</v>
      </c>
      <c r="I3307" s="103"/>
    </row>
    <row r="3308" spans="1:9" x14ac:dyDescent="0.35">
      <c r="A3308" t="s">
        <v>6122</v>
      </c>
      <c r="B3308" t="s">
        <v>51</v>
      </c>
      <c r="C3308" t="s">
        <v>5070</v>
      </c>
      <c r="D3308" t="s">
        <v>777</v>
      </c>
      <c r="E3308" s="103">
        <v>7.9388274968604637</v>
      </c>
      <c r="F3308" s="103">
        <v>680752</v>
      </c>
      <c r="G3308" s="103">
        <v>10</v>
      </c>
      <c r="H3308" t="s">
        <v>54</v>
      </c>
      <c r="I3308" s="103"/>
    </row>
    <row r="3309" spans="1:9" x14ac:dyDescent="0.35">
      <c r="A3309" t="s">
        <v>6123</v>
      </c>
      <c r="B3309" t="s">
        <v>51</v>
      </c>
      <c r="C3309" t="s">
        <v>5070</v>
      </c>
      <c r="D3309" t="s">
        <v>776</v>
      </c>
      <c r="E3309" s="103">
        <v>20.217057679971425</v>
      </c>
      <c r="F3309" s="103">
        <v>680752</v>
      </c>
      <c r="G3309" s="103">
        <v>10</v>
      </c>
      <c r="H3309" t="s">
        <v>54</v>
      </c>
      <c r="I3309" s="103"/>
    </row>
    <row r="3310" spans="1:9" x14ac:dyDescent="0.35">
      <c r="A3310" t="s">
        <v>6124</v>
      </c>
      <c r="B3310" t="s">
        <v>51</v>
      </c>
      <c r="C3310" t="s">
        <v>5071</v>
      </c>
      <c r="D3310" t="s">
        <v>40</v>
      </c>
      <c r="E3310" s="103">
        <v>0.99580823303263721</v>
      </c>
      <c r="F3310" s="103">
        <v>680752</v>
      </c>
      <c r="G3310" s="103">
        <v>10</v>
      </c>
      <c r="H3310" t="s">
        <v>54</v>
      </c>
      <c r="I3310" s="103"/>
    </row>
    <row r="3311" spans="1:9" x14ac:dyDescent="0.35">
      <c r="A3311" t="s">
        <v>6125</v>
      </c>
      <c r="B3311" t="s">
        <v>51</v>
      </c>
      <c r="C3311" t="s">
        <v>5071</v>
      </c>
      <c r="D3311" t="s">
        <v>5070</v>
      </c>
      <c r="E3311" s="103">
        <v>1.5209164077938035</v>
      </c>
      <c r="F3311" s="103">
        <v>680752</v>
      </c>
      <c r="G3311" s="103">
        <v>10</v>
      </c>
      <c r="H3311" t="s">
        <v>54</v>
      </c>
      <c r="I3311" s="103"/>
    </row>
    <row r="3312" spans="1:9" x14ac:dyDescent="0.35">
      <c r="A3312" t="s">
        <v>6126</v>
      </c>
      <c r="B3312" t="s">
        <v>51</v>
      </c>
      <c r="C3312" t="s">
        <v>5071</v>
      </c>
      <c r="D3312" t="s">
        <v>5071</v>
      </c>
      <c r="E3312" s="103">
        <v>1</v>
      </c>
      <c r="F3312" s="103">
        <v>680752</v>
      </c>
      <c r="G3312" s="103">
        <v>10</v>
      </c>
      <c r="H3312" t="s">
        <v>54</v>
      </c>
      <c r="I3312" s="103"/>
    </row>
    <row r="3313" spans="1:9" x14ac:dyDescent="0.35">
      <c r="A3313" t="s">
        <v>6127</v>
      </c>
      <c r="B3313" t="s">
        <v>51</v>
      </c>
      <c r="C3313" t="s">
        <v>5071</v>
      </c>
      <c r="D3313" t="s">
        <v>5072</v>
      </c>
      <c r="E3313" s="103">
        <v>1.0436607539579885</v>
      </c>
      <c r="F3313" s="103">
        <v>680752</v>
      </c>
      <c r="G3313" s="103">
        <v>10</v>
      </c>
      <c r="H3313" t="s">
        <v>54</v>
      </c>
      <c r="I3313" s="103"/>
    </row>
    <row r="3314" spans="1:9" x14ac:dyDescent="0.35">
      <c r="A3314" t="s">
        <v>6128</v>
      </c>
      <c r="B3314" t="s">
        <v>51</v>
      </c>
      <c r="C3314" t="s">
        <v>5071</v>
      </c>
      <c r="D3314" t="s">
        <v>42</v>
      </c>
      <c r="E3314" s="103">
        <v>12.790653801829521</v>
      </c>
      <c r="F3314" s="103">
        <v>680752</v>
      </c>
      <c r="G3314" s="103">
        <v>10</v>
      </c>
      <c r="H3314" t="s">
        <v>54</v>
      </c>
      <c r="I3314" s="103"/>
    </row>
    <row r="3315" spans="1:9" x14ac:dyDescent="0.35">
      <c r="A3315" t="s">
        <v>6129</v>
      </c>
      <c r="B3315" t="s">
        <v>51</v>
      </c>
      <c r="C3315" t="s">
        <v>5071</v>
      </c>
      <c r="D3315" t="s">
        <v>1767</v>
      </c>
      <c r="E3315" s="103">
        <v>13.662358596887387</v>
      </c>
      <c r="F3315" s="103">
        <v>680752</v>
      </c>
      <c r="G3315" s="103">
        <v>10</v>
      </c>
      <c r="H3315" t="s">
        <v>54</v>
      </c>
      <c r="I3315" s="103"/>
    </row>
    <row r="3316" spans="1:9" x14ac:dyDescent="0.35">
      <c r="A3316" t="s">
        <v>6130</v>
      </c>
      <c r="B3316" t="s">
        <v>51</v>
      </c>
      <c r="C3316" t="s">
        <v>5071</v>
      </c>
      <c r="D3316" t="s">
        <v>1768</v>
      </c>
      <c r="E3316" s="103">
        <v>3.9908247808200557</v>
      </c>
      <c r="F3316" s="103">
        <v>680752</v>
      </c>
      <c r="G3316" s="103">
        <v>10</v>
      </c>
      <c r="H3316" t="s">
        <v>54</v>
      </c>
      <c r="I3316" s="103"/>
    </row>
    <row r="3317" spans="1:9" x14ac:dyDescent="0.35">
      <c r="A3317" t="s">
        <v>6131</v>
      </c>
      <c r="B3317" t="s">
        <v>51</v>
      </c>
      <c r="C3317" t="s">
        <v>5071</v>
      </c>
      <c r="D3317" t="s">
        <v>340</v>
      </c>
      <c r="E3317" s="103">
        <v>1.0293408582333377</v>
      </c>
      <c r="F3317" s="103">
        <v>680752</v>
      </c>
      <c r="G3317" s="103">
        <v>10</v>
      </c>
      <c r="H3317" t="s">
        <v>54</v>
      </c>
      <c r="I3317" s="103"/>
    </row>
    <row r="3318" spans="1:9" x14ac:dyDescent="0.35">
      <c r="A3318" t="s">
        <v>6132</v>
      </c>
      <c r="B3318" t="s">
        <v>51</v>
      </c>
      <c r="C3318" t="s">
        <v>5071</v>
      </c>
      <c r="D3318" t="s">
        <v>777</v>
      </c>
      <c r="E3318" s="103">
        <v>9.2296375847041947</v>
      </c>
      <c r="F3318" s="103">
        <v>680752</v>
      </c>
      <c r="G3318" s="103">
        <v>10</v>
      </c>
      <c r="H3318" t="s">
        <v>54</v>
      </c>
      <c r="I3318" s="103"/>
    </row>
    <row r="3319" spans="1:9" x14ac:dyDescent="0.35">
      <c r="A3319" t="s">
        <v>6133</v>
      </c>
      <c r="B3319" t="s">
        <v>51</v>
      </c>
      <c r="C3319" t="s">
        <v>5071</v>
      </c>
      <c r="D3319" t="s">
        <v>776</v>
      </c>
      <c r="E3319" s="103">
        <v>23.441176690251979</v>
      </c>
      <c r="F3319" s="103">
        <v>680752</v>
      </c>
      <c r="G3319" s="103">
        <v>10</v>
      </c>
      <c r="H3319" t="s">
        <v>54</v>
      </c>
      <c r="I3319" s="103"/>
    </row>
    <row r="3320" spans="1:9" x14ac:dyDescent="0.35">
      <c r="A3320" t="s">
        <v>1023</v>
      </c>
      <c r="B3320" t="s">
        <v>51</v>
      </c>
      <c r="C3320" t="s">
        <v>58</v>
      </c>
      <c r="D3320" t="s">
        <v>40</v>
      </c>
      <c r="E3320" s="103">
        <v>0.16929596548303438</v>
      </c>
      <c r="F3320" s="103">
        <v>680752</v>
      </c>
      <c r="G3320" s="103">
        <v>10</v>
      </c>
      <c r="H3320" t="s">
        <v>54</v>
      </c>
      <c r="I3320" s="103"/>
    </row>
    <row r="3321" spans="1:9" x14ac:dyDescent="0.35">
      <c r="A3321" t="s">
        <v>6134</v>
      </c>
      <c r="B3321" t="s">
        <v>51</v>
      </c>
      <c r="C3321" t="s">
        <v>58</v>
      </c>
      <c r="D3321" t="s">
        <v>5070</v>
      </c>
      <c r="E3321" s="103">
        <v>0.45452358494725376</v>
      </c>
      <c r="F3321" s="103">
        <v>680752</v>
      </c>
      <c r="G3321" s="103">
        <v>10</v>
      </c>
      <c r="H3321" t="s">
        <v>54</v>
      </c>
      <c r="I3321" s="103"/>
    </row>
    <row r="3322" spans="1:9" x14ac:dyDescent="0.35">
      <c r="A3322" t="s">
        <v>6135</v>
      </c>
      <c r="B3322" t="s">
        <v>51</v>
      </c>
      <c r="C3322" t="s">
        <v>58</v>
      </c>
      <c r="D3322" t="s">
        <v>5071</v>
      </c>
      <c r="E3322" s="103">
        <v>0.17130120924670403</v>
      </c>
      <c r="F3322" s="103">
        <v>680752</v>
      </c>
      <c r="G3322" s="103">
        <v>10</v>
      </c>
      <c r="H3322" t="s">
        <v>54</v>
      </c>
      <c r="I3322" s="103"/>
    </row>
    <row r="3323" spans="1:9" x14ac:dyDescent="0.35">
      <c r="A3323" t="s">
        <v>6136</v>
      </c>
      <c r="B3323" t="s">
        <v>51</v>
      </c>
      <c r="C3323" t="s">
        <v>58</v>
      </c>
      <c r="D3323" t="s">
        <v>5072</v>
      </c>
      <c r="E3323" s="103">
        <v>0.1817573861744872</v>
      </c>
      <c r="F3323" s="103">
        <v>680752</v>
      </c>
      <c r="G3323" s="103">
        <v>10</v>
      </c>
      <c r="H3323" t="s">
        <v>54</v>
      </c>
      <c r="I3323" s="103"/>
    </row>
    <row r="3324" spans="1:9" x14ac:dyDescent="0.35">
      <c r="A3324" t="s">
        <v>1021</v>
      </c>
      <c r="B3324" t="s">
        <v>51</v>
      </c>
      <c r="C3324" t="s">
        <v>58</v>
      </c>
      <c r="D3324" t="s">
        <v>42</v>
      </c>
      <c r="E3324" s="103">
        <v>6.66447929836482</v>
      </c>
      <c r="F3324" s="103">
        <v>680752</v>
      </c>
      <c r="G3324" s="103">
        <v>10</v>
      </c>
      <c r="H3324" t="s">
        <v>54</v>
      </c>
      <c r="I3324" s="103"/>
    </row>
    <row r="3325" spans="1:9" x14ac:dyDescent="0.35">
      <c r="A3325" t="s">
        <v>2115</v>
      </c>
      <c r="B3325" t="s">
        <v>51</v>
      </c>
      <c r="C3325" t="s">
        <v>58</v>
      </c>
      <c r="D3325" t="s">
        <v>1767</v>
      </c>
      <c r="E3325" s="103">
        <v>7.2610328478575648</v>
      </c>
      <c r="F3325" s="103">
        <v>680752</v>
      </c>
      <c r="G3325" s="103">
        <v>10</v>
      </c>
      <c r="H3325" t="s">
        <v>54</v>
      </c>
      <c r="I3325" s="103"/>
    </row>
    <row r="3326" spans="1:9" x14ac:dyDescent="0.35">
      <c r="A3326" t="s">
        <v>2116</v>
      </c>
      <c r="B3326" t="s">
        <v>51</v>
      </c>
      <c r="C3326" t="s">
        <v>58</v>
      </c>
      <c r="D3326" t="s">
        <v>1768</v>
      </c>
      <c r="E3326" s="103">
        <v>2.0072605512087933</v>
      </c>
      <c r="F3326" s="103">
        <v>680752</v>
      </c>
      <c r="G3326" s="103">
        <v>10</v>
      </c>
      <c r="H3326" t="s">
        <v>54</v>
      </c>
      <c r="I3326" s="103"/>
    </row>
    <row r="3327" spans="1:9" x14ac:dyDescent="0.35">
      <c r="A3327" t="s">
        <v>1022</v>
      </c>
      <c r="B3327" t="s">
        <v>51</v>
      </c>
      <c r="C3327" t="s">
        <v>58</v>
      </c>
      <c r="D3327" t="s">
        <v>340</v>
      </c>
      <c r="E3327" s="103">
        <v>0.17800987814867414</v>
      </c>
      <c r="F3327" s="103">
        <v>680752</v>
      </c>
      <c r="G3327" s="103">
        <v>10</v>
      </c>
      <c r="H3327" t="s">
        <v>54</v>
      </c>
      <c r="I3327" s="103"/>
    </row>
    <row r="3328" spans="1:9" x14ac:dyDescent="0.35">
      <c r="A3328" t="s">
        <v>758</v>
      </c>
      <c r="B3328" t="s">
        <v>51</v>
      </c>
      <c r="C3328" t="s">
        <v>58</v>
      </c>
      <c r="D3328" t="s">
        <v>777</v>
      </c>
      <c r="E3328" s="103">
        <v>1.9524517661140923</v>
      </c>
      <c r="F3328" s="103">
        <v>680752</v>
      </c>
      <c r="G3328" s="103">
        <v>10</v>
      </c>
      <c r="H3328" t="s">
        <v>54</v>
      </c>
      <c r="I3328" s="103"/>
    </row>
    <row r="3329" spans="1:9" x14ac:dyDescent="0.35">
      <c r="A3329" t="s">
        <v>759</v>
      </c>
      <c r="B3329" t="s">
        <v>51</v>
      </c>
      <c r="C3329" t="s">
        <v>58</v>
      </c>
      <c r="D3329" t="s">
        <v>776</v>
      </c>
      <c r="E3329" s="103">
        <v>5.0505268137240273</v>
      </c>
      <c r="F3329" s="103">
        <v>680752</v>
      </c>
      <c r="G3329" s="103">
        <v>10</v>
      </c>
      <c r="H3329" t="s">
        <v>54</v>
      </c>
      <c r="I3329" s="103"/>
    </row>
    <row r="3330" spans="1:9" x14ac:dyDescent="0.35">
      <c r="A3330" t="s">
        <v>6137</v>
      </c>
      <c r="B3330" t="s">
        <v>51</v>
      </c>
      <c r="C3330" t="s">
        <v>5072</v>
      </c>
      <c r="D3330" t="s">
        <v>40</v>
      </c>
      <c r="E3330" s="103">
        <v>0.9562060276058556</v>
      </c>
      <c r="F3330" s="103">
        <v>680752</v>
      </c>
      <c r="G3330" s="103">
        <v>10</v>
      </c>
      <c r="H3330" t="s">
        <v>54</v>
      </c>
      <c r="I3330" s="103"/>
    </row>
    <row r="3331" spans="1:9" x14ac:dyDescent="0.35">
      <c r="A3331" t="s">
        <v>6138</v>
      </c>
      <c r="B3331" t="s">
        <v>51</v>
      </c>
      <c r="C3331" t="s">
        <v>5072</v>
      </c>
      <c r="D3331" t="s">
        <v>5070</v>
      </c>
      <c r="E3331" s="103">
        <v>1.4754965933359654</v>
      </c>
      <c r="F3331" s="103">
        <v>680752</v>
      </c>
      <c r="G3331" s="103">
        <v>10</v>
      </c>
      <c r="H3331" t="s">
        <v>54</v>
      </c>
      <c r="I3331" s="103"/>
    </row>
    <row r="3332" spans="1:9" x14ac:dyDescent="0.35">
      <c r="A3332" t="s">
        <v>6139</v>
      </c>
      <c r="B3332" t="s">
        <v>51</v>
      </c>
      <c r="C3332" t="s">
        <v>5072</v>
      </c>
      <c r="D3332" t="s">
        <v>5071</v>
      </c>
      <c r="E3332" s="103">
        <v>0.9602839252596298</v>
      </c>
      <c r="F3332" s="103">
        <v>680752</v>
      </c>
      <c r="G3332" s="103">
        <v>10</v>
      </c>
      <c r="H3332" t="s">
        <v>54</v>
      </c>
      <c r="I3332" s="103"/>
    </row>
    <row r="3333" spans="1:9" x14ac:dyDescent="0.35">
      <c r="A3333" t="s">
        <v>6140</v>
      </c>
      <c r="B3333" t="s">
        <v>51</v>
      </c>
      <c r="C3333" t="s">
        <v>5072</v>
      </c>
      <c r="D3333" t="s">
        <v>5072</v>
      </c>
      <c r="E3333" s="103">
        <v>1</v>
      </c>
      <c r="F3333" s="103">
        <v>680752</v>
      </c>
      <c r="G3333" s="103">
        <v>10</v>
      </c>
      <c r="H3333" t="s">
        <v>54</v>
      </c>
      <c r="I3333" s="103"/>
    </row>
    <row r="3334" spans="1:9" x14ac:dyDescent="0.35">
      <c r="A3334" t="s">
        <v>6141</v>
      </c>
      <c r="B3334" t="s">
        <v>51</v>
      </c>
      <c r="C3334" t="s">
        <v>5072</v>
      </c>
      <c r="D3334" t="s">
        <v>42</v>
      </c>
      <c r="E3334" s="103">
        <v>12.745459596468612</v>
      </c>
      <c r="F3334" s="103">
        <v>680752</v>
      </c>
      <c r="G3334" s="103">
        <v>10</v>
      </c>
      <c r="H3334" t="s">
        <v>54</v>
      </c>
      <c r="I3334" s="103"/>
    </row>
    <row r="3335" spans="1:9" x14ac:dyDescent="0.35">
      <c r="A3335" t="s">
        <v>6142</v>
      </c>
      <c r="B3335" t="s">
        <v>51</v>
      </c>
      <c r="C3335" t="s">
        <v>5072</v>
      </c>
      <c r="D3335" t="s">
        <v>1767</v>
      </c>
      <c r="E3335" s="103">
        <v>13.617251540533795</v>
      </c>
      <c r="F3335" s="103">
        <v>680752</v>
      </c>
      <c r="G3335" s="103">
        <v>10</v>
      </c>
      <c r="H3335" t="s">
        <v>54</v>
      </c>
      <c r="I3335" s="103"/>
    </row>
    <row r="3336" spans="1:9" x14ac:dyDescent="0.35">
      <c r="A3336" t="s">
        <v>6143</v>
      </c>
      <c r="B3336" t="s">
        <v>51</v>
      </c>
      <c r="C3336" t="s">
        <v>5072</v>
      </c>
      <c r="D3336" t="s">
        <v>1768</v>
      </c>
      <c r="E3336" s="103">
        <v>3.952081733514778</v>
      </c>
      <c r="F3336" s="103">
        <v>680752</v>
      </c>
      <c r="G3336" s="103">
        <v>10</v>
      </c>
      <c r="H3336" t="s">
        <v>54</v>
      </c>
      <c r="I3336" s="103"/>
    </row>
    <row r="3337" spans="1:9" x14ac:dyDescent="0.35">
      <c r="A3337" t="s">
        <v>6144</v>
      </c>
      <c r="B3337" t="s">
        <v>51</v>
      </c>
      <c r="C3337" t="s">
        <v>5072</v>
      </c>
      <c r="D3337" t="s">
        <v>340</v>
      </c>
      <c r="E3337" s="103">
        <v>0.98600980085327805</v>
      </c>
      <c r="F3337" s="103">
        <v>680752</v>
      </c>
      <c r="G3337" s="103">
        <v>10</v>
      </c>
      <c r="H3337" t="s">
        <v>54</v>
      </c>
      <c r="I3337" s="103"/>
    </row>
    <row r="3338" spans="1:9" x14ac:dyDescent="0.35">
      <c r="A3338" t="s">
        <v>6145</v>
      </c>
      <c r="B3338" t="s">
        <v>51</v>
      </c>
      <c r="C3338" t="s">
        <v>5072</v>
      </c>
      <c r="D3338" t="s">
        <v>777</v>
      </c>
      <c r="E3338" s="103">
        <v>8.9320558894774926</v>
      </c>
      <c r="F3338" s="103">
        <v>680752</v>
      </c>
      <c r="G3338" s="103">
        <v>10</v>
      </c>
      <c r="H3338" t="s">
        <v>54</v>
      </c>
      <c r="I3338" s="103"/>
    </row>
    <row r="3339" spans="1:9" x14ac:dyDescent="0.35">
      <c r="A3339" t="s">
        <v>6146</v>
      </c>
      <c r="B3339" t="s">
        <v>51</v>
      </c>
      <c r="C3339" t="s">
        <v>5072</v>
      </c>
      <c r="D3339" t="s">
        <v>776</v>
      </c>
      <c r="E3339" s="103">
        <v>22.658091010789324</v>
      </c>
      <c r="F3339" s="103">
        <v>680752</v>
      </c>
      <c r="G3339" s="103">
        <v>10</v>
      </c>
      <c r="H3339" t="s">
        <v>54</v>
      </c>
      <c r="I3339" s="103"/>
    </row>
    <row r="3340" spans="1:9" x14ac:dyDescent="0.35">
      <c r="A3340" t="s">
        <v>1014</v>
      </c>
      <c r="B3340" t="s">
        <v>51</v>
      </c>
      <c r="C3340" t="s">
        <v>42</v>
      </c>
      <c r="D3340" t="s">
        <v>40</v>
      </c>
      <c r="E3340" s="103">
        <v>0.92202251585851103</v>
      </c>
      <c r="F3340" s="103">
        <v>680752</v>
      </c>
      <c r="G3340" s="103">
        <v>10</v>
      </c>
      <c r="H3340" t="s">
        <v>54</v>
      </c>
      <c r="I3340" s="103"/>
    </row>
    <row r="3341" spans="1:9" x14ac:dyDescent="0.35">
      <c r="A3341" t="s">
        <v>6147</v>
      </c>
      <c r="B3341" t="s">
        <v>51</v>
      </c>
      <c r="C3341" t="s">
        <v>42</v>
      </c>
      <c r="D3341" t="s">
        <v>5070</v>
      </c>
      <c r="E3341" s="103">
        <v>1.0007111583127104</v>
      </c>
      <c r="F3341" s="103">
        <v>680752</v>
      </c>
      <c r="G3341" s="103">
        <v>10</v>
      </c>
      <c r="H3341" t="s">
        <v>54</v>
      </c>
      <c r="I3341" s="103"/>
    </row>
    <row r="3342" spans="1:9" x14ac:dyDescent="0.35">
      <c r="A3342" t="s">
        <v>6148</v>
      </c>
      <c r="B3342" t="s">
        <v>51</v>
      </c>
      <c r="C3342" t="s">
        <v>42</v>
      </c>
      <c r="D3342" t="s">
        <v>5071</v>
      </c>
      <c r="E3342" s="103">
        <v>0.92505550300649719</v>
      </c>
      <c r="F3342" s="103">
        <v>680752</v>
      </c>
      <c r="G3342" s="103">
        <v>10</v>
      </c>
      <c r="H3342" t="s">
        <v>54</v>
      </c>
      <c r="I3342" s="103"/>
    </row>
    <row r="3343" spans="1:9" x14ac:dyDescent="0.35">
      <c r="A3343" t="s">
        <v>6149</v>
      </c>
      <c r="B3343" t="s">
        <v>51</v>
      </c>
      <c r="C3343" t="s">
        <v>42</v>
      </c>
      <c r="D3343" t="s">
        <v>5072</v>
      </c>
      <c r="E3343" s="103">
        <v>0.96460279200266885</v>
      </c>
      <c r="F3343" s="103">
        <v>680752</v>
      </c>
      <c r="G3343" s="103">
        <v>10</v>
      </c>
      <c r="H3343" t="s">
        <v>54</v>
      </c>
      <c r="I3343" s="103"/>
    </row>
    <row r="3344" spans="1:9" x14ac:dyDescent="0.35">
      <c r="A3344" t="s">
        <v>1012</v>
      </c>
      <c r="B3344" t="s">
        <v>51</v>
      </c>
      <c r="C3344" t="s">
        <v>42</v>
      </c>
      <c r="D3344" t="s">
        <v>42</v>
      </c>
      <c r="E3344" s="103">
        <v>1</v>
      </c>
      <c r="F3344" s="103">
        <v>680752</v>
      </c>
      <c r="G3344" s="103">
        <v>10</v>
      </c>
      <c r="H3344" t="s">
        <v>54</v>
      </c>
      <c r="I3344" s="103"/>
    </row>
    <row r="3345" spans="1:9" x14ac:dyDescent="0.35">
      <c r="A3345" t="s">
        <v>2095</v>
      </c>
      <c r="B3345" t="s">
        <v>51</v>
      </c>
      <c r="C3345" t="s">
        <v>42</v>
      </c>
      <c r="D3345" t="s">
        <v>1767</v>
      </c>
      <c r="E3345" s="103">
        <v>0.99761856427155271</v>
      </c>
      <c r="F3345" s="103">
        <v>680752</v>
      </c>
      <c r="G3345" s="103">
        <v>10</v>
      </c>
      <c r="H3345" t="s">
        <v>54</v>
      </c>
      <c r="I3345" s="103"/>
    </row>
    <row r="3346" spans="1:9" x14ac:dyDescent="0.35">
      <c r="A3346" t="s">
        <v>2096</v>
      </c>
      <c r="B3346" t="s">
        <v>51</v>
      </c>
      <c r="C3346" t="s">
        <v>42</v>
      </c>
      <c r="D3346" t="s">
        <v>1768</v>
      </c>
      <c r="E3346" s="103">
        <v>0.8771753781869982</v>
      </c>
      <c r="F3346" s="103">
        <v>680752</v>
      </c>
      <c r="G3346" s="103">
        <v>10</v>
      </c>
      <c r="H3346" t="s">
        <v>54</v>
      </c>
      <c r="I3346" s="103"/>
    </row>
    <row r="3347" spans="1:9" x14ac:dyDescent="0.35">
      <c r="A3347" t="s">
        <v>1013</v>
      </c>
      <c r="B3347" t="s">
        <v>51</v>
      </c>
      <c r="C3347" t="s">
        <v>42</v>
      </c>
      <c r="D3347" t="s">
        <v>340</v>
      </c>
      <c r="E3347" s="103">
        <v>0.94929039549517169</v>
      </c>
      <c r="F3347" s="103">
        <v>680752</v>
      </c>
      <c r="G3347" s="103">
        <v>10</v>
      </c>
      <c r="H3347" t="s">
        <v>54</v>
      </c>
      <c r="I3347" s="103"/>
    </row>
    <row r="3348" spans="1:9" x14ac:dyDescent="0.35">
      <c r="A3348" t="s">
        <v>740</v>
      </c>
      <c r="B3348" t="s">
        <v>51</v>
      </c>
      <c r="C3348" t="s">
        <v>42</v>
      </c>
      <c r="D3348" t="s">
        <v>777</v>
      </c>
      <c r="E3348" s="103">
        <v>7.9416183008070158</v>
      </c>
      <c r="F3348" s="103">
        <v>680752</v>
      </c>
      <c r="G3348" s="103">
        <v>10</v>
      </c>
      <c r="H3348" t="s">
        <v>54</v>
      </c>
      <c r="I3348" s="103"/>
    </row>
    <row r="3349" spans="1:9" x14ac:dyDescent="0.35">
      <c r="A3349" t="s">
        <v>744</v>
      </c>
      <c r="B3349" t="s">
        <v>51</v>
      </c>
      <c r="C3349" t="s">
        <v>42</v>
      </c>
      <c r="D3349" t="s">
        <v>776</v>
      </c>
      <c r="E3349" s="103">
        <v>20.224055453316598</v>
      </c>
      <c r="F3349" s="103">
        <v>680752</v>
      </c>
      <c r="G3349" s="103">
        <v>10</v>
      </c>
      <c r="H3349" t="s">
        <v>54</v>
      </c>
      <c r="I3349" s="103"/>
    </row>
    <row r="3350" spans="1:9" x14ac:dyDescent="0.35">
      <c r="A3350" t="s">
        <v>2097</v>
      </c>
      <c r="B3350" t="s">
        <v>51</v>
      </c>
      <c r="C3350" t="s">
        <v>1767</v>
      </c>
      <c r="D3350" t="s">
        <v>40</v>
      </c>
      <c r="E3350" s="103">
        <v>0.92278031327311361</v>
      </c>
      <c r="F3350" s="103">
        <v>680752</v>
      </c>
      <c r="G3350" s="103">
        <v>10</v>
      </c>
      <c r="H3350" t="s">
        <v>54</v>
      </c>
      <c r="I3350" s="103"/>
    </row>
    <row r="3351" spans="1:9" x14ac:dyDescent="0.35">
      <c r="A3351" t="s">
        <v>6150</v>
      </c>
      <c r="B3351" t="s">
        <v>51</v>
      </c>
      <c r="C3351" t="s">
        <v>1767</v>
      </c>
      <c r="D3351" t="s">
        <v>5070</v>
      </c>
      <c r="E3351" s="103">
        <v>1.0015351735923241</v>
      </c>
      <c r="F3351" s="103">
        <v>680752</v>
      </c>
      <c r="G3351" s="103">
        <v>10</v>
      </c>
      <c r="H3351" t="s">
        <v>54</v>
      </c>
      <c r="I3351" s="103"/>
    </row>
    <row r="3352" spans="1:9" x14ac:dyDescent="0.35">
      <c r="A3352" t="s">
        <v>6151</v>
      </c>
      <c r="B3352" t="s">
        <v>51</v>
      </c>
      <c r="C3352" t="s">
        <v>1767</v>
      </c>
      <c r="D3352" t="s">
        <v>5071</v>
      </c>
      <c r="E3352" s="103">
        <v>0.9258153059683577</v>
      </c>
      <c r="F3352" s="103">
        <v>680752</v>
      </c>
      <c r="G3352" s="103">
        <v>10</v>
      </c>
      <c r="H3352" t="s">
        <v>54</v>
      </c>
      <c r="I3352" s="103"/>
    </row>
    <row r="3353" spans="1:9" x14ac:dyDescent="0.35">
      <c r="A3353" t="s">
        <v>6152</v>
      </c>
      <c r="B3353" t="s">
        <v>51</v>
      </c>
      <c r="C3353" t="s">
        <v>1767</v>
      </c>
      <c r="D3353" t="s">
        <v>5072</v>
      </c>
      <c r="E3353" s="103">
        <v>0.96540554452270233</v>
      </c>
      <c r="F3353" s="103">
        <v>680752</v>
      </c>
      <c r="G3353" s="103">
        <v>10</v>
      </c>
      <c r="H3353" t="s">
        <v>54</v>
      </c>
      <c r="I3353" s="103"/>
    </row>
    <row r="3354" spans="1:9" x14ac:dyDescent="0.35">
      <c r="A3354" t="s">
        <v>2098</v>
      </c>
      <c r="B3354" t="s">
        <v>51</v>
      </c>
      <c r="C3354" t="s">
        <v>1767</v>
      </c>
      <c r="D3354" t="s">
        <v>42</v>
      </c>
      <c r="E3354" s="103">
        <v>1.0021992028166886</v>
      </c>
      <c r="F3354" s="103">
        <v>680752</v>
      </c>
      <c r="G3354" s="103">
        <v>10</v>
      </c>
      <c r="H3354" t="s">
        <v>54</v>
      </c>
      <c r="I3354" s="103"/>
    </row>
    <row r="3355" spans="1:9" x14ac:dyDescent="0.35">
      <c r="A3355" t="s">
        <v>2099</v>
      </c>
      <c r="B3355" t="s">
        <v>51</v>
      </c>
      <c r="C3355" t="s">
        <v>1767</v>
      </c>
      <c r="D3355" t="s">
        <v>1767</v>
      </c>
      <c r="E3355" s="103">
        <v>1</v>
      </c>
      <c r="F3355" s="103">
        <v>680752</v>
      </c>
      <c r="G3355" s="103">
        <v>10</v>
      </c>
      <c r="H3355" t="s">
        <v>54</v>
      </c>
      <c r="I3355" s="103"/>
    </row>
    <row r="3356" spans="1:9" x14ac:dyDescent="0.35">
      <c r="A3356" t="s">
        <v>2100</v>
      </c>
      <c r="B3356" t="s">
        <v>51</v>
      </c>
      <c r="C3356" t="s">
        <v>1767</v>
      </c>
      <c r="D3356" t="s">
        <v>1768</v>
      </c>
      <c r="E3356" s="103">
        <v>0.87871866739239779</v>
      </c>
      <c r="F3356" s="103">
        <v>680752</v>
      </c>
      <c r="G3356" s="103">
        <v>10</v>
      </c>
      <c r="H3356" t="s">
        <v>54</v>
      </c>
      <c r="I3356" s="103"/>
    </row>
    <row r="3357" spans="1:9" x14ac:dyDescent="0.35">
      <c r="A3357" t="s">
        <v>2101</v>
      </c>
      <c r="B3357" t="s">
        <v>51</v>
      </c>
      <c r="C3357" t="s">
        <v>1767</v>
      </c>
      <c r="D3357" t="s">
        <v>340</v>
      </c>
      <c r="E3357" s="103">
        <v>0.95008459740453355</v>
      </c>
      <c r="F3357" s="103">
        <v>680752</v>
      </c>
      <c r="G3357" s="103">
        <v>10</v>
      </c>
      <c r="H3357" t="s">
        <v>54</v>
      </c>
      <c r="I3357" s="103"/>
    </row>
    <row r="3358" spans="1:9" x14ac:dyDescent="0.35">
      <c r="A3358" t="s">
        <v>2102</v>
      </c>
      <c r="B3358" t="s">
        <v>51</v>
      </c>
      <c r="C3358" t="s">
        <v>1767</v>
      </c>
      <c r="D3358" t="s">
        <v>777</v>
      </c>
      <c r="E3358" s="103">
        <v>7.9461547689013337</v>
      </c>
      <c r="F3358" s="103">
        <v>680752</v>
      </c>
      <c r="G3358" s="103">
        <v>10</v>
      </c>
      <c r="H3358" t="s">
        <v>54</v>
      </c>
      <c r="I3358" s="103"/>
    </row>
    <row r="3359" spans="1:9" x14ac:dyDescent="0.35">
      <c r="A3359" t="s">
        <v>2103</v>
      </c>
      <c r="B3359" t="s">
        <v>51</v>
      </c>
      <c r="C3359" t="s">
        <v>1767</v>
      </c>
      <c r="D3359" t="s">
        <v>776</v>
      </c>
      <c r="E3359" s="103">
        <v>20.236165361996413</v>
      </c>
      <c r="F3359" s="103">
        <v>680752</v>
      </c>
      <c r="G3359" s="103">
        <v>10</v>
      </c>
      <c r="H3359" t="s">
        <v>54</v>
      </c>
      <c r="I3359" s="103"/>
    </row>
    <row r="3360" spans="1:9" x14ac:dyDescent="0.35">
      <c r="A3360" t="s">
        <v>2104</v>
      </c>
      <c r="B3360" t="s">
        <v>51</v>
      </c>
      <c r="C3360" t="s">
        <v>1768</v>
      </c>
      <c r="D3360" t="s">
        <v>40</v>
      </c>
      <c r="E3360" s="103">
        <v>1.0629404388767867</v>
      </c>
      <c r="F3360" s="103">
        <v>680752</v>
      </c>
      <c r="G3360" s="103">
        <v>10</v>
      </c>
      <c r="H3360" t="s">
        <v>54</v>
      </c>
      <c r="I3360" s="103"/>
    </row>
    <row r="3361" spans="1:9" x14ac:dyDescent="0.35">
      <c r="A3361" t="s">
        <v>6153</v>
      </c>
      <c r="B3361" t="s">
        <v>51</v>
      </c>
      <c r="C3361" t="s">
        <v>1768</v>
      </c>
      <c r="D3361" t="s">
        <v>5070</v>
      </c>
      <c r="E3361" s="103">
        <v>1.1822613591647364</v>
      </c>
      <c r="F3361" s="103">
        <v>680752</v>
      </c>
      <c r="G3361" s="103">
        <v>10</v>
      </c>
      <c r="H3361" t="s">
        <v>54</v>
      </c>
      <c r="I3361" s="103"/>
    </row>
    <row r="3362" spans="1:9" x14ac:dyDescent="0.35">
      <c r="A3362" t="s">
        <v>6154</v>
      </c>
      <c r="B3362" t="s">
        <v>51</v>
      </c>
      <c r="C3362" t="s">
        <v>1768</v>
      </c>
      <c r="D3362" t="s">
        <v>5071</v>
      </c>
      <c r="E3362" s="103">
        <v>1.0662949925694121</v>
      </c>
      <c r="F3362" s="103">
        <v>680752</v>
      </c>
      <c r="G3362" s="103">
        <v>10</v>
      </c>
      <c r="H3362" t="s">
        <v>54</v>
      </c>
      <c r="I3362" s="103"/>
    </row>
    <row r="3363" spans="1:9" x14ac:dyDescent="0.35">
      <c r="A3363" t="s">
        <v>6155</v>
      </c>
      <c r="B3363" t="s">
        <v>51</v>
      </c>
      <c r="C3363" t="s">
        <v>1768</v>
      </c>
      <c r="D3363" t="s">
        <v>5072</v>
      </c>
      <c r="E3363" s="103">
        <v>1.1130664145835658</v>
      </c>
      <c r="F3363" s="103">
        <v>680752</v>
      </c>
      <c r="G3363" s="103">
        <v>10</v>
      </c>
      <c r="H3363" t="s">
        <v>54</v>
      </c>
      <c r="I3363" s="103"/>
    </row>
    <row r="3364" spans="1:9" x14ac:dyDescent="0.35">
      <c r="A3364" t="s">
        <v>2105</v>
      </c>
      <c r="B3364" t="s">
        <v>51</v>
      </c>
      <c r="C3364" t="s">
        <v>1768</v>
      </c>
      <c r="D3364" t="s">
        <v>42</v>
      </c>
      <c r="E3364" s="103">
        <v>1.665833255474001</v>
      </c>
      <c r="F3364" s="103">
        <v>680752</v>
      </c>
      <c r="G3364" s="103">
        <v>10</v>
      </c>
      <c r="H3364" t="s">
        <v>54</v>
      </c>
      <c r="I3364" s="103"/>
    </row>
    <row r="3365" spans="1:9" x14ac:dyDescent="0.35">
      <c r="A3365" t="s">
        <v>2106</v>
      </c>
      <c r="B3365" t="s">
        <v>51</v>
      </c>
      <c r="C3365" t="s">
        <v>1768</v>
      </c>
      <c r="D3365" t="s">
        <v>1767</v>
      </c>
      <c r="E3365" s="103">
        <v>1.5922025141869578</v>
      </c>
      <c r="F3365" s="103">
        <v>680752</v>
      </c>
      <c r="G3365" s="103">
        <v>10</v>
      </c>
      <c r="H3365" t="s">
        <v>54</v>
      </c>
      <c r="I3365" s="103"/>
    </row>
    <row r="3366" spans="1:9" x14ac:dyDescent="0.35">
      <c r="A3366" t="s">
        <v>2107</v>
      </c>
      <c r="B3366" t="s">
        <v>51</v>
      </c>
      <c r="C3366" t="s">
        <v>1768</v>
      </c>
      <c r="D3366" t="s">
        <v>1768</v>
      </c>
      <c r="E3366" s="103">
        <v>1</v>
      </c>
      <c r="F3366" s="103">
        <v>680752</v>
      </c>
      <c r="G3366" s="103">
        <v>10</v>
      </c>
      <c r="H3366" t="s">
        <v>54</v>
      </c>
      <c r="I3366" s="103"/>
    </row>
    <row r="3367" spans="1:9" x14ac:dyDescent="0.35">
      <c r="A3367" t="s">
        <v>2108</v>
      </c>
      <c r="B3367" t="s">
        <v>51</v>
      </c>
      <c r="C3367" t="s">
        <v>1768</v>
      </c>
      <c r="D3367" t="s">
        <v>340</v>
      </c>
      <c r="E3367" s="103">
        <v>1.0965319468003198</v>
      </c>
      <c r="F3367" s="103">
        <v>680752</v>
      </c>
      <c r="G3367" s="103">
        <v>10</v>
      </c>
      <c r="H3367" t="s">
        <v>54</v>
      </c>
      <c r="I3367" s="103"/>
    </row>
    <row r="3368" spans="1:9" x14ac:dyDescent="0.35">
      <c r="A3368" t="s">
        <v>2109</v>
      </c>
      <c r="B3368" t="s">
        <v>51</v>
      </c>
      <c r="C3368" t="s">
        <v>1768</v>
      </c>
      <c r="D3368" t="s">
        <v>777</v>
      </c>
      <c r="E3368" s="103">
        <v>8.8471371204208875</v>
      </c>
      <c r="F3368" s="103">
        <v>680752</v>
      </c>
      <c r="G3368" s="103">
        <v>10</v>
      </c>
      <c r="H3368" t="s">
        <v>54</v>
      </c>
      <c r="I3368" s="103"/>
    </row>
    <row r="3369" spans="1:9" x14ac:dyDescent="0.35">
      <c r="A3369" t="s">
        <v>2110</v>
      </c>
      <c r="B3369" t="s">
        <v>51</v>
      </c>
      <c r="C3369" t="s">
        <v>1768</v>
      </c>
      <c r="D3369" t="s">
        <v>776</v>
      </c>
      <c r="E3369" s="103">
        <v>22.589227950398026</v>
      </c>
      <c r="F3369" s="103">
        <v>680752</v>
      </c>
      <c r="G3369" s="103">
        <v>10</v>
      </c>
      <c r="H3369" t="s">
        <v>54</v>
      </c>
      <c r="I3369" s="103"/>
    </row>
    <row r="3370" spans="1:9" x14ac:dyDescent="0.35">
      <c r="A3370" t="s">
        <v>1017</v>
      </c>
      <c r="B3370" t="s">
        <v>51</v>
      </c>
      <c r="C3370" t="s">
        <v>340</v>
      </c>
      <c r="D3370" t="s">
        <v>40</v>
      </c>
      <c r="E3370" s="103">
        <v>0.97893924097044094</v>
      </c>
      <c r="F3370" s="103">
        <v>680752</v>
      </c>
      <c r="G3370" s="103">
        <v>10</v>
      </c>
      <c r="H3370" t="s">
        <v>54</v>
      </c>
      <c r="I3370" s="103"/>
    </row>
    <row r="3371" spans="1:9" x14ac:dyDescent="0.35">
      <c r="A3371" t="s">
        <v>6156</v>
      </c>
      <c r="B3371" t="s">
        <v>51</v>
      </c>
      <c r="C3371" t="s">
        <v>340</v>
      </c>
      <c r="D3371" t="s">
        <v>5070</v>
      </c>
      <c r="E3371" s="103">
        <v>1.4916553332371014</v>
      </c>
      <c r="F3371" s="103">
        <v>680752</v>
      </c>
      <c r="G3371" s="103">
        <v>10</v>
      </c>
      <c r="H3371" t="s">
        <v>54</v>
      </c>
      <c r="I3371" s="103"/>
    </row>
    <row r="3372" spans="1:9" x14ac:dyDescent="0.35">
      <c r="A3372" t="s">
        <v>6157</v>
      </c>
      <c r="B3372" t="s">
        <v>51</v>
      </c>
      <c r="C3372" t="s">
        <v>340</v>
      </c>
      <c r="D3372" t="s">
        <v>5071</v>
      </c>
      <c r="E3372" s="103">
        <v>0.98390602259044102</v>
      </c>
      <c r="F3372" s="103">
        <v>680752</v>
      </c>
      <c r="G3372" s="103">
        <v>10</v>
      </c>
      <c r="H3372" t="s">
        <v>54</v>
      </c>
      <c r="I3372" s="103"/>
    </row>
    <row r="3373" spans="1:9" x14ac:dyDescent="0.35">
      <c r="A3373" t="s">
        <v>6158</v>
      </c>
      <c r="B3373" t="s">
        <v>51</v>
      </c>
      <c r="C3373" t="s">
        <v>340</v>
      </c>
      <c r="D3373" t="s">
        <v>5072</v>
      </c>
      <c r="E3373" s="103">
        <v>1.0241778036998073</v>
      </c>
      <c r="F3373" s="103">
        <v>680752</v>
      </c>
      <c r="G3373" s="103">
        <v>10</v>
      </c>
      <c r="H3373" t="s">
        <v>54</v>
      </c>
      <c r="I3373" s="103"/>
    </row>
    <row r="3374" spans="1:9" x14ac:dyDescent="0.35">
      <c r="A3374" t="s">
        <v>1015</v>
      </c>
      <c r="B3374" t="s">
        <v>51</v>
      </c>
      <c r="C3374" t="s">
        <v>340</v>
      </c>
      <c r="D3374" t="s">
        <v>42</v>
      </c>
      <c r="E3374" s="103">
        <v>12.020833771963177</v>
      </c>
      <c r="F3374" s="103">
        <v>680752</v>
      </c>
      <c r="G3374" s="103">
        <v>10</v>
      </c>
      <c r="H3374" t="s">
        <v>54</v>
      </c>
      <c r="I3374" s="103"/>
    </row>
    <row r="3375" spans="1:9" x14ac:dyDescent="0.35">
      <c r="A3375" t="s">
        <v>2111</v>
      </c>
      <c r="B3375" t="s">
        <v>51</v>
      </c>
      <c r="C3375" t="s">
        <v>340</v>
      </c>
      <c r="D3375" t="s">
        <v>1767</v>
      </c>
      <c r="E3375" s="103">
        <v>13.087084741788727</v>
      </c>
      <c r="F3375" s="103">
        <v>680752</v>
      </c>
      <c r="G3375" s="103">
        <v>10</v>
      </c>
      <c r="H3375" t="s">
        <v>54</v>
      </c>
      <c r="I3375" s="103"/>
    </row>
    <row r="3376" spans="1:9" x14ac:dyDescent="0.35">
      <c r="A3376" t="s">
        <v>2112</v>
      </c>
      <c r="B3376" t="s">
        <v>51</v>
      </c>
      <c r="C3376" t="s">
        <v>340</v>
      </c>
      <c r="D3376" t="s">
        <v>1768</v>
      </c>
      <c r="E3376" s="103">
        <v>4.0642883388516156</v>
      </c>
      <c r="F3376" s="103">
        <v>680752</v>
      </c>
      <c r="G3376" s="103">
        <v>10</v>
      </c>
      <c r="H3376" t="s">
        <v>54</v>
      </c>
      <c r="I3376" s="103"/>
    </row>
    <row r="3377" spans="1:9" x14ac:dyDescent="0.35">
      <c r="A3377" t="s">
        <v>1016</v>
      </c>
      <c r="B3377" t="s">
        <v>51</v>
      </c>
      <c r="C3377" t="s">
        <v>340</v>
      </c>
      <c r="D3377" t="s">
        <v>340</v>
      </c>
      <c r="E3377" s="103">
        <v>1</v>
      </c>
      <c r="F3377" s="103">
        <v>680752</v>
      </c>
      <c r="G3377" s="103">
        <v>10</v>
      </c>
      <c r="H3377" t="s">
        <v>54</v>
      </c>
      <c r="I3377" s="103"/>
    </row>
    <row r="3378" spans="1:9" x14ac:dyDescent="0.35">
      <c r="A3378" t="s">
        <v>748</v>
      </c>
      <c r="B3378" t="s">
        <v>51</v>
      </c>
      <c r="C3378" t="s">
        <v>340</v>
      </c>
      <c r="D3378" t="s">
        <v>777</v>
      </c>
      <c r="E3378" s="103">
        <v>9.1223969192842436</v>
      </c>
      <c r="F3378" s="103">
        <v>680752</v>
      </c>
      <c r="G3378" s="103">
        <v>10</v>
      </c>
      <c r="H3378" t="s">
        <v>54</v>
      </c>
      <c r="I3378" s="103"/>
    </row>
    <row r="3379" spans="1:9" x14ac:dyDescent="0.35">
      <c r="A3379" t="s">
        <v>752</v>
      </c>
      <c r="B3379" t="s">
        <v>51</v>
      </c>
      <c r="C3379" t="s">
        <v>340</v>
      </c>
      <c r="D3379" t="s">
        <v>776</v>
      </c>
      <c r="E3379" s="103">
        <v>23.166073632998792</v>
      </c>
      <c r="F3379" s="103">
        <v>680752</v>
      </c>
      <c r="G3379" s="103">
        <v>10</v>
      </c>
      <c r="H3379" t="s">
        <v>54</v>
      </c>
      <c r="I3379" s="103"/>
    </row>
    <row r="3380" spans="1:9" x14ac:dyDescent="0.35">
      <c r="A3380" t="s">
        <v>1026</v>
      </c>
      <c r="B3380" t="s">
        <v>51</v>
      </c>
      <c r="C3380" t="s">
        <v>353</v>
      </c>
      <c r="D3380" t="s">
        <v>40</v>
      </c>
      <c r="E3380" s="103">
        <v>3.9602205426781542E-2</v>
      </c>
      <c r="F3380" s="103">
        <v>680752</v>
      </c>
      <c r="G3380" s="103">
        <v>10</v>
      </c>
      <c r="H3380" t="s">
        <v>54</v>
      </c>
      <c r="I3380" s="103"/>
    </row>
    <row r="3381" spans="1:9" x14ac:dyDescent="0.35">
      <c r="A3381" t="s">
        <v>6159</v>
      </c>
      <c r="B3381" t="s">
        <v>51</v>
      </c>
      <c r="C3381" t="s">
        <v>353</v>
      </c>
      <c r="D3381" t="s">
        <v>5070</v>
      </c>
      <c r="E3381" s="103">
        <v>4.541981445783818E-2</v>
      </c>
      <c r="F3381" s="103">
        <v>680752</v>
      </c>
      <c r="G3381" s="103">
        <v>10</v>
      </c>
      <c r="H3381" t="s">
        <v>54</v>
      </c>
      <c r="I3381" s="103"/>
    </row>
    <row r="3382" spans="1:9" x14ac:dyDescent="0.35">
      <c r="A3382" t="s">
        <v>6160</v>
      </c>
      <c r="B3382" t="s">
        <v>51</v>
      </c>
      <c r="C3382" t="s">
        <v>353</v>
      </c>
      <c r="D3382" t="s">
        <v>5071</v>
      </c>
      <c r="E3382" s="103">
        <v>3.9716074740370248E-2</v>
      </c>
      <c r="F3382" s="103">
        <v>680752</v>
      </c>
      <c r="G3382" s="103">
        <v>10</v>
      </c>
      <c r="H3382" t="s">
        <v>54</v>
      </c>
      <c r="I3382" s="103"/>
    </row>
    <row r="3383" spans="1:9" x14ac:dyDescent="0.35">
      <c r="A3383" t="s">
        <v>6161</v>
      </c>
      <c r="B3383" t="s">
        <v>51</v>
      </c>
      <c r="C3383" t="s">
        <v>353</v>
      </c>
      <c r="D3383" t="s">
        <v>5072</v>
      </c>
      <c r="E3383" s="103">
        <v>4.3660753957988567E-2</v>
      </c>
      <c r="F3383" s="103">
        <v>680752</v>
      </c>
      <c r="G3383" s="103">
        <v>10</v>
      </c>
      <c r="H3383" t="s">
        <v>54</v>
      </c>
      <c r="I3383" s="103"/>
    </row>
    <row r="3384" spans="1:9" x14ac:dyDescent="0.35">
      <c r="A3384" t="s">
        <v>1024</v>
      </c>
      <c r="B3384" t="s">
        <v>51</v>
      </c>
      <c r="C3384" t="s">
        <v>353</v>
      </c>
      <c r="D3384" t="s">
        <v>42</v>
      </c>
      <c r="E3384" s="103">
        <v>4.5194205360909429E-2</v>
      </c>
      <c r="F3384" s="103">
        <v>680752</v>
      </c>
      <c r="G3384" s="103">
        <v>10</v>
      </c>
      <c r="H3384" t="s">
        <v>54</v>
      </c>
      <c r="I3384" s="103"/>
    </row>
    <row r="3385" spans="1:9" x14ac:dyDescent="0.35">
      <c r="A3385" t="s">
        <v>2117</v>
      </c>
      <c r="B3385" t="s">
        <v>51</v>
      </c>
      <c r="C3385" t="s">
        <v>353</v>
      </c>
      <c r="D3385" t="s">
        <v>1767</v>
      </c>
      <c r="E3385" s="103">
        <v>4.5107056353590844E-2</v>
      </c>
      <c r="F3385" s="103">
        <v>680752</v>
      </c>
      <c r="G3385" s="103">
        <v>10</v>
      </c>
      <c r="H3385" t="s">
        <v>54</v>
      </c>
      <c r="I3385" s="103"/>
    </row>
    <row r="3386" spans="1:9" x14ac:dyDescent="0.35">
      <c r="A3386" t="s">
        <v>2118</v>
      </c>
      <c r="B3386" t="s">
        <v>51</v>
      </c>
      <c r="C3386" t="s">
        <v>353</v>
      </c>
      <c r="D3386" t="s">
        <v>1768</v>
      </c>
      <c r="E3386" s="103">
        <v>3.8743047305278097E-2</v>
      </c>
      <c r="F3386" s="103">
        <v>680752</v>
      </c>
      <c r="G3386" s="103">
        <v>10</v>
      </c>
      <c r="H3386" t="s">
        <v>54</v>
      </c>
      <c r="I3386" s="103"/>
    </row>
    <row r="3387" spans="1:9" x14ac:dyDescent="0.35">
      <c r="A3387" t="s">
        <v>1025</v>
      </c>
      <c r="B3387" t="s">
        <v>51</v>
      </c>
      <c r="C3387" t="s">
        <v>353</v>
      </c>
      <c r="D3387" t="s">
        <v>340</v>
      </c>
      <c r="E3387" s="103">
        <v>4.3331057380059455E-2</v>
      </c>
      <c r="F3387" s="103">
        <v>680752</v>
      </c>
      <c r="G3387" s="103">
        <v>10</v>
      </c>
      <c r="H3387" t="s">
        <v>54</v>
      </c>
      <c r="I3387" s="103"/>
    </row>
    <row r="3388" spans="1:9" x14ac:dyDescent="0.35">
      <c r="A3388" t="s">
        <v>760</v>
      </c>
      <c r="B3388" t="s">
        <v>51</v>
      </c>
      <c r="C3388" t="s">
        <v>353</v>
      </c>
      <c r="D3388" t="s">
        <v>777</v>
      </c>
      <c r="E3388" s="103">
        <v>0.2975816952267018</v>
      </c>
      <c r="F3388" s="103">
        <v>680752</v>
      </c>
      <c r="G3388" s="103">
        <v>10</v>
      </c>
      <c r="H3388" t="s">
        <v>54</v>
      </c>
      <c r="I3388" s="103"/>
    </row>
    <row r="3389" spans="1:9" x14ac:dyDescent="0.35">
      <c r="A3389" t="s">
        <v>761</v>
      </c>
      <c r="B3389" t="s">
        <v>51</v>
      </c>
      <c r="C3389" t="s">
        <v>353</v>
      </c>
      <c r="D3389" t="s">
        <v>776</v>
      </c>
      <c r="E3389" s="103">
        <v>0.78308567946265284</v>
      </c>
      <c r="F3389" s="103">
        <v>680752</v>
      </c>
      <c r="G3389" s="103">
        <v>10</v>
      </c>
      <c r="H3389" t="s">
        <v>54</v>
      </c>
      <c r="I3389" s="103"/>
    </row>
    <row r="3390" spans="1:9" x14ac:dyDescent="0.35">
      <c r="A3390" t="s">
        <v>8081</v>
      </c>
      <c r="B3390" t="s">
        <v>51</v>
      </c>
      <c r="C3390" t="s">
        <v>7626</v>
      </c>
      <c r="D3390" t="s">
        <v>40</v>
      </c>
      <c r="E3390" s="103">
        <v>7.9418407053290566E-4</v>
      </c>
      <c r="F3390" s="103">
        <v>680752</v>
      </c>
      <c r="G3390" s="103">
        <v>10</v>
      </c>
      <c r="H3390" t="s">
        <v>54</v>
      </c>
      <c r="I3390" s="103"/>
    </row>
    <row r="3391" spans="1:9" x14ac:dyDescent="0.35">
      <c r="A3391" t="s">
        <v>8082</v>
      </c>
      <c r="B3391" t="s">
        <v>51</v>
      </c>
      <c r="C3391" t="s">
        <v>7626</v>
      </c>
      <c r="D3391" t="s">
        <v>5070</v>
      </c>
      <c r="E3391" s="103">
        <v>8.3158782708448722E-4</v>
      </c>
      <c r="F3391" s="103">
        <v>680752</v>
      </c>
      <c r="G3391" s="103">
        <v>10</v>
      </c>
      <c r="H3391" t="s">
        <v>54</v>
      </c>
      <c r="I3391" s="103"/>
    </row>
    <row r="3392" spans="1:9" x14ac:dyDescent="0.35">
      <c r="A3392" t="s">
        <v>8083</v>
      </c>
      <c r="B3392" t="s">
        <v>51</v>
      </c>
      <c r="C3392" t="s">
        <v>7626</v>
      </c>
      <c r="D3392" t="s">
        <v>5071</v>
      </c>
      <c r="E3392" s="103">
        <v>7.9551371993503354E-4</v>
      </c>
      <c r="F3392" s="103">
        <v>680752</v>
      </c>
      <c r="G3392" s="103">
        <v>10</v>
      </c>
      <c r="H3392" t="s">
        <v>54</v>
      </c>
      <c r="I3392" s="103"/>
    </row>
    <row r="3393" spans="1:9" x14ac:dyDescent="0.35">
      <c r="A3393" t="s">
        <v>8084</v>
      </c>
      <c r="B3393" t="s">
        <v>51</v>
      </c>
      <c r="C3393" t="s">
        <v>7626</v>
      </c>
      <c r="D3393" t="s">
        <v>5072</v>
      </c>
      <c r="E3393" s="103">
        <v>8.0643293736522791E-4</v>
      </c>
      <c r="F3393" s="103">
        <v>680752</v>
      </c>
      <c r="G3393" s="103">
        <v>10</v>
      </c>
      <c r="H3393" t="s">
        <v>54</v>
      </c>
      <c r="I3393" s="103"/>
    </row>
    <row r="3394" spans="1:9" x14ac:dyDescent="0.35">
      <c r="A3394" t="s">
        <v>8085</v>
      </c>
      <c r="B3394" t="s">
        <v>51</v>
      </c>
      <c r="C3394" t="s">
        <v>7626</v>
      </c>
      <c r="D3394" t="s">
        <v>42</v>
      </c>
      <c r="E3394" s="103">
        <v>8.2680823072294536E-4</v>
      </c>
      <c r="F3394" s="103">
        <v>680752</v>
      </c>
      <c r="G3394" s="103">
        <v>10</v>
      </c>
      <c r="H3394" t="s">
        <v>54</v>
      </c>
      <c r="I3394" s="103"/>
    </row>
    <row r="3395" spans="1:9" x14ac:dyDescent="0.35">
      <c r="A3395" t="s">
        <v>8086</v>
      </c>
      <c r="B3395" t="s">
        <v>51</v>
      </c>
      <c r="C3395" t="s">
        <v>7626</v>
      </c>
      <c r="D3395" t="s">
        <v>1767</v>
      </c>
      <c r="E3395" s="103">
        <v>8.2538025847225924E-4</v>
      </c>
      <c r="F3395" s="103">
        <v>680752</v>
      </c>
      <c r="G3395" s="103">
        <v>10</v>
      </c>
      <c r="H3395" t="s">
        <v>54</v>
      </c>
      <c r="I3395" s="103"/>
    </row>
    <row r="3396" spans="1:9" x14ac:dyDescent="0.35">
      <c r="A3396" t="s">
        <v>8087</v>
      </c>
      <c r="B3396" t="s">
        <v>51</v>
      </c>
      <c r="C3396" t="s">
        <v>7626</v>
      </c>
      <c r="D3396" t="s">
        <v>1768</v>
      </c>
      <c r="E3396" s="103">
        <v>7.1980622399798338E-4</v>
      </c>
      <c r="F3396" s="103">
        <v>680752</v>
      </c>
      <c r="G3396" s="103">
        <v>10</v>
      </c>
      <c r="H3396" t="s">
        <v>54</v>
      </c>
      <c r="I3396" s="103"/>
    </row>
    <row r="3397" spans="1:9" x14ac:dyDescent="0.35">
      <c r="A3397" t="s">
        <v>8088</v>
      </c>
      <c r="B3397" t="s">
        <v>51</v>
      </c>
      <c r="C3397" t="s">
        <v>7626</v>
      </c>
      <c r="D3397" t="s">
        <v>340</v>
      </c>
      <c r="E3397" s="103">
        <v>7.8620643469787222E-4</v>
      </c>
      <c r="F3397" s="103">
        <v>680752</v>
      </c>
      <c r="G3397" s="103">
        <v>10</v>
      </c>
      <c r="H3397" t="s">
        <v>54</v>
      </c>
      <c r="I3397" s="103"/>
    </row>
    <row r="3398" spans="1:9" x14ac:dyDescent="0.35">
      <c r="A3398" t="s">
        <v>8089</v>
      </c>
      <c r="B3398" t="s">
        <v>51</v>
      </c>
      <c r="C3398" t="s">
        <v>7626</v>
      </c>
      <c r="D3398" t="s">
        <v>777</v>
      </c>
      <c r="E3398" s="103">
        <v>6.8024594986763401E-3</v>
      </c>
      <c r="F3398" s="103">
        <v>680752</v>
      </c>
      <c r="G3398" s="103">
        <v>10</v>
      </c>
      <c r="H3398" t="s">
        <v>54</v>
      </c>
      <c r="I3398" s="103"/>
    </row>
    <row r="3399" spans="1:9" x14ac:dyDescent="0.35">
      <c r="A3399" t="s">
        <v>8090</v>
      </c>
      <c r="B3399" t="s">
        <v>51</v>
      </c>
      <c r="C3399" t="s">
        <v>7626</v>
      </c>
      <c r="D3399" t="s">
        <v>776</v>
      </c>
      <c r="E3399" s="103">
        <v>1.7585225688523082E-2</v>
      </c>
      <c r="F3399" s="103">
        <v>680752</v>
      </c>
      <c r="G3399" s="103">
        <v>10</v>
      </c>
      <c r="H3399" t="s">
        <v>54</v>
      </c>
      <c r="I3399" s="103"/>
    </row>
    <row r="3400" spans="1:9" x14ac:dyDescent="0.35">
      <c r="A3400" t="s">
        <v>4942</v>
      </c>
      <c r="B3400" t="s">
        <v>51</v>
      </c>
      <c r="C3400" t="s">
        <v>4874</v>
      </c>
      <c r="D3400" t="s">
        <v>40</v>
      </c>
      <c r="E3400" s="103">
        <v>4.8974693201709277E-3</v>
      </c>
      <c r="F3400" s="103">
        <v>680752</v>
      </c>
      <c r="G3400" s="103">
        <v>10</v>
      </c>
      <c r="H3400" t="s">
        <v>54</v>
      </c>
      <c r="I3400" s="103"/>
    </row>
    <row r="3401" spans="1:9" x14ac:dyDescent="0.35">
      <c r="A3401" t="s">
        <v>6162</v>
      </c>
      <c r="B3401" t="s">
        <v>51</v>
      </c>
      <c r="C3401" t="s">
        <v>4874</v>
      </c>
      <c r="D3401" t="s">
        <v>5070</v>
      </c>
      <c r="E3401" s="103">
        <v>5.2766620536604907E-3</v>
      </c>
      <c r="F3401" s="103">
        <v>680752</v>
      </c>
      <c r="G3401" s="103">
        <v>10</v>
      </c>
      <c r="H3401" t="s">
        <v>54</v>
      </c>
      <c r="I3401" s="103"/>
    </row>
    <row r="3402" spans="1:9" x14ac:dyDescent="0.35">
      <c r="A3402" t="s">
        <v>6163</v>
      </c>
      <c r="B3402" t="s">
        <v>51</v>
      </c>
      <c r="C3402" t="s">
        <v>4874</v>
      </c>
      <c r="D3402" t="s">
        <v>5071</v>
      </c>
      <c r="E3402" s="103">
        <v>4.9079718864212616E-3</v>
      </c>
      <c r="F3402" s="103">
        <v>680752</v>
      </c>
      <c r="G3402" s="103">
        <v>10</v>
      </c>
      <c r="H3402" t="s">
        <v>54</v>
      </c>
      <c r="I3402" s="103"/>
    </row>
    <row r="3403" spans="1:9" x14ac:dyDescent="0.35">
      <c r="A3403" t="s">
        <v>6164</v>
      </c>
      <c r="B3403" t="s">
        <v>51</v>
      </c>
      <c r="C3403" t="s">
        <v>4874</v>
      </c>
      <c r="D3403" t="s">
        <v>5072</v>
      </c>
      <c r="E3403" s="103">
        <v>4.9405312508801966E-3</v>
      </c>
      <c r="F3403" s="103">
        <v>680752</v>
      </c>
      <c r="G3403" s="103">
        <v>10</v>
      </c>
      <c r="H3403" t="s">
        <v>54</v>
      </c>
      <c r="I3403" s="103"/>
    </row>
    <row r="3404" spans="1:9" x14ac:dyDescent="0.35">
      <c r="A3404" t="s">
        <v>4943</v>
      </c>
      <c r="B3404" t="s">
        <v>51</v>
      </c>
      <c r="C3404" t="s">
        <v>4874</v>
      </c>
      <c r="D3404" t="s">
        <v>42</v>
      </c>
      <c r="E3404" s="103">
        <v>5.2507109653142916E-3</v>
      </c>
      <c r="F3404" s="103">
        <v>680752</v>
      </c>
      <c r="G3404" s="103">
        <v>10</v>
      </c>
      <c r="H3404" t="s">
        <v>54</v>
      </c>
      <c r="I3404" s="103"/>
    </row>
    <row r="3405" spans="1:9" x14ac:dyDescent="0.35">
      <c r="A3405" t="s">
        <v>4944</v>
      </c>
      <c r="B3405" t="s">
        <v>51</v>
      </c>
      <c r="C3405" t="s">
        <v>4874</v>
      </c>
      <c r="D3405" t="s">
        <v>1767</v>
      </c>
      <c r="E3405" s="103">
        <v>5.2443369247594795E-3</v>
      </c>
      <c r="F3405" s="103">
        <v>680752</v>
      </c>
      <c r="G3405" s="103">
        <v>10</v>
      </c>
      <c r="H3405" t="s">
        <v>54</v>
      </c>
      <c r="I3405" s="103"/>
    </row>
    <row r="3406" spans="1:9" x14ac:dyDescent="0.35">
      <c r="A3406" t="s">
        <v>4945</v>
      </c>
      <c r="B3406" t="s">
        <v>51</v>
      </c>
      <c r="C3406" t="s">
        <v>4874</v>
      </c>
      <c r="D3406" t="s">
        <v>1768</v>
      </c>
      <c r="E3406" s="103">
        <v>4.8843282385174075E-3</v>
      </c>
      <c r="F3406" s="103">
        <v>680752</v>
      </c>
      <c r="G3406" s="103">
        <v>10</v>
      </c>
      <c r="H3406" t="s">
        <v>54</v>
      </c>
      <c r="I3406" s="103"/>
    </row>
    <row r="3407" spans="1:9" x14ac:dyDescent="0.35">
      <c r="A3407" t="s">
        <v>4946</v>
      </c>
      <c r="B3407" t="s">
        <v>51</v>
      </c>
      <c r="C3407" t="s">
        <v>4874</v>
      </c>
      <c r="D3407" t="s">
        <v>340</v>
      </c>
      <c r="E3407" s="103">
        <v>4.8231026293592601E-3</v>
      </c>
      <c r="F3407" s="103">
        <v>680752</v>
      </c>
      <c r="G3407" s="103">
        <v>10</v>
      </c>
      <c r="H3407" t="s">
        <v>54</v>
      </c>
      <c r="I3407" s="103"/>
    </row>
    <row r="3408" spans="1:9" x14ac:dyDescent="0.35">
      <c r="A3408" t="s">
        <v>4947</v>
      </c>
      <c r="B3408" t="s">
        <v>51</v>
      </c>
      <c r="C3408" t="s">
        <v>4874</v>
      </c>
      <c r="D3408" t="s">
        <v>777</v>
      </c>
      <c r="E3408" s="103">
        <v>6.9237887495694705E-2</v>
      </c>
      <c r="F3408" s="103">
        <v>680752</v>
      </c>
      <c r="G3408" s="103">
        <v>10</v>
      </c>
      <c r="H3408" t="s">
        <v>54</v>
      </c>
      <c r="I3408" s="103"/>
    </row>
    <row r="3409" spans="1:9" x14ac:dyDescent="0.35">
      <c r="A3409" t="s">
        <v>4948</v>
      </c>
      <c r="B3409" t="s">
        <v>51</v>
      </c>
      <c r="C3409" t="s">
        <v>4874</v>
      </c>
      <c r="D3409" t="s">
        <v>776</v>
      </c>
      <c r="E3409" s="103">
        <v>0.15779453985381958</v>
      </c>
      <c r="F3409" s="103">
        <v>680752</v>
      </c>
      <c r="G3409" s="103">
        <v>10</v>
      </c>
      <c r="H3409" t="s">
        <v>54</v>
      </c>
      <c r="I3409" s="103"/>
    </row>
    <row r="3410" spans="1:9" x14ac:dyDescent="0.35">
      <c r="A3410" t="s">
        <v>8091</v>
      </c>
      <c r="B3410" t="s">
        <v>51</v>
      </c>
      <c r="C3410" t="s">
        <v>7627</v>
      </c>
      <c r="D3410" t="s">
        <v>40</v>
      </c>
      <c r="E3410" s="103">
        <v>4.2091627626106683E-4</v>
      </c>
      <c r="F3410" s="103">
        <v>680752</v>
      </c>
      <c r="G3410" s="103">
        <v>10</v>
      </c>
      <c r="H3410" t="s">
        <v>54</v>
      </c>
      <c r="I3410" s="103"/>
    </row>
    <row r="3411" spans="1:9" x14ac:dyDescent="0.35">
      <c r="A3411" t="s">
        <v>8092</v>
      </c>
      <c r="B3411" t="s">
        <v>51</v>
      </c>
      <c r="C3411" t="s">
        <v>7627</v>
      </c>
      <c r="D3411" t="s">
        <v>5070</v>
      </c>
      <c r="E3411" s="103">
        <v>4.9824616726165064E-4</v>
      </c>
      <c r="F3411" s="103">
        <v>680752</v>
      </c>
      <c r="G3411" s="103">
        <v>10</v>
      </c>
      <c r="H3411" t="s">
        <v>54</v>
      </c>
      <c r="I3411" s="103"/>
    </row>
    <row r="3412" spans="1:9" x14ac:dyDescent="0.35">
      <c r="A3412" t="s">
        <v>8093</v>
      </c>
      <c r="B3412" t="s">
        <v>51</v>
      </c>
      <c r="C3412" t="s">
        <v>7627</v>
      </c>
      <c r="D3412" t="s">
        <v>5071</v>
      </c>
      <c r="E3412" s="103">
        <v>4.4791071408043957E-4</v>
      </c>
      <c r="F3412" s="103">
        <v>680752</v>
      </c>
      <c r="G3412" s="103">
        <v>10</v>
      </c>
      <c r="H3412" t="s">
        <v>54</v>
      </c>
      <c r="I3412" s="103"/>
    </row>
    <row r="3413" spans="1:9" x14ac:dyDescent="0.35">
      <c r="A3413" t="s">
        <v>8094</v>
      </c>
      <c r="B3413" t="s">
        <v>51</v>
      </c>
      <c r="C3413" t="s">
        <v>7627</v>
      </c>
      <c r="D3413" t="s">
        <v>5072</v>
      </c>
      <c r="E3413" s="103">
        <v>4.5747309768544715E-4</v>
      </c>
      <c r="F3413" s="103">
        <v>680752</v>
      </c>
      <c r="G3413" s="103">
        <v>10</v>
      </c>
      <c r="H3413" t="s">
        <v>54</v>
      </c>
      <c r="I3413" s="103"/>
    </row>
    <row r="3414" spans="1:9" x14ac:dyDescent="0.35">
      <c r="A3414" t="s">
        <v>8095</v>
      </c>
      <c r="B3414" t="s">
        <v>51</v>
      </c>
      <c r="C3414" t="s">
        <v>7627</v>
      </c>
      <c r="D3414" t="s">
        <v>42</v>
      </c>
      <c r="E3414" s="103">
        <v>4.9607183156298855E-4</v>
      </c>
      <c r="F3414" s="103">
        <v>680752</v>
      </c>
      <c r="G3414" s="103">
        <v>10</v>
      </c>
      <c r="H3414" t="s">
        <v>54</v>
      </c>
      <c r="I3414" s="103"/>
    </row>
    <row r="3415" spans="1:9" x14ac:dyDescent="0.35">
      <c r="A3415" t="s">
        <v>8096</v>
      </c>
      <c r="B3415" t="s">
        <v>51</v>
      </c>
      <c r="C3415" t="s">
        <v>7627</v>
      </c>
      <c r="D3415" t="s">
        <v>1767</v>
      </c>
      <c r="E3415" s="103">
        <v>4.9502834922894698E-4</v>
      </c>
      <c r="F3415" s="103">
        <v>680752</v>
      </c>
      <c r="G3415" s="103">
        <v>10</v>
      </c>
      <c r="H3415" t="s">
        <v>54</v>
      </c>
      <c r="I3415" s="103"/>
    </row>
    <row r="3416" spans="1:9" x14ac:dyDescent="0.35">
      <c r="A3416" t="s">
        <v>8097</v>
      </c>
      <c r="B3416" t="s">
        <v>51</v>
      </c>
      <c r="C3416" t="s">
        <v>7627</v>
      </c>
      <c r="D3416" t="s">
        <v>1768</v>
      </c>
      <c r="E3416" s="103">
        <v>4.5499937358408401E-4</v>
      </c>
      <c r="F3416" s="103">
        <v>680752</v>
      </c>
      <c r="G3416" s="103">
        <v>10</v>
      </c>
      <c r="H3416" t="s">
        <v>54</v>
      </c>
      <c r="I3416" s="103"/>
    </row>
    <row r="3417" spans="1:9" x14ac:dyDescent="0.35">
      <c r="A3417" t="s">
        <v>8098</v>
      </c>
      <c r="B3417" t="s">
        <v>51</v>
      </c>
      <c r="C3417" t="s">
        <v>7627</v>
      </c>
      <c r="D3417" t="s">
        <v>340</v>
      </c>
      <c r="E3417" s="103">
        <v>2.7250520430613525E-4</v>
      </c>
      <c r="F3417" s="103">
        <v>680752</v>
      </c>
      <c r="G3417" s="103">
        <v>10</v>
      </c>
      <c r="H3417" t="s">
        <v>54</v>
      </c>
      <c r="I3417" s="103"/>
    </row>
    <row r="3418" spans="1:9" x14ac:dyDescent="0.35">
      <c r="A3418" t="s">
        <v>8099</v>
      </c>
      <c r="B3418" t="s">
        <v>51</v>
      </c>
      <c r="C3418" t="s">
        <v>7627</v>
      </c>
      <c r="D3418" t="s">
        <v>777</v>
      </c>
      <c r="E3418" s="103">
        <v>3.5138640458482672E-3</v>
      </c>
      <c r="F3418" s="103">
        <v>680752</v>
      </c>
      <c r="G3418" s="103">
        <v>10</v>
      </c>
      <c r="H3418" t="s">
        <v>54</v>
      </c>
      <c r="I3418" s="103"/>
    </row>
    <row r="3419" spans="1:9" x14ac:dyDescent="0.35">
      <c r="A3419" t="s">
        <v>8100</v>
      </c>
      <c r="B3419" t="s">
        <v>51</v>
      </c>
      <c r="C3419" t="s">
        <v>7627</v>
      </c>
      <c r="D3419" t="s">
        <v>776</v>
      </c>
      <c r="E3419" s="103">
        <v>9.3250698343900623E-3</v>
      </c>
      <c r="F3419" s="103">
        <v>680752</v>
      </c>
      <c r="G3419" s="103">
        <v>10</v>
      </c>
      <c r="H3419" t="s">
        <v>54</v>
      </c>
      <c r="I3419" s="103"/>
    </row>
    <row r="3420" spans="1:9" x14ac:dyDescent="0.35">
      <c r="A3420" t="s">
        <v>8101</v>
      </c>
      <c r="B3420" t="s">
        <v>51</v>
      </c>
      <c r="C3420" t="s">
        <v>7628</v>
      </c>
      <c r="D3420" t="s">
        <v>40</v>
      </c>
      <c r="E3420" s="103">
        <v>8.1765846913349548E-4</v>
      </c>
      <c r="F3420" s="103">
        <v>680752</v>
      </c>
      <c r="G3420" s="103">
        <v>10</v>
      </c>
      <c r="H3420" t="s">
        <v>54</v>
      </c>
      <c r="I3420" s="103"/>
    </row>
    <row r="3421" spans="1:9" x14ac:dyDescent="0.35">
      <c r="A3421" t="s">
        <v>8102</v>
      </c>
      <c r="B3421" t="s">
        <v>51</v>
      </c>
      <c r="C3421" t="s">
        <v>7628</v>
      </c>
      <c r="D3421" t="s">
        <v>5070</v>
      </c>
      <c r="E3421" s="103">
        <v>8.7111666124061425E-4</v>
      </c>
      <c r="F3421" s="103">
        <v>680752</v>
      </c>
      <c r="G3421" s="103">
        <v>10</v>
      </c>
      <c r="H3421" t="s">
        <v>54</v>
      </c>
      <c r="I3421" s="103"/>
    </row>
    <row r="3422" spans="1:9" x14ac:dyDescent="0.35">
      <c r="A3422" t="s">
        <v>8103</v>
      </c>
      <c r="B3422" t="s">
        <v>51</v>
      </c>
      <c r="C3422" t="s">
        <v>7628</v>
      </c>
      <c r="D3422" t="s">
        <v>5071</v>
      </c>
      <c r="E3422" s="103">
        <v>8.3507184717591541E-4</v>
      </c>
      <c r="F3422" s="103">
        <v>680752</v>
      </c>
      <c r="G3422" s="103">
        <v>10</v>
      </c>
      <c r="H3422" t="s">
        <v>54</v>
      </c>
      <c r="I3422" s="103"/>
    </row>
    <row r="3423" spans="1:9" x14ac:dyDescent="0.35">
      <c r="A3423" t="s">
        <v>8104</v>
      </c>
      <c r="B3423" t="s">
        <v>51</v>
      </c>
      <c r="C3423" t="s">
        <v>7628</v>
      </c>
      <c r="D3423" t="s">
        <v>5072</v>
      </c>
      <c r="E3423" s="103">
        <v>8.6026562837669619E-4</v>
      </c>
      <c r="F3423" s="103">
        <v>680752</v>
      </c>
      <c r="G3423" s="103">
        <v>10</v>
      </c>
      <c r="H3423" t="s">
        <v>54</v>
      </c>
      <c r="I3423" s="103"/>
    </row>
    <row r="3424" spans="1:9" x14ac:dyDescent="0.35">
      <c r="A3424" t="s">
        <v>8105</v>
      </c>
      <c r="B3424" t="s">
        <v>51</v>
      </c>
      <c r="C3424" t="s">
        <v>7628</v>
      </c>
      <c r="D3424" t="s">
        <v>42</v>
      </c>
      <c r="E3424" s="103">
        <v>8.6714480088533183E-4</v>
      </c>
      <c r="F3424" s="103">
        <v>680752</v>
      </c>
      <c r="G3424" s="103">
        <v>10</v>
      </c>
      <c r="H3424" t="s">
        <v>54</v>
      </c>
      <c r="I3424" s="103"/>
    </row>
    <row r="3425" spans="1:9" x14ac:dyDescent="0.35">
      <c r="A3425" t="s">
        <v>8106</v>
      </c>
      <c r="B3425" t="s">
        <v>51</v>
      </c>
      <c r="C3425" t="s">
        <v>7628</v>
      </c>
      <c r="D3425" t="s">
        <v>1767</v>
      </c>
      <c r="E3425" s="103">
        <v>8.659684306520965E-4</v>
      </c>
      <c r="F3425" s="103">
        <v>680752</v>
      </c>
      <c r="G3425" s="103">
        <v>10</v>
      </c>
      <c r="H3425" t="s">
        <v>54</v>
      </c>
      <c r="I3425" s="103"/>
    </row>
    <row r="3426" spans="1:9" x14ac:dyDescent="0.35">
      <c r="A3426" t="s">
        <v>8107</v>
      </c>
      <c r="B3426" t="s">
        <v>51</v>
      </c>
      <c r="C3426" t="s">
        <v>7628</v>
      </c>
      <c r="D3426" t="s">
        <v>1768</v>
      </c>
      <c r="E3426" s="103">
        <v>7.8387536516198774E-4</v>
      </c>
      <c r="F3426" s="103">
        <v>680752</v>
      </c>
      <c r="G3426" s="103">
        <v>10</v>
      </c>
      <c r="H3426" t="s">
        <v>54</v>
      </c>
      <c r="I3426" s="103"/>
    </row>
    <row r="3427" spans="1:9" x14ac:dyDescent="0.35">
      <c r="A3427" t="s">
        <v>8108</v>
      </c>
      <c r="B3427" t="s">
        <v>51</v>
      </c>
      <c r="C3427" t="s">
        <v>7628</v>
      </c>
      <c r="D3427" t="s">
        <v>340</v>
      </c>
      <c r="E3427" s="103">
        <v>6.1234444581863051E-4</v>
      </c>
      <c r="F3427" s="103">
        <v>680752</v>
      </c>
      <c r="G3427" s="103">
        <v>10</v>
      </c>
      <c r="H3427" t="s">
        <v>54</v>
      </c>
      <c r="I3427" s="103"/>
    </row>
    <row r="3428" spans="1:9" x14ac:dyDescent="0.35">
      <c r="A3428" t="s">
        <v>8109</v>
      </c>
      <c r="B3428" t="s">
        <v>51</v>
      </c>
      <c r="C3428" t="s">
        <v>7628</v>
      </c>
      <c r="D3428" t="s">
        <v>777</v>
      </c>
      <c r="E3428" s="103">
        <v>6.6395829711564614E-3</v>
      </c>
      <c r="F3428" s="103">
        <v>680752</v>
      </c>
      <c r="G3428" s="103">
        <v>10</v>
      </c>
      <c r="H3428" t="s">
        <v>54</v>
      </c>
      <c r="I3428" s="103"/>
    </row>
    <row r="3429" spans="1:9" x14ac:dyDescent="0.35">
      <c r="A3429" t="s">
        <v>8110</v>
      </c>
      <c r="B3429" t="s">
        <v>51</v>
      </c>
      <c r="C3429" t="s">
        <v>7628</v>
      </c>
      <c r="D3429" t="s">
        <v>776</v>
      </c>
      <c r="E3429" s="103">
        <v>1.7684002606788703E-2</v>
      </c>
      <c r="F3429" s="103">
        <v>680752</v>
      </c>
      <c r="G3429" s="103">
        <v>10</v>
      </c>
      <c r="H3429" t="s">
        <v>54</v>
      </c>
      <c r="I3429" s="103"/>
    </row>
    <row r="3430" spans="1:9" x14ac:dyDescent="0.35">
      <c r="A3430" t="s">
        <v>8111</v>
      </c>
      <c r="B3430" t="s">
        <v>51</v>
      </c>
      <c r="C3430" t="s">
        <v>7629</v>
      </c>
      <c r="D3430" t="s">
        <v>40</v>
      </c>
      <c r="E3430" s="103">
        <v>4.1917669673628534E-3</v>
      </c>
      <c r="F3430" s="103">
        <v>680752</v>
      </c>
      <c r="G3430" s="103">
        <v>10</v>
      </c>
      <c r="H3430" t="s">
        <v>54</v>
      </c>
      <c r="I3430" s="103"/>
    </row>
    <row r="3431" spans="1:9" x14ac:dyDescent="0.35">
      <c r="A3431" t="s">
        <v>8112</v>
      </c>
      <c r="B3431" t="s">
        <v>51</v>
      </c>
      <c r="C3431" t="s">
        <v>7629</v>
      </c>
      <c r="D3431" t="s">
        <v>5070</v>
      </c>
      <c r="E3431" s="103">
        <v>2.222038392794165E-2</v>
      </c>
      <c r="F3431" s="103">
        <v>680752</v>
      </c>
      <c r="G3431" s="103">
        <v>10</v>
      </c>
      <c r="H3431" t="s">
        <v>54</v>
      </c>
      <c r="I3431" s="103"/>
    </row>
    <row r="3432" spans="1:9" x14ac:dyDescent="0.35">
      <c r="A3432" t="s">
        <v>8113</v>
      </c>
      <c r="B3432" t="s">
        <v>51</v>
      </c>
      <c r="C3432" t="s">
        <v>7629</v>
      </c>
      <c r="D3432" t="s">
        <v>5071</v>
      </c>
      <c r="E3432" s="103">
        <v>4.4009109499417174E-3</v>
      </c>
      <c r="F3432" s="103">
        <v>680752</v>
      </c>
      <c r="G3432" s="103">
        <v>10</v>
      </c>
      <c r="H3432" t="s">
        <v>54</v>
      </c>
      <c r="I3432" s="103"/>
    </row>
    <row r="3433" spans="1:9" x14ac:dyDescent="0.35">
      <c r="A3433" t="s">
        <v>8114</v>
      </c>
      <c r="B3433" t="s">
        <v>51</v>
      </c>
      <c r="C3433" t="s">
        <v>7629</v>
      </c>
      <c r="D3433" t="s">
        <v>5072</v>
      </c>
      <c r="E3433" s="103">
        <v>4.5288786186864251E-3</v>
      </c>
      <c r="F3433" s="103">
        <v>680752</v>
      </c>
      <c r="G3433" s="103">
        <v>10</v>
      </c>
      <c r="H3433" t="s">
        <v>54</v>
      </c>
      <c r="I3433" s="103"/>
    </row>
    <row r="3434" spans="1:9" x14ac:dyDescent="0.35">
      <c r="A3434" t="s">
        <v>8115</v>
      </c>
      <c r="B3434" t="s">
        <v>51</v>
      </c>
      <c r="C3434" t="s">
        <v>7629</v>
      </c>
      <c r="D3434" t="s">
        <v>42</v>
      </c>
      <c r="E3434" s="103">
        <v>0.53908875646424903</v>
      </c>
      <c r="F3434" s="103">
        <v>680752</v>
      </c>
      <c r="G3434" s="103">
        <v>10</v>
      </c>
      <c r="H3434" t="s">
        <v>54</v>
      </c>
      <c r="I3434" s="103"/>
    </row>
    <row r="3435" spans="1:9" x14ac:dyDescent="0.35">
      <c r="A3435" t="s">
        <v>8116</v>
      </c>
      <c r="B3435" t="s">
        <v>51</v>
      </c>
      <c r="C3435" t="s">
        <v>7629</v>
      </c>
      <c r="D3435" t="s">
        <v>1767</v>
      </c>
      <c r="E3435" s="103">
        <v>0.56226721930226597</v>
      </c>
      <c r="F3435" s="103">
        <v>680752</v>
      </c>
      <c r="G3435" s="103">
        <v>10</v>
      </c>
      <c r="H3435" t="s">
        <v>54</v>
      </c>
      <c r="I3435" s="103"/>
    </row>
    <row r="3436" spans="1:9" x14ac:dyDescent="0.35">
      <c r="A3436" t="s">
        <v>8117</v>
      </c>
      <c r="B3436" t="s">
        <v>51</v>
      </c>
      <c r="C3436" t="s">
        <v>7629</v>
      </c>
      <c r="D3436" t="s">
        <v>1768</v>
      </c>
      <c r="E3436" s="103">
        <v>0.12059880685447355</v>
      </c>
      <c r="F3436" s="103">
        <v>680752</v>
      </c>
      <c r="G3436" s="103">
        <v>10</v>
      </c>
      <c r="H3436" t="s">
        <v>54</v>
      </c>
      <c r="I3436" s="103"/>
    </row>
    <row r="3437" spans="1:9" x14ac:dyDescent="0.35">
      <c r="A3437" t="s">
        <v>8118</v>
      </c>
      <c r="B3437" t="s">
        <v>51</v>
      </c>
      <c r="C3437" t="s">
        <v>7629</v>
      </c>
      <c r="D3437" t="s">
        <v>340</v>
      </c>
      <c r="E3437" s="103">
        <v>3.9842570942782785E-3</v>
      </c>
      <c r="F3437" s="103">
        <v>680752</v>
      </c>
      <c r="G3437" s="103">
        <v>10</v>
      </c>
      <c r="H3437" t="s">
        <v>54</v>
      </c>
      <c r="I3437" s="103"/>
    </row>
    <row r="3438" spans="1:9" x14ac:dyDescent="0.35">
      <c r="A3438" t="s">
        <v>8119</v>
      </c>
      <c r="B3438" t="s">
        <v>51</v>
      </c>
      <c r="C3438" t="s">
        <v>7629</v>
      </c>
      <c r="D3438" t="s">
        <v>777</v>
      </c>
      <c r="E3438" s="103">
        <v>8.2605028519514248E-2</v>
      </c>
      <c r="F3438" s="103">
        <v>680752</v>
      </c>
      <c r="G3438" s="103">
        <v>10</v>
      </c>
      <c r="H3438" t="s">
        <v>54</v>
      </c>
      <c r="I3438" s="103"/>
    </row>
    <row r="3439" spans="1:9" x14ac:dyDescent="0.35">
      <c r="A3439" t="s">
        <v>8120</v>
      </c>
      <c r="B3439" t="s">
        <v>51</v>
      </c>
      <c r="C3439" t="s">
        <v>7629</v>
      </c>
      <c r="D3439" t="s">
        <v>776</v>
      </c>
      <c r="E3439" s="103">
        <v>0.21216396898417308</v>
      </c>
      <c r="F3439" s="103">
        <v>680752</v>
      </c>
      <c r="G3439" s="103">
        <v>10</v>
      </c>
      <c r="H3439" t="s">
        <v>54</v>
      </c>
      <c r="I3439" s="103"/>
    </row>
    <row r="3440" spans="1:9" x14ac:dyDescent="0.35">
      <c r="A3440" t="s">
        <v>8121</v>
      </c>
      <c r="B3440" t="s">
        <v>51</v>
      </c>
      <c r="C3440" t="s">
        <v>7630</v>
      </c>
      <c r="D3440" t="s">
        <v>40</v>
      </c>
      <c r="E3440" s="103">
        <v>4.9859510378957592E-3</v>
      </c>
      <c r="F3440" s="103">
        <v>680752</v>
      </c>
      <c r="G3440" s="103">
        <v>10</v>
      </c>
      <c r="H3440" t="s">
        <v>54</v>
      </c>
      <c r="I3440" s="103"/>
    </row>
    <row r="3441" spans="1:9" x14ac:dyDescent="0.35">
      <c r="A3441" t="s">
        <v>8122</v>
      </c>
      <c r="B3441" t="s">
        <v>51</v>
      </c>
      <c r="C3441" t="s">
        <v>7630</v>
      </c>
      <c r="D3441" t="s">
        <v>5070</v>
      </c>
      <c r="E3441" s="103">
        <v>2.3051971755026136E-2</v>
      </c>
      <c r="F3441" s="103">
        <v>680752</v>
      </c>
      <c r="G3441" s="103">
        <v>10</v>
      </c>
      <c r="H3441" t="s">
        <v>54</v>
      </c>
      <c r="I3441" s="103"/>
    </row>
    <row r="3442" spans="1:9" x14ac:dyDescent="0.35">
      <c r="A3442" t="s">
        <v>8123</v>
      </c>
      <c r="B3442" t="s">
        <v>51</v>
      </c>
      <c r="C3442" t="s">
        <v>7630</v>
      </c>
      <c r="D3442" t="s">
        <v>5071</v>
      </c>
      <c r="E3442" s="103">
        <v>5.1964246698767503E-3</v>
      </c>
      <c r="F3442" s="103">
        <v>680752</v>
      </c>
      <c r="G3442" s="103">
        <v>10</v>
      </c>
      <c r="H3442" t="s">
        <v>54</v>
      </c>
      <c r="I3442" s="103"/>
    </row>
    <row r="3443" spans="1:9" x14ac:dyDescent="0.35">
      <c r="A3443" t="s">
        <v>8124</v>
      </c>
      <c r="B3443" t="s">
        <v>51</v>
      </c>
      <c r="C3443" t="s">
        <v>7630</v>
      </c>
      <c r="D3443" t="s">
        <v>5072</v>
      </c>
      <c r="E3443" s="103">
        <v>5.3353115560516532E-3</v>
      </c>
      <c r="F3443" s="103">
        <v>680752</v>
      </c>
      <c r="G3443" s="103">
        <v>10</v>
      </c>
      <c r="H3443" t="s">
        <v>54</v>
      </c>
      <c r="I3443" s="103"/>
    </row>
    <row r="3444" spans="1:9" x14ac:dyDescent="0.35">
      <c r="A3444" t="s">
        <v>8125</v>
      </c>
      <c r="B3444" t="s">
        <v>51</v>
      </c>
      <c r="C3444" t="s">
        <v>7630</v>
      </c>
      <c r="D3444" t="s">
        <v>42</v>
      </c>
      <c r="E3444" s="103">
        <v>0.53991556469497204</v>
      </c>
      <c r="F3444" s="103">
        <v>680752</v>
      </c>
      <c r="G3444" s="103">
        <v>10</v>
      </c>
      <c r="H3444" t="s">
        <v>54</v>
      </c>
      <c r="I3444" s="103"/>
    </row>
    <row r="3445" spans="1:9" x14ac:dyDescent="0.35">
      <c r="A3445" t="s">
        <v>8126</v>
      </c>
      <c r="B3445" t="s">
        <v>51</v>
      </c>
      <c r="C3445" t="s">
        <v>7630</v>
      </c>
      <c r="D3445" t="s">
        <v>1767</v>
      </c>
      <c r="E3445" s="103">
        <v>0.56309259956073821</v>
      </c>
      <c r="F3445" s="103">
        <v>680752</v>
      </c>
      <c r="G3445" s="103">
        <v>10</v>
      </c>
      <c r="H3445" t="s">
        <v>54</v>
      </c>
      <c r="I3445" s="103"/>
    </row>
    <row r="3446" spans="1:9" x14ac:dyDescent="0.35">
      <c r="A3446" t="s">
        <v>8127</v>
      </c>
      <c r="B3446" t="s">
        <v>51</v>
      </c>
      <c r="C3446" t="s">
        <v>7630</v>
      </c>
      <c r="D3446" t="s">
        <v>1768</v>
      </c>
      <c r="E3446" s="103">
        <v>0.12131861307847153</v>
      </c>
      <c r="F3446" s="103">
        <v>680752</v>
      </c>
      <c r="G3446" s="103">
        <v>10</v>
      </c>
      <c r="H3446" t="s">
        <v>54</v>
      </c>
      <c r="I3446" s="103"/>
    </row>
    <row r="3447" spans="1:9" x14ac:dyDescent="0.35">
      <c r="A3447" t="s">
        <v>8128</v>
      </c>
      <c r="B3447" t="s">
        <v>51</v>
      </c>
      <c r="C3447" t="s">
        <v>7630</v>
      </c>
      <c r="D3447" t="s">
        <v>340</v>
      </c>
      <c r="E3447" s="103">
        <v>4.7704635289761502E-3</v>
      </c>
      <c r="F3447" s="103">
        <v>680752</v>
      </c>
      <c r="G3447" s="103">
        <v>10</v>
      </c>
      <c r="H3447" t="s">
        <v>54</v>
      </c>
      <c r="I3447" s="103"/>
    </row>
    <row r="3448" spans="1:9" x14ac:dyDescent="0.35">
      <c r="A3448" t="s">
        <v>8129</v>
      </c>
      <c r="B3448" t="s">
        <v>51</v>
      </c>
      <c r="C3448" t="s">
        <v>7630</v>
      </c>
      <c r="D3448" t="s">
        <v>777</v>
      </c>
      <c r="E3448" s="103">
        <v>8.9407488018190595E-2</v>
      </c>
      <c r="F3448" s="103">
        <v>680752</v>
      </c>
      <c r="G3448" s="103">
        <v>10</v>
      </c>
      <c r="H3448" t="s">
        <v>54</v>
      </c>
      <c r="I3448" s="103"/>
    </row>
    <row r="3449" spans="1:9" x14ac:dyDescent="0.35">
      <c r="A3449" t="s">
        <v>8130</v>
      </c>
      <c r="B3449" t="s">
        <v>51</v>
      </c>
      <c r="C3449" t="s">
        <v>7630</v>
      </c>
      <c r="D3449" t="s">
        <v>776</v>
      </c>
      <c r="E3449" s="103">
        <v>0.22974919467269617</v>
      </c>
      <c r="F3449" s="103">
        <v>680752</v>
      </c>
      <c r="G3449" s="103">
        <v>10</v>
      </c>
      <c r="H3449" t="s">
        <v>54</v>
      </c>
      <c r="I3449" s="103"/>
    </row>
    <row r="3450" spans="1:9" x14ac:dyDescent="0.35">
      <c r="A3450" t="s">
        <v>60</v>
      </c>
      <c r="B3450" t="s">
        <v>47</v>
      </c>
      <c r="C3450" t="s">
        <v>35</v>
      </c>
      <c r="D3450" t="s">
        <v>54</v>
      </c>
      <c r="E3450" s="103">
        <v>0</v>
      </c>
      <c r="F3450" s="103">
        <v>677931</v>
      </c>
      <c r="G3450" s="103">
        <v>1</v>
      </c>
      <c r="H3450" t="s">
        <v>54</v>
      </c>
      <c r="I3450" s="103"/>
    </row>
    <row r="3451" spans="1:9" x14ac:dyDescent="0.35">
      <c r="A3451" t="s">
        <v>61</v>
      </c>
      <c r="B3451" t="s">
        <v>48</v>
      </c>
      <c r="C3451" t="s">
        <v>35</v>
      </c>
      <c r="D3451" t="s">
        <v>54</v>
      </c>
      <c r="E3451" s="103">
        <v>0</v>
      </c>
      <c r="F3451" s="103">
        <v>677931</v>
      </c>
      <c r="G3451" s="103">
        <v>1</v>
      </c>
      <c r="H3451" t="s">
        <v>54</v>
      </c>
      <c r="I3451" s="103"/>
    </row>
    <row r="3452" spans="1:9" x14ac:dyDescent="0.35">
      <c r="A3452" t="s">
        <v>62</v>
      </c>
      <c r="B3452" t="s">
        <v>49</v>
      </c>
      <c r="C3452" t="s">
        <v>35</v>
      </c>
      <c r="D3452" t="s">
        <v>54</v>
      </c>
      <c r="E3452" s="103">
        <v>0</v>
      </c>
      <c r="F3452" s="103">
        <v>677931</v>
      </c>
      <c r="G3452" s="103">
        <v>1</v>
      </c>
      <c r="H3452" t="s">
        <v>54</v>
      </c>
      <c r="I3452" s="103"/>
    </row>
    <row r="3453" spans="1:9" x14ac:dyDescent="0.35">
      <c r="A3453" t="s">
        <v>63</v>
      </c>
      <c r="B3453" t="s">
        <v>50</v>
      </c>
      <c r="C3453" t="s">
        <v>35</v>
      </c>
      <c r="D3453" t="s">
        <v>54</v>
      </c>
      <c r="E3453" s="103">
        <v>0</v>
      </c>
      <c r="F3453" s="103">
        <v>677931</v>
      </c>
      <c r="G3453" s="103">
        <v>1</v>
      </c>
      <c r="H3453" t="s">
        <v>54</v>
      </c>
      <c r="I3453" s="103"/>
    </row>
    <row r="3454" spans="1:9" x14ac:dyDescent="0.35">
      <c r="A3454" t="s">
        <v>4585</v>
      </c>
      <c r="B3454" t="s">
        <v>47</v>
      </c>
      <c r="C3454" t="s">
        <v>4357</v>
      </c>
      <c r="D3454" t="s">
        <v>54</v>
      </c>
      <c r="E3454" s="103">
        <v>7232</v>
      </c>
      <c r="F3454" s="103">
        <v>677931</v>
      </c>
      <c r="G3454" s="103">
        <v>1</v>
      </c>
      <c r="H3454" t="s">
        <v>54</v>
      </c>
      <c r="I3454" s="103"/>
    </row>
    <row r="3455" spans="1:9" x14ac:dyDescent="0.35">
      <c r="A3455" t="s">
        <v>4586</v>
      </c>
      <c r="B3455" t="s">
        <v>48</v>
      </c>
      <c r="C3455" t="s">
        <v>4357</v>
      </c>
      <c r="D3455" t="s">
        <v>54</v>
      </c>
      <c r="E3455" s="103">
        <v>526833148.86953259</v>
      </c>
      <c r="F3455" s="103">
        <v>677931</v>
      </c>
      <c r="G3455" s="103">
        <v>1</v>
      </c>
      <c r="H3455" t="s">
        <v>54</v>
      </c>
      <c r="I3455" s="103"/>
    </row>
    <row r="3456" spans="1:9" x14ac:dyDescent="0.35">
      <c r="A3456" t="s">
        <v>4587</v>
      </c>
      <c r="B3456" t="s">
        <v>49</v>
      </c>
      <c r="C3456" t="s">
        <v>4357</v>
      </c>
      <c r="D3456" t="s">
        <v>54</v>
      </c>
      <c r="E3456" s="103">
        <v>1.0667752322876516E-2</v>
      </c>
      <c r="F3456" s="103">
        <v>677931</v>
      </c>
      <c r="G3456" s="103">
        <v>1</v>
      </c>
      <c r="H3456" t="s">
        <v>54</v>
      </c>
      <c r="I3456" s="103"/>
    </row>
    <row r="3457" spans="1:9" x14ac:dyDescent="0.35">
      <c r="A3457" t="s">
        <v>4588</v>
      </c>
      <c r="B3457" t="s">
        <v>50</v>
      </c>
      <c r="C3457" t="s">
        <v>4357</v>
      </c>
      <c r="D3457" t="s">
        <v>54</v>
      </c>
      <c r="E3457" s="103">
        <v>777.11912992551242</v>
      </c>
      <c r="F3457" s="103">
        <v>677931</v>
      </c>
      <c r="G3457" s="103">
        <v>1</v>
      </c>
      <c r="H3457" t="s">
        <v>54</v>
      </c>
      <c r="I3457" s="103"/>
    </row>
    <row r="3458" spans="1:9" x14ac:dyDescent="0.35">
      <c r="A3458" t="s">
        <v>4589</v>
      </c>
      <c r="B3458" t="s">
        <v>51</v>
      </c>
      <c r="C3458" t="s">
        <v>4357</v>
      </c>
      <c r="D3458" t="s">
        <v>40</v>
      </c>
      <c r="E3458" s="103">
        <v>0.21229124811508854</v>
      </c>
      <c r="F3458" s="103">
        <v>677931</v>
      </c>
      <c r="G3458" s="103">
        <v>1</v>
      </c>
      <c r="H3458" t="s">
        <v>1078</v>
      </c>
      <c r="I3458" s="103"/>
    </row>
    <row r="3459" spans="1:9" x14ac:dyDescent="0.35">
      <c r="A3459" t="s">
        <v>6165</v>
      </c>
      <c r="B3459" t="s">
        <v>51</v>
      </c>
      <c r="C3459" t="s">
        <v>4357</v>
      </c>
      <c r="D3459" t="s">
        <v>5070</v>
      </c>
      <c r="E3459" s="103">
        <v>-0.52679822409198007</v>
      </c>
      <c r="F3459" s="103">
        <v>677931</v>
      </c>
      <c r="G3459" s="103">
        <v>1</v>
      </c>
      <c r="H3459" t="s">
        <v>1078</v>
      </c>
      <c r="I3459" s="103"/>
    </row>
    <row r="3460" spans="1:9" x14ac:dyDescent="0.35">
      <c r="A3460" t="s">
        <v>6166</v>
      </c>
      <c r="B3460" t="s">
        <v>51</v>
      </c>
      <c r="C3460" t="s">
        <v>4357</v>
      </c>
      <c r="D3460" t="s">
        <v>5071</v>
      </c>
      <c r="E3460" s="103">
        <v>-0.52680035121995483</v>
      </c>
      <c r="F3460" s="103">
        <v>677931</v>
      </c>
      <c r="G3460" s="103">
        <v>1</v>
      </c>
      <c r="H3460" t="s">
        <v>1078</v>
      </c>
      <c r="I3460" s="103"/>
    </row>
    <row r="3461" spans="1:9" x14ac:dyDescent="0.35">
      <c r="A3461" t="s">
        <v>6167</v>
      </c>
      <c r="B3461" t="s">
        <v>51</v>
      </c>
      <c r="C3461" t="s">
        <v>4357</v>
      </c>
      <c r="D3461" t="s">
        <v>5072</v>
      </c>
      <c r="E3461" s="103">
        <v>-0.52680035121995483</v>
      </c>
      <c r="F3461" s="103">
        <v>677931</v>
      </c>
      <c r="G3461" s="103">
        <v>1</v>
      </c>
      <c r="H3461" t="s">
        <v>1078</v>
      </c>
      <c r="I3461" s="103"/>
    </row>
    <row r="3462" spans="1:9" x14ac:dyDescent="0.35">
      <c r="A3462" t="s">
        <v>4590</v>
      </c>
      <c r="B3462" t="s">
        <v>51</v>
      </c>
      <c r="C3462" t="s">
        <v>4357</v>
      </c>
      <c r="D3462" t="s">
        <v>42</v>
      </c>
      <c r="E3462" s="103">
        <v>-0.52736550618908684</v>
      </c>
      <c r="F3462" s="103">
        <v>677931</v>
      </c>
      <c r="G3462" s="103">
        <v>1</v>
      </c>
      <c r="H3462" t="s">
        <v>1078</v>
      </c>
      <c r="I3462" s="103"/>
    </row>
    <row r="3463" spans="1:9" x14ac:dyDescent="0.35">
      <c r="A3463" t="s">
        <v>4591</v>
      </c>
      <c r="B3463" t="s">
        <v>51</v>
      </c>
      <c r="C3463" t="s">
        <v>4357</v>
      </c>
      <c r="D3463" t="s">
        <v>1767</v>
      </c>
      <c r="E3463" s="103">
        <v>-0.52736550618908684</v>
      </c>
      <c r="F3463" s="103">
        <v>677931</v>
      </c>
      <c r="G3463" s="103">
        <v>1</v>
      </c>
      <c r="H3463" t="s">
        <v>1078</v>
      </c>
      <c r="I3463" s="103"/>
    </row>
    <row r="3464" spans="1:9" x14ac:dyDescent="0.35">
      <c r="A3464" t="s">
        <v>4592</v>
      </c>
      <c r="B3464" t="s">
        <v>51</v>
      </c>
      <c r="C3464" t="s">
        <v>4357</v>
      </c>
      <c r="D3464" t="s">
        <v>1768</v>
      </c>
      <c r="E3464" s="103">
        <v>1.3665508880825028</v>
      </c>
      <c r="F3464" s="103">
        <v>677931</v>
      </c>
      <c r="G3464" s="103">
        <v>1</v>
      </c>
      <c r="H3464" t="s">
        <v>1078</v>
      </c>
      <c r="I3464" s="103"/>
    </row>
    <row r="3465" spans="1:9" x14ac:dyDescent="0.35">
      <c r="A3465" t="s">
        <v>4593</v>
      </c>
      <c r="B3465" t="s">
        <v>51</v>
      </c>
      <c r="C3465" t="s">
        <v>4357</v>
      </c>
      <c r="D3465" t="s">
        <v>340</v>
      </c>
      <c r="E3465" s="103">
        <v>2.7577392320178026E-2</v>
      </c>
      <c r="F3465" s="103">
        <v>677931</v>
      </c>
      <c r="G3465" s="103">
        <v>1</v>
      </c>
      <c r="H3465" t="s">
        <v>1078</v>
      </c>
      <c r="I3465" s="103"/>
    </row>
    <row r="3466" spans="1:9" x14ac:dyDescent="0.35">
      <c r="A3466" t="s">
        <v>4594</v>
      </c>
      <c r="B3466" t="s">
        <v>51</v>
      </c>
      <c r="C3466" t="s">
        <v>4357</v>
      </c>
      <c r="D3466" t="s">
        <v>777</v>
      </c>
      <c r="E3466" s="103">
        <v>0.11699015070095244</v>
      </c>
      <c r="F3466" s="103">
        <v>677931</v>
      </c>
      <c r="G3466" s="103">
        <v>1</v>
      </c>
      <c r="H3466" t="s">
        <v>1078</v>
      </c>
      <c r="I3466" s="103"/>
    </row>
    <row r="3467" spans="1:9" x14ac:dyDescent="0.35">
      <c r="A3467" t="s">
        <v>4595</v>
      </c>
      <c r="B3467" t="s">
        <v>51</v>
      </c>
      <c r="C3467" t="s">
        <v>4357</v>
      </c>
      <c r="D3467" t="s">
        <v>776</v>
      </c>
      <c r="E3467" s="103">
        <v>0.31077553340923225</v>
      </c>
      <c r="F3467" s="103">
        <v>677931</v>
      </c>
      <c r="G3467" s="103">
        <v>1</v>
      </c>
      <c r="H3467" t="s">
        <v>1078</v>
      </c>
      <c r="I3467" s="103"/>
    </row>
    <row r="3468" spans="1:9" x14ac:dyDescent="0.35">
      <c r="A3468" t="s">
        <v>4570</v>
      </c>
      <c r="B3468" t="s">
        <v>47</v>
      </c>
      <c r="C3468" t="s">
        <v>4358</v>
      </c>
      <c r="D3468" t="s">
        <v>54</v>
      </c>
      <c r="E3468" s="103">
        <v>0</v>
      </c>
      <c r="F3468" s="103">
        <v>677931</v>
      </c>
      <c r="G3468" s="103">
        <v>1</v>
      </c>
      <c r="H3468" t="s">
        <v>54</v>
      </c>
      <c r="I3468" s="103"/>
    </row>
    <row r="3469" spans="1:9" x14ac:dyDescent="0.35">
      <c r="A3469" t="s">
        <v>4571</v>
      </c>
      <c r="B3469" t="s">
        <v>48</v>
      </c>
      <c r="C3469" t="s">
        <v>4358</v>
      </c>
      <c r="D3469" t="s">
        <v>54</v>
      </c>
      <c r="E3469" s="103">
        <v>0</v>
      </c>
      <c r="F3469" s="103">
        <v>677931</v>
      </c>
      <c r="G3469" s="103">
        <v>1</v>
      </c>
      <c r="H3469" t="s">
        <v>54</v>
      </c>
      <c r="I3469" s="103"/>
    </row>
    <row r="3470" spans="1:9" x14ac:dyDescent="0.35">
      <c r="A3470" t="s">
        <v>4572</v>
      </c>
      <c r="B3470" t="s">
        <v>49</v>
      </c>
      <c r="C3470" t="s">
        <v>4358</v>
      </c>
      <c r="D3470" t="s">
        <v>54</v>
      </c>
      <c r="E3470" s="103">
        <v>0</v>
      </c>
      <c r="F3470" s="103">
        <v>677931</v>
      </c>
      <c r="G3470" s="103">
        <v>1</v>
      </c>
      <c r="H3470" t="s">
        <v>54</v>
      </c>
      <c r="I3470" s="103"/>
    </row>
    <row r="3471" spans="1:9" x14ac:dyDescent="0.35">
      <c r="A3471" t="s">
        <v>4573</v>
      </c>
      <c r="B3471" t="s">
        <v>50</v>
      </c>
      <c r="C3471" t="s">
        <v>4358</v>
      </c>
      <c r="D3471" t="s">
        <v>54</v>
      </c>
      <c r="E3471" s="103">
        <v>0</v>
      </c>
      <c r="F3471" s="103">
        <v>677931</v>
      </c>
      <c r="G3471" s="103">
        <v>1</v>
      </c>
      <c r="H3471" t="s">
        <v>54</v>
      </c>
      <c r="I3471" s="103"/>
    </row>
    <row r="3472" spans="1:9" x14ac:dyDescent="0.35">
      <c r="A3472" t="s">
        <v>4574</v>
      </c>
      <c r="B3472" t="s">
        <v>47</v>
      </c>
      <c r="C3472" t="s">
        <v>4359</v>
      </c>
      <c r="D3472" t="s">
        <v>54</v>
      </c>
      <c r="E3472" s="103">
        <v>1258</v>
      </c>
      <c r="F3472" s="103">
        <v>677931</v>
      </c>
      <c r="G3472" s="103">
        <v>1</v>
      </c>
      <c r="H3472" t="s">
        <v>54</v>
      </c>
      <c r="I3472" s="103"/>
    </row>
    <row r="3473" spans="1:9" x14ac:dyDescent="0.35">
      <c r="A3473" t="s">
        <v>4575</v>
      </c>
      <c r="B3473" t="s">
        <v>48</v>
      </c>
      <c r="C3473" t="s">
        <v>4359</v>
      </c>
      <c r="D3473" t="s">
        <v>54</v>
      </c>
      <c r="E3473" s="103">
        <v>826764.88989257813</v>
      </c>
      <c r="F3473" s="103">
        <v>677931</v>
      </c>
      <c r="G3473" s="103">
        <v>1</v>
      </c>
      <c r="H3473" t="s">
        <v>54</v>
      </c>
      <c r="I3473" s="103"/>
    </row>
    <row r="3474" spans="1:9" x14ac:dyDescent="0.35">
      <c r="A3474" t="s">
        <v>4576</v>
      </c>
      <c r="B3474" t="s">
        <v>49</v>
      </c>
      <c r="C3474" t="s">
        <v>4359</v>
      </c>
      <c r="D3474" t="s">
        <v>54</v>
      </c>
      <c r="E3474" s="103">
        <v>1.8556460760755888E-3</v>
      </c>
      <c r="F3474" s="103">
        <v>677931</v>
      </c>
      <c r="G3474" s="103">
        <v>1</v>
      </c>
      <c r="H3474" t="s">
        <v>54</v>
      </c>
      <c r="I3474" s="103"/>
    </row>
    <row r="3475" spans="1:9" x14ac:dyDescent="0.35">
      <c r="A3475" t="s">
        <v>4577</v>
      </c>
      <c r="B3475" t="s">
        <v>50</v>
      </c>
      <c r="C3475" t="s">
        <v>4359</v>
      </c>
      <c r="D3475" t="s">
        <v>54</v>
      </c>
      <c r="E3475" s="103">
        <v>1.2195413543451739</v>
      </c>
      <c r="F3475" s="103">
        <v>677931</v>
      </c>
      <c r="G3475" s="103">
        <v>1</v>
      </c>
      <c r="H3475" t="s">
        <v>54</v>
      </c>
      <c r="I3475" s="103"/>
    </row>
    <row r="3476" spans="1:9" x14ac:dyDescent="0.35">
      <c r="A3476" t="s">
        <v>4578</v>
      </c>
      <c r="B3476" t="s">
        <v>51</v>
      </c>
      <c r="C3476" t="s">
        <v>4359</v>
      </c>
      <c r="D3476" t="s">
        <v>40</v>
      </c>
      <c r="E3476" s="103">
        <v>3.4195279541699417E-3</v>
      </c>
      <c r="F3476" s="103">
        <v>677931</v>
      </c>
      <c r="G3476" s="103">
        <v>1</v>
      </c>
      <c r="H3476" t="s">
        <v>1078</v>
      </c>
      <c r="I3476" s="103"/>
    </row>
    <row r="3477" spans="1:9" x14ac:dyDescent="0.35">
      <c r="A3477" t="s">
        <v>6168</v>
      </c>
      <c r="B3477" t="s">
        <v>51</v>
      </c>
      <c r="C3477" t="s">
        <v>4359</v>
      </c>
      <c r="D3477" t="s">
        <v>5070</v>
      </c>
      <c r="E3477" s="103">
        <v>3.431756403703687E-3</v>
      </c>
      <c r="F3477" s="103">
        <v>677931</v>
      </c>
      <c r="G3477" s="103">
        <v>1</v>
      </c>
      <c r="H3477" t="s">
        <v>1078</v>
      </c>
      <c r="I3477" s="103"/>
    </row>
    <row r="3478" spans="1:9" x14ac:dyDescent="0.35">
      <c r="A3478" t="s">
        <v>6169</v>
      </c>
      <c r="B3478" t="s">
        <v>51</v>
      </c>
      <c r="C3478" t="s">
        <v>4359</v>
      </c>
      <c r="D3478" t="s">
        <v>5071</v>
      </c>
      <c r="E3478" s="103">
        <v>3.4195279541699417E-3</v>
      </c>
      <c r="F3478" s="103">
        <v>677931</v>
      </c>
      <c r="G3478" s="103">
        <v>1</v>
      </c>
      <c r="H3478" t="s">
        <v>1078</v>
      </c>
      <c r="I3478" s="103"/>
    </row>
    <row r="3479" spans="1:9" x14ac:dyDescent="0.35">
      <c r="A3479" t="s">
        <v>6170</v>
      </c>
      <c r="B3479" t="s">
        <v>51</v>
      </c>
      <c r="C3479" t="s">
        <v>4359</v>
      </c>
      <c r="D3479" t="s">
        <v>5072</v>
      </c>
      <c r="E3479" s="103">
        <v>3.4195279541699417E-3</v>
      </c>
      <c r="F3479" s="103">
        <v>677931</v>
      </c>
      <c r="G3479" s="103">
        <v>1</v>
      </c>
      <c r="H3479" t="s">
        <v>1078</v>
      </c>
      <c r="I3479" s="103"/>
    </row>
    <row r="3480" spans="1:9" x14ac:dyDescent="0.35">
      <c r="A3480" t="s">
        <v>4579</v>
      </c>
      <c r="B3480" t="s">
        <v>51</v>
      </c>
      <c r="C3480" t="s">
        <v>4359</v>
      </c>
      <c r="D3480" t="s">
        <v>42</v>
      </c>
      <c r="E3480" s="103">
        <v>3.3531120291774154E-3</v>
      </c>
      <c r="F3480" s="103">
        <v>677931</v>
      </c>
      <c r="G3480" s="103">
        <v>1</v>
      </c>
      <c r="H3480" t="s">
        <v>1078</v>
      </c>
      <c r="I3480" s="103"/>
    </row>
    <row r="3481" spans="1:9" x14ac:dyDescent="0.35">
      <c r="A3481" t="s">
        <v>4580</v>
      </c>
      <c r="B3481" t="s">
        <v>51</v>
      </c>
      <c r="C3481" t="s">
        <v>4359</v>
      </c>
      <c r="D3481" t="s">
        <v>1767</v>
      </c>
      <c r="E3481" s="103">
        <v>3.3531120291774154E-3</v>
      </c>
      <c r="F3481" s="103">
        <v>677931</v>
      </c>
      <c r="G3481" s="103">
        <v>1</v>
      </c>
      <c r="H3481" t="s">
        <v>1078</v>
      </c>
      <c r="I3481" s="103"/>
    </row>
    <row r="3482" spans="1:9" x14ac:dyDescent="0.35">
      <c r="A3482" t="s">
        <v>4581</v>
      </c>
      <c r="B3482" t="s">
        <v>51</v>
      </c>
      <c r="C3482" t="s">
        <v>4359</v>
      </c>
      <c r="D3482" t="s">
        <v>1768</v>
      </c>
      <c r="E3482" s="103">
        <v>9.8275203415138564E-4</v>
      </c>
      <c r="F3482" s="103">
        <v>677931</v>
      </c>
      <c r="G3482" s="103">
        <v>1</v>
      </c>
      <c r="H3482" t="s">
        <v>1078</v>
      </c>
      <c r="I3482" s="103"/>
    </row>
    <row r="3483" spans="1:9" x14ac:dyDescent="0.35">
      <c r="A3483" t="s">
        <v>4582</v>
      </c>
      <c r="B3483" t="s">
        <v>51</v>
      </c>
      <c r="C3483" t="s">
        <v>4359</v>
      </c>
      <c r="D3483" t="s">
        <v>340</v>
      </c>
      <c r="E3483" s="103">
        <v>3.5087556733119502E-3</v>
      </c>
      <c r="F3483" s="103">
        <v>677931</v>
      </c>
      <c r="G3483" s="103">
        <v>1</v>
      </c>
      <c r="H3483" t="s">
        <v>1078</v>
      </c>
      <c r="I3483" s="103"/>
    </row>
    <row r="3484" spans="1:9" x14ac:dyDescent="0.35">
      <c r="A3484" t="s">
        <v>4583</v>
      </c>
      <c r="B3484" t="s">
        <v>51</v>
      </c>
      <c r="C3484" t="s">
        <v>4359</v>
      </c>
      <c r="D3484" t="s">
        <v>777</v>
      </c>
      <c r="E3484" s="103">
        <v>1.455833480577198E-3</v>
      </c>
      <c r="F3484" s="103">
        <v>677931</v>
      </c>
      <c r="G3484" s="103">
        <v>1</v>
      </c>
      <c r="H3484" t="s">
        <v>1078</v>
      </c>
      <c r="I3484" s="103"/>
    </row>
    <row r="3485" spans="1:9" x14ac:dyDescent="0.35">
      <c r="A3485" t="s">
        <v>4584</v>
      </c>
      <c r="B3485" t="s">
        <v>51</v>
      </c>
      <c r="C3485" t="s">
        <v>4359</v>
      </c>
      <c r="D3485" t="s">
        <v>776</v>
      </c>
      <c r="E3485" s="103">
        <v>3.0518344853182437E-3</v>
      </c>
      <c r="F3485" s="103">
        <v>677931</v>
      </c>
      <c r="G3485" s="103">
        <v>1</v>
      </c>
      <c r="H3485" t="s">
        <v>1078</v>
      </c>
      <c r="I3485" s="103"/>
    </row>
    <row r="3486" spans="1:9" x14ac:dyDescent="0.35">
      <c r="A3486" t="s">
        <v>70</v>
      </c>
      <c r="B3486" t="s">
        <v>47</v>
      </c>
      <c r="C3486" t="s">
        <v>36</v>
      </c>
      <c r="D3486" t="s">
        <v>54</v>
      </c>
      <c r="E3486" s="103">
        <v>267345</v>
      </c>
      <c r="F3486" s="103">
        <v>677931</v>
      </c>
      <c r="G3486" s="103">
        <v>1</v>
      </c>
      <c r="H3486" t="s">
        <v>54</v>
      </c>
      <c r="I3486" s="103"/>
    </row>
    <row r="3487" spans="1:9" x14ac:dyDescent="0.35">
      <c r="A3487" t="s">
        <v>71</v>
      </c>
      <c r="B3487" t="s">
        <v>48</v>
      </c>
      <c r="C3487" t="s">
        <v>36</v>
      </c>
      <c r="D3487" t="s">
        <v>54</v>
      </c>
      <c r="E3487" s="103">
        <v>9257581328.1259995</v>
      </c>
      <c r="F3487" s="103">
        <v>677931</v>
      </c>
      <c r="G3487" s="103">
        <v>1</v>
      </c>
      <c r="H3487" t="s">
        <v>54</v>
      </c>
      <c r="I3487" s="103"/>
    </row>
    <row r="3488" spans="1:9" x14ac:dyDescent="0.35">
      <c r="A3488" t="s">
        <v>72</v>
      </c>
      <c r="B3488" t="s">
        <v>49</v>
      </c>
      <c r="C3488" t="s">
        <v>36</v>
      </c>
      <c r="D3488" t="s">
        <v>54</v>
      </c>
      <c r="E3488" s="103">
        <v>0.39435429269350419</v>
      </c>
      <c r="F3488" s="103">
        <v>677931</v>
      </c>
      <c r="G3488" s="103">
        <v>1</v>
      </c>
      <c r="H3488" t="s">
        <v>54</v>
      </c>
      <c r="I3488" s="103"/>
    </row>
    <row r="3489" spans="1:9" x14ac:dyDescent="0.35">
      <c r="A3489" t="s">
        <v>73</v>
      </c>
      <c r="B3489" t="s">
        <v>50</v>
      </c>
      <c r="C3489" t="s">
        <v>36</v>
      </c>
      <c r="D3489" t="s">
        <v>54</v>
      </c>
      <c r="E3489" s="103">
        <v>13655.639479719912</v>
      </c>
      <c r="F3489" s="103">
        <v>677931</v>
      </c>
      <c r="G3489" s="103">
        <v>1</v>
      </c>
      <c r="H3489" t="s">
        <v>54</v>
      </c>
      <c r="I3489" s="103"/>
    </row>
    <row r="3490" spans="1:9" x14ac:dyDescent="0.35">
      <c r="A3490" t="s">
        <v>1241</v>
      </c>
      <c r="B3490" t="s">
        <v>51</v>
      </c>
      <c r="C3490" t="s">
        <v>36</v>
      </c>
      <c r="D3490" t="s">
        <v>40</v>
      </c>
      <c r="E3490" s="103">
        <v>0.27834620433839757</v>
      </c>
      <c r="F3490" s="103">
        <v>677931</v>
      </c>
      <c r="G3490" s="103">
        <v>1</v>
      </c>
      <c r="H3490" t="s">
        <v>1078</v>
      </c>
      <c r="I3490" s="103"/>
    </row>
    <row r="3491" spans="1:9" x14ac:dyDescent="0.35">
      <c r="A3491" t="s">
        <v>6171</v>
      </c>
      <c r="B3491" t="s">
        <v>51</v>
      </c>
      <c r="C3491" t="s">
        <v>36</v>
      </c>
      <c r="D3491" t="s">
        <v>5070</v>
      </c>
      <c r="E3491" s="103">
        <v>0.27834620433839757</v>
      </c>
      <c r="F3491" s="103">
        <v>677931</v>
      </c>
      <c r="G3491" s="103">
        <v>1</v>
      </c>
      <c r="H3491" t="s">
        <v>1078</v>
      </c>
      <c r="I3491" s="103"/>
    </row>
    <row r="3492" spans="1:9" x14ac:dyDescent="0.35">
      <c r="A3492" t="s">
        <v>6172</v>
      </c>
      <c r="B3492" t="s">
        <v>51</v>
      </c>
      <c r="C3492" t="s">
        <v>36</v>
      </c>
      <c r="D3492" t="s">
        <v>5071</v>
      </c>
      <c r="E3492" s="103">
        <v>0.27834620433839757</v>
      </c>
      <c r="F3492" s="103">
        <v>677931</v>
      </c>
      <c r="G3492" s="103">
        <v>1</v>
      </c>
      <c r="H3492" t="s">
        <v>1078</v>
      </c>
      <c r="I3492" s="103"/>
    </row>
    <row r="3493" spans="1:9" x14ac:dyDescent="0.35">
      <c r="A3493" t="s">
        <v>6173</v>
      </c>
      <c r="B3493" t="s">
        <v>51</v>
      </c>
      <c r="C3493" t="s">
        <v>36</v>
      </c>
      <c r="D3493" t="s">
        <v>5072</v>
      </c>
      <c r="E3493" s="103">
        <v>0.27834620433839757</v>
      </c>
      <c r="F3493" s="103">
        <v>677931</v>
      </c>
      <c r="G3493" s="103">
        <v>1</v>
      </c>
      <c r="H3493" t="s">
        <v>1078</v>
      </c>
      <c r="I3493" s="103"/>
    </row>
    <row r="3494" spans="1:9" x14ac:dyDescent="0.35">
      <c r="A3494" t="s">
        <v>1242</v>
      </c>
      <c r="B3494" t="s">
        <v>51</v>
      </c>
      <c r="C3494" t="s">
        <v>36</v>
      </c>
      <c r="D3494" t="s">
        <v>42</v>
      </c>
      <c r="E3494" s="103">
        <v>0.22907600223787397</v>
      </c>
      <c r="F3494" s="103">
        <v>677931</v>
      </c>
      <c r="G3494" s="103">
        <v>1</v>
      </c>
      <c r="H3494" t="s">
        <v>1078</v>
      </c>
      <c r="I3494" s="103"/>
    </row>
    <row r="3495" spans="1:9" x14ac:dyDescent="0.35">
      <c r="A3495" t="s">
        <v>2165</v>
      </c>
      <c r="B3495" t="s">
        <v>51</v>
      </c>
      <c r="C3495" t="s">
        <v>36</v>
      </c>
      <c r="D3495" t="s">
        <v>1767</v>
      </c>
      <c r="E3495" s="103">
        <v>0.22082522552625505</v>
      </c>
      <c r="F3495" s="103">
        <v>677931</v>
      </c>
      <c r="G3495" s="103">
        <v>1</v>
      </c>
      <c r="H3495" t="s">
        <v>1078</v>
      </c>
      <c r="I3495" s="103"/>
    </row>
    <row r="3496" spans="1:9" x14ac:dyDescent="0.35">
      <c r="A3496" t="s">
        <v>2166</v>
      </c>
      <c r="B3496" t="s">
        <v>51</v>
      </c>
      <c r="C3496" t="s">
        <v>36</v>
      </c>
      <c r="D3496" t="s">
        <v>1768</v>
      </c>
      <c r="E3496" s="103">
        <v>3.8930377848655877E-2</v>
      </c>
      <c r="F3496" s="103">
        <v>677931</v>
      </c>
      <c r="G3496" s="103">
        <v>1</v>
      </c>
      <c r="H3496" t="s">
        <v>1078</v>
      </c>
      <c r="I3496" s="103"/>
    </row>
    <row r="3497" spans="1:9" x14ac:dyDescent="0.35">
      <c r="A3497" t="s">
        <v>1243</v>
      </c>
      <c r="B3497" t="s">
        <v>51</v>
      </c>
      <c r="C3497" t="s">
        <v>36</v>
      </c>
      <c r="D3497" t="s">
        <v>340</v>
      </c>
      <c r="E3497" s="103">
        <v>0.17954389366113876</v>
      </c>
      <c r="F3497" s="103">
        <v>677931</v>
      </c>
      <c r="G3497" s="103">
        <v>1</v>
      </c>
      <c r="H3497" t="s">
        <v>1078</v>
      </c>
      <c r="I3497" s="103"/>
    </row>
    <row r="3498" spans="1:9" x14ac:dyDescent="0.35">
      <c r="A3498" t="s">
        <v>1244</v>
      </c>
      <c r="B3498" t="s">
        <v>51</v>
      </c>
      <c r="C3498" t="s">
        <v>36</v>
      </c>
      <c r="D3498" t="s">
        <v>777</v>
      </c>
      <c r="E3498" s="103">
        <v>7.5785863961992758E-2</v>
      </c>
      <c r="F3498" s="103">
        <v>677931</v>
      </c>
      <c r="G3498" s="103">
        <v>1</v>
      </c>
      <c r="H3498" t="s">
        <v>1078</v>
      </c>
      <c r="I3498" s="103"/>
    </row>
    <row r="3499" spans="1:9" x14ac:dyDescent="0.35">
      <c r="A3499" t="s">
        <v>1245</v>
      </c>
      <c r="B3499" t="s">
        <v>51</v>
      </c>
      <c r="C3499" t="s">
        <v>36</v>
      </c>
      <c r="D3499" t="s">
        <v>776</v>
      </c>
      <c r="E3499" s="103">
        <v>0.16022871818397252</v>
      </c>
      <c r="F3499" s="103">
        <v>677931</v>
      </c>
      <c r="G3499" s="103">
        <v>1</v>
      </c>
      <c r="H3499" t="s">
        <v>1078</v>
      </c>
      <c r="I3499" s="103"/>
    </row>
    <row r="3500" spans="1:9" x14ac:dyDescent="0.35">
      <c r="A3500" t="s">
        <v>74</v>
      </c>
      <c r="B3500" t="s">
        <v>47</v>
      </c>
      <c r="C3500" t="s">
        <v>37</v>
      </c>
      <c r="D3500" t="s">
        <v>54</v>
      </c>
      <c r="E3500" s="103">
        <v>224587</v>
      </c>
      <c r="F3500" s="103">
        <v>677931</v>
      </c>
      <c r="G3500" s="103">
        <v>1</v>
      </c>
      <c r="H3500" t="s">
        <v>54</v>
      </c>
      <c r="I3500" s="103"/>
    </row>
    <row r="3501" spans="1:9" x14ac:dyDescent="0.35">
      <c r="A3501" t="s">
        <v>75</v>
      </c>
      <c r="B3501" t="s">
        <v>48</v>
      </c>
      <c r="C3501" t="s">
        <v>37</v>
      </c>
      <c r="D3501" t="s">
        <v>54</v>
      </c>
      <c r="E3501" s="103">
        <v>18418431133.098633</v>
      </c>
      <c r="F3501" s="103">
        <v>677931</v>
      </c>
      <c r="G3501" s="103">
        <v>1</v>
      </c>
      <c r="H3501" t="s">
        <v>54</v>
      </c>
      <c r="I3501" s="103"/>
    </row>
    <row r="3502" spans="1:9" x14ac:dyDescent="0.35">
      <c r="A3502" t="s">
        <v>76</v>
      </c>
      <c r="B3502" t="s">
        <v>49</v>
      </c>
      <c r="C3502" t="s">
        <v>37</v>
      </c>
      <c r="D3502" t="s">
        <v>54</v>
      </c>
      <c r="E3502" s="103">
        <v>0.3312829771761433</v>
      </c>
      <c r="F3502" s="103">
        <v>677931</v>
      </c>
      <c r="G3502" s="103">
        <v>1</v>
      </c>
      <c r="H3502" t="s">
        <v>54</v>
      </c>
      <c r="I3502" s="103"/>
    </row>
    <row r="3503" spans="1:9" x14ac:dyDescent="0.35">
      <c r="A3503" t="s">
        <v>77</v>
      </c>
      <c r="B3503" t="s">
        <v>50</v>
      </c>
      <c r="C3503" t="s">
        <v>37</v>
      </c>
      <c r="D3503" t="s">
        <v>54</v>
      </c>
      <c r="E3503" s="103">
        <v>27168.592575201066</v>
      </c>
      <c r="F3503" s="103">
        <v>677931</v>
      </c>
      <c r="G3503" s="103">
        <v>1</v>
      </c>
      <c r="H3503" t="s">
        <v>54</v>
      </c>
      <c r="I3503" s="103"/>
    </row>
    <row r="3504" spans="1:9" x14ac:dyDescent="0.35">
      <c r="A3504" t="s">
        <v>1206</v>
      </c>
      <c r="B3504" t="s">
        <v>51</v>
      </c>
      <c r="C3504" t="s">
        <v>37</v>
      </c>
      <c r="D3504" t="s">
        <v>40</v>
      </c>
      <c r="E3504" s="103">
        <v>0.52798746723797796</v>
      </c>
      <c r="F3504" s="103">
        <v>677931</v>
      </c>
      <c r="G3504" s="103">
        <v>1</v>
      </c>
      <c r="H3504" t="s">
        <v>1078</v>
      </c>
      <c r="I3504" s="103"/>
    </row>
    <row r="3505" spans="1:9" x14ac:dyDescent="0.35">
      <c r="A3505" t="s">
        <v>6174</v>
      </c>
      <c r="B3505" t="s">
        <v>51</v>
      </c>
      <c r="C3505" t="s">
        <v>37</v>
      </c>
      <c r="D3505" t="s">
        <v>5070</v>
      </c>
      <c r="E3505" s="103">
        <v>0.52857483454970877</v>
      </c>
      <c r="F3505" s="103">
        <v>677931</v>
      </c>
      <c r="G3505" s="103">
        <v>1</v>
      </c>
      <c r="H3505" t="s">
        <v>1078</v>
      </c>
      <c r="I3505" s="103"/>
    </row>
    <row r="3506" spans="1:9" x14ac:dyDescent="0.35">
      <c r="A3506" t="s">
        <v>6175</v>
      </c>
      <c r="B3506" t="s">
        <v>51</v>
      </c>
      <c r="C3506" t="s">
        <v>37</v>
      </c>
      <c r="D3506" t="s">
        <v>5071</v>
      </c>
      <c r="E3506" s="103">
        <v>0.52854131078121402</v>
      </c>
      <c r="F3506" s="103">
        <v>677931</v>
      </c>
      <c r="G3506" s="103">
        <v>1</v>
      </c>
      <c r="H3506" t="s">
        <v>1078</v>
      </c>
      <c r="I3506" s="103"/>
    </row>
    <row r="3507" spans="1:9" x14ac:dyDescent="0.35">
      <c r="A3507" t="s">
        <v>6176</v>
      </c>
      <c r="B3507" t="s">
        <v>51</v>
      </c>
      <c r="C3507" t="s">
        <v>37</v>
      </c>
      <c r="D3507" t="s">
        <v>5072</v>
      </c>
      <c r="E3507" s="103">
        <v>0.52857483454970877</v>
      </c>
      <c r="F3507" s="103">
        <v>677931</v>
      </c>
      <c r="G3507" s="103">
        <v>1</v>
      </c>
      <c r="H3507" t="s">
        <v>1078</v>
      </c>
      <c r="I3507" s="103"/>
    </row>
    <row r="3508" spans="1:9" x14ac:dyDescent="0.35">
      <c r="A3508" t="s">
        <v>1207</v>
      </c>
      <c r="B3508" t="s">
        <v>51</v>
      </c>
      <c r="C3508" t="s">
        <v>37</v>
      </c>
      <c r="D3508" t="s">
        <v>42</v>
      </c>
      <c r="E3508" s="103">
        <v>0.73806069354557391</v>
      </c>
      <c r="F3508" s="103">
        <v>677931</v>
      </c>
      <c r="G3508" s="103">
        <v>1</v>
      </c>
      <c r="H3508" t="s">
        <v>1078</v>
      </c>
      <c r="I3508" s="103"/>
    </row>
    <row r="3509" spans="1:9" x14ac:dyDescent="0.35">
      <c r="A3509" t="s">
        <v>2121</v>
      </c>
      <c r="B3509" t="s">
        <v>51</v>
      </c>
      <c r="C3509" t="s">
        <v>37</v>
      </c>
      <c r="D3509" t="s">
        <v>1767</v>
      </c>
      <c r="E3509" s="103">
        <v>0.72570515635830879</v>
      </c>
      <c r="F3509" s="103">
        <v>677931</v>
      </c>
      <c r="G3509" s="103">
        <v>1</v>
      </c>
      <c r="H3509" t="s">
        <v>1078</v>
      </c>
      <c r="I3509" s="103"/>
    </row>
    <row r="3510" spans="1:9" x14ac:dyDescent="0.35">
      <c r="A3510" t="s">
        <v>2122</v>
      </c>
      <c r="B3510" t="s">
        <v>51</v>
      </c>
      <c r="C3510" t="s">
        <v>37</v>
      </c>
      <c r="D3510" t="s">
        <v>1768</v>
      </c>
      <c r="E3510" s="103">
        <v>0.13483490949566232</v>
      </c>
      <c r="F3510" s="103">
        <v>677931</v>
      </c>
      <c r="G3510" s="103">
        <v>1</v>
      </c>
      <c r="H3510" t="s">
        <v>1078</v>
      </c>
      <c r="I3510" s="103"/>
    </row>
    <row r="3511" spans="1:9" x14ac:dyDescent="0.35">
      <c r="A3511" t="s">
        <v>1208</v>
      </c>
      <c r="B3511" t="s">
        <v>51</v>
      </c>
      <c r="C3511" t="s">
        <v>37</v>
      </c>
      <c r="D3511" t="s">
        <v>340</v>
      </c>
      <c r="E3511" s="103">
        <v>0.31379299502382557</v>
      </c>
      <c r="F3511" s="103">
        <v>677931</v>
      </c>
      <c r="G3511" s="103">
        <v>1</v>
      </c>
      <c r="H3511" t="s">
        <v>1078</v>
      </c>
      <c r="I3511" s="103"/>
    </row>
    <row r="3512" spans="1:9" x14ac:dyDescent="0.35">
      <c r="A3512" t="s">
        <v>1209</v>
      </c>
      <c r="B3512" t="s">
        <v>51</v>
      </c>
      <c r="C3512" t="s">
        <v>37</v>
      </c>
      <c r="D3512" t="s">
        <v>777</v>
      </c>
      <c r="E3512" s="103">
        <v>0.16258847208906069</v>
      </c>
      <c r="F3512" s="103">
        <v>677931</v>
      </c>
      <c r="G3512" s="103">
        <v>1</v>
      </c>
      <c r="H3512" t="s">
        <v>1078</v>
      </c>
      <c r="I3512" s="103"/>
    </row>
    <row r="3513" spans="1:9" x14ac:dyDescent="0.35">
      <c r="A3513" t="s">
        <v>1210</v>
      </c>
      <c r="B3513" t="s">
        <v>51</v>
      </c>
      <c r="C3513" t="s">
        <v>37</v>
      </c>
      <c r="D3513" t="s">
        <v>776</v>
      </c>
      <c r="E3513" s="103">
        <v>0.36900326466451799</v>
      </c>
      <c r="F3513" s="103">
        <v>677931</v>
      </c>
      <c r="G3513" s="103">
        <v>1</v>
      </c>
      <c r="H3513" t="s">
        <v>1078</v>
      </c>
      <c r="I3513" s="103"/>
    </row>
    <row r="3514" spans="1:9" x14ac:dyDescent="0.35">
      <c r="A3514" t="s">
        <v>78</v>
      </c>
      <c r="B3514" t="s">
        <v>47</v>
      </c>
      <c r="C3514" t="s">
        <v>38</v>
      </c>
      <c r="D3514" t="s">
        <v>54</v>
      </c>
      <c r="E3514" s="103">
        <v>75102</v>
      </c>
      <c r="F3514" s="103">
        <v>677931</v>
      </c>
      <c r="G3514" s="103">
        <v>1</v>
      </c>
      <c r="H3514" t="s">
        <v>54</v>
      </c>
      <c r="I3514" s="103"/>
    </row>
    <row r="3515" spans="1:9" x14ac:dyDescent="0.35">
      <c r="A3515" t="s">
        <v>79</v>
      </c>
      <c r="B3515" t="s">
        <v>48</v>
      </c>
      <c r="C3515" t="s">
        <v>38</v>
      </c>
      <c r="D3515" t="s">
        <v>54</v>
      </c>
      <c r="E3515" s="103">
        <v>12139028522.539999</v>
      </c>
      <c r="F3515" s="103">
        <v>677931</v>
      </c>
      <c r="G3515" s="103">
        <v>1</v>
      </c>
      <c r="H3515" t="s">
        <v>54</v>
      </c>
      <c r="I3515" s="103"/>
    </row>
    <row r="3516" spans="1:9" x14ac:dyDescent="0.35">
      <c r="A3516" t="s">
        <v>80</v>
      </c>
      <c r="B3516" t="s">
        <v>49</v>
      </c>
      <c r="C3516" t="s">
        <v>38</v>
      </c>
      <c r="D3516" t="s">
        <v>54</v>
      </c>
      <c r="E3516" s="103">
        <v>0.11078118569588941</v>
      </c>
      <c r="F3516" s="103">
        <v>677931</v>
      </c>
      <c r="G3516" s="103">
        <v>1</v>
      </c>
      <c r="H3516" t="s">
        <v>54</v>
      </c>
      <c r="I3516" s="103"/>
    </row>
    <row r="3517" spans="1:9" x14ac:dyDescent="0.35">
      <c r="A3517" t="s">
        <v>81</v>
      </c>
      <c r="B3517" t="s">
        <v>50</v>
      </c>
      <c r="C3517" t="s">
        <v>38</v>
      </c>
      <c r="D3517" t="s">
        <v>54</v>
      </c>
      <c r="E3517" s="103">
        <v>17905.994153593801</v>
      </c>
      <c r="F3517" s="103">
        <v>677931</v>
      </c>
      <c r="G3517" s="103">
        <v>1</v>
      </c>
      <c r="H3517" t="s">
        <v>54</v>
      </c>
      <c r="I3517" s="103"/>
    </row>
    <row r="3518" spans="1:9" x14ac:dyDescent="0.35">
      <c r="A3518" t="s">
        <v>1211</v>
      </c>
      <c r="B3518" t="s">
        <v>51</v>
      </c>
      <c r="C3518" t="s">
        <v>38</v>
      </c>
      <c r="D3518" t="s">
        <v>40</v>
      </c>
      <c r="E3518" s="103">
        <v>1.1651378348443677</v>
      </c>
      <c r="F3518" s="103">
        <v>677931</v>
      </c>
      <c r="G3518" s="103">
        <v>1</v>
      </c>
      <c r="H3518" t="s">
        <v>1078</v>
      </c>
      <c r="I3518" s="103"/>
    </row>
    <row r="3519" spans="1:9" x14ac:dyDescent="0.35">
      <c r="A3519" t="s">
        <v>6177</v>
      </c>
      <c r="B3519" t="s">
        <v>51</v>
      </c>
      <c r="C3519" t="s">
        <v>38</v>
      </c>
      <c r="D3519" t="s">
        <v>5070</v>
      </c>
      <c r="E3519" s="103">
        <v>1.1536190644637503</v>
      </c>
      <c r="F3519" s="103">
        <v>677931</v>
      </c>
      <c r="G3519" s="103">
        <v>1</v>
      </c>
      <c r="H3519" t="s">
        <v>1078</v>
      </c>
      <c r="I3519" s="103"/>
    </row>
    <row r="3520" spans="1:9" x14ac:dyDescent="0.35">
      <c r="A3520" t="s">
        <v>6178</v>
      </c>
      <c r="B3520" t="s">
        <v>51</v>
      </c>
      <c r="C3520" t="s">
        <v>38</v>
      </c>
      <c r="D3520" t="s">
        <v>5071</v>
      </c>
      <c r="E3520" s="103">
        <v>1.1536190644637503</v>
      </c>
      <c r="F3520" s="103">
        <v>677931</v>
      </c>
      <c r="G3520" s="103">
        <v>1</v>
      </c>
      <c r="H3520" t="s">
        <v>1078</v>
      </c>
      <c r="I3520" s="103"/>
    </row>
    <row r="3521" spans="1:9" x14ac:dyDescent="0.35">
      <c r="A3521" t="s">
        <v>6179</v>
      </c>
      <c r="B3521" t="s">
        <v>51</v>
      </c>
      <c r="C3521" t="s">
        <v>38</v>
      </c>
      <c r="D3521" t="s">
        <v>5072</v>
      </c>
      <c r="E3521" s="103">
        <v>1.1536190644637503</v>
      </c>
      <c r="F3521" s="103">
        <v>677931</v>
      </c>
      <c r="G3521" s="103">
        <v>1</v>
      </c>
      <c r="H3521" t="s">
        <v>1078</v>
      </c>
      <c r="I3521" s="103"/>
    </row>
    <row r="3522" spans="1:9" x14ac:dyDescent="0.35">
      <c r="A3522" t="s">
        <v>1212</v>
      </c>
      <c r="B3522" t="s">
        <v>51</v>
      </c>
      <c r="C3522" t="s">
        <v>38</v>
      </c>
      <c r="D3522" t="s">
        <v>42</v>
      </c>
      <c r="E3522" s="103">
        <v>1.0779737675432237</v>
      </c>
      <c r="F3522" s="103">
        <v>677931</v>
      </c>
      <c r="G3522" s="103">
        <v>1</v>
      </c>
      <c r="H3522" t="s">
        <v>1078</v>
      </c>
      <c r="I3522" s="103"/>
    </row>
    <row r="3523" spans="1:9" x14ac:dyDescent="0.35">
      <c r="A3523" t="s">
        <v>2123</v>
      </c>
      <c r="B3523" t="s">
        <v>51</v>
      </c>
      <c r="C3523" t="s">
        <v>38</v>
      </c>
      <c r="D3523" t="s">
        <v>1767</v>
      </c>
      <c r="E3523" s="103">
        <v>1.0571972633403066</v>
      </c>
      <c r="F3523" s="103">
        <v>677931</v>
      </c>
      <c r="G3523" s="103">
        <v>1</v>
      </c>
      <c r="H3523" t="s">
        <v>1078</v>
      </c>
      <c r="I3523" s="103"/>
    </row>
    <row r="3524" spans="1:9" x14ac:dyDescent="0.35">
      <c r="A3524" t="s">
        <v>2124</v>
      </c>
      <c r="B3524" t="s">
        <v>51</v>
      </c>
      <c r="C3524" t="s">
        <v>38</v>
      </c>
      <c r="D3524" t="s">
        <v>1768</v>
      </c>
      <c r="E3524" s="103">
        <v>1.3034487693862506</v>
      </c>
      <c r="F3524" s="103">
        <v>677931</v>
      </c>
      <c r="G3524" s="103">
        <v>1</v>
      </c>
      <c r="H3524" t="s">
        <v>1078</v>
      </c>
      <c r="I3524" s="103"/>
    </row>
    <row r="3525" spans="1:9" x14ac:dyDescent="0.35">
      <c r="A3525" t="s">
        <v>1213</v>
      </c>
      <c r="B3525" t="s">
        <v>51</v>
      </c>
      <c r="C3525" t="s">
        <v>38</v>
      </c>
      <c r="D3525" t="s">
        <v>340</v>
      </c>
      <c r="E3525" s="103">
        <v>0.4292687853156657</v>
      </c>
      <c r="F3525" s="103">
        <v>677931</v>
      </c>
      <c r="G3525" s="103">
        <v>1</v>
      </c>
      <c r="H3525" t="s">
        <v>1078</v>
      </c>
      <c r="I3525" s="103"/>
    </row>
    <row r="3526" spans="1:9" x14ac:dyDescent="0.35">
      <c r="A3526" t="s">
        <v>1214</v>
      </c>
      <c r="B3526" t="s">
        <v>51</v>
      </c>
      <c r="C3526" t="s">
        <v>38</v>
      </c>
      <c r="D3526" t="s">
        <v>777</v>
      </c>
      <c r="E3526" s="103">
        <v>0.33595992152613113</v>
      </c>
      <c r="F3526" s="103">
        <v>677931</v>
      </c>
      <c r="G3526" s="103">
        <v>1</v>
      </c>
      <c r="H3526" t="s">
        <v>1078</v>
      </c>
      <c r="I3526" s="103"/>
    </row>
    <row r="3527" spans="1:9" x14ac:dyDescent="0.35">
      <c r="A3527" t="s">
        <v>1215</v>
      </c>
      <c r="B3527" t="s">
        <v>51</v>
      </c>
      <c r="C3527" t="s">
        <v>38</v>
      </c>
      <c r="D3527" t="s">
        <v>776</v>
      </c>
      <c r="E3527" s="103">
        <v>0.73688258591465183</v>
      </c>
      <c r="F3527" s="103">
        <v>677931</v>
      </c>
      <c r="G3527" s="103">
        <v>1</v>
      </c>
      <c r="H3527" t="s">
        <v>1078</v>
      </c>
      <c r="I3527" s="103"/>
    </row>
    <row r="3528" spans="1:9" x14ac:dyDescent="0.35">
      <c r="A3528" t="s">
        <v>82</v>
      </c>
      <c r="B3528" t="s">
        <v>47</v>
      </c>
      <c r="C3528" t="s">
        <v>39</v>
      </c>
      <c r="D3528" t="s">
        <v>54</v>
      </c>
      <c r="E3528" s="103">
        <v>682</v>
      </c>
      <c r="F3528" s="103">
        <v>677931</v>
      </c>
      <c r="G3528" s="103">
        <v>1</v>
      </c>
      <c r="H3528" t="s">
        <v>54</v>
      </c>
      <c r="I3528" s="103"/>
    </row>
    <row r="3529" spans="1:9" x14ac:dyDescent="0.35">
      <c r="A3529" t="s">
        <v>83</v>
      </c>
      <c r="B3529" t="s">
        <v>48</v>
      </c>
      <c r="C3529" t="s">
        <v>39</v>
      </c>
      <c r="D3529" t="s">
        <v>54</v>
      </c>
      <c r="E3529" s="103">
        <v>16150881.072000001</v>
      </c>
      <c r="F3529" s="103">
        <v>677931</v>
      </c>
      <c r="G3529" s="103">
        <v>1</v>
      </c>
      <c r="H3529" t="s">
        <v>54</v>
      </c>
      <c r="I3529" s="103"/>
    </row>
    <row r="3530" spans="1:9" x14ac:dyDescent="0.35">
      <c r="A3530" t="s">
        <v>84</v>
      </c>
      <c r="B3530" t="s">
        <v>49</v>
      </c>
      <c r="C3530" t="s">
        <v>39</v>
      </c>
      <c r="D3530" t="s">
        <v>54</v>
      </c>
      <c r="E3530" s="103">
        <v>1.0060020857579901E-3</v>
      </c>
      <c r="F3530" s="103">
        <v>677931</v>
      </c>
      <c r="G3530" s="103">
        <v>1</v>
      </c>
      <c r="H3530" t="s">
        <v>54</v>
      </c>
      <c r="I3530" s="103"/>
    </row>
    <row r="3531" spans="1:9" x14ac:dyDescent="0.35">
      <c r="A3531" t="s">
        <v>85</v>
      </c>
      <c r="B3531" t="s">
        <v>50</v>
      </c>
      <c r="C3531" t="s">
        <v>39</v>
      </c>
      <c r="D3531" t="s">
        <v>54</v>
      </c>
      <c r="E3531" s="103">
        <v>23.823783057567805</v>
      </c>
      <c r="F3531" s="103">
        <v>677931</v>
      </c>
      <c r="G3531" s="103">
        <v>1</v>
      </c>
      <c r="H3531" t="s">
        <v>54</v>
      </c>
      <c r="I3531" s="103"/>
    </row>
    <row r="3532" spans="1:9" x14ac:dyDescent="0.35">
      <c r="A3532" t="s">
        <v>1216</v>
      </c>
      <c r="B3532" t="s">
        <v>51</v>
      </c>
      <c r="C3532" t="s">
        <v>39</v>
      </c>
      <c r="D3532" t="s">
        <v>40</v>
      </c>
      <c r="E3532" s="103">
        <v>0.16708487289440713</v>
      </c>
      <c r="F3532" s="103">
        <v>677931</v>
      </c>
      <c r="G3532" s="103">
        <v>1</v>
      </c>
      <c r="H3532" t="s">
        <v>1078</v>
      </c>
      <c r="I3532" s="103"/>
    </row>
    <row r="3533" spans="1:9" x14ac:dyDescent="0.35">
      <c r="A3533" t="s">
        <v>6180</v>
      </c>
      <c r="B3533" t="s">
        <v>51</v>
      </c>
      <c r="C3533" t="s">
        <v>39</v>
      </c>
      <c r="D3533" t="s">
        <v>5070</v>
      </c>
      <c r="E3533" s="103">
        <v>0.16708487289440713</v>
      </c>
      <c r="F3533" s="103">
        <v>677931</v>
      </c>
      <c r="G3533" s="103">
        <v>1</v>
      </c>
      <c r="H3533" t="s">
        <v>1078</v>
      </c>
      <c r="I3533" s="103"/>
    </row>
    <row r="3534" spans="1:9" x14ac:dyDescent="0.35">
      <c r="A3534" t="s">
        <v>6181</v>
      </c>
      <c r="B3534" t="s">
        <v>51</v>
      </c>
      <c r="C3534" t="s">
        <v>39</v>
      </c>
      <c r="D3534" t="s">
        <v>5071</v>
      </c>
      <c r="E3534" s="103">
        <v>0.16708487289440713</v>
      </c>
      <c r="F3534" s="103">
        <v>677931</v>
      </c>
      <c r="G3534" s="103">
        <v>1</v>
      </c>
      <c r="H3534" t="s">
        <v>1078</v>
      </c>
      <c r="I3534" s="103"/>
    </row>
    <row r="3535" spans="1:9" x14ac:dyDescent="0.35">
      <c r="A3535" t="s">
        <v>6182</v>
      </c>
      <c r="B3535" t="s">
        <v>51</v>
      </c>
      <c r="C3535" t="s">
        <v>39</v>
      </c>
      <c r="D3535" t="s">
        <v>5072</v>
      </c>
      <c r="E3535" s="103">
        <v>0.16708487289440713</v>
      </c>
      <c r="F3535" s="103">
        <v>677931</v>
      </c>
      <c r="G3535" s="103">
        <v>1</v>
      </c>
      <c r="H3535" t="s">
        <v>1078</v>
      </c>
      <c r="I3535" s="103"/>
    </row>
    <row r="3536" spans="1:9" x14ac:dyDescent="0.35">
      <c r="A3536" t="s">
        <v>1217</v>
      </c>
      <c r="B3536" t="s">
        <v>51</v>
      </c>
      <c r="C3536" t="s">
        <v>39</v>
      </c>
      <c r="D3536" t="s">
        <v>42</v>
      </c>
      <c r="E3536" s="103">
        <v>0.16567071382845794</v>
      </c>
      <c r="F3536" s="103">
        <v>677931</v>
      </c>
      <c r="G3536" s="103">
        <v>1</v>
      </c>
      <c r="H3536" t="s">
        <v>1078</v>
      </c>
      <c r="I3536" s="103"/>
    </row>
    <row r="3537" spans="1:9" x14ac:dyDescent="0.35">
      <c r="A3537" t="s">
        <v>2125</v>
      </c>
      <c r="B3537" t="s">
        <v>51</v>
      </c>
      <c r="C3537" t="s">
        <v>39</v>
      </c>
      <c r="D3537" t="s">
        <v>1767</v>
      </c>
      <c r="E3537" s="103">
        <v>0.16567071382845794</v>
      </c>
      <c r="F3537" s="103">
        <v>677931</v>
      </c>
      <c r="G3537" s="103">
        <v>1</v>
      </c>
      <c r="H3537" t="s">
        <v>1078</v>
      </c>
      <c r="I3537" s="103"/>
    </row>
    <row r="3538" spans="1:9" x14ac:dyDescent="0.35">
      <c r="A3538" t="s">
        <v>2126</v>
      </c>
      <c r="B3538" t="s">
        <v>51</v>
      </c>
      <c r="C3538" t="s">
        <v>39</v>
      </c>
      <c r="D3538" t="s">
        <v>1768</v>
      </c>
      <c r="E3538" s="103">
        <v>8.1485052855743964E-2</v>
      </c>
      <c r="F3538" s="103">
        <v>677931</v>
      </c>
      <c r="G3538" s="103">
        <v>1</v>
      </c>
      <c r="H3538" t="s">
        <v>1078</v>
      </c>
      <c r="I3538" s="103"/>
    </row>
    <row r="3539" spans="1:9" x14ac:dyDescent="0.35">
      <c r="A3539" t="s">
        <v>1218</v>
      </c>
      <c r="B3539" t="s">
        <v>51</v>
      </c>
      <c r="C3539" t="s">
        <v>39</v>
      </c>
      <c r="D3539" t="s">
        <v>340</v>
      </c>
      <c r="E3539" s="103">
        <v>0.10467870819299289</v>
      </c>
      <c r="F3539" s="103">
        <v>677931</v>
      </c>
      <c r="G3539" s="103">
        <v>1</v>
      </c>
      <c r="H3539" t="s">
        <v>1078</v>
      </c>
      <c r="I3539" s="103"/>
    </row>
    <row r="3540" spans="1:9" x14ac:dyDescent="0.35">
      <c r="A3540" t="s">
        <v>1219</v>
      </c>
      <c r="B3540" t="s">
        <v>51</v>
      </c>
      <c r="C3540" t="s">
        <v>39</v>
      </c>
      <c r="D3540" t="s">
        <v>777</v>
      </c>
      <c r="E3540" s="103">
        <v>5.3003050710498233E-2</v>
      </c>
      <c r="F3540" s="103">
        <v>677931</v>
      </c>
      <c r="G3540" s="103">
        <v>1</v>
      </c>
      <c r="H3540" t="s">
        <v>1078</v>
      </c>
      <c r="I3540" s="103"/>
    </row>
    <row r="3541" spans="1:9" x14ac:dyDescent="0.35">
      <c r="A3541" t="s">
        <v>1220</v>
      </c>
      <c r="B3541" t="s">
        <v>51</v>
      </c>
      <c r="C3541" t="s">
        <v>39</v>
      </c>
      <c r="D3541" t="s">
        <v>776</v>
      </c>
      <c r="E3541" s="103">
        <v>0.11030628285125621</v>
      </c>
      <c r="F3541" s="103">
        <v>677931</v>
      </c>
      <c r="G3541" s="103">
        <v>1</v>
      </c>
      <c r="H3541" t="s">
        <v>1078</v>
      </c>
      <c r="I3541" s="103"/>
    </row>
    <row r="3542" spans="1:9" x14ac:dyDescent="0.35">
      <c r="A3542" t="s">
        <v>2812</v>
      </c>
      <c r="B3542" t="s">
        <v>47</v>
      </c>
      <c r="C3542" t="s">
        <v>2588</v>
      </c>
      <c r="D3542" t="s">
        <v>54</v>
      </c>
      <c r="E3542" s="103">
        <v>347263</v>
      </c>
      <c r="F3542" s="103">
        <v>677931</v>
      </c>
      <c r="G3542" s="103">
        <v>1</v>
      </c>
      <c r="H3542" t="s">
        <v>54</v>
      </c>
      <c r="I3542" s="103"/>
    </row>
    <row r="3543" spans="1:9" x14ac:dyDescent="0.35">
      <c r="A3543" t="s">
        <v>2813</v>
      </c>
      <c r="B3543" t="s">
        <v>48</v>
      </c>
      <c r="C3543" t="s">
        <v>2588</v>
      </c>
      <c r="D3543" t="s">
        <v>54</v>
      </c>
      <c r="E3543" s="103">
        <v>1808896031.2441406</v>
      </c>
      <c r="F3543" s="103">
        <v>677931</v>
      </c>
      <c r="G3543" s="103">
        <v>1</v>
      </c>
      <c r="H3543" t="s">
        <v>54</v>
      </c>
      <c r="I3543" s="103"/>
    </row>
    <row r="3544" spans="1:9" x14ac:dyDescent="0.35">
      <c r="A3544" t="s">
        <v>2814</v>
      </c>
      <c r="B3544" t="s">
        <v>49</v>
      </c>
      <c r="C3544" t="s">
        <v>2588</v>
      </c>
      <c r="D3544" t="s">
        <v>54</v>
      </c>
      <c r="E3544" s="103">
        <v>0.51223944619732686</v>
      </c>
      <c r="F3544" s="103">
        <v>677931</v>
      </c>
      <c r="G3544" s="103">
        <v>1</v>
      </c>
      <c r="H3544" t="s">
        <v>54</v>
      </c>
      <c r="I3544" s="103"/>
    </row>
    <row r="3545" spans="1:9" x14ac:dyDescent="0.35">
      <c r="A3545" t="s">
        <v>2815</v>
      </c>
      <c r="B3545" t="s">
        <v>50</v>
      </c>
      <c r="C3545" t="s">
        <v>2588</v>
      </c>
      <c r="D3545" t="s">
        <v>54</v>
      </c>
      <c r="E3545" s="103">
        <v>2668.2597952360056</v>
      </c>
      <c r="F3545" s="103">
        <v>677931</v>
      </c>
      <c r="G3545" s="103">
        <v>1</v>
      </c>
      <c r="H3545" t="s">
        <v>54</v>
      </c>
      <c r="I3545" s="103"/>
    </row>
    <row r="3546" spans="1:9" x14ac:dyDescent="0.35">
      <c r="A3546" t="s">
        <v>2816</v>
      </c>
      <c r="B3546" t="s">
        <v>51</v>
      </c>
      <c r="C3546" t="s">
        <v>2588</v>
      </c>
      <c r="D3546" t="s">
        <v>40</v>
      </c>
      <c r="E3546" s="103">
        <v>3.9091934199428795E-2</v>
      </c>
      <c r="F3546" s="103">
        <v>677931</v>
      </c>
      <c r="G3546" s="103">
        <v>1</v>
      </c>
      <c r="H3546" t="s">
        <v>1078</v>
      </c>
      <c r="I3546" s="103"/>
    </row>
    <row r="3547" spans="1:9" x14ac:dyDescent="0.35">
      <c r="A3547" t="s">
        <v>6183</v>
      </c>
      <c r="B3547" t="s">
        <v>51</v>
      </c>
      <c r="C3547" t="s">
        <v>2588</v>
      </c>
      <c r="D3547" t="s">
        <v>5070</v>
      </c>
      <c r="E3547" s="103">
        <v>3.9092738187888519E-2</v>
      </c>
      <c r="F3547" s="103">
        <v>677931</v>
      </c>
      <c r="G3547" s="103">
        <v>1</v>
      </c>
      <c r="H3547" t="s">
        <v>1078</v>
      </c>
      <c r="I3547" s="103"/>
    </row>
    <row r="3548" spans="1:9" x14ac:dyDescent="0.35">
      <c r="A3548" t="s">
        <v>6184</v>
      </c>
      <c r="B3548" t="s">
        <v>51</v>
      </c>
      <c r="C3548" t="s">
        <v>2588</v>
      </c>
      <c r="D3548" t="s">
        <v>5071</v>
      </c>
      <c r="E3548" s="103">
        <v>3.9091934199428795E-2</v>
      </c>
      <c r="F3548" s="103">
        <v>677931</v>
      </c>
      <c r="G3548" s="103">
        <v>1</v>
      </c>
      <c r="H3548" t="s">
        <v>1078</v>
      </c>
      <c r="I3548" s="103"/>
    </row>
    <row r="3549" spans="1:9" x14ac:dyDescent="0.35">
      <c r="A3549" t="s">
        <v>6185</v>
      </c>
      <c r="B3549" t="s">
        <v>51</v>
      </c>
      <c r="C3549" t="s">
        <v>2588</v>
      </c>
      <c r="D3549" t="s">
        <v>5072</v>
      </c>
      <c r="E3549" s="103">
        <v>3.9092738187888519E-2</v>
      </c>
      <c r="F3549" s="103">
        <v>677931</v>
      </c>
      <c r="G3549" s="103">
        <v>1</v>
      </c>
      <c r="H3549" t="s">
        <v>1078</v>
      </c>
      <c r="I3549" s="103"/>
    </row>
    <row r="3550" spans="1:9" x14ac:dyDescent="0.35">
      <c r="A3550" t="s">
        <v>2817</v>
      </c>
      <c r="B3550" t="s">
        <v>51</v>
      </c>
      <c r="C3550" t="s">
        <v>2588</v>
      </c>
      <c r="D3550" t="s">
        <v>42</v>
      </c>
      <c r="E3550" s="103">
        <v>3.2956654900029025E-2</v>
      </c>
      <c r="F3550" s="103">
        <v>677931</v>
      </c>
      <c r="G3550" s="103">
        <v>1</v>
      </c>
      <c r="H3550" t="s">
        <v>1078</v>
      </c>
      <c r="I3550" s="103"/>
    </row>
    <row r="3551" spans="1:9" x14ac:dyDescent="0.35">
      <c r="A3551" t="s">
        <v>2818</v>
      </c>
      <c r="B3551" t="s">
        <v>51</v>
      </c>
      <c r="C3551" t="s">
        <v>2588</v>
      </c>
      <c r="D3551" t="s">
        <v>1767</v>
      </c>
      <c r="E3551" s="103">
        <v>3.1024391893118428E-2</v>
      </c>
      <c r="F3551" s="103">
        <v>677931</v>
      </c>
      <c r="G3551" s="103">
        <v>1</v>
      </c>
      <c r="H3551" t="s">
        <v>1078</v>
      </c>
      <c r="I3551" s="103"/>
    </row>
    <row r="3552" spans="1:9" x14ac:dyDescent="0.35">
      <c r="A3552" t="s">
        <v>2819</v>
      </c>
      <c r="B3552" t="s">
        <v>51</v>
      </c>
      <c r="C3552" t="s">
        <v>2588</v>
      </c>
      <c r="D3552" t="s">
        <v>1768</v>
      </c>
      <c r="E3552" s="103">
        <v>6.0271281900543695E-3</v>
      </c>
      <c r="F3552" s="103">
        <v>677931</v>
      </c>
      <c r="G3552" s="103">
        <v>1</v>
      </c>
      <c r="H3552" t="s">
        <v>1078</v>
      </c>
      <c r="I3552" s="103"/>
    </row>
    <row r="3553" spans="1:9" x14ac:dyDescent="0.35">
      <c r="A3553" t="s">
        <v>2820</v>
      </c>
      <c r="B3553" t="s">
        <v>51</v>
      </c>
      <c r="C3553" t="s">
        <v>2588</v>
      </c>
      <c r="D3553" t="s">
        <v>340</v>
      </c>
      <c r="E3553" s="103">
        <v>2.7563353435695579E-2</v>
      </c>
      <c r="F3553" s="103">
        <v>677931</v>
      </c>
      <c r="G3553" s="103">
        <v>1</v>
      </c>
      <c r="H3553" t="s">
        <v>1078</v>
      </c>
      <c r="I3553" s="103"/>
    </row>
    <row r="3554" spans="1:9" x14ac:dyDescent="0.35">
      <c r="A3554" t="s">
        <v>2821</v>
      </c>
      <c r="B3554" t="s">
        <v>51</v>
      </c>
      <c r="C3554" t="s">
        <v>2588</v>
      </c>
      <c r="D3554" t="s">
        <v>777</v>
      </c>
      <c r="E3554" s="103">
        <v>1.133973282186145E-2</v>
      </c>
      <c r="F3554" s="103">
        <v>677931</v>
      </c>
      <c r="G3554" s="103">
        <v>1</v>
      </c>
      <c r="H3554" t="s">
        <v>1078</v>
      </c>
      <c r="I3554" s="103"/>
    </row>
    <row r="3555" spans="1:9" x14ac:dyDescent="0.35">
      <c r="A3555" t="s">
        <v>2822</v>
      </c>
      <c r="B3555" t="s">
        <v>51</v>
      </c>
      <c r="C3555" t="s">
        <v>2588</v>
      </c>
      <c r="D3555" t="s">
        <v>776</v>
      </c>
      <c r="E3555" s="103">
        <v>2.4065378977159685E-2</v>
      </c>
      <c r="F3555" s="103">
        <v>677931</v>
      </c>
      <c r="G3555" s="103">
        <v>1</v>
      </c>
      <c r="H3555" t="s">
        <v>1078</v>
      </c>
      <c r="I3555" s="103"/>
    </row>
    <row r="3556" spans="1:9" x14ac:dyDescent="0.35">
      <c r="A3556" t="s">
        <v>2823</v>
      </c>
      <c r="B3556" t="s">
        <v>47</v>
      </c>
      <c r="C3556" t="s">
        <v>2589</v>
      </c>
      <c r="D3556" t="s">
        <v>54</v>
      </c>
      <c r="E3556" s="103">
        <v>38756</v>
      </c>
      <c r="F3556" s="103">
        <v>677931</v>
      </c>
      <c r="G3556" s="103">
        <v>1</v>
      </c>
      <c r="H3556" t="s">
        <v>54</v>
      </c>
      <c r="I3556" s="103"/>
    </row>
    <row r="3557" spans="1:9" x14ac:dyDescent="0.35">
      <c r="A3557" t="s">
        <v>2824</v>
      </c>
      <c r="B3557" t="s">
        <v>48</v>
      </c>
      <c r="C3557" t="s">
        <v>2589</v>
      </c>
      <c r="D3557" t="s">
        <v>54</v>
      </c>
      <c r="E3557" s="103">
        <v>431527400</v>
      </c>
      <c r="F3557" s="103">
        <v>677931</v>
      </c>
      <c r="G3557" s="103">
        <v>1</v>
      </c>
      <c r="H3557" t="s">
        <v>54</v>
      </c>
      <c r="I3557" s="103"/>
    </row>
    <row r="3558" spans="1:9" x14ac:dyDescent="0.35">
      <c r="A3558" t="s">
        <v>2825</v>
      </c>
      <c r="B3558" t="s">
        <v>49</v>
      </c>
      <c r="C3558" t="s">
        <v>2589</v>
      </c>
      <c r="D3558" t="s">
        <v>54</v>
      </c>
      <c r="E3558" s="103">
        <v>5.7168059876300095E-2</v>
      </c>
      <c r="F3558" s="103">
        <v>677931</v>
      </c>
      <c r="G3558" s="103">
        <v>1</v>
      </c>
      <c r="H3558" t="s">
        <v>54</v>
      </c>
      <c r="I3558" s="103"/>
    </row>
    <row r="3559" spans="1:9" x14ac:dyDescent="0.35">
      <c r="A3559" t="s">
        <v>2826</v>
      </c>
      <c r="B3559" t="s">
        <v>50</v>
      </c>
      <c r="C3559" t="s">
        <v>2589</v>
      </c>
      <c r="D3559" t="s">
        <v>54</v>
      </c>
      <c r="E3559" s="103">
        <v>636.53587164475437</v>
      </c>
      <c r="F3559" s="103">
        <v>677931</v>
      </c>
      <c r="G3559" s="103">
        <v>1</v>
      </c>
      <c r="H3559" t="s">
        <v>54</v>
      </c>
      <c r="I3559" s="103"/>
    </row>
    <row r="3560" spans="1:9" x14ac:dyDescent="0.35">
      <c r="A3560" t="s">
        <v>2827</v>
      </c>
      <c r="B3560" t="s">
        <v>51</v>
      </c>
      <c r="C3560" t="s">
        <v>2589</v>
      </c>
      <c r="D3560" t="s">
        <v>40</v>
      </c>
      <c r="E3560" s="103">
        <v>6.7923044955836079E-2</v>
      </c>
      <c r="F3560" s="103">
        <v>677931</v>
      </c>
      <c r="G3560" s="103">
        <v>1</v>
      </c>
      <c r="H3560" t="s">
        <v>1078</v>
      </c>
      <c r="I3560" s="103"/>
    </row>
    <row r="3561" spans="1:9" x14ac:dyDescent="0.35">
      <c r="A3561" t="s">
        <v>6186</v>
      </c>
      <c r="B3561" t="s">
        <v>51</v>
      </c>
      <c r="C3561" t="s">
        <v>2589</v>
      </c>
      <c r="D3561" t="s">
        <v>5070</v>
      </c>
      <c r="E3561" s="103">
        <v>6.7923044955836079E-2</v>
      </c>
      <c r="F3561" s="103">
        <v>677931</v>
      </c>
      <c r="G3561" s="103">
        <v>1</v>
      </c>
      <c r="H3561" t="s">
        <v>1078</v>
      </c>
      <c r="I3561" s="103"/>
    </row>
    <row r="3562" spans="1:9" x14ac:dyDescent="0.35">
      <c r="A3562" t="s">
        <v>6187</v>
      </c>
      <c r="B3562" t="s">
        <v>51</v>
      </c>
      <c r="C3562" t="s">
        <v>2589</v>
      </c>
      <c r="D3562" t="s">
        <v>5071</v>
      </c>
      <c r="E3562" s="103">
        <v>6.7923044955836079E-2</v>
      </c>
      <c r="F3562" s="103">
        <v>677931</v>
      </c>
      <c r="G3562" s="103">
        <v>1</v>
      </c>
      <c r="H3562" t="s">
        <v>1078</v>
      </c>
      <c r="I3562" s="103"/>
    </row>
    <row r="3563" spans="1:9" x14ac:dyDescent="0.35">
      <c r="A3563" t="s">
        <v>6188</v>
      </c>
      <c r="B3563" t="s">
        <v>51</v>
      </c>
      <c r="C3563" t="s">
        <v>2589</v>
      </c>
      <c r="D3563" t="s">
        <v>5072</v>
      </c>
      <c r="E3563" s="103">
        <v>6.7923044955836079E-2</v>
      </c>
      <c r="F3563" s="103">
        <v>677931</v>
      </c>
      <c r="G3563" s="103">
        <v>1</v>
      </c>
      <c r="H3563" t="s">
        <v>1078</v>
      </c>
      <c r="I3563" s="103"/>
    </row>
    <row r="3564" spans="1:9" x14ac:dyDescent="0.35">
      <c r="A3564" t="s">
        <v>2828</v>
      </c>
      <c r="B3564" t="s">
        <v>51</v>
      </c>
      <c r="C3564" t="s">
        <v>2589</v>
      </c>
      <c r="D3564" t="s">
        <v>42</v>
      </c>
      <c r="E3564" s="103">
        <v>6.1299849523932547E-2</v>
      </c>
      <c r="F3564" s="103">
        <v>677931</v>
      </c>
      <c r="G3564" s="103">
        <v>1</v>
      </c>
      <c r="H3564" t="s">
        <v>1078</v>
      </c>
      <c r="I3564" s="103"/>
    </row>
    <row r="3565" spans="1:9" x14ac:dyDescent="0.35">
      <c r="A3565" t="s">
        <v>2829</v>
      </c>
      <c r="B3565" t="s">
        <v>51</v>
      </c>
      <c r="C3565" t="s">
        <v>2589</v>
      </c>
      <c r="D3565" t="s">
        <v>1767</v>
      </c>
      <c r="E3565" s="103">
        <v>5.6330813141550633E-2</v>
      </c>
      <c r="F3565" s="103">
        <v>677931</v>
      </c>
      <c r="G3565" s="103">
        <v>1</v>
      </c>
      <c r="H3565" t="s">
        <v>1078</v>
      </c>
      <c r="I3565" s="103"/>
    </row>
    <row r="3566" spans="1:9" x14ac:dyDescent="0.35">
      <c r="A3566" t="s">
        <v>2830</v>
      </c>
      <c r="B3566" t="s">
        <v>51</v>
      </c>
      <c r="C3566" t="s">
        <v>2589</v>
      </c>
      <c r="D3566" t="s">
        <v>1768</v>
      </c>
      <c r="E3566" s="103">
        <v>1.2471222736998345E-2</v>
      </c>
      <c r="F3566" s="103">
        <v>677931</v>
      </c>
      <c r="G3566" s="103">
        <v>1</v>
      </c>
      <c r="H3566" t="s">
        <v>1078</v>
      </c>
      <c r="I3566" s="103"/>
    </row>
    <row r="3567" spans="1:9" x14ac:dyDescent="0.35">
      <c r="A3567" t="s">
        <v>2831</v>
      </c>
      <c r="B3567" t="s">
        <v>51</v>
      </c>
      <c r="C3567" t="s">
        <v>2589</v>
      </c>
      <c r="D3567" t="s">
        <v>340</v>
      </c>
      <c r="E3567" s="103">
        <v>4.7247711882333537E-2</v>
      </c>
      <c r="F3567" s="103">
        <v>677931</v>
      </c>
      <c r="G3567" s="103">
        <v>1</v>
      </c>
      <c r="H3567" t="s">
        <v>1078</v>
      </c>
      <c r="I3567" s="103"/>
    </row>
    <row r="3568" spans="1:9" x14ac:dyDescent="0.35">
      <c r="A3568" t="s">
        <v>2832</v>
      </c>
      <c r="B3568" t="s">
        <v>51</v>
      </c>
      <c r="C3568" t="s">
        <v>2589</v>
      </c>
      <c r="D3568" t="s">
        <v>777</v>
      </c>
      <c r="E3568" s="103">
        <v>1.7659055153686976E-2</v>
      </c>
      <c r="F3568" s="103">
        <v>677931</v>
      </c>
      <c r="G3568" s="103">
        <v>1</v>
      </c>
      <c r="H3568" t="s">
        <v>1078</v>
      </c>
      <c r="I3568" s="103"/>
    </row>
    <row r="3569" spans="1:9" x14ac:dyDescent="0.35">
      <c r="A3569" t="s">
        <v>2833</v>
      </c>
      <c r="B3569" t="s">
        <v>51</v>
      </c>
      <c r="C3569" t="s">
        <v>2589</v>
      </c>
      <c r="D3569" t="s">
        <v>776</v>
      </c>
      <c r="E3569" s="103">
        <v>4.7363018452286756E-2</v>
      </c>
      <c r="F3569" s="103">
        <v>677931</v>
      </c>
      <c r="G3569" s="103">
        <v>1</v>
      </c>
      <c r="H3569" t="s">
        <v>1078</v>
      </c>
      <c r="I3569" s="103"/>
    </row>
    <row r="3570" spans="1:9" x14ac:dyDescent="0.35">
      <c r="A3570" t="s">
        <v>2801</v>
      </c>
      <c r="B3570" t="s">
        <v>47</v>
      </c>
      <c r="C3570" t="s">
        <v>2590</v>
      </c>
      <c r="D3570" t="s">
        <v>54</v>
      </c>
      <c r="E3570" s="103">
        <v>9840</v>
      </c>
      <c r="F3570" s="103">
        <v>677931</v>
      </c>
      <c r="G3570" s="103">
        <v>1</v>
      </c>
      <c r="H3570" t="s">
        <v>54</v>
      </c>
      <c r="I3570" s="103"/>
    </row>
    <row r="3571" spans="1:9" x14ac:dyDescent="0.35">
      <c r="A3571" t="s">
        <v>2802</v>
      </c>
      <c r="B3571" t="s">
        <v>48</v>
      </c>
      <c r="C3571" t="s">
        <v>2590</v>
      </c>
      <c r="D3571" t="s">
        <v>54</v>
      </c>
      <c r="E3571" s="103">
        <v>313174651</v>
      </c>
      <c r="F3571" s="103">
        <v>677931</v>
      </c>
      <c r="G3571" s="103">
        <v>1</v>
      </c>
      <c r="H3571" t="s">
        <v>54</v>
      </c>
      <c r="I3571" s="103"/>
    </row>
    <row r="3572" spans="1:9" x14ac:dyDescent="0.35">
      <c r="A3572" t="s">
        <v>2803</v>
      </c>
      <c r="B3572" t="s">
        <v>49</v>
      </c>
      <c r="C3572" t="s">
        <v>2590</v>
      </c>
      <c r="D3572" t="s">
        <v>54</v>
      </c>
      <c r="E3572" s="103">
        <v>1.4514751501258978E-2</v>
      </c>
      <c r="F3572" s="103">
        <v>677931</v>
      </c>
      <c r="G3572" s="103">
        <v>1</v>
      </c>
      <c r="H3572" t="s">
        <v>54</v>
      </c>
      <c r="I3572" s="103"/>
    </row>
    <row r="3573" spans="1:9" x14ac:dyDescent="0.35">
      <c r="A3573" t="s">
        <v>2804</v>
      </c>
      <c r="B3573" t="s">
        <v>50</v>
      </c>
      <c r="C3573" t="s">
        <v>2590</v>
      </c>
      <c r="D3573" t="s">
        <v>54</v>
      </c>
      <c r="E3573" s="103">
        <v>461.95652802423848</v>
      </c>
      <c r="F3573" s="103">
        <v>677931</v>
      </c>
      <c r="G3573" s="103">
        <v>1</v>
      </c>
      <c r="H3573" t="s">
        <v>54</v>
      </c>
      <c r="I3573" s="103"/>
    </row>
    <row r="3574" spans="1:9" x14ac:dyDescent="0.35">
      <c r="A3574" t="s">
        <v>2805</v>
      </c>
      <c r="B3574" t="s">
        <v>51</v>
      </c>
      <c r="C3574" t="s">
        <v>2590</v>
      </c>
      <c r="D3574" t="s">
        <v>40</v>
      </c>
      <c r="E3574" s="103">
        <v>0.20605169112698662</v>
      </c>
      <c r="F3574" s="103">
        <v>677931</v>
      </c>
      <c r="G3574" s="103">
        <v>1</v>
      </c>
      <c r="H3574" t="s">
        <v>1078</v>
      </c>
      <c r="I3574" s="103"/>
    </row>
    <row r="3575" spans="1:9" x14ac:dyDescent="0.35">
      <c r="A3575" t="s">
        <v>6189</v>
      </c>
      <c r="B3575" t="s">
        <v>51</v>
      </c>
      <c r="C3575" t="s">
        <v>2590</v>
      </c>
      <c r="D3575" t="s">
        <v>5070</v>
      </c>
      <c r="E3575" s="103">
        <v>0.20605169112698662</v>
      </c>
      <c r="F3575" s="103">
        <v>677931</v>
      </c>
      <c r="G3575" s="103">
        <v>1</v>
      </c>
      <c r="H3575" t="s">
        <v>1078</v>
      </c>
      <c r="I3575" s="103"/>
    </row>
    <row r="3576" spans="1:9" x14ac:dyDescent="0.35">
      <c r="A3576" t="s">
        <v>6190</v>
      </c>
      <c r="B3576" t="s">
        <v>51</v>
      </c>
      <c r="C3576" t="s">
        <v>2590</v>
      </c>
      <c r="D3576" t="s">
        <v>5071</v>
      </c>
      <c r="E3576" s="103">
        <v>0.20605169112698662</v>
      </c>
      <c r="F3576" s="103">
        <v>677931</v>
      </c>
      <c r="G3576" s="103">
        <v>1</v>
      </c>
      <c r="H3576" t="s">
        <v>1078</v>
      </c>
      <c r="I3576" s="103"/>
    </row>
    <row r="3577" spans="1:9" x14ac:dyDescent="0.35">
      <c r="A3577" t="s">
        <v>6191</v>
      </c>
      <c r="B3577" t="s">
        <v>51</v>
      </c>
      <c r="C3577" t="s">
        <v>2590</v>
      </c>
      <c r="D3577" t="s">
        <v>5072</v>
      </c>
      <c r="E3577" s="103">
        <v>0.20605169112698662</v>
      </c>
      <c r="F3577" s="103">
        <v>677931</v>
      </c>
      <c r="G3577" s="103">
        <v>1</v>
      </c>
      <c r="H3577" t="s">
        <v>1078</v>
      </c>
      <c r="I3577" s="103"/>
    </row>
    <row r="3578" spans="1:9" x14ac:dyDescent="0.35">
      <c r="A3578" t="s">
        <v>2806</v>
      </c>
      <c r="B3578" t="s">
        <v>51</v>
      </c>
      <c r="C3578" t="s">
        <v>2590</v>
      </c>
      <c r="D3578" t="s">
        <v>42</v>
      </c>
      <c r="E3578" s="103">
        <v>0.16686039141610176</v>
      </c>
      <c r="F3578" s="103">
        <v>677931</v>
      </c>
      <c r="G3578" s="103">
        <v>1</v>
      </c>
      <c r="H3578" t="s">
        <v>1078</v>
      </c>
      <c r="I3578" s="103"/>
    </row>
    <row r="3579" spans="1:9" x14ac:dyDescent="0.35">
      <c r="A3579" t="s">
        <v>2807</v>
      </c>
      <c r="B3579" t="s">
        <v>51</v>
      </c>
      <c r="C3579" t="s">
        <v>2590</v>
      </c>
      <c r="D3579" t="s">
        <v>1767</v>
      </c>
      <c r="E3579" s="103">
        <v>0.13464251931670274</v>
      </c>
      <c r="F3579" s="103">
        <v>677931</v>
      </c>
      <c r="G3579" s="103">
        <v>1</v>
      </c>
      <c r="H3579" t="s">
        <v>1078</v>
      </c>
      <c r="I3579" s="103"/>
    </row>
    <row r="3580" spans="1:9" x14ac:dyDescent="0.35">
      <c r="A3580" t="s">
        <v>2808</v>
      </c>
      <c r="B3580" t="s">
        <v>51</v>
      </c>
      <c r="C3580" t="s">
        <v>2590</v>
      </c>
      <c r="D3580" t="s">
        <v>1768</v>
      </c>
      <c r="E3580" s="103">
        <v>1.8898463483064516E-2</v>
      </c>
      <c r="F3580" s="103">
        <v>677931</v>
      </c>
      <c r="G3580" s="103">
        <v>1</v>
      </c>
      <c r="H3580" t="s">
        <v>1078</v>
      </c>
      <c r="I3580" s="103"/>
    </row>
    <row r="3581" spans="1:9" x14ac:dyDescent="0.35">
      <c r="A3581" t="s">
        <v>2809</v>
      </c>
      <c r="B3581" t="s">
        <v>51</v>
      </c>
      <c r="C3581" t="s">
        <v>2590</v>
      </c>
      <c r="D3581" t="s">
        <v>340</v>
      </c>
      <c r="E3581" s="103">
        <v>0.1685474853797648</v>
      </c>
      <c r="F3581" s="103">
        <v>677931</v>
      </c>
      <c r="G3581" s="103">
        <v>1</v>
      </c>
      <c r="H3581" t="s">
        <v>1078</v>
      </c>
      <c r="I3581" s="103"/>
    </row>
    <row r="3582" spans="1:9" x14ac:dyDescent="0.35">
      <c r="A3582" t="s">
        <v>2810</v>
      </c>
      <c r="B3582" t="s">
        <v>51</v>
      </c>
      <c r="C3582" t="s">
        <v>2590</v>
      </c>
      <c r="D3582" t="s">
        <v>777</v>
      </c>
      <c r="E3582" s="103">
        <v>7.012037448699443E-2</v>
      </c>
      <c r="F3582" s="103">
        <v>677931</v>
      </c>
      <c r="G3582" s="103">
        <v>1</v>
      </c>
      <c r="H3582" t="s">
        <v>1078</v>
      </c>
      <c r="I3582" s="103"/>
    </row>
    <row r="3583" spans="1:9" x14ac:dyDescent="0.35">
      <c r="A3583" t="s">
        <v>2811</v>
      </c>
      <c r="B3583" t="s">
        <v>51</v>
      </c>
      <c r="C3583" t="s">
        <v>2590</v>
      </c>
      <c r="D3583" t="s">
        <v>776</v>
      </c>
      <c r="E3583" s="103">
        <v>0.14755552414184572</v>
      </c>
      <c r="F3583" s="103">
        <v>677931</v>
      </c>
      <c r="G3583" s="103">
        <v>1</v>
      </c>
      <c r="H3583" t="s">
        <v>1078</v>
      </c>
      <c r="I3583" s="103"/>
    </row>
    <row r="3584" spans="1:9" x14ac:dyDescent="0.35">
      <c r="A3584" t="s">
        <v>66</v>
      </c>
      <c r="B3584" t="s">
        <v>47</v>
      </c>
      <c r="C3584" t="s">
        <v>58</v>
      </c>
      <c r="D3584" t="s">
        <v>54</v>
      </c>
      <c r="E3584" s="103">
        <v>0</v>
      </c>
      <c r="F3584" s="103">
        <v>677931</v>
      </c>
      <c r="G3584" s="103">
        <v>1</v>
      </c>
      <c r="H3584" t="s">
        <v>54</v>
      </c>
      <c r="I3584" s="103"/>
    </row>
    <row r="3585" spans="1:9" x14ac:dyDescent="0.35">
      <c r="A3585" t="s">
        <v>67</v>
      </c>
      <c r="B3585" t="s">
        <v>48</v>
      </c>
      <c r="C3585" t="s">
        <v>58</v>
      </c>
      <c r="D3585" t="s">
        <v>54</v>
      </c>
      <c r="E3585" s="103">
        <v>0</v>
      </c>
      <c r="F3585" s="103">
        <v>677931</v>
      </c>
      <c r="G3585" s="103">
        <v>1</v>
      </c>
      <c r="H3585" t="s">
        <v>54</v>
      </c>
      <c r="I3585" s="103"/>
    </row>
    <row r="3586" spans="1:9" x14ac:dyDescent="0.35">
      <c r="A3586" t="s">
        <v>68</v>
      </c>
      <c r="B3586" t="s">
        <v>49</v>
      </c>
      <c r="C3586" t="s">
        <v>58</v>
      </c>
      <c r="D3586" t="s">
        <v>54</v>
      </c>
      <c r="E3586" s="103">
        <v>0</v>
      </c>
      <c r="F3586" s="103">
        <v>677931</v>
      </c>
      <c r="G3586" s="103">
        <v>1</v>
      </c>
      <c r="H3586" t="s">
        <v>54</v>
      </c>
      <c r="I3586" s="103"/>
    </row>
    <row r="3587" spans="1:9" x14ac:dyDescent="0.35">
      <c r="A3587" t="s">
        <v>69</v>
      </c>
      <c r="B3587" t="s">
        <v>50</v>
      </c>
      <c r="C3587" t="s">
        <v>58</v>
      </c>
      <c r="D3587" t="s">
        <v>54</v>
      </c>
      <c r="E3587" s="103">
        <v>0</v>
      </c>
      <c r="F3587" s="103">
        <v>677931</v>
      </c>
      <c r="G3587" s="103">
        <v>1</v>
      </c>
      <c r="H3587" t="s">
        <v>54</v>
      </c>
      <c r="I3587" s="103"/>
    </row>
    <row r="3588" spans="1:9" x14ac:dyDescent="0.35">
      <c r="A3588" t="s">
        <v>3610</v>
      </c>
      <c r="B3588" t="s">
        <v>47</v>
      </c>
      <c r="C3588" t="s">
        <v>3119</v>
      </c>
      <c r="D3588" t="s">
        <v>54</v>
      </c>
      <c r="E3588" s="103">
        <v>360</v>
      </c>
      <c r="F3588" s="103">
        <v>677931</v>
      </c>
      <c r="G3588" s="103">
        <v>1</v>
      </c>
      <c r="H3588" t="s">
        <v>54</v>
      </c>
      <c r="I3588" s="103"/>
    </row>
    <row r="3589" spans="1:9" x14ac:dyDescent="0.35">
      <c r="A3589" t="s">
        <v>3611</v>
      </c>
      <c r="B3589" t="s">
        <v>48</v>
      </c>
      <c r="C3589" t="s">
        <v>3119</v>
      </c>
      <c r="D3589" t="s">
        <v>54</v>
      </c>
      <c r="E3589" s="103">
        <v>60000001.875</v>
      </c>
      <c r="F3589" s="103">
        <v>677931</v>
      </c>
      <c r="G3589" s="103">
        <v>1</v>
      </c>
      <c r="H3589" t="s">
        <v>54</v>
      </c>
      <c r="I3589" s="103"/>
    </row>
    <row r="3590" spans="1:9" x14ac:dyDescent="0.35">
      <c r="A3590" t="s">
        <v>3612</v>
      </c>
      <c r="B3590" t="s">
        <v>49</v>
      </c>
      <c r="C3590" t="s">
        <v>3119</v>
      </c>
      <c r="D3590" t="s">
        <v>54</v>
      </c>
      <c r="E3590" s="103">
        <v>5.3102749394849918E-4</v>
      </c>
      <c r="F3590" s="103">
        <v>677931</v>
      </c>
      <c r="G3590" s="103">
        <v>1</v>
      </c>
      <c r="H3590" t="s">
        <v>54</v>
      </c>
      <c r="I3590" s="103"/>
    </row>
    <row r="3591" spans="1:9" x14ac:dyDescent="0.35">
      <c r="A3591" t="s">
        <v>3613</v>
      </c>
      <c r="B3591" t="s">
        <v>50</v>
      </c>
      <c r="C3591" t="s">
        <v>3119</v>
      </c>
      <c r="D3591" t="s">
        <v>54</v>
      </c>
      <c r="E3591" s="103">
        <v>88.504585090518063</v>
      </c>
      <c r="F3591" s="103">
        <v>677931</v>
      </c>
      <c r="G3591" s="103">
        <v>1</v>
      </c>
      <c r="H3591" t="s">
        <v>54</v>
      </c>
      <c r="I3591" s="103"/>
    </row>
    <row r="3592" spans="1:9" x14ac:dyDescent="0.35">
      <c r="A3592" t="s">
        <v>3614</v>
      </c>
      <c r="B3592" t="s">
        <v>51</v>
      </c>
      <c r="C3592" t="s">
        <v>3119</v>
      </c>
      <c r="D3592" t="s">
        <v>40</v>
      </c>
      <c r="E3592" s="103">
        <v>0.71710164108705432</v>
      </c>
      <c r="F3592" s="103">
        <v>677931</v>
      </c>
      <c r="G3592" s="103">
        <v>1</v>
      </c>
      <c r="H3592" t="s">
        <v>1078</v>
      </c>
      <c r="I3592" s="103"/>
    </row>
    <row r="3593" spans="1:9" x14ac:dyDescent="0.35">
      <c r="A3593" t="s">
        <v>6192</v>
      </c>
      <c r="B3593" t="s">
        <v>51</v>
      </c>
      <c r="C3593" t="s">
        <v>3119</v>
      </c>
      <c r="D3593" t="s">
        <v>5070</v>
      </c>
      <c r="E3593" s="103">
        <v>0.71710164108705432</v>
      </c>
      <c r="F3593" s="103">
        <v>677931</v>
      </c>
      <c r="G3593" s="103">
        <v>1</v>
      </c>
      <c r="H3593" t="s">
        <v>1078</v>
      </c>
      <c r="I3593" s="103"/>
    </row>
    <row r="3594" spans="1:9" x14ac:dyDescent="0.35">
      <c r="A3594" t="s">
        <v>6193</v>
      </c>
      <c r="B3594" t="s">
        <v>51</v>
      </c>
      <c r="C3594" t="s">
        <v>3119</v>
      </c>
      <c r="D3594" t="s">
        <v>5071</v>
      </c>
      <c r="E3594" s="103">
        <v>0.71710164108705432</v>
      </c>
      <c r="F3594" s="103">
        <v>677931</v>
      </c>
      <c r="G3594" s="103">
        <v>1</v>
      </c>
      <c r="H3594" t="s">
        <v>1078</v>
      </c>
      <c r="I3594" s="103"/>
    </row>
    <row r="3595" spans="1:9" x14ac:dyDescent="0.35">
      <c r="A3595" t="s">
        <v>6194</v>
      </c>
      <c r="B3595" t="s">
        <v>51</v>
      </c>
      <c r="C3595" t="s">
        <v>3119</v>
      </c>
      <c r="D3595" t="s">
        <v>5072</v>
      </c>
      <c r="E3595" s="103">
        <v>0.71710164108705432</v>
      </c>
      <c r="F3595" s="103">
        <v>677931</v>
      </c>
      <c r="G3595" s="103">
        <v>1</v>
      </c>
      <c r="H3595" t="s">
        <v>1078</v>
      </c>
      <c r="I3595" s="103"/>
    </row>
    <row r="3596" spans="1:9" x14ac:dyDescent="0.35">
      <c r="A3596" t="s">
        <v>3615</v>
      </c>
      <c r="B3596" t="s">
        <v>51</v>
      </c>
      <c r="C3596" t="s">
        <v>3119</v>
      </c>
      <c r="D3596" t="s">
        <v>42</v>
      </c>
      <c r="E3596" s="103">
        <v>0.41762329260431846</v>
      </c>
      <c r="F3596" s="103">
        <v>677931</v>
      </c>
      <c r="G3596" s="103">
        <v>1</v>
      </c>
      <c r="H3596" t="s">
        <v>1078</v>
      </c>
      <c r="I3596" s="103"/>
    </row>
    <row r="3597" spans="1:9" x14ac:dyDescent="0.35">
      <c r="A3597" t="s">
        <v>3616</v>
      </c>
      <c r="B3597" t="s">
        <v>51</v>
      </c>
      <c r="C3597" t="s">
        <v>3119</v>
      </c>
      <c r="D3597" t="s">
        <v>1767</v>
      </c>
      <c r="E3597" s="103">
        <v>0.41762329260431846</v>
      </c>
      <c r="F3597" s="103">
        <v>677931</v>
      </c>
      <c r="G3597" s="103">
        <v>1</v>
      </c>
      <c r="H3597" t="s">
        <v>1078</v>
      </c>
      <c r="I3597" s="103"/>
    </row>
    <row r="3598" spans="1:9" x14ac:dyDescent="0.35">
      <c r="A3598" t="s">
        <v>3617</v>
      </c>
      <c r="B3598" t="s">
        <v>51</v>
      </c>
      <c r="C3598" t="s">
        <v>3119</v>
      </c>
      <c r="D3598" t="s">
        <v>1768</v>
      </c>
      <c r="E3598" s="103">
        <v>0.12675715284199707</v>
      </c>
      <c r="F3598" s="103">
        <v>677931</v>
      </c>
      <c r="G3598" s="103">
        <v>1</v>
      </c>
      <c r="H3598" t="s">
        <v>1078</v>
      </c>
      <c r="I3598" s="103"/>
    </row>
    <row r="3599" spans="1:9" x14ac:dyDescent="0.35">
      <c r="A3599" t="s">
        <v>3618</v>
      </c>
      <c r="B3599" t="s">
        <v>51</v>
      </c>
      <c r="C3599" t="s">
        <v>3119</v>
      </c>
      <c r="D3599" t="s">
        <v>340</v>
      </c>
      <c r="E3599" s="103">
        <v>0.72481146597342483</v>
      </c>
      <c r="F3599" s="103">
        <v>677931</v>
      </c>
      <c r="G3599" s="103">
        <v>1</v>
      </c>
      <c r="H3599" t="s">
        <v>1078</v>
      </c>
      <c r="I3599" s="103"/>
    </row>
    <row r="3600" spans="1:9" x14ac:dyDescent="0.35">
      <c r="A3600" t="s">
        <v>3619</v>
      </c>
      <c r="B3600" t="s">
        <v>51</v>
      </c>
      <c r="C3600" t="s">
        <v>3119</v>
      </c>
      <c r="D3600" t="s">
        <v>777</v>
      </c>
      <c r="E3600" s="103">
        <v>0.37302486835486526</v>
      </c>
      <c r="F3600" s="103">
        <v>677931</v>
      </c>
      <c r="G3600" s="103">
        <v>1</v>
      </c>
      <c r="H3600" t="s">
        <v>1078</v>
      </c>
      <c r="I3600" s="103"/>
    </row>
    <row r="3601" spans="1:9" x14ac:dyDescent="0.35">
      <c r="A3601" t="s">
        <v>3620</v>
      </c>
      <c r="B3601" t="s">
        <v>51</v>
      </c>
      <c r="C3601" t="s">
        <v>3119</v>
      </c>
      <c r="D3601" t="s">
        <v>776</v>
      </c>
      <c r="E3601" s="103">
        <v>0.77631355342258557</v>
      </c>
      <c r="F3601" s="103">
        <v>677931</v>
      </c>
      <c r="G3601" s="103">
        <v>1</v>
      </c>
      <c r="H3601" t="s">
        <v>1078</v>
      </c>
      <c r="I3601" s="103"/>
    </row>
    <row r="3602" spans="1:9" x14ac:dyDescent="0.35">
      <c r="A3602" t="s">
        <v>3621</v>
      </c>
      <c r="B3602" t="s">
        <v>47</v>
      </c>
      <c r="C3602" t="s">
        <v>3104</v>
      </c>
      <c r="D3602" t="s">
        <v>54</v>
      </c>
      <c r="E3602" s="103">
        <v>147068</v>
      </c>
      <c r="F3602" s="103">
        <v>677931</v>
      </c>
      <c r="G3602" s="103">
        <v>1</v>
      </c>
      <c r="H3602" t="s">
        <v>54</v>
      </c>
      <c r="I3602" s="103"/>
    </row>
    <row r="3603" spans="1:9" x14ac:dyDescent="0.35">
      <c r="A3603" t="s">
        <v>3622</v>
      </c>
      <c r="B3603" t="s">
        <v>48</v>
      </c>
      <c r="C3603" t="s">
        <v>3104</v>
      </c>
      <c r="D3603" t="s">
        <v>54</v>
      </c>
      <c r="E3603" s="103">
        <v>31859939819.390625</v>
      </c>
      <c r="F3603" s="103">
        <v>677931</v>
      </c>
      <c r="G3603" s="103">
        <v>1</v>
      </c>
      <c r="H3603" t="s">
        <v>54</v>
      </c>
      <c r="I3603" s="103"/>
    </row>
    <row r="3604" spans="1:9" x14ac:dyDescent="0.35">
      <c r="A3604" t="s">
        <v>3623</v>
      </c>
      <c r="B3604" t="s">
        <v>49</v>
      </c>
      <c r="C3604" t="s">
        <v>3104</v>
      </c>
      <c r="D3604" t="s">
        <v>54</v>
      </c>
      <c r="E3604" s="103">
        <v>0.21693653188893855</v>
      </c>
      <c r="F3604" s="103">
        <v>677931</v>
      </c>
      <c r="G3604" s="103">
        <v>1</v>
      </c>
      <c r="H3604" t="s">
        <v>54</v>
      </c>
      <c r="I3604" s="103"/>
    </row>
    <row r="3605" spans="1:9" x14ac:dyDescent="0.35">
      <c r="A3605" t="s">
        <v>3624</v>
      </c>
      <c r="B3605" t="s">
        <v>50</v>
      </c>
      <c r="C3605" t="s">
        <v>3104</v>
      </c>
      <c r="D3605" t="s">
        <v>54</v>
      </c>
      <c r="E3605" s="103">
        <v>46995.844443447233</v>
      </c>
      <c r="F3605" s="103">
        <v>677931</v>
      </c>
      <c r="G3605" s="103">
        <v>1</v>
      </c>
      <c r="H3605" t="s">
        <v>54</v>
      </c>
      <c r="I3605" s="103"/>
    </row>
    <row r="3606" spans="1:9" x14ac:dyDescent="0.35">
      <c r="A3606" t="s">
        <v>3625</v>
      </c>
      <c r="B3606" t="s">
        <v>51</v>
      </c>
      <c r="C3606" t="s">
        <v>3104</v>
      </c>
      <c r="D3606" t="s">
        <v>40</v>
      </c>
      <c r="E3606" s="103">
        <v>1.587367263617905</v>
      </c>
      <c r="F3606" s="103">
        <v>677931</v>
      </c>
      <c r="G3606" s="103">
        <v>1</v>
      </c>
      <c r="H3606" t="s">
        <v>1078</v>
      </c>
      <c r="I3606" s="103"/>
    </row>
    <row r="3607" spans="1:9" x14ac:dyDescent="0.35">
      <c r="A3607" t="s">
        <v>6195</v>
      </c>
      <c r="B3607" t="s">
        <v>51</v>
      </c>
      <c r="C3607" t="s">
        <v>3104</v>
      </c>
      <c r="D3607" t="s">
        <v>5070</v>
      </c>
      <c r="E3607" s="103">
        <v>1.587367263617905</v>
      </c>
      <c r="F3607" s="103">
        <v>677931</v>
      </c>
      <c r="G3607" s="103">
        <v>1</v>
      </c>
      <c r="H3607" t="s">
        <v>1078</v>
      </c>
      <c r="I3607" s="103"/>
    </row>
    <row r="3608" spans="1:9" x14ac:dyDescent="0.35">
      <c r="A3608" t="s">
        <v>6196</v>
      </c>
      <c r="B3608" t="s">
        <v>51</v>
      </c>
      <c r="C3608" t="s">
        <v>3104</v>
      </c>
      <c r="D3608" t="s">
        <v>5071</v>
      </c>
      <c r="E3608" s="103">
        <v>1.587367263617905</v>
      </c>
      <c r="F3608" s="103">
        <v>677931</v>
      </c>
      <c r="G3608" s="103">
        <v>1</v>
      </c>
      <c r="H3608" t="s">
        <v>1078</v>
      </c>
      <c r="I3608" s="103"/>
    </row>
    <row r="3609" spans="1:9" x14ac:dyDescent="0.35">
      <c r="A3609" t="s">
        <v>6197</v>
      </c>
      <c r="B3609" t="s">
        <v>51</v>
      </c>
      <c r="C3609" t="s">
        <v>3104</v>
      </c>
      <c r="D3609" t="s">
        <v>5072</v>
      </c>
      <c r="E3609" s="103">
        <v>1.587367263617905</v>
      </c>
      <c r="F3609" s="103">
        <v>677931</v>
      </c>
      <c r="G3609" s="103">
        <v>1</v>
      </c>
      <c r="H3609" t="s">
        <v>1078</v>
      </c>
      <c r="I3609" s="103"/>
    </row>
    <row r="3610" spans="1:9" x14ac:dyDescent="0.35">
      <c r="A3610" t="s">
        <v>3626</v>
      </c>
      <c r="B3610" t="s">
        <v>51</v>
      </c>
      <c r="C3610" t="s">
        <v>3104</v>
      </c>
      <c r="D3610" t="s">
        <v>42</v>
      </c>
      <c r="E3610" s="103">
        <v>1.4812177530770396</v>
      </c>
      <c r="F3610" s="103">
        <v>677931</v>
      </c>
      <c r="G3610" s="103">
        <v>1</v>
      </c>
      <c r="H3610" t="s">
        <v>1078</v>
      </c>
      <c r="I3610" s="103"/>
    </row>
    <row r="3611" spans="1:9" x14ac:dyDescent="0.35">
      <c r="A3611" t="s">
        <v>3627</v>
      </c>
      <c r="B3611" t="s">
        <v>51</v>
      </c>
      <c r="C3611" t="s">
        <v>3104</v>
      </c>
      <c r="D3611" t="s">
        <v>1767</v>
      </c>
      <c r="E3611" s="103">
        <v>1.4515155537324622</v>
      </c>
      <c r="F3611" s="103">
        <v>677931</v>
      </c>
      <c r="G3611" s="103">
        <v>1</v>
      </c>
      <c r="H3611" t="s">
        <v>1078</v>
      </c>
      <c r="I3611" s="103"/>
    </row>
    <row r="3612" spans="1:9" x14ac:dyDescent="0.35">
      <c r="A3612" t="s">
        <v>3628</v>
      </c>
      <c r="B3612" t="s">
        <v>51</v>
      </c>
      <c r="C3612" t="s">
        <v>3104</v>
      </c>
      <c r="D3612" t="s">
        <v>1768</v>
      </c>
      <c r="E3612" s="103">
        <v>0.16712932279782292</v>
      </c>
      <c r="F3612" s="103">
        <v>677931</v>
      </c>
      <c r="G3612" s="103">
        <v>1</v>
      </c>
      <c r="H3612" t="s">
        <v>1078</v>
      </c>
      <c r="I3612" s="103"/>
    </row>
    <row r="3613" spans="1:9" x14ac:dyDescent="0.35">
      <c r="A3613" t="s">
        <v>3629</v>
      </c>
      <c r="B3613" t="s">
        <v>51</v>
      </c>
      <c r="C3613" t="s">
        <v>3104</v>
      </c>
      <c r="D3613" t="s">
        <v>340</v>
      </c>
      <c r="E3613" s="103">
        <v>1.2392844577767805</v>
      </c>
      <c r="F3613" s="103">
        <v>677931</v>
      </c>
      <c r="G3613" s="103">
        <v>1</v>
      </c>
      <c r="H3613" t="s">
        <v>1078</v>
      </c>
      <c r="I3613" s="103"/>
    </row>
    <row r="3614" spans="1:9" x14ac:dyDescent="0.35">
      <c r="A3614" t="s">
        <v>3630</v>
      </c>
      <c r="B3614" t="s">
        <v>51</v>
      </c>
      <c r="C3614" t="s">
        <v>3104</v>
      </c>
      <c r="D3614" t="s">
        <v>777</v>
      </c>
      <c r="E3614" s="103">
        <v>0.45515438897283694</v>
      </c>
      <c r="F3614" s="103">
        <v>677931</v>
      </c>
      <c r="G3614" s="103">
        <v>1</v>
      </c>
      <c r="H3614" t="s">
        <v>1078</v>
      </c>
      <c r="I3614" s="103"/>
    </row>
    <row r="3615" spans="1:9" x14ac:dyDescent="0.35">
      <c r="A3615" t="s">
        <v>3631</v>
      </c>
      <c r="B3615" t="s">
        <v>51</v>
      </c>
      <c r="C3615" t="s">
        <v>3104</v>
      </c>
      <c r="D3615" t="s">
        <v>776</v>
      </c>
      <c r="E3615" s="103">
        <v>0.99064748386451773</v>
      </c>
      <c r="F3615" s="103">
        <v>677931</v>
      </c>
      <c r="G3615" s="103">
        <v>1</v>
      </c>
      <c r="H3615" t="s">
        <v>1078</v>
      </c>
      <c r="I3615" s="103"/>
    </row>
    <row r="3616" spans="1:9" x14ac:dyDescent="0.35">
      <c r="A3616" t="s">
        <v>3632</v>
      </c>
      <c r="B3616" t="s">
        <v>47</v>
      </c>
      <c r="C3616" t="s">
        <v>3106</v>
      </c>
      <c r="D3616" t="s">
        <v>54</v>
      </c>
      <c r="E3616" s="103">
        <v>550153</v>
      </c>
      <c r="F3616" s="103">
        <v>677931</v>
      </c>
      <c r="G3616" s="103">
        <v>1</v>
      </c>
      <c r="H3616" t="s">
        <v>54</v>
      </c>
      <c r="I3616" s="103"/>
    </row>
    <row r="3617" spans="1:9" x14ac:dyDescent="0.35">
      <c r="A3617" t="s">
        <v>3633</v>
      </c>
      <c r="B3617" t="s">
        <v>48</v>
      </c>
      <c r="C3617" t="s">
        <v>3106</v>
      </c>
      <c r="D3617" t="s">
        <v>54</v>
      </c>
      <c r="E3617" s="103">
        <v>220164331014.75</v>
      </c>
      <c r="F3617" s="103">
        <v>677931</v>
      </c>
      <c r="G3617" s="103">
        <v>1</v>
      </c>
      <c r="H3617" t="s">
        <v>54</v>
      </c>
      <c r="I3617" s="103"/>
    </row>
    <row r="3618" spans="1:9" x14ac:dyDescent="0.35">
      <c r="A3618" t="s">
        <v>3634</v>
      </c>
      <c r="B3618" t="s">
        <v>49</v>
      </c>
      <c r="C3618" t="s">
        <v>3106</v>
      </c>
      <c r="D3618" t="s">
        <v>54</v>
      </c>
      <c r="E3618" s="103">
        <v>0.81151769132846852</v>
      </c>
      <c r="F3618" s="103">
        <v>677931</v>
      </c>
      <c r="G3618" s="103">
        <v>1</v>
      </c>
      <c r="H3618" t="s">
        <v>54</v>
      </c>
      <c r="I3618" s="103"/>
    </row>
    <row r="3619" spans="1:9" x14ac:dyDescent="0.35">
      <c r="A3619" t="s">
        <v>3635</v>
      </c>
      <c r="B3619" t="s">
        <v>50</v>
      </c>
      <c r="C3619" t="s">
        <v>3106</v>
      </c>
      <c r="D3619" t="s">
        <v>54</v>
      </c>
      <c r="E3619" s="103">
        <v>324759.20265447366</v>
      </c>
      <c r="F3619" s="103">
        <v>677931</v>
      </c>
      <c r="G3619" s="103">
        <v>1</v>
      </c>
      <c r="H3619" t="s">
        <v>54</v>
      </c>
      <c r="I3619" s="103"/>
    </row>
    <row r="3620" spans="1:9" x14ac:dyDescent="0.35">
      <c r="A3620" t="s">
        <v>3636</v>
      </c>
      <c r="B3620" t="s">
        <v>51</v>
      </c>
      <c r="C3620" t="s">
        <v>3106</v>
      </c>
      <c r="D3620" t="s">
        <v>40</v>
      </c>
      <c r="E3620" s="103">
        <v>3.0460831413368123</v>
      </c>
      <c r="F3620" s="103">
        <v>677931</v>
      </c>
      <c r="G3620" s="103">
        <v>1</v>
      </c>
      <c r="H3620" t="s">
        <v>1078</v>
      </c>
      <c r="I3620" s="103"/>
    </row>
    <row r="3621" spans="1:9" x14ac:dyDescent="0.35">
      <c r="A3621" t="s">
        <v>6198</v>
      </c>
      <c r="B3621" t="s">
        <v>51</v>
      </c>
      <c r="C3621" t="s">
        <v>3106</v>
      </c>
      <c r="D3621" t="s">
        <v>5070</v>
      </c>
      <c r="E3621" s="103">
        <v>3.046213746427981</v>
      </c>
      <c r="F3621" s="103">
        <v>677931</v>
      </c>
      <c r="G3621" s="103">
        <v>1</v>
      </c>
      <c r="H3621" t="s">
        <v>1078</v>
      </c>
      <c r="I3621" s="103"/>
    </row>
    <row r="3622" spans="1:9" x14ac:dyDescent="0.35">
      <c r="A3622" t="s">
        <v>6199</v>
      </c>
      <c r="B3622" t="s">
        <v>51</v>
      </c>
      <c r="C3622" t="s">
        <v>3106</v>
      </c>
      <c r="D3622" t="s">
        <v>5071</v>
      </c>
      <c r="E3622" s="103">
        <v>3.0461454897585694</v>
      </c>
      <c r="F3622" s="103">
        <v>677931</v>
      </c>
      <c r="G3622" s="103">
        <v>1</v>
      </c>
      <c r="H3622" t="s">
        <v>1078</v>
      </c>
      <c r="I3622" s="103"/>
    </row>
    <row r="3623" spans="1:9" x14ac:dyDescent="0.35">
      <c r="A3623" t="s">
        <v>6200</v>
      </c>
      <c r="B3623" t="s">
        <v>51</v>
      </c>
      <c r="C3623" t="s">
        <v>3106</v>
      </c>
      <c r="D3623" t="s">
        <v>5072</v>
      </c>
      <c r="E3623" s="103">
        <v>3.0462071001272615</v>
      </c>
      <c r="F3623" s="103">
        <v>677931</v>
      </c>
      <c r="G3623" s="103">
        <v>1</v>
      </c>
      <c r="H3623" t="s">
        <v>1078</v>
      </c>
      <c r="I3623" s="103"/>
    </row>
    <row r="3624" spans="1:9" x14ac:dyDescent="0.35">
      <c r="A3624" t="s">
        <v>3637</v>
      </c>
      <c r="B3624" t="s">
        <v>51</v>
      </c>
      <c r="C3624" t="s">
        <v>3106</v>
      </c>
      <c r="D3624" t="s">
        <v>42</v>
      </c>
      <c r="E3624" s="103">
        <v>2.5087785652683694</v>
      </c>
      <c r="F3624" s="103">
        <v>677931</v>
      </c>
      <c r="G3624" s="103">
        <v>1</v>
      </c>
      <c r="H3624" t="s">
        <v>1078</v>
      </c>
      <c r="I3624" s="103"/>
    </row>
    <row r="3625" spans="1:9" x14ac:dyDescent="0.35">
      <c r="A3625" t="s">
        <v>3638</v>
      </c>
      <c r="B3625" t="s">
        <v>51</v>
      </c>
      <c r="C3625" t="s">
        <v>3106</v>
      </c>
      <c r="D3625" t="s">
        <v>1767</v>
      </c>
      <c r="E3625" s="103">
        <v>2.4460289942218014</v>
      </c>
      <c r="F3625" s="103">
        <v>677931</v>
      </c>
      <c r="G3625" s="103">
        <v>1</v>
      </c>
      <c r="H3625" t="s">
        <v>1078</v>
      </c>
      <c r="I3625" s="103"/>
    </row>
    <row r="3626" spans="1:9" x14ac:dyDescent="0.35">
      <c r="A3626" t="s">
        <v>3639</v>
      </c>
      <c r="B3626" t="s">
        <v>51</v>
      </c>
      <c r="C3626" t="s">
        <v>3106</v>
      </c>
      <c r="D3626" t="s">
        <v>1768</v>
      </c>
      <c r="E3626" s="103">
        <v>0.34615342876626587</v>
      </c>
      <c r="F3626" s="103">
        <v>677931</v>
      </c>
      <c r="G3626" s="103">
        <v>1</v>
      </c>
      <c r="H3626" t="s">
        <v>1078</v>
      </c>
      <c r="I3626" s="103"/>
    </row>
    <row r="3627" spans="1:9" x14ac:dyDescent="0.35">
      <c r="A3627" t="s">
        <v>3640</v>
      </c>
      <c r="B3627" t="s">
        <v>51</v>
      </c>
      <c r="C3627" t="s">
        <v>3106</v>
      </c>
      <c r="D3627" t="s">
        <v>340</v>
      </c>
      <c r="E3627" s="103">
        <v>2.2337968039281981</v>
      </c>
      <c r="F3627" s="103">
        <v>677931</v>
      </c>
      <c r="G3627" s="103">
        <v>1</v>
      </c>
      <c r="H3627" t="s">
        <v>1078</v>
      </c>
      <c r="I3627" s="103"/>
    </row>
    <row r="3628" spans="1:9" x14ac:dyDescent="0.35">
      <c r="A3628" t="s">
        <v>3641</v>
      </c>
      <c r="B3628" t="s">
        <v>51</v>
      </c>
      <c r="C3628" t="s">
        <v>3106</v>
      </c>
      <c r="D3628" t="s">
        <v>777</v>
      </c>
      <c r="E3628" s="103">
        <v>0.85088857652062899</v>
      </c>
      <c r="F3628" s="103">
        <v>677931</v>
      </c>
      <c r="G3628" s="103">
        <v>1</v>
      </c>
      <c r="H3628" t="s">
        <v>1078</v>
      </c>
      <c r="I3628" s="103"/>
    </row>
    <row r="3629" spans="1:9" x14ac:dyDescent="0.35">
      <c r="A3629" t="s">
        <v>3642</v>
      </c>
      <c r="B3629" t="s">
        <v>51</v>
      </c>
      <c r="C3629" t="s">
        <v>3106</v>
      </c>
      <c r="D3629" t="s">
        <v>776</v>
      </c>
      <c r="E3629" s="103">
        <v>1.83626870084787</v>
      </c>
      <c r="F3629" s="103">
        <v>677931</v>
      </c>
      <c r="G3629" s="103">
        <v>1</v>
      </c>
      <c r="H3629" t="s">
        <v>1078</v>
      </c>
      <c r="I3629" s="103"/>
    </row>
    <row r="3630" spans="1:9" x14ac:dyDescent="0.35">
      <c r="A3630" t="s">
        <v>3643</v>
      </c>
      <c r="B3630" t="s">
        <v>47</v>
      </c>
      <c r="C3630" t="s">
        <v>3108</v>
      </c>
      <c r="D3630" t="s">
        <v>54</v>
      </c>
      <c r="E3630" s="103">
        <v>112351</v>
      </c>
      <c r="F3630" s="103">
        <v>677931</v>
      </c>
      <c r="G3630" s="103">
        <v>1</v>
      </c>
      <c r="H3630" t="s">
        <v>54</v>
      </c>
      <c r="I3630" s="103"/>
    </row>
    <row r="3631" spans="1:9" x14ac:dyDescent="0.35">
      <c r="A3631" t="s">
        <v>3644</v>
      </c>
      <c r="B3631" t="s">
        <v>48</v>
      </c>
      <c r="C3631" t="s">
        <v>3108</v>
      </c>
      <c r="D3631" t="s">
        <v>54</v>
      </c>
      <c r="E3631" s="103">
        <v>51283532205.46875</v>
      </c>
      <c r="F3631" s="103">
        <v>677931</v>
      </c>
      <c r="G3631" s="103">
        <v>1</v>
      </c>
      <c r="H3631" t="s">
        <v>54</v>
      </c>
      <c r="I3631" s="103"/>
    </row>
    <row r="3632" spans="1:9" x14ac:dyDescent="0.35">
      <c r="A3632" t="s">
        <v>3645</v>
      </c>
      <c r="B3632" t="s">
        <v>49</v>
      </c>
      <c r="C3632" t="s">
        <v>3108</v>
      </c>
      <c r="D3632" t="s">
        <v>54</v>
      </c>
      <c r="E3632" s="103">
        <v>0.16572630547946621</v>
      </c>
      <c r="F3632" s="103">
        <v>677931</v>
      </c>
      <c r="G3632" s="103">
        <v>1</v>
      </c>
      <c r="H3632" t="s">
        <v>54</v>
      </c>
      <c r="I3632" s="103"/>
    </row>
    <row r="3633" spans="1:9" x14ac:dyDescent="0.35">
      <c r="A3633" t="s">
        <v>3646</v>
      </c>
      <c r="B3633" t="s">
        <v>50</v>
      </c>
      <c r="C3633" t="s">
        <v>3108</v>
      </c>
      <c r="D3633" t="s">
        <v>54</v>
      </c>
      <c r="E3633" s="103">
        <v>75647.126633047839</v>
      </c>
      <c r="F3633" s="103">
        <v>677931</v>
      </c>
      <c r="G3633" s="103">
        <v>1</v>
      </c>
      <c r="H3633" t="s">
        <v>54</v>
      </c>
      <c r="I3633" s="103"/>
    </row>
    <row r="3634" spans="1:9" x14ac:dyDescent="0.35">
      <c r="A3634" t="s">
        <v>3647</v>
      </c>
      <c r="B3634" t="s">
        <v>51</v>
      </c>
      <c r="C3634" t="s">
        <v>3108</v>
      </c>
      <c r="D3634" t="s">
        <v>40</v>
      </c>
      <c r="E3634" s="103">
        <v>3.0965975439321789</v>
      </c>
      <c r="F3634" s="103">
        <v>677931</v>
      </c>
      <c r="G3634" s="103">
        <v>1</v>
      </c>
      <c r="H3634" t="s">
        <v>1078</v>
      </c>
      <c r="I3634" s="103"/>
    </row>
    <row r="3635" spans="1:9" x14ac:dyDescent="0.35">
      <c r="A3635" t="s">
        <v>6201</v>
      </c>
      <c r="B3635" t="s">
        <v>51</v>
      </c>
      <c r="C3635" t="s">
        <v>3108</v>
      </c>
      <c r="D3635" t="s">
        <v>5070</v>
      </c>
      <c r="E3635" s="103">
        <v>3.0991264087927295</v>
      </c>
      <c r="F3635" s="103">
        <v>677931</v>
      </c>
      <c r="G3635" s="103">
        <v>1</v>
      </c>
      <c r="H3635" t="s">
        <v>1078</v>
      </c>
      <c r="I3635" s="103"/>
    </row>
    <row r="3636" spans="1:9" x14ac:dyDescent="0.35">
      <c r="A3636" t="s">
        <v>6202</v>
      </c>
      <c r="B3636" t="s">
        <v>51</v>
      </c>
      <c r="C3636" t="s">
        <v>3108</v>
      </c>
      <c r="D3636" t="s">
        <v>5071</v>
      </c>
      <c r="E3636" s="103">
        <v>3.0991264087927295</v>
      </c>
      <c r="F3636" s="103">
        <v>677931</v>
      </c>
      <c r="G3636" s="103">
        <v>1</v>
      </c>
      <c r="H3636" t="s">
        <v>1078</v>
      </c>
      <c r="I3636" s="103"/>
    </row>
    <row r="3637" spans="1:9" x14ac:dyDescent="0.35">
      <c r="A3637" t="s">
        <v>6203</v>
      </c>
      <c r="B3637" t="s">
        <v>51</v>
      </c>
      <c r="C3637" t="s">
        <v>3108</v>
      </c>
      <c r="D3637" t="s">
        <v>5072</v>
      </c>
      <c r="E3637" s="103">
        <v>3.0991264087927295</v>
      </c>
      <c r="F3637" s="103">
        <v>677931</v>
      </c>
      <c r="G3637" s="103">
        <v>1</v>
      </c>
      <c r="H3637" t="s">
        <v>1078</v>
      </c>
      <c r="I3637" s="103"/>
    </row>
    <row r="3638" spans="1:9" x14ac:dyDescent="0.35">
      <c r="A3638" t="s">
        <v>3648</v>
      </c>
      <c r="B3638" t="s">
        <v>51</v>
      </c>
      <c r="C3638" t="s">
        <v>3108</v>
      </c>
      <c r="D3638" t="s">
        <v>42</v>
      </c>
      <c r="E3638" s="103">
        <v>2.6039951259816747</v>
      </c>
      <c r="F3638" s="103">
        <v>677931</v>
      </c>
      <c r="G3638" s="103">
        <v>1</v>
      </c>
      <c r="H3638" t="s">
        <v>1078</v>
      </c>
      <c r="I3638" s="103"/>
    </row>
    <row r="3639" spans="1:9" x14ac:dyDescent="0.35">
      <c r="A3639" t="s">
        <v>3649</v>
      </c>
      <c r="B3639" t="s">
        <v>51</v>
      </c>
      <c r="C3639" t="s">
        <v>3108</v>
      </c>
      <c r="D3639" t="s">
        <v>1767</v>
      </c>
      <c r="E3639" s="103">
        <v>2.5326634359435243</v>
      </c>
      <c r="F3639" s="103">
        <v>677931</v>
      </c>
      <c r="G3639" s="103">
        <v>1</v>
      </c>
      <c r="H3639" t="s">
        <v>1078</v>
      </c>
      <c r="I3639" s="103"/>
    </row>
    <row r="3640" spans="1:9" x14ac:dyDescent="0.35">
      <c r="A3640" t="s">
        <v>3650</v>
      </c>
      <c r="B3640" t="s">
        <v>51</v>
      </c>
      <c r="C3640" t="s">
        <v>3108</v>
      </c>
      <c r="D3640" t="s">
        <v>1768</v>
      </c>
      <c r="E3640" s="103">
        <v>0.32658682871749906</v>
      </c>
      <c r="F3640" s="103">
        <v>677931</v>
      </c>
      <c r="G3640" s="103">
        <v>1</v>
      </c>
      <c r="H3640" t="s">
        <v>1078</v>
      </c>
      <c r="I3640" s="103"/>
    </row>
    <row r="3641" spans="1:9" x14ac:dyDescent="0.35">
      <c r="A3641" t="s">
        <v>3651</v>
      </c>
      <c r="B3641" t="s">
        <v>51</v>
      </c>
      <c r="C3641" t="s">
        <v>3108</v>
      </c>
      <c r="D3641" t="s">
        <v>340</v>
      </c>
      <c r="E3641" s="103">
        <v>2.4204203233326305</v>
      </c>
      <c r="F3641" s="103">
        <v>677931</v>
      </c>
      <c r="G3641" s="103">
        <v>1</v>
      </c>
      <c r="H3641" t="s">
        <v>1078</v>
      </c>
      <c r="I3641" s="103"/>
    </row>
    <row r="3642" spans="1:9" x14ac:dyDescent="0.35">
      <c r="A3642" t="s">
        <v>3652</v>
      </c>
      <c r="B3642" t="s">
        <v>51</v>
      </c>
      <c r="C3642" t="s">
        <v>3108</v>
      </c>
      <c r="D3642" t="s">
        <v>777</v>
      </c>
      <c r="E3642" s="103">
        <v>0.98906207334382512</v>
      </c>
      <c r="F3642" s="103">
        <v>677931</v>
      </c>
      <c r="G3642" s="103">
        <v>1</v>
      </c>
      <c r="H3642" t="s">
        <v>1078</v>
      </c>
      <c r="I3642" s="103"/>
    </row>
    <row r="3643" spans="1:9" x14ac:dyDescent="0.35">
      <c r="A3643" t="s">
        <v>3653</v>
      </c>
      <c r="B3643" t="s">
        <v>51</v>
      </c>
      <c r="C3643" t="s">
        <v>3108</v>
      </c>
      <c r="D3643" t="s">
        <v>776</v>
      </c>
      <c r="E3643" s="103">
        <v>2.1059507513117932</v>
      </c>
      <c r="F3643" s="103">
        <v>677931</v>
      </c>
      <c r="G3643" s="103">
        <v>1</v>
      </c>
      <c r="H3643" t="s">
        <v>1078</v>
      </c>
      <c r="I3643" s="103"/>
    </row>
    <row r="3644" spans="1:9" x14ac:dyDescent="0.35">
      <c r="A3644" t="s">
        <v>3654</v>
      </c>
      <c r="B3644" t="s">
        <v>47</v>
      </c>
      <c r="C3644" t="s">
        <v>3110</v>
      </c>
      <c r="D3644" t="s">
        <v>54</v>
      </c>
      <c r="E3644" s="103">
        <v>882</v>
      </c>
      <c r="F3644" s="103">
        <v>677931</v>
      </c>
      <c r="G3644" s="103">
        <v>1</v>
      </c>
      <c r="H3644" t="s">
        <v>54</v>
      </c>
      <c r="I3644" s="103"/>
    </row>
    <row r="3645" spans="1:9" x14ac:dyDescent="0.35">
      <c r="A3645" t="s">
        <v>3655</v>
      </c>
      <c r="B3645" t="s">
        <v>48</v>
      </c>
      <c r="C3645" t="s">
        <v>3110</v>
      </c>
      <c r="D3645" t="s">
        <v>54</v>
      </c>
      <c r="E3645" s="103">
        <v>878588259.75</v>
      </c>
      <c r="F3645" s="103">
        <v>677931</v>
      </c>
      <c r="G3645" s="103">
        <v>1</v>
      </c>
      <c r="H3645" t="s">
        <v>54</v>
      </c>
      <c r="I3645" s="103"/>
    </row>
    <row r="3646" spans="1:9" x14ac:dyDescent="0.35">
      <c r="A3646" t="s">
        <v>3656</v>
      </c>
      <c r="B3646" t="s">
        <v>49</v>
      </c>
      <c r="C3646" t="s">
        <v>3110</v>
      </c>
      <c r="D3646" t="s">
        <v>54</v>
      </c>
      <c r="E3646" s="103">
        <v>1.3010173601738231E-3</v>
      </c>
      <c r="F3646" s="103">
        <v>677931</v>
      </c>
      <c r="G3646" s="103">
        <v>1</v>
      </c>
      <c r="H3646" t="s">
        <v>54</v>
      </c>
      <c r="I3646" s="103"/>
    </row>
    <row r="3647" spans="1:9" x14ac:dyDescent="0.35">
      <c r="A3647" t="s">
        <v>3657</v>
      </c>
      <c r="B3647" t="s">
        <v>50</v>
      </c>
      <c r="C3647" t="s">
        <v>3110</v>
      </c>
      <c r="D3647" t="s">
        <v>54</v>
      </c>
      <c r="E3647" s="103">
        <v>1295.9847827433766</v>
      </c>
      <c r="F3647" s="103">
        <v>677931</v>
      </c>
      <c r="G3647" s="103">
        <v>1</v>
      </c>
      <c r="H3647" t="s">
        <v>54</v>
      </c>
      <c r="I3647" s="103"/>
    </row>
    <row r="3648" spans="1:9" x14ac:dyDescent="0.35">
      <c r="A3648" t="s">
        <v>3658</v>
      </c>
      <c r="B3648" t="s">
        <v>51</v>
      </c>
      <c r="C3648" t="s">
        <v>3110</v>
      </c>
      <c r="D3648" t="s">
        <v>40</v>
      </c>
      <c r="E3648" s="103">
        <v>4.4947266336450182</v>
      </c>
      <c r="F3648" s="103">
        <v>677931</v>
      </c>
      <c r="G3648" s="103">
        <v>1</v>
      </c>
      <c r="H3648" t="s">
        <v>1078</v>
      </c>
      <c r="I3648" s="103"/>
    </row>
    <row r="3649" spans="1:9" x14ac:dyDescent="0.35">
      <c r="A3649" t="s">
        <v>6204</v>
      </c>
      <c r="B3649" t="s">
        <v>51</v>
      </c>
      <c r="C3649" t="s">
        <v>3110</v>
      </c>
      <c r="D3649" t="s">
        <v>5070</v>
      </c>
      <c r="E3649" s="103">
        <v>4.4947266336450182</v>
      </c>
      <c r="F3649" s="103">
        <v>677931</v>
      </c>
      <c r="G3649" s="103">
        <v>1</v>
      </c>
      <c r="H3649" t="s">
        <v>1078</v>
      </c>
      <c r="I3649" s="103"/>
    </row>
    <row r="3650" spans="1:9" x14ac:dyDescent="0.35">
      <c r="A3650" t="s">
        <v>6205</v>
      </c>
      <c r="B3650" t="s">
        <v>51</v>
      </c>
      <c r="C3650" t="s">
        <v>3110</v>
      </c>
      <c r="D3650" t="s">
        <v>5071</v>
      </c>
      <c r="E3650" s="103">
        <v>4.4947266336450182</v>
      </c>
      <c r="F3650" s="103">
        <v>677931</v>
      </c>
      <c r="G3650" s="103">
        <v>1</v>
      </c>
      <c r="H3650" t="s">
        <v>1078</v>
      </c>
      <c r="I3650" s="103"/>
    </row>
    <row r="3651" spans="1:9" x14ac:dyDescent="0.35">
      <c r="A3651" t="s">
        <v>6206</v>
      </c>
      <c r="B3651" t="s">
        <v>51</v>
      </c>
      <c r="C3651" t="s">
        <v>3110</v>
      </c>
      <c r="D3651" t="s">
        <v>5072</v>
      </c>
      <c r="E3651" s="103">
        <v>4.4947266336450182</v>
      </c>
      <c r="F3651" s="103">
        <v>677931</v>
      </c>
      <c r="G3651" s="103">
        <v>1</v>
      </c>
      <c r="H3651" t="s">
        <v>1078</v>
      </c>
      <c r="I3651" s="103"/>
    </row>
    <row r="3652" spans="1:9" x14ac:dyDescent="0.35">
      <c r="A3652" t="s">
        <v>3659</v>
      </c>
      <c r="B3652" t="s">
        <v>51</v>
      </c>
      <c r="C3652" t="s">
        <v>3110</v>
      </c>
      <c r="D3652" t="s">
        <v>42</v>
      </c>
      <c r="E3652" s="103">
        <v>3.965147275512996</v>
      </c>
      <c r="F3652" s="103">
        <v>677931</v>
      </c>
      <c r="G3652" s="103">
        <v>1</v>
      </c>
      <c r="H3652" t="s">
        <v>1078</v>
      </c>
      <c r="I3652" s="103"/>
    </row>
    <row r="3653" spans="1:9" x14ac:dyDescent="0.35">
      <c r="A3653" t="s">
        <v>3660</v>
      </c>
      <c r="B3653" t="s">
        <v>51</v>
      </c>
      <c r="C3653" t="s">
        <v>3110</v>
      </c>
      <c r="D3653" t="s">
        <v>1767</v>
      </c>
      <c r="E3653" s="103">
        <v>3.965147275512996</v>
      </c>
      <c r="F3653" s="103">
        <v>677931</v>
      </c>
      <c r="G3653" s="103">
        <v>1</v>
      </c>
      <c r="H3653" t="s">
        <v>1078</v>
      </c>
      <c r="I3653" s="103"/>
    </row>
    <row r="3654" spans="1:9" x14ac:dyDescent="0.35">
      <c r="A3654" t="s">
        <v>3661</v>
      </c>
      <c r="B3654" t="s">
        <v>51</v>
      </c>
      <c r="C3654" t="s">
        <v>3110</v>
      </c>
      <c r="D3654" t="s">
        <v>1768</v>
      </c>
      <c r="E3654" s="103">
        <v>0.66357003828462979</v>
      </c>
      <c r="F3654" s="103">
        <v>677931</v>
      </c>
      <c r="G3654" s="103">
        <v>1</v>
      </c>
      <c r="H3654" t="s">
        <v>1078</v>
      </c>
      <c r="I3654" s="103"/>
    </row>
    <row r="3655" spans="1:9" x14ac:dyDescent="0.35">
      <c r="A3655" t="s">
        <v>3662</v>
      </c>
      <c r="B3655" t="s">
        <v>51</v>
      </c>
      <c r="C3655" t="s">
        <v>3110</v>
      </c>
      <c r="D3655" t="s">
        <v>340</v>
      </c>
      <c r="E3655" s="103">
        <v>4.5083602223088057</v>
      </c>
      <c r="F3655" s="103">
        <v>677931</v>
      </c>
      <c r="G3655" s="103">
        <v>1</v>
      </c>
      <c r="H3655" t="s">
        <v>1078</v>
      </c>
      <c r="I3655" s="103"/>
    </row>
    <row r="3656" spans="1:9" x14ac:dyDescent="0.35">
      <c r="A3656" t="s">
        <v>3663</v>
      </c>
      <c r="B3656" t="s">
        <v>51</v>
      </c>
      <c r="C3656" t="s">
        <v>3110</v>
      </c>
      <c r="D3656" t="s">
        <v>777</v>
      </c>
      <c r="E3656" s="103">
        <v>2.2294915625146059</v>
      </c>
      <c r="F3656" s="103">
        <v>677931</v>
      </c>
      <c r="G3656" s="103">
        <v>1</v>
      </c>
      <c r="H3656" t="s">
        <v>1078</v>
      </c>
      <c r="I3656" s="103"/>
    </row>
    <row r="3657" spans="1:9" x14ac:dyDescent="0.35">
      <c r="A3657" t="s">
        <v>3664</v>
      </c>
      <c r="B3657" t="s">
        <v>51</v>
      </c>
      <c r="C3657" t="s">
        <v>3110</v>
      </c>
      <c r="D3657" t="s">
        <v>776</v>
      </c>
      <c r="E3657" s="103">
        <v>4.6398636231803714</v>
      </c>
      <c r="F3657" s="103">
        <v>677931</v>
      </c>
      <c r="G3657" s="103">
        <v>1</v>
      </c>
      <c r="H3657" t="s">
        <v>1078</v>
      </c>
      <c r="I3657" s="103"/>
    </row>
    <row r="3658" spans="1:9" x14ac:dyDescent="0.35">
      <c r="A3658" t="s">
        <v>3665</v>
      </c>
      <c r="B3658" t="s">
        <v>47</v>
      </c>
      <c r="C3658" t="s">
        <v>3113</v>
      </c>
      <c r="D3658" t="s">
        <v>54</v>
      </c>
      <c r="E3658" s="103">
        <v>470533</v>
      </c>
      <c r="F3658" s="103">
        <v>677931</v>
      </c>
      <c r="G3658" s="103">
        <v>1</v>
      </c>
      <c r="H3658" t="s">
        <v>54</v>
      </c>
      <c r="I3658" s="103"/>
    </row>
    <row r="3659" spans="1:9" x14ac:dyDescent="0.35">
      <c r="A3659" t="s">
        <v>3666</v>
      </c>
      <c r="B3659" t="s">
        <v>48</v>
      </c>
      <c r="C3659" t="s">
        <v>3113</v>
      </c>
      <c r="D3659" t="s">
        <v>54</v>
      </c>
      <c r="E3659" s="103">
        <v>5736589366.8654785</v>
      </c>
      <c r="F3659" s="103">
        <v>677931</v>
      </c>
      <c r="G3659" s="103">
        <v>1</v>
      </c>
      <c r="H3659" t="s">
        <v>54</v>
      </c>
      <c r="I3659" s="103"/>
    </row>
    <row r="3660" spans="1:9" x14ac:dyDescent="0.35">
      <c r="A3660" t="s">
        <v>3667</v>
      </c>
      <c r="B3660" t="s">
        <v>49</v>
      </c>
      <c r="C3660" t="s">
        <v>3113</v>
      </c>
      <c r="D3660" t="s">
        <v>54</v>
      </c>
      <c r="E3660" s="103">
        <v>0.69407211058352547</v>
      </c>
      <c r="F3660" s="103">
        <v>677931</v>
      </c>
      <c r="G3660" s="103">
        <v>1</v>
      </c>
      <c r="H3660" t="s">
        <v>54</v>
      </c>
      <c r="I3660" s="103"/>
    </row>
    <row r="3661" spans="1:9" x14ac:dyDescent="0.35">
      <c r="A3661" t="s">
        <v>3668</v>
      </c>
      <c r="B3661" t="s">
        <v>50</v>
      </c>
      <c r="C3661" t="s">
        <v>3113</v>
      </c>
      <c r="D3661" t="s">
        <v>54</v>
      </c>
      <c r="E3661" s="103">
        <v>8461.907431383841</v>
      </c>
      <c r="F3661" s="103">
        <v>677931</v>
      </c>
      <c r="G3661" s="103">
        <v>1</v>
      </c>
      <c r="H3661" t="s">
        <v>54</v>
      </c>
      <c r="I3661" s="103"/>
    </row>
    <row r="3662" spans="1:9" x14ac:dyDescent="0.35">
      <c r="A3662" t="s">
        <v>3669</v>
      </c>
      <c r="B3662" t="s">
        <v>51</v>
      </c>
      <c r="C3662" t="s">
        <v>3113</v>
      </c>
      <c r="D3662" t="s">
        <v>40</v>
      </c>
      <c r="E3662" s="103">
        <v>9.3794790887999177E-2</v>
      </c>
      <c r="F3662" s="103">
        <v>677931</v>
      </c>
      <c r="G3662" s="103">
        <v>1</v>
      </c>
      <c r="H3662" t="s">
        <v>1078</v>
      </c>
      <c r="I3662" s="103"/>
    </row>
    <row r="3663" spans="1:9" x14ac:dyDescent="0.35">
      <c r="A3663" t="s">
        <v>6207</v>
      </c>
      <c r="B3663" t="s">
        <v>51</v>
      </c>
      <c r="C3663" t="s">
        <v>3113</v>
      </c>
      <c r="D3663" t="s">
        <v>5070</v>
      </c>
      <c r="E3663" s="103">
        <v>9.3799851669925674E-2</v>
      </c>
      <c r="F3663" s="103">
        <v>677931</v>
      </c>
      <c r="G3663" s="103">
        <v>1</v>
      </c>
      <c r="H3663" t="s">
        <v>1078</v>
      </c>
      <c r="I3663" s="103"/>
    </row>
    <row r="3664" spans="1:9" x14ac:dyDescent="0.35">
      <c r="A3664" t="s">
        <v>6208</v>
      </c>
      <c r="B3664" t="s">
        <v>51</v>
      </c>
      <c r="C3664" t="s">
        <v>3113</v>
      </c>
      <c r="D3664" t="s">
        <v>5071</v>
      </c>
      <c r="E3664" s="103">
        <v>9.3796867934564029E-2</v>
      </c>
      <c r="F3664" s="103">
        <v>677931</v>
      </c>
      <c r="G3664" s="103">
        <v>1</v>
      </c>
      <c r="H3664" t="s">
        <v>1078</v>
      </c>
      <c r="I3664" s="103"/>
    </row>
    <row r="3665" spans="1:9" x14ac:dyDescent="0.35">
      <c r="A3665" t="s">
        <v>6209</v>
      </c>
      <c r="B3665" t="s">
        <v>51</v>
      </c>
      <c r="C3665" t="s">
        <v>3113</v>
      </c>
      <c r="D3665" t="s">
        <v>5072</v>
      </c>
      <c r="E3665" s="103">
        <v>9.3799851669925674E-2</v>
      </c>
      <c r="F3665" s="103">
        <v>677931</v>
      </c>
      <c r="G3665" s="103">
        <v>1</v>
      </c>
      <c r="H3665" t="s">
        <v>1078</v>
      </c>
      <c r="I3665" s="103"/>
    </row>
    <row r="3666" spans="1:9" x14ac:dyDescent="0.35">
      <c r="A3666" t="s">
        <v>3670</v>
      </c>
      <c r="B3666" t="s">
        <v>51</v>
      </c>
      <c r="C3666" t="s">
        <v>3113</v>
      </c>
      <c r="D3666" t="s">
        <v>42</v>
      </c>
      <c r="E3666" s="103">
        <v>7.3092506643039887E-2</v>
      </c>
      <c r="F3666" s="103">
        <v>677931</v>
      </c>
      <c r="G3666" s="103">
        <v>1</v>
      </c>
      <c r="H3666" t="s">
        <v>1078</v>
      </c>
      <c r="I3666" s="103"/>
    </row>
    <row r="3667" spans="1:9" x14ac:dyDescent="0.35">
      <c r="A3667" t="s">
        <v>3671</v>
      </c>
      <c r="B3667" t="s">
        <v>51</v>
      </c>
      <c r="C3667" t="s">
        <v>3113</v>
      </c>
      <c r="D3667" t="s">
        <v>1767</v>
      </c>
      <c r="E3667" s="103">
        <v>7.1222274077545986E-2</v>
      </c>
      <c r="F3667" s="103">
        <v>677931</v>
      </c>
      <c r="G3667" s="103">
        <v>1</v>
      </c>
      <c r="H3667" t="s">
        <v>1078</v>
      </c>
      <c r="I3667" s="103"/>
    </row>
    <row r="3668" spans="1:9" x14ac:dyDescent="0.35">
      <c r="A3668" t="s">
        <v>3672</v>
      </c>
      <c r="B3668" t="s">
        <v>51</v>
      </c>
      <c r="C3668" t="s">
        <v>3113</v>
      </c>
      <c r="D3668" t="s">
        <v>1768</v>
      </c>
      <c r="E3668" s="103">
        <v>1.0577622647638412E-2</v>
      </c>
      <c r="F3668" s="103">
        <v>677931</v>
      </c>
      <c r="G3668" s="103">
        <v>1</v>
      </c>
      <c r="H3668" t="s">
        <v>1078</v>
      </c>
      <c r="I3668" s="103"/>
    </row>
    <row r="3669" spans="1:9" x14ac:dyDescent="0.35">
      <c r="A3669" t="s">
        <v>3673</v>
      </c>
      <c r="B3669" t="s">
        <v>51</v>
      </c>
      <c r="C3669" t="s">
        <v>3113</v>
      </c>
      <c r="D3669" t="s">
        <v>340</v>
      </c>
      <c r="E3669" s="103">
        <v>6.7021726244265251E-2</v>
      </c>
      <c r="F3669" s="103">
        <v>677931</v>
      </c>
      <c r="G3669" s="103">
        <v>1</v>
      </c>
      <c r="H3669" t="s">
        <v>1078</v>
      </c>
      <c r="I3669" s="103"/>
    </row>
    <row r="3670" spans="1:9" x14ac:dyDescent="0.35">
      <c r="A3670" t="s">
        <v>3674</v>
      </c>
      <c r="B3670" t="s">
        <v>51</v>
      </c>
      <c r="C3670" t="s">
        <v>3113</v>
      </c>
      <c r="D3670" t="s">
        <v>777</v>
      </c>
      <c r="E3670" s="103">
        <v>2.6199554272524808E-2</v>
      </c>
      <c r="F3670" s="103">
        <v>677931</v>
      </c>
      <c r="G3670" s="103">
        <v>1</v>
      </c>
      <c r="H3670" t="s">
        <v>1078</v>
      </c>
      <c r="I3670" s="103"/>
    </row>
    <row r="3671" spans="1:9" x14ac:dyDescent="0.35">
      <c r="A3671" t="s">
        <v>3675</v>
      </c>
      <c r="B3671" t="s">
        <v>51</v>
      </c>
      <c r="C3671" t="s">
        <v>3113</v>
      </c>
      <c r="D3671" t="s">
        <v>776</v>
      </c>
      <c r="E3671" s="103">
        <v>5.611363876031937E-2</v>
      </c>
      <c r="F3671" s="103">
        <v>677931</v>
      </c>
      <c r="G3671" s="103">
        <v>1</v>
      </c>
      <c r="H3671" t="s">
        <v>1078</v>
      </c>
      <c r="I3671" s="103"/>
    </row>
    <row r="3672" spans="1:9" x14ac:dyDescent="0.35">
      <c r="A3672" t="s">
        <v>3676</v>
      </c>
      <c r="B3672" t="s">
        <v>47</v>
      </c>
      <c r="C3672" t="s">
        <v>3115</v>
      </c>
      <c r="D3672" t="s">
        <v>54</v>
      </c>
      <c r="E3672" s="103">
        <v>556913</v>
      </c>
      <c r="F3672" s="103">
        <v>677931</v>
      </c>
      <c r="G3672" s="103">
        <v>1</v>
      </c>
      <c r="H3672" t="s">
        <v>54</v>
      </c>
      <c r="I3672" s="103"/>
    </row>
    <row r="3673" spans="1:9" x14ac:dyDescent="0.35">
      <c r="A3673" t="s">
        <v>3677</v>
      </c>
      <c r="B3673" t="s">
        <v>48</v>
      </c>
      <c r="C3673" t="s">
        <v>3115</v>
      </c>
      <c r="D3673" t="s">
        <v>54</v>
      </c>
      <c r="E3673" s="103">
        <v>6665530159.9111328</v>
      </c>
      <c r="F3673" s="103">
        <v>677931</v>
      </c>
      <c r="G3673" s="103">
        <v>1</v>
      </c>
      <c r="H3673" t="s">
        <v>54</v>
      </c>
      <c r="I3673" s="103"/>
    </row>
    <row r="3674" spans="1:9" x14ac:dyDescent="0.35">
      <c r="A3674" t="s">
        <v>3678</v>
      </c>
      <c r="B3674" t="s">
        <v>49</v>
      </c>
      <c r="C3674" t="s">
        <v>3115</v>
      </c>
      <c r="D3674" t="s">
        <v>54</v>
      </c>
      <c r="E3674" s="103">
        <v>0.82148920760372368</v>
      </c>
      <c r="F3674" s="103">
        <v>677931</v>
      </c>
      <c r="G3674" s="103">
        <v>1</v>
      </c>
      <c r="H3674" t="s">
        <v>54</v>
      </c>
      <c r="I3674" s="103"/>
    </row>
    <row r="3675" spans="1:9" x14ac:dyDescent="0.35">
      <c r="A3675" t="s">
        <v>3679</v>
      </c>
      <c r="B3675" t="s">
        <v>50</v>
      </c>
      <c r="C3675" t="s">
        <v>3115</v>
      </c>
      <c r="D3675" t="s">
        <v>54</v>
      </c>
      <c r="E3675" s="103">
        <v>9832.1660462659656</v>
      </c>
      <c r="F3675" s="103">
        <v>677931</v>
      </c>
      <c r="G3675" s="103">
        <v>1</v>
      </c>
      <c r="H3675" t="s">
        <v>54</v>
      </c>
      <c r="I3675" s="103"/>
    </row>
    <row r="3676" spans="1:9" x14ac:dyDescent="0.35">
      <c r="A3676" t="s">
        <v>3680</v>
      </c>
      <c r="B3676" t="s">
        <v>51</v>
      </c>
      <c r="C3676" t="s">
        <v>3115</v>
      </c>
      <c r="D3676" t="s">
        <v>40</v>
      </c>
      <c r="E3676" s="103">
        <v>9.0011126126432597E-2</v>
      </c>
      <c r="F3676" s="103">
        <v>677931</v>
      </c>
      <c r="G3676" s="103">
        <v>1</v>
      </c>
      <c r="H3676" t="s">
        <v>1078</v>
      </c>
      <c r="I3676" s="103"/>
    </row>
    <row r="3677" spans="1:9" x14ac:dyDescent="0.35">
      <c r="A3677" t="s">
        <v>6210</v>
      </c>
      <c r="B3677" t="s">
        <v>51</v>
      </c>
      <c r="C3677" t="s">
        <v>3115</v>
      </c>
      <c r="D3677" t="s">
        <v>5070</v>
      </c>
      <c r="E3677" s="103">
        <v>9.0018322759946492E-2</v>
      </c>
      <c r="F3677" s="103">
        <v>677931</v>
      </c>
      <c r="G3677" s="103">
        <v>1</v>
      </c>
      <c r="H3677" t="s">
        <v>1078</v>
      </c>
      <c r="I3677" s="103"/>
    </row>
    <row r="3678" spans="1:9" x14ac:dyDescent="0.35">
      <c r="A3678" t="s">
        <v>6211</v>
      </c>
      <c r="B3678" t="s">
        <v>51</v>
      </c>
      <c r="C3678" t="s">
        <v>3115</v>
      </c>
      <c r="D3678" t="s">
        <v>5071</v>
      </c>
      <c r="E3678" s="103">
        <v>9.0016458460855403E-2</v>
      </c>
      <c r="F3678" s="103">
        <v>677931</v>
      </c>
      <c r="G3678" s="103">
        <v>1</v>
      </c>
      <c r="H3678" t="s">
        <v>1078</v>
      </c>
      <c r="I3678" s="103"/>
    </row>
    <row r="3679" spans="1:9" x14ac:dyDescent="0.35">
      <c r="A3679" t="s">
        <v>6212</v>
      </c>
      <c r="B3679" t="s">
        <v>51</v>
      </c>
      <c r="C3679" t="s">
        <v>3115</v>
      </c>
      <c r="D3679" t="s">
        <v>5072</v>
      </c>
      <c r="E3679" s="103">
        <v>9.0018141229079307E-2</v>
      </c>
      <c r="F3679" s="103">
        <v>677931</v>
      </c>
      <c r="G3679" s="103">
        <v>1</v>
      </c>
      <c r="H3679" t="s">
        <v>1078</v>
      </c>
      <c r="I3679" s="103"/>
    </row>
    <row r="3680" spans="1:9" x14ac:dyDescent="0.35">
      <c r="A3680" t="s">
        <v>3681</v>
      </c>
      <c r="B3680" t="s">
        <v>51</v>
      </c>
      <c r="C3680" t="s">
        <v>3115</v>
      </c>
      <c r="D3680" t="s">
        <v>42</v>
      </c>
      <c r="E3680" s="103">
        <v>7.2722984223874354E-2</v>
      </c>
      <c r="F3680" s="103">
        <v>677931</v>
      </c>
      <c r="G3680" s="103">
        <v>1</v>
      </c>
      <c r="H3680" t="s">
        <v>1078</v>
      </c>
      <c r="I3680" s="103"/>
    </row>
    <row r="3681" spans="1:9" x14ac:dyDescent="0.35">
      <c r="A3681" t="s">
        <v>3682</v>
      </c>
      <c r="B3681" t="s">
        <v>51</v>
      </c>
      <c r="C3681" t="s">
        <v>3115</v>
      </c>
      <c r="D3681" t="s">
        <v>1767</v>
      </c>
      <c r="E3681" s="103">
        <v>7.086471948675846E-2</v>
      </c>
      <c r="F3681" s="103">
        <v>677931</v>
      </c>
      <c r="G3681" s="103">
        <v>1</v>
      </c>
      <c r="H3681" t="s">
        <v>1078</v>
      </c>
      <c r="I3681" s="103"/>
    </row>
    <row r="3682" spans="1:9" x14ac:dyDescent="0.35">
      <c r="A3682" t="s">
        <v>3683</v>
      </c>
      <c r="B3682" t="s">
        <v>51</v>
      </c>
      <c r="C3682" t="s">
        <v>3115</v>
      </c>
      <c r="D3682" t="s">
        <v>1768</v>
      </c>
      <c r="E3682" s="103">
        <v>1.0147780168251311E-2</v>
      </c>
      <c r="F3682" s="103">
        <v>677931</v>
      </c>
      <c r="G3682" s="103">
        <v>1</v>
      </c>
      <c r="H3682" t="s">
        <v>1078</v>
      </c>
      <c r="I3682" s="103"/>
    </row>
    <row r="3683" spans="1:9" x14ac:dyDescent="0.35">
      <c r="A3683" t="s">
        <v>3684</v>
      </c>
      <c r="B3683" t="s">
        <v>51</v>
      </c>
      <c r="C3683" t="s">
        <v>3115</v>
      </c>
      <c r="D3683" t="s">
        <v>340</v>
      </c>
      <c r="E3683" s="103">
        <v>6.6407670892384599E-2</v>
      </c>
      <c r="F3683" s="103">
        <v>677931</v>
      </c>
      <c r="G3683" s="103">
        <v>1</v>
      </c>
      <c r="H3683" t="s">
        <v>1078</v>
      </c>
      <c r="I3683" s="103"/>
    </row>
    <row r="3684" spans="1:9" x14ac:dyDescent="0.35">
      <c r="A3684" t="s">
        <v>3685</v>
      </c>
      <c r="B3684" t="s">
        <v>51</v>
      </c>
      <c r="C3684" t="s">
        <v>3115</v>
      </c>
      <c r="D3684" t="s">
        <v>777</v>
      </c>
      <c r="E3684" s="103">
        <v>2.5517297971500416E-2</v>
      </c>
      <c r="F3684" s="103">
        <v>677931</v>
      </c>
      <c r="G3684" s="103">
        <v>1</v>
      </c>
      <c r="H3684" t="s">
        <v>1078</v>
      </c>
      <c r="I3684" s="103"/>
    </row>
    <row r="3685" spans="1:9" x14ac:dyDescent="0.35">
      <c r="A3685" t="s">
        <v>3686</v>
      </c>
      <c r="B3685" t="s">
        <v>51</v>
      </c>
      <c r="C3685" t="s">
        <v>3115</v>
      </c>
      <c r="D3685" t="s">
        <v>776</v>
      </c>
      <c r="E3685" s="103">
        <v>5.4961519905555256E-2</v>
      </c>
      <c r="F3685" s="103">
        <v>677931</v>
      </c>
      <c r="G3685" s="103">
        <v>1</v>
      </c>
      <c r="H3685" t="s">
        <v>1078</v>
      </c>
      <c r="I3685" s="103"/>
    </row>
    <row r="3686" spans="1:9" x14ac:dyDescent="0.35">
      <c r="A3686" t="s">
        <v>86</v>
      </c>
      <c r="B3686" t="s">
        <v>49</v>
      </c>
      <c r="C3686" t="s">
        <v>40</v>
      </c>
      <c r="D3686" t="s">
        <v>54</v>
      </c>
      <c r="E3686" s="103">
        <v>0.99158321422091633</v>
      </c>
      <c r="F3686" s="103">
        <v>677931</v>
      </c>
      <c r="G3686" s="103">
        <v>1</v>
      </c>
      <c r="H3686" t="s">
        <v>54</v>
      </c>
      <c r="I3686" s="103"/>
    </row>
    <row r="3687" spans="1:9" x14ac:dyDescent="0.35">
      <c r="A3687" t="s">
        <v>87</v>
      </c>
      <c r="B3687" t="s">
        <v>50</v>
      </c>
      <c r="C3687" t="s">
        <v>40</v>
      </c>
      <c r="D3687" t="s">
        <v>54</v>
      </c>
      <c r="E3687" s="103">
        <v>161565.77416260296</v>
      </c>
      <c r="F3687" s="103">
        <v>677931</v>
      </c>
      <c r="G3687" s="103">
        <v>1</v>
      </c>
      <c r="H3687" t="s">
        <v>54</v>
      </c>
      <c r="I3687" s="103"/>
    </row>
    <row r="3688" spans="1:9" x14ac:dyDescent="0.35">
      <c r="A3688" t="s">
        <v>1221</v>
      </c>
      <c r="B3688" t="s">
        <v>51</v>
      </c>
      <c r="C3688" t="s">
        <v>40</v>
      </c>
      <c r="D3688" t="s">
        <v>40</v>
      </c>
      <c r="E3688" s="103">
        <v>1</v>
      </c>
      <c r="F3688" s="103">
        <v>677931</v>
      </c>
      <c r="G3688" s="103">
        <v>1</v>
      </c>
      <c r="H3688" t="s">
        <v>1078</v>
      </c>
      <c r="I3688" s="103"/>
    </row>
    <row r="3689" spans="1:9" x14ac:dyDescent="0.35">
      <c r="A3689" t="s">
        <v>6213</v>
      </c>
      <c r="B3689" t="s">
        <v>51</v>
      </c>
      <c r="C3689" t="s">
        <v>40</v>
      </c>
      <c r="D3689" t="s">
        <v>5070</v>
      </c>
      <c r="E3689" s="103">
        <v>0.99844490015493415</v>
      </c>
      <c r="F3689" s="103">
        <v>677931</v>
      </c>
      <c r="G3689" s="103">
        <v>1</v>
      </c>
      <c r="H3689" t="s">
        <v>1078</v>
      </c>
      <c r="I3689" s="103"/>
    </row>
    <row r="3690" spans="1:9" x14ac:dyDescent="0.35">
      <c r="A3690" t="s">
        <v>6214</v>
      </c>
      <c r="B3690" t="s">
        <v>51</v>
      </c>
      <c r="C3690" t="s">
        <v>40</v>
      </c>
      <c r="D3690" t="s">
        <v>5071</v>
      </c>
      <c r="E3690" s="103">
        <v>0.99841404008153667</v>
      </c>
      <c r="F3690" s="103">
        <v>677931</v>
      </c>
      <c r="G3690" s="103">
        <v>1</v>
      </c>
      <c r="H3690" t="s">
        <v>1078</v>
      </c>
      <c r="I3690" s="103"/>
    </row>
    <row r="3691" spans="1:9" x14ac:dyDescent="0.35">
      <c r="A3691" t="s">
        <v>6215</v>
      </c>
      <c r="B3691" t="s">
        <v>51</v>
      </c>
      <c r="C3691" t="s">
        <v>40</v>
      </c>
      <c r="D3691" t="s">
        <v>5072</v>
      </c>
      <c r="E3691" s="103">
        <v>0.9984384779755211</v>
      </c>
      <c r="F3691" s="103">
        <v>677931</v>
      </c>
      <c r="G3691" s="103">
        <v>1</v>
      </c>
      <c r="H3691" t="s">
        <v>1078</v>
      </c>
      <c r="I3691" s="103"/>
    </row>
    <row r="3692" spans="1:9" x14ac:dyDescent="0.35">
      <c r="A3692" t="s">
        <v>1222</v>
      </c>
      <c r="B3692" t="s">
        <v>51</v>
      </c>
      <c r="C3692" t="s">
        <v>40</v>
      </c>
      <c r="D3692" t="s">
        <v>42</v>
      </c>
      <c r="E3692" s="103">
        <v>0.88888276224486285</v>
      </c>
      <c r="F3692" s="103">
        <v>677931</v>
      </c>
      <c r="G3692" s="103">
        <v>1</v>
      </c>
      <c r="H3692" t="s">
        <v>1078</v>
      </c>
      <c r="I3692" s="103"/>
    </row>
    <row r="3693" spans="1:9" x14ac:dyDescent="0.35">
      <c r="A3693" t="s">
        <v>2127</v>
      </c>
      <c r="B3693" t="s">
        <v>51</v>
      </c>
      <c r="C3693" t="s">
        <v>40</v>
      </c>
      <c r="D3693" t="s">
        <v>1767</v>
      </c>
      <c r="E3693" s="103">
        <v>0.87048567118406162</v>
      </c>
      <c r="F3693" s="103">
        <v>677931</v>
      </c>
      <c r="G3693" s="103">
        <v>1</v>
      </c>
      <c r="H3693" t="s">
        <v>1078</v>
      </c>
      <c r="I3693" s="103"/>
    </row>
    <row r="3694" spans="1:9" x14ac:dyDescent="0.35">
      <c r="A3694" t="s">
        <v>2128</v>
      </c>
      <c r="B3694" t="s">
        <v>51</v>
      </c>
      <c r="C3694" t="s">
        <v>40</v>
      </c>
      <c r="D3694" t="s">
        <v>1768</v>
      </c>
      <c r="E3694" s="103">
        <v>0.20307083014187707</v>
      </c>
      <c r="F3694" s="103">
        <v>677931</v>
      </c>
      <c r="G3694" s="103">
        <v>1</v>
      </c>
      <c r="H3694" t="s">
        <v>1078</v>
      </c>
      <c r="I3694" s="103"/>
    </row>
    <row r="3695" spans="1:9" x14ac:dyDescent="0.35">
      <c r="A3695" t="s">
        <v>1223</v>
      </c>
      <c r="B3695" t="s">
        <v>51</v>
      </c>
      <c r="C3695" t="s">
        <v>40</v>
      </c>
      <c r="D3695" t="s">
        <v>340</v>
      </c>
      <c r="E3695" s="103">
        <v>0.79453277923357979</v>
      </c>
      <c r="F3695" s="103">
        <v>677931</v>
      </c>
      <c r="G3695" s="103">
        <v>1</v>
      </c>
      <c r="H3695" t="s">
        <v>1078</v>
      </c>
      <c r="I3695" s="103"/>
    </row>
    <row r="3696" spans="1:9" x14ac:dyDescent="0.35">
      <c r="A3696" t="s">
        <v>1224</v>
      </c>
      <c r="B3696" t="s">
        <v>51</v>
      </c>
      <c r="C3696" t="s">
        <v>40</v>
      </c>
      <c r="D3696" t="s">
        <v>777</v>
      </c>
      <c r="E3696" s="103">
        <v>0.34422176136951665</v>
      </c>
      <c r="F3696" s="103">
        <v>677931</v>
      </c>
      <c r="G3696" s="103">
        <v>1</v>
      </c>
      <c r="H3696" t="s">
        <v>1078</v>
      </c>
      <c r="I3696" s="103"/>
    </row>
    <row r="3697" spans="1:9" x14ac:dyDescent="0.35">
      <c r="A3697" t="s">
        <v>467</v>
      </c>
      <c r="B3697" t="s">
        <v>44</v>
      </c>
      <c r="C3697" t="s">
        <v>40</v>
      </c>
      <c r="D3697" t="s">
        <v>777</v>
      </c>
      <c r="E3697" s="103">
        <v>1</v>
      </c>
      <c r="F3697" s="103">
        <v>677931</v>
      </c>
      <c r="G3697" s="103">
        <v>1</v>
      </c>
      <c r="H3697" t="s">
        <v>54</v>
      </c>
      <c r="I3697" s="103"/>
    </row>
    <row r="3698" spans="1:9" x14ac:dyDescent="0.35">
      <c r="A3698" t="s">
        <v>468</v>
      </c>
      <c r="B3698" t="s">
        <v>45</v>
      </c>
      <c r="C3698" t="s">
        <v>40</v>
      </c>
      <c r="D3698" t="s">
        <v>777</v>
      </c>
      <c r="E3698" s="103">
        <v>0.65867548016258892</v>
      </c>
      <c r="F3698" s="103">
        <v>677931</v>
      </c>
      <c r="G3698" s="103">
        <v>1</v>
      </c>
      <c r="H3698" t="s">
        <v>54</v>
      </c>
      <c r="I3698" s="103"/>
    </row>
    <row r="3699" spans="1:9" x14ac:dyDescent="0.35">
      <c r="A3699" t="s">
        <v>469</v>
      </c>
      <c r="B3699" t="s">
        <v>46</v>
      </c>
      <c r="C3699" t="s">
        <v>40</v>
      </c>
      <c r="D3699" t="s">
        <v>777</v>
      </c>
      <c r="E3699" s="103">
        <v>0.44887488834530498</v>
      </c>
      <c r="F3699" s="103">
        <v>677931</v>
      </c>
      <c r="G3699" s="103">
        <v>1</v>
      </c>
      <c r="H3699" t="s">
        <v>54</v>
      </c>
      <c r="I3699" s="103"/>
    </row>
    <row r="3700" spans="1:9" x14ac:dyDescent="0.35">
      <c r="A3700" t="s">
        <v>1225</v>
      </c>
      <c r="B3700" t="s">
        <v>51</v>
      </c>
      <c r="C3700" t="s">
        <v>40</v>
      </c>
      <c r="D3700" t="s">
        <v>776</v>
      </c>
      <c r="E3700" s="103">
        <v>0.74626539973979156</v>
      </c>
      <c r="F3700" s="103">
        <v>677931</v>
      </c>
      <c r="G3700" s="103">
        <v>1</v>
      </c>
      <c r="H3700" t="s">
        <v>1078</v>
      </c>
      <c r="I3700" s="103"/>
    </row>
    <row r="3701" spans="1:9" x14ac:dyDescent="0.35">
      <c r="A3701" t="s">
        <v>471</v>
      </c>
      <c r="B3701" t="s">
        <v>44</v>
      </c>
      <c r="C3701" t="s">
        <v>40</v>
      </c>
      <c r="D3701" t="s">
        <v>776</v>
      </c>
      <c r="E3701" s="103">
        <v>0.81338071278640456</v>
      </c>
      <c r="F3701" s="103">
        <v>677931</v>
      </c>
      <c r="G3701" s="103">
        <v>1</v>
      </c>
      <c r="H3701" t="s">
        <v>54</v>
      </c>
      <c r="I3701" s="103"/>
    </row>
    <row r="3702" spans="1:9" x14ac:dyDescent="0.35">
      <c r="A3702" t="s">
        <v>472</v>
      </c>
      <c r="B3702" t="s">
        <v>45</v>
      </c>
      <c r="C3702" t="s">
        <v>40</v>
      </c>
      <c r="D3702" t="s">
        <v>776</v>
      </c>
      <c r="E3702" s="103">
        <v>0.27320341908635631</v>
      </c>
      <c r="F3702" s="103">
        <v>677931</v>
      </c>
      <c r="G3702" s="103">
        <v>1</v>
      </c>
      <c r="H3702" t="s">
        <v>54</v>
      </c>
      <c r="I3702" s="103"/>
    </row>
    <row r="3703" spans="1:9" x14ac:dyDescent="0.35">
      <c r="A3703" t="s">
        <v>473</v>
      </c>
      <c r="B3703" t="s">
        <v>46</v>
      </c>
      <c r="C3703" t="s">
        <v>40</v>
      </c>
      <c r="D3703" t="s">
        <v>776</v>
      </c>
      <c r="E3703" s="103">
        <v>0.13130322138036168</v>
      </c>
      <c r="F3703" s="103">
        <v>677931</v>
      </c>
      <c r="G3703" s="103">
        <v>1</v>
      </c>
      <c r="H3703" t="s">
        <v>54</v>
      </c>
      <c r="I3703" s="103"/>
    </row>
    <row r="3704" spans="1:9" x14ac:dyDescent="0.35">
      <c r="A3704" t="s">
        <v>6216</v>
      </c>
      <c r="B3704" t="s">
        <v>49</v>
      </c>
      <c r="C3704" t="s">
        <v>5070</v>
      </c>
      <c r="D3704" t="s">
        <v>54</v>
      </c>
      <c r="E3704" s="103">
        <v>0.99116724268398992</v>
      </c>
      <c r="F3704" s="103">
        <v>677931</v>
      </c>
      <c r="G3704" s="103">
        <v>1</v>
      </c>
      <c r="H3704" t="s">
        <v>54</v>
      </c>
      <c r="I3704" s="103"/>
    </row>
    <row r="3705" spans="1:9" x14ac:dyDescent="0.35">
      <c r="A3705" t="s">
        <v>6217</v>
      </c>
      <c r="B3705" t="s">
        <v>50</v>
      </c>
      <c r="C3705" t="s">
        <v>5070</v>
      </c>
      <c r="D3705" t="s">
        <v>54</v>
      </c>
      <c r="E3705" s="103">
        <v>160783.01609400936</v>
      </c>
      <c r="F3705" s="103">
        <v>677931</v>
      </c>
      <c r="G3705" s="103">
        <v>1</v>
      </c>
      <c r="H3705" t="s">
        <v>54</v>
      </c>
      <c r="I3705" s="103"/>
    </row>
    <row r="3706" spans="1:9" x14ac:dyDescent="0.35">
      <c r="A3706" t="s">
        <v>6218</v>
      </c>
      <c r="B3706" t="s">
        <v>51</v>
      </c>
      <c r="C3706" t="s">
        <v>5070</v>
      </c>
      <c r="D3706" t="s">
        <v>40</v>
      </c>
      <c r="E3706" s="103">
        <v>0.99963651168428103</v>
      </c>
      <c r="F3706" s="103">
        <v>677931</v>
      </c>
      <c r="G3706" s="103">
        <v>1</v>
      </c>
      <c r="H3706" t="s">
        <v>1078</v>
      </c>
      <c r="I3706" s="103"/>
    </row>
    <row r="3707" spans="1:9" x14ac:dyDescent="0.35">
      <c r="A3707" t="s">
        <v>6219</v>
      </c>
      <c r="B3707" t="s">
        <v>51</v>
      </c>
      <c r="C3707" t="s">
        <v>5070</v>
      </c>
      <c r="D3707" t="s">
        <v>5070</v>
      </c>
      <c r="E3707" s="103">
        <v>1</v>
      </c>
      <c r="F3707" s="103">
        <v>677931</v>
      </c>
      <c r="G3707" s="103">
        <v>1</v>
      </c>
      <c r="H3707" t="s">
        <v>1078</v>
      </c>
      <c r="I3707" s="103"/>
    </row>
    <row r="3708" spans="1:9" x14ac:dyDescent="0.35">
      <c r="A3708" t="s">
        <v>6220</v>
      </c>
      <c r="B3708" t="s">
        <v>51</v>
      </c>
      <c r="C3708" t="s">
        <v>5070</v>
      </c>
      <c r="D3708" t="s">
        <v>5071</v>
      </c>
      <c r="E3708" s="103">
        <v>0.9999704867243987</v>
      </c>
      <c r="F3708" s="103">
        <v>677931</v>
      </c>
      <c r="G3708" s="103">
        <v>1</v>
      </c>
      <c r="H3708" t="s">
        <v>1078</v>
      </c>
      <c r="I3708" s="103"/>
    </row>
    <row r="3709" spans="1:9" x14ac:dyDescent="0.35">
      <c r="A3709" t="s">
        <v>6221</v>
      </c>
      <c r="B3709" t="s">
        <v>51</v>
      </c>
      <c r="C3709" t="s">
        <v>5070</v>
      </c>
      <c r="D3709" t="s">
        <v>5072</v>
      </c>
      <c r="E3709" s="103">
        <v>0.99999359801922727</v>
      </c>
      <c r="F3709" s="103">
        <v>677931</v>
      </c>
      <c r="G3709" s="103">
        <v>1</v>
      </c>
      <c r="H3709" t="s">
        <v>1078</v>
      </c>
      <c r="I3709" s="103"/>
    </row>
    <row r="3710" spans="1:9" x14ac:dyDescent="0.35">
      <c r="A3710" t="s">
        <v>6222</v>
      </c>
      <c r="B3710" t="s">
        <v>51</v>
      </c>
      <c r="C3710" t="s">
        <v>5070</v>
      </c>
      <c r="D3710" t="s">
        <v>42</v>
      </c>
      <c r="E3710" s="103">
        <v>0.89040118562634396</v>
      </c>
      <c r="F3710" s="103">
        <v>677931</v>
      </c>
      <c r="G3710" s="103">
        <v>1</v>
      </c>
      <c r="H3710" t="s">
        <v>1078</v>
      </c>
      <c r="I3710" s="103"/>
    </row>
    <row r="3711" spans="1:9" x14ac:dyDescent="0.35">
      <c r="A3711" t="s">
        <v>6223</v>
      </c>
      <c r="B3711" t="s">
        <v>51</v>
      </c>
      <c r="C3711" t="s">
        <v>5070</v>
      </c>
      <c r="D3711" t="s">
        <v>1767</v>
      </c>
      <c r="E3711" s="103">
        <v>0.87199670063745449</v>
      </c>
      <c r="F3711" s="103">
        <v>677931</v>
      </c>
      <c r="G3711" s="103">
        <v>1</v>
      </c>
      <c r="H3711" t="s">
        <v>1078</v>
      </c>
      <c r="I3711" s="103"/>
    </row>
    <row r="3712" spans="1:9" x14ac:dyDescent="0.35">
      <c r="A3712" t="s">
        <v>6224</v>
      </c>
      <c r="B3712" t="s">
        <v>51</v>
      </c>
      <c r="C3712" t="s">
        <v>5070</v>
      </c>
      <c r="D3712" t="s">
        <v>1768</v>
      </c>
      <c r="E3712" s="103">
        <v>0.20303608683599114</v>
      </c>
      <c r="F3712" s="103">
        <v>677931</v>
      </c>
      <c r="G3712" s="103">
        <v>1</v>
      </c>
      <c r="H3712" t="s">
        <v>1078</v>
      </c>
      <c r="I3712" s="103"/>
    </row>
    <row r="3713" spans="1:9" x14ac:dyDescent="0.35">
      <c r="A3713" t="s">
        <v>6225</v>
      </c>
      <c r="B3713" t="s">
        <v>51</v>
      </c>
      <c r="C3713" t="s">
        <v>5070</v>
      </c>
      <c r="D3713" t="s">
        <v>340</v>
      </c>
      <c r="E3713" s="103">
        <v>0.79474151377564184</v>
      </c>
      <c r="F3713" s="103">
        <v>677931</v>
      </c>
      <c r="G3713" s="103">
        <v>1</v>
      </c>
      <c r="H3713" t="s">
        <v>1078</v>
      </c>
      <c r="I3713" s="103"/>
    </row>
    <row r="3714" spans="1:9" x14ac:dyDescent="0.35">
      <c r="A3714" t="s">
        <v>6226</v>
      </c>
      <c r="B3714" t="s">
        <v>51</v>
      </c>
      <c r="C3714" t="s">
        <v>5070</v>
      </c>
      <c r="D3714" t="s">
        <v>777</v>
      </c>
      <c r="E3714" s="103">
        <v>0.34413504773904158</v>
      </c>
      <c r="F3714" s="103">
        <v>677931</v>
      </c>
      <c r="G3714" s="103">
        <v>1</v>
      </c>
      <c r="H3714" t="s">
        <v>1078</v>
      </c>
      <c r="I3714" s="103"/>
    </row>
    <row r="3715" spans="1:9" x14ac:dyDescent="0.35">
      <c r="A3715" t="s">
        <v>6227</v>
      </c>
      <c r="B3715" t="s">
        <v>44</v>
      </c>
      <c r="C3715" t="s">
        <v>5070</v>
      </c>
      <c r="D3715" t="s">
        <v>777</v>
      </c>
      <c r="E3715" s="103">
        <v>1</v>
      </c>
      <c r="F3715" s="103">
        <v>677931</v>
      </c>
      <c r="G3715" s="103">
        <v>1</v>
      </c>
      <c r="H3715" t="s">
        <v>54</v>
      </c>
      <c r="I3715" s="103"/>
    </row>
    <row r="3716" spans="1:9" x14ac:dyDescent="0.35">
      <c r="A3716" t="s">
        <v>6228</v>
      </c>
      <c r="B3716" t="s">
        <v>45</v>
      </c>
      <c r="C3716" t="s">
        <v>5070</v>
      </c>
      <c r="D3716" t="s">
        <v>777</v>
      </c>
      <c r="E3716" s="103">
        <v>0.6599361228748758</v>
      </c>
      <c r="F3716" s="103">
        <v>677931</v>
      </c>
      <c r="G3716" s="103">
        <v>1</v>
      </c>
      <c r="H3716" t="s">
        <v>54</v>
      </c>
      <c r="I3716" s="103"/>
    </row>
    <row r="3717" spans="1:9" x14ac:dyDescent="0.35">
      <c r="A3717" t="s">
        <v>6229</v>
      </c>
      <c r="B3717" t="s">
        <v>46</v>
      </c>
      <c r="C3717" t="s">
        <v>5070</v>
      </c>
      <c r="D3717" t="s">
        <v>777</v>
      </c>
      <c r="E3717" s="103">
        <v>0.45168864260469732</v>
      </c>
      <c r="F3717" s="103">
        <v>677931</v>
      </c>
      <c r="G3717" s="103">
        <v>1</v>
      </c>
      <c r="H3717" t="s">
        <v>54</v>
      </c>
      <c r="I3717" s="103"/>
    </row>
    <row r="3718" spans="1:9" x14ac:dyDescent="0.35">
      <c r="A3718" t="s">
        <v>6230</v>
      </c>
      <c r="B3718" t="s">
        <v>51</v>
      </c>
      <c r="C3718" t="s">
        <v>5070</v>
      </c>
      <c r="D3718" t="s">
        <v>776</v>
      </c>
      <c r="E3718" s="103">
        <v>0.74599851532409855</v>
      </c>
      <c r="F3718" s="103">
        <v>677931</v>
      </c>
      <c r="G3718" s="103">
        <v>1</v>
      </c>
      <c r="H3718" t="s">
        <v>1078</v>
      </c>
      <c r="I3718" s="103"/>
    </row>
    <row r="3719" spans="1:9" x14ac:dyDescent="0.35">
      <c r="A3719" t="s">
        <v>6231</v>
      </c>
      <c r="B3719" t="s">
        <v>44</v>
      </c>
      <c r="C3719" t="s">
        <v>5070</v>
      </c>
      <c r="D3719" t="s">
        <v>776</v>
      </c>
      <c r="E3719" s="103">
        <v>0.813892564287516</v>
      </c>
      <c r="F3719" s="103">
        <v>677931</v>
      </c>
      <c r="G3719" s="103">
        <v>1</v>
      </c>
      <c r="H3719" t="s">
        <v>54</v>
      </c>
      <c r="I3719" s="103"/>
    </row>
    <row r="3720" spans="1:9" x14ac:dyDescent="0.35">
      <c r="A3720" t="s">
        <v>6232</v>
      </c>
      <c r="B3720" t="s">
        <v>45</v>
      </c>
      <c r="C3720" t="s">
        <v>5070</v>
      </c>
      <c r="D3720" t="s">
        <v>776</v>
      </c>
      <c r="E3720" s="103">
        <v>0.27649863348211845</v>
      </c>
      <c r="F3720" s="103">
        <v>677931</v>
      </c>
      <c r="G3720" s="103">
        <v>1</v>
      </c>
      <c r="H3720" t="s">
        <v>54</v>
      </c>
      <c r="I3720" s="103"/>
    </row>
    <row r="3721" spans="1:9" x14ac:dyDescent="0.35">
      <c r="A3721" t="s">
        <v>6233</v>
      </c>
      <c r="B3721" t="s">
        <v>46</v>
      </c>
      <c r="C3721" t="s">
        <v>5070</v>
      </c>
      <c r="D3721" t="s">
        <v>776</v>
      </c>
      <c r="E3721" s="103">
        <v>0.14027308341720918</v>
      </c>
      <c r="F3721" s="103">
        <v>677931</v>
      </c>
      <c r="G3721" s="103">
        <v>1</v>
      </c>
      <c r="H3721" t="s">
        <v>54</v>
      </c>
      <c r="I3721" s="103"/>
    </row>
    <row r="3722" spans="1:9" x14ac:dyDescent="0.35">
      <c r="A3722" t="s">
        <v>6234</v>
      </c>
      <c r="B3722" t="s">
        <v>49</v>
      </c>
      <c r="C3722" t="s">
        <v>5071</v>
      </c>
      <c r="D3722" t="s">
        <v>54</v>
      </c>
      <c r="E3722" s="103">
        <v>0.99116724268398992</v>
      </c>
      <c r="F3722" s="103">
        <v>677931</v>
      </c>
      <c r="G3722" s="103">
        <v>1</v>
      </c>
      <c r="H3722" t="s">
        <v>54</v>
      </c>
      <c r="I3722" s="103"/>
    </row>
    <row r="3723" spans="1:9" x14ac:dyDescent="0.35">
      <c r="A3723" t="s">
        <v>6235</v>
      </c>
      <c r="B3723" t="s">
        <v>50</v>
      </c>
      <c r="C3723" t="s">
        <v>5071</v>
      </c>
      <c r="D3723" t="s">
        <v>54</v>
      </c>
      <c r="E3723" s="103">
        <v>160789.8745740318</v>
      </c>
      <c r="F3723" s="103">
        <v>677931</v>
      </c>
      <c r="G3723" s="103">
        <v>1</v>
      </c>
      <c r="H3723" t="s">
        <v>54</v>
      </c>
      <c r="I3723" s="103"/>
    </row>
    <row r="3724" spans="1:9" x14ac:dyDescent="0.35">
      <c r="A3724" t="s">
        <v>6236</v>
      </c>
      <c r="B3724" t="s">
        <v>51</v>
      </c>
      <c r="C3724" t="s">
        <v>5071</v>
      </c>
      <c r="D3724" t="s">
        <v>40</v>
      </c>
      <c r="E3724" s="103">
        <v>0.99966602495988255</v>
      </c>
      <c r="F3724" s="103">
        <v>677931</v>
      </c>
      <c r="G3724" s="103">
        <v>1</v>
      </c>
      <c r="H3724" t="s">
        <v>1078</v>
      </c>
      <c r="I3724" s="103"/>
    </row>
    <row r="3725" spans="1:9" x14ac:dyDescent="0.35">
      <c r="A3725" t="s">
        <v>6237</v>
      </c>
      <c r="B3725" t="s">
        <v>51</v>
      </c>
      <c r="C3725" t="s">
        <v>5071</v>
      </c>
      <c r="D3725" t="s">
        <v>5070</v>
      </c>
      <c r="E3725" s="103">
        <v>1.0000308730247054</v>
      </c>
      <c r="F3725" s="103">
        <v>677931</v>
      </c>
      <c r="G3725" s="103">
        <v>1</v>
      </c>
      <c r="H3725" t="s">
        <v>1078</v>
      </c>
      <c r="I3725" s="103"/>
    </row>
    <row r="3726" spans="1:9" x14ac:dyDescent="0.35">
      <c r="A3726" t="s">
        <v>6238</v>
      </c>
      <c r="B3726" t="s">
        <v>51</v>
      </c>
      <c r="C3726" t="s">
        <v>5071</v>
      </c>
      <c r="D3726" t="s">
        <v>5071</v>
      </c>
      <c r="E3726" s="103">
        <v>1</v>
      </c>
      <c r="F3726" s="103">
        <v>677931</v>
      </c>
      <c r="G3726" s="103">
        <v>1</v>
      </c>
      <c r="H3726" t="s">
        <v>1078</v>
      </c>
      <c r="I3726" s="103"/>
    </row>
    <row r="3727" spans="1:9" x14ac:dyDescent="0.35">
      <c r="A3727" t="s">
        <v>6239</v>
      </c>
      <c r="B3727" t="s">
        <v>51</v>
      </c>
      <c r="C3727" t="s">
        <v>5071</v>
      </c>
      <c r="D3727" t="s">
        <v>5072</v>
      </c>
      <c r="E3727" s="103">
        <v>1.000024448150042</v>
      </c>
      <c r="F3727" s="103">
        <v>677931</v>
      </c>
      <c r="G3727" s="103">
        <v>1</v>
      </c>
      <c r="H3727" t="s">
        <v>1078</v>
      </c>
      <c r="I3727" s="103"/>
    </row>
    <row r="3728" spans="1:9" x14ac:dyDescent="0.35">
      <c r="A3728" t="s">
        <v>6240</v>
      </c>
      <c r="B3728" t="s">
        <v>51</v>
      </c>
      <c r="C3728" t="s">
        <v>5071</v>
      </c>
      <c r="D3728" t="s">
        <v>42</v>
      </c>
      <c r="E3728" s="103">
        <v>0.89042871256303746</v>
      </c>
      <c r="F3728" s="103">
        <v>677931</v>
      </c>
      <c r="G3728" s="103">
        <v>1</v>
      </c>
      <c r="H3728" t="s">
        <v>1078</v>
      </c>
      <c r="I3728" s="103"/>
    </row>
    <row r="3729" spans="1:9" x14ac:dyDescent="0.35">
      <c r="A3729" t="s">
        <v>6241</v>
      </c>
      <c r="B3729" t="s">
        <v>51</v>
      </c>
      <c r="C3729" t="s">
        <v>5071</v>
      </c>
      <c r="D3729" t="s">
        <v>1767</v>
      </c>
      <c r="E3729" s="103">
        <v>0.87202390063948576</v>
      </c>
      <c r="F3729" s="103">
        <v>677931</v>
      </c>
      <c r="G3729" s="103">
        <v>1</v>
      </c>
      <c r="H3729" t="s">
        <v>1078</v>
      </c>
      <c r="I3729" s="103"/>
    </row>
    <row r="3730" spans="1:9" x14ac:dyDescent="0.35">
      <c r="A3730" t="s">
        <v>6242</v>
      </c>
      <c r="B3730" t="s">
        <v>51</v>
      </c>
      <c r="C3730" t="s">
        <v>5071</v>
      </c>
      <c r="D3730" t="s">
        <v>1768</v>
      </c>
      <c r="E3730" s="103">
        <v>0.20304142113180207</v>
      </c>
      <c r="F3730" s="103">
        <v>677931</v>
      </c>
      <c r="G3730" s="103">
        <v>1</v>
      </c>
      <c r="H3730" t="s">
        <v>1078</v>
      </c>
      <c r="I3730" s="103"/>
    </row>
    <row r="3731" spans="1:9" x14ac:dyDescent="0.35">
      <c r="A3731" t="s">
        <v>6243</v>
      </c>
      <c r="B3731" t="s">
        <v>51</v>
      </c>
      <c r="C3731" t="s">
        <v>5071</v>
      </c>
      <c r="D3731" t="s">
        <v>340</v>
      </c>
      <c r="E3731" s="103">
        <v>0.79476486824821724</v>
      </c>
      <c r="F3731" s="103">
        <v>677931</v>
      </c>
      <c r="G3731" s="103">
        <v>1</v>
      </c>
      <c r="H3731" t="s">
        <v>1078</v>
      </c>
      <c r="I3731" s="103"/>
    </row>
    <row r="3732" spans="1:9" x14ac:dyDescent="0.35">
      <c r="A3732" t="s">
        <v>6244</v>
      </c>
      <c r="B3732" t="s">
        <v>51</v>
      </c>
      <c r="C3732" t="s">
        <v>5071</v>
      </c>
      <c r="D3732" t="s">
        <v>777</v>
      </c>
      <c r="E3732" s="103">
        <v>0.34415050658065516</v>
      </c>
      <c r="F3732" s="103">
        <v>677931</v>
      </c>
      <c r="G3732" s="103">
        <v>1</v>
      </c>
      <c r="H3732" t="s">
        <v>1078</v>
      </c>
      <c r="I3732" s="103"/>
    </row>
    <row r="3733" spans="1:9" x14ac:dyDescent="0.35">
      <c r="A3733" t="s">
        <v>6245</v>
      </c>
      <c r="B3733" t="s">
        <v>44</v>
      </c>
      <c r="C3733" t="s">
        <v>5071</v>
      </c>
      <c r="D3733" t="s">
        <v>777</v>
      </c>
      <c r="E3733" s="103">
        <v>1</v>
      </c>
      <c r="F3733" s="103">
        <v>677931</v>
      </c>
      <c r="G3733" s="103">
        <v>1</v>
      </c>
      <c r="H3733" t="s">
        <v>54</v>
      </c>
      <c r="I3733" s="103"/>
    </row>
    <row r="3734" spans="1:9" x14ac:dyDescent="0.35">
      <c r="A3734" t="s">
        <v>6246</v>
      </c>
      <c r="B3734" t="s">
        <v>45</v>
      </c>
      <c r="C3734" t="s">
        <v>5071</v>
      </c>
      <c r="D3734" t="s">
        <v>777</v>
      </c>
      <c r="E3734" s="103">
        <v>0.65992080062361702</v>
      </c>
      <c r="F3734" s="103">
        <v>677931</v>
      </c>
      <c r="G3734" s="103">
        <v>1</v>
      </c>
      <c r="H3734" t="s">
        <v>54</v>
      </c>
      <c r="I3734" s="103"/>
    </row>
    <row r="3735" spans="1:9" x14ac:dyDescent="0.35">
      <c r="A3735" t="s">
        <v>6247</v>
      </c>
      <c r="B3735" t="s">
        <v>46</v>
      </c>
      <c r="C3735" t="s">
        <v>5071</v>
      </c>
      <c r="D3735" t="s">
        <v>777</v>
      </c>
      <c r="E3735" s="103">
        <v>0.45167382971544928</v>
      </c>
      <c r="F3735" s="103">
        <v>677931</v>
      </c>
      <c r="G3735" s="103">
        <v>1</v>
      </c>
      <c r="H3735" t="s">
        <v>54</v>
      </c>
      <c r="I3735" s="103"/>
    </row>
    <row r="3736" spans="1:9" x14ac:dyDescent="0.35">
      <c r="A3736" t="s">
        <v>6248</v>
      </c>
      <c r="B3736" t="s">
        <v>51</v>
      </c>
      <c r="C3736" t="s">
        <v>5071</v>
      </c>
      <c r="D3736" t="s">
        <v>776</v>
      </c>
      <c r="E3736" s="103">
        <v>0.74603072848609742</v>
      </c>
      <c r="F3736" s="103">
        <v>677931</v>
      </c>
      <c r="G3736" s="103">
        <v>1</v>
      </c>
      <c r="H3736" t="s">
        <v>1078</v>
      </c>
      <c r="I3736" s="103"/>
    </row>
    <row r="3737" spans="1:9" x14ac:dyDescent="0.35">
      <c r="A3737" t="s">
        <v>6249</v>
      </c>
      <c r="B3737" t="s">
        <v>44</v>
      </c>
      <c r="C3737" t="s">
        <v>5071</v>
      </c>
      <c r="D3737" t="s">
        <v>776</v>
      </c>
      <c r="E3737" s="103">
        <v>0.813892564287516</v>
      </c>
      <c r="F3737" s="103">
        <v>677931</v>
      </c>
      <c r="G3737" s="103">
        <v>1</v>
      </c>
      <c r="H3737" t="s">
        <v>54</v>
      </c>
      <c r="I3737" s="103"/>
    </row>
    <row r="3738" spans="1:9" x14ac:dyDescent="0.35">
      <c r="A3738" t="s">
        <v>6250</v>
      </c>
      <c r="B3738" t="s">
        <v>45</v>
      </c>
      <c r="C3738" t="s">
        <v>5071</v>
      </c>
      <c r="D3738" t="s">
        <v>776</v>
      </c>
      <c r="E3738" s="103">
        <v>0.27649297035513276</v>
      </c>
      <c r="F3738" s="103">
        <v>677931</v>
      </c>
      <c r="G3738" s="103">
        <v>1</v>
      </c>
      <c r="H3738" t="s">
        <v>54</v>
      </c>
      <c r="I3738" s="103"/>
    </row>
    <row r="3739" spans="1:9" x14ac:dyDescent="0.35">
      <c r="A3739" t="s">
        <v>6251</v>
      </c>
      <c r="B3739" t="s">
        <v>46</v>
      </c>
      <c r="C3739" t="s">
        <v>5071</v>
      </c>
      <c r="D3739" t="s">
        <v>776</v>
      </c>
      <c r="E3739" s="103">
        <v>0.14027185357836255</v>
      </c>
      <c r="F3739" s="103">
        <v>677931</v>
      </c>
      <c r="G3739" s="103">
        <v>1</v>
      </c>
      <c r="H3739" t="s">
        <v>54</v>
      </c>
      <c r="I3739" s="103"/>
    </row>
    <row r="3740" spans="1:9" x14ac:dyDescent="0.35">
      <c r="A3740" t="s">
        <v>354</v>
      </c>
      <c r="B3740" t="s">
        <v>47</v>
      </c>
      <c r="C3740" t="s">
        <v>353</v>
      </c>
      <c r="D3740" t="s">
        <v>54</v>
      </c>
      <c r="E3740" s="103">
        <v>284</v>
      </c>
      <c r="F3740" s="103">
        <v>677931</v>
      </c>
      <c r="G3740" s="103">
        <v>1</v>
      </c>
      <c r="H3740" t="s">
        <v>54</v>
      </c>
      <c r="I3740" s="103"/>
    </row>
    <row r="3741" spans="1:9" x14ac:dyDescent="0.35">
      <c r="A3741" t="s">
        <v>355</v>
      </c>
      <c r="B3741" t="s">
        <v>48</v>
      </c>
      <c r="C3741" t="s">
        <v>353</v>
      </c>
      <c r="D3741" t="s">
        <v>54</v>
      </c>
      <c r="E3741" s="103">
        <v>3822811.3302064184</v>
      </c>
      <c r="F3741" s="103">
        <v>677931</v>
      </c>
      <c r="G3741" s="103">
        <v>1</v>
      </c>
      <c r="H3741" t="s">
        <v>54</v>
      </c>
      <c r="I3741" s="103"/>
    </row>
    <row r="3742" spans="1:9" x14ac:dyDescent="0.35">
      <c r="A3742" t="s">
        <v>356</v>
      </c>
      <c r="B3742" t="s">
        <v>49</v>
      </c>
      <c r="C3742" t="s">
        <v>353</v>
      </c>
      <c r="D3742" t="s">
        <v>54</v>
      </c>
      <c r="E3742" s="103">
        <v>4.1892168967048267E-4</v>
      </c>
      <c r="F3742" s="103">
        <v>677931</v>
      </c>
      <c r="G3742" s="103">
        <v>1</v>
      </c>
      <c r="H3742" t="s">
        <v>54</v>
      </c>
      <c r="I3742" s="103"/>
    </row>
    <row r="3743" spans="1:9" x14ac:dyDescent="0.35">
      <c r="A3743" t="s">
        <v>357</v>
      </c>
      <c r="B3743" t="s">
        <v>50</v>
      </c>
      <c r="C3743" t="s">
        <v>353</v>
      </c>
      <c r="D3743" t="s">
        <v>54</v>
      </c>
      <c r="E3743" s="103">
        <v>5.6389386681040081</v>
      </c>
      <c r="F3743" s="103">
        <v>677931</v>
      </c>
      <c r="G3743" s="103">
        <v>1</v>
      </c>
      <c r="H3743" t="s">
        <v>54</v>
      </c>
      <c r="I3743" s="103"/>
    </row>
    <row r="3744" spans="1:9" x14ac:dyDescent="0.35">
      <c r="A3744" t="s">
        <v>6252</v>
      </c>
      <c r="B3744" t="s">
        <v>49</v>
      </c>
      <c r="C3744" t="s">
        <v>5072</v>
      </c>
      <c r="D3744" t="s">
        <v>54</v>
      </c>
      <c r="E3744" s="103">
        <v>0.99116724268398992</v>
      </c>
      <c r="F3744" s="103">
        <v>677931</v>
      </c>
      <c r="G3744" s="103">
        <v>1</v>
      </c>
      <c r="H3744" t="s">
        <v>54</v>
      </c>
      <c r="I3744" s="103"/>
    </row>
    <row r="3745" spans="1:9" x14ac:dyDescent="0.35">
      <c r="A3745" t="s">
        <v>6253</v>
      </c>
      <c r="B3745" t="s">
        <v>50</v>
      </c>
      <c r="C3745" t="s">
        <v>5072</v>
      </c>
      <c r="D3745" t="s">
        <v>54</v>
      </c>
      <c r="E3745" s="103">
        <v>160784.2356353637</v>
      </c>
      <c r="F3745" s="103">
        <v>677931</v>
      </c>
      <c r="G3745" s="103">
        <v>1</v>
      </c>
      <c r="H3745" t="s">
        <v>54</v>
      </c>
      <c r="I3745" s="103"/>
    </row>
    <row r="3746" spans="1:9" x14ac:dyDescent="0.35">
      <c r="A3746" t="s">
        <v>6254</v>
      </c>
      <c r="B3746" t="s">
        <v>51</v>
      </c>
      <c r="C3746" t="s">
        <v>5072</v>
      </c>
      <c r="D3746" t="s">
        <v>40</v>
      </c>
      <c r="E3746" s="103">
        <v>0.99964291366505376</v>
      </c>
      <c r="F3746" s="103">
        <v>677931</v>
      </c>
      <c r="G3746" s="103">
        <v>1</v>
      </c>
      <c r="H3746" t="s">
        <v>1078</v>
      </c>
      <c r="I3746" s="103"/>
    </row>
    <row r="3747" spans="1:9" x14ac:dyDescent="0.35">
      <c r="A3747" t="s">
        <v>6255</v>
      </c>
      <c r="B3747" t="s">
        <v>51</v>
      </c>
      <c r="C3747" t="s">
        <v>5072</v>
      </c>
      <c r="D3747" t="s">
        <v>5070</v>
      </c>
      <c r="E3747" s="103">
        <v>1.0000064248746634</v>
      </c>
      <c r="F3747" s="103">
        <v>677931</v>
      </c>
      <c r="G3747" s="103">
        <v>1</v>
      </c>
      <c r="H3747" t="s">
        <v>1078</v>
      </c>
      <c r="I3747" s="103"/>
    </row>
    <row r="3748" spans="1:9" x14ac:dyDescent="0.35">
      <c r="A3748" t="s">
        <v>6256</v>
      </c>
      <c r="B3748" t="s">
        <v>51</v>
      </c>
      <c r="C3748" t="s">
        <v>5072</v>
      </c>
      <c r="D3748" t="s">
        <v>5071</v>
      </c>
      <c r="E3748" s="103">
        <v>0.99997688870517143</v>
      </c>
      <c r="F3748" s="103">
        <v>677931</v>
      </c>
      <c r="G3748" s="103">
        <v>1</v>
      </c>
      <c r="H3748" t="s">
        <v>1078</v>
      </c>
      <c r="I3748" s="103"/>
    </row>
    <row r="3749" spans="1:9" x14ac:dyDescent="0.35">
      <c r="A3749" t="s">
        <v>6257</v>
      </c>
      <c r="B3749" t="s">
        <v>51</v>
      </c>
      <c r="C3749" t="s">
        <v>5072</v>
      </c>
      <c r="D3749" t="s">
        <v>5072</v>
      </c>
      <c r="E3749" s="103">
        <v>1</v>
      </c>
      <c r="F3749" s="103">
        <v>677931</v>
      </c>
      <c r="G3749" s="103">
        <v>1</v>
      </c>
      <c r="H3749" t="s">
        <v>1078</v>
      </c>
      <c r="I3749" s="103"/>
    </row>
    <row r="3750" spans="1:9" x14ac:dyDescent="0.35">
      <c r="A3750" t="s">
        <v>6258</v>
      </c>
      <c r="B3750" t="s">
        <v>51</v>
      </c>
      <c r="C3750" t="s">
        <v>5072</v>
      </c>
      <c r="D3750" t="s">
        <v>42</v>
      </c>
      <c r="E3750" s="103">
        <v>0.8904074632643767</v>
      </c>
      <c r="F3750" s="103">
        <v>677931</v>
      </c>
      <c r="G3750" s="103">
        <v>1</v>
      </c>
      <c r="H3750" t="s">
        <v>1078</v>
      </c>
      <c r="I3750" s="103"/>
    </row>
    <row r="3751" spans="1:9" x14ac:dyDescent="0.35">
      <c r="A3751" t="s">
        <v>6259</v>
      </c>
      <c r="B3751" t="s">
        <v>51</v>
      </c>
      <c r="C3751" t="s">
        <v>5072</v>
      </c>
      <c r="D3751" t="s">
        <v>1767</v>
      </c>
      <c r="E3751" s="103">
        <v>0.87200297827548734</v>
      </c>
      <c r="F3751" s="103">
        <v>677931</v>
      </c>
      <c r="G3751" s="103">
        <v>1</v>
      </c>
      <c r="H3751" t="s">
        <v>1078</v>
      </c>
      <c r="I3751" s="103"/>
    </row>
    <row r="3752" spans="1:9" x14ac:dyDescent="0.35">
      <c r="A3752" t="s">
        <v>6260</v>
      </c>
      <c r="B3752" t="s">
        <v>51</v>
      </c>
      <c r="C3752" t="s">
        <v>5072</v>
      </c>
      <c r="D3752" t="s">
        <v>1768</v>
      </c>
      <c r="E3752" s="103">
        <v>0.20303792672726015</v>
      </c>
      <c r="F3752" s="103">
        <v>677931</v>
      </c>
      <c r="G3752" s="103">
        <v>1</v>
      </c>
      <c r="H3752" t="s">
        <v>1078</v>
      </c>
      <c r="I3752" s="103"/>
    </row>
    <row r="3753" spans="1:9" x14ac:dyDescent="0.35">
      <c r="A3753" t="s">
        <v>6261</v>
      </c>
      <c r="B3753" t="s">
        <v>51</v>
      </c>
      <c r="C3753" t="s">
        <v>5072</v>
      </c>
      <c r="D3753" t="s">
        <v>340</v>
      </c>
      <c r="E3753" s="103">
        <v>0.79474808280699871</v>
      </c>
      <c r="F3753" s="103">
        <v>677931</v>
      </c>
      <c r="G3753" s="103">
        <v>1</v>
      </c>
      <c r="H3753" t="s">
        <v>1078</v>
      </c>
      <c r="I3753" s="103"/>
    </row>
    <row r="3754" spans="1:9" x14ac:dyDescent="0.35">
      <c r="A3754" t="s">
        <v>6262</v>
      </c>
      <c r="B3754" t="s">
        <v>51</v>
      </c>
      <c r="C3754" t="s">
        <v>5072</v>
      </c>
      <c r="D3754" t="s">
        <v>777</v>
      </c>
      <c r="E3754" s="103">
        <v>0.34413777332516804</v>
      </c>
      <c r="F3754" s="103">
        <v>677931</v>
      </c>
      <c r="G3754" s="103">
        <v>1</v>
      </c>
      <c r="H3754" t="s">
        <v>1078</v>
      </c>
      <c r="I3754" s="103"/>
    </row>
    <row r="3755" spans="1:9" x14ac:dyDescent="0.35">
      <c r="A3755" t="s">
        <v>7330</v>
      </c>
      <c r="B3755" t="s">
        <v>44</v>
      </c>
      <c r="C3755" t="s">
        <v>5072</v>
      </c>
      <c r="D3755" t="s">
        <v>777</v>
      </c>
      <c r="E3755" s="103">
        <v>1</v>
      </c>
      <c r="F3755" s="103">
        <v>677931</v>
      </c>
      <c r="G3755" s="103">
        <v>1</v>
      </c>
      <c r="H3755" t="s">
        <v>54</v>
      </c>
      <c r="I3755" s="103"/>
    </row>
    <row r="3756" spans="1:9" x14ac:dyDescent="0.35">
      <c r="A3756" t="s">
        <v>7331</v>
      </c>
      <c r="B3756" t="s">
        <v>45</v>
      </c>
      <c r="C3756" t="s">
        <v>5072</v>
      </c>
      <c r="D3756" t="s">
        <v>777</v>
      </c>
      <c r="E3756" s="103">
        <v>0.65993342139779754</v>
      </c>
      <c r="F3756" s="103">
        <v>677931</v>
      </c>
      <c r="G3756" s="103">
        <v>1</v>
      </c>
      <c r="H3756" t="s">
        <v>54</v>
      </c>
      <c r="I3756" s="103"/>
    </row>
    <row r="3757" spans="1:9" x14ac:dyDescent="0.35">
      <c r="A3757" t="s">
        <v>7332</v>
      </c>
      <c r="B3757" t="s">
        <v>46</v>
      </c>
      <c r="C3757" t="s">
        <v>5072</v>
      </c>
      <c r="D3757" t="s">
        <v>777</v>
      </c>
      <c r="E3757" s="103">
        <v>0.45168554457096655</v>
      </c>
      <c r="F3757" s="103">
        <v>677931</v>
      </c>
      <c r="G3757" s="103">
        <v>1</v>
      </c>
      <c r="H3757" t="s">
        <v>54</v>
      </c>
      <c r="I3757" s="103"/>
    </row>
    <row r="3758" spans="1:9" x14ac:dyDescent="0.35">
      <c r="A3758" t="s">
        <v>6263</v>
      </c>
      <c r="B3758" t="s">
        <v>51</v>
      </c>
      <c r="C3758" t="s">
        <v>5072</v>
      </c>
      <c r="D3758" t="s">
        <v>776</v>
      </c>
      <c r="E3758" s="103">
        <v>0.74600422891555274</v>
      </c>
      <c r="F3758" s="103">
        <v>677931</v>
      </c>
      <c r="G3758" s="103">
        <v>1</v>
      </c>
      <c r="H3758" t="s">
        <v>1078</v>
      </c>
      <c r="I3758" s="103"/>
    </row>
    <row r="3759" spans="1:9" x14ac:dyDescent="0.35">
      <c r="A3759" t="s">
        <v>7333</v>
      </c>
      <c r="B3759" t="s">
        <v>44</v>
      </c>
      <c r="C3759" t="s">
        <v>5072</v>
      </c>
      <c r="D3759" t="s">
        <v>776</v>
      </c>
      <c r="E3759" s="103">
        <v>0.813892564287516</v>
      </c>
      <c r="F3759" s="103">
        <v>677931</v>
      </c>
      <c r="G3759" s="103">
        <v>1</v>
      </c>
      <c r="H3759" t="s">
        <v>54</v>
      </c>
      <c r="I3759" s="103"/>
    </row>
    <row r="3760" spans="1:9" x14ac:dyDescent="0.35">
      <c r="A3760" t="s">
        <v>7334</v>
      </c>
      <c r="B3760" t="s">
        <v>45</v>
      </c>
      <c r="C3760" t="s">
        <v>5072</v>
      </c>
      <c r="D3760" t="s">
        <v>776</v>
      </c>
      <c r="E3760" s="103">
        <v>0.27649297035513276</v>
      </c>
      <c r="F3760" s="103">
        <v>677931</v>
      </c>
      <c r="G3760" s="103">
        <v>1</v>
      </c>
      <c r="H3760" t="s">
        <v>54</v>
      </c>
      <c r="I3760" s="103"/>
    </row>
    <row r="3761" spans="1:9" x14ac:dyDescent="0.35">
      <c r="A3761" t="s">
        <v>7335</v>
      </c>
      <c r="B3761" t="s">
        <v>46</v>
      </c>
      <c r="C3761" t="s">
        <v>5072</v>
      </c>
      <c r="D3761" t="s">
        <v>776</v>
      </c>
      <c r="E3761" s="103">
        <v>0.14027185357836255</v>
      </c>
      <c r="F3761" s="103">
        <v>677931</v>
      </c>
      <c r="G3761" s="103">
        <v>1</v>
      </c>
      <c r="H3761" t="s">
        <v>54</v>
      </c>
      <c r="I3761" s="103"/>
    </row>
    <row r="3762" spans="1:9" x14ac:dyDescent="0.35">
      <c r="A3762" t="s">
        <v>64</v>
      </c>
      <c r="B3762" t="s">
        <v>49</v>
      </c>
      <c r="C3762" t="s">
        <v>42</v>
      </c>
      <c r="D3762" t="s">
        <v>54</v>
      </c>
      <c r="E3762" s="103">
        <v>0.99323087452852876</v>
      </c>
      <c r="F3762" s="103">
        <v>677931</v>
      </c>
      <c r="G3762" s="103">
        <v>1</v>
      </c>
      <c r="H3762" t="s">
        <v>54</v>
      </c>
      <c r="I3762" s="103"/>
    </row>
    <row r="3763" spans="1:9" x14ac:dyDescent="0.35">
      <c r="A3763" t="s">
        <v>65</v>
      </c>
      <c r="B3763" t="s">
        <v>50</v>
      </c>
      <c r="C3763" t="s">
        <v>42</v>
      </c>
      <c r="D3763" t="s">
        <v>54</v>
      </c>
      <c r="E3763" s="103">
        <v>179165.59415674966</v>
      </c>
      <c r="F3763" s="103">
        <v>677931</v>
      </c>
      <c r="G3763" s="103">
        <v>1</v>
      </c>
      <c r="H3763" t="s">
        <v>54</v>
      </c>
      <c r="I3763" s="103"/>
    </row>
    <row r="3764" spans="1:9" x14ac:dyDescent="0.35">
      <c r="A3764" t="s">
        <v>1226</v>
      </c>
      <c r="B3764" t="s">
        <v>51</v>
      </c>
      <c r="C3764" t="s">
        <v>42</v>
      </c>
      <c r="D3764" t="s">
        <v>40</v>
      </c>
      <c r="E3764" s="103">
        <v>1.1401117725686465</v>
      </c>
      <c r="F3764" s="103">
        <v>677931</v>
      </c>
      <c r="G3764" s="103">
        <v>1</v>
      </c>
      <c r="H3764" t="s">
        <v>1078</v>
      </c>
      <c r="I3764" s="103"/>
    </row>
    <row r="3765" spans="1:9" x14ac:dyDescent="0.35">
      <c r="A3765" t="s">
        <v>6264</v>
      </c>
      <c r="B3765" t="s">
        <v>51</v>
      </c>
      <c r="C3765" t="s">
        <v>42</v>
      </c>
      <c r="D3765" t="s">
        <v>5070</v>
      </c>
      <c r="E3765" s="103">
        <v>1.140484756721291</v>
      </c>
      <c r="F3765" s="103">
        <v>677931</v>
      </c>
      <c r="G3765" s="103">
        <v>1</v>
      </c>
      <c r="H3765" t="s">
        <v>1078</v>
      </c>
      <c r="I3765" s="103"/>
    </row>
    <row r="3766" spans="1:9" x14ac:dyDescent="0.35">
      <c r="A3766" t="s">
        <v>6265</v>
      </c>
      <c r="B3766" t="s">
        <v>51</v>
      </c>
      <c r="C3766" t="s">
        <v>42</v>
      </c>
      <c r="D3766" t="s">
        <v>5071</v>
      </c>
      <c r="E3766" s="103">
        <v>1.1404516140163341</v>
      </c>
      <c r="F3766" s="103">
        <v>677931</v>
      </c>
      <c r="G3766" s="103">
        <v>1</v>
      </c>
      <c r="H3766" t="s">
        <v>1078</v>
      </c>
      <c r="I3766" s="103"/>
    </row>
    <row r="3767" spans="1:9" x14ac:dyDescent="0.35">
      <c r="A3767" t="s">
        <v>6266</v>
      </c>
      <c r="B3767" t="s">
        <v>51</v>
      </c>
      <c r="C3767" t="s">
        <v>42</v>
      </c>
      <c r="D3767" t="s">
        <v>5072</v>
      </c>
      <c r="E3767" s="103">
        <v>1.1404782044658666</v>
      </c>
      <c r="F3767" s="103">
        <v>677931</v>
      </c>
      <c r="G3767" s="103">
        <v>1</v>
      </c>
      <c r="H3767" t="s">
        <v>1078</v>
      </c>
      <c r="I3767" s="103"/>
    </row>
    <row r="3768" spans="1:9" x14ac:dyDescent="0.35">
      <c r="A3768" t="s">
        <v>1227</v>
      </c>
      <c r="B3768" t="s">
        <v>51</v>
      </c>
      <c r="C3768" t="s">
        <v>42</v>
      </c>
      <c r="D3768" t="s">
        <v>42</v>
      </c>
      <c r="E3768" s="103">
        <v>1</v>
      </c>
      <c r="F3768" s="103">
        <v>677931</v>
      </c>
      <c r="G3768" s="103">
        <v>1</v>
      </c>
      <c r="H3768" t="s">
        <v>1078</v>
      </c>
      <c r="I3768" s="103"/>
    </row>
    <row r="3769" spans="1:9" x14ac:dyDescent="0.35">
      <c r="A3769" t="s">
        <v>2129</v>
      </c>
      <c r="B3769" t="s">
        <v>51</v>
      </c>
      <c r="C3769" t="s">
        <v>42</v>
      </c>
      <c r="D3769" t="s">
        <v>1767</v>
      </c>
      <c r="E3769" s="103">
        <v>0.97878988272501899</v>
      </c>
      <c r="F3769" s="103">
        <v>677931</v>
      </c>
      <c r="G3769" s="103">
        <v>1</v>
      </c>
      <c r="H3769" t="s">
        <v>1078</v>
      </c>
      <c r="I3769" s="103"/>
    </row>
    <row r="3770" spans="1:9" x14ac:dyDescent="0.35">
      <c r="A3770" t="s">
        <v>2130</v>
      </c>
      <c r="B3770" t="s">
        <v>51</v>
      </c>
      <c r="C3770" t="s">
        <v>42</v>
      </c>
      <c r="D3770" t="s">
        <v>1768</v>
      </c>
      <c r="E3770" s="103">
        <v>0.21846678372351955</v>
      </c>
      <c r="F3770" s="103">
        <v>677931</v>
      </c>
      <c r="G3770" s="103">
        <v>1</v>
      </c>
      <c r="H3770" t="s">
        <v>1078</v>
      </c>
      <c r="I3770" s="103"/>
    </row>
    <row r="3771" spans="1:9" x14ac:dyDescent="0.35">
      <c r="A3771" t="s">
        <v>1228</v>
      </c>
      <c r="B3771" t="s">
        <v>51</v>
      </c>
      <c r="C3771" t="s">
        <v>42</v>
      </c>
      <c r="D3771" t="s">
        <v>340</v>
      </c>
      <c r="E3771" s="103">
        <v>0.89523772206884467</v>
      </c>
      <c r="F3771" s="103">
        <v>677931</v>
      </c>
      <c r="G3771" s="103">
        <v>1</v>
      </c>
      <c r="H3771" t="s">
        <v>1078</v>
      </c>
      <c r="I3771" s="103"/>
    </row>
    <row r="3772" spans="1:9" x14ac:dyDescent="0.35">
      <c r="A3772" t="s">
        <v>1229</v>
      </c>
      <c r="B3772" t="s">
        <v>51</v>
      </c>
      <c r="C3772" t="s">
        <v>42</v>
      </c>
      <c r="D3772" t="s">
        <v>777</v>
      </c>
      <c r="E3772" s="103">
        <v>0.3830328349802013</v>
      </c>
      <c r="F3772" s="103">
        <v>677931</v>
      </c>
      <c r="G3772" s="103">
        <v>1</v>
      </c>
      <c r="H3772" t="s">
        <v>1078</v>
      </c>
      <c r="I3772" s="103"/>
    </row>
    <row r="3773" spans="1:9" x14ac:dyDescent="0.35">
      <c r="A3773" t="s">
        <v>441</v>
      </c>
      <c r="B3773" t="s">
        <v>44</v>
      </c>
      <c r="C3773" t="s">
        <v>42</v>
      </c>
      <c r="D3773" t="s">
        <v>777</v>
      </c>
      <c r="E3773" s="103">
        <v>1</v>
      </c>
      <c r="F3773" s="103">
        <v>677931</v>
      </c>
      <c r="G3773" s="103">
        <v>1</v>
      </c>
      <c r="H3773" t="s">
        <v>54</v>
      </c>
      <c r="I3773" s="103"/>
    </row>
    <row r="3774" spans="1:9" x14ac:dyDescent="0.35">
      <c r="A3774" t="s">
        <v>442</v>
      </c>
      <c r="B3774" t="s">
        <v>45</v>
      </c>
      <c r="C3774" t="s">
        <v>42</v>
      </c>
      <c r="D3774" t="s">
        <v>777</v>
      </c>
      <c r="E3774" s="103">
        <v>0.62059147010016336</v>
      </c>
      <c r="F3774" s="103">
        <v>677931</v>
      </c>
      <c r="G3774" s="103">
        <v>1</v>
      </c>
      <c r="H3774" t="s">
        <v>54</v>
      </c>
      <c r="I3774" s="103"/>
    </row>
    <row r="3775" spans="1:9" x14ac:dyDescent="0.35">
      <c r="A3775" t="s">
        <v>443</v>
      </c>
      <c r="B3775" t="s">
        <v>46</v>
      </c>
      <c r="C3775" t="s">
        <v>42</v>
      </c>
      <c r="D3775" t="s">
        <v>777</v>
      </c>
      <c r="E3775" s="103">
        <v>0.40278217999838667</v>
      </c>
      <c r="F3775" s="103">
        <v>677931</v>
      </c>
      <c r="G3775" s="103">
        <v>1</v>
      </c>
      <c r="H3775" t="s">
        <v>54</v>
      </c>
      <c r="I3775" s="103"/>
    </row>
    <row r="3776" spans="1:9" x14ac:dyDescent="0.35">
      <c r="A3776" t="s">
        <v>1230</v>
      </c>
      <c r="B3776" t="s">
        <v>51</v>
      </c>
      <c r="C3776" t="s">
        <v>42</v>
      </c>
      <c r="D3776" t="s">
        <v>776</v>
      </c>
      <c r="E3776" s="103">
        <v>0.82953396191478435</v>
      </c>
      <c r="F3776" s="103">
        <v>677931</v>
      </c>
      <c r="G3776" s="103">
        <v>1</v>
      </c>
      <c r="H3776" t="s">
        <v>1078</v>
      </c>
      <c r="I3776" s="103"/>
    </row>
    <row r="3777" spans="1:9" x14ac:dyDescent="0.35">
      <c r="A3777" t="s">
        <v>445</v>
      </c>
      <c r="B3777" t="s">
        <v>44</v>
      </c>
      <c r="C3777" t="s">
        <v>42</v>
      </c>
      <c r="D3777" t="s">
        <v>776</v>
      </c>
      <c r="E3777" s="103">
        <v>0.71522765591188486</v>
      </c>
      <c r="F3777" s="103">
        <v>677931</v>
      </c>
      <c r="G3777" s="103">
        <v>1</v>
      </c>
      <c r="H3777" t="s">
        <v>54</v>
      </c>
      <c r="I3777" s="103"/>
    </row>
    <row r="3778" spans="1:9" x14ac:dyDescent="0.35">
      <c r="A3778" t="s">
        <v>446</v>
      </c>
      <c r="B3778" t="s">
        <v>45</v>
      </c>
      <c r="C3778" t="s">
        <v>42</v>
      </c>
      <c r="D3778" t="s">
        <v>776</v>
      </c>
      <c r="E3778" s="103">
        <v>0.21479485883896865</v>
      </c>
      <c r="F3778" s="103">
        <v>677931</v>
      </c>
      <c r="G3778" s="103">
        <v>1</v>
      </c>
      <c r="H3778" t="s">
        <v>54</v>
      </c>
      <c r="I3778" s="103"/>
    </row>
    <row r="3779" spans="1:9" x14ac:dyDescent="0.35">
      <c r="A3779" t="s">
        <v>447</v>
      </c>
      <c r="B3779" t="s">
        <v>46</v>
      </c>
      <c r="C3779" t="s">
        <v>42</v>
      </c>
      <c r="D3779" t="s">
        <v>776</v>
      </c>
      <c r="E3779" s="103">
        <v>0.10152535799940213</v>
      </c>
      <c r="F3779" s="103">
        <v>677931</v>
      </c>
      <c r="G3779" s="103">
        <v>1</v>
      </c>
      <c r="H3779" t="s">
        <v>54</v>
      </c>
      <c r="I3779" s="103"/>
    </row>
    <row r="3780" spans="1:9" x14ac:dyDescent="0.35">
      <c r="A3780" t="s">
        <v>2131</v>
      </c>
      <c r="B3780" t="s">
        <v>49</v>
      </c>
      <c r="C3780" t="s">
        <v>1767</v>
      </c>
      <c r="D3780" t="s">
        <v>54</v>
      </c>
      <c r="E3780" s="103">
        <v>0.99323087452852876</v>
      </c>
      <c r="F3780" s="103">
        <v>677931</v>
      </c>
      <c r="G3780" s="103">
        <v>1</v>
      </c>
      <c r="H3780" t="s">
        <v>54</v>
      </c>
      <c r="I3780" s="103"/>
    </row>
    <row r="3781" spans="1:9" x14ac:dyDescent="0.35">
      <c r="A3781" t="s">
        <v>2132</v>
      </c>
      <c r="B3781" t="s">
        <v>50</v>
      </c>
      <c r="C3781" t="s">
        <v>1767</v>
      </c>
      <c r="D3781" t="s">
        <v>54</v>
      </c>
      <c r="E3781" s="103">
        <v>182932.34635165468</v>
      </c>
      <c r="F3781" s="103">
        <v>677931</v>
      </c>
      <c r="G3781" s="103">
        <v>1</v>
      </c>
      <c r="H3781" t="s">
        <v>54</v>
      </c>
      <c r="I3781" s="103"/>
    </row>
    <row r="3782" spans="1:9" x14ac:dyDescent="0.35">
      <c r="A3782" t="s">
        <v>2133</v>
      </c>
      <c r="B3782" t="s">
        <v>51</v>
      </c>
      <c r="C3782" t="s">
        <v>1767</v>
      </c>
      <c r="D3782" t="s">
        <v>40</v>
      </c>
      <c r="E3782" s="103">
        <v>1.1672497240271691</v>
      </c>
      <c r="F3782" s="103">
        <v>677931</v>
      </c>
      <c r="G3782" s="103">
        <v>1</v>
      </c>
      <c r="H3782" t="s">
        <v>1078</v>
      </c>
      <c r="I3782" s="103"/>
    </row>
    <row r="3783" spans="1:9" x14ac:dyDescent="0.35">
      <c r="A3783" t="s">
        <v>6267</v>
      </c>
      <c r="B3783" t="s">
        <v>51</v>
      </c>
      <c r="C3783" t="s">
        <v>1767</v>
      </c>
      <c r="D3783" t="s">
        <v>5070</v>
      </c>
      <c r="E3783" s="103">
        <v>1.167623123684469</v>
      </c>
      <c r="F3783" s="103">
        <v>677931</v>
      </c>
      <c r="G3783" s="103">
        <v>1</v>
      </c>
      <c r="H3783" t="s">
        <v>1078</v>
      </c>
      <c r="I3783" s="103"/>
    </row>
    <row r="3784" spans="1:9" x14ac:dyDescent="0.35">
      <c r="A3784" t="s">
        <v>6268</v>
      </c>
      <c r="B3784" t="s">
        <v>51</v>
      </c>
      <c r="C3784" t="s">
        <v>1767</v>
      </c>
      <c r="D3784" t="s">
        <v>5071</v>
      </c>
      <c r="E3784" s="103">
        <v>1.1675895654748569</v>
      </c>
      <c r="F3784" s="103">
        <v>677931</v>
      </c>
      <c r="G3784" s="103">
        <v>1</v>
      </c>
      <c r="H3784" t="s">
        <v>1078</v>
      </c>
      <c r="I3784" s="103"/>
    </row>
    <row r="3785" spans="1:9" x14ac:dyDescent="0.35">
      <c r="A3785" t="s">
        <v>6269</v>
      </c>
      <c r="B3785" t="s">
        <v>51</v>
      </c>
      <c r="C3785" t="s">
        <v>1767</v>
      </c>
      <c r="D3785" t="s">
        <v>5072</v>
      </c>
      <c r="E3785" s="103">
        <v>1.1676165714290445</v>
      </c>
      <c r="F3785" s="103">
        <v>677931</v>
      </c>
      <c r="G3785" s="103">
        <v>1</v>
      </c>
      <c r="H3785" t="s">
        <v>1078</v>
      </c>
      <c r="I3785" s="103"/>
    </row>
    <row r="3786" spans="1:9" x14ac:dyDescent="0.35">
      <c r="A3786" t="s">
        <v>2134</v>
      </c>
      <c r="B3786" t="s">
        <v>51</v>
      </c>
      <c r="C3786" t="s">
        <v>1767</v>
      </c>
      <c r="D3786" t="s">
        <v>42</v>
      </c>
      <c r="E3786" s="103">
        <v>1.022963471861599</v>
      </c>
      <c r="F3786" s="103">
        <v>677931</v>
      </c>
      <c r="G3786" s="103">
        <v>1</v>
      </c>
      <c r="H3786" t="s">
        <v>1078</v>
      </c>
      <c r="I3786" s="103"/>
    </row>
    <row r="3787" spans="1:9" x14ac:dyDescent="0.35">
      <c r="A3787" t="s">
        <v>2135</v>
      </c>
      <c r="B3787" t="s">
        <v>51</v>
      </c>
      <c r="C3787" t="s">
        <v>1767</v>
      </c>
      <c r="D3787" t="s">
        <v>1767</v>
      </c>
      <c r="E3787" s="103">
        <v>1</v>
      </c>
      <c r="F3787" s="103">
        <v>677931</v>
      </c>
      <c r="G3787" s="103">
        <v>1</v>
      </c>
      <c r="H3787" t="s">
        <v>1078</v>
      </c>
      <c r="I3787" s="103"/>
    </row>
    <row r="3788" spans="1:9" x14ac:dyDescent="0.35">
      <c r="A3788" t="s">
        <v>2136</v>
      </c>
      <c r="B3788" t="s">
        <v>51</v>
      </c>
      <c r="C3788" t="s">
        <v>1767</v>
      </c>
      <c r="D3788" t="s">
        <v>1768</v>
      </c>
      <c r="E3788" s="103">
        <v>0.22256914805803504</v>
      </c>
      <c r="F3788" s="103">
        <v>677931</v>
      </c>
      <c r="G3788" s="103">
        <v>1</v>
      </c>
      <c r="H3788" t="s">
        <v>1078</v>
      </c>
      <c r="I3788" s="103"/>
    </row>
    <row r="3789" spans="1:9" x14ac:dyDescent="0.35">
      <c r="A3789" t="s">
        <v>2137</v>
      </c>
      <c r="B3789" t="s">
        <v>51</v>
      </c>
      <c r="C3789" t="s">
        <v>1767</v>
      </c>
      <c r="D3789" t="s">
        <v>340</v>
      </c>
      <c r="E3789" s="103">
        <v>0.91463555018886178</v>
      </c>
      <c r="F3789" s="103">
        <v>677931</v>
      </c>
      <c r="G3789" s="103">
        <v>1</v>
      </c>
      <c r="H3789" t="s">
        <v>1078</v>
      </c>
      <c r="I3789" s="103"/>
    </row>
    <row r="3790" spans="1:9" x14ac:dyDescent="0.35">
      <c r="A3790" t="s">
        <v>2138</v>
      </c>
      <c r="B3790" t="s">
        <v>51</v>
      </c>
      <c r="C3790" t="s">
        <v>1767</v>
      </c>
      <c r="D3790" t="s">
        <v>777</v>
      </c>
      <c r="E3790" s="103">
        <v>0.39092221135269306</v>
      </c>
      <c r="F3790" s="103">
        <v>677931</v>
      </c>
      <c r="G3790" s="103">
        <v>1</v>
      </c>
      <c r="H3790" t="s">
        <v>1078</v>
      </c>
      <c r="I3790" s="103"/>
    </row>
    <row r="3791" spans="1:9" x14ac:dyDescent="0.35">
      <c r="A3791" t="s">
        <v>2139</v>
      </c>
      <c r="B3791" t="s">
        <v>44</v>
      </c>
      <c r="C3791" t="s">
        <v>1767</v>
      </c>
      <c r="D3791" t="s">
        <v>777</v>
      </c>
      <c r="E3791" s="103">
        <v>1</v>
      </c>
      <c r="F3791" s="103">
        <v>677931</v>
      </c>
      <c r="G3791" s="103">
        <v>1</v>
      </c>
      <c r="H3791" t="s">
        <v>54</v>
      </c>
      <c r="I3791" s="103"/>
    </row>
    <row r="3792" spans="1:9" x14ac:dyDescent="0.35">
      <c r="A3792" t="s">
        <v>2140</v>
      </c>
      <c r="B3792" t="s">
        <v>45</v>
      </c>
      <c r="C3792" t="s">
        <v>1767</v>
      </c>
      <c r="D3792" t="s">
        <v>777</v>
      </c>
      <c r="E3792" s="103">
        <v>0.61275549824769704</v>
      </c>
      <c r="F3792" s="103">
        <v>677931</v>
      </c>
      <c r="G3792" s="103">
        <v>1</v>
      </c>
      <c r="H3792" t="s">
        <v>54</v>
      </c>
      <c r="I3792" s="103"/>
    </row>
    <row r="3793" spans="1:9" x14ac:dyDescent="0.35">
      <c r="A3793" t="s">
        <v>2141</v>
      </c>
      <c r="B3793" t="s">
        <v>46</v>
      </c>
      <c r="C3793" t="s">
        <v>1767</v>
      </c>
      <c r="D3793" t="s">
        <v>777</v>
      </c>
      <c r="E3793" s="103">
        <v>0.39342804577542317</v>
      </c>
      <c r="F3793" s="103">
        <v>677931</v>
      </c>
      <c r="G3793" s="103">
        <v>1</v>
      </c>
      <c r="H3793" t="s">
        <v>54</v>
      </c>
      <c r="I3793" s="103"/>
    </row>
    <row r="3794" spans="1:9" x14ac:dyDescent="0.35">
      <c r="A3794" t="s">
        <v>2142</v>
      </c>
      <c r="B3794" t="s">
        <v>51</v>
      </c>
      <c r="C3794" t="s">
        <v>1767</v>
      </c>
      <c r="D3794" t="s">
        <v>776</v>
      </c>
      <c r="E3794" s="103">
        <v>0.8468276450660478</v>
      </c>
      <c r="F3794" s="103">
        <v>677931</v>
      </c>
      <c r="G3794" s="103">
        <v>1</v>
      </c>
      <c r="H3794" t="s">
        <v>1078</v>
      </c>
      <c r="I3794" s="103"/>
    </row>
    <row r="3795" spans="1:9" x14ac:dyDescent="0.35">
      <c r="A3795" t="s">
        <v>2143</v>
      </c>
      <c r="B3795" t="s">
        <v>44</v>
      </c>
      <c r="C3795" t="s">
        <v>1767</v>
      </c>
      <c r="D3795" t="s">
        <v>776</v>
      </c>
      <c r="E3795" s="103">
        <v>0.69709159191717152</v>
      </c>
      <c r="F3795" s="103">
        <v>677931</v>
      </c>
      <c r="G3795" s="103">
        <v>1</v>
      </c>
      <c r="H3795" t="s">
        <v>54</v>
      </c>
      <c r="I3795" s="103"/>
    </row>
    <row r="3796" spans="1:9" x14ac:dyDescent="0.35">
      <c r="A3796" t="s">
        <v>2144</v>
      </c>
      <c r="B3796" t="s">
        <v>45</v>
      </c>
      <c r="C3796" t="s">
        <v>1767</v>
      </c>
      <c r="D3796" t="s">
        <v>776</v>
      </c>
      <c r="E3796" s="103">
        <v>0.20369312069589357</v>
      </c>
      <c r="F3796" s="103">
        <v>677931</v>
      </c>
      <c r="G3796" s="103">
        <v>1</v>
      </c>
      <c r="H3796" t="s">
        <v>54</v>
      </c>
      <c r="I3796" s="103"/>
    </row>
    <row r="3797" spans="1:9" x14ac:dyDescent="0.35">
      <c r="A3797" t="s">
        <v>2145</v>
      </c>
      <c r="B3797" t="s">
        <v>46</v>
      </c>
      <c r="C3797" t="s">
        <v>1767</v>
      </c>
      <c r="D3797" t="s">
        <v>776</v>
      </c>
      <c r="E3797" s="103">
        <v>9.5434574057252322E-2</v>
      </c>
      <c r="F3797" s="103">
        <v>677931</v>
      </c>
      <c r="G3797" s="103">
        <v>1</v>
      </c>
      <c r="H3797" t="s">
        <v>54</v>
      </c>
      <c r="I3797" s="103"/>
    </row>
    <row r="3798" spans="1:9" x14ac:dyDescent="0.35">
      <c r="A3798" t="s">
        <v>2146</v>
      </c>
      <c r="B3798" t="s">
        <v>49</v>
      </c>
      <c r="C3798" t="s">
        <v>1768</v>
      </c>
      <c r="D3798" t="s">
        <v>54</v>
      </c>
      <c r="E3798" s="103">
        <v>0.99773575776885848</v>
      </c>
      <c r="F3798" s="103">
        <v>677931</v>
      </c>
      <c r="G3798" s="103">
        <v>1</v>
      </c>
      <c r="H3798" t="s">
        <v>54</v>
      </c>
      <c r="I3798" s="103"/>
    </row>
    <row r="3799" spans="1:9" x14ac:dyDescent="0.35">
      <c r="A3799" t="s">
        <v>2147</v>
      </c>
      <c r="B3799" t="s">
        <v>50</v>
      </c>
      <c r="C3799" t="s">
        <v>1768</v>
      </c>
      <c r="D3799" t="s">
        <v>54</v>
      </c>
      <c r="E3799" s="103">
        <v>1013094.9102614567</v>
      </c>
      <c r="F3799" s="103">
        <v>677931</v>
      </c>
      <c r="G3799" s="103">
        <v>1</v>
      </c>
      <c r="H3799" t="s">
        <v>54</v>
      </c>
      <c r="I3799" s="103"/>
    </row>
    <row r="3800" spans="1:9" x14ac:dyDescent="0.35">
      <c r="A3800" t="s">
        <v>2148</v>
      </c>
      <c r="B3800" t="s">
        <v>51</v>
      </c>
      <c r="C3800" t="s">
        <v>1768</v>
      </c>
      <c r="D3800" t="s">
        <v>40</v>
      </c>
      <c r="E3800" s="103">
        <v>7.3763212587641842</v>
      </c>
      <c r="F3800" s="103">
        <v>677931</v>
      </c>
      <c r="G3800" s="103">
        <v>1</v>
      </c>
      <c r="H3800" t="s">
        <v>1078</v>
      </c>
      <c r="I3800" s="103"/>
    </row>
    <row r="3801" spans="1:9" x14ac:dyDescent="0.35">
      <c r="A3801" t="s">
        <v>6270</v>
      </c>
      <c r="B3801" t="s">
        <v>51</v>
      </c>
      <c r="C3801" t="s">
        <v>1768</v>
      </c>
      <c r="D3801" t="s">
        <v>5070</v>
      </c>
      <c r="E3801" s="103">
        <v>7.3548745408699636</v>
      </c>
      <c r="F3801" s="103">
        <v>677931</v>
      </c>
      <c r="G3801" s="103">
        <v>1</v>
      </c>
      <c r="H3801" t="s">
        <v>1078</v>
      </c>
      <c r="I3801" s="103"/>
    </row>
    <row r="3802" spans="1:9" x14ac:dyDescent="0.35">
      <c r="A3802" t="s">
        <v>6271</v>
      </c>
      <c r="B3802" t="s">
        <v>51</v>
      </c>
      <c r="C3802" t="s">
        <v>1768</v>
      </c>
      <c r="D3802" t="s">
        <v>5071</v>
      </c>
      <c r="E3802" s="103">
        <v>7.3546907436627569</v>
      </c>
      <c r="F3802" s="103">
        <v>677931</v>
      </c>
      <c r="G3802" s="103">
        <v>1</v>
      </c>
      <c r="H3802" t="s">
        <v>1078</v>
      </c>
      <c r="I3802" s="103"/>
    </row>
    <row r="3803" spans="1:9" x14ac:dyDescent="0.35">
      <c r="A3803" t="s">
        <v>6272</v>
      </c>
      <c r="B3803" t="s">
        <v>51</v>
      </c>
      <c r="C3803" t="s">
        <v>1768</v>
      </c>
      <c r="D3803" t="s">
        <v>5072</v>
      </c>
      <c r="E3803" s="103">
        <v>7.3548519965687751</v>
      </c>
      <c r="F3803" s="103">
        <v>677931</v>
      </c>
      <c r="G3803" s="103">
        <v>1</v>
      </c>
      <c r="H3803" t="s">
        <v>1078</v>
      </c>
      <c r="I3803" s="103"/>
    </row>
    <row r="3804" spans="1:9" x14ac:dyDescent="0.35">
      <c r="A3804" t="s">
        <v>2149</v>
      </c>
      <c r="B3804" t="s">
        <v>51</v>
      </c>
      <c r="C3804" t="s">
        <v>1768</v>
      </c>
      <c r="D3804" t="s">
        <v>42</v>
      </c>
      <c r="E3804" s="103">
        <v>6.3027485679466944</v>
      </c>
      <c r="F3804" s="103">
        <v>677931</v>
      </c>
      <c r="G3804" s="103">
        <v>1</v>
      </c>
      <c r="H3804" t="s">
        <v>1078</v>
      </c>
      <c r="I3804" s="103"/>
    </row>
    <row r="3805" spans="1:9" x14ac:dyDescent="0.35">
      <c r="A3805" t="s">
        <v>2150</v>
      </c>
      <c r="B3805" t="s">
        <v>51</v>
      </c>
      <c r="C3805" t="s">
        <v>1768</v>
      </c>
      <c r="D3805" t="s">
        <v>1767</v>
      </c>
      <c r="E3805" s="103">
        <v>6.1527271746883914</v>
      </c>
      <c r="F3805" s="103">
        <v>677931</v>
      </c>
      <c r="G3805" s="103">
        <v>1</v>
      </c>
      <c r="H3805" t="s">
        <v>1078</v>
      </c>
      <c r="I3805" s="103"/>
    </row>
    <row r="3806" spans="1:9" x14ac:dyDescent="0.35">
      <c r="A3806" t="s">
        <v>2151</v>
      </c>
      <c r="B3806" t="s">
        <v>51</v>
      </c>
      <c r="C3806" t="s">
        <v>1768</v>
      </c>
      <c r="D3806" t="s">
        <v>1768</v>
      </c>
      <c r="E3806" s="103">
        <v>1</v>
      </c>
      <c r="F3806" s="103">
        <v>677931</v>
      </c>
      <c r="G3806" s="103">
        <v>1</v>
      </c>
      <c r="H3806" t="s">
        <v>1078</v>
      </c>
      <c r="I3806" s="103"/>
    </row>
    <row r="3807" spans="1:9" x14ac:dyDescent="0.35">
      <c r="A3807" t="s">
        <v>2152</v>
      </c>
      <c r="B3807" t="s">
        <v>51</v>
      </c>
      <c r="C3807" t="s">
        <v>1768</v>
      </c>
      <c r="D3807" t="s">
        <v>340</v>
      </c>
      <c r="E3807" s="103">
        <v>5.5346559351623608</v>
      </c>
      <c r="F3807" s="103">
        <v>677931</v>
      </c>
      <c r="G3807" s="103">
        <v>1</v>
      </c>
      <c r="H3807" t="s">
        <v>1078</v>
      </c>
      <c r="I3807" s="103"/>
    </row>
    <row r="3808" spans="1:9" x14ac:dyDescent="0.35">
      <c r="A3808" t="s">
        <v>2153</v>
      </c>
      <c r="B3808" t="s">
        <v>51</v>
      </c>
      <c r="C3808" t="s">
        <v>1768</v>
      </c>
      <c r="D3808" t="s">
        <v>777</v>
      </c>
      <c r="E3808" s="103">
        <v>2.1596662417297119</v>
      </c>
      <c r="F3808" s="103">
        <v>677931</v>
      </c>
      <c r="G3808" s="103">
        <v>1</v>
      </c>
      <c r="H3808" t="s">
        <v>1078</v>
      </c>
      <c r="I3808" s="103"/>
    </row>
    <row r="3809" spans="1:9" x14ac:dyDescent="0.35">
      <c r="A3809" t="s">
        <v>2154</v>
      </c>
      <c r="B3809" t="s">
        <v>44</v>
      </c>
      <c r="C3809" t="s">
        <v>1768</v>
      </c>
      <c r="D3809" t="s">
        <v>777</v>
      </c>
      <c r="E3809" s="103">
        <v>0.13145143089783473</v>
      </c>
      <c r="F3809" s="103">
        <v>677931</v>
      </c>
      <c r="G3809" s="103">
        <v>1</v>
      </c>
      <c r="H3809" t="s">
        <v>54</v>
      </c>
      <c r="I3809" s="103"/>
    </row>
    <row r="3810" spans="1:9" x14ac:dyDescent="0.35">
      <c r="A3810" t="s">
        <v>2155</v>
      </c>
      <c r="B3810" t="s">
        <v>45</v>
      </c>
      <c r="C3810" t="s">
        <v>1768</v>
      </c>
      <c r="D3810" t="s">
        <v>777</v>
      </c>
      <c r="E3810" s="103">
        <v>3.6498765378916449E-2</v>
      </c>
      <c r="F3810" s="103">
        <v>677931</v>
      </c>
      <c r="G3810" s="103">
        <v>1</v>
      </c>
      <c r="H3810" t="s">
        <v>54</v>
      </c>
      <c r="I3810" s="103"/>
    </row>
    <row r="3811" spans="1:9" x14ac:dyDescent="0.35">
      <c r="A3811" t="s">
        <v>2156</v>
      </c>
      <c r="B3811" t="s">
        <v>46</v>
      </c>
      <c r="C3811" t="s">
        <v>1768</v>
      </c>
      <c r="D3811" t="s">
        <v>777</v>
      </c>
      <c r="E3811" s="103">
        <v>1.6498543230316565E-2</v>
      </c>
      <c r="F3811" s="103">
        <v>677931</v>
      </c>
      <c r="G3811" s="103">
        <v>1</v>
      </c>
      <c r="H3811" t="s">
        <v>54</v>
      </c>
      <c r="I3811" s="103"/>
    </row>
    <row r="3812" spans="1:9" x14ac:dyDescent="0.35">
      <c r="A3812" t="s">
        <v>2157</v>
      </c>
      <c r="B3812" t="s">
        <v>51</v>
      </c>
      <c r="C3812" t="s">
        <v>1768</v>
      </c>
      <c r="D3812" t="s">
        <v>776</v>
      </c>
      <c r="E3812" s="103">
        <v>4.6606191749195851</v>
      </c>
      <c r="F3812" s="103">
        <v>677931</v>
      </c>
      <c r="G3812" s="103">
        <v>1</v>
      </c>
      <c r="H3812" t="s">
        <v>1078</v>
      </c>
      <c r="I3812" s="103"/>
    </row>
    <row r="3813" spans="1:9" x14ac:dyDescent="0.35">
      <c r="A3813" t="s">
        <v>2158</v>
      </c>
      <c r="B3813" t="s">
        <v>44</v>
      </c>
      <c r="C3813" t="s">
        <v>1768</v>
      </c>
      <c r="D3813" t="s">
        <v>776</v>
      </c>
      <c r="E3813" s="103">
        <v>1.0388962888553555E-2</v>
      </c>
      <c r="F3813" s="103">
        <v>677931</v>
      </c>
      <c r="G3813" s="103">
        <v>1</v>
      </c>
      <c r="H3813" t="s">
        <v>54</v>
      </c>
      <c r="I3813" s="103"/>
    </row>
    <row r="3814" spans="1:9" x14ac:dyDescent="0.35">
      <c r="A3814" t="s">
        <v>2159</v>
      </c>
      <c r="B3814" t="s">
        <v>45</v>
      </c>
      <c r="C3814" t="s">
        <v>1768</v>
      </c>
      <c r="D3814" t="s">
        <v>776</v>
      </c>
      <c r="E3814" s="103">
        <v>6.3558638457977016E-3</v>
      </c>
      <c r="F3814" s="103">
        <v>677931</v>
      </c>
      <c r="G3814" s="103">
        <v>1</v>
      </c>
      <c r="H3814" t="s">
        <v>54</v>
      </c>
      <c r="I3814" s="103"/>
    </row>
    <row r="3815" spans="1:9" x14ac:dyDescent="0.35">
      <c r="A3815" t="s">
        <v>2160</v>
      </c>
      <c r="B3815" t="s">
        <v>46</v>
      </c>
      <c r="C3815" t="s">
        <v>1768</v>
      </c>
      <c r="D3815" t="s">
        <v>776</v>
      </c>
      <c r="E3815" s="103">
        <v>7.6447859646718462E-3</v>
      </c>
      <c r="F3815" s="103">
        <v>677931</v>
      </c>
      <c r="G3815" s="103">
        <v>1</v>
      </c>
      <c r="H3815" t="s">
        <v>54</v>
      </c>
      <c r="I3815" s="103"/>
    </row>
    <row r="3816" spans="1:9" x14ac:dyDescent="0.35">
      <c r="A3816" t="s">
        <v>400</v>
      </c>
      <c r="B3816" t="s">
        <v>49</v>
      </c>
      <c r="C3816" t="s">
        <v>340</v>
      </c>
      <c r="D3816" t="s">
        <v>54</v>
      </c>
      <c r="E3816" s="103">
        <v>1</v>
      </c>
      <c r="F3816" s="103">
        <v>677931</v>
      </c>
      <c r="G3816" s="103">
        <v>1</v>
      </c>
      <c r="H3816" t="s">
        <v>54</v>
      </c>
      <c r="I3816" s="103"/>
    </row>
    <row r="3817" spans="1:9" x14ac:dyDescent="0.35">
      <c r="A3817" t="s">
        <v>401</v>
      </c>
      <c r="B3817" t="s">
        <v>50</v>
      </c>
      <c r="C3817" t="s">
        <v>340</v>
      </c>
      <c r="D3817" t="s">
        <v>54</v>
      </c>
      <c r="E3817" s="103">
        <v>231733.82615010533</v>
      </c>
      <c r="F3817" s="103">
        <v>677931</v>
      </c>
      <c r="G3817" s="103">
        <v>1</v>
      </c>
      <c r="H3817" t="s">
        <v>54</v>
      </c>
      <c r="I3817" s="103"/>
    </row>
    <row r="3818" spans="1:9" x14ac:dyDescent="0.35">
      <c r="A3818" t="s">
        <v>1231</v>
      </c>
      <c r="B3818" t="s">
        <v>51</v>
      </c>
      <c r="C3818" t="s">
        <v>340</v>
      </c>
      <c r="D3818" t="s">
        <v>40</v>
      </c>
      <c r="E3818" s="103">
        <v>1.4412812700512871</v>
      </c>
      <c r="F3818" s="103">
        <v>677931</v>
      </c>
      <c r="G3818" s="103">
        <v>1</v>
      </c>
      <c r="H3818" t="s">
        <v>1078</v>
      </c>
      <c r="I3818" s="103"/>
    </row>
    <row r="3819" spans="1:9" x14ac:dyDescent="0.35">
      <c r="A3819" t="s">
        <v>6273</v>
      </c>
      <c r="B3819" t="s">
        <v>51</v>
      </c>
      <c r="C3819" t="s">
        <v>340</v>
      </c>
      <c r="D3819" t="s">
        <v>5070</v>
      </c>
      <c r="E3819" s="103">
        <v>1.2634498028242747</v>
      </c>
      <c r="F3819" s="103">
        <v>677931</v>
      </c>
      <c r="G3819" s="103">
        <v>1</v>
      </c>
      <c r="H3819" t="s">
        <v>1078</v>
      </c>
      <c r="I3819" s="103"/>
    </row>
    <row r="3820" spans="1:9" x14ac:dyDescent="0.35">
      <c r="A3820" t="s">
        <v>6274</v>
      </c>
      <c r="B3820" t="s">
        <v>51</v>
      </c>
      <c r="C3820" t="s">
        <v>340</v>
      </c>
      <c r="D3820" t="s">
        <v>5071</v>
      </c>
      <c r="E3820" s="103">
        <v>1.2634100587294579</v>
      </c>
      <c r="F3820" s="103">
        <v>677931</v>
      </c>
      <c r="G3820" s="103">
        <v>1</v>
      </c>
      <c r="H3820" t="s">
        <v>1078</v>
      </c>
      <c r="I3820" s="103"/>
    </row>
    <row r="3821" spans="1:9" x14ac:dyDescent="0.35">
      <c r="A3821" t="s">
        <v>6275</v>
      </c>
      <c r="B3821" t="s">
        <v>51</v>
      </c>
      <c r="C3821" t="s">
        <v>340</v>
      </c>
      <c r="D3821" t="s">
        <v>5072</v>
      </c>
      <c r="E3821" s="103">
        <v>1.2634435694334738</v>
      </c>
      <c r="F3821" s="103">
        <v>677931</v>
      </c>
      <c r="G3821" s="103">
        <v>1</v>
      </c>
      <c r="H3821" t="s">
        <v>1078</v>
      </c>
      <c r="I3821" s="103"/>
    </row>
    <row r="3822" spans="1:9" x14ac:dyDescent="0.35">
      <c r="A3822" t="s">
        <v>1232</v>
      </c>
      <c r="B3822" t="s">
        <v>51</v>
      </c>
      <c r="C3822" t="s">
        <v>340</v>
      </c>
      <c r="D3822" t="s">
        <v>42</v>
      </c>
      <c r="E3822" s="103">
        <v>1.1903045916052133</v>
      </c>
      <c r="F3822" s="103">
        <v>677931</v>
      </c>
      <c r="G3822" s="103">
        <v>1</v>
      </c>
      <c r="H3822" t="s">
        <v>1078</v>
      </c>
      <c r="I3822" s="103"/>
    </row>
    <row r="3823" spans="1:9" x14ac:dyDescent="0.35">
      <c r="A3823" t="s">
        <v>2161</v>
      </c>
      <c r="B3823" t="s">
        <v>51</v>
      </c>
      <c r="C3823" t="s">
        <v>340</v>
      </c>
      <c r="D3823" t="s">
        <v>1767</v>
      </c>
      <c r="E3823" s="103">
        <v>1.1618927135735508</v>
      </c>
      <c r="F3823" s="103">
        <v>677931</v>
      </c>
      <c r="G3823" s="103">
        <v>1</v>
      </c>
      <c r="H3823" t="s">
        <v>1078</v>
      </c>
      <c r="I3823" s="103"/>
    </row>
    <row r="3824" spans="1:9" x14ac:dyDescent="0.35">
      <c r="A3824" t="s">
        <v>2162</v>
      </c>
      <c r="B3824" t="s">
        <v>51</v>
      </c>
      <c r="C3824" t="s">
        <v>340</v>
      </c>
      <c r="D3824" t="s">
        <v>1768</v>
      </c>
      <c r="E3824" s="103">
        <v>0.58492131733341646</v>
      </c>
      <c r="F3824" s="103">
        <v>677931</v>
      </c>
      <c r="G3824" s="103">
        <v>1</v>
      </c>
      <c r="H3824" t="s">
        <v>1078</v>
      </c>
      <c r="I3824" s="103"/>
    </row>
    <row r="3825" spans="1:9" x14ac:dyDescent="0.35">
      <c r="A3825" t="s">
        <v>1233</v>
      </c>
      <c r="B3825" t="s">
        <v>51</v>
      </c>
      <c r="C3825" t="s">
        <v>340</v>
      </c>
      <c r="D3825" t="s">
        <v>340</v>
      </c>
      <c r="E3825" s="103">
        <v>1</v>
      </c>
      <c r="F3825" s="103">
        <v>677931</v>
      </c>
      <c r="G3825" s="103">
        <v>1</v>
      </c>
      <c r="H3825" t="s">
        <v>1078</v>
      </c>
      <c r="I3825" s="103"/>
    </row>
    <row r="3826" spans="1:9" x14ac:dyDescent="0.35">
      <c r="A3826" t="s">
        <v>1234</v>
      </c>
      <c r="B3826" t="s">
        <v>51</v>
      </c>
      <c r="C3826" t="s">
        <v>340</v>
      </c>
      <c r="D3826" t="s">
        <v>777</v>
      </c>
      <c r="E3826" s="103">
        <v>0.47875246414015554</v>
      </c>
      <c r="F3826" s="103">
        <v>677931</v>
      </c>
      <c r="G3826" s="103">
        <v>1</v>
      </c>
      <c r="H3826" t="s">
        <v>1078</v>
      </c>
      <c r="I3826" s="103"/>
    </row>
    <row r="3827" spans="1:9" x14ac:dyDescent="0.35">
      <c r="A3827" t="s">
        <v>449</v>
      </c>
      <c r="B3827" t="s">
        <v>44</v>
      </c>
      <c r="C3827" t="s">
        <v>340</v>
      </c>
      <c r="D3827" t="s">
        <v>777</v>
      </c>
      <c r="E3827" s="103">
        <v>0.97327751644341387</v>
      </c>
      <c r="F3827" s="103">
        <v>677931</v>
      </c>
      <c r="G3827" s="103">
        <v>1</v>
      </c>
      <c r="H3827" t="s">
        <v>54</v>
      </c>
      <c r="I3827" s="103"/>
    </row>
    <row r="3828" spans="1:9" x14ac:dyDescent="0.35">
      <c r="A3828" t="s">
        <v>450</v>
      </c>
      <c r="B3828" t="s">
        <v>45</v>
      </c>
      <c r="C3828" t="s">
        <v>340</v>
      </c>
      <c r="D3828" t="s">
        <v>777</v>
      </c>
      <c r="E3828" s="103">
        <v>0.54945936182675659</v>
      </c>
      <c r="F3828" s="103">
        <v>677931</v>
      </c>
      <c r="G3828" s="103">
        <v>1</v>
      </c>
      <c r="H3828" t="s">
        <v>54</v>
      </c>
      <c r="I3828" s="103"/>
    </row>
    <row r="3829" spans="1:9" x14ac:dyDescent="0.35">
      <c r="A3829" t="s">
        <v>451</v>
      </c>
      <c r="B3829" t="s">
        <v>46</v>
      </c>
      <c r="C3829" t="s">
        <v>340</v>
      </c>
      <c r="D3829" t="s">
        <v>777</v>
      </c>
      <c r="E3829" s="103">
        <v>0.33218379600477327</v>
      </c>
      <c r="F3829" s="103">
        <v>677931</v>
      </c>
      <c r="G3829" s="103">
        <v>1</v>
      </c>
      <c r="H3829" t="s">
        <v>54</v>
      </c>
      <c r="I3829" s="103"/>
    </row>
    <row r="3830" spans="1:9" x14ac:dyDescent="0.35">
      <c r="A3830" t="s">
        <v>1235</v>
      </c>
      <c r="B3830" t="s">
        <v>51</v>
      </c>
      <c r="C3830" t="s">
        <v>340</v>
      </c>
      <c r="D3830" t="s">
        <v>776</v>
      </c>
      <c r="E3830" s="103">
        <v>1.0546609578356403</v>
      </c>
      <c r="F3830" s="103">
        <v>677931</v>
      </c>
      <c r="G3830" s="103">
        <v>1</v>
      </c>
      <c r="H3830" t="s">
        <v>1078</v>
      </c>
      <c r="I3830" s="103"/>
    </row>
    <row r="3831" spans="1:9" x14ac:dyDescent="0.35">
      <c r="A3831" t="s">
        <v>453</v>
      </c>
      <c r="B3831" t="s">
        <v>44</v>
      </c>
      <c r="C3831" t="s">
        <v>340</v>
      </c>
      <c r="D3831" t="s">
        <v>776</v>
      </c>
      <c r="E3831" s="103">
        <v>0.57121152447667978</v>
      </c>
      <c r="F3831" s="103">
        <v>677931</v>
      </c>
      <c r="G3831" s="103">
        <v>1</v>
      </c>
      <c r="H3831" t="s">
        <v>54</v>
      </c>
      <c r="I3831" s="103"/>
    </row>
    <row r="3832" spans="1:9" x14ac:dyDescent="0.35">
      <c r="A3832" t="s">
        <v>454</v>
      </c>
      <c r="B3832" t="s">
        <v>45</v>
      </c>
      <c r="C3832" t="s">
        <v>340</v>
      </c>
      <c r="D3832" t="s">
        <v>776</v>
      </c>
      <c r="E3832" s="103">
        <v>0.15056136451703972</v>
      </c>
      <c r="F3832" s="103">
        <v>677931</v>
      </c>
      <c r="G3832" s="103">
        <v>1</v>
      </c>
      <c r="H3832" t="s">
        <v>54</v>
      </c>
      <c r="I3832" s="103"/>
    </row>
    <row r="3833" spans="1:9" x14ac:dyDescent="0.35">
      <c r="A3833" t="s">
        <v>455</v>
      </c>
      <c r="B3833" t="s">
        <v>46</v>
      </c>
      <c r="C3833" t="s">
        <v>340</v>
      </c>
      <c r="D3833" t="s">
        <v>776</v>
      </c>
      <c r="E3833" s="103">
        <v>5.6592335646711761E-2</v>
      </c>
      <c r="F3833" s="103">
        <v>677931</v>
      </c>
      <c r="G3833" s="103">
        <v>1</v>
      </c>
      <c r="H3833" t="s">
        <v>54</v>
      </c>
      <c r="I3833" s="103"/>
    </row>
    <row r="3834" spans="1:9" x14ac:dyDescent="0.35">
      <c r="A3834" t="s">
        <v>1236</v>
      </c>
      <c r="B3834" t="s">
        <v>51</v>
      </c>
      <c r="C3834" t="s">
        <v>353</v>
      </c>
      <c r="D3834" t="s">
        <v>40</v>
      </c>
      <c r="E3834" s="103">
        <v>5.4681242186749066E-2</v>
      </c>
      <c r="F3834" s="103">
        <v>677931</v>
      </c>
      <c r="G3834" s="103">
        <v>1</v>
      </c>
      <c r="H3834" t="s">
        <v>1078</v>
      </c>
      <c r="I3834" s="103"/>
    </row>
    <row r="3835" spans="1:9" x14ac:dyDescent="0.35">
      <c r="A3835" t="s">
        <v>6276</v>
      </c>
      <c r="B3835" t="s">
        <v>51</v>
      </c>
      <c r="C3835" t="s">
        <v>353</v>
      </c>
      <c r="D3835" t="s">
        <v>5070</v>
      </c>
      <c r="E3835" s="103">
        <v>5.7844236914583076E-2</v>
      </c>
      <c r="F3835" s="103">
        <v>677931</v>
      </c>
      <c r="G3835" s="103">
        <v>1</v>
      </c>
      <c r="H3835" t="s">
        <v>1078</v>
      </c>
      <c r="I3835" s="103"/>
    </row>
    <row r="3836" spans="1:9" x14ac:dyDescent="0.35">
      <c r="A3836" t="s">
        <v>6277</v>
      </c>
      <c r="B3836" t="s">
        <v>51</v>
      </c>
      <c r="C3836" t="s">
        <v>353</v>
      </c>
      <c r="D3836" t="s">
        <v>5071</v>
      </c>
      <c r="E3836" s="103">
        <v>5.4681242186749066E-2</v>
      </c>
      <c r="F3836" s="103">
        <v>677931</v>
      </c>
      <c r="G3836" s="103">
        <v>1</v>
      </c>
      <c r="H3836" t="s">
        <v>1078</v>
      </c>
      <c r="I3836" s="103"/>
    </row>
    <row r="3837" spans="1:9" x14ac:dyDescent="0.35">
      <c r="A3837" t="s">
        <v>6278</v>
      </c>
      <c r="B3837" t="s">
        <v>51</v>
      </c>
      <c r="C3837" t="s">
        <v>353</v>
      </c>
      <c r="D3837" t="s">
        <v>5072</v>
      </c>
      <c r="E3837" s="103">
        <v>5.7844236914583076E-2</v>
      </c>
      <c r="F3837" s="103">
        <v>677931</v>
      </c>
      <c r="G3837" s="103">
        <v>1</v>
      </c>
      <c r="H3837" t="s">
        <v>1078</v>
      </c>
      <c r="I3837" s="103"/>
    </row>
    <row r="3838" spans="1:9" x14ac:dyDescent="0.35">
      <c r="A3838" t="s">
        <v>1237</v>
      </c>
      <c r="B3838" t="s">
        <v>51</v>
      </c>
      <c r="C3838" t="s">
        <v>353</v>
      </c>
      <c r="D3838" t="s">
        <v>42</v>
      </c>
      <c r="E3838" s="103">
        <v>5.0275765809796681E-2</v>
      </c>
      <c r="F3838" s="103">
        <v>677931</v>
      </c>
      <c r="G3838" s="103">
        <v>1</v>
      </c>
      <c r="H3838" t="s">
        <v>1078</v>
      </c>
      <c r="I3838" s="103"/>
    </row>
    <row r="3839" spans="1:9" x14ac:dyDescent="0.35">
      <c r="A3839" t="s">
        <v>2163</v>
      </c>
      <c r="B3839" t="s">
        <v>51</v>
      </c>
      <c r="C3839" t="s">
        <v>353</v>
      </c>
      <c r="D3839" t="s">
        <v>1767</v>
      </c>
      <c r="E3839" s="103">
        <v>4.9502239550005558E-2</v>
      </c>
      <c r="F3839" s="103">
        <v>677931</v>
      </c>
      <c r="G3839" s="103">
        <v>1</v>
      </c>
      <c r="H3839" t="s">
        <v>1078</v>
      </c>
      <c r="I3839" s="103"/>
    </row>
    <row r="3840" spans="1:9" x14ac:dyDescent="0.35">
      <c r="A3840" t="s">
        <v>2164</v>
      </c>
      <c r="B3840" t="s">
        <v>51</v>
      </c>
      <c r="C3840" t="s">
        <v>353</v>
      </c>
      <c r="D3840" t="s">
        <v>1768</v>
      </c>
      <c r="E3840" s="103">
        <v>8.267748841918254E-3</v>
      </c>
      <c r="F3840" s="103">
        <v>677931</v>
      </c>
      <c r="G3840" s="103">
        <v>1</v>
      </c>
      <c r="H3840" t="s">
        <v>1078</v>
      </c>
      <c r="I3840" s="103"/>
    </row>
    <row r="3841" spans="1:9" x14ac:dyDescent="0.35">
      <c r="A3841" t="s">
        <v>1238</v>
      </c>
      <c r="B3841" t="s">
        <v>51</v>
      </c>
      <c r="C3841" t="s">
        <v>353</v>
      </c>
      <c r="D3841" t="s">
        <v>340</v>
      </c>
      <c r="E3841" s="103">
        <v>3.9714294819572254E-2</v>
      </c>
      <c r="F3841" s="103">
        <v>677931</v>
      </c>
      <c r="G3841" s="103">
        <v>1</v>
      </c>
      <c r="H3841" t="s">
        <v>1078</v>
      </c>
      <c r="I3841" s="103"/>
    </row>
    <row r="3842" spans="1:9" x14ac:dyDescent="0.35">
      <c r="A3842" t="s">
        <v>1239</v>
      </c>
      <c r="B3842" t="s">
        <v>51</v>
      </c>
      <c r="C3842" t="s">
        <v>353</v>
      </c>
      <c r="D3842" t="s">
        <v>777</v>
      </c>
      <c r="E3842" s="103">
        <v>3.0126837647178648E-2</v>
      </c>
      <c r="F3842" s="103">
        <v>677931</v>
      </c>
      <c r="G3842" s="103">
        <v>1</v>
      </c>
      <c r="H3842" t="s">
        <v>1078</v>
      </c>
      <c r="I3842" s="103"/>
    </row>
    <row r="3843" spans="1:9" x14ac:dyDescent="0.35">
      <c r="A3843" t="s">
        <v>1240</v>
      </c>
      <c r="B3843" t="s">
        <v>51</v>
      </c>
      <c r="C3843" t="s">
        <v>353</v>
      </c>
      <c r="D3843" t="s">
        <v>776</v>
      </c>
      <c r="E3843" s="103">
        <v>6.2697890600197953E-2</v>
      </c>
      <c r="F3843" s="103">
        <v>677931</v>
      </c>
      <c r="G3843" s="103">
        <v>1</v>
      </c>
      <c r="H3843" t="s">
        <v>1078</v>
      </c>
      <c r="I3843" s="103"/>
    </row>
    <row r="3844" spans="1:9" x14ac:dyDescent="0.35">
      <c r="A3844" t="s">
        <v>8131</v>
      </c>
      <c r="B3844" t="s">
        <v>47</v>
      </c>
      <c r="C3844" t="s">
        <v>7626</v>
      </c>
      <c r="D3844" t="s">
        <v>54</v>
      </c>
      <c r="E3844" s="103">
        <v>0</v>
      </c>
      <c r="F3844" s="103">
        <v>677931</v>
      </c>
      <c r="G3844" s="103">
        <v>1</v>
      </c>
      <c r="H3844" t="s">
        <v>54</v>
      </c>
      <c r="I3844" s="103"/>
    </row>
    <row r="3845" spans="1:9" x14ac:dyDescent="0.35">
      <c r="A3845" t="s">
        <v>8132</v>
      </c>
      <c r="B3845" t="s">
        <v>48</v>
      </c>
      <c r="C3845" t="s">
        <v>7626</v>
      </c>
      <c r="D3845" t="s">
        <v>54</v>
      </c>
      <c r="E3845" s="103">
        <v>0</v>
      </c>
      <c r="F3845" s="103">
        <v>677931</v>
      </c>
      <c r="G3845" s="103">
        <v>1</v>
      </c>
      <c r="H3845" t="s">
        <v>54</v>
      </c>
      <c r="I3845" s="103"/>
    </row>
    <row r="3846" spans="1:9" x14ac:dyDescent="0.35">
      <c r="A3846" t="s">
        <v>8133</v>
      </c>
      <c r="B3846" t="s">
        <v>49</v>
      </c>
      <c r="C3846" t="s">
        <v>7626</v>
      </c>
      <c r="D3846" t="s">
        <v>54</v>
      </c>
      <c r="E3846" s="103">
        <v>0</v>
      </c>
      <c r="F3846" s="103">
        <v>677931</v>
      </c>
      <c r="G3846" s="103">
        <v>1</v>
      </c>
      <c r="H3846" t="s">
        <v>54</v>
      </c>
      <c r="I3846" s="103"/>
    </row>
    <row r="3847" spans="1:9" x14ac:dyDescent="0.35">
      <c r="A3847" t="s">
        <v>8134</v>
      </c>
      <c r="B3847" t="s">
        <v>50</v>
      </c>
      <c r="C3847" t="s">
        <v>7626</v>
      </c>
      <c r="D3847" t="s">
        <v>54</v>
      </c>
      <c r="E3847" s="103">
        <v>0</v>
      </c>
      <c r="F3847" s="103">
        <v>677931</v>
      </c>
      <c r="G3847" s="103">
        <v>1</v>
      </c>
      <c r="H3847" t="s">
        <v>54</v>
      </c>
      <c r="I3847" s="103"/>
    </row>
    <row r="3848" spans="1:9" x14ac:dyDescent="0.35">
      <c r="A3848" t="s">
        <v>4949</v>
      </c>
      <c r="B3848" t="s">
        <v>47</v>
      </c>
      <c r="C3848" t="s">
        <v>4874</v>
      </c>
      <c r="D3848" t="s">
        <v>54</v>
      </c>
      <c r="E3848" s="103">
        <v>1258</v>
      </c>
      <c r="F3848" s="103">
        <v>677931</v>
      </c>
      <c r="G3848" s="103">
        <v>1</v>
      </c>
      <c r="H3848" t="s">
        <v>54</v>
      </c>
      <c r="I3848" s="103"/>
    </row>
    <row r="3849" spans="1:9" x14ac:dyDescent="0.35">
      <c r="A3849" t="s">
        <v>4950</v>
      </c>
      <c r="B3849" t="s">
        <v>48</v>
      </c>
      <c r="C3849" t="s">
        <v>4874</v>
      </c>
      <c r="D3849" t="s">
        <v>54</v>
      </c>
      <c r="E3849" s="103">
        <v>826764.88989257813</v>
      </c>
      <c r="F3849" s="103">
        <v>677931</v>
      </c>
      <c r="G3849" s="103">
        <v>1</v>
      </c>
      <c r="H3849" t="s">
        <v>54</v>
      </c>
      <c r="I3849" s="103"/>
    </row>
    <row r="3850" spans="1:9" x14ac:dyDescent="0.35">
      <c r="A3850" t="s">
        <v>4951</v>
      </c>
      <c r="B3850" t="s">
        <v>49</v>
      </c>
      <c r="C3850" t="s">
        <v>4874</v>
      </c>
      <c r="D3850" t="s">
        <v>54</v>
      </c>
      <c r="E3850" s="103">
        <v>1.8556460760755888E-3</v>
      </c>
      <c r="F3850" s="103">
        <v>677931</v>
      </c>
      <c r="G3850" s="103">
        <v>1</v>
      </c>
      <c r="H3850" t="s">
        <v>54</v>
      </c>
      <c r="I3850" s="103"/>
    </row>
    <row r="3851" spans="1:9" x14ac:dyDescent="0.35">
      <c r="A3851" t="s">
        <v>4952</v>
      </c>
      <c r="B3851" t="s">
        <v>50</v>
      </c>
      <c r="C3851" t="s">
        <v>4874</v>
      </c>
      <c r="D3851" t="s">
        <v>54</v>
      </c>
      <c r="E3851" s="103">
        <v>1.2195413543451739</v>
      </c>
      <c r="F3851" s="103">
        <v>677931</v>
      </c>
      <c r="G3851" s="103">
        <v>1</v>
      </c>
      <c r="H3851" t="s">
        <v>54</v>
      </c>
      <c r="I3851" s="103"/>
    </row>
    <row r="3852" spans="1:9" x14ac:dyDescent="0.35">
      <c r="A3852" t="s">
        <v>4953</v>
      </c>
      <c r="B3852" t="s">
        <v>51</v>
      </c>
      <c r="C3852" t="s">
        <v>4874</v>
      </c>
      <c r="D3852" t="s">
        <v>40</v>
      </c>
      <c r="E3852" s="103">
        <v>3.4195279541699417E-3</v>
      </c>
      <c r="F3852" s="103">
        <v>677931</v>
      </c>
      <c r="G3852" s="103">
        <v>1</v>
      </c>
      <c r="H3852" t="s">
        <v>1078</v>
      </c>
      <c r="I3852" s="103"/>
    </row>
    <row r="3853" spans="1:9" x14ac:dyDescent="0.35">
      <c r="A3853" t="s">
        <v>6279</v>
      </c>
      <c r="B3853" t="s">
        <v>51</v>
      </c>
      <c r="C3853" t="s">
        <v>4874</v>
      </c>
      <c r="D3853" t="s">
        <v>5070</v>
      </c>
      <c r="E3853" s="103">
        <v>3.431756403703687E-3</v>
      </c>
      <c r="F3853" s="103">
        <v>677931</v>
      </c>
      <c r="G3853" s="103">
        <v>1</v>
      </c>
      <c r="H3853" t="s">
        <v>1078</v>
      </c>
      <c r="I3853" s="103"/>
    </row>
    <row r="3854" spans="1:9" x14ac:dyDescent="0.35">
      <c r="A3854" t="s">
        <v>6280</v>
      </c>
      <c r="B3854" t="s">
        <v>51</v>
      </c>
      <c r="C3854" t="s">
        <v>4874</v>
      </c>
      <c r="D3854" t="s">
        <v>5071</v>
      </c>
      <c r="E3854" s="103">
        <v>3.4195279541699417E-3</v>
      </c>
      <c r="F3854" s="103">
        <v>677931</v>
      </c>
      <c r="G3854" s="103">
        <v>1</v>
      </c>
      <c r="H3854" t="s">
        <v>1078</v>
      </c>
      <c r="I3854" s="103"/>
    </row>
    <row r="3855" spans="1:9" x14ac:dyDescent="0.35">
      <c r="A3855" t="s">
        <v>6281</v>
      </c>
      <c r="B3855" t="s">
        <v>51</v>
      </c>
      <c r="C3855" t="s">
        <v>4874</v>
      </c>
      <c r="D3855" t="s">
        <v>5072</v>
      </c>
      <c r="E3855" s="103">
        <v>3.4195279541699417E-3</v>
      </c>
      <c r="F3855" s="103">
        <v>677931</v>
      </c>
      <c r="G3855" s="103">
        <v>1</v>
      </c>
      <c r="H3855" t="s">
        <v>1078</v>
      </c>
      <c r="I3855" s="103"/>
    </row>
    <row r="3856" spans="1:9" x14ac:dyDescent="0.35">
      <c r="A3856" t="s">
        <v>4954</v>
      </c>
      <c r="B3856" t="s">
        <v>51</v>
      </c>
      <c r="C3856" t="s">
        <v>4874</v>
      </c>
      <c r="D3856" t="s">
        <v>42</v>
      </c>
      <c r="E3856" s="103">
        <v>3.3531120291774154E-3</v>
      </c>
      <c r="F3856" s="103">
        <v>677931</v>
      </c>
      <c r="G3856" s="103">
        <v>1</v>
      </c>
      <c r="H3856" t="s">
        <v>1078</v>
      </c>
      <c r="I3856" s="103"/>
    </row>
    <row r="3857" spans="1:9" x14ac:dyDescent="0.35">
      <c r="A3857" t="s">
        <v>4955</v>
      </c>
      <c r="B3857" t="s">
        <v>51</v>
      </c>
      <c r="C3857" t="s">
        <v>4874</v>
      </c>
      <c r="D3857" t="s">
        <v>1767</v>
      </c>
      <c r="E3857" s="103">
        <v>3.3531120291774154E-3</v>
      </c>
      <c r="F3857" s="103">
        <v>677931</v>
      </c>
      <c r="G3857" s="103">
        <v>1</v>
      </c>
      <c r="H3857" t="s">
        <v>1078</v>
      </c>
      <c r="I3857" s="103"/>
    </row>
    <row r="3858" spans="1:9" x14ac:dyDescent="0.35">
      <c r="A3858" t="s">
        <v>4956</v>
      </c>
      <c r="B3858" t="s">
        <v>51</v>
      </c>
      <c r="C3858" t="s">
        <v>4874</v>
      </c>
      <c r="D3858" t="s">
        <v>1768</v>
      </c>
      <c r="E3858" s="103">
        <v>9.8275203415138564E-4</v>
      </c>
      <c r="F3858" s="103">
        <v>677931</v>
      </c>
      <c r="G3858" s="103">
        <v>1</v>
      </c>
      <c r="H3858" t="s">
        <v>1078</v>
      </c>
      <c r="I3858" s="103"/>
    </row>
    <row r="3859" spans="1:9" x14ac:dyDescent="0.35">
      <c r="A3859" t="s">
        <v>4957</v>
      </c>
      <c r="B3859" t="s">
        <v>51</v>
      </c>
      <c r="C3859" t="s">
        <v>4874</v>
      </c>
      <c r="D3859" t="s">
        <v>340</v>
      </c>
      <c r="E3859" s="103">
        <v>3.5087556733119502E-3</v>
      </c>
      <c r="F3859" s="103">
        <v>677931</v>
      </c>
      <c r="G3859" s="103">
        <v>1</v>
      </c>
      <c r="H3859" t="s">
        <v>1078</v>
      </c>
      <c r="I3859" s="103"/>
    </row>
    <row r="3860" spans="1:9" x14ac:dyDescent="0.35">
      <c r="A3860" t="s">
        <v>4958</v>
      </c>
      <c r="B3860" t="s">
        <v>51</v>
      </c>
      <c r="C3860" t="s">
        <v>4874</v>
      </c>
      <c r="D3860" t="s">
        <v>777</v>
      </c>
      <c r="E3860" s="103">
        <v>1.455833480577198E-3</v>
      </c>
      <c r="F3860" s="103">
        <v>677931</v>
      </c>
      <c r="G3860" s="103">
        <v>1</v>
      </c>
      <c r="H3860" t="s">
        <v>1078</v>
      </c>
      <c r="I3860" s="103"/>
    </row>
    <row r="3861" spans="1:9" x14ac:dyDescent="0.35">
      <c r="A3861" t="s">
        <v>4959</v>
      </c>
      <c r="B3861" t="s">
        <v>51</v>
      </c>
      <c r="C3861" t="s">
        <v>4874</v>
      </c>
      <c r="D3861" t="s">
        <v>776</v>
      </c>
      <c r="E3861" s="103">
        <v>3.0518344853182437E-3</v>
      </c>
      <c r="F3861" s="103">
        <v>677931</v>
      </c>
      <c r="G3861" s="103">
        <v>1</v>
      </c>
      <c r="H3861" t="s">
        <v>1078</v>
      </c>
      <c r="I3861" s="103"/>
    </row>
    <row r="3862" spans="1:9" x14ac:dyDescent="0.35">
      <c r="A3862" t="s">
        <v>8135</v>
      </c>
      <c r="B3862" t="s">
        <v>47</v>
      </c>
      <c r="C3862" t="s">
        <v>7627</v>
      </c>
      <c r="D3862" t="s">
        <v>54</v>
      </c>
      <c r="E3862" s="103">
        <v>699</v>
      </c>
      <c r="F3862" s="103">
        <v>677931</v>
      </c>
      <c r="G3862" s="103">
        <v>1</v>
      </c>
      <c r="H3862" t="s">
        <v>54</v>
      </c>
      <c r="I3862" s="103"/>
    </row>
    <row r="3863" spans="1:9" x14ac:dyDescent="0.35">
      <c r="A3863" t="s">
        <v>8136</v>
      </c>
      <c r="B3863" t="s">
        <v>48</v>
      </c>
      <c r="C3863" t="s">
        <v>7627</v>
      </c>
      <c r="D3863" t="s">
        <v>54</v>
      </c>
      <c r="E3863" s="103">
        <v>139379248.11416</v>
      </c>
      <c r="F3863" s="103">
        <v>677931</v>
      </c>
      <c r="G3863" s="103">
        <v>1</v>
      </c>
      <c r="H3863" t="s">
        <v>54</v>
      </c>
      <c r="I3863" s="103"/>
    </row>
    <row r="3864" spans="1:9" x14ac:dyDescent="0.35">
      <c r="A3864" t="s">
        <v>8137</v>
      </c>
      <c r="B3864" t="s">
        <v>49</v>
      </c>
      <c r="C3864" t="s">
        <v>7627</v>
      </c>
      <c r="D3864" t="s">
        <v>54</v>
      </c>
      <c r="E3864" s="103">
        <v>1.0310783840833358E-3</v>
      </c>
      <c r="F3864" s="103">
        <v>677931</v>
      </c>
      <c r="G3864" s="103">
        <v>1</v>
      </c>
      <c r="H3864" t="s">
        <v>54</v>
      </c>
      <c r="I3864" s="103"/>
    </row>
    <row r="3865" spans="1:9" x14ac:dyDescent="0.35">
      <c r="A3865" t="s">
        <v>8138</v>
      </c>
      <c r="B3865" t="s">
        <v>50</v>
      </c>
      <c r="C3865" t="s">
        <v>7627</v>
      </c>
      <c r="D3865" t="s">
        <v>54</v>
      </c>
      <c r="E3865" s="103">
        <v>205.59503565135685</v>
      </c>
      <c r="F3865" s="103">
        <v>677931</v>
      </c>
      <c r="G3865" s="103">
        <v>1</v>
      </c>
      <c r="H3865" t="s">
        <v>54</v>
      </c>
      <c r="I3865" s="103"/>
    </row>
    <row r="3866" spans="1:9" x14ac:dyDescent="0.35">
      <c r="A3866" t="s">
        <v>8139</v>
      </c>
      <c r="B3866" t="s">
        <v>51</v>
      </c>
      <c r="C3866" t="s">
        <v>7627</v>
      </c>
      <c r="D3866" t="s">
        <v>40</v>
      </c>
      <c r="E3866" s="103">
        <v>0.19265911392774129</v>
      </c>
      <c r="F3866" s="103">
        <v>677931</v>
      </c>
      <c r="G3866" s="103">
        <v>1</v>
      </c>
      <c r="H3866" t="s">
        <v>1078</v>
      </c>
      <c r="I3866" s="103"/>
    </row>
    <row r="3867" spans="1:9" x14ac:dyDescent="0.35">
      <c r="A3867" t="s">
        <v>8140</v>
      </c>
      <c r="B3867" t="s">
        <v>51</v>
      </c>
      <c r="C3867" t="s">
        <v>7627</v>
      </c>
      <c r="D3867" t="s">
        <v>5070</v>
      </c>
      <c r="E3867" s="103">
        <v>-0.38504431110594411</v>
      </c>
      <c r="F3867" s="103">
        <v>677931</v>
      </c>
      <c r="G3867" s="103">
        <v>1</v>
      </c>
      <c r="H3867" t="s">
        <v>1078</v>
      </c>
      <c r="I3867" s="103"/>
    </row>
    <row r="3868" spans="1:9" x14ac:dyDescent="0.35">
      <c r="A3868" t="s">
        <v>8141</v>
      </c>
      <c r="B3868" t="s">
        <v>51</v>
      </c>
      <c r="C3868" t="s">
        <v>7627</v>
      </c>
      <c r="D3868" t="s">
        <v>5071</v>
      </c>
      <c r="E3868" s="103">
        <v>-0.38504431110594411</v>
      </c>
      <c r="F3868" s="103">
        <v>677931</v>
      </c>
      <c r="G3868" s="103">
        <v>1</v>
      </c>
      <c r="H3868" t="s">
        <v>1078</v>
      </c>
      <c r="I3868" s="103"/>
    </row>
    <row r="3869" spans="1:9" x14ac:dyDescent="0.35">
      <c r="A3869" t="s">
        <v>8142</v>
      </c>
      <c r="B3869" t="s">
        <v>51</v>
      </c>
      <c r="C3869" t="s">
        <v>7627</v>
      </c>
      <c r="D3869" t="s">
        <v>5072</v>
      </c>
      <c r="E3869" s="103">
        <v>-0.38504431110594411</v>
      </c>
      <c r="F3869" s="103">
        <v>677931</v>
      </c>
      <c r="G3869" s="103">
        <v>1</v>
      </c>
      <c r="H3869" t="s">
        <v>1078</v>
      </c>
      <c r="I3869" s="103"/>
    </row>
    <row r="3870" spans="1:9" x14ac:dyDescent="0.35">
      <c r="A3870" t="s">
        <v>8143</v>
      </c>
      <c r="B3870" t="s">
        <v>51</v>
      </c>
      <c r="C3870" t="s">
        <v>7627</v>
      </c>
      <c r="D3870" t="s">
        <v>42</v>
      </c>
      <c r="E3870" s="103">
        <v>-0.38504431110594411</v>
      </c>
      <c r="F3870" s="103">
        <v>677931</v>
      </c>
      <c r="G3870" s="103">
        <v>1</v>
      </c>
      <c r="H3870" t="s">
        <v>1078</v>
      </c>
      <c r="I3870" s="103"/>
    </row>
    <row r="3871" spans="1:9" x14ac:dyDescent="0.35">
      <c r="A3871" t="s">
        <v>8144</v>
      </c>
      <c r="B3871" t="s">
        <v>51</v>
      </c>
      <c r="C3871" t="s">
        <v>7627</v>
      </c>
      <c r="D3871" t="s">
        <v>1767</v>
      </c>
      <c r="E3871" s="103">
        <v>-0.38504431110594411</v>
      </c>
      <c r="F3871" s="103">
        <v>677931</v>
      </c>
      <c r="G3871" s="103">
        <v>1</v>
      </c>
      <c r="H3871" t="s">
        <v>1078</v>
      </c>
      <c r="I3871" s="103"/>
    </row>
    <row r="3872" spans="1:9" x14ac:dyDescent="0.35">
      <c r="A3872" t="s">
        <v>8145</v>
      </c>
      <c r="B3872" t="s">
        <v>51</v>
      </c>
      <c r="C3872" t="s">
        <v>7627</v>
      </c>
      <c r="D3872" t="s">
        <v>1768</v>
      </c>
      <c r="E3872" s="103">
        <v>13.602458617569086</v>
      </c>
      <c r="F3872" s="103">
        <v>677931</v>
      </c>
      <c r="G3872" s="103">
        <v>1</v>
      </c>
      <c r="H3872" t="s">
        <v>1078</v>
      </c>
      <c r="I3872" s="103"/>
    </row>
    <row r="3873" spans="1:9" x14ac:dyDescent="0.35">
      <c r="A3873" t="s">
        <v>8146</v>
      </c>
      <c r="B3873" t="s">
        <v>51</v>
      </c>
      <c r="C3873" t="s">
        <v>7627</v>
      </c>
      <c r="D3873" t="s">
        <v>340</v>
      </c>
      <c r="E3873" s="103">
        <v>6.3996673761991987E-2</v>
      </c>
      <c r="F3873" s="103">
        <v>677931</v>
      </c>
      <c r="G3873" s="103">
        <v>1</v>
      </c>
      <c r="H3873" t="s">
        <v>1078</v>
      </c>
      <c r="I3873" s="103"/>
    </row>
    <row r="3874" spans="1:9" x14ac:dyDescent="0.35">
      <c r="A3874" t="s">
        <v>8147</v>
      </c>
      <c r="B3874" t="s">
        <v>51</v>
      </c>
      <c r="C3874" t="s">
        <v>7627</v>
      </c>
      <c r="D3874" t="s">
        <v>777</v>
      </c>
      <c r="E3874" s="103">
        <v>0.33018555919451625</v>
      </c>
      <c r="F3874" s="103">
        <v>677931</v>
      </c>
      <c r="G3874" s="103">
        <v>1</v>
      </c>
      <c r="H3874" t="s">
        <v>1078</v>
      </c>
      <c r="I3874" s="103"/>
    </row>
    <row r="3875" spans="1:9" x14ac:dyDescent="0.35">
      <c r="A3875" t="s">
        <v>8148</v>
      </c>
      <c r="B3875" t="s">
        <v>51</v>
      </c>
      <c r="C3875" t="s">
        <v>7627</v>
      </c>
      <c r="D3875" t="s">
        <v>776</v>
      </c>
      <c r="E3875" s="103">
        <v>0.85682671453200543</v>
      </c>
      <c r="F3875" s="103">
        <v>677931</v>
      </c>
      <c r="G3875" s="103">
        <v>1</v>
      </c>
      <c r="H3875" t="s">
        <v>1078</v>
      </c>
      <c r="I3875" s="103"/>
    </row>
    <row r="3876" spans="1:9" x14ac:dyDescent="0.35">
      <c r="A3876" t="s">
        <v>8149</v>
      </c>
      <c r="B3876" t="s">
        <v>47</v>
      </c>
      <c r="C3876" t="s">
        <v>7628</v>
      </c>
      <c r="D3876" t="s">
        <v>54</v>
      </c>
      <c r="E3876" s="103">
        <v>5275</v>
      </c>
      <c r="F3876" s="103">
        <v>677931</v>
      </c>
      <c r="G3876" s="103">
        <v>1</v>
      </c>
      <c r="H3876" t="s">
        <v>54</v>
      </c>
      <c r="I3876" s="103"/>
    </row>
    <row r="3877" spans="1:9" x14ac:dyDescent="0.35">
      <c r="A3877" t="s">
        <v>8150</v>
      </c>
      <c r="B3877" t="s">
        <v>48</v>
      </c>
      <c r="C3877" t="s">
        <v>7628</v>
      </c>
      <c r="D3877" t="s">
        <v>54</v>
      </c>
      <c r="E3877" s="103">
        <v>386627135.86548001</v>
      </c>
      <c r="F3877" s="103">
        <v>677931</v>
      </c>
      <c r="G3877" s="103">
        <v>1</v>
      </c>
      <c r="H3877" t="s">
        <v>54</v>
      </c>
      <c r="I3877" s="103"/>
    </row>
    <row r="3878" spans="1:9" x14ac:dyDescent="0.35">
      <c r="A3878" t="s">
        <v>8151</v>
      </c>
      <c r="B3878" t="s">
        <v>49</v>
      </c>
      <c r="C3878" t="s">
        <v>7628</v>
      </c>
      <c r="D3878" t="s">
        <v>54</v>
      </c>
      <c r="E3878" s="103">
        <v>7.7810278627175921E-3</v>
      </c>
      <c r="F3878" s="103">
        <v>677931</v>
      </c>
      <c r="G3878" s="103">
        <v>1</v>
      </c>
      <c r="H3878" t="s">
        <v>54</v>
      </c>
      <c r="I3878" s="103"/>
    </row>
    <row r="3879" spans="1:9" x14ac:dyDescent="0.35">
      <c r="A3879" t="s">
        <v>8152</v>
      </c>
      <c r="B3879" t="s">
        <v>50</v>
      </c>
      <c r="C3879" t="s">
        <v>7628</v>
      </c>
      <c r="D3879" t="s">
        <v>54</v>
      </c>
      <c r="E3879" s="103">
        <v>570.30455291981048</v>
      </c>
      <c r="F3879" s="103">
        <v>677931</v>
      </c>
      <c r="G3879" s="103">
        <v>1</v>
      </c>
      <c r="H3879" t="s">
        <v>54</v>
      </c>
      <c r="I3879" s="103"/>
    </row>
    <row r="3880" spans="1:9" x14ac:dyDescent="0.35">
      <c r="A3880" t="s">
        <v>8153</v>
      </c>
      <c r="B3880" t="s">
        <v>51</v>
      </c>
      <c r="C3880" t="s">
        <v>7628</v>
      </c>
      <c r="D3880" t="s">
        <v>40</v>
      </c>
      <c r="E3880" s="103">
        <v>0.30592548726946339</v>
      </c>
      <c r="F3880" s="103">
        <v>677931</v>
      </c>
      <c r="G3880" s="103">
        <v>1</v>
      </c>
      <c r="H3880" t="s">
        <v>1078</v>
      </c>
      <c r="I3880" s="103"/>
    </row>
    <row r="3881" spans="1:9" x14ac:dyDescent="0.35">
      <c r="A3881" t="s">
        <v>8154</v>
      </c>
      <c r="B3881" t="s">
        <v>51</v>
      </c>
      <c r="C3881" t="s">
        <v>7628</v>
      </c>
      <c r="D3881" t="s">
        <v>5070</v>
      </c>
      <c r="E3881" s="103">
        <v>-0.67203335217554583</v>
      </c>
      <c r="F3881" s="103">
        <v>677931</v>
      </c>
      <c r="G3881" s="103">
        <v>1</v>
      </c>
      <c r="H3881" t="s">
        <v>1078</v>
      </c>
      <c r="I3881" s="103"/>
    </row>
    <row r="3882" spans="1:9" x14ac:dyDescent="0.35">
      <c r="A3882" t="s">
        <v>8155</v>
      </c>
      <c r="B3882" t="s">
        <v>51</v>
      </c>
      <c r="C3882" t="s">
        <v>7628</v>
      </c>
      <c r="D3882" t="s">
        <v>5071</v>
      </c>
      <c r="E3882" s="103">
        <v>-0.67203335217554583</v>
      </c>
      <c r="F3882" s="103">
        <v>677931</v>
      </c>
      <c r="G3882" s="103">
        <v>1</v>
      </c>
      <c r="H3882" t="s">
        <v>1078</v>
      </c>
      <c r="I3882" s="103"/>
    </row>
    <row r="3883" spans="1:9" x14ac:dyDescent="0.35">
      <c r="A3883" t="s">
        <v>8156</v>
      </c>
      <c r="B3883" t="s">
        <v>51</v>
      </c>
      <c r="C3883" t="s">
        <v>7628</v>
      </c>
      <c r="D3883" t="s">
        <v>5072</v>
      </c>
      <c r="E3883" s="103">
        <v>-0.67203335217554583</v>
      </c>
      <c r="F3883" s="103">
        <v>677931</v>
      </c>
      <c r="G3883" s="103">
        <v>1</v>
      </c>
      <c r="H3883" t="s">
        <v>1078</v>
      </c>
      <c r="I3883" s="103"/>
    </row>
    <row r="3884" spans="1:9" x14ac:dyDescent="0.35">
      <c r="A3884" t="s">
        <v>8157</v>
      </c>
      <c r="B3884" t="s">
        <v>51</v>
      </c>
      <c r="C3884" t="s">
        <v>7628</v>
      </c>
      <c r="D3884" t="s">
        <v>42</v>
      </c>
      <c r="E3884" s="103">
        <v>-0.67279233786334147</v>
      </c>
      <c r="F3884" s="103">
        <v>677931</v>
      </c>
      <c r="G3884" s="103">
        <v>1</v>
      </c>
      <c r="H3884" t="s">
        <v>1078</v>
      </c>
      <c r="I3884" s="103"/>
    </row>
    <row r="3885" spans="1:9" x14ac:dyDescent="0.35">
      <c r="A3885" t="s">
        <v>8158</v>
      </c>
      <c r="B3885" t="s">
        <v>51</v>
      </c>
      <c r="C3885" t="s">
        <v>7628</v>
      </c>
      <c r="D3885" t="s">
        <v>1767</v>
      </c>
      <c r="E3885" s="103">
        <v>-0.67279233786334147</v>
      </c>
      <c r="F3885" s="103">
        <v>677931</v>
      </c>
      <c r="G3885" s="103">
        <v>1</v>
      </c>
      <c r="H3885" t="s">
        <v>1078</v>
      </c>
      <c r="I3885" s="103"/>
    </row>
    <row r="3886" spans="1:9" x14ac:dyDescent="0.35">
      <c r="A3886" t="s">
        <v>8159</v>
      </c>
      <c r="B3886" t="s">
        <v>51</v>
      </c>
      <c r="C3886" t="s">
        <v>7628</v>
      </c>
      <c r="D3886" t="s">
        <v>1768</v>
      </c>
      <c r="E3886" s="103">
        <v>7.0813487558844701E-2</v>
      </c>
      <c r="F3886" s="103">
        <v>677931</v>
      </c>
      <c r="G3886" s="103">
        <v>1</v>
      </c>
      <c r="H3886" t="s">
        <v>1078</v>
      </c>
      <c r="I3886" s="103"/>
    </row>
    <row r="3887" spans="1:9" x14ac:dyDescent="0.35">
      <c r="A3887" t="s">
        <v>8160</v>
      </c>
      <c r="B3887" t="s">
        <v>51</v>
      </c>
      <c r="C3887" t="s">
        <v>7628</v>
      </c>
      <c r="D3887" t="s">
        <v>340</v>
      </c>
      <c r="E3887" s="103">
        <v>2.8491376618553298E-2</v>
      </c>
      <c r="F3887" s="103">
        <v>677931</v>
      </c>
      <c r="G3887" s="103">
        <v>1</v>
      </c>
      <c r="H3887" t="s">
        <v>1078</v>
      </c>
      <c r="I3887" s="103"/>
    </row>
    <row r="3888" spans="1:9" x14ac:dyDescent="0.35">
      <c r="A3888" t="s">
        <v>8161</v>
      </c>
      <c r="B3888" t="s">
        <v>51</v>
      </c>
      <c r="C3888" t="s">
        <v>7628</v>
      </c>
      <c r="D3888" t="s">
        <v>777</v>
      </c>
      <c r="E3888" s="103">
        <v>0.11629225127464549</v>
      </c>
      <c r="F3888" s="103">
        <v>677931</v>
      </c>
      <c r="G3888" s="103">
        <v>1</v>
      </c>
      <c r="H3888" t="s">
        <v>1078</v>
      </c>
      <c r="I3888" s="103"/>
    </row>
    <row r="3889" spans="1:9" x14ac:dyDescent="0.35">
      <c r="A3889" t="s">
        <v>8162</v>
      </c>
      <c r="B3889" t="s">
        <v>51</v>
      </c>
      <c r="C3889" t="s">
        <v>7628</v>
      </c>
      <c r="D3889" t="s">
        <v>776</v>
      </c>
      <c r="E3889" s="103">
        <v>0.31180427988154796</v>
      </c>
      <c r="F3889" s="103">
        <v>677931</v>
      </c>
      <c r="G3889" s="103">
        <v>1</v>
      </c>
      <c r="H3889" t="s">
        <v>1078</v>
      </c>
      <c r="I3889" s="103"/>
    </row>
    <row r="3890" spans="1:9" x14ac:dyDescent="0.35">
      <c r="A3890" t="s">
        <v>8163</v>
      </c>
      <c r="B3890" t="s">
        <v>47</v>
      </c>
      <c r="C3890" t="s">
        <v>7629</v>
      </c>
      <c r="D3890" t="s">
        <v>54</v>
      </c>
      <c r="E3890" s="103">
        <v>5974</v>
      </c>
      <c r="F3890" s="103">
        <v>677931</v>
      </c>
      <c r="G3890" s="103">
        <v>1</v>
      </c>
      <c r="H3890" t="s">
        <v>54</v>
      </c>
      <c r="I3890" s="103"/>
    </row>
    <row r="3891" spans="1:9" x14ac:dyDescent="0.35">
      <c r="A3891" t="s">
        <v>8164</v>
      </c>
      <c r="B3891" t="s">
        <v>48</v>
      </c>
      <c r="C3891" t="s">
        <v>7629</v>
      </c>
      <c r="D3891" t="s">
        <v>54</v>
      </c>
      <c r="E3891" s="103">
        <v>526006383.97964001</v>
      </c>
      <c r="F3891" s="103">
        <v>677931</v>
      </c>
      <c r="G3891" s="103">
        <v>1</v>
      </c>
      <c r="H3891" t="s">
        <v>54</v>
      </c>
      <c r="I3891" s="103"/>
    </row>
    <row r="3892" spans="1:9" x14ac:dyDescent="0.35">
      <c r="A3892" t="s">
        <v>8165</v>
      </c>
      <c r="B3892" t="s">
        <v>49</v>
      </c>
      <c r="C3892" t="s">
        <v>7629</v>
      </c>
      <c r="D3892" t="s">
        <v>54</v>
      </c>
      <c r="E3892" s="103">
        <v>8.8121062468009288E-3</v>
      </c>
      <c r="F3892" s="103">
        <v>677931</v>
      </c>
      <c r="G3892" s="103">
        <v>1</v>
      </c>
      <c r="H3892" t="s">
        <v>54</v>
      </c>
      <c r="I3892" s="103"/>
    </row>
    <row r="3893" spans="1:9" x14ac:dyDescent="0.35">
      <c r="A3893" t="s">
        <v>8166</v>
      </c>
      <c r="B3893" t="s">
        <v>50</v>
      </c>
      <c r="C3893" t="s">
        <v>7629</v>
      </c>
      <c r="D3893" t="s">
        <v>54</v>
      </c>
      <c r="E3893" s="103">
        <v>775.89958857116733</v>
      </c>
      <c r="F3893" s="103">
        <v>677931</v>
      </c>
      <c r="G3893" s="103">
        <v>1</v>
      </c>
      <c r="H3893" t="s">
        <v>54</v>
      </c>
      <c r="I3893" s="103"/>
    </row>
    <row r="3894" spans="1:9" x14ac:dyDescent="0.35">
      <c r="A3894" t="s">
        <v>8167</v>
      </c>
      <c r="B3894" t="s">
        <v>51</v>
      </c>
      <c r="C3894" t="s">
        <v>7629</v>
      </c>
      <c r="D3894" t="s">
        <v>40</v>
      </c>
      <c r="E3894" s="103">
        <v>0.29374215448906116</v>
      </c>
      <c r="F3894" s="103">
        <v>677931</v>
      </c>
      <c r="G3894" s="103">
        <v>1</v>
      </c>
      <c r="H3894" t="s">
        <v>1078</v>
      </c>
      <c r="I3894" s="103"/>
    </row>
    <row r="3895" spans="1:9" x14ac:dyDescent="0.35">
      <c r="A3895" t="s">
        <v>8168</v>
      </c>
      <c r="B3895" t="s">
        <v>51</v>
      </c>
      <c r="C3895" t="s">
        <v>7629</v>
      </c>
      <c r="D3895" t="s">
        <v>5070</v>
      </c>
      <c r="E3895" s="103">
        <v>-0.63845361670389345</v>
      </c>
      <c r="F3895" s="103">
        <v>677931</v>
      </c>
      <c r="G3895" s="103">
        <v>1</v>
      </c>
      <c r="H3895" t="s">
        <v>1078</v>
      </c>
      <c r="I3895" s="103"/>
    </row>
    <row r="3896" spans="1:9" x14ac:dyDescent="0.35">
      <c r="A3896" t="s">
        <v>8169</v>
      </c>
      <c r="B3896" t="s">
        <v>51</v>
      </c>
      <c r="C3896" t="s">
        <v>7629</v>
      </c>
      <c r="D3896" t="s">
        <v>5071</v>
      </c>
      <c r="E3896" s="103">
        <v>-0.63845361670389345</v>
      </c>
      <c r="F3896" s="103">
        <v>677931</v>
      </c>
      <c r="G3896" s="103">
        <v>1</v>
      </c>
      <c r="H3896" t="s">
        <v>1078</v>
      </c>
      <c r="I3896" s="103"/>
    </row>
    <row r="3897" spans="1:9" x14ac:dyDescent="0.35">
      <c r="A3897" t="s">
        <v>8170</v>
      </c>
      <c r="B3897" t="s">
        <v>51</v>
      </c>
      <c r="C3897" t="s">
        <v>7629</v>
      </c>
      <c r="D3897" t="s">
        <v>5072</v>
      </c>
      <c r="E3897" s="103">
        <v>-0.63845361670389345</v>
      </c>
      <c r="F3897" s="103">
        <v>677931</v>
      </c>
      <c r="G3897" s="103">
        <v>1</v>
      </c>
      <c r="H3897" t="s">
        <v>1078</v>
      </c>
      <c r="I3897" s="103"/>
    </row>
    <row r="3898" spans="1:9" x14ac:dyDescent="0.35">
      <c r="A3898" t="s">
        <v>8171</v>
      </c>
      <c r="B3898" t="s">
        <v>51</v>
      </c>
      <c r="C3898" t="s">
        <v>7629</v>
      </c>
      <c r="D3898" t="s">
        <v>42</v>
      </c>
      <c r="E3898" s="103">
        <v>-0.6391237957301944</v>
      </c>
      <c r="F3898" s="103">
        <v>677931</v>
      </c>
      <c r="G3898" s="103">
        <v>1</v>
      </c>
      <c r="H3898" t="s">
        <v>1078</v>
      </c>
      <c r="I3898" s="103"/>
    </row>
    <row r="3899" spans="1:9" x14ac:dyDescent="0.35">
      <c r="A3899" t="s">
        <v>8172</v>
      </c>
      <c r="B3899" t="s">
        <v>51</v>
      </c>
      <c r="C3899" t="s">
        <v>7629</v>
      </c>
      <c r="D3899" t="s">
        <v>1767</v>
      </c>
      <c r="E3899" s="103">
        <v>-0.6391237957301944</v>
      </c>
      <c r="F3899" s="103">
        <v>677931</v>
      </c>
      <c r="G3899" s="103">
        <v>1</v>
      </c>
      <c r="H3899" t="s">
        <v>1078</v>
      </c>
      <c r="I3899" s="103"/>
    </row>
    <row r="3900" spans="1:9" x14ac:dyDescent="0.35">
      <c r="A3900" t="s">
        <v>8173</v>
      </c>
      <c r="B3900" t="s">
        <v>51</v>
      </c>
      <c r="C3900" t="s">
        <v>7629</v>
      </c>
      <c r="D3900" t="s">
        <v>1768</v>
      </c>
      <c r="E3900" s="103">
        <v>1.654111101532256</v>
      </c>
      <c r="F3900" s="103">
        <v>677931</v>
      </c>
      <c r="G3900" s="103">
        <v>1</v>
      </c>
      <c r="H3900" t="s">
        <v>1078</v>
      </c>
      <c r="I3900" s="103"/>
    </row>
    <row r="3901" spans="1:9" x14ac:dyDescent="0.35">
      <c r="A3901" t="s">
        <v>8174</v>
      </c>
      <c r="B3901" t="s">
        <v>51</v>
      </c>
      <c r="C3901" t="s">
        <v>7629</v>
      </c>
      <c r="D3901" t="s">
        <v>340</v>
      </c>
      <c r="E3901" s="103">
        <v>3.2645746003096929E-2</v>
      </c>
      <c r="F3901" s="103">
        <v>677931</v>
      </c>
      <c r="G3901" s="103">
        <v>1</v>
      </c>
      <c r="H3901" t="s">
        <v>1078</v>
      </c>
      <c r="I3901" s="103"/>
    </row>
    <row r="3902" spans="1:9" x14ac:dyDescent="0.35">
      <c r="A3902" t="s">
        <v>8175</v>
      </c>
      <c r="B3902" t="s">
        <v>51</v>
      </c>
      <c r="C3902" t="s">
        <v>7629</v>
      </c>
      <c r="D3902" t="s">
        <v>777</v>
      </c>
      <c r="E3902" s="103">
        <v>0.14131927207076025</v>
      </c>
      <c r="F3902" s="103">
        <v>677931</v>
      </c>
      <c r="G3902" s="103">
        <v>1</v>
      </c>
      <c r="H3902" t="s">
        <v>1078</v>
      </c>
      <c r="I3902" s="103"/>
    </row>
    <row r="3903" spans="1:9" x14ac:dyDescent="0.35">
      <c r="A3903" t="s">
        <v>8176</v>
      </c>
      <c r="B3903" t="s">
        <v>51</v>
      </c>
      <c r="C3903" t="s">
        <v>7629</v>
      </c>
      <c r="D3903" t="s">
        <v>776</v>
      </c>
      <c r="E3903" s="103">
        <v>0.37557573649699322</v>
      </c>
      <c r="F3903" s="103">
        <v>677931</v>
      </c>
      <c r="G3903" s="103">
        <v>1</v>
      </c>
      <c r="H3903" t="s">
        <v>1078</v>
      </c>
      <c r="I3903" s="103"/>
    </row>
    <row r="3904" spans="1:9" x14ac:dyDescent="0.35">
      <c r="A3904" t="s">
        <v>8177</v>
      </c>
      <c r="B3904" t="s">
        <v>47</v>
      </c>
      <c r="C3904" t="s">
        <v>7630</v>
      </c>
      <c r="D3904" t="s">
        <v>54</v>
      </c>
      <c r="E3904" s="103">
        <v>5974</v>
      </c>
      <c r="F3904" s="103">
        <v>677931</v>
      </c>
      <c r="G3904" s="103">
        <v>1</v>
      </c>
      <c r="H3904" t="s">
        <v>54</v>
      </c>
      <c r="I3904" s="103"/>
    </row>
    <row r="3905" spans="1:9" x14ac:dyDescent="0.35">
      <c r="A3905" t="s">
        <v>8178</v>
      </c>
      <c r="B3905" t="s">
        <v>48</v>
      </c>
      <c r="C3905" t="s">
        <v>7630</v>
      </c>
      <c r="D3905" t="s">
        <v>54</v>
      </c>
      <c r="E3905" s="103">
        <v>526006383.97964001</v>
      </c>
      <c r="F3905" s="103">
        <v>677931</v>
      </c>
      <c r="G3905" s="103">
        <v>1</v>
      </c>
      <c r="H3905" t="s">
        <v>54</v>
      </c>
      <c r="I3905" s="103"/>
    </row>
    <row r="3906" spans="1:9" x14ac:dyDescent="0.35">
      <c r="A3906" t="s">
        <v>8179</v>
      </c>
      <c r="B3906" t="s">
        <v>49</v>
      </c>
      <c r="C3906" t="s">
        <v>7630</v>
      </c>
      <c r="D3906" t="s">
        <v>54</v>
      </c>
      <c r="E3906" s="103">
        <v>8.8121062468009288E-3</v>
      </c>
      <c r="F3906" s="103">
        <v>677931</v>
      </c>
      <c r="G3906" s="103">
        <v>1</v>
      </c>
      <c r="H3906" t="s">
        <v>54</v>
      </c>
      <c r="I3906" s="103"/>
    </row>
    <row r="3907" spans="1:9" x14ac:dyDescent="0.35">
      <c r="A3907" t="s">
        <v>8180</v>
      </c>
      <c r="B3907" t="s">
        <v>50</v>
      </c>
      <c r="C3907" t="s">
        <v>7630</v>
      </c>
      <c r="D3907" t="s">
        <v>54</v>
      </c>
      <c r="E3907" s="103">
        <v>775.89958857116733</v>
      </c>
      <c r="F3907" s="103">
        <v>677931</v>
      </c>
      <c r="G3907" s="103">
        <v>1</v>
      </c>
      <c r="H3907" t="s">
        <v>54</v>
      </c>
      <c r="I3907" s="103"/>
    </row>
    <row r="3908" spans="1:9" x14ac:dyDescent="0.35">
      <c r="A3908" t="s">
        <v>8181</v>
      </c>
      <c r="B3908" t="s">
        <v>51</v>
      </c>
      <c r="C3908" t="s">
        <v>7630</v>
      </c>
      <c r="D3908" t="s">
        <v>40</v>
      </c>
      <c r="E3908" s="103">
        <v>0.29374215448906116</v>
      </c>
      <c r="F3908" s="103">
        <v>677931</v>
      </c>
      <c r="G3908" s="103">
        <v>1</v>
      </c>
      <c r="H3908" t="s">
        <v>1078</v>
      </c>
      <c r="I3908" s="103"/>
    </row>
    <row r="3909" spans="1:9" x14ac:dyDescent="0.35">
      <c r="A3909" t="s">
        <v>8182</v>
      </c>
      <c r="B3909" t="s">
        <v>51</v>
      </c>
      <c r="C3909" t="s">
        <v>7630</v>
      </c>
      <c r="D3909" t="s">
        <v>5070</v>
      </c>
      <c r="E3909" s="103">
        <v>-0.63845361670389345</v>
      </c>
      <c r="F3909" s="103">
        <v>677931</v>
      </c>
      <c r="G3909" s="103">
        <v>1</v>
      </c>
      <c r="H3909" t="s">
        <v>1078</v>
      </c>
      <c r="I3909" s="103"/>
    </row>
    <row r="3910" spans="1:9" x14ac:dyDescent="0.35">
      <c r="A3910" t="s">
        <v>8183</v>
      </c>
      <c r="B3910" t="s">
        <v>51</v>
      </c>
      <c r="C3910" t="s">
        <v>7630</v>
      </c>
      <c r="D3910" t="s">
        <v>5071</v>
      </c>
      <c r="E3910" s="103">
        <v>-0.63845361670389345</v>
      </c>
      <c r="F3910" s="103">
        <v>677931</v>
      </c>
      <c r="G3910" s="103">
        <v>1</v>
      </c>
      <c r="H3910" t="s">
        <v>1078</v>
      </c>
      <c r="I3910" s="103"/>
    </row>
    <row r="3911" spans="1:9" x14ac:dyDescent="0.35">
      <c r="A3911" t="s">
        <v>8184</v>
      </c>
      <c r="B3911" t="s">
        <v>51</v>
      </c>
      <c r="C3911" t="s">
        <v>7630</v>
      </c>
      <c r="D3911" t="s">
        <v>5072</v>
      </c>
      <c r="E3911" s="103">
        <v>-0.63845361670389345</v>
      </c>
      <c r="F3911" s="103">
        <v>677931</v>
      </c>
      <c r="G3911" s="103">
        <v>1</v>
      </c>
      <c r="H3911" t="s">
        <v>1078</v>
      </c>
      <c r="I3911" s="103"/>
    </row>
    <row r="3912" spans="1:9" x14ac:dyDescent="0.35">
      <c r="A3912" t="s">
        <v>8185</v>
      </c>
      <c r="B3912" t="s">
        <v>51</v>
      </c>
      <c r="C3912" t="s">
        <v>7630</v>
      </c>
      <c r="D3912" t="s">
        <v>42</v>
      </c>
      <c r="E3912" s="103">
        <v>-0.6391237957301944</v>
      </c>
      <c r="F3912" s="103">
        <v>677931</v>
      </c>
      <c r="G3912" s="103">
        <v>1</v>
      </c>
      <c r="H3912" t="s">
        <v>1078</v>
      </c>
      <c r="I3912" s="103"/>
    </row>
    <row r="3913" spans="1:9" x14ac:dyDescent="0.35">
      <c r="A3913" t="s">
        <v>8186</v>
      </c>
      <c r="B3913" t="s">
        <v>51</v>
      </c>
      <c r="C3913" t="s">
        <v>7630</v>
      </c>
      <c r="D3913" t="s">
        <v>1767</v>
      </c>
      <c r="E3913" s="103">
        <v>-0.6391237957301944</v>
      </c>
      <c r="F3913" s="103">
        <v>677931</v>
      </c>
      <c r="G3913" s="103">
        <v>1</v>
      </c>
      <c r="H3913" t="s">
        <v>1078</v>
      </c>
      <c r="I3913" s="103"/>
    </row>
    <row r="3914" spans="1:9" x14ac:dyDescent="0.35">
      <c r="A3914" t="s">
        <v>8187</v>
      </c>
      <c r="B3914" t="s">
        <v>51</v>
      </c>
      <c r="C3914" t="s">
        <v>7630</v>
      </c>
      <c r="D3914" t="s">
        <v>1768</v>
      </c>
      <c r="E3914" s="103">
        <v>1.654111101532256</v>
      </c>
      <c r="F3914" s="103">
        <v>677931</v>
      </c>
      <c r="G3914" s="103">
        <v>1</v>
      </c>
      <c r="H3914" t="s">
        <v>1078</v>
      </c>
      <c r="I3914" s="103"/>
    </row>
    <row r="3915" spans="1:9" x14ac:dyDescent="0.35">
      <c r="A3915" t="s">
        <v>8188</v>
      </c>
      <c r="B3915" t="s">
        <v>51</v>
      </c>
      <c r="C3915" t="s">
        <v>7630</v>
      </c>
      <c r="D3915" t="s">
        <v>340</v>
      </c>
      <c r="E3915" s="103">
        <v>3.2645746003096929E-2</v>
      </c>
      <c r="F3915" s="103">
        <v>677931</v>
      </c>
      <c r="G3915" s="103">
        <v>1</v>
      </c>
      <c r="H3915" t="s">
        <v>1078</v>
      </c>
      <c r="I3915" s="103"/>
    </row>
    <row r="3916" spans="1:9" x14ac:dyDescent="0.35">
      <c r="A3916" t="s">
        <v>8189</v>
      </c>
      <c r="B3916" t="s">
        <v>51</v>
      </c>
      <c r="C3916" t="s">
        <v>7630</v>
      </c>
      <c r="D3916" t="s">
        <v>777</v>
      </c>
      <c r="E3916" s="103">
        <v>0.14131927207076025</v>
      </c>
      <c r="F3916" s="103">
        <v>677931</v>
      </c>
      <c r="G3916" s="103">
        <v>1</v>
      </c>
      <c r="H3916" t="s">
        <v>1078</v>
      </c>
      <c r="I3916" s="103"/>
    </row>
    <row r="3917" spans="1:9" x14ac:dyDescent="0.35">
      <c r="A3917" t="s">
        <v>8190</v>
      </c>
      <c r="B3917" t="s">
        <v>51</v>
      </c>
      <c r="C3917" t="s">
        <v>7630</v>
      </c>
      <c r="D3917" t="s">
        <v>776</v>
      </c>
      <c r="E3917" s="103">
        <v>0.37557573649699322</v>
      </c>
      <c r="F3917" s="103">
        <v>677931</v>
      </c>
      <c r="G3917" s="103">
        <v>1</v>
      </c>
      <c r="H3917" t="s">
        <v>1078</v>
      </c>
      <c r="I3917" s="103"/>
    </row>
    <row r="3918" spans="1:9" x14ac:dyDescent="0.35">
      <c r="A3918" t="s">
        <v>88</v>
      </c>
      <c r="B3918" t="s">
        <v>47</v>
      </c>
      <c r="C3918" t="s">
        <v>35</v>
      </c>
      <c r="D3918" t="s">
        <v>54</v>
      </c>
      <c r="E3918" s="103">
        <v>0</v>
      </c>
      <c r="F3918" s="103">
        <v>678258</v>
      </c>
      <c r="G3918" s="103">
        <v>2</v>
      </c>
      <c r="H3918" t="s">
        <v>54</v>
      </c>
      <c r="I3918" s="103"/>
    </row>
    <row r="3919" spans="1:9" x14ac:dyDescent="0.35">
      <c r="A3919" t="s">
        <v>89</v>
      </c>
      <c r="B3919" t="s">
        <v>48</v>
      </c>
      <c r="C3919" t="s">
        <v>35</v>
      </c>
      <c r="D3919" t="s">
        <v>54</v>
      </c>
      <c r="E3919" s="103">
        <v>0</v>
      </c>
      <c r="F3919" s="103">
        <v>678258</v>
      </c>
      <c r="G3919" s="103">
        <v>2</v>
      </c>
      <c r="H3919" t="s">
        <v>54</v>
      </c>
      <c r="I3919" s="103"/>
    </row>
    <row r="3920" spans="1:9" x14ac:dyDescent="0.35">
      <c r="A3920" t="s">
        <v>90</v>
      </c>
      <c r="B3920" t="s">
        <v>49</v>
      </c>
      <c r="C3920" t="s">
        <v>35</v>
      </c>
      <c r="D3920" t="s">
        <v>54</v>
      </c>
      <c r="E3920" s="103">
        <v>0</v>
      </c>
      <c r="F3920" s="103">
        <v>678258</v>
      </c>
      <c r="G3920" s="103">
        <v>2</v>
      </c>
      <c r="H3920" t="s">
        <v>54</v>
      </c>
      <c r="I3920" s="103"/>
    </row>
    <row r="3921" spans="1:9" x14ac:dyDescent="0.35">
      <c r="A3921" t="s">
        <v>91</v>
      </c>
      <c r="B3921" t="s">
        <v>50</v>
      </c>
      <c r="C3921" t="s">
        <v>35</v>
      </c>
      <c r="D3921" t="s">
        <v>54</v>
      </c>
      <c r="E3921" s="103">
        <v>0</v>
      </c>
      <c r="F3921" s="103">
        <v>678258</v>
      </c>
      <c r="G3921" s="103">
        <v>2</v>
      </c>
      <c r="H3921" t="s">
        <v>54</v>
      </c>
      <c r="I3921" s="103"/>
    </row>
    <row r="3922" spans="1:9" x14ac:dyDescent="0.35">
      <c r="A3922" t="s">
        <v>4611</v>
      </c>
      <c r="B3922" t="s">
        <v>47</v>
      </c>
      <c r="C3922" t="s">
        <v>4357</v>
      </c>
      <c r="D3922" t="s">
        <v>54</v>
      </c>
      <c r="E3922" s="103">
        <v>4964</v>
      </c>
      <c r="F3922" s="103">
        <v>678258</v>
      </c>
      <c r="G3922" s="103">
        <v>2</v>
      </c>
      <c r="H3922" t="s">
        <v>54</v>
      </c>
      <c r="I3922" s="103"/>
    </row>
    <row r="3923" spans="1:9" x14ac:dyDescent="0.35">
      <c r="A3923" t="s">
        <v>4612</v>
      </c>
      <c r="B3923" t="s">
        <v>48</v>
      </c>
      <c r="C3923" t="s">
        <v>4357</v>
      </c>
      <c r="D3923" t="s">
        <v>54</v>
      </c>
      <c r="E3923" s="103">
        <v>22502082.812595312</v>
      </c>
      <c r="F3923" s="103">
        <v>678258</v>
      </c>
      <c r="G3923" s="103">
        <v>2</v>
      </c>
      <c r="H3923" t="s">
        <v>54</v>
      </c>
      <c r="I3923" s="103"/>
    </row>
    <row r="3924" spans="1:9" x14ac:dyDescent="0.35">
      <c r="A3924" t="s">
        <v>4613</v>
      </c>
      <c r="B3924" t="s">
        <v>49</v>
      </c>
      <c r="C3924" t="s">
        <v>4357</v>
      </c>
      <c r="D3924" t="s">
        <v>54</v>
      </c>
      <c r="E3924" s="103">
        <v>7.3187489126556558E-3</v>
      </c>
      <c r="F3924" s="103">
        <v>678258</v>
      </c>
      <c r="G3924" s="103">
        <v>2</v>
      </c>
      <c r="H3924" t="s">
        <v>54</v>
      </c>
      <c r="I3924" s="103"/>
    </row>
    <row r="3925" spans="1:9" x14ac:dyDescent="0.35">
      <c r="A3925" t="s">
        <v>4614</v>
      </c>
      <c r="B3925" t="s">
        <v>50</v>
      </c>
      <c r="C3925" t="s">
        <v>4357</v>
      </c>
      <c r="D3925" t="s">
        <v>54</v>
      </c>
      <c r="E3925" s="103">
        <v>33.176288097737604</v>
      </c>
      <c r="F3925" s="103">
        <v>678258</v>
      </c>
      <c r="G3925" s="103">
        <v>2</v>
      </c>
      <c r="H3925" t="s">
        <v>54</v>
      </c>
      <c r="I3925" s="103"/>
    </row>
    <row r="3926" spans="1:9" x14ac:dyDescent="0.35">
      <c r="A3926" t="s">
        <v>4615</v>
      </c>
      <c r="B3926" t="s">
        <v>51</v>
      </c>
      <c r="C3926" t="s">
        <v>4357</v>
      </c>
      <c r="D3926" t="s">
        <v>40</v>
      </c>
      <c r="E3926" s="103">
        <v>1.3500377665392136E-2</v>
      </c>
      <c r="F3926" s="103">
        <v>678258</v>
      </c>
      <c r="G3926" s="103">
        <v>2</v>
      </c>
      <c r="H3926" t="s">
        <v>1078</v>
      </c>
      <c r="I3926" s="103"/>
    </row>
    <row r="3927" spans="1:9" x14ac:dyDescent="0.35">
      <c r="A3927" t="s">
        <v>6282</v>
      </c>
      <c r="B3927" t="s">
        <v>51</v>
      </c>
      <c r="C3927" t="s">
        <v>4357</v>
      </c>
      <c r="D3927" t="s">
        <v>5070</v>
      </c>
      <c r="E3927" s="103">
        <v>1.4561212773546132E-2</v>
      </c>
      <c r="F3927" s="103">
        <v>678258</v>
      </c>
      <c r="G3927" s="103">
        <v>2</v>
      </c>
      <c r="H3927" t="s">
        <v>1078</v>
      </c>
      <c r="I3927" s="103"/>
    </row>
    <row r="3928" spans="1:9" x14ac:dyDescent="0.35">
      <c r="A3928" t="s">
        <v>6283</v>
      </c>
      <c r="B3928" t="s">
        <v>51</v>
      </c>
      <c r="C3928" t="s">
        <v>4357</v>
      </c>
      <c r="D3928" t="s">
        <v>5071</v>
      </c>
      <c r="E3928" s="103">
        <v>1.4560269969195721E-2</v>
      </c>
      <c r="F3928" s="103">
        <v>678258</v>
      </c>
      <c r="G3928" s="103">
        <v>2</v>
      </c>
      <c r="H3928" t="s">
        <v>1078</v>
      </c>
      <c r="I3928" s="103"/>
    </row>
    <row r="3929" spans="1:9" x14ac:dyDescent="0.35">
      <c r="A3929" t="s">
        <v>6284</v>
      </c>
      <c r="B3929" t="s">
        <v>51</v>
      </c>
      <c r="C3929" t="s">
        <v>4357</v>
      </c>
      <c r="D3929" t="s">
        <v>5072</v>
      </c>
      <c r="E3929" s="103">
        <v>1.4560269969195721E-2</v>
      </c>
      <c r="F3929" s="103">
        <v>678258</v>
      </c>
      <c r="G3929" s="103">
        <v>2</v>
      </c>
      <c r="H3929" t="s">
        <v>1078</v>
      </c>
      <c r="I3929" s="103"/>
    </row>
    <row r="3930" spans="1:9" x14ac:dyDescent="0.35">
      <c r="A3930" t="s">
        <v>4616</v>
      </c>
      <c r="B3930" t="s">
        <v>51</v>
      </c>
      <c r="C3930" t="s">
        <v>4357</v>
      </c>
      <c r="D3930" t="s">
        <v>42</v>
      </c>
      <c r="E3930" s="103">
        <v>1.4468514312869595E-2</v>
      </c>
      <c r="F3930" s="103">
        <v>678258</v>
      </c>
      <c r="G3930" s="103">
        <v>2</v>
      </c>
      <c r="H3930" t="s">
        <v>1078</v>
      </c>
      <c r="I3930" s="103"/>
    </row>
    <row r="3931" spans="1:9" x14ac:dyDescent="0.35">
      <c r="A3931" t="s">
        <v>4617</v>
      </c>
      <c r="B3931" t="s">
        <v>51</v>
      </c>
      <c r="C3931" t="s">
        <v>4357</v>
      </c>
      <c r="D3931" t="s">
        <v>1767</v>
      </c>
      <c r="E3931" s="103">
        <v>1.4329560663073585E-2</v>
      </c>
      <c r="F3931" s="103">
        <v>678258</v>
      </c>
      <c r="G3931" s="103">
        <v>2</v>
      </c>
      <c r="H3931" t="s">
        <v>1078</v>
      </c>
      <c r="I3931" s="103"/>
    </row>
    <row r="3932" spans="1:9" x14ac:dyDescent="0.35">
      <c r="A3932" t="s">
        <v>4618</v>
      </c>
      <c r="B3932" t="s">
        <v>51</v>
      </c>
      <c r="C3932" t="s">
        <v>4357</v>
      </c>
      <c r="D3932" t="s">
        <v>1768</v>
      </c>
      <c r="E3932" s="103">
        <v>8.7092786771998717E-3</v>
      </c>
      <c r="F3932" s="103">
        <v>678258</v>
      </c>
      <c r="G3932" s="103">
        <v>2</v>
      </c>
      <c r="H3932" t="s">
        <v>1078</v>
      </c>
      <c r="I3932" s="103"/>
    </row>
    <row r="3933" spans="1:9" x14ac:dyDescent="0.35">
      <c r="A3933" t="s">
        <v>4619</v>
      </c>
      <c r="B3933" t="s">
        <v>51</v>
      </c>
      <c r="C3933" t="s">
        <v>4357</v>
      </c>
      <c r="D3933" t="s">
        <v>340</v>
      </c>
      <c r="E3933" s="103">
        <v>7.7226524719683698E-3</v>
      </c>
      <c r="F3933" s="103">
        <v>678258</v>
      </c>
      <c r="G3933" s="103">
        <v>2</v>
      </c>
      <c r="H3933" t="s">
        <v>1078</v>
      </c>
      <c r="I3933" s="103"/>
    </row>
    <row r="3934" spans="1:9" x14ac:dyDescent="0.35">
      <c r="A3934" t="s">
        <v>4620</v>
      </c>
      <c r="B3934" t="s">
        <v>51</v>
      </c>
      <c r="C3934" t="s">
        <v>4357</v>
      </c>
      <c r="D3934" t="s">
        <v>777</v>
      </c>
      <c r="E3934" s="103">
        <v>7.456117118502666E-3</v>
      </c>
      <c r="F3934" s="103">
        <v>678258</v>
      </c>
      <c r="G3934" s="103">
        <v>2</v>
      </c>
      <c r="H3934" t="s">
        <v>1078</v>
      </c>
      <c r="I3934" s="103"/>
    </row>
    <row r="3935" spans="1:9" x14ac:dyDescent="0.35">
      <c r="A3935" t="s">
        <v>4621</v>
      </c>
      <c r="B3935" t="s">
        <v>51</v>
      </c>
      <c r="C3935" t="s">
        <v>4357</v>
      </c>
      <c r="D3935" t="s">
        <v>776</v>
      </c>
      <c r="E3935" s="103">
        <v>1.9447714400683977E-2</v>
      </c>
      <c r="F3935" s="103">
        <v>678258</v>
      </c>
      <c r="G3935" s="103">
        <v>2</v>
      </c>
      <c r="H3935" t="s">
        <v>1078</v>
      </c>
      <c r="I3935" s="103"/>
    </row>
    <row r="3936" spans="1:9" x14ac:dyDescent="0.35">
      <c r="A3936" t="s">
        <v>4596</v>
      </c>
      <c r="B3936" t="s">
        <v>47</v>
      </c>
      <c r="C3936" t="s">
        <v>4358</v>
      </c>
      <c r="D3936" t="s">
        <v>54</v>
      </c>
      <c r="E3936" s="103">
        <v>0</v>
      </c>
      <c r="F3936" s="103">
        <v>678258</v>
      </c>
      <c r="G3936" s="103">
        <v>2</v>
      </c>
      <c r="H3936" t="s">
        <v>54</v>
      </c>
      <c r="I3936" s="103"/>
    </row>
    <row r="3937" spans="1:9" x14ac:dyDescent="0.35">
      <c r="A3937" t="s">
        <v>4597</v>
      </c>
      <c r="B3937" t="s">
        <v>48</v>
      </c>
      <c r="C3937" t="s">
        <v>4358</v>
      </c>
      <c r="D3937" t="s">
        <v>54</v>
      </c>
      <c r="E3937" s="103">
        <v>0</v>
      </c>
      <c r="F3937" s="103">
        <v>678258</v>
      </c>
      <c r="G3937" s="103">
        <v>2</v>
      </c>
      <c r="H3937" t="s">
        <v>54</v>
      </c>
      <c r="I3937" s="103"/>
    </row>
    <row r="3938" spans="1:9" x14ac:dyDescent="0.35">
      <c r="A3938" t="s">
        <v>4598</v>
      </c>
      <c r="B3938" t="s">
        <v>49</v>
      </c>
      <c r="C3938" t="s">
        <v>4358</v>
      </c>
      <c r="D3938" t="s">
        <v>54</v>
      </c>
      <c r="E3938" s="103">
        <v>0</v>
      </c>
      <c r="F3938" s="103">
        <v>678258</v>
      </c>
      <c r="G3938" s="103">
        <v>2</v>
      </c>
      <c r="H3938" t="s">
        <v>54</v>
      </c>
      <c r="I3938" s="103"/>
    </row>
    <row r="3939" spans="1:9" x14ac:dyDescent="0.35">
      <c r="A3939" t="s">
        <v>4599</v>
      </c>
      <c r="B3939" t="s">
        <v>50</v>
      </c>
      <c r="C3939" t="s">
        <v>4358</v>
      </c>
      <c r="D3939" t="s">
        <v>54</v>
      </c>
      <c r="E3939" s="103">
        <v>0</v>
      </c>
      <c r="F3939" s="103">
        <v>678258</v>
      </c>
      <c r="G3939" s="103">
        <v>2</v>
      </c>
      <c r="H3939" t="s">
        <v>54</v>
      </c>
      <c r="I3939" s="103"/>
    </row>
    <row r="3940" spans="1:9" x14ac:dyDescent="0.35">
      <c r="A3940" t="s">
        <v>4600</v>
      </c>
      <c r="B3940" t="s">
        <v>47</v>
      </c>
      <c r="C3940" t="s">
        <v>4359</v>
      </c>
      <c r="D3940" t="s">
        <v>54</v>
      </c>
      <c r="E3940" s="103">
        <v>330</v>
      </c>
      <c r="F3940" s="103">
        <v>678258</v>
      </c>
      <c r="G3940" s="103">
        <v>2</v>
      </c>
      <c r="H3940" t="s">
        <v>54</v>
      </c>
      <c r="I3940" s="103"/>
    </row>
    <row r="3941" spans="1:9" x14ac:dyDescent="0.35">
      <c r="A3941" t="s">
        <v>4601</v>
      </c>
      <c r="B3941" t="s">
        <v>48</v>
      </c>
      <c r="C3941" t="s">
        <v>4359</v>
      </c>
      <c r="D3941" t="s">
        <v>54</v>
      </c>
      <c r="E3941" s="103">
        <v>420875.2001953125</v>
      </c>
      <c r="F3941" s="103">
        <v>678258</v>
      </c>
      <c r="G3941" s="103">
        <v>2</v>
      </c>
      <c r="H3941" t="s">
        <v>54</v>
      </c>
      <c r="I3941" s="103"/>
    </row>
    <row r="3942" spans="1:9" x14ac:dyDescent="0.35">
      <c r="A3942" t="s">
        <v>4602</v>
      </c>
      <c r="B3942" t="s">
        <v>49</v>
      </c>
      <c r="C3942" t="s">
        <v>4359</v>
      </c>
      <c r="D3942" t="s">
        <v>54</v>
      </c>
      <c r="E3942" s="103">
        <v>4.8654051997912301E-4</v>
      </c>
      <c r="F3942" s="103">
        <v>678258</v>
      </c>
      <c r="G3942" s="103">
        <v>2</v>
      </c>
      <c r="H3942" t="s">
        <v>54</v>
      </c>
      <c r="I3942" s="103"/>
    </row>
    <row r="3943" spans="1:9" x14ac:dyDescent="0.35">
      <c r="A3943" t="s">
        <v>4603</v>
      </c>
      <c r="B3943" t="s">
        <v>50</v>
      </c>
      <c r="C3943" t="s">
        <v>4359</v>
      </c>
      <c r="D3943" t="s">
        <v>54</v>
      </c>
      <c r="E3943" s="103">
        <v>0.62052375378589342</v>
      </c>
      <c r="F3943" s="103">
        <v>678258</v>
      </c>
      <c r="G3943" s="103">
        <v>2</v>
      </c>
      <c r="H3943" t="s">
        <v>54</v>
      </c>
      <c r="I3943" s="103"/>
    </row>
    <row r="3944" spans="1:9" x14ac:dyDescent="0.35">
      <c r="A3944" t="s">
        <v>4604</v>
      </c>
      <c r="B3944" t="s">
        <v>51</v>
      </c>
      <c r="C3944" t="s">
        <v>4359</v>
      </c>
      <c r="D3944" t="s">
        <v>40</v>
      </c>
      <c r="E3944" s="103">
        <v>3.7588236381586623E-3</v>
      </c>
      <c r="F3944" s="103">
        <v>678258</v>
      </c>
      <c r="G3944" s="103">
        <v>2</v>
      </c>
      <c r="H3944" t="s">
        <v>1078</v>
      </c>
      <c r="I3944" s="103"/>
    </row>
    <row r="3945" spans="1:9" x14ac:dyDescent="0.35">
      <c r="A3945" t="s">
        <v>6285</v>
      </c>
      <c r="B3945" t="s">
        <v>51</v>
      </c>
      <c r="C3945" t="s">
        <v>4359</v>
      </c>
      <c r="D3945" t="s">
        <v>5070</v>
      </c>
      <c r="E3945" s="103">
        <v>3.7730057011751469E-3</v>
      </c>
      <c r="F3945" s="103">
        <v>678258</v>
      </c>
      <c r="G3945" s="103">
        <v>2</v>
      </c>
      <c r="H3945" t="s">
        <v>1078</v>
      </c>
      <c r="I3945" s="103"/>
    </row>
    <row r="3946" spans="1:9" x14ac:dyDescent="0.35">
      <c r="A3946" t="s">
        <v>6286</v>
      </c>
      <c r="B3946" t="s">
        <v>51</v>
      </c>
      <c r="C3946" t="s">
        <v>4359</v>
      </c>
      <c r="D3946" t="s">
        <v>5071</v>
      </c>
      <c r="E3946" s="103">
        <v>3.7588236381586623E-3</v>
      </c>
      <c r="F3946" s="103">
        <v>678258</v>
      </c>
      <c r="G3946" s="103">
        <v>2</v>
      </c>
      <c r="H3946" t="s">
        <v>1078</v>
      </c>
      <c r="I3946" s="103"/>
    </row>
    <row r="3947" spans="1:9" x14ac:dyDescent="0.35">
      <c r="A3947" t="s">
        <v>6287</v>
      </c>
      <c r="B3947" t="s">
        <v>51</v>
      </c>
      <c r="C3947" t="s">
        <v>4359</v>
      </c>
      <c r="D3947" t="s">
        <v>5072</v>
      </c>
      <c r="E3947" s="103">
        <v>3.7588236381586623E-3</v>
      </c>
      <c r="F3947" s="103">
        <v>678258</v>
      </c>
      <c r="G3947" s="103">
        <v>2</v>
      </c>
      <c r="H3947" t="s">
        <v>1078</v>
      </c>
      <c r="I3947" s="103"/>
    </row>
    <row r="3948" spans="1:9" x14ac:dyDescent="0.35">
      <c r="A3948" t="s">
        <v>4605</v>
      </c>
      <c r="B3948" t="s">
        <v>51</v>
      </c>
      <c r="C3948" t="s">
        <v>4359</v>
      </c>
      <c r="D3948" t="s">
        <v>42</v>
      </c>
      <c r="E3948" s="103">
        <v>3.5637000819939038E-3</v>
      </c>
      <c r="F3948" s="103">
        <v>678258</v>
      </c>
      <c r="G3948" s="103">
        <v>2</v>
      </c>
      <c r="H3948" t="s">
        <v>1078</v>
      </c>
      <c r="I3948" s="103"/>
    </row>
    <row r="3949" spans="1:9" x14ac:dyDescent="0.35">
      <c r="A3949" t="s">
        <v>4606</v>
      </c>
      <c r="B3949" t="s">
        <v>51</v>
      </c>
      <c r="C3949" t="s">
        <v>4359</v>
      </c>
      <c r="D3949" t="s">
        <v>1767</v>
      </c>
      <c r="E3949" s="103">
        <v>3.5306809044949729E-3</v>
      </c>
      <c r="F3949" s="103">
        <v>678258</v>
      </c>
      <c r="G3949" s="103">
        <v>2</v>
      </c>
      <c r="H3949" t="s">
        <v>1078</v>
      </c>
      <c r="I3949" s="103"/>
    </row>
    <row r="3950" spans="1:9" x14ac:dyDescent="0.35">
      <c r="A3950" t="s">
        <v>4607</v>
      </c>
      <c r="B3950" t="s">
        <v>51</v>
      </c>
      <c r="C3950" t="s">
        <v>4359</v>
      </c>
      <c r="D3950" t="s">
        <v>1768</v>
      </c>
      <c r="E3950" s="103">
        <v>1.2481740869409543E-3</v>
      </c>
      <c r="F3950" s="103">
        <v>678258</v>
      </c>
      <c r="G3950" s="103">
        <v>2</v>
      </c>
      <c r="H3950" t="s">
        <v>1078</v>
      </c>
      <c r="I3950" s="103"/>
    </row>
    <row r="3951" spans="1:9" x14ac:dyDescent="0.35">
      <c r="A3951" t="s">
        <v>4608</v>
      </c>
      <c r="B3951" t="s">
        <v>51</v>
      </c>
      <c r="C3951" t="s">
        <v>4359</v>
      </c>
      <c r="D3951" t="s">
        <v>340</v>
      </c>
      <c r="E3951" s="103">
        <v>3.6826640456390763E-3</v>
      </c>
      <c r="F3951" s="103">
        <v>678258</v>
      </c>
      <c r="G3951" s="103">
        <v>2</v>
      </c>
      <c r="H3951" t="s">
        <v>1078</v>
      </c>
      <c r="I3951" s="103"/>
    </row>
    <row r="3952" spans="1:9" x14ac:dyDescent="0.35">
      <c r="A3952" t="s">
        <v>4609</v>
      </c>
      <c r="B3952" t="s">
        <v>51</v>
      </c>
      <c r="C3952" t="s">
        <v>4359</v>
      </c>
      <c r="D3952" t="s">
        <v>777</v>
      </c>
      <c r="E3952" s="103">
        <v>2.022727736243794E-3</v>
      </c>
      <c r="F3952" s="103">
        <v>678258</v>
      </c>
      <c r="G3952" s="103">
        <v>2</v>
      </c>
      <c r="H3952" t="s">
        <v>1078</v>
      </c>
      <c r="I3952" s="103"/>
    </row>
    <row r="3953" spans="1:9" x14ac:dyDescent="0.35">
      <c r="A3953" t="s">
        <v>4610</v>
      </c>
      <c r="B3953" t="s">
        <v>51</v>
      </c>
      <c r="C3953" t="s">
        <v>4359</v>
      </c>
      <c r="D3953" t="s">
        <v>776</v>
      </c>
      <c r="E3953" s="103">
        <v>5.4251198754348279E-3</v>
      </c>
      <c r="F3953" s="103">
        <v>678258</v>
      </c>
      <c r="G3953" s="103">
        <v>2</v>
      </c>
      <c r="H3953" t="s">
        <v>1078</v>
      </c>
      <c r="I3953" s="103"/>
    </row>
    <row r="3954" spans="1:9" x14ac:dyDescent="0.35">
      <c r="A3954" t="s">
        <v>98</v>
      </c>
      <c r="B3954" t="s">
        <v>47</v>
      </c>
      <c r="C3954" t="s">
        <v>36</v>
      </c>
      <c r="D3954" t="s">
        <v>54</v>
      </c>
      <c r="E3954" s="103">
        <v>181423</v>
      </c>
      <c r="F3954" s="103">
        <v>678258</v>
      </c>
      <c r="G3954" s="103">
        <v>2</v>
      </c>
      <c r="H3954" t="s">
        <v>54</v>
      </c>
      <c r="I3954" s="103"/>
    </row>
    <row r="3955" spans="1:9" x14ac:dyDescent="0.35">
      <c r="A3955" t="s">
        <v>99</v>
      </c>
      <c r="B3955" t="s">
        <v>48</v>
      </c>
      <c r="C3955" t="s">
        <v>36</v>
      </c>
      <c r="D3955" t="s">
        <v>54</v>
      </c>
      <c r="E3955" s="103">
        <v>6699729951.2930002</v>
      </c>
      <c r="F3955" s="103">
        <v>678258</v>
      </c>
      <c r="G3955" s="103">
        <v>2</v>
      </c>
      <c r="H3955" t="s">
        <v>54</v>
      </c>
      <c r="I3955" s="103"/>
    </row>
    <row r="3956" spans="1:9" x14ac:dyDescent="0.35">
      <c r="A3956" t="s">
        <v>100</v>
      </c>
      <c r="B3956" t="s">
        <v>49</v>
      </c>
      <c r="C3956" t="s">
        <v>36</v>
      </c>
      <c r="D3956" t="s">
        <v>54</v>
      </c>
      <c r="E3956" s="103">
        <v>0.2674837598671892</v>
      </c>
      <c r="F3956" s="103">
        <v>678258</v>
      </c>
      <c r="G3956" s="103">
        <v>2</v>
      </c>
      <c r="H3956" t="s">
        <v>54</v>
      </c>
      <c r="I3956" s="103"/>
    </row>
    <row r="3957" spans="1:9" x14ac:dyDescent="0.35">
      <c r="A3957" t="s">
        <v>101</v>
      </c>
      <c r="B3957" t="s">
        <v>50</v>
      </c>
      <c r="C3957" t="s">
        <v>36</v>
      </c>
      <c r="D3957" t="s">
        <v>54</v>
      </c>
      <c r="E3957" s="103">
        <v>9877.8487703690935</v>
      </c>
      <c r="F3957" s="103">
        <v>678258</v>
      </c>
      <c r="G3957" s="103">
        <v>2</v>
      </c>
      <c r="H3957" t="s">
        <v>54</v>
      </c>
      <c r="I3957" s="103"/>
    </row>
    <row r="3958" spans="1:9" x14ac:dyDescent="0.35">
      <c r="A3958" t="s">
        <v>1281</v>
      </c>
      <c r="B3958" t="s">
        <v>51</v>
      </c>
      <c r="C3958" t="s">
        <v>36</v>
      </c>
      <c r="D3958" t="s">
        <v>40</v>
      </c>
      <c r="E3958" s="103">
        <v>0.11926866770293156</v>
      </c>
      <c r="F3958" s="103">
        <v>678258</v>
      </c>
      <c r="G3958" s="103">
        <v>2</v>
      </c>
      <c r="H3958" t="s">
        <v>1078</v>
      </c>
      <c r="I3958" s="103"/>
    </row>
    <row r="3959" spans="1:9" x14ac:dyDescent="0.35">
      <c r="A3959" t="s">
        <v>6288</v>
      </c>
      <c r="B3959" t="s">
        <v>51</v>
      </c>
      <c r="C3959" t="s">
        <v>36</v>
      </c>
      <c r="D3959" t="s">
        <v>5070</v>
      </c>
      <c r="E3959" s="103">
        <v>0.11938004617008105</v>
      </c>
      <c r="F3959" s="103">
        <v>678258</v>
      </c>
      <c r="G3959" s="103">
        <v>2</v>
      </c>
      <c r="H3959" t="s">
        <v>1078</v>
      </c>
      <c r="I3959" s="103"/>
    </row>
    <row r="3960" spans="1:9" x14ac:dyDescent="0.35">
      <c r="A3960" t="s">
        <v>6289</v>
      </c>
      <c r="B3960" t="s">
        <v>51</v>
      </c>
      <c r="C3960" t="s">
        <v>36</v>
      </c>
      <c r="D3960" t="s">
        <v>5071</v>
      </c>
      <c r="E3960" s="103">
        <v>0.11926866770293156</v>
      </c>
      <c r="F3960" s="103">
        <v>678258</v>
      </c>
      <c r="G3960" s="103">
        <v>2</v>
      </c>
      <c r="H3960" t="s">
        <v>1078</v>
      </c>
      <c r="I3960" s="103"/>
    </row>
    <row r="3961" spans="1:9" x14ac:dyDescent="0.35">
      <c r="A3961" t="s">
        <v>6290</v>
      </c>
      <c r="B3961" t="s">
        <v>51</v>
      </c>
      <c r="C3961" t="s">
        <v>36</v>
      </c>
      <c r="D3961" t="s">
        <v>5072</v>
      </c>
      <c r="E3961" s="103">
        <v>0.11938004617008105</v>
      </c>
      <c r="F3961" s="103">
        <v>678258</v>
      </c>
      <c r="G3961" s="103">
        <v>2</v>
      </c>
      <c r="H3961" t="s">
        <v>1078</v>
      </c>
      <c r="I3961" s="103"/>
    </row>
    <row r="3962" spans="1:9" x14ac:dyDescent="0.35">
      <c r="A3962" t="s">
        <v>1282</v>
      </c>
      <c r="B3962" t="s">
        <v>51</v>
      </c>
      <c r="C3962" t="s">
        <v>36</v>
      </c>
      <c r="D3962" t="s">
        <v>42</v>
      </c>
      <c r="E3962" s="103">
        <v>0.11257122982675108</v>
      </c>
      <c r="F3962" s="103">
        <v>678258</v>
      </c>
      <c r="G3962" s="103">
        <v>2</v>
      </c>
      <c r="H3962" t="s">
        <v>1078</v>
      </c>
      <c r="I3962" s="103"/>
    </row>
    <row r="3963" spans="1:9" x14ac:dyDescent="0.35">
      <c r="A3963" t="s">
        <v>2211</v>
      </c>
      <c r="B3963" t="s">
        <v>51</v>
      </c>
      <c r="C3963" t="s">
        <v>36</v>
      </c>
      <c r="D3963" t="s">
        <v>1767</v>
      </c>
      <c r="E3963" s="103">
        <v>0.11073780568690919</v>
      </c>
      <c r="F3963" s="103">
        <v>678258</v>
      </c>
      <c r="G3963" s="103">
        <v>2</v>
      </c>
      <c r="H3963" t="s">
        <v>1078</v>
      </c>
      <c r="I3963" s="103"/>
    </row>
    <row r="3964" spans="1:9" x14ac:dyDescent="0.35">
      <c r="A3964" t="s">
        <v>2212</v>
      </c>
      <c r="B3964" t="s">
        <v>51</v>
      </c>
      <c r="C3964" t="s">
        <v>36</v>
      </c>
      <c r="D3964" t="s">
        <v>1768</v>
      </c>
      <c r="E3964" s="103">
        <v>3.7746348220617898E-2</v>
      </c>
      <c r="F3964" s="103">
        <v>678258</v>
      </c>
      <c r="G3964" s="103">
        <v>2</v>
      </c>
      <c r="H3964" t="s">
        <v>1078</v>
      </c>
      <c r="I3964" s="103"/>
    </row>
    <row r="3965" spans="1:9" x14ac:dyDescent="0.35">
      <c r="A3965" t="s">
        <v>1283</v>
      </c>
      <c r="B3965" t="s">
        <v>51</v>
      </c>
      <c r="C3965" t="s">
        <v>36</v>
      </c>
      <c r="D3965" t="s">
        <v>340</v>
      </c>
      <c r="E3965" s="103">
        <v>0.10062491198015512</v>
      </c>
      <c r="F3965" s="103">
        <v>678258</v>
      </c>
      <c r="G3965" s="103">
        <v>2</v>
      </c>
      <c r="H3965" t="s">
        <v>1078</v>
      </c>
      <c r="I3965" s="103"/>
    </row>
    <row r="3966" spans="1:9" x14ac:dyDescent="0.35">
      <c r="A3966" t="s">
        <v>1284</v>
      </c>
      <c r="B3966" t="s">
        <v>51</v>
      </c>
      <c r="C3966" t="s">
        <v>36</v>
      </c>
      <c r="D3966" t="s">
        <v>777</v>
      </c>
      <c r="E3966" s="103">
        <v>7.9754292974624982E-2</v>
      </c>
      <c r="F3966" s="103">
        <v>678258</v>
      </c>
      <c r="G3966" s="103">
        <v>2</v>
      </c>
      <c r="H3966" t="s">
        <v>1078</v>
      </c>
      <c r="I3966" s="103"/>
    </row>
    <row r="3967" spans="1:9" x14ac:dyDescent="0.35">
      <c r="A3967" t="s">
        <v>1285</v>
      </c>
      <c r="B3967" t="s">
        <v>51</v>
      </c>
      <c r="C3967" t="s">
        <v>36</v>
      </c>
      <c r="D3967" t="s">
        <v>776</v>
      </c>
      <c r="E3967" s="103">
        <v>0.17021407464414462</v>
      </c>
      <c r="F3967" s="103">
        <v>678258</v>
      </c>
      <c r="G3967" s="103">
        <v>2</v>
      </c>
      <c r="H3967" t="s">
        <v>1078</v>
      </c>
      <c r="I3967" s="103"/>
    </row>
    <row r="3968" spans="1:9" x14ac:dyDescent="0.35">
      <c r="A3968" t="s">
        <v>102</v>
      </c>
      <c r="B3968" t="s">
        <v>47</v>
      </c>
      <c r="C3968" t="s">
        <v>37</v>
      </c>
      <c r="D3968" t="s">
        <v>54</v>
      </c>
      <c r="E3968" s="103">
        <v>218429</v>
      </c>
      <c r="F3968" s="103">
        <v>678258</v>
      </c>
      <c r="G3968" s="103">
        <v>2</v>
      </c>
      <c r="H3968" t="s">
        <v>54</v>
      </c>
      <c r="I3968" s="103"/>
    </row>
    <row r="3969" spans="1:9" x14ac:dyDescent="0.35">
      <c r="A3969" t="s">
        <v>103</v>
      </c>
      <c r="B3969" t="s">
        <v>48</v>
      </c>
      <c r="C3969" t="s">
        <v>37</v>
      </c>
      <c r="D3969" t="s">
        <v>54</v>
      </c>
      <c r="E3969" s="103">
        <v>22192247134.605469</v>
      </c>
      <c r="F3969" s="103">
        <v>678258</v>
      </c>
      <c r="G3969" s="103">
        <v>2</v>
      </c>
      <c r="H3969" t="s">
        <v>54</v>
      </c>
      <c r="I3969" s="103"/>
    </row>
    <row r="3970" spans="1:9" x14ac:dyDescent="0.35">
      <c r="A3970" t="s">
        <v>104</v>
      </c>
      <c r="B3970" t="s">
        <v>49</v>
      </c>
      <c r="C3970" t="s">
        <v>37</v>
      </c>
      <c r="D3970" t="s">
        <v>54</v>
      </c>
      <c r="E3970" s="103">
        <v>0.3220441189046056</v>
      </c>
      <c r="F3970" s="103">
        <v>678258</v>
      </c>
      <c r="G3970" s="103">
        <v>2</v>
      </c>
      <c r="H3970" t="s">
        <v>54</v>
      </c>
      <c r="I3970" s="103"/>
    </row>
    <row r="3971" spans="1:9" x14ac:dyDescent="0.35">
      <c r="A3971" t="s">
        <v>105</v>
      </c>
      <c r="B3971" t="s">
        <v>50</v>
      </c>
      <c r="C3971" t="s">
        <v>37</v>
      </c>
      <c r="D3971" t="s">
        <v>54</v>
      </c>
      <c r="E3971" s="103">
        <v>32719.477152654992</v>
      </c>
      <c r="F3971" s="103">
        <v>678258</v>
      </c>
      <c r="G3971" s="103">
        <v>2</v>
      </c>
      <c r="H3971" t="s">
        <v>54</v>
      </c>
      <c r="I3971" s="103"/>
    </row>
    <row r="3972" spans="1:9" x14ac:dyDescent="0.35">
      <c r="A3972" t="s">
        <v>1246</v>
      </c>
      <c r="B3972" t="s">
        <v>51</v>
      </c>
      <c r="C3972" t="s">
        <v>37</v>
      </c>
      <c r="D3972" t="s">
        <v>40</v>
      </c>
      <c r="E3972" s="103">
        <v>0.31886104006772303</v>
      </c>
      <c r="F3972" s="103">
        <v>678258</v>
      </c>
      <c r="G3972" s="103">
        <v>2</v>
      </c>
      <c r="H3972" t="s">
        <v>1078</v>
      </c>
      <c r="I3972" s="103"/>
    </row>
    <row r="3973" spans="1:9" x14ac:dyDescent="0.35">
      <c r="A3973" t="s">
        <v>6291</v>
      </c>
      <c r="B3973" t="s">
        <v>51</v>
      </c>
      <c r="C3973" t="s">
        <v>37</v>
      </c>
      <c r="D3973" t="s">
        <v>5070</v>
      </c>
      <c r="E3973" s="103">
        <v>0.31937051305673342</v>
      </c>
      <c r="F3973" s="103">
        <v>678258</v>
      </c>
      <c r="G3973" s="103">
        <v>2</v>
      </c>
      <c r="H3973" t="s">
        <v>1078</v>
      </c>
      <c r="I3973" s="103"/>
    </row>
    <row r="3974" spans="1:9" x14ac:dyDescent="0.35">
      <c r="A3974" t="s">
        <v>6292</v>
      </c>
      <c r="B3974" t="s">
        <v>51</v>
      </c>
      <c r="C3974" t="s">
        <v>37</v>
      </c>
      <c r="D3974" t="s">
        <v>5071</v>
      </c>
      <c r="E3974" s="103">
        <v>0.31888881298922411</v>
      </c>
      <c r="F3974" s="103">
        <v>678258</v>
      </c>
      <c r="G3974" s="103">
        <v>2</v>
      </c>
      <c r="H3974" t="s">
        <v>1078</v>
      </c>
      <c r="I3974" s="103"/>
    </row>
    <row r="3975" spans="1:9" x14ac:dyDescent="0.35">
      <c r="A3975" t="s">
        <v>6293</v>
      </c>
      <c r="B3975" t="s">
        <v>51</v>
      </c>
      <c r="C3975" t="s">
        <v>37</v>
      </c>
      <c r="D3975" t="s">
        <v>5072</v>
      </c>
      <c r="E3975" s="103">
        <v>0.31937051305673342</v>
      </c>
      <c r="F3975" s="103">
        <v>678258</v>
      </c>
      <c r="G3975" s="103">
        <v>2</v>
      </c>
      <c r="H3975" t="s">
        <v>1078</v>
      </c>
      <c r="I3975" s="103"/>
    </row>
    <row r="3976" spans="1:9" x14ac:dyDescent="0.35">
      <c r="A3976" t="s">
        <v>1247</v>
      </c>
      <c r="B3976" t="s">
        <v>51</v>
      </c>
      <c r="C3976" t="s">
        <v>37</v>
      </c>
      <c r="D3976" t="s">
        <v>42</v>
      </c>
      <c r="E3976" s="103">
        <v>0.3054519231386682</v>
      </c>
      <c r="F3976" s="103">
        <v>678258</v>
      </c>
      <c r="G3976" s="103">
        <v>2</v>
      </c>
      <c r="H3976" t="s">
        <v>1078</v>
      </c>
      <c r="I3976" s="103"/>
    </row>
    <row r="3977" spans="1:9" x14ac:dyDescent="0.35">
      <c r="A3977" t="s">
        <v>2167</v>
      </c>
      <c r="B3977" t="s">
        <v>51</v>
      </c>
      <c r="C3977" t="s">
        <v>37</v>
      </c>
      <c r="D3977" t="s">
        <v>1767</v>
      </c>
      <c r="E3977" s="103">
        <v>0.30330025946275946</v>
      </c>
      <c r="F3977" s="103">
        <v>678258</v>
      </c>
      <c r="G3977" s="103">
        <v>2</v>
      </c>
      <c r="H3977" t="s">
        <v>1078</v>
      </c>
      <c r="I3977" s="103"/>
    </row>
    <row r="3978" spans="1:9" x14ac:dyDescent="0.35">
      <c r="A3978" t="s">
        <v>2168</v>
      </c>
      <c r="B3978" t="s">
        <v>51</v>
      </c>
      <c r="C3978" t="s">
        <v>37</v>
      </c>
      <c r="D3978" t="s">
        <v>1768</v>
      </c>
      <c r="E3978" s="103">
        <v>0.12183664708561671</v>
      </c>
      <c r="F3978" s="103">
        <v>678258</v>
      </c>
      <c r="G3978" s="103">
        <v>2</v>
      </c>
      <c r="H3978" t="s">
        <v>1078</v>
      </c>
      <c r="I3978" s="103"/>
    </row>
    <row r="3979" spans="1:9" x14ac:dyDescent="0.35">
      <c r="A3979" t="s">
        <v>1248</v>
      </c>
      <c r="B3979" t="s">
        <v>51</v>
      </c>
      <c r="C3979" t="s">
        <v>37</v>
      </c>
      <c r="D3979" t="s">
        <v>340</v>
      </c>
      <c r="E3979" s="103">
        <v>0.26939281096279982</v>
      </c>
      <c r="F3979" s="103">
        <v>678258</v>
      </c>
      <c r="G3979" s="103">
        <v>2</v>
      </c>
      <c r="H3979" t="s">
        <v>1078</v>
      </c>
      <c r="I3979" s="103"/>
    </row>
    <row r="3980" spans="1:9" x14ac:dyDescent="0.35">
      <c r="A3980" t="s">
        <v>1249</v>
      </c>
      <c r="B3980" t="s">
        <v>51</v>
      </c>
      <c r="C3980" t="s">
        <v>37</v>
      </c>
      <c r="D3980" t="s">
        <v>777</v>
      </c>
      <c r="E3980" s="103">
        <v>0.20384252416430529</v>
      </c>
      <c r="F3980" s="103">
        <v>678258</v>
      </c>
      <c r="G3980" s="103">
        <v>2</v>
      </c>
      <c r="H3980" t="s">
        <v>1078</v>
      </c>
      <c r="I3980" s="103"/>
    </row>
    <row r="3981" spans="1:9" x14ac:dyDescent="0.35">
      <c r="A3981" t="s">
        <v>1250</v>
      </c>
      <c r="B3981" t="s">
        <v>51</v>
      </c>
      <c r="C3981" t="s">
        <v>37</v>
      </c>
      <c r="D3981" t="s">
        <v>776</v>
      </c>
      <c r="E3981" s="103">
        <v>0.45864249284292802</v>
      </c>
      <c r="F3981" s="103">
        <v>678258</v>
      </c>
      <c r="G3981" s="103">
        <v>2</v>
      </c>
      <c r="H3981" t="s">
        <v>1078</v>
      </c>
      <c r="I3981" s="103"/>
    </row>
    <row r="3982" spans="1:9" x14ac:dyDescent="0.35">
      <c r="A3982" t="s">
        <v>106</v>
      </c>
      <c r="B3982" t="s">
        <v>47</v>
      </c>
      <c r="C3982" t="s">
        <v>38</v>
      </c>
      <c r="D3982" t="s">
        <v>54</v>
      </c>
      <c r="E3982" s="103">
        <v>62837</v>
      </c>
      <c r="F3982" s="103">
        <v>678258</v>
      </c>
      <c r="G3982" s="103">
        <v>2</v>
      </c>
      <c r="H3982" t="s">
        <v>54</v>
      </c>
      <c r="I3982" s="103"/>
    </row>
    <row r="3983" spans="1:9" x14ac:dyDescent="0.35">
      <c r="A3983" t="s">
        <v>107</v>
      </c>
      <c r="B3983" t="s">
        <v>48</v>
      </c>
      <c r="C3983" t="s">
        <v>38</v>
      </c>
      <c r="D3983" t="s">
        <v>54</v>
      </c>
      <c r="E3983" s="103">
        <v>10616584981.763</v>
      </c>
      <c r="F3983" s="103">
        <v>678258</v>
      </c>
      <c r="G3983" s="103">
        <v>2</v>
      </c>
      <c r="H3983" t="s">
        <v>54</v>
      </c>
      <c r="I3983" s="103"/>
    </row>
    <row r="3984" spans="1:9" x14ac:dyDescent="0.35">
      <c r="A3984" t="s">
        <v>108</v>
      </c>
      <c r="B3984" t="s">
        <v>49</v>
      </c>
      <c r="C3984" t="s">
        <v>38</v>
      </c>
      <c r="D3984" t="s">
        <v>54</v>
      </c>
      <c r="E3984" s="103">
        <v>9.264468683008531E-2</v>
      </c>
      <c r="F3984" s="103">
        <v>678258</v>
      </c>
      <c r="G3984" s="103">
        <v>2</v>
      </c>
      <c r="H3984" t="s">
        <v>54</v>
      </c>
      <c r="I3984" s="103"/>
    </row>
    <row r="3985" spans="1:9" x14ac:dyDescent="0.35">
      <c r="A3985" t="s">
        <v>109</v>
      </c>
      <c r="B3985" t="s">
        <v>50</v>
      </c>
      <c r="C3985" t="s">
        <v>38</v>
      </c>
      <c r="D3985" t="s">
        <v>54</v>
      </c>
      <c r="E3985" s="103">
        <v>15652.723567968236</v>
      </c>
      <c r="F3985" s="103">
        <v>678258</v>
      </c>
      <c r="G3985" s="103">
        <v>2</v>
      </c>
      <c r="H3985" t="s">
        <v>54</v>
      </c>
      <c r="I3985" s="103"/>
    </row>
    <row r="3986" spans="1:9" x14ac:dyDescent="0.35">
      <c r="A3986" t="s">
        <v>1251</v>
      </c>
      <c r="B3986" t="s">
        <v>51</v>
      </c>
      <c r="C3986" t="s">
        <v>38</v>
      </c>
      <c r="D3986" t="s">
        <v>40</v>
      </c>
      <c r="E3986" s="103">
        <v>0.54356017107214416</v>
      </c>
      <c r="F3986" s="103">
        <v>678258</v>
      </c>
      <c r="G3986" s="103">
        <v>2</v>
      </c>
      <c r="H3986" t="s">
        <v>1078</v>
      </c>
      <c r="I3986" s="103"/>
    </row>
    <row r="3987" spans="1:9" x14ac:dyDescent="0.35">
      <c r="A3987" t="s">
        <v>6294</v>
      </c>
      <c r="B3987" t="s">
        <v>51</v>
      </c>
      <c r="C3987" t="s">
        <v>38</v>
      </c>
      <c r="D3987" t="s">
        <v>5070</v>
      </c>
      <c r="E3987" s="103">
        <v>0.54356017107214416</v>
      </c>
      <c r="F3987" s="103">
        <v>678258</v>
      </c>
      <c r="G3987" s="103">
        <v>2</v>
      </c>
      <c r="H3987" t="s">
        <v>1078</v>
      </c>
      <c r="I3987" s="103"/>
    </row>
    <row r="3988" spans="1:9" x14ac:dyDescent="0.35">
      <c r="A3988" t="s">
        <v>6295</v>
      </c>
      <c r="B3988" t="s">
        <v>51</v>
      </c>
      <c r="C3988" t="s">
        <v>38</v>
      </c>
      <c r="D3988" t="s">
        <v>5071</v>
      </c>
      <c r="E3988" s="103">
        <v>0.54356017107214416</v>
      </c>
      <c r="F3988" s="103">
        <v>678258</v>
      </c>
      <c r="G3988" s="103">
        <v>2</v>
      </c>
      <c r="H3988" t="s">
        <v>1078</v>
      </c>
      <c r="I3988" s="103"/>
    </row>
    <row r="3989" spans="1:9" x14ac:dyDescent="0.35">
      <c r="A3989" t="s">
        <v>6296</v>
      </c>
      <c r="B3989" t="s">
        <v>51</v>
      </c>
      <c r="C3989" t="s">
        <v>38</v>
      </c>
      <c r="D3989" t="s">
        <v>5072</v>
      </c>
      <c r="E3989" s="103">
        <v>0.54356017107214416</v>
      </c>
      <c r="F3989" s="103">
        <v>678258</v>
      </c>
      <c r="G3989" s="103">
        <v>2</v>
      </c>
      <c r="H3989" t="s">
        <v>1078</v>
      </c>
      <c r="I3989" s="103"/>
    </row>
    <row r="3990" spans="1:9" x14ac:dyDescent="0.35">
      <c r="A3990" t="s">
        <v>1252</v>
      </c>
      <c r="B3990" t="s">
        <v>51</v>
      </c>
      <c r="C3990" t="s">
        <v>38</v>
      </c>
      <c r="D3990" t="s">
        <v>42</v>
      </c>
      <c r="E3990" s="103">
        <v>0.53283737956195154</v>
      </c>
      <c r="F3990" s="103">
        <v>678258</v>
      </c>
      <c r="G3990" s="103">
        <v>2</v>
      </c>
      <c r="H3990" t="s">
        <v>1078</v>
      </c>
      <c r="I3990" s="103"/>
    </row>
    <row r="3991" spans="1:9" x14ac:dyDescent="0.35">
      <c r="A3991" t="s">
        <v>2169</v>
      </c>
      <c r="B3991" t="s">
        <v>51</v>
      </c>
      <c r="C3991" t="s">
        <v>38</v>
      </c>
      <c r="D3991" t="s">
        <v>1767</v>
      </c>
      <c r="E3991" s="103">
        <v>0.53102239121525552</v>
      </c>
      <c r="F3991" s="103">
        <v>678258</v>
      </c>
      <c r="G3991" s="103">
        <v>2</v>
      </c>
      <c r="H3991" t="s">
        <v>1078</v>
      </c>
      <c r="I3991" s="103"/>
    </row>
    <row r="3992" spans="1:9" x14ac:dyDescent="0.35">
      <c r="A3992" t="s">
        <v>2170</v>
      </c>
      <c r="B3992" t="s">
        <v>51</v>
      </c>
      <c r="C3992" t="s">
        <v>38</v>
      </c>
      <c r="D3992" t="s">
        <v>1768</v>
      </c>
      <c r="E3992" s="103">
        <v>0.27740267018445691</v>
      </c>
      <c r="F3992" s="103">
        <v>678258</v>
      </c>
      <c r="G3992" s="103">
        <v>2</v>
      </c>
      <c r="H3992" t="s">
        <v>1078</v>
      </c>
      <c r="I3992" s="103"/>
    </row>
    <row r="3993" spans="1:9" x14ac:dyDescent="0.35">
      <c r="A3993" t="s">
        <v>1253</v>
      </c>
      <c r="B3993" t="s">
        <v>51</v>
      </c>
      <c r="C3993" t="s">
        <v>38</v>
      </c>
      <c r="D3993" t="s">
        <v>340</v>
      </c>
      <c r="E3993" s="103">
        <v>0.30961869190887925</v>
      </c>
      <c r="F3993" s="103">
        <v>678258</v>
      </c>
      <c r="G3993" s="103">
        <v>2</v>
      </c>
      <c r="H3993" t="s">
        <v>1078</v>
      </c>
      <c r="I3993" s="103"/>
    </row>
    <row r="3994" spans="1:9" x14ac:dyDescent="0.35">
      <c r="A3994" t="s">
        <v>1254</v>
      </c>
      <c r="B3994" t="s">
        <v>51</v>
      </c>
      <c r="C3994" t="s">
        <v>38</v>
      </c>
      <c r="D3994" t="s">
        <v>777</v>
      </c>
      <c r="E3994" s="103">
        <v>0.35544415179247885</v>
      </c>
      <c r="F3994" s="103">
        <v>678258</v>
      </c>
      <c r="G3994" s="103">
        <v>2</v>
      </c>
      <c r="H3994" t="s">
        <v>1078</v>
      </c>
      <c r="I3994" s="103"/>
    </row>
    <row r="3995" spans="1:9" x14ac:dyDescent="0.35">
      <c r="A3995" t="s">
        <v>1255</v>
      </c>
      <c r="B3995" t="s">
        <v>51</v>
      </c>
      <c r="C3995" t="s">
        <v>38</v>
      </c>
      <c r="D3995" t="s">
        <v>776</v>
      </c>
      <c r="E3995" s="103">
        <v>0.77290148942434311</v>
      </c>
      <c r="F3995" s="103">
        <v>678258</v>
      </c>
      <c r="G3995" s="103">
        <v>2</v>
      </c>
      <c r="H3995" t="s">
        <v>1078</v>
      </c>
      <c r="I3995" s="103"/>
    </row>
    <row r="3996" spans="1:9" x14ac:dyDescent="0.35">
      <c r="A3996" t="s">
        <v>110</v>
      </c>
      <c r="B3996" t="s">
        <v>47</v>
      </c>
      <c r="C3996" t="s">
        <v>39</v>
      </c>
      <c r="D3996" t="s">
        <v>54</v>
      </c>
      <c r="E3996" s="103">
        <v>616</v>
      </c>
      <c r="F3996" s="103">
        <v>678258</v>
      </c>
      <c r="G3996" s="103">
        <v>2</v>
      </c>
      <c r="H3996" t="s">
        <v>54</v>
      </c>
      <c r="I3996" s="103"/>
    </row>
    <row r="3997" spans="1:9" x14ac:dyDescent="0.35">
      <c r="A3997" t="s">
        <v>111</v>
      </c>
      <c r="B3997" t="s">
        <v>48</v>
      </c>
      <c r="C3997" t="s">
        <v>39</v>
      </c>
      <c r="D3997" t="s">
        <v>54</v>
      </c>
      <c r="E3997" s="103">
        <v>27241414.336000003</v>
      </c>
      <c r="F3997" s="103">
        <v>678258</v>
      </c>
      <c r="G3997" s="103">
        <v>2</v>
      </c>
      <c r="H3997" t="s">
        <v>54</v>
      </c>
      <c r="I3997" s="103"/>
    </row>
    <row r="3998" spans="1:9" x14ac:dyDescent="0.35">
      <c r="A3998" t="s">
        <v>112</v>
      </c>
      <c r="B3998" t="s">
        <v>49</v>
      </c>
      <c r="C3998" t="s">
        <v>39</v>
      </c>
      <c r="D3998" t="s">
        <v>54</v>
      </c>
      <c r="E3998" s="103">
        <v>9.0820897062769625E-4</v>
      </c>
      <c r="F3998" s="103">
        <v>678258</v>
      </c>
      <c r="G3998" s="103">
        <v>2</v>
      </c>
      <c r="H3998" t="s">
        <v>54</v>
      </c>
      <c r="I3998" s="103"/>
    </row>
    <row r="3999" spans="1:9" x14ac:dyDescent="0.35">
      <c r="A3999" t="s">
        <v>113</v>
      </c>
      <c r="B3999" t="s">
        <v>50</v>
      </c>
      <c r="C3999" t="s">
        <v>39</v>
      </c>
      <c r="D3999" t="s">
        <v>54</v>
      </c>
      <c r="E3999" s="103">
        <v>40.163793624255078</v>
      </c>
      <c r="F3999" s="103">
        <v>678258</v>
      </c>
      <c r="G3999" s="103">
        <v>2</v>
      </c>
      <c r="H3999" t="s">
        <v>54</v>
      </c>
      <c r="I3999" s="103"/>
    </row>
    <row r="4000" spans="1:9" x14ac:dyDescent="0.35">
      <c r="A4000" t="s">
        <v>1256</v>
      </c>
      <c r="B4000" t="s">
        <v>51</v>
      </c>
      <c r="C4000" t="s">
        <v>39</v>
      </c>
      <c r="D4000" t="s">
        <v>40</v>
      </c>
      <c r="E4000" s="103">
        <v>0.12034963854504585</v>
      </c>
      <c r="F4000" s="103">
        <v>678258</v>
      </c>
      <c r="G4000" s="103">
        <v>2</v>
      </c>
      <c r="H4000" t="s">
        <v>1078</v>
      </c>
      <c r="I4000" s="103"/>
    </row>
    <row r="4001" spans="1:9" x14ac:dyDescent="0.35">
      <c r="A4001" t="s">
        <v>6297</v>
      </c>
      <c r="B4001" t="s">
        <v>51</v>
      </c>
      <c r="C4001" t="s">
        <v>39</v>
      </c>
      <c r="D4001" t="s">
        <v>5070</v>
      </c>
      <c r="E4001" s="103">
        <v>0.12034963854504585</v>
      </c>
      <c r="F4001" s="103">
        <v>678258</v>
      </c>
      <c r="G4001" s="103">
        <v>2</v>
      </c>
      <c r="H4001" t="s">
        <v>1078</v>
      </c>
      <c r="I4001" s="103"/>
    </row>
    <row r="4002" spans="1:9" x14ac:dyDescent="0.35">
      <c r="A4002" t="s">
        <v>6298</v>
      </c>
      <c r="B4002" t="s">
        <v>51</v>
      </c>
      <c r="C4002" t="s">
        <v>39</v>
      </c>
      <c r="D4002" t="s">
        <v>5071</v>
      </c>
      <c r="E4002" s="103">
        <v>0.12034963854504585</v>
      </c>
      <c r="F4002" s="103">
        <v>678258</v>
      </c>
      <c r="G4002" s="103">
        <v>2</v>
      </c>
      <c r="H4002" t="s">
        <v>1078</v>
      </c>
      <c r="I4002" s="103"/>
    </row>
    <row r="4003" spans="1:9" x14ac:dyDescent="0.35">
      <c r="A4003" t="s">
        <v>6299</v>
      </c>
      <c r="B4003" t="s">
        <v>51</v>
      </c>
      <c r="C4003" t="s">
        <v>39</v>
      </c>
      <c r="D4003" t="s">
        <v>5072</v>
      </c>
      <c r="E4003" s="103">
        <v>0.12034963854504585</v>
      </c>
      <c r="F4003" s="103">
        <v>678258</v>
      </c>
      <c r="G4003" s="103">
        <v>2</v>
      </c>
      <c r="H4003" t="s">
        <v>1078</v>
      </c>
      <c r="I4003" s="103"/>
    </row>
    <row r="4004" spans="1:9" x14ac:dyDescent="0.35">
      <c r="A4004" t="s">
        <v>1257</v>
      </c>
      <c r="B4004" t="s">
        <v>51</v>
      </c>
      <c r="C4004" t="s">
        <v>39</v>
      </c>
      <c r="D4004" t="s">
        <v>42</v>
      </c>
      <c r="E4004" s="103">
        <v>0.11783538623700315</v>
      </c>
      <c r="F4004" s="103">
        <v>678258</v>
      </c>
      <c r="G4004" s="103">
        <v>2</v>
      </c>
      <c r="H4004" t="s">
        <v>1078</v>
      </c>
      <c r="I4004" s="103"/>
    </row>
    <row r="4005" spans="1:9" x14ac:dyDescent="0.35">
      <c r="A4005" t="s">
        <v>2171</v>
      </c>
      <c r="B4005" t="s">
        <v>51</v>
      </c>
      <c r="C4005" t="s">
        <v>39</v>
      </c>
      <c r="D4005" t="s">
        <v>1767</v>
      </c>
      <c r="E4005" s="103">
        <v>0.11537288048598471</v>
      </c>
      <c r="F4005" s="103">
        <v>678258</v>
      </c>
      <c r="G4005" s="103">
        <v>2</v>
      </c>
      <c r="H4005" t="s">
        <v>1078</v>
      </c>
      <c r="I4005" s="103"/>
    </row>
    <row r="4006" spans="1:9" x14ac:dyDescent="0.35">
      <c r="A4006" t="s">
        <v>2172</v>
      </c>
      <c r="B4006" t="s">
        <v>51</v>
      </c>
      <c r="C4006" t="s">
        <v>39</v>
      </c>
      <c r="D4006" t="s">
        <v>1768</v>
      </c>
      <c r="E4006" s="103">
        <v>6.3627553777404561E-2</v>
      </c>
      <c r="F4006" s="103">
        <v>678258</v>
      </c>
      <c r="G4006" s="103">
        <v>2</v>
      </c>
      <c r="H4006" t="s">
        <v>1078</v>
      </c>
      <c r="I4006" s="103"/>
    </row>
    <row r="4007" spans="1:9" x14ac:dyDescent="0.35">
      <c r="A4007" t="s">
        <v>1258</v>
      </c>
      <c r="B4007" t="s">
        <v>51</v>
      </c>
      <c r="C4007" t="s">
        <v>39</v>
      </c>
      <c r="D4007" t="s">
        <v>340</v>
      </c>
      <c r="E4007" s="103">
        <v>9.2540989719375896E-2</v>
      </c>
      <c r="F4007" s="103">
        <v>678258</v>
      </c>
      <c r="G4007" s="103">
        <v>2</v>
      </c>
      <c r="H4007" t="s">
        <v>1078</v>
      </c>
      <c r="I4007" s="103"/>
    </row>
    <row r="4008" spans="1:9" x14ac:dyDescent="0.35">
      <c r="A4008" t="s">
        <v>1259</v>
      </c>
      <c r="B4008" t="s">
        <v>51</v>
      </c>
      <c r="C4008" t="s">
        <v>39</v>
      </c>
      <c r="D4008" t="s">
        <v>777</v>
      </c>
      <c r="E4008" s="103">
        <v>7.1521610314349796E-2</v>
      </c>
      <c r="F4008" s="103">
        <v>678258</v>
      </c>
      <c r="G4008" s="103">
        <v>2</v>
      </c>
      <c r="H4008" t="s">
        <v>1078</v>
      </c>
      <c r="I4008" s="103"/>
    </row>
    <row r="4009" spans="1:9" x14ac:dyDescent="0.35">
      <c r="A4009" t="s">
        <v>1260</v>
      </c>
      <c r="B4009" t="s">
        <v>51</v>
      </c>
      <c r="C4009" t="s">
        <v>39</v>
      </c>
      <c r="D4009" t="s">
        <v>776</v>
      </c>
      <c r="E4009" s="103">
        <v>0.18897110112552351</v>
      </c>
      <c r="F4009" s="103">
        <v>678258</v>
      </c>
      <c r="G4009" s="103">
        <v>2</v>
      </c>
      <c r="H4009" t="s">
        <v>1078</v>
      </c>
      <c r="I4009" s="103"/>
    </row>
    <row r="4010" spans="1:9" x14ac:dyDescent="0.35">
      <c r="A4010" t="s">
        <v>2845</v>
      </c>
      <c r="B4010" t="s">
        <v>47</v>
      </c>
      <c r="C4010" t="s">
        <v>2588</v>
      </c>
      <c r="D4010" t="s">
        <v>54</v>
      </c>
      <c r="E4010" s="103">
        <v>250393</v>
      </c>
      <c r="F4010" s="103">
        <v>678258</v>
      </c>
      <c r="G4010" s="103">
        <v>2</v>
      </c>
      <c r="H4010" t="s">
        <v>54</v>
      </c>
      <c r="I4010" s="103"/>
    </row>
    <row r="4011" spans="1:9" x14ac:dyDescent="0.35">
      <c r="A4011" t="s">
        <v>2846</v>
      </c>
      <c r="B4011" t="s">
        <v>48</v>
      </c>
      <c r="C4011" t="s">
        <v>2588</v>
      </c>
      <c r="D4011" t="s">
        <v>54</v>
      </c>
      <c r="E4011" s="103">
        <v>1200090302.6894531</v>
      </c>
      <c r="F4011" s="103">
        <v>678258</v>
      </c>
      <c r="G4011" s="103">
        <v>2</v>
      </c>
      <c r="H4011" t="s">
        <v>54</v>
      </c>
      <c r="I4011" s="103"/>
    </row>
    <row r="4012" spans="1:9" x14ac:dyDescent="0.35">
      <c r="A4012" t="s">
        <v>2847</v>
      </c>
      <c r="B4012" t="s">
        <v>49</v>
      </c>
      <c r="C4012" t="s">
        <v>2588</v>
      </c>
      <c r="D4012" t="s">
        <v>54</v>
      </c>
      <c r="E4012" s="103">
        <v>0.3691707285428259</v>
      </c>
      <c r="F4012" s="103">
        <v>678258</v>
      </c>
      <c r="G4012" s="103">
        <v>2</v>
      </c>
      <c r="H4012" t="s">
        <v>54</v>
      </c>
      <c r="I4012" s="103"/>
    </row>
    <row r="4013" spans="1:9" x14ac:dyDescent="0.35">
      <c r="A4013" t="s">
        <v>2848</v>
      </c>
      <c r="B4013" t="s">
        <v>50</v>
      </c>
      <c r="C4013" t="s">
        <v>2588</v>
      </c>
      <c r="D4013" t="s">
        <v>54</v>
      </c>
      <c r="E4013" s="103">
        <v>1769.3713936134232</v>
      </c>
      <c r="F4013" s="103">
        <v>678258</v>
      </c>
      <c r="G4013" s="103">
        <v>2</v>
      </c>
      <c r="H4013" t="s">
        <v>54</v>
      </c>
      <c r="I4013" s="103"/>
    </row>
    <row r="4014" spans="1:9" x14ac:dyDescent="0.35">
      <c r="A4014" t="s">
        <v>2849</v>
      </c>
      <c r="B4014" t="s">
        <v>51</v>
      </c>
      <c r="C4014" t="s">
        <v>2588</v>
      </c>
      <c r="D4014" t="s">
        <v>40</v>
      </c>
      <c r="E4014" s="103">
        <v>1.5359829059947977E-2</v>
      </c>
      <c r="F4014" s="103">
        <v>678258</v>
      </c>
      <c r="G4014" s="103">
        <v>2</v>
      </c>
      <c r="H4014" t="s">
        <v>1078</v>
      </c>
      <c r="I4014" s="103"/>
    </row>
    <row r="4015" spans="1:9" x14ac:dyDescent="0.35">
      <c r="A4015" t="s">
        <v>6300</v>
      </c>
      <c r="B4015" t="s">
        <v>51</v>
      </c>
      <c r="C4015" t="s">
        <v>2588</v>
      </c>
      <c r="D4015" t="s">
        <v>5070</v>
      </c>
      <c r="E4015" s="103">
        <v>1.5374236483736529E-2</v>
      </c>
      <c r="F4015" s="103">
        <v>678258</v>
      </c>
      <c r="G4015" s="103">
        <v>2</v>
      </c>
      <c r="H4015" t="s">
        <v>1078</v>
      </c>
      <c r="I4015" s="103"/>
    </row>
    <row r="4016" spans="1:9" x14ac:dyDescent="0.35">
      <c r="A4016" t="s">
        <v>6301</v>
      </c>
      <c r="B4016" t="s">
        <v>51</v>
      </c>
      <c r="C4016" t="s">
        <v>2588</v>
      </c>
      <c r="D4016" t="s">
        <v>5071</v>
      </c>
      <c r="E4016" s="103">
        <v>1.5359829059947977E-2</v>
      </c>
      <c r="F4016" s="103">
        <v>678258</v>
      </c>
      <c r="G4016" s="103">
        <v>2</v>
      </c>
      <c r="H4016" t="s">
        <v>1078</v>
      </c>
      <c r="I4016" s="103"/>
    </row>
    <row r="4017" spans="1:9" x14ac:dyDescent="0.35">
      <c r="A4017" t="s">
        <v>6302</v>
      </c>
      <c r="B4017" t="s">
        <v>51</v>
      </c>
      <c r="C4017" t="s">
        <v>2588</v>
      </c>
      <c r="D4017" t="s">
        <v>5072</v>
      </c>
      <c r="E4017" s="103">
        <v>1.5374187433873131E-2</v>
      </c>
      <c r="F4017" s="103">
        <v>678258</v>
      </c>
      <c r="G4017" s="103">
        <v>2</v>
      </c>
      <c r="H4017" t="s">
        <v>1078</v>
      </c>
      <c r="I4017" s="103"/>
    </row>
    <row r="4018" spans="1:9" x14ac:dyDescent="0.35">
      <c r="A4018" t="s">
        <v>2850</v>
      </c>
      <c r="B4018" t="s">
        <v>51</v>
      </c>
      <c r="C4018" t="s">
        <v>2588</v>
      </c>
      <c r="D4018" t="s">
        <v>42</v>
      </c>
      <c r="E4018" s="103">
        <v>1.4484711432803951E-2</v>
      </c>
      <c r="F4018" s="103">
        <v>678258</v>
      </c>
      <c r="G4018" s="103">
        <v>2</v>
      </c>
      <c r="H4018" t="s">
        <v>1078</v>
      </c>
      <c r="I4018" s="103"/>
    </row>
    <row r="4019" spans="1:9" x14ac:dyDescent="0.35">
      <c r="A4019" t="s">
        <v>2851</v>
      </c>
      <c r="B4019" t="s">
        <v>51</v>
      </c>
      <c r="C4019" t="s">
        <v>2588</v>
      </c>
      <c r="D4019" t="s">
        <v>1767</v>
      </c>
      <c r="E4019" s="103">
        <v>1.4159470147052369E-2</v>
      </c>
      <c r="F4019" s="103">
        <v>678258</v>
      </c>
      <c r="G4019" s="103">
        <v>2</v>
      </c>
      <c r="H4019" t="s">
        <v>1078</v>
      </c>
      <c r="I4019" s="103"/>
    </row>
    <row r="4020" spans="1:9" x14ac:dyDescent="0.35">
      <c r="A4020" t="s">
        <v>2852</v>
      </c>
      <c r="B4020" t="s">
        <v>51</v>
      </c>
      <c r="C4020" t="s">
        <v>2588</v>
      </c>
      <c r="D4020" t="s">
        <v>1768</v>
      </c>
      <c r="E4020" s="103">
        <v>5.0352320801868343E-3</v>
      </c>
      <c r="F4020" s="103">
        <v>678258</v>
      </c>
      <c r="G4020" s="103">
        <v>2</v>
      </c>
      <c r="H4020" t="s">
        <v>1078</v>
      </c>
      <c r="I4020" s="103"/>
    </row>
    <row r="4021" spans="1:9" x14ac:dyDescent="0.35">
      <c r="A4021" t="s">
        <v>2853</v>
      </c>
      <c r="B4021" t="s">
        <v>51</v>
      </c>
      <c r="C4021" t="s">
        <v>2588</v>
      </c>
      <c r="D4021" t="s">
        <v>340</v>
      </c>
      <c r="E4021" s="103">
        <v>1.3394014328080642E-2</v>
      </c>
      <c r="F4021" s="103">
        <v>678258</v>
      </c>
      <c r="G4021" s="103">
        <v>2</v>
      </c>
      <c r="H4021" t="s">
        <v>1078</v>
      </c>
      <c r="I4021" s="103"/>
    </row>
    <row r="4022" spans="1:9" x14ac:dyDescent="0.35">
      <c r="A4022" t="s">
        <v>2854</v>
      </c>
      <c r="B4022" t="s">
        <v>51</v>
      </c>
      <c r="C4022" t="s">
        <v>2588</v>
      </c>
      <c r="D4022" t="s">
        <v>777</v>
      </c>
      <c r="E4022" s="103">
        <v>1.0196655664432917E-2</v>
      </c>
      <c r="F4022" s="103">
        <v>678258</v>
      </c>
      <c r="G4022" s="103">
        <v>2</v>
      </c>
      <c r="H4022" t="s">
        <v>1078</v>
      </c>
      <c r="I4022" s="103"/>
    </row>
    <row r="4023" spans="1:9" x14ac:dyDescent="0.35">
      <c r="A4023" t="s">
        <v>2855</v>
      </c>
      <c r="B4023" t="s">
        <v>51</v>
      </c>
      <c r="C4023" t="s">
        <v>2588</v>
      </c>
      <c r="D4023" t="s">
        <v>776</v>
      </c>
      <c r="E4023" s="103">
        <v>2.1995723697370899E-2</v>
      </c>
      <c r="F4023" s="103">
        <v>678258</v>
      </c>
      <c r="G4023" s="103">
        <v>2</v>
      </c>
      <c r="H4023" t="s">
        <v>1078</v>
      </c>
      <c r="I4023" s="103"/>
    </row>
    <row r="4024" spans="1:9" x14ac:dyDescent="0.35">
      <c r="A4024" t="s">
        <v>2856</v>
      </c>
      <c r="B4024" t="s">
        <v>47</v>
      </c>
      <c r="C4024" t="s">
        <v>2589</v>
      </c>
      <c r="D4024" t="s">
        <v>54</v>
      </c>
      <c r="E4024" s="103">
        <v>77370</v>
      </c>
      <c r="F4024" s="103">
        <v>678258</v>
      </c>
      <c r="G4024" s="103">
        <v>2</v>
      </c>
      <c r="H4024" t="s">
        <v>54</v>
      </c>
      <c r="I4024" s="103"/>
    </row>
    <row r="4025" spans="1:9" x14ac:dyDescent="0.35">
      <c r="A4025" t="s">
        <v>2857</v>
      </c>
      <c r="B4025" t="s">
        <v>48</v>
      </c>
      <c r="C4025" t="s">
        <v>2589</v>
      </c>
      <c r="D4025" t="s">
        <v>54</v>
      </c>
      <c r="E4025" s="103">
        <v>1147542800</v>
      </c>
      <c r="F4025" s="103">
        <v>678258</v>
      </c>
      <c r="G4025" s="103">
        <v>2</v>
      </c>
      <c r="H4025" t="s">
        <v>54</v>
      </c>
      <c r="I4025" s="103"/>
    </row>
    <row r="4026" spans="1:9" x14ac:dyDescent="0.35">
      <c r="A4026" t="s">
        <v>2858</v>
      </c>
      <c r="B4026" t="s">
        <v>49</v>
      </c>
      <c r="C4026" t="s">
        <v>2589</v>
      </c>
      <c r="D4026" t="s">
        <v>54</v>
      </c>
      <c r="E4026" s="103">
        <v>0.11407163645692348</v>
      </c>
      <c r="F4026" s="103">
        <v>678258</v>
      </c>
      <c r="G4026" s="103">
        <v>2</v>
      </c>
      <c r="H4026" t="s">
        <v>54</v>
      </c>
      <c r="I4026" s="103"/>
    </row>
    <row r="4027" spans="1:9" x14ac:dyDescent="0.35">
      <c r="A4027" t="s">
        <v>2859</v>
      </c>
      <c r="B4027" t="s">
        <v>50</v>
      </c>
      <c r="C4027" t="s">
        <v>2589</v>
      </c>
      <c r="D4027" t="s">
        <v>54</v>
      </c>
      <c r="E4027" s="103">
        <v>1691.8971836675719</v>
      </c>
      <c r="F4027" s="103">
        <v>678258</v>
      </c>
      <c r="G4027" s="103">
        <v>2</v>
      </c>
      <c r="H4027" t="s">
        <v>54</v>
      </c>
      <c r="I4027" s="103"/>
    </row>
    <row r="4028" spans="1:9" x14ac:dyDescent="0.35">
      <c r="A4028" t="s">
        <v>2860</v>
      </c>
      <c r="B4028" t="s">
        <v>51</v>
      </c>
      <c r="C4028" t="s">
        <v>2589</v>
      </c>
      <c r="D4028" t="s">
        <v>40</v>
      </c>
      <c r="E4028" s="103">
        <v>4.3840945473750705E-2</v>
      </c>
      <c r="F4028" s="103">
        <v>678258</v>
      </c>
      <c r="G4028" s="103">
        <v>2</v>
      </c>
      <c r="H4028" t="s">
        <v>1078</v>
      </c>
      <c r="I4028" s="103"/>
    </row>
    <row r="4029" spans="1:9" x14ac:dyDescent="0.35">
      <c r="A4029" t="s">
        <v>6303</v>
      </c>
      <c r="B4029" t="s">
        <v>51</v>
      </c>
      <c r="C4029" t="s">
        <v>2589</v>
      </c>
      <c r="D4029" t="s">
        <v>5070</v>
      </c>
      <c r="E4029" s="103">
        <v>4.4429265449643408E-2</v>
      </c>
      <c r="F4029" s="103">
        <v>678258</v>
      </c>
      <c r="G4029" s="103">
        <v>2</v>
      </c>
      <c r="H4029" t="s">
        <v>1078</v>
      </c>
      <c r="I4029" s="103"/>
    </row>
    <row r="4030" spans="1:9" x14ac:dyDescent="0.35">
      <c r="A4030" t="s">
        <v>6304</v>
      </c>
      <c r="B4030" t="s">
        <v>51</v>
      </c>
      <c r="C4030" t="s">
        <v>2589</v>
      </c>
      <c r="D4030" t="s">
        <v>5071</v>
      </c>
      <c r="E4030" s="103">
        <v>4.3850485457605566E-2</v>
      </c>
      <c r="F4030" s="103">
        <v>678258</v>
      </c>
      <c r="G4030" s="103">
        <v>2</v>
      </c>
      <c r="H4030" t="s">
        <v>1078</v>
      </c>
      <c r="I4030" s="103"/>
    </row>
    <row r="4031" spans="1:9" x14ac:dyDescent="0.35">
      <c r="A4031" t="s">
        <v>6305</v>
      </c>
      <c r="B4031" t="s">
        <v>51</v>
      </c>
      <c r="C4031" t="s">
        <v>2589</v>
      </c>
      <c r="D4031" t="s">
        <v>5072</v>
      </c>
      <c r="E4031" s="103">
        <v>4.4429265449643408E-2</v>
      </c>
      <c r="F4031" s="103">
        <v>678258</v>
      </c>
      <c r="G4031" s="103">
        <v>2</v>
      </c>
      <c r="H4031" t="s">
        <v>1078</v>
      </c>
      <c r="I4031" s="103"/>
    </row>
    <row r="4032" spans="1:9" x14ac:dyDescent="0.35">
      <c r="A4032" t="s">
        <v>2861</v>
      </c>
      <c r="B4032" t="s">
        <v>51</v>
      </c>
      <c r="C4032" t="s">
        <v>2589</v>
      </c>
      <c r="D4032" t="s">
        <v>42</v>
      </c>
      <c r="E4032" s="103">
        <v>4.275919042370778E-2</v>
      </c>
      <c r="F4032" s="103">
        <v>678258</v>
      </c>
      <c r="G4032" s="103">
        <v>2</v>
      </c>
      <c r="H4032" t="s">
        <v>1078</v>
      </c>
      <c r="I4032" s="103"/>
    </row>
    <row r="4033" spans="1:9" x14ac:dyDescent="0.35">
      <c r="A4033" t="s">
        <v>2862</v>
      </c>
      <c r="B4033" t="s">
        <v>51</v>
      </c>
      <c r="C4033" t="s">
        <v>2589</v>
      </c>
      <c r="D4033" t="s">
        <v>1767</v>
      </c>
      <c r="E4033" s="103">
        <v>4.0529311823284009E-2</v>
      </c>
      <c r="F4033" s="103">
        <v>678258</v>
      </c>
      <c r="G4033" s="103">
        <v>2</v>
      </c>
      <c r="H4033" t="s">
        <v>1078</v>
      </c>
      <c r="I4033" s="103"/>
    </row>
    <row r="4034" spans="1:9" x14ac:dyDescent="0.35">
      <c r="A4034" t="s">
        <v>2863</v>
      </c>
      <c r="B4034" t="s">
        <v>51</v>
      </c>
      <c r="C4034" t="s">
        <v>2589</v>
      </c>
      <c r="D4034" t="s">
        <v>1768</v>
      </c>
      <c r="E4034" s="103">
        <v>1.157493729225656E-2</v>
      </c>
      <c r="F4034" s="103">
        <v>678258</v>
      </c>
      <c r="G4034" s="103">
        <v>2</v>
      </c>
      <c r="H4034" t="s">
        <v>1078</v>
      </c>
      <c r="I4034" s="103"/>
    </row>
    <row r="4035" spans="1:9" x14ac:dyDescent="0.35">
      <c r="A4035" t="s">
        <v>2864</v>
      </c>
      <c r="B4035" t="s">
        <v>51</v>
      </c>
      <c r="C4035" t="s">
        <v>2589</v>
      </c>
      <c r="D4035" t="s">
        <v>340</v>
      </c>
      <c r="E4035" s="103">
        <v>4.2419868343964801E-2</v>
      </c>
      <c r="F4035" s="103">
        <v>678258</v>
      </c>
      <c r="G4035" s="103">
        <v>2</v>
      </c>
      <c r="H4035" t="s">
        <v>1078</v>
      </c>
      <c r="I4035" s="103"/>
    </row>
    <row r="4036" spans="1:9" x14ac:dyDescent="0.35">
      <c r="A4036" t="s">
        <v>2865</v>
      </c>
      <c r="B4036" t="s">
        <v>51</v>
      </c>
      <c r="C4036" t="s">
        <v>2589</v>
      </c>
      <c r="D4036" t="s">
        <v>777</v>
      </c>
      <c r="E4036" s="103">
        <v>2.3523087776679732E-2</v>
      </c>
      <c r="F4036" s="103">
        <v>678258</v>
      </c>
      <c r="G4036" s="103">
        <v>2</v>
      </c>
      <c r="H4036" t="s">
        <v>1078</v>
      </c>
      <c r="I4036" s="103"/>
    </row>
    <row r="4037" spans="1:9" x14ac:dyDescent="0.35">
      <c r="A4037" t="s">
        <v>2866</v>
      </c>
      <c r="B4037" t="s">
        <v>51</v>
      </c>
      <c r="C4037" t="s">
        <v>2589</v>
      </c>
      <c r="D4037" t="s">
        <v>776</v>
      </c>
      <c r="E4037" s="103">
        <v>6.3090829646626295E-2</v>
      </c>
      <c r="F4037" s="103">
        <v>678258</v>
      </c>
      <c r="G4037" s="103">
        <v>2</v>
      </c>
      <c r="H4037" t="s">
        <v>1078</v>
      </c>
      <c r="I4037" s="103"/>
    </row>
    <row r="4038" spans="1:9" x14ac:dyDescent="0.35">
      <c r="A4038" t="s">
        <v>2834</v>
      </c>
      <c r="B4038" t="s">
        <v>47</v>
      </c>
      <c r="C4038" t="s">
        <v>2590</v>
      </c>
      <c r="D4038" t="s">
        <v>54</v>
      </c>
      <c r="E4038" s="103">
        <v>9883</v>
      </c>
      <c r="F4038" s="103">
        <v>678258</v>
      </c>
      <c r="G4038" s="103">
        <v>2</v>
      </c>
      <c r="H4038" t="s">
        <v>54</v>
      </c>
      <c r="I4038" s="103"/>
    </row>
    <row r="4039" spans="1:9" x14ac:dyDescent="0.35">
      <c r="A4039" t="s">
        <v>2835</v>
      </c>
      <c r="B4039" t="s">
        <v>48</v>
      </c>
      <c r="C4039" t="s">
        <v>2590</v>
      </c>
      <c r="D4039" t="s">
        <v>54</v>
      </c>
      <c r="E4039" s="103">
        <v>309688662</v>
      </c>
      <c r="F4039" s="103">
        <v>678258</v>
      </c>
      <c r="G4039" s="103">
        <v>2</v>
      </c>
      <c r="H4039" t="s">
        <v>54</v>
      </c>
      <c r="I4039" s="103"/>
    </row>
    <row r="4040" spans="1:9" x14ac:dyDescent="0.35">
      <c r="A4040" t="s">
        <v>2836</v>
      </c>
      <c r="B4040" t="s">
        <v>49</v>
      </c>
      <c r="C4040" t="s">
        <v>2590</v>
      </c>
      <c r="D4040" t="s">
        <v>54</v>
      </c>
      <c r="E4040" s="103">
        <v>1.4571151390768705E-2</v>
      </c>
      <c r="F4040" s="103">
        <v>678258</v>
      </c>
      <c r="G4040" s="103">
        <v>2</v>
      </c>
      <c r="H4040" t="s">
        <v>54</v>
      </c>
      <c r="I4040" s="103"/>
    </row>
    <row r="4041" spans="1:9" x14ac:dyDescent="0.35">
      <c r="A4041" t="s">
        <v>2837</v>
      </c>
      <c r="B4041" t="s">
        <v>50</v>
      </c>
      <c r="C4041" t="s">
        <v>2590</v>
      </c>
      <c r="D4041" t="s">
        <v>54</v>
      </c>
      <c r="E4041" s="103">
        <v>456.59418982157234</v>
      </c>
      <c r="F4041" s="103">
        <v>678258</v>
      </c>
      <c r="G4041" s="103">
        <v>2</v>
      </c>
      <c r="H4041" t="s">
        <v>54</v>
      </c>
      <c r="I4041" s="103"/>
    </row>
    <row r="4042" spans="1:9" x14ac:dyDescent="0.35">
      <c r="A4042" t="s">
        <v>2838</v>
      </c>
      <c r="B4042" t="s">
        <v>51</v>
      </c>
      <c r="C4042" t="s">
        <v>2590</v>
      </c>
      <c r="D4042" t="s">
        <v>40</v>
      </c>
      <c r="E4042" s="103">
        <v>9.4363453177517417E-2</v>
      </c>
      <c r="F4042" s="103">
        <v>678258</v>
      </c>
      <c r="G4042" s="103">
        <v>2</v>
      </c>
      <c r="H4042" t="s">
        <v>1078</v>
      </c>
      <c r="I4042" s="103"/>
    </row>
    <row r="4043" spans="1:9" x14ac:dyDescent="0.35">
      <c r="A4043" t="s">
        <v>6306</v>
      </c>
      <c r="B4043" t="s">
        <v>51</v>
      </c>
      <c r="C4043" t="s">
        <v>2590</v>
      </c>
      <c r="D4043" t="s">
        <v>5070</v>
      </c>
      <c r="E4043" s="103">
        <v>9.5266465937876701E-2</v>
      </c>
      <c r="F4043" s="103">
        <v>678258</v>
      </c>
      <c r="G4043" s="103">
        <v>2</v>
      </c>
      <c r="H4043" t="s">
        <v>1078</v>
      </c>
      <c r="I4043" s="103"/>
    </row>
    <row r="4044" spans="1:9" x14ac:dyDescent="0.35">
      <c r="A4044" t="s">
        <v>6307</v>
      </c>
      <c r="B4044" t="s">
        <v>51</v>
      </c>
      <c r="C4044" t="s">
        <v>2590</v>
      </c>
      <c r="D4044" t="s">
        <v>5071</v>
      </c>
      <c r="E4044" s="103">
        <v>9.4363453177517417E-2</v>
      </c>
      <c r="F4044" s="103">
        <v>678258</v>
      </c>
      <c r="G4044" s="103">
        <v>2</v>
      </c>
      <c r="H4044" t="s">
        <v>1078</v>
      </c>
      <c r="I4044" s="103"/>
    </row>
    <row r="4045" spans="1:9" x14ac:dyDescent="0.35">
      <c r="A4045" t="s">
        <v>6308</v>
      </c>
      <c r="B4045" t="s">
        <v>51</v>
      </c>
      <c r="C4045" t="s">
        <v>2590</v>
      </c>
      <c r="D4045" t="s">
        <v>5072</v>
      </c>
      <c r="E4045" s="103">
        <v>9.5266465937876701E-2</v>
      </c>
      <c r="F4045" s="103">
        <v>678258</v>
      </c>
      <c r="G4045" s="103">
        <v>2</v>
      </c>
      <c r="H4045" t="s">
        <v>1078</v>
      </c>
      <c r="I4045" s="103"/>
    </row>
    <row r="4046" spans="1:9" x14ac:dyDescent="0.35">
      <c r="A4046" t="s">
        <v>2839</v>
      </c>
      <c r="B4046" t="s">
        <v>51</v>
      </c>
      <c r="C4046" t="s">
        <v>2590</v>
      </c>
      <c r="D4046" t="s">
        <v>42</v>
      </c>
      <c r="E4046" s="103">
        <v>8.9009266642825907E-2</v>
      </c>
      <c r="F4046" s="103">
        <v>678258</v>
      </c>
      <c r="G4046" s="103">
        <v>2</v>
      </c>
      <c r="H4046" t="s">
        <v>1078</v>
      </c>
      <c r="I4046" s="103"/>
    </row>
    <row r="4047" spans="1:9" x14ac:dyDescent="0.35">
      <c r="A4047" t="s">
        <v>2840</v>
      </c>
      <c r="B4047" t="s">
        <v>51</v>
      </c>
      <c r="C4047" t="s">
        <v>2590</v>
      </c>
      <c r="D4047" t="s">
        <v>1767</v>
      </c>
      <c r="E4047" s="103">
        <v>7.9551806842515782E-2</v>
      </c>
      <c r="F4047" s="103">
        <v>678258</v>
      </c>
      <c r="G4047" s="103">
        <v>2</v>
      </c>
      <c r="H4047" t="s">
        <v>1078</v>
      </c>
      <c r="I4047" s="103"/>
    </row>
    <row r="4048" spans="1:9" x14ac:dyDescent="0.35">
      <c r="A4048" t="s">
        <v>2841</v>
      </c>
      <c r="B4048" t="s">
        <v>51</v>
      </c>
      <c r="C4048" t="s">
        <v>2590</v>
      </c>
      <c r="D4048" t="s">
        <v>1768</v>
      </c>
      <c r="E4048" s="103">
        <v>2.0297234213285886E-2</v>
      </c>
      <c r="F4048" s="103">
        <v>678258</v>
      </c>
      <c r="G4048" s="103">
        <v>2</v>
      </c>
      <c r="H4048" t="s">
        <v>1078</v>
      </c>
      <c r="I4048" s="103"/>
    </row>
    <row r="4049" spans="1:9" x14ac:dyDescent="0.35">
      <c r="A4049" t="s">
        <v>2842</v>
      </c>
      <c r="B4049" t="s">
        <v>51</v>
      </c>
      <c r="C4049" t="s">
        <v>2590</v>
      </c>
      <c r="D4049" t="s">
        <v>340</v>
      </c>
      <c r="E4049" s="103">
        <v>8.876425325855368E-2</v>
      </c>
      <c r="F4049" s="103">
        <v>678258</v>
      </c>
      <c r="G4049" s="103">
        <v>2</v>
      </c>
      <c r="H4049" t="s">
        <v>1078</v>
      </c>
      <c r="I4049" s="103"/>
    </row>
    <row r="4050" spans="1:9" x14ac:dyDescent="0.35">
      <c r="A4050" t="s">
        <v>2843</v>
      </c>
      <c r="B4050" t="s">
        <v>51</v>
      </c>
      <c r="C4050" t="s">
        <v>2590</v>
      </c>
      <c r="D4050" t="s">
        <v>777</v>
      </c>
      <c r="E4050" s="103">
        <v>6.5428007853197467E-2</v>
      </c>
      <c r="F4050" s="103">
        <v>678258</v>
      </c>
      <c r="G4050" s="103">
        <v>2</v>
      </c>
      <c r="H4050" t="s">
        <v>1078</v>
      </c>
      <c r="I4050" s="103"/>
    </row>
    <row r="4051" spans="1:9" x14ac:dyDescent="0.35">
      <c r="A4051" t="s">
        <v>2844</v>
      </c>
      <c r="B4051" t="s">
        <v>51</v>
      </c>
      <c r="C4051" t="s">
        <v>2590</v>
      </c>
      <c r="D4051" t="s">
        <v>776</v>
      </c>
      <c r="E4051" s="103">
        <v>0.14304098236620999</v>
      </c>
      <c r="F4051" s="103">
        <v>678258</v>
      </c>
      <c r="G4051" s="103">
        <v>2</v>
      </c>
      <c r="H4051" t="s">
        <v>1078</v>
      </c>
      <c r="I4051" s="103"/>
    </row>
    <row r="4052" spans="1:9" x14ac:dyDescent="0.35">
      <c r="A4052" t="s">
        <v>94</v>
      </c>
      <c r="B4052" t="s">
        <v>47</v>
      </c>
      <c r="C4052" t="s">
        <v>58</v>
      </c>
      <c r="D4052" t="s">
        <v>54</v>
      </c>
      <c r="E4052" s="103">
        <v>0</v>
      </c>
      <c r="F4052" s="103">
        <v>678258</v>
      </c>
      <c r="G4052" s="103">
        <v>2</v>
      </c>
      <c r="H4052" t="s">
        <v>54</v>
      </c>
      <c r="I4052" s="103"/>
    </row>
    <row r="4053" spans="1:9" x14ac:dyDescent="0.35">
      <c r="A4053" t="s">
        <v>95</v>
      </c>
      <c r="B4053" t="s">
        <v>48</v>
      </c>
      <c r="C4053" t="s">
        <v>58</v>
      </c>
      <c r="D4053" t="s">
        <v>54</v>
      </c>
      <c r="E4053" s="103">
        <v>0</v>
      </c>
      <c r="F4053" s="103">
        <v>678258</v>
      </c>
      <c r="G4053" s="103">
        <v>2</v>
      </c>
      <c r="H4053" t="s">
        <v>54</v>
      </c>
      <c r="I4053" s="103"/>
    </row>
    <row r="4054" spans="1:9" x14ac:dyDescent="0.35">
      <c r="A4054" t="s">
        <v>96</v>
      </c>
      <c r="B4054" t="s">
        <v>49</v>
      </c>
      <c r="C4054" t="s">
        <v>58</v>
      </c>
      <c r="D4054" t="s">
        <v>54</v>
      </c>
      <c r="E4054" s="103">
        <v>0</v>
      </c>
      <c r="F4054" s="103">
        <v>678258</v>
      </c>
      <c r="G4054" s="103">
        <v>2</v>
      </c>
      <c r="H4054" t="s">
        <v>54</v>
      </c>
      <c r="I4054" s="103"/>
    </row>
    <row r="4055" spans="1:9" x14ac:dyDescent="0.35">
      <c r="A4055" t="s">
        <v>97</v>
      </c>
      <c r="B4055" t="s">
        <v>50</v>
      </c>
      <c r="C4055" t="s">
        <v>58</v>
      </c>
      <c r="D4055" t="s">
        <v>54</v>
      </c>
      <c r="E4055" s="103">
        <v>0</v>
      </c>
      <c r="F4055" s="103">
        <v>678258</v>
      </c>
      <c r="G4055" s="103">
        <v>2</v>
      </c>
      <c r="H4055" t="s">
        <v>54</v>
      </c>
      <c r="I4055" s="103"/>
    </row>
    <row r="4056" spans="1:9" x14ac:dyDescent="0.35">
      <c r="A4056" t="s">
        <v>3687</v>
      </c>
      <c r="B4056" t="s">
        <v>47</v>
      </c>
      <c r="C4056" t="s">
        <v>3119</v>
      </c>
      <c r="D4056" t="s">
        <v>54</v>
      </c>
      <c r="E4056" s="103">
        <v>8411</v>
      </c>
      <c r="F4056" s="103">
        <v>678258</v>
      </c>
      <c r="G4056" s="103">
        <v>2</v>
      </c>
      <c r="H4056" t="s">
        <v>54</v>
      </c>
      <c r="I4056" s="103"/>
    </row>
    <row r="4057" spans="1:9" x14ac:dyDescent="0.35">
      <c r="A4057" t="s">
        <v>3688</v>
      </c>
      <c r="B4057" t="s">
        <v>48</v>
      </c>
      <c r="C4057" t="s">
        <v>3119</v>
      </c>
      <c r="D4057" t="s">
        <v>54</v>
      </c>
      <c r="E4057" s="103">
        <v>985916697.4765625</v>
      </c>
      <c r="F4057" s="103">
        <v>678258</v>
      </c>
      <c r="G4057" s="103">
        <v>2</v>
      </c>
      <c r="H4057" t="s">
        <v>54</v>
      </c>
      <c r="I4057" s="103"/>
    </row>
    <row r="4058" spans="1:9" x14ac:dyDescent="0.35">
      <c r="A4058" t="s">
        <v>3689</v>
      </c>
      <c r="B4058" t="s">
        <v>49</v>
      </c>
      <c r="C4058" t="s">
        <v>3119</v>
      </c>
      <c r="D4058" t="s">
        <v>54</v>
      </c>
      <c r="E4058" s="103">
        <v>1.2400885798619404E-2</v>
      </c>
      <c r="F4058" s="103">
        <v>678258</v>
      </c>
      <c r="G4058" s="103">
        <v>2</v>
      </c>
      <c r="H4058" t="s">
        <v>54</v>
      </c>
      <c r="I4058" s="103"/>
    </row>
    <row r="4059" spans="1:9" x14ac:dyDescent="0.35">
      <c r="A4059" t="s">
        <v>3690</v>
      </c>
      <c r="B4059" t="s">
        <v>50</v>
      </c>
      <c r="C4059" t="s">
        <v>3119</v>
      </c>
      <c r="D4059" t="s">
        <v>54</v>
      </c>
      <c r="E4059" s="103">
        <v>1453.6012807465042</v>
      </c>
      <c r="F4059" s="103">
        <v>678258</v>
      </c>
      <c r="G4059" s="103">
        <v>2</v>
      </c>
      <c r="H4059" t="s">
        <v>54</v>
      </c>
      <c r="I4059" s="103"/>
    </row>
    <row r="4060" spans="1:9" x14ac:dyDescent="0.35">
      <c r="A4060" t="s">
        <v>3691</v>
      </c>
      <c r="B4060" t="s">
        <v>51</v>
      </c>
      <c r="C4060" t="s">
        <v>3119</v>
      </c>
      <c r="D4060" t="s">
        <v>40</v>
      </c>
      <c r="E4060" s="103">
        <v>0.38555910262782445</v>
      </c>
      <c r="F4060" s="103">
        <v>678258</v>
      </c>
      <c r="G4060" s="103">
        <v>2</v>
      </c>
      <c r="H4060" t="s">
        <v>1078</v>
      </c>
      <c r="I4060" s="103"/>
    </row>
    <row r="4061" spans="1:9" x14ac:dyDescent="0.35">
      <c r="A4061" t="s">
        <v>6309</v>
      </c>
      <c r="B4061" t="s">
        <v>51</v>
      </c>
      <c r="C4061" t="s">
        <v>3119</v>
      </c>
      <c r="D4061" t="s">
        <v>5070</v>
      </c>
      <c r="E4061" s="103">
        <v>0.38848539988454456</v>
      </c>
      <c r="F4061" s="103">
        <v>678258</v>
      </c>
      <c r="G4061" s="103">
        <v>2</v>
      </c>
      <c r="H4061" t="s">
        <v>1078</v>
      </c>
      <c r="I4061" s="103"/>
    </row>
    <row r="4062" spans="1:9" x14ac:dyDescent="0.35">
      <c r="A4062" t="s">
        <v>6310</v>
      </c>
      <c r="B4062" t="s">
        <v>51</v>
      </c>
      <c r="C4062" t="s">
        <v>3119</v>
      </c>
      <c r="D4062" t="s">
        <v>5071</v>
      </c>
      <c r="E4062" s="103">
        <v>0.38555910262782445</v>
      </c>
      <c r="F4062" s="103">
        <v>678258</v>
      </c>
      <c r="G4062" s="103">
        <v>2</v>
      </c>
      <c r="H4062" t="s">
        <v>1078</v>
      </c>
      <c r="I4062" s="103"/>
    </row>
    <row r="4063" spans="1:9" x14ac:dyDescent="0.35">
      <c r="A4063" t="s">
        <v>6311</v>
      </c>
      <c r="B4063" t="s">
        <v>51</v>
      </c>
      <c r="C4063" t="s">
        <v>3119</v>
      </c>
      <c r="D4063" t="s">
        <v>5072</v>
      </c>
      <c r="E4063" s="103">
        <v>0.38848539988454456</v>
      </c>
      <c r="F4063" s="103">
        <v>678258</v>
      </c>
      <c r="G4063" s="103">
        <v>2</v>
      </c>
      <c r="H4063" t="s">
        <v>1078</v>
      </c>
      <c r="I4063" s="103"/>
    </row>
    <row r="4064" spans="1:9" x14ac:dyDescent="0.35">
      <c r="A4064" t="s">
        <v>3692</v>
      </c>
      <c r="B4064" t="s">
        <v>51</v>
      </c>
      <c r="C4064" t="s">
        <v>3119</v>
      </c>
      <c r="D4064" t="s">
        <v>42</v>
      </c>
      <c r="E4064" s="103">
        <v>0.26279133877209326</v>
      </c>
      <c r="F4064" s="103">
        <v>678258</v>
      </c>
      <c r="G4064" s="103">
        <v>2</v>
      </c>
      <c r="H4064" t="s">
        <v>1078</v>
      </c>
      <c r="I4064" s="103"/>
    </row>
    <row r="4065" spans="1:9" x14ac:dyDescent="0.35">
      <c r="A4065" t="s">
        <v>3693</v>
      </c>
      <c r="B4065" t="s">
        <v>51</v>
      </c>
      <c r="C4065" t="s">
        <v>3119</v>
      </c>
      <c r="D4065" t="s">
        <v>1767</v>
      </c>
      <c r="E4065" s="103">
        <v>0.26202726503023466</v>
      </c>
      <c r="F4065" s="103">
        <v>678258</v>
      </c>
      <c r="G4065" s="103">
        <v>2</v>
      </c>
      <c r="H4065" t="s">
        <v>1078</v>
      </c>
      <c r="I4065" s="103"/>
    </row>
    <row r="4066" spans="1:9" x14ac:dyDescent="0.35">
      <c r="A4066" t="s">
        <v>3694</v>
      </c>
      <c r="B4066" t="s">
        <v>51</v>
      </c>
      <c r="C4066" t="s">
        <v>3119</v>
      </c>
      <c r="D4066" t="s">
        <v>1768</v>
      </c>
      <c r="E4066" s="103">
        <v>6.8775981713076473E-2</v>
      </c>
      <c r="F4066" s="103">
        <v>678258</v>
      </c>
      <c r="G4066" s="103">
        <v>2</v>
      </c>
      <c r="H4066" t="s">
        <v>1078</v>
      </c>
      <c r="I4066" s="103"/>
    </row>
    <row r="4067" spans="1:9" x14ac:dyDescent="0.35">
      <c r="A4067" t="s">
        <v>3695</v>
      </c>
      <c r="B4067" t="s">
        <v>51</v>
      </c>
      <c r="C4067" t="s">
        <v>3119</v>
      </c>
      <c r="D4067" t="s">
        <v>340</v>
      </c>
      <c r="E4067" s="103">
        <v>0.32289808612748966</v>
      </c>
      <c r="F4067" s="103">
        <v>678258</v>
      </c>
      <c r="G4067" s="103">
        <v>2</v>
      </c>
      <c r="H4067" t="s">
        <v>1078</v>
      </c>
      <c r="I4067" s="103"/>
    </row>
    <row r="4068" spans="1:9" x14ac:dyDescent="0.35">
      <c r="A4068" t="s">
        <v>3696</v>
      </c>
      <c r="B4068" t="s">
        <v>51</v>
      </c>
      <c r="C4068" t="s">
        <v>3119</v>
      </c>
      <c r="D4068" t="s">
        <v>777</v>
      </c>
      <c r="E4068" s="103">
        <v>0.24584776206785949</v>
      </c>
      <c r="F4068" s="103">
        <v>678258</v>
      </c>
      <c r="G4068" s="103">
        <v>2</v>
      </c>
      <c r="H4068" t="s">
        <v>1078</v>
      </c>
      <c r="I4068" s="103"/>
    </row>
    <row r="4069" spans="1:9" x14ac:dyDescent="0.35">
      <c r="A4069" t="s">
        <v>3697</v>
      </c>
      <c r="B4069" t="s">
        <v>51</v>
      </c>
      <c r="C4069" t="s">
        <v>3119</v>
      </c>
      <c r="D4069" t="s">
        <v>776</v>
      </c>
      <c r="E4069" s="103">
        <v>0.53575865273550705</v>
      </c>
      <c r="F4069" s="103">
        <v>678258</v>
      </c>
      <c r="G4069" s="103">
        <v>2</v>
      </c>
      <c r="H4069" t="s">
        <v>1078</v>
      </c>
      <c r="I4069" s="103"/>
    </row>
    <row r="4070" spans="1:9" x14ac:dyDescent="0.35">
      <c r="A4070" t="s">
        <v>3698</v>
      </c>
      <c r="B4070" t="s">
        <v>47</v>
      </c>
      <c r="C4070" t="s">
        <v>3104</v>
      </c>
      <c r="D4070" t="s">
        <v>54</v>
      </c>
      <c r="E4070" s="103">
        <v>106411</v>
      </c>
      <c r="F4070" s="103">
        <v>678258</v>
      </c>
      <c r="G4070" s="103">
        <v>2</v>
      </c>
      <c r="H4070" t="s">
        <v>54</v>
      </c>
      <c r="I4070" s="103"/>
    </row>
    <row r="4071" spans="1:9" x14ac:dyDescent="0.35">
      <c r="A4071" t="s">
        <v>3699</v>
      </c>
      <c r="B4071" t="s">
        <v>48</v>
      </c>
      <c r="C4071" t="s">
        <v>3104</v>
      </c>
      <c r="D4071" t="s">
        <v>54</v>
      </c>
      <c r="E4071" s="103">
        <v>21790241319.765625</v>
      </c>
      <c r="F4071" s="103">
        <v>678258</v>
      </c>
      <c r="G4071" s="103">
        <v>2</v>
      </c>
      <c r="H4071" t="s">
        <v>54</v>
      </c>
      <c r="I4071" s="103"/>
    </row>
    <row r="4072" spans="1:9" x14ac:dyDescent="0.35">
      <c r="A4072" t="s">
        <v>3700</v>
      </c>
      <c r="B4072" t="s">
        <v>49</v>
      </c>
      <c r="C4072" t="s">
        <v>3104</v>
      </c>
      <c r="D4072" t="s">
        <v>54</v>
      </c>
      <c r="E4072" s="103">
        <v>0.15688867658029834</v>
      </c>
      <c r="F4072" s="103">
        <v>678258</v>
      </c>
      <c r="G4072" s="103">
        <v>2</v>
      </c>
      <c r="H4072" t="s">
        <v>54</v>
      </c>
      <c r="I4072" s="103"/>
    </row>
    <row r="4073" spans="1:9" x14ac:dyDescent="0.35">
      <c r="A4073" t="s">
        <v>3701</v>
      </c>
      <c r="B4073" t="s">
        <v>50</v>
      </c>
      <c r="C4073" t="s">
        <v>3104</v>
      </c>
      <c r="D4073" t="s">
        <v>54</v>
      </c>
      <c r="E4073" s="103">
        <v>32126.773764210116</v>
      </c>
      <c r="F4073" s="103">
        <v>678258</v>
      </c>
      <c r="G4073" s="103">
        <v>2</v>
      </c>
      <c r="H4073" t="s">
        <v>54</v>
      </c>
      <c r="I4073" s="103"/>
    </row>
    <row r="4074" spans="1:9" x14ac:dyDescent="0.35">
      <c r="A4074" t="s">
        <v>3702</v>
      </c>
      <c r="B4074" t="s">
        <v>51</v>
      </c>
      <c r="C4074" t="s">
        <v>3104</v>
      </c>
      <c r="D4074" t="s">
        <v>40</v>
      </c>
      <c r="E4074" s="103">
        <v>0.65634889008789077</v>
      </c>
      <c r="F4074" s="103">
        <v>678258</v>
      </c>
      <c r="G4074" s="103">
        <v>2</v>
      </c>
      <c r="H4074" t="s">
        <v>1078</v>
      </c>
      <c r="I4074" s="103"/>
    </row>
    <row r="4075" spans="1:9" x14ac:dyDescent="0.35">
      <c r="A4075" t="s">
        <v>6312</v>
      </c>
      <c r="B4075" t="s">
        <v>51</v>
      </c>
      <c r="C4075" t="s">
        <v>3104</v>
      </c>
      <c r="D4075" t="s">
        <v>5070</v>
      </c>
      <c r="E4075" s="103">
        <v>0.6597962439701025</v>
      </c>
      <c r="F4075" s="103">
        <v>678258</v>
      </c>
      <c r="G4075" s="103">
        <v>2</v>
      </c>
      <c r="H4075" t="s">
        <v>1078</v>
      </c>
      <c r="I4075" s="103"/>
    </row>
    <row r="4076" spans="1:9" x14ac:dyDescent="0.35">
      <c r="A4076" t="s">
        <v>6313</v>
      </c>
      <c r="B4076" t="s">
        <v>51</v>
      </c>
      <c r="C4076" t="s">
        <v>3104</v>
      </c>
      <c r="D4076" t="s">
        <v>5071</v>
      </c>
      <c r="E4076" s="103">
        <v>0.65634889008789077</v>
      </c>
      <c r="F4076" s="103">
        <v>678258</v>
      </c>
      <c r="G4076" s="103">
        <v>2</v>
      </c>
      <c r="H4076" t="s">
        <v>1078</v>
      </c>
      <c r="I4076" s="103"/>
    </row>
    <row r="4077" spans="1:9" x14ac:dyDescent="0.35">
      <c r="A4077" t="s">
        <v>6314</v>
      </c>
      <c r="B4077" t="s">
        <v>51</v>
      </c>
      <c r="C4077" t="s">
        <v>3104</v>
      </c>
      <c r="D4077" t="s">
        <v>5072</v>
      </c>
      <c r="E4077" s="103">
        <v>0.6597962439701025</v>
      </c>
      <c r="F4077" s="103">
        <v>678258</v>
      </c>
      <c r="G4077" s="103">
        <v>2</v>
      </c>
      <c r="H4077" t="s">
        <v>1078</v>
      </c>
      <c r="I4077" s="103"/>
    </row>
    <row r="4078" spans="1:9" x14ac:dyDescent="0.35">
      <c r="A4078" t="s">
        <v>3703</v>
      </c>
      <c r="B4078" t="s">
        <v>51</v>
      </c>
      <c r="C4078" t="s">
        <v>3104</v>
      </c>
      <c r="D4078" t="s">
        <v>42</v>
      </c>
      <c r="E4078" s="103">
        <v>0.61266809144466983</v>
      </c>
      <c r="F4078" s="103">
        <v>678258</v>
      </c>
      <c r="G4078" s="103">
        <v>2</v>
      </c>
      <c r="H4078" t="s">
        <v>1078</v>
      </c>
      <c r="I4078" s="103"/>
    </row>
    <row r="4079" spans="1:9" x14ac:dyDescent="0.35">
      <c r="A4079" t="s">
        <v>3704</v>
      </c>
      <c r="B4079" t="s">
        <v>51</v>
      </c>
      <c r="C4079" t="s">
        <v>3104</v>
      </c>
      <c r="D4079" t="s">
        <v>1767</v>
      </c>
      <c r="E4079" s="103">
        <v>0.60417085991092057</v>
      </c>
      <c r="F4079" s="103">
        <v>678258</v>
      </c>
      <c r="G4079" s="103">
        <v>2</v>
      </c>
      <c r="H4079" t="s">
        <v>1078</v>
      </c>
      <c r="I4079" s="103"/>
    </row>
    <row r="4080" spans="1:9" x14ac:dyDescent="0.35">
      <c r="A4080" t="s">
        <v>3705</v>
      </c>
      <c r="B4080" t="s">
        <v>51</v>
      </c>
      <c r="C4080" t="s">
        <v>3104</v>
      </c>
      <c r="D4080" t="s">
        <v>1768</v>
      </c>
      <c r="E4080" s="103">
        <v>0.14901843934809217</v>
      </c>
      <c r="F4080" s="103">
        <v>678258</v>
      </c>
      <c r="G4080" s="103">
        <v>2</v>
      </c>
      <c r="H4080" t="s">
        <v>1078</v>
      </c>
      <c r="I4080" s="103"/>
    </row>
    <row r="4081" spans="1:9" x14ac:dyDescent="0.35">
      <c r="A4081" t="s">
        <v>3706</v>
      </c>
      <c r="B4081" t="s">
        <v>51</v>
      </c>
      <c r="C4081" t="s">
        <v>3104</v>
      </c>
      <c r="D4081" t="s">
        <v>340</v>
      </c>
      <c r="E4081" s="103">
        <v>0.59579280872148455</v>
      </c>
      <c r="F4081" s="103">
        <v>678258</v>
      </c>
      <c r="G4081" s="103">
        <v>2</v>
      </c>
      <c r="H4081" t="s">
        <v>1078</v>
      </c>
      <c r="I4081" s="103"/>
    </row>
    <row r="4082" spans="1:9" x14ac:dyDescent="0.35">
      <c r="A4082" t="s">
        <v>3707</v>
      </c>
      <c r="B4082" t="s">
        <v>51</v>
      </c>
      <c r="C4082" t="s">
        <v>3104</v>
      </c>
      <c r="D4082" t="s">
        <v>777</v>
      </c>
      <c r="E4082" s="103">
        <v>0.40412359030660466</v>
      </c>
      <c r="F4082" s="103">
        <v>678258</v>
      </c>
      <c r="G4082" s="103">
        <v>2</v>
      </c>
      <c r="H4082" t="s">
        <v>1078</v>
      </c>
      <c r="I4082" s="103"/>
    </row>
    <row r="4083" spans="1:9" x14ac:dyDescent="0.35">
      <c r="A4083" t="s">
        <v>3708</v>
      </c>
      <c r="B4083" t="s">
        <v>51</v>
      </c>
      <c r="C4083" t="s">
        <v>3104</v>
      </c>
      <c r="D4083" t="s">
        <v>776</v>
      </c>
      <c r="E4083" s="103">
        <v>0.92023157314082693</v>
      </c>
      <c r="F4083" s="103">
        <v>678258</v>
      </c>
      <c r="G4083" s="103">
        <v>2</v>
      </c>
      <c r="H4083" t="s">
        <v>1078</v>
      </c>
      <c r="I4083" s="103"/>
    </row>
    <row r="4084" spans="1:9" x14ac:dyDescent="0.35">
      <c r="A4084" t="s">
        <v>3709</v>
      </c>
      <c r="B4084" t="s">
        <v>47</v>
      </c>
      <c r="C4084" t="s">
        <v>3106</v>
      </c>
      <c r="D4084" t="s">
        <v>54</v>
      </c>
      <c r="E4084" s="103">
        <v>494497</v>
      </c>
      <c r="F4084" s="103">
        <v>678258</v>
      </c>
      <c r="G4084" s="103">
        <v>2</v>
      </c>
      <c r="H4084" t="s">
        <v>54</v>
      </c>
      <c r="I4084" s="103"/>
    </row>
    <row r="4085" spans="1:9" x14ac:dyDescent="0.35">
      <c r="A4085" t="s">
        <v>3710</v>
      </c>
      <c r="B4085" t="s">
        <v>48</v>
      </c>
      <c r="C4085" t="s">
        <v>3106</v>
      </c>
      <c r="D4085" t="s">
        <v>54</v>
      </c>
      <c r="E4085" s="103">
        <v>175328275210.875</v>
      </c>
      <c r="F4085" s="103">
        <v>678258</v>
      </c>
      <c r="G4085" s="103">
        <v>2</v>
      </c>
      <c r="H4085" t="s">
        <v>54</v>
      </c>
      <c r="I4085" s="103"/>
    </row>
    <row r="4086" spans="1:9" x14ac:dyDescent="0.35">
      <c r="A4086" t="s">
        <v>3711</v>
      </c>
      <c r="B4086" t="s">
        <v>49</v>
      </c>
      <c r="C4086" t="s">
        <v>3106</v>
      </c>
      <c r="D4086" t="s">
        <v>54</v>
      </c>
      <c r="E4086" s="103">
        <v>0.72906917426701934</v>
      </c>
      <c r="F4086" s="103">
        <v>678258</v>
      </c>
      <c r="G4086" s="103">
        <v>2</v>
      </c>
      <c r="H4086" t="s">
        <v>54</v>
      </c>
      <c r="I4086" s="103"/>
    </row>
    <row r="4087" spans="1:9" x14ac:dyDescent="0.35">
      <c r="A4087" t="s">
        <v>3712</v>
      </c>
      <c r="B4087" t="s">
        <v>50</v>
      </c>
      <c r="C4087" t="s">
        <v>3106</v>
      </c>
      <c r="D4087" t="s">
        <v>54</v>
      </c>
      <c r="E4087" s="103">
        <v>258497.90966103607</v>
      </c>
      <c r="F4087" s="103">
        <v>678258</v>
      </c>
      <c r="G4087" s="103">
        <v>2</v>
      </c>
      <c r="H4087" t="s">
        <v>54</v>
      </c>
      <c r="I4087" s="103"/>
    </row>
    <row r="4088" spans="1:9" x14ac:dyDescent="0.35">
      <c r="A4088" t="s">
        <v>3713</v>
      </c>
      <c r="B4088" t="s">
        <v>51</v>
      </c>
      <c r="C4088" t="s">
        <v>3106</v>
      </c>
      <c r="D4088" t="s">
        <v>40</v>
      </c>
      <c r="E4088" s="103">
        <v>1.1254804546585335</v>
      </c>
      <c r="F4088" s="103">
        <v>678258</v>
      </c>
      <c r="G4088" s="103">
        <v>2</v>
      </c>
      <c r="H4088" t="s">
        <v>1078</v>
      </c>
      <c r="I4088" s="103"/>
    </row>
    <row r="4089" spans="1:9" x14ac:dyDescent="0.35">
      <c r="A4089" t="s">
        <v>6315</v>
      </c>
      <c r="B4089" t="s">
        <v>51</v>
      </c>
      <c r="C4089" t="s">
        <v>3106</v>
      </c>
      <c r="D4089" t="s">
        <v>5070</v>
      </c>
      <c r="E4089" s="103">
        <v>1.1279705989211499</v>
      </c>
      <c r="F4089" s="103">
        <v>678258</v>
      </c>
      <c r="G4089" s="103">
        <v>2</v>
      </c>
      <c r="H4089" t="s">
        <v>1078</v>
      </c>
      <c r="I4089" s="103"/>
    </row>
    <row r="4090" spans="1:9" x14ac:dyDescent="0.35">
      <c r="A4090" t="s">
        <v>6316</v>
      </c>
      <c r="B4090" t="s">
        <v>51</v>
      </c>
      <c r="C4090" t="s">
        <v>3106</v>
      </c>
      <c r="D4090" t="s">
        <v>5071</v>
      </c>
      <c r="E4090" s="103">
        <v>1.1254987203222344</v>
      </c>
      <c r="F4090" s="103">
        <v>678258</v>
      </c>
      <c r="G4090" s="103">
        <v>2</v>
      </c>
      <c r="H4090" t="s">
        <v>1078</v>
      </c>
      <c r="I4090" s="103"/>
    </row>
    <row r="4091" spans="1:9" x14ac:dyDescent="0.35">
      <c r="A4091" t="s">
        <v>6317</v>
      </c>
      <c r="B4091" t="s">
        <v>51</v>
      </c>
      <c r="C4091" t="s">
        <v>3106</v>
      </c>
      <c r="D4091" t="s">
        <v>5072</v>
      </c>
      <c r="E4091" s="103">
        <v>1.1279680925911217</v>
      </c>
      <c r="F4091" s="103">
        <v>678258</v>
      </c>
      <c r="G4091" s="103">
        <v>2</v>
      </c>
      <c r="H4091" t="s">
        <v>1078</v>
      </c>
      <c r="I4091" s="103"/>
    </row>
    <row r="4092" spans="1:9" x14ac:dyDescent="0.35">
      <c r="A4092" t="s">
        <v>3714</v>
      </c>
      <c r="B4092" t="s">
        <v>51</v>
      </c>
      <c r="C4092" t="s">
        <v>3106</v>
      </c>
      <c r="D4092" t="s">
        <v>42</v>
      </c>
      <c r="E4092" s="103">
        <v>1.0460104388521401</v>
      </c>
      <c r="F4092" s="103">
        <v>678258</v>
      </c>
      <c r="G4092" s="103">
        <v>2</v>
      </c>
      <c r="H4092" t="s">
        <v>1078</v>
      </c>
      <c r="I4092" s="103"/>
    </row>
    <row r="4093" spans="1:9" x14ac:dyDescent="0.35">
      <c r="A4093" t="s">
        <v>3715</v>
      </c>
      <c r="B4093" t="s">
        <v>51</v>
      </c>
      <c r="C4093" t="s">
        <v>3106</v>
      </c>
      <c r="D4093" t="s">
        <v>1767</v>
      </c>
      <c r="E4093" s="103">
        <v>1.0313241885913738</v>
      </c>
      <c r="F4093" s="103">
        <v>678258</v>
      </c>
      <c r="G4093" s="103">
        <v>2</v>
      </c>
      <c r="H4093" t="s">
        <v>1078</v>
      </c>
      <c r="I4093" s="103"/>
    </row>
    <row r="4094" spans="1:9" x14ac:dyDescent="0.35">
      <c r="A4094" t="s">
        <v>3716</v>
      </c>
      <c r="B4094" t="s">
        <v>51</v>
      </c>
      <c r="C4094" t="s">
        <v>3106</v>
      </c>
      <c r="D4094" t="s">
        <v>1768</v>
      </c>
      <c r="E4094" s="103">
        <v>0.28396978897200537</v>
      </c>
      <c r="F4094" s="103">
        <v>678258</v>
      </c>
      <c r="G4094" s="103">
        <v>2</v>
      </c>
      <c r="H4094" t="s">
        <v>1078</v>
      </c>
      <c r="I4094" s="103"/>
    </row>
    <row r="4095" spans="1:9" x14ac:dyDescent="0.35">
      <c r="A4095" t="s">
        <v>3717</v>
      </c>
      <c r="B4095" t="s">
        <v>51</v>
      </c>
      <c r="C4095" t="s">
        <v>3106</v>
      </c>
      <c r="D4095" t="s">
        <v>340</v>
      </c>
      <c r="E4095" s="103">
        <v>1.0229931356578843</v>
      </c>
      <c r="F4095" s="103">
        <v>678258</v>
      </c>
      <c r="G4095" s="103">
        <v>2</v>
      </c>
      <c r="H4095" t="s">
        <v>1078</v>
      </c>
      <c r="I4095" s="103"/>
    </row>
    <row r="4096" spans="1:9" x14ac:dyDescent="0.35">
      <c r="A4096" t="s">
        <v>3718</v>
      </c>
      <c r="B4096" t="s">
        <v>51</v>
      </c>
      <c r="C4096" t="s">
        <v>3106</v>
      </c>
      <c r="D4096" t="s">
        <v>777</v>
      </c>
      <c r="E4096" s="103">
        <v>0.71075840579391014</v>
      </c>
      <c r="F4096" s="103">
        <v>678258</v>
      </c>
      <c r="G4096" s="103">
        <v>2</v>
      </c>
      <c r="H4096" t="s">
        <v>1078</v>
      </c>
      <c r="I4096" s="103"/>
    </row>
    <row r="4097" spans="1:9" x14ac:dyDescent="0.35">
      <c r="A4097" t="s">
        <v>3719</v>
      </c>
      <c r="B4097" t="s">
        <v>51</v>
      </c>
      <c r="C4097" t="s">
        <v>3106</v>
      </c>
      <c r="D4097" t="s">
        <v>776</v>
      </c>
      <c r="E4097" s="103">
        <v>1.6001831839661891</v>
      </c>
      <c r="F4097" s="103">
        <v>678258</v>
      </c>
      <c r="G4097" s="103">
        <v>2</v>
      </c>
      <c r="H4097" t="s">
        <v>1078</v>
      </c>
      <c r="I4097" s="103"/>
    </row>
    <row r="4098" spans="1:9" x14ac:dyDescent="0.35">
      <c r="A4098" t="s">
        <v>3720</v>
      </c>
      <c r="B4098" t="s">
        <v>47</v>
      </c>
      <c r="C4098" t="s">
        <v>3108</v>
      </c>
      <c r="D4098" t="s">
        <v>54</v>
      </c>
      <c r="E4098" s="103">
        <v>123974</v>
      </c>
      <c r="F4098" s="103">
        <v>678258</v>
      </c>
      <c r="G4098" s="103">
        <v>2</v>
      </c>
      <c r="H4098" t="s">
        <v>54</v>
      </c>
      <c r="I4098" s="103"/>
    </row>
    <row r="4099" spans="1:9" x14ac:dyDescent="0.35">
      <c r="A4099" t="s">
        <v>3721</v>
      </c>
      <c r="B4099" t="s">
        <v>48</v>
      </c>
      <c r="C4099" t="s">
        <v>3108</v>
      </c>
      <c r="D4099" t="s">
        <v>54</v>
      </c>
      <c r="E4099" s="103">
        <v>52298575542.28125</v>
      </c>
      <c r="F4099" s="103">
        <v>678258</v>
      </c>
      <c r="G4099" s="103">
        <v>2</v>
      </c>
      <c r="H4099" t="s">
        <v>54</v>
      </c>
      <c r="I4099" s="103"/>
    </row>
    <row r="4100" spans="1:9" x14ac:dyDescent="0.35">
      <c r="A4100" t="s">
        <v>3722</v>
      </c>
      <c r="B4100" t="s">
        <v>49</v>
      </c>
      <c r="C4100" t="s">
        <v>3108</v>
      </c>
      <c r="D4100" t="s">
        <v>54</v>
      </c>
      <c r="E4100" s="103">
        <v>0.1827829527996721</v>
      </c>
      <c r="F4100" s="103">
        <v>678258</v>
      </c>
      <c r="G4100" s="103">
        <v>2</v>
      </c>
      <c r="H4100" t="s">
        <v>54</v>
      </c>
      <c r="I4100" s="103"/>
    </row>
    <row r="4101" spans="1:9" x14ac:dyDescent="0.35">
      <c r="A4101" t="s">
        <v>3723</v>
      </c>
      <c r="B4101" t="s">
        <v>50</v>
      </c>
      <c r="C4101" t="s">
        <v>3108</v>
      </c>
      <c r="D4101" t="s">
        <v>54</v>
      </c>
      <c r="E4101" s="103">
        <v>77107.200419724133</v>
      </c>
      <c r="F4101" s="103">
        <v>678258</v>
      </c>
      <c r="G4101" s="103">
        <v>2</v>
      </c>
      <c r="H4101" t="s">
        <v>54</v>
      </c>
      <c r="I4101" s="103"/>
    </row>
    <row r="4102" spans="1:9" x14ac:dyDescent="0.35">
      <c r="A4102" t="s">
        <v>3724</v>
      </c>
      <c r="B4102" t="s">
        <v>51</v>
      </c>
      <c r="C4102" t="s">
        <v>3108</v>
      </c>
      <c r="D4102" t="s">
        <v>40</v>
      </c>
      <c r="E4102" s="103">
        <v>1.3299142073382657</v>
      </c>
      <c r="F4102" s="103">
        <v>678258</v>
      </c>
      <c r="G4102" s="103">
        <v>2</v>
      </c>
      <c r="H4102" t="s">
        <v>1078</v>
      </c>
      <c r="I4102" s="103"/>
    </row>
    <row r="4103" spans="1:9" x14ac:dyDescent="0.35">
      <c r="A4103" t="s">
        <v>6318</v>
      </c>
      <c r="B4103" t="s">
        <v>51</v>
      </c>
      <c r="C4103" t="s">
        <v>3108</v>
      </c>
      <c r="D4103" t="s">
        <v>5070</v>
      </c>
      <c r="E4103" s="103">
        <v>1.332754806582767</v>
      </c>
      <c r="F4103" s="103">
        <v>678258</v>
      </c>
      <c r="G4103" s="103">
        <v>2</v>
      </c>
      <c r="H4103" t="s">
        <v>1078</v>
      </c>
      <c r="I4103" s="103"/>
    </row>
    <row r="4104" spans="1:9" x14ac:dyDescent="0.35">
      <c r="A4104" t="s">
        <v>6319</v>
      </c>
      <c r="B4104" t="s">
        <v>51</v>
      </c>
      <c r="C4104" t="s">
        <v>3108</v>
      </c>
      <c r="D4104" t="s">
        <v>5071</v>
      </c>
      <c r="E4104" s="103">
        <v>1.3299142073382657</v>
      </c>
      <c r="F4104" s="103">
        <v>678258</v>
      </c>
      <c r="G4104" s="103">
        <v>2</v>
      </c>
      <c r="H4104" t="s">
        <v>1078</v>
      </c>
      <c r="I4104" s="103"/>
    </row>
    <row r="4105" spans="1:9" x14ac:dyDescent="0.35">
      <c r="A4105" t="s">
        <v>6320</v>
      </c>
      <c r="B4105" t="s">
        <v>51</v>
      </c>
      <c r="C4105" t="s">
        <v>3108</v>
      </c>
      <c r="D4105" t="s">
        <v>5072</v>
      </c>
      <c r="E4105" s="103">
        <v>1.332754806582767</v>
      </c>
      <c r="F4105" s="103">
        <v>678258</v>
      </c>
      <c r="G4105" s="103">
        <v>2</v>
      </c>
      <c r="H4105" t="s">
        <v>1078</v>
      </c>
      <c r="I4105" s="103"/>
    </row>
    <row r="4106" spans="1:9" x14ac:dyDescent="0.35">
      <c r="A4106" t="s">
        <v>3725</v>
      </c>
      <c r="B4106" t="s">
        <v>51</v>
      </c>
      <c r="C4106" t="s">
        <v>3108</v>
      </c>
      <c r="D4106" t="s">
        <v>42</v>
      </c>
      <c r="E4106" s="103">
        <v>1.2449312973587634</v>
      </c>
      <c r="F4106" s="103">
        <v>678258</v>
      </c>
      <c r="G4106" s="103">
        <v>2</v>
      </c>
      <c r="H4106" t="s">
        <v>1078</v>
      </c>
      <c r="I4106" s="103"/>
    </row>
    <row r="4107" spans="1:9" x14ac:dyDescent="0.35">
      <c r="A4107" t="s">
        <v>3726</v>
      </c>
      <c r="B4107" t="s">
        <v>51</v>
      </c>
      <c r="C4107" t="s">
        <v>3108</v>
      </c>
      <c r="D4107" t="s">
        <v>1767</v>
      </c>
      <c r="E4107" s="103">
        <v>1.233113550457307</v>
      </c>
      <c r="F4107" s="103">
        <v>678258</v>
      </c>
      <c r="G4107" s="103">
        <v>2</v>
      </c>
      <c r="H4107" t="s">
        <v>1078</v>
      </c>
      <c r="I4107" s="103"/>
    </row>
    <row r="4108" spans="1:9" x14ac:dyDescent="0.35">
      <c r="A4108" t="s">
        <v>3727</v>
      </c>
      <c r="B4108" t="s">
        <v>51</v>
      </c>
      <c r="C4108" t="s">
        <v>3108</v>
      </c>
      <c r="D4108" t="s">
        <v>1768</v>
      </c>
      <c r="E4108" s="103">
        <v>0.29637888401960549</v>
      </c>
      <c r="F4108" s="103">
        <v>678258</v>
      </c>
      <c r="G4108" s="103">
        <v>2</v>
      </c>
      <c r="H4108" t="s">
        <v>1078</v>
      </c>
      <c r="I4108" s="103"/>
    </row>
    <row r="4109" spans="1:9" x14ac:dyDescent="0.35">
      <c r="A4109" t="s">
        <v>3728</v>
      </c>
      <c r="B4109" t="s">
        <v>51</v>
      </c>
      <c r="C4109" t="s">
        <v>3108</v>
      </c>
      <c r="D4109" t="s">
        <v>340</v>
      </c>
      <c r="E4109" s="103">
        <v>1.2110831489208771</v>
      </c>
      <c r="F4109" s="103">
        <v>678258</v>
      </c>
      <c r="G4109" s="103">
        <v>2</v>
      </c>
      <c r="H4109" t="s">
        <v>1078</v>
      </c>
      <c r="I4109" s="103"/>
    </row>
    <row r="4110" spans="1:9" x14ac:dyDescent="0.35">
      <c r="A4110" t="s">
        <v>3729</v>
      </c>
      <c r="B4110" t="s">
        <v>51</v>
      </c>
      <c r="C4110" t="s">
        <v>3108</v>
      </c>
      <c r="D4110" t="s">
        <v>777</v>
      </c>
      <c r="E4110" s="103">
        <v>0.8497450723651121</v>
      </c>
      <c r="F4110" s="103">
        <v>678258</v>
      </c>
      <c r="G4110" s="103">
        <v>2</v>
      </c>
      <c r="H4110" t="s">
        <v>1078</v>
      </c>
      <c r="I4110" s="103"/>
    </row>
    <row r="4111" spans="1:9" x14ac:dyDescent="0.35">
      <c r="A4111" t="s">
        <v>3730</v>
      </c>
      <c r="B4111" t="s">
        <v>51</v>
      </c>
      <c r="C4111" t="s">
        <v>3108</v>
      </c>
      <c r="D4111" t="s">
        <v>776</v>
      </c>
      <c r="E4111" s="103">
        <v>1.9064196820021582</v>
      </c>
      <c r="F4111" s="103">
        <v>678258</v>
      </c>
      <c r="G4111" s="103">
        <v>2</v>
      </c>
      <c r="H4111" t="s">
        <v>1078</v>
      </c>
      <c r="I4111" s="103"/>
    </row>
    <row r="4112" spans="1:9" x14ac:dyDescent="0.35">
      <c r="A4112" t="s">
        <v>3731</v>
      </c>
      <c r="B4112" t="s">
        <v>47</v>
      </c>
      <c r="C4112" t="s">
        <v>3110</v>
      </c>
      <c r="D4112" t="s">
        <v>54</v>
      </c>
      <c r="E4112" s="103">
        <v>5080</v>
      </c>
      <c r="F4112" s="103">
        <v>678258</v>
      </c>
      <c r="G4112" s="103">
        <v>2</v>
      </c>
      <c r="H4112" t="s">
        <v>54</v>
      </c>
      <c r="I4112" s="103"/>
    </row>
    <row r="4113" spans="1:9" x14ac:dyDescent="0.35">
      <c r="A4113" t="s">
        <v>3732</v>
      </c>
      <c r="B4113" t="s">
        <v>48</v>
      </c>
      <c r="C4113" t="s">
        <v>3110</v>
      </c>
      <c r="D4113" t="s">
        <v>54</v>
      </c>
      <c r="E4113" s="103">
        <v>4940060756.6875</v>
      </c>
      <c r="F4113" s="103">
        <v>678258</v>
      </c>
      <c r="G4113" s="103">
        <v>2</v>
      </c>
      <c r="H4113" t="s">
        <v>54</v>
      </c>
      <c r="I4113" s="103"/>
    </row>
    <row r="4114" spans="1:9" x14ac:dyDescent="0.35">
      <c r="A4114" t="s">
        <v>3733</v>
      </c>
      <c r="B4114" t="s">
        <v>49</v>
      </c>
      <c r="C4114" t="s">
        <v>3110</v>
      </c>
      <c r="D4114" t="s">
        <v>54</v>
      </c>
      <c r="E4114" s="103">
        <v>7.489775277254378E-3</v>
      </c>
      <c r="F4114" s="103">
        <v>678258</v>
      </c>
      <c r="G4114" s="103">
        <v>2</v>
      </c>
      <c r="H4114" t="s">
        <v>54</v>
      </c>
      <c r="I4114" s="103"/>
    </row>
    <row r="4115" spans="1:9" x14ac:dyDescent="0.35">
      <c r="A4115" t="s">
        <v>3734</v>
      </c>
      <c r="B4115" t="s">
        <v>50</v>
      </c>
      <c r="C4115" t="s">
        <v>3110</v>
      </c>
      <c r="D4115" t="s">
        <v>54</v>
      </c>
      <c r="E4115" s="103">
        <v>7283.4537251127149</v>
      </c>
      <c r="F4115" s="103">
        <v>678258</v>
      </c>
      <c r="G4115" s="103">
        <v>2</v>
      </c>
      <c r="H4115" t="s">
        <v>54</v>
      </c>
      <c r="I4115" s="103"/>
    </row>
    <row r="4116" spans="1:9" x14ac:dyDescent="0.35">
      <c r="A4116" t="s">
        <v>3735</v>
      </c>
      <c r="B4116" t="s">
        <v>51</v>
      </c>
      <c r="C4116" t="s">
        <v>3110</v>
      </c>
      <c r="D4116" t="s">
        <v>40</v>
      </c>
      <c r="E4116" s="103">
        <v>3.1450843806977042</v>
      </c>
      <c r="F4116" s="103">
        <v>678258</v>
      </c>
      <c r="G4116" s="103">
        <v>2</v>
      </c>
      <c r="H4116" t="s">
        <v>1078</v>
      </c>
      <c r="I4116" s="103"/>
    </row>
    <row r="4117" spans="1:9" x14ac:dyDescent="0.35">
      <c r="A4117" t="s">
        <v>6321</v>
      </c>
      <c r="B4117" t="s">
        <v>51</v>
      </c>
      <c r="C4117" t="s">
        <v>3110</v>
      </c>
      <c r="D4117" t="s">
        <v>5070</v>
      </c>
      <c r="E4117" s="103">
        <v>3.1679973760236511</v>
      </c>
      <c r="F4117" s="103">
        <v>678258</v>
      </c>
      <c r="G4117" s="103">
        <v>2</v>
      </c>
      <c r="H4117" t="s">
        <v>1078</v>
      </c>
      <c r="I4117" s="103"/>
    </row>
    <row r="4118" spans="1:9" x14ac:dyDescent="0.35">
      <c r="A4118" t="s">
        <v>6322</v>
      </c>
      <c r="B4118" t="s">
        <v>51</v>
      </c>
      <c r="C4118" t="s">
        <v>3110</v>
      </c>
      <c r="D4118" t="s">
        <v>5071</v>
      </c>
      <c r="E4118" s="103">
        <v>3.1450843806977042</v>
      </c>
      <c r="F4118" s="103">
        <v>678258</v>
      </c>
      <c r="G4118" s="103">
        <v>2</v>
      </c>
      <c r="H4118" t="s">
        <v>1078</v>
      </c>
      <c r="I4118" s="103"/>
    </row>
    <row r="4119" spans="1:9" x14ac:dyDescent="0.35">
      <c r="A4119" t="s">
        <v>6323</v>
      </c>
      <c r="B4119" t="s">
        <v>51</v>
      </c>
      <c r="C4119" t="s">
        <v>3110</v>
      </c>
      <c r="D4119" t="s">
        <v>5072</v>
      </c>
      <c r="E4119" s="103">
        <v>3.1679973760236511</v>
      </c>
      <c r="F4119" s="103">
        <v>678258</v>
      </c>
      <c r="G4119" s="103">
        <v>2</v>
      </c>
      <c r="H4119" t="s">
        <v>1078</v>
      </c>
      <c r="I4119" s="103"/>
    </row>
    <row r="4120" spans="1:9" x14ac:dyDescent="0.35">
      <c r="A4120" t="s">
        <v>3736</v>
      </c>
      <c r="B4120" t="s">
        <v>51</v>
      </c>
      <c r="C4120" t="s">
        <v>3110</v>
      </c>
      <c r="D4120" t="s">
        <v>42</v>
      </c>
      <c r="E4120" s="103">
        <v>2.4755328750429171</v>
      </c>
      <c r="F4120" s="103">
        <v>678258</v>
      </c>
      <c r="G4120" s="103">
        <v>2</v>
      </c>
      <c r="H4120" t="s">
        <v>1078</v>
      </c>
      <c r="I4120" s="103"/>
    </row>
    <row r="4121" spans="1:9" x14ac:dyDescent="0.35">
      <c r="A4121" t="s">
        <v>3737</v>
      </c>
      <c r="B4121" t="s">
        <v>51</v>
      </c>
      <c r="C4121" t="s">
        <v>3110</v>
      </c>
      <c r="D4121" t="s">
        <v>1767</v>
      </c>
      <c r="E4121" s="103">
        <v>2.4700073494113979</v>
      </c>
      <c r="F4121" s="103">
        <v>678258</v>
      </c>
      <c r="G4121" s="103">
        <v>2</v>
      </c>
      <c r="H4121" t="s">
        <v>1078</v>
      </c>
      <c r="I4121" s="103"/>
    </row>
    <row r="4122" spans="1:9" x14ac:dyDescent="0.35">
      <c r="A4122" t="s">
        <v>3738</v>
      </c>
      <c r="B4122" t="s">
        <v>51</v>
      </c>
      <c r="C4122" t="s">
        <v>3110</v>
      </c>
      <c r="D4122" t="s">
        <v>1768</v>
      </c>
      <c r="E4122" s="103">
        <v>0.48603801492912402</v>
      </c>
      <c r="F4122" s="103">
        <v>678258</v>
      </c>
      <c r="G4122" s="103">
        <v>2</v>
      </c>
      <c r="H4122" t="s">
        <v>1078</v>
      </c>
      <c r="I4122" s="103"/>
    </row>
    <row r="4123" spans="1:9" x14ac:dyDescent="0.35">
      <c r="A4123" t="s">
        <v>3739</v>
      </c>
      <c r="B4123" t="s">
        <v>51</v>
      </c>
      <c r="C4123" t="s">
        <v>3110</v>
      </c>
      <c r="D4123" t="s">
        <v>340</v>
      </c>
      <c r="E4123" s="103">
        <v>2.5723898985988991</v>
      </c>
      <c r="F4123" s="103">
        <v>678258</v>
      </c>
      <c r="G4123" s="103">
        <v>2</v>
      </c>
      <c r="H4123" t="s">
        <v>1078</v>
      </c>
      <c r="I4123" s="103"/>
    </row>
    <row r="4124" spans="1:9" x14ac:dyDescent="0.35">
      <c r="A4124" t="s">
        <v>3740</v>
      </c>
      <c r="B4124" t="s">
        <v>51</v>
      </c>
      <c r="C4124" t="s">
        <v>3110</v>
      </c>
      <c r="D4124" t="s">
        <v>777</v>
      </c>
      <c r="E4124" s="103">
        <v>1.930617111136294</v>
      </c>
      <c r="F4124" s="103">
        <v>678258</v>
      </c>
      <c r="G4124" s="103">
        <v>2</v>
      </c>
      <c r="H4124" t="s">
        <v>1078</v>
      </c>
      <c r="I4124" s="103"/>
    </row>
    <row r="4125" spans="1:9" x14ac:dyDescent="0.35">
      <c r="A4125" t="s">
        <v>3741</v>
      </c>
      <c r="B4125" t="s">
        <v>51</v>
      </c>
      <c r="C4125" t="s">
        <v>3110</v>
      </c>
      <c r="D4125" t="s">
        <v>776</v>
      </c>
      <c r="E4125" s="103">
        <v>4.3771988449865642</v>
      </c>
      <c r="F4125" s="103">
        <v>678258</v>
      </c>
      <c r="G4125" s="103">
        <v>2</v>
      </c>
      <c r="H4125" t="s">
        <v>1078</v>
      </c>
      <c r="I4125" s="103"/>
    </row>
    <row r="4126" spans="1:9" x14ac:dyDescent="0.35">
      <c r="A4126" t="s">
        <v>3742</v>
      </c>
      <c r="B4126" t="s">
        <v>47</v>
      </c>
      <c r="C4126" t="s">
        <v>3113</v>
      </c>
      <c r="D4126" t="s">
        <v>54</v>
      </c>
      <c r="E4126" s="103">
        <v>407741</v>
      </c>
      <c r="F4126" s="103">
        <v>678258</v>
      </c>
      <c r="G4126" s="103">
        <v>2</v>
      </c>
      <c r="H4126" t="s">
        <v>54</v>
      </c>
      <c r="I4126" s="103"/>
    </row>
    <row r="4127" spans="1:9" x14ac:dyDescent="0.35">
      <c r="A4127" t="s">
        <v>3743</v>
      </c>
      <c r="B4127" t="s">
        <v>48</v>
      </c>
      <c r="C4127" t="s">
        <v>3113</v>
      </c>
      <c r="D4127" t="s">
        <v>54</v>
      </c>
      <c r="E4127" s="103">
        <v>4147020515.1352539</v>
      </c>
      <c r="F4127" s="103">
        <v>678258</v>
      </c>
      <c r="G4127" s="103">
        <v>2</v>
      </c>
      <c r="H4127" t="s">
        <v>54</v>
      </c>
      <c r="I4127" s="103"/>
    </row>
    <row r="4128" spans="1:9" x14ac:dyDescent="0.35">
      <c r="A4128" t="s">
        <v>3744</v>
      </c>
      <c r="B4128" t="s">
        <v>49</v>
      </c>
      <c r="C4128" t="s">
        <v>3113</v>
      </c>
      <c r="D4128" t="s">
        <v>54</v>
      </c>
      <c r="E4128" s="103">
        <v>0.60115914592971997</v>
      </c>
      <c r="F4128" s="103">
        <v>678258</v>
      </c>
      <c r="G4128" s="103">
        <v>2</v>
      </c>
      <c r="H4128" t="s">
        <v>54</v>
      </c>
      <c r="I4128" s="103"/>
    </row>
    <row r="4129" spans="1:9" x14ac:dyDescent="0.35">
      <c r="A4129" t="s">
        <v>3745</v>
      </c>
      <c r="B4129" t="s">
        <v>50</v>
      </c>
      <c r="C4129" t="s">
        <v>3113</v>
      </c>
      <c r="D4129" t="s">
        <v>54</v>
      </c>
      <c r="E4129" s="103">
        <v>6114.222781206051</v>
      </c>
      <c r="F4129" s="103">
        <v>678258</v>
      </c>
      <c r="G4129" s="103">
        <v>2</v>
      </c>
      <c r="H4129" t="s">
        <v>54</v>
      </c>
      <c r="I4129" s="103"/>
    </row>
    <row r="4130" spans="1:9" x14ac:dyDescent="0.35">
      <c r="A4130" t="s">
        <v>3746</v>
      </c>
      <c r="B4130" t="s">
        <v>51</v>
      </c>
      <c r="C4130" t="s">
        <v>3113</v>
      </c>
      <c r="D4130" t="s">
        <v>40</v>
      </c>
      <c r="E4130" s="103">
        <v>3.2426540374662638E-2</v>
      </c>
      <c r="F4130" s="103">
        <v>678258</v>
      </c>
      <c r="G4130" s="103">
        <v>2</v>
      </c>
      <c r="H4130" t="s">
        <v>1078</v>
      </c>
      <c r="I4130" s="103"/>
    </row>
    <row r="4131" spans="1:9" x14ac:dyDescent="0.35">
      <c r="A4131" t="s">
        <v>6324</v>
      </c>
      <c r="B4131" t="s">
        <v>51</v>
      </c>
      <c r="C4131" t="s">
        <v>3113</v>
      </c>
      <c r="D4131" t="s">
        <v>5070</v>
      </c>
      <c r="E4131" s="103">
        <v>3.2457654741248794E-2</v>
      </c>
      <c r="F4131" s="103">
        <v>678258</v>
      </c>
      <c r="G4131" s="103">
        <v>2</v>
      </c>
      <c r="H4131" t="s">
        <v>1078</v>
      </c>
      <c r="I4131" s="103"/>
    </row>
    <row r="4132" spans="1:9" x14ac:dyDescent="0.35">
      <c r="A4132" t="s">
        <v>6325</v>
      </c>
      <c r="B4132" t="s">
        <v>51</v>
      </c>
      <c r="C4132" t="s">
        <v>3113</v>
      </c>
      <c r="D4132" t="s">
        <v>5071</v>
      </c>
      <c r="E4132" s="103">
        <v>3.2426904203350794E-2</v>
      </c>
      <c r="F4132" s="103">
        <v>678258</v>
      </c>
      <c r="G4132" s="103">
        <v>2</v>
      </c>
      <c r="H4132" t="s">
        <v>1078</v>
      </c>
      <c r="I4132" s="103"/>
    </row>
    <row r="4133" spans="1:9" x14ac:dyDescent="0.35">
      <c r="A4133" t="s">
        <v>6326</v>
      </c>
      <c r="B4133" t="s">
        <v>51</v>
      </c>
      <c r="C4133" t="s">
        <v>3113</v>
      </c>
      <c r="D4133" t="s">
        <v>5072</v>
      </c>
      <c r="E4133" s="103">
        <v>3.2457560221925127E-2</v>
      </c>
      <c r="F4133" s="103">
        <v>678258</v>
      </c>
      <c r="G4133" s="103">
        <v>2</v>
      </c>
      <c r="H4133" t="s">
        <v>1078</v>
      </c>
      <c r="I4133" s="103"/>
    </row>
    <row r="4134" spans="1:9" x14ac:dyDescent="0.35">
      <c r="A4134" t="s">
        <v>3747</v>
      </c>
      <c r="B4134" t="s">
        <v>51</v>
      </c>
      <c r="C4134" t="s">
        <v>3113</v>
      </c>
      <c r="D4134" t="s">
        <v>42</v>
      </c>
      <c r="E4134" s="103">
        <v>2.9682477480391042E-2</v>
      </c>
      <c r="F4134" s="103">
        <v>678258</v>
      </c>
      <c r="G4134" s="103">
        <v>2</v>
      </c>
      <c r="H4134" t="s">
        <v>1078</v>
      </c>
      <c r="I4134" s="103"/>
    </row>
    <row r="4135" spans="1:9" x14ac:dyDescent="0.35">
      <c r="A4135" t="s">
        <v>3748</v>
      </c>
      <c r="B4135" t="s">
        <v>51</v>
      </c>
      <c r="C4135" t="s">
        <v>3113</v>
      </c>
      <c r="D4135" t="s">
        <v>1767</v>
      </c>
      <c r="E4135" s="103">
        <v>2.9335656290332281E-2</v>
      </c>
      <c r="F4135" s="103">
        <v>678258</v>
      </c>
      <c r="G4135" s="103">
        <v>2</v>
      </c>
      <c r="H4135" t="s">
        <v>1078</v>
      </c>
      <c r="I4135" s="103"/>
    </row>
    <row r="4136" spans="1:9" x14ac:dyDescent="0.35">
      <c r="A4136" t="s">
        <v>3749</v>
      </c>
      <c r="B4136" t="s">
        <v>51</v>
      </c>
      <c r="C4136" t="s">
        <v>3113</v>
      </c>
      <c r="D4136" t="s">
        <v>1768</v>
      </c>
      <c r="E4136" s="103">
        <v>8.1927819233232092E-3</v>
      </c>
      <c r="F4136" s="103">
        <v>678258</v>
      </c>
      <c r="G4136" s="103">
        <v>2</v>
      </c>
      <c r="H4136" t="s">
        <v>1078</v>
      </c>
      <c r="I4136" s="103"/>
    </row>
    <row r="4137" spans="1:9" x14ac:dyDescent="0.35">
      <c r="A4137" t="s">
        <v>3750</v>
      </c>
      <c r="B4137" t="s">
        <v>51</v>
      </c>
      <c r="C4137" t="s">
        <v>3113</v>
      </c>
      <c r="D4137" t="s">
        <v>340</v>
      </c>
      <c r="E4137" s="103">
        <v>2.9069652258045111E-2</v>
      </c>
      <c r="F4137" s="103">
        <v>678258</v>
      </c>
      <c r="G4137" s="103">
        <v>2</v>
      </c>
      <c r="H4137" t="s">
        <v>1078</v>
      </c>
      <c r="I4137" s="103"/>
    </row>
    <row r="4138" spans="1:9" x14ac:dyDescent="0.35">
      <c r="A4138" t="s">
        <v>3751</v>
      </c>
      <c r="B4138" t="s">
        <v>51</v>
      </c>
      <c r="C4138" t="s">
        <v>3113</v>
      </c>
      <c r="D4138" t="s">
        <v>777</v>
      </c>
      <c r="E4138" s="103">
        <v>2.0825563041878679E-2</v>
      </c>
      <c r="F4138" s="103">
        <v>678258</v>
      </c>
      <c r="G4138" s="103">
        <v>2</v>
      </c>
      <c r="H4138" t="s">
        <v>1078</v>
      </c>
      <c r="I4138" s="103"/>
    </row>
    <row r="4139" spans="1:9" x14ac:dyDescent="0.35">
      <c r="A4139" t="s">
        <v>3752</v>
      </c>
      <c r="B4139" t="s">
        <v>51</v>
      </c>
      <c r="C4139" t="s">
        <v>3113</v>
      </c>
      <c r="D4139" t="s">
        <v>776</v>
      </c>
      <c r="E4139" s="103">
        <v>4.6173011452505422E-2</v>
      </c>
      <c r="F4139" s="103">
        <v>678258</v>
      </c>
      <c r="G4139" s="103">
        <v>2</v>
      </c>
      <c r="H4139" t="s">
        <v>1078</v>
      </c>
      <c r="I4139" s="103"/>
    </row>
    <row r="4140" spans="1:9" x14ac:dyDescent="0.35">
      <c r="A4140" t="s">
        <v>3753</v>
      </c>
      <c r="B4140" t="s">
        <v>47</v>
      </c>
      <c r="C4140" t="s">
        <v>3115</v>
      </c>
      <c r="D4140" t="s">
        <v>54</v>
      </c>
      <c r="E4140" s="103">
        <v>515019</v>
      </c>
      <c r="F4140" s="103">
        <v>678258</v>
      </c>
      <c r="G4140" s="103">
        <v>2</v>
      </c>
      <c r="H4140" t="s">
        <v>54</v>
      </c>
      <c r="I4140" s="103"/>
    </row>
    <row r="4141" spans="1:9" x14ac:dyDescent="0.35">
      <c r="A4141" t="s">
        <v>3754</v>
      </c>
      <c r="B4141" t="s">
        <v>48</v>
      </c>
      <c r="C4141" t="s">
        <v>3115</v>
      </c>
      <c r="D4141" t="s">
        <v>54</v>
      </c>
      <c r="E4141" s="103">
        <v>5383881895.9135742</v>
      </c>
      <c r="F4141" s="103">
        <v>678258</v>
      </c>
      <c r="G4141" s="103">
        <v>2</v>
      </c>
      <c r="H4141" t="s">
        <v>54</v>
      </c>
      <c r="I4141" s="103"/>
    </row>
    <row r="4142" spans="1:9" x14ac:dyDescent="0.35">
      <c r="A4142" t="s">
        <v>3755</v>
      </c>
      <c r="B4142" t="s">
        <v>49</v>
      </c>
      <c r="C4142" t="s">
        <v>3115</v>
      </c>
      <c r="D4142" t="s">
        <v>54</v>
      </c>
      <c r="E4142" s="103">
        <v>0.75932609714887256</v>
      </c>
      <c r="F4142" s="103">
        <v>678258</v>
      </c>
      <c r="G4142" s="103">
        <v>2</v>
      </c>
      <c r="H4142" t="s">
        <v>54</v>
      </c>
      <c r="I4142" s="103"/>
    </row>
    <row r="4143" spans="1:9" x14ac:dyDescent="0.35">
      <c r="A4143" t="s">
        <v>3756</v>
      </c>
      <c r="B4143" t="s">
        <v>50</v>
      </c>
      <c r="C4143" t="s">
        <v>3115</v>
      </c>
      <c r="D4143" t="s">
        <v>54</v>
      </c>
      <c r="E4143" s="103">
        <v>7937.8081731635666</v>
      </c>
      <c r="F4143" s="103">
        <v>678258</v>
      </c>
      <c r="G4143" s="103">
        <v>2</v>
      </c>
      <c r="H4143" t="s">
        <v>54</v>
      </c>
      <c r="I4143" s="103"/>
    </row>
    <row r="4144" spans="1:9" x14ac:dyDescent="0.35">
      <c r="A4144" t="s">
        <v>3757</v>
      </c>
      <c r="B4144" t="s">
        <v>51</v>
      </c>
      <c r="C4144" t="s">
        <v>3115</v>
      </c>
      <c r="D4144" t="s">
        <v>40</v>
      </c>
      <c r="E4144" s="103">
        <v>3.3187512810623251E-2</v>
      </c>
      <c r="F4144" s="103">
        <v>678258</v>
      </c>
      <c r="G4144" s="103">
        <v>2</v>
      </c>
      <c r="H4144" t="s">
        <v>1078</v>
      </c>
      <c r="I4144" s="103"/>
    </row>
    <row r="4145" spans="1:9" x14ac:dyDescent="0.35">
      <c r="A4145" t="s">
        <v>6327</v>
      </c>
      <c r="B4145" t="s">
        <v>51</v>
      </c>
      <c r="C4145" t="s">
        <v>3115</v>
      </c>
      <c r="D4145" t="s">
        <v>5070</v>
      </c>
      <c r="E4145" s="103">
        <v>3.3264070915611559E-2</v>
      </c>
      <c r="F4145" s="103">
        <v>678258</v>
      </c>
      <c r="G4145" s="103">
        <v>2</v>
      </c>
      <c r="H4145" t="s">
        <v>1078</v>
      </c>
      <c r="I4145" s="103"/>
    </row>
    <row r="4146" spans="1:9" x14ac:dyDescent="0.35">
      <c r="A4146" t="s">
        <v>6328</v>
      </c>
      <c r="B4146" t="s">
        <v>51</v>
      </c>
      <c r="C4146" t="s">
        <v>3115</v>
      </c>
      <c r="D4146" t="s">
        <v>5071</v>
      </c>
      <c r="E4146" s="103">
        <v>3.3187998363291303E-2</v>
      </c>
      <c r="F4146" s="103">
        <v>678258</v>
      </c>
      <c r="G4146" s="103">
        <v>2</v>
      </c>
      <c r="H4146" t="s">
        <v>1078</v>
      </c>
      <c r="I4146" s="103"/>
    </row>
    <row r="4147" spans="1:9" x14ac:dyDescent="0.35">
      <c r="A4147" t="s">
        <v>6329</v>
      </c>
      <c r="B4147" t="s">
        <v>51</v>
      </c>
      <c r="C4147" t="s">
        <v>3115</v>
      </c>
      <c r="D4147" t="s">
        <v>5072</v>
      </c>
      <c r="E4147" s="103">
        <v>3.3264004290316569E-2</v>
      </c>
      <c r="F4147" s="103">
        <v>678258</v>
      </c>
      <c r="G4147" s="103">
        <v>2</v>
      </c>
      <c r="H4147" t="s">
        <v>1078</v>
      </c>
      <c r="I4147" s="103"/>
    </row>
    <row r="4148" spans="1:9" x14ac:dyDescent="0.35">
      <c r="A4148" t="s">
        <v>3758</v>
      </c>
      <c r="B4148" t="s">
        <v>51</v>
      </c>
      <c r="C4148" t="s">
        <v>3115</v>
      </c>
      <c r="D4148" t="s">
        <v>42</v>
      </c>
      <c r="E4148" s="103">
        <v>3.0818218775624597E-2</v>
      </c>
      <c r="F4148" s="103">
        <v>678258</v>
      </c>
      <c r="G4148" s="103">
        <v>2</v>
      </c>
      <c r="H4148" t="s">
        <v>1078</v>
      </c>
      <c r="I4148" s="103"/>
    </row>
    <row r="4149" spans="1:9" x14ac:dyDescent="0.35">
      <c r="A4149" t="s">
        <v>3759</v>
      </c>
      <c r="B4149" t="s">
        <v>51</v>
      </c>
      <c r="C4149" t="s">
        <v>3115</v>
      </c>
      <c r="D4149" t="s">
        <v>1767</v>
      </c>
      <c r="E4149" s="103">
        <v>3.0402577110597552E-2</v>
      </c>
      <c r="F4149" s="103">
        <v>678258</v>
      </c>
      <c r="G4149" s="103">
        <v>2</v>
      </c>
      <c r="H4149" t="s">
        <v>1078</v>
      </c>
      <c r="I4149" s="103"/>
    </row>
    <row r="4150" spans="1:9" x14ac:dyDescent="0.35">
      <c r="A4150" t="s">
        <v>3760</v>
      </c>
      <c r="B4150" t="s">
        <v>51</v>
      </c>
      <c r="C4150" t="s">
        <v>3115</v>
      </c>
      <c r="D4150" t="s">
        <v>1768</v>
      </c>
      <c r="E4150" s="103">
        <v>8.2435793068427188E-3</v>
      </c>
      <c r="F4150" s="103">
        <v>678258</v>
      </c>
      <c r="G4150" s="103">
        <v>2</v>
      </c>
      <c r="H4150" t="s">
        <v>1078</v>
      </c>
      <c r="I4150" s="103"/>
    </row>
    <row r="4151" spans="1:9" x14ac:dyDescent="0.35">
      <c r="A4151" t="s">
        <v>3761</v>
      </c>
      <c r="B4151" t="s">
        <v>51</v>
      </c>
      <c r="C4151" t="s">
        <v>3115</v>
      </c>
      <c r="D4151" t="s">
        <v>340</v>
      </c>
      <c r="E4151" s="103">
        <v>3.013952016916072E-2</v>
      </c>
      <c r="F4151" s="103">
        <v>678258</v>
      </c>
      <c r="G4151" s="103">
        <v>2</v>
      </c>
      <c r="H4151" t="s">
        <v>1078</v>
      </c>
      <c r="I4151" s="103"/>
    </row>
    <row r="4152" spans="1:9" x14ac:dyDescent="0.35">
      <c r="A4152" t="s">
        <v>3762</v>
      </c>
      <c r="B4152" t="s">
        <v>51</v>
      </c>
      <c r="C4152" t="s">
        <v>3115</v>
      </c>
      <c r="D4152" t="s">
        <v>777</v>
      </c>
      <c r="E4152" s="103">
        <v>2.1005420267503513E-2</v>
      </c>
      <c r="F4152" s="103">
        <v>678258</v>
      </c>
      <c r="G4152" s="103">
        <v>2</v>
      </c>
      <c r="H4152" t="s">
        <v>1078</v>
      </c>
      <c r="I4152" s="103"/>
    </row>
    <row r="4153" spans="1:9" x14ac:dyDescent="0.35">
      <c r="A4153" t="s">
        <v>3763</v>
      </c>
      <c r="B4153" t="s">
        <v>51</v>
      </c>
      <c r="C4153" t="s">
        <v>3115</v>
      </c>
      <c r="D4153" t="s">
        <v>776</v>
      </c>
      <c r="E4153" s="103">
        <v>4.7210235186981267E-2</v>
      </c>
      <c r="F4153" s="103">
        <v>678258</v>
      </c>
      <c r="G4153" s="103">
        <v>2</v>
      </c>
      <c r="H4153" t="s">
        <v>1078</v>
      </c>
      <c r="I4153" s="103"/>
    </row>
    <row r="4154" spans="1:9" x14ac:dyDescent="0.35">
      <c r="A4154" t="s">
        <v>114</v>
      </c>
      <c r="B4154" t="s">
        <v>49</v>
      </c>
      <c r="C4154" t="s">
        <v>40</v>
      </c>
      <c r="D4154" t="s">
        <v>54</v>
      </c>
      <c r="E4154" s="103">
        <v>1</v>
      </c>
      <c r="F4154" s="103">
        <v>678258</v>
      </c>
      <c r="G4154" s="103">
        <v>2</v>
      </c>
      <c r="H4154" t="s">
        <v>54</v>
      </c>
      <c r="I4154" s="103"/>
    </row>
    <row r="4155" spans="1:9" x14ac:dyDescent="0.35">
      <c r="A4155" t="s">
        <v>115</v>
      </c>
      <c r="B4155" t="s">
        <v>50</v>
      </c>
      <c r="C4155" t="s">
        <v>40</v>
      </c>
      <c r="D4155" t="s">
        <v>54</v>
      </c>
      <c r="E4155" s="103">
        <v>321659.470840052</v>
      </c>
      <c r="F4155" s="103">
        <v>678258</v>
      </c>
      <c r="G4155" s="103">
        <v>2</v>
      </c>
      <c r="H4155" t="s">
        <v>54</v>
      </c>
      <c r="I4155" s="103"/>
    </row>
    <row r="4156" spans="1:9" x14ac:dyDescent="0.35">
      <c r="A4156" t="s">
        <v>1261</v>
      </c>
      <c r="B4156" t="s">
        <v>51</v>
      </c>
      <c r="C4156" t="s">
        <v>40</v>
      </c>
      <c r="D4156" t="s">
        <v>40</v>
      </c>
      <c r="E4156" s="103">
        <v>1</v>
      </c>
      <c r="F4156" s="103">
        <v>678258</v>
      </c>
      <c r="G4156" s="103">
        <v>2</v>
      </c>
      <c r="H4156" t="s">
        <v>1078</v>
      </c>
      <c r="I4156" s="103"/>
    </row>
    <row r="4157" spans="1:9" x14ac:dyDescent="0.35">
      <c r="A4157" t="s">
        <v>6330</v>
      </c>
      <c r="B4157" t="s">
        <v>51</v>
      </c>
      <c r="C4157" t="s">
        <v>40</v>
      </c>
      <c r="D4157" t="s">
        <v>5070</v>
      </c>
      <c r="E4157" s="103">
        <v>1.0025973854308976</v>
      </c>
      <c r="F4157" s="103">
        <v>678258</v>
      </c>
      <c r="G4157" s="103">
        <v>2</v>
      </c>
      <c r="H4157" t="s">
        <v>1078</v>
      </c>
      <c r="I4157" s="103"/>
    </row>
    <row r="4158" spans="1:9" x14ac:dyDescent="0.35">
      <c r="A4158" t="s">
        <v>6331</v>
      </c>
      <c r="B4158" t="s">
        <v>51</v>
      </c>
      <c r="C4158" t="s">
        <v>40</v>
      </c>
      <c r="D4158" t="s">
        <v>5071</v>
      </c>
      <c r="E4158" s="103">
        <v>1.0001047341399976</v>
      </c>
      <c r="F4158" s="103">
        <v>678258</v>
      </c>
      <c r="G4158" s="103">
        <v>2</v>
      </c>
      <c r="H4158" t="s">
        <v>1078</v>
      </c>
      <c r="I4158" s="103"/>
    </row>
    <row r="4159" spans="1:9" x14ac:dyDescent="0.35">
      <c r="A4159" t="s">
        <v>6332</v>
      </c>
      <c r="B4159" t="s">
        <v>51</v>
      </c>
      <c r="C4159" t="s">
        <v>40</v>
      </c>
      <c r="D4159" t="s">
        <v>5072</v>
      </c>
      <c r="E4159" s="103">
        <v>1.0025955497107419</v>
      </c>
      <c r="F4159" s="103">
        <v>678258</v>
      </c>
      <c r="G4159" s="103">
        <v>2</v>
      </c>
      <c r="H4159" t="s">
        <v>1078</v>
      </c>
      <c r="I4159" s="103"/>
    </row>
    <row r="4160" spans="1:9" x14ac:dyDescent="0.35">
      <c r="A4160" t="s">
        <v>1262</v>
      </c>
      <c r="B4160" t="s">
        <v>51</v>
      </c>
      <c r="C4160" t="s">
        <v>40</v>
      </c>
      <c r="D4160" t="s">
        <v>42</v>
      </c>
      <c r="E4160" s="103">
        <v>0.95799408404766728</v>
      </c>
      <c r="F4160" s="103">
        <v>678258</v>
      </c>
      <c r="G4160" s="103">
        <v>2</v>
      </c>
      <c r="H4160" t="s">
        <v>1078</v>
      </c>
      <c r="I4160" s="103"/>
    </row>
    <row r="4161" spans="1:9" x14ac:dyDescent="0.35">
      <c r="A4161" t="s">
        <v>2173</v>
      </c>
      <c r="B4161" t="s">
        <v>51</v>
      </c>
      <c r="C4161" t="s">
        <v>40</v>
      </c>
      <c r="D4161" t="s">
        <v>1767</v>
      </c>
      <c r="E4161" s="103">
        <v>0.94743841628024983</v>
      </c>
      <c r="F4161" s="103">
        <v>678258</v>
      </c>
      <c r="G4161" s="103">
        <v>2</v>
      </c>
      <c r="H4161" t="s">
        <v>1078</v>
      </c>
      <c r="I4161" s="103"/>
    </row>
    <row r="4162" spans="1:9" x14ac:dyDescent="0.35">
      <c r="A4162" t="s">
        <v>2174</v>
      </c>
      <c r="B4162" t="s">
        <v>51</v>
      </c>
      <c r="C4162" t="s">
        <v>40</v>
      </c>
      <c r="D4162" t="s">
        <v>1768</v>
      </c>
      <c r="E4162" s="103">
        <v>0.34985412697001372</v>
      </c>
      <c r="F4162" s="103">
        <v>678258</v>
      </c>
      <c r="G4162" s="103">
        <v>2</v>
      </c>
      <c r="H4162" t="s">
        <v>1078</v>
      </c>
      <c r="I4162" s="103"/>
    </row>
    <row r="4163" spans="1:9" x14ac:dyDescent="0.35">
      <c r="A4163" t="s">
        <v>1263</v>
      </c>
      <c r="B4163" t="s">
        <v>51</v>
      </c>
      <c r="C4163" t="s">
        <v>40</v>
      </c>
      <c r="D4163" t="s">
        <v>340</v>
      </c>
      <c r="E4163" s="103">
        <v>0.91122425495688586</v>
      </c>
      <c r="F4163" s="103">
        <v>678258</v>
      </c>
      <c r="G4163" s="103">
        <v>2</v>
      </c>
      <c r="H4163" t="s">
        <v>1078</v>
      </c>
      <c r="I4163" s="103"/>
    </row>
    <row r="4164" spans="1:9" x14ac:dyDescent="0.35">
      <c r="A4164" t="s">
        <v>1264</v>
      </c>
      <c r="B4164" t="s">
        <v>51</v>
      </c>
      <c r="C4164" t="s">
        <v>40</v>
      </c>
      <c r="D4164" t="s">
        <v>777</v>
      </c>
      <c r="E4164" s="103">
        <v>0.6478664941382769</v>
      </c>
      <c r="F4164" s="103">
        <v>678258</v>
      </c>
      <c r="G4164" s="103">
        <v>2</v>
      </c>
      <c r="H4164" t="s">
        <v>1078</v>
      </c>
      <c r="I4164" s="103"/>
    </row>
    <row r="4165" spans="1:9" x14ac:dyDescent="0.35">
      <c r="A4165" t="s">
        <v>499</v>
      </c>
      <c r="B4165" t="s">
        <v>44</v>
      </c>
      <c r="C4165" t="s">
        <v>40</v>
      </c>
      <c r="D4165" t="s">
        <v>777</v>
      </c>
      <c r="E4165" s="103">
        <v>1</v>
      </c>
      <c r="F4165" s="103">
        <v>678258</v>
      </c>
      <c r="G4165" s="103">
        <v>2</v>
      </c>
      <c r="H4165" t="s">
        <v>54</v>
      </c>
      <c r="I4165" s="103"/>
    </row>
    <row r="4166" spans="1:9" x14ac:dyDescent="0.35">
      <c r="A4166" t="s">
        <v>500</v>
      </c>
      <c r="B4166" t="s">
        <v>45</v>
      </c>
      <c r="C4166" t="s">
        <v>40</v>
      </c>
      <c r="D4166" t="s">
        <v>777</v>
      </c>
      <c r="E4166" s="103">
        <v>0.35213350560422363</v>
      </c>
      <c r="F4166" s="103">
        <v>678258</v>
      </c>
      <c r="G4166" s="103">
        <v>2</v>
      </c>
      <c r="H4166" t="s">
        <v>54</v>
      </c>
      <c r="I4166" s="103"/>
    </row>
    <row r="4167" spans="1:9" x14ac:dyDescent="0.35">
      <c r="A4167" t="s">
        <v>501</v>
      </c>
      <c r="B4167" t="s">
        <v>46</v>
      </c>
      <c r="C4167" t="s">
        <v>40</v>
      </c>
      <c r="D4167" t="s">
        <v>777</v>
      </c>
      <c r="E4167" s="103">
        <v>0.13921267563706319</v>
      </c>
      <c r="F4167" s="103">
        <v>678258</v>
      </c>
      <c r="G4167" s="103">
        <v>2</v>
      </c>
      <c r="H4167" t="s">
        <v>54</v>
      </c>
      <c r="I4167" s="103"/>
    </row>
    <row r="4168" spans="1:9" x14ac:dyDescent="0.35">
      <c r="A4168" t="s">
        <v>1265</v>
      </c>
      <c r="B4168" t="s">
        <v>51</v>
      </c>
      <c r="C4168" t="s">
        <v>40</v>
      </c>
      <c r="D4168" t="s">
        <v>776</v>
      </c>
      <c r="E4168" s="103">
        <v>1.4535986050603495</v>
      </c>
      <c r="F4168" s="103">
        <v>678258</v>
      </c>
      <c r="G4168" s="103">
        <v>2</v>
      </c>
      <c r="H4168" t="s">
        <v>1078</v>
      </c>
      <c r="I4168" s="103"/>
    </row>
    <row r="4169" spans="1:9" x14ac:dyDescent="0.35">
      <c r="A4169" t="s">
        <v>503</v>
      </c>
      <c r="B4169" t="s">
        <v>44</v>
      </c>
      <c r="C4169" t="s">
        <v>40</v>
      </c>
      <c r="D4169" t="s">
        <v>776</v>
      </c>
      <c r="E4169" s="103">
        <v>0</v>
      </c>
      <c r="F4169" s="103">
        <v>678258</v>
      </c>
      <c r="G4169" s="103">
        <v>2</v>
      </c>
      <c r="H4169" t="s">
        <v>54</v>
      </c>
      <c r="I4169" s="103"/>
    </row>
    <row r="4170" spans="1:9" x14ac:dyDescent="0.35">
      <c r="A4170" t="s">
        <v>504</v>
      </c>
      <c r="B4170" t="s">
        <v>45</v>
      </c>
      <c r="C4170" t="s">
        <v>40</v>
      </c>
      <c r="D4170" t="s">
        <v>776</v>
      </c>
      <c r="E4170" s="103">
        <v>0</v>
      </c>
      <c r="F4170" s="103">
        <v>678258</v>
      </c>
      <c r="G4170" s="103">
        <v>2</v>
      </c>
      <c r="H4170" t="s">
        <v>54</v>
      </c>
      <c r="I4170" s="103"/>
    </row>
    <row r="4171" spans="1:9" x14ac:dyDescent="0.35">
      <c r="A4171" t="s">
        <v>505</v>
      </c>
      <c r="B4171" t="s">
        <v>46</v>
      </c>
      <c r="C4171" t="s">
        <v>40</v>
      </c>
      <c r="D4171" t="s">
        <v>776</v>
      </c>
      <c r="E4171" s="103">
        <v>0</v>
      </c>
      <c r="F4171" s="103">
        <v>678258</v>
      </c>
      <c r="G4171" s="103">
        <v>2</v>
      </c>
      <c r="H4171" t="s">
        <v>54</v>
      </c>
      <c r="I4171" s="103"/>
    </row>
    <row r="4172" spans="1:9" x14ac:dyDescent="0.35">
      <c r="A4172" t="s">
        <v>6333</v>
      </c>
      <c r="B4172" t="s">
        <v>49</v>
      </c>
      <c r="C4172" t="s">
        <v>5070</v>
      </c>
      <c r="D4172" t="s">
        <v>54</v>
      </c>
      <c r="E4172" s="103">
        <v>1</v>
      </c>
      <c r="F4172" s="103">
        <v>678258</v>
      </c>
      <c r="G4172" s="103">
        <v>2</v>
      </c>
      <c r="H4172" t="s">
        <v>54</v>
      </c>
      <c r="I4172" s="103"/>
    </row>
    <row r="4173" spans="1:9" x14ac:dyDescent="0.35">
      <c r="A4173" t="s">
        <v>6334</v>
      </c>
      <c r="B4173" t="s">
        <v>50</v>
      </c>
      <c r="C4173" t="s">
        <v>5070</v>
      </c>
      <c r="D4173" t="s">
        <v>54</v>
      </c>
      <c r="E4173" s="103">
        <v>320851.5194143324</v>
      </c>
      <c r="F4173" s="103">
        <v>678258</v>
      </c>
      <c r="G4173" s="103">
        <v>2</v>
      </c>
      <c r="H4173" t="s">
        <v>54</v>
      </c>
      <c r="I4173" s="103"/>
    </row>
    <row r="4174" spans="1:9" x14ac:dyDescent="0.35">
      <c r="A4174" t="s">
        <v>6335</v>
      </c>
      <c r="B4174" t="s">
        <v>51</v>
      </c>
      <c r="C4174" t="s">
        <v>5070</v>
      </c>
      <c r="D4174" t="s">
        <v>40</v>
      </c>
      <c r="E4174" s="103">
        <v>0.99757758287970921</v>
      </c>
      <c r="F4174" s="103">
        <v>678258</v>
      </c>
      <c r="G4174" s="103">
        <v>2</v>
      </c>
      <c r="H4174" t="s">
        <v>1078</v>
      </c>
      <c r="I4174" s="103"/>
    </row>
    <row r="4175" spans="1:9" x14ac:dyDescent="0.35">
      <c r="A4175" t="s">
        <v>6336</v>
      </c>
      <c r="B4175" t="s">
        <v>51</v>
      </c>
      <c r="C4175" t="s">
        <v>5070</v>
      </c>
      <c r="D4175" t="s">
        <v>5070</v>
      </c>
      <c r="E4175" s="103">
        <v>1</v>
      </c>
      <c r="F4175" s="103">
        <v>678258</v>
      </c>
      <c r="G4175" s="103">
        <v>2</v>
      </c>
      <c r="H4175" t="s">
        <v>1078</v>
      </c>
      <c r="I4175" s="103"/>
    </row>
    <row r="4176" spans="1:9" x14ac:dyDescent="0.35">
      <c r="A4176" t="s">
        <v>6337</v>
      </c>
      <c r="B4176" t="s">
        <v>51</v>
      </c>
      <c r="C4176" t="s">
        <v>5070</v>
      </c>
      <c r="D4176" t="s">
        <v>5071</v>
      </c>
      <c r="E4176" s="103">
        <v>0.99767455993406085</v>
      </c>
      <c r="F4176" s="103">
        <v>678258</v>
      </c>
      <c r="G4176" s="103">
        <v>2</v>
      </c>
      <c r="H4176" t="s">
        <v>1078</v>
      </c>
      <c r="I4176" s="103"/>
    </row>
    <row r="4177" spans="1:9" x14ac:dyDescent="0.35">
      <c r="A4177" t="s">
        <v>6338</v>
      </c>
      <c r="B4177" t="s">
        <v>51</v>
      </c>
      <c r="C4177" t="s">
        <v>5070</v>
      </c>
      <c r="D4177" t="s">
        <v>5072</v>
      </c>
      <c r="E4177" s="103">
        <v>0.99999817117999257</v>
      </c>
      <c r="F4177" s="103">
        <v>678258</v>
      </c>
      <c r="G4177" s="103">
        <v>2</v>
      </c>
      <c r="H4177" t="s">
        <v>1078</v>
      </c>
      <c r="I4177" s="103"/>
    </row>
    <row r="4178" spans="1:9" x14ac:dyDescent="0.35">
      <c r="A4178" t="s">
        <v>6339</v>
      </c>
      <c r="B4178" t="s">
        <v>51</v>
      </c>
      <c r="C4178" t="s">
        <v>5070</v>
      </c>
      <c r="D4178" t="s">
        <v>42</v>
      </c>
      <c r="E4178" s="103">
        <v>0.95549618402385572</v>
      </c>
      <c r="F4178" s="103">
        <v>678258</v>
      </c>
      <c r="G4178" s="103">
        <v>2</v>
      </c>
      <c r="H4178" t="s">
        <v>1078</v>
      </c>
      <c r="I4178" s="103"/>
    </row>
    <row r="4179" spans="1:9" x14ac:dyDescent="0.35">
      <c r="A4179" t="s">
        <v>6340</v>
      </c>
      <c r="B4179" t="s">
        <v>51</v>
      </c>
      <c r="C4179" t="s">
        <v>5070</v>
      </c>
      <c r="D4179" t="s">
        <v>1767</v>
      </c>
      <c r="E4179" s="103">
        <v>0.94502009325375969</v>
      </c>
      <c r="F4179" s="103">
        <v>678258</v>
      </c>
      <c r="G4179" s="103">
        <v>2</v>
      </c>
      <c r="H4179" t="s">
        <v>1078</v>
      </c>
      <c r="I4179" s="103"/>
    </row>
    <row r="4180" spans="1:9" x14ac:dyDescent="0.35">
      <c r="A4180" t="s">
        <v>6341</v>
      </c>
      <c r="B4180" t="s">
        <v>51</v>
      </c>
      <c r="C4180" t="s">
        <v>5070</v>
      </c>
      <c r="D4180" t="s">
        <v>1768</v>
      </c>
      <c r="E4180" s="103">
        <v>0.34922082156062723</v>
      </c>
      <c r="F4180" s="103">
        <v>678258</v>
      </c>
      <c r="G4180" s="103">
        <v>2</v>
      </c>
      <c r="H4180" t="s">
        <v>1078</v>
      </c>
      <c r="I4180" s="103"/>
    </row>
    <row r="4181" spans="1:9" x14ac:dyDescent="0.35">
      <c r="A4181" t="s">
        <v>6342</v>
      </c>
      <c r="B4181" t="s">
        <v>51</v>
      </c>
      <c r="C4181" t="s">
        <v>5070</v>
      </c>
      <c r="D4181" t="s">
        <v>340</v>
      </c>
      <c r="E4181" s="103">
        <v>0.90885873174249043</v>
      </c>
      <c r="F4181" s="103">
        <v>678258</v>
      </c>
      <c r="G4181" s="103">
        <v>2</v>
      </c>
      <c r="H4181" t="s">
        <v>1078</v>
      </c>
      <c r="I4181" s="103"/>
    </row>
    <row r="4182" spans="1:9" x14ac:dyDescent="0.35">
      <c r="A4182" t="s">
        <v>6343</v>
      </c>
      <c r="B4182" t="s">
        <v>51</v>
      </c>
      <c r="C4182" t="s">
        <v>5070</v>
      </c>
      <c r="D4182" t="s">
        <v>777</v>
      </c>
      <c r="E4182" s="103">
        <v>0.6464357391141774</v>
      </c>
      <c r="F4182" s="103">
        <v>678258</v>
      </c>
      <c r="G4182" s="103">
        <v>2</v>
      </c>
      <c r="H4182" t="s">
        <v>1078</v>
      </c>
      <c r="I4182" s="103"/>
    </row>
    <row r="4183" spans="1:9" x14ac:dyDescent="0.35">
      <c r="A4183" t="s">
        <v>6344</v>
      </c>
      <c r="B4183" t="s">
        <v>44</v>
      </c>
      <c r="C4183" t="s">
        <v>5070</v>
      </c>
      <c r="D4183" t="s">
        <v>777</v>
      </c>
      <c r="E4183" s="103">
        <v>1</v>
      </c>
      <c r="F4183" s="103">
        <v>678258</v>
      </c>
      <c r="G4183" s="103">
        <v>2</v>
      </c>
      <c r="H4183" t="s">
        <v>54</v>
      </c>
      <c r="I4183" s="103"/>
    </row>
    <row r="4184" spans="1:9" x14ac:dyDescent="0.35">
      <c r="A4184" t="s">
        <v>6345</v>
      </c>
      <c r="B4184" t="s">
        <v>45</v>
      </c>
      <c r="C4184" t="s">
        <v>5070</v>
      </c>
      <c r="D4184" t="s">
        <v>777</v>
      </c>
      <c r="E4184" s="103">
        <v>0.35356426071742558</v>
      </c>
      <c r="F4184" s="103">
        <v>678258</v>
      </c>
      <c r="G4184" s="103">
        <v>2</v>
      </c>
      <c r="H4184" t="s">
        <v>54</v>
      </c>
      <c r="I4184" s="103"/>
    </row>
    <row r="4185" spans="1:9" x14ac:dyDescent="0.35">
      <c r="A4185" t="s">
        <v>6346</v>
      </c>
      <c r="B4185" t="s">
        <v>46</v>
      </c>
      <c r="C4185" t="s">
        <v>5070</v>
      </c>
      <c r="D4185" t="s">
        <v>777</v>
      </c>
      <c r="E4185" s="103">
        <v>0.14038534514919826</v>
      </c>
      <c r="F4185" s="103">
        <v>678258</v>
      </c>
      <c r="G4185" s="103">
        <v>2</v>
      </c>
      <c r="H4185" t="s">
        <v>54</v>
      </c>
      <c r="I4185" s="103"/>
    </row>
    <row r="4186" spans="1:9" x14ac:dyDescent="0.35">
      <c r="A4186" t="s">
        <v>6347</v>
      </c>
      <c r="B4186" t="s">
        <v>51</v>
      </c>
      <c r="C4186" t="s">
        <v>5070</v>
      </c>
      <c r="D4186" t="s">
        <v>776</v>
      </c>
      <c r="E4186" s="103">
        <v>1.4500692391641106</v>
      </c>
      <c r="F4186" s="103">
        <v>678258</v>
      </c>
      <c r="G4186" s="103">
        <v>2</v>
      </c>
      <c r="H4186" t="s">
        <v>1078</v>
      </c>
      <c r="I4186" s="103"/>
    </row>
    <row r="4187" spans="1:9" x14ac:dyDescent="0.35">
      <c r="A4187" t="s">
        <v>6348</v>
      </c>
      <c r="B4187" t="s">
        <v>44</v>
      </c>
      <c r="C4187" t="s">
        <v>5070</v>
      </c>
      <c r="D4187" t="s">
        <v>776</v>
      </c>
      <c r="E4187" s="103">
        <v>0</v>
      </c>
      <c r="F4187" s="103">
        <v>678258</v>
      </c>
      <c r="G4187" s="103">
        <v>2</v>
      </c>
      <c r="H4187" t="s">
        <v>54</v>
      </c>
      <c r="I4187" s="103"/>
    </row>
    <row r="4188" spans="1:9" x14ac:dyDescent="0.35">
      <c r="A4188" t="s">
        <v>6349</v>
      </c>
      <c r="B4188" t="s">
        <v>45</v>
      </c>
      <c r="C4188" t="s">
        <v>5070</v>
      </c>
      <c r="D4188" t="s">
        <v>776</v>
      </c>
      <c r="E4188" s="103">
        <v>0</v>
      </c>
      <c r="F4188" s="103">
        <v>678258</v>
      </c>
      <c r="G4188" s="103">
        <v>2</v>
      </c>
      <c r="H4188" t="s">
        <v>54</v>
      </c>
      <c r="I4188" s="103"/>
    </row>
    <row r="4189" spans="1:9" x14ac:dyDescent="0.35">
      <c r="A4189" t="s">
        <v>6350</v>
      </c>
      <c r="B4189" t="s">
        <v>46</v>
      </c>
      <c r="C4189" t="s">
        <v>5070</v>
      </c>
      <c r="D4189" t="s">
        <v>776</v>
      </c>
      <c r="E4189" s="103">
        <v>0</v>
      </c>
      <c r="F4189" s="103">
        <v>678258</v>
      </c>
      <c r="G4189" s="103">
        <v>2</v>
      </c>
      <c r="H4189" t="s">
        <v>54</v>
      </c>
      <c r="I4189" s="103"/>
    </row>
    <row r="4190" spans="1:9" x14ac:dyDescent="0.35">
      <c r="A4190" t="s">
        <v>6351</v>
      </c>
      <c r="B4190" t="s">
        <v>49</v>
      </c>
      <c r="C4190" t="s">
        <v>5071</v>
      </c>
      <c r="D4190" t="s">
        <v>54</v>
      </c>
      <c r="E4190" s="103">
        <v>1</v>
      </c>
      <c r="F4190" s="103">
        <v>678258</v>
      </c>
      <c r="G4190" s="103">
        <v>2</v>
      </c>
      <c r="H4190" t="s">
        <v>54</v>
      </c>
      <c r="I4190" s="103"/>
    </row>
    <row r="4191" spans="1:9" x14ac:dyDescent="0.35">
      <c r="A4191" t="s">
        <v>6352</v>
      </c>
      <c r="B4191" t="s">
        <v>50</v>
      </c>
      <c r="C4191" t="s">
        <v>5071</v>
      </c>
      <c r="D4191" t="s">
        <v>54</v>
      </c>
      <c r="E4191" s="103">
        <v>321626.91507570806</v>
      </c>
      <c r="F4191" s="103">
        <v>678258</v>
      </c>
      <c r="G4191" s="103">
        <v>2</v>
      </c>
      <c r="H4191" t="s">
        <v>54</v>
      </c>
      <c r="I4191" s="103"/>
    </row>
    <row r="4192" spans="1:9" x14ac:dyDescent="0.35">
      <c r="A4192" t="s">
        <v>6353</v>
      </c>
      <c r="B4192" t="s">
        <v>51</v>
      </c>
      <c r="C4192" t="s">
        <v>5071</v>
      </c>
      <c r="D4192" t="s">
        <v>40</v>
      </c>
      <c r="E4192" s="103">
        <v>0.99990302294564837</v>
      </c>
      <c r="F4192" s="103">
        <v>678258</v>
      </c>
      <c r="G4192" s="103">
        <v>2</v>
      </c>
      <c r="H4192" t="s">
        <v>1078</v>
      </c>
      <c r="I4192" s="103"/>
    </row>
    <row r="4193" spans="1:9" x14ac:dyDescent="0.35">
      <c r="A4193" t="s">
        <v>6354</v>
      </c>
      <c r="B4193" t="s">
        <v>51</v>
      </c>
      <c r="C4193" t="s">
        <v>5071</v>
      </c>
      <c r="D4193" t="s">
        <v>5070</v>
      </c>
      <c r="E4193" s="103">
        <v>1.0024926512909</v>
      </c>
      <c r="F4193" s="103">
        <v>678258</v>
      </c>
      <c r="G4193" s="103">
        <v>2</v>
      </c>
      <c r="H4193" t="s">
        <v>1078</v>
      </c>
      <c r="I4193" s="103"/>
    </row>
    <row r="4194" spans="1:9" x14ac:dyDescent="0.35">
      <c r="A4194" t="s">
        <v>6355</v>
      </c>
      <c r="B4194" t="s">
        <v>51</v>
      </c>
      <c r="C4194" t="s">
        <v>5071</v>
      </c>
      <c r="D4194" t="s">
        <v>5071</v>
      </c>
      <c r="E4194" s="103">
        <v>1</v>
      </c>
      <c r="F4194" s="103">
        <v>678258</v>
      </c>
      <c r="G4194" s="103">
        <v>2</v>
      </c>
      <c r="H4194" t="s">
        <v>1078</v>
      </c>
      <c r="I4194" s="103"/>
    </row>
    <row r="4195" spans="1:9" x14ac:dyDescent="0.35">
      <c r="A4195" t="s">
        <v>6356</v>
      </c>
      <c r="B4195" t="s">
        <v>51</v>
      </c>
      <c r="C4195" t="s">
        <v>5071</v>
      </c>
      <c r="D4195" t="s">
        <v>5072</v>
      </c>
      <c r="E4195" s="103">
        <v>1.0024908155707444</v>
      </c>
      <c r="F4195" s="103">
        <v>678258</v>
      </c>
      <c r="G4195" s="103">
        <v>2</v>
      </c>
      <c r="H4195" t="s">
        <v>1078</v>
      </c>
      <c r="I4195" s="103"/>
    </row>
    <row r="4196" spans="1:9" x14ac:dyDescent="0.35">
      <c r="A4196" t="s">
        <v>6357</v>
      </c>
      <c r="B4196" t="s">
        <v>51</v>
      </c>
      <c r="C4196" t="s">
        <v>5071</v>
      </c>
      <c r="D4196" t="s">
        <v>42</v>
      </c>
      <c r="E4196" s="103">
        <v>0.95788992650876315</v>
      </c>
      <c r="F4196" s="103">
        <v>678258</v>
      </c>
      <c r="G4196" s="103">
        <v>2</v>
      </c>
      <c r="H4196" t="s">
        <v>1078</v>
      </c>
      <c r="I4196" s="103"/>
    </row>
    <row r="4197" spans="1:9" x14ac:dyDescent="0.35">
      <c r="A4197" t="s">
        <v>6358</v>
      </c>
      <c r="B4197" t="s">
        <v>51</v>
      </c>
      <c r="C4197" t="s">
        <v>5071</v>
      </c>
      <c r="D4197" t="s">
        <v>1767</v>
      </c>
      <c r="E4197" s="103">
        <v>0.94733525964305132</v>
      </c>
      <c r="F4197" s="103">
        <v>678258</v>
      </c>
      <c r="G4197" s="103">
        <v>2</v>
      </c>
      <c r="H4197" t="s">
        <v>1078</v>
      </c>
      <c r="I4197" s="103"/>
    </row>
    <row r="4198" spans="1:9" x14ac:dyDescent="0.35">
      <c r="A4198" t="s">
        <v>6359</v>
      </c>
      <c r="B4198" t="s">
        <v>51</v>
      </c>
      <c r="C4198" t="s">
        <v>5071</v>
      </c>
      <c r="D4198" t="s">
        <v>1768</v>
      </c>
      <c r="E4198" s="103">
        <v>0.34979099323343421</v>
      </c>
      <c r="F4198" s="103">
        <v>678258</v>
      </c>
      <c r="G4198" s="103">
        <v>2</v>
      </c>
      <c r="H4198" t="s">
        <v>1078</v>
      </c>
      <c r="I4198" s="103"/>
    </row>
    <row r="4199" spans="1:9" x14ac:dyDescent="0.35">
      <c r="A4199" t="s">
        <v>6360</v>
      </c>
      <c r="B4199" t="s">
        <v>51</v>
      </c>
      <c r="C4199" t="s">
        <v>5071</v>
      </c>
      <c r="D4199" t="s">
        <v>340</v>
      </c>
      <c r="E4199" s="103">
        <v>0.91116952656778349</v>
      </c>
      <c r="F4199" s="103">
        <v>678258</v>
      </c>
      <c r="G4199" s="103">
        <v>2</v>
      </c>
      <c r="H4199" t="s">
        <v>1078</v>
      </c>
      <c r="I4199" s="103"/>
    </row>
    <row r="4200" spans="1:9" x14ac:dyDescent="0.35">
      <c r="A4200" t="s">
        <v>6361</v>
      </c>
      <c r="B4200" t="s">
        <v>51</v>
      </c>
      <c r="C4200" t="s">
        <v>5071</v>
      </c>
      <c r="D4200" t="s">
        <v>777</v>
      </c>
      <c r="E4200" s="103">
        <v>0.64781290882822784</v>
      </c>
      <c r="F4200" s="103">
        <v>678258</v>
      </c>
      <c r="G4200" s="103">
        <v>2</v>
      </c>
      <c r="H4200" t="s">
        <v>1078</v>
      </c>
      <c r="I4200" s="103"/>
    </row>
    <row r="4201" spans="1:9" x14ac:dyDescent="0.35">
      <c r="A4201" t="s">
        <v>6362</v>
      </c>
      <c r="B4201" t="s">
        <v>44</v>
      </c>
      <c r="C4201" t="s">
        <v>5071</v>
      </c>
      <c r="D4201" t="s">
        <v>777</v>
      </c>
      <c r="E4201" s="103">
        <v>1</v>
      </c>
      <c r="F4201" s="103">
        <v>678258</v>
      </c>
      <c r="G4201" s="103">
        <v>2</v>
      </c>
      <c r="H4201" t="s">
        <v>54</v>
      </c>
      <c r="I4201" s="103"/>
    </row>
    <row r="4202" spans="1:9" x14ac:dyDescent="0.35">
      <c r="A4202" t="s">
        <v>6363</v>
      </c>
      <c r="B4202" t="s">
        <v>45</v>
      </c>
      <c r="C4202" t="s">
        <v>5071</v>
      </c>
      <c r="D4202" t="s">
        <v>777</v>
      </c>
      <c r="E4202" s="103">
        <v>0.35218709085610572</v>
      </c>
      <c r="F4202" s="103">
        <v>678258</v>
      </c>
      <c r="G4202" s="103">
        <v>2</v>
      </c>
      <c r="H4202" t="s">
        <v>54</v>
      </c>
      <c r="I4202" s="103"/>
    </row>
    <row r="4203" spans="1:9" x14ac:dyDescent="0.35">
      <c r="A4203" t="s">
        <v>6364</v>
      </c>
      <c r="B4203" t="s">
        <v>46</v>
      </c>
      <c r="C4203" t="s">
        <v>5071</v>
      </c>
      <c r="D4203" t="s">
        <v>777</v>
      </c>
      <c r="E4203" s="103">
        <v>0.13926210235237993</v>
      </c>
      <c r="F4203" s="103">
        <v>678258</v>
      </c>
      <c r="G4203" s="103">
        <v>2</v>
      </c>
      <c r="H4203" t="s">
        <v>54</v>
      </c>
      <c r="I4203" s="103"/>
    </row>
    <row r="4204" spans="1:9" x14ac:dyDescent="0.35">
      <c r="A4204" t="s">
        <v>6365</v>
      </c>
      <c r="B4204" t="s">
        <v>51</v>
      </c>
      <c r="C4204" t="s">
        <v>5071</v>
      </c>
      <c r="D4204" t="s">
        <v>776</v>
      </c>
      <c r="E4204" s="103">
        <v>1.4534589116623711</v>
      </c>
      <c r="F4204" s="103">
        <v>678258</v>
      </c>
      <c r="G4204" s="103">
        <v>2</v>
      </c>
      <c r="H4204" t="s">
        <v>1078</v>
      </c>
      <c r="I4204" s="103"/>
    </row>
    <row r="4205" spans="1:9" x14ac:dyDescent="0.35">
      <c r="A4205" t="s">
        <v>6366</v>
      </c>
      <c r="B4205" t="s">
        <v>44</v>
      </c>
      <c r="C4205" t="s">
        <v>5071</v>
      </c>
      <c r="D4205" t="s">
        <v>776</v>
      </c>
      <c r="E4205" s="103">
        <v>0</v>
      </c>
      <c r="F4205" s="103">
        <v>678258</v>
      </c>
      <c r="G4205" s="103">
        <v>2</v>
      </c>
      <c r="H4205" t="s">
        <v>54</v>
      </c>
      <c r="I4205" s="103"/>
    </row>
    <row r="4206" spans="1:9" x14ac:dyDescent="0.35">
      <c r="A4206" t="s">
        <v>6367</v>
      </c>
      <c r="B4206" t="s">
        <v>45</v>
      </c>
      <c r="C4206" t="s">
        <v>5071</v>
      </c>
      <c r="D4206" t="s">
        <v>776</v>
      </c>
      <c r="E4206" s="103">
        <v>0</v>
      </c>
      <c r="F4206" s="103">
        <v>678258</v>
      </c>
      <c r="G4206" s="103">
        <v>2</v>
      </c>
      <c r="H4206" t="s">
        <v>54</v>
      </c>
      <c r="I4206" s="103"/>
    </row>
    <row r="4207" spans="1:9" x14ac:dyDescent="0.35">
      <c r="A4207" t="s">
        <v>6368</v>
      </c>
      <c r="B4207" t="s">
        <v>46</v>
      </c>
      <c r="C4207" t="s">
        <v>5071</v>
      </c>
      <c r="D4207" t="s">
        <v>776</v>
      </c>
      <c r="E4207" s="103">
        <v>0</v>
      </c>
      <c r="F4207" s="103">
        <v>678258</v>
      </c>
      <c r="G4207" s="103">
        <v>2</v>
      </c>
      <c r="H4207" t="s">
        <v>54</v>
      </c>
      <c r="I4207" s="103"/>
    </row>
    <row r="4208" spans="1:9" x14ac:dyDescent="0.35">
      <c r="A4208" t="s">
        <v>358</v>
      </c>
      <c r="B4208" t="s">
        <v>47</v>
      </c>
      <c r="C4208" t="s">
        <v>353</v>
      </c>
      <c r="D4208" t="s">
        <v>54</v>
      </c>
      <c r="E4208" s="103">
        <v>24896</v>
      </c>
      <c r="F4208" s="103">
        <v>678258</v>
      </c>
      <c r="G4208" s="103">
        <v>2</v>
      </c>
      <c r="H4208" t="s">
        <v>54</v>
      </c>
      <c r="I4208" s="103"/>
    </row>
    <row r="4209" spans="1:9" x14ac:dyDescent="0.35">
      <c r="A4209" t="s">
        <v>359</v>
      </c>
      <c r="B4209" t="s">
        <v>48</v>
      </c>
      <c r="C4209" t="s">
        <v>353</v>
      </c>
      <c r="D4209" t="s">
        <v>54</v>
      </c>
      <c r="E4209" s="103">
        <v>525497435.29310453</v>
      </c>
      <c r="F4209" s="103">
        <v>678258</v>
      </c>
      <c r="G4209" s="103">
        <v>2</v>
      </c>
      <c r="H4209" t="s">
        <v>54</v>
      </c>
      <c r="I4209" s="103"/>
    </row>
    <row r="4210" spans="1:9" x14ac:dyDescent="0.35">
      <c r="A4210" t="s">
        <v>360</v>
      </c>
      <c r="B4210" t="s">
        <v>49</v>
      </c>
      <c r="C4210" t="s">
        <v>353</v>
      </c>
      <c r="D4210" t="s">
        <v>54</v>
      </c>
      <c r="E4210" s="103">
        <v>3.6705796319394683E-2</v>
      </c>
      <c r="F4210" s="103">
        <v>678258</v>
      </c>
      <c r="G4210" s="103">
        <v>2</v>
      </c>
      <c r="H4210" t="s">
        <v>54</v>
      </c>
      <c r="I4210" s="103"/>
    </row>
    <row r="4211" spans="1:9" x14ac:dyDescent="0.35">
      <c r="A4211" t="s">
        <v>361</v>
      </c>
      <c r="B4211" t="s">
        <v>50</v>
      </c>
      <c r="C4211" t="s">
        <v>353</v>
      </c>
      <c r="D4211" t="s">
        <v>54</v>
      </c>
      <c r="E4211" s="103">
        <v>774.77513762182605</v>
      </c>
      <c r="F4211" s="103">
        <v>678258</v>
      </c>
      <c r="G4211" s="103">
        <v>2</v>
      </c>
      <c r="H4211" t="s">
        <v>54</v>
      </c>
      <c r="I4211" s="103"/>
    </row>
    <row r="4212" spans="1:9" x14ac:dyDescent="0.35">
      <c r="A4212" t="s">
        <v>6369</v>
      </c>
      <c r="B4212" t="s">
        <v>49</v>
      </c>
      <c r="C4212" t="s">
        <v>5072</v>
      </c>
      <c r="D4212" t="s">
        <v>54</v>
      </c>
      <c r="E4212" s="103">
        <v>1</v>
      </c>
      <c r="F4212" s="103">
        <v>678258</v>
      </c>
      <c r="G4212" s="103">
        <v>2</v>
      </c>
      <c r="H4212" t="s">
        <v>54</v>
      </c>
      <c r="I4212" s="103"/>
    </row>
    <row r="4213" spans="1:9" x14ac:dyDescent="0.35">
      <c r="A4213" t="s">
        <v>6370</v>
      </c>
      <c r="B4213" t="s">
        <v>50</v>
      </c>
      <c r="C4213" t="s">
        <v>5072</v>
      </c>
      <c r="D4213" t="s">
        <v>54</v>
      </c>
      <c r="E4213" s="103">
        <v>320852.13993808621</v>
      </c>
      <c r="F4213" s="103">
        <v>678258</v>
      </c>
      <c r="G4213" s="103">
        <v>2</v>
      </c>
      <c r="H4213" t="s">
        <v>54</v>
      </c>
      <c r="I4213" s="103"/>
    </row>
    <row r="4214" spans="1:9" x14ac:dyDescent="0.35">
      <c r="A4214" t="s">
        <v>6371</v>
      </c>
      <c r="B4214" t="s">
        <v>51</v>
      </c>
      <c r="C4214" t="s">
        <v>5072</v>
      </c>
      <c r="D4214" t="s">
        <v>40</v>
      </c>
      <c r="E4214" s="103">
        <v>0.99757941169971664</v>
      </c>
      <c r="F4214" s="103">
        <v>678258</v>
      </c>
      <c r="G4214" s="103">
        <v>2</v>
      </c>
      <c r="H4214" t="s">
        <v>1078</v>
      </c>
      <c r="I4214" s="103"/>
    </row>
    <row r="4215" spans="1:9" x14ac:dyDescent="0.35">
      <c r="A4215" t="s">
        <v>6372</v>
      </c>
      <c r="B4215" t="s">
        <v>51</v>
      </c>
      <c r="C4215" t="s">
        <v>5072</v>
      </c>
      <c r="D4215" t="s">
        <v>5070</v>
      </c>
      <c r="E4215" s="103">
        <v>1.0000018357201557</v>
      </c>
      <c r="F4215" s="103">
        <v>678258</v>
      </c>
      <c r="G4215" s="103">
        <v>2</v>
      </c>
      <c r="H4215" t="s">
        <v>1078</v>
      </c>
      <c r="I4215" s="103"/>
    </row>
    <row r="4216" spans="1:9" x14ac:dyDescent="0.35">
      <c r="A4216" t="s">
        <v>6373</v>
      </c>
      <c r="B4216" t="s">
        <v>51</v>
      </c>
      <c r="C4216" t="s">
        <v>5072</v>
      </c>
      <c r="D4216" t="s">
        <v>5071</v>
      </c>
      <c r="E4216" s="103">
        <v>0.99767638875406828</v>
      </c>
      <c r="F4216" s="103">
        <v>678258</v>
      </c>
      <c r="G4216" s="103">
        <v>2</v>
      </c>
      <c r="H4216" t="s">
        <v>1078</v>
      </c>
      <c r="I4216" s="103"/>
    </row>
    <row r="4217" spans="1:9" x14ac:dyDescent="0.35">
      <c r="A4217" t="s">
        <v>6374</v>
      </c>
      <c r="B4217" t="s">
        <v>51</v>
      </c>
      <c r="C4217" t="s">
        <v>5072</v>
      </c>
      <c r="D4217" t="s">
        <v>5072</v>
      </c>
      <c r="E4217" s="103">
        <v>1</v>
      </c>
      <c r="F4217" s="103">
        <v>678258</v>
      </c>
      <c r="G4217" s="103">
        <v>2</v>
      </c>
      <c r="H4217" t="s">
        <v>1078</v>
      </c>
      <c r="I4217" s="103"/>
    </row>
    <row r="4218" spans="1:9" x14ac:dyDescent="0.35">
      <c r="A4218" t="s">
        <v>6375</v>
      </c>
      <c r="B4218" t="s">
        <v>51</v>
      </c>
      <c r="C4218" t="s">
        <v>5072</v>
      </c>
      <c r="D4218" t="s">
        <v>42</v>
      </c>
      <c r="E4218" s="103">
        <v>0.95549791790834682</v>
      </c>
      <c r="F4218" s="103">
        <v>678258</v>
      </c>
      <c r="G4218" s="103">
        <v>2</v>
      </c>
      <c r="H4218" t="s">
        <v>1078</v>
      </c>
      <c r="I4218" s="103"/>
    </row>
    <row r="4219" spans="1:9" x14ac:dyDescent="0.35">
      <c r="A4219" t="s">
        <v>6376</v>
      </c>
      <c r="B4219" t="s">
        <v>51</v>
      </c>
      <c r="C4219" t="s">
        <v>5072</v>
      </c>
      <c r="D4219" t="s">
        <v>1767</v>
      </c>
      <c r="E4219" s="103">
        <v>0.94502181107308281</v>
      </c>
      <c r="F4219" s="103">
        <v>678258</v>
      </c>
      <c r="G4219" s="103">
        <v>2</v>
      </c>
      <c r="H4219" t="s">
        <v>1078</v>
      </c>
      <c r="I4219" s="103"/>
    </row>
    <row r="4220" spans="1:9" x14ac:dyDescent="0.35">
      <c r="A4220" t="s">
        <v>6377</v>
      </c>
      <c r="B4220" t="s">
        <v>51</v>
      </c>
      <c r="C4220" t="s">
        <v>5072</v>
      </c>
      <c r="D4220" t="s">
        <v>1768</v>
      </c>
      <c r="E4220" s="103">
        <v>0.34922142884789648</v>
      </c>
      <c r="F4220" s="103">
        <v>678258</v>
      </c>
      <c r="G4220" s="103">
        <v>2</v>
      </c>
      <c r="H4220" t="s">
        <v>1078</v>
      </c>
      <c r="I4220" s="103"/>
    </row>
    <row r="4221" spans="1:9" x14ac:dyDescent="0.35">
      <c r="A4221" t="s">
        <v>6378</v>
      </c>
      <c r="B4221" t="s">
        <v>51</v>
      </c>
      <c r="C4221" t="s">
        <v>5072</v>
      </c>
      <c r="D4221" t="s">
        <v>340</v>
      </c>
      <c r="E4221" s="103">
        <v>0.90886052350777025</v>
      </c>
      <c r="F4221" s="103">
        <v>678258</v>
      </c>
      <c r="G4221" s="103">
        <v>2</v>
      </c>
      <c r="H4221" t="s">
        <v>1078</v>
      </c>
      <c r="I4221" s="103"/>
    </row>
    <row r="4222" spans="1:9" x14ac:dyDescent="0.35">
      <c r="A4222" t="s">
        <v>6379</v>
      </c>
      <c r="B4222" t="s">
        <v>51</v>
      </c>
      <c r="C4222" t="s">
        <v>5072</v>
      </c>
      <c r="D4222" t="s">
        <v>777</v>
      </c>
      <c r="E4222" s="103">
        <v>0.64643672325318202</v>
      </c>
      <c r="F4222" s="103">
        <v>678258</v>
      </c>
      <c r="G4222" s="103">
        <v>2</v>
      </c>
      <c r="H4222" t="s">
        <v>1078</v>
      </c>
      <c r="I4222" s="103"/>
    </row>
    <row r="4223" spans="1:9" x14ac:dyDescent="0.35">
      <c r="A4223" t="s">
        <v>7336</v>
      </c>
      <c r="B4223" t="s">
        <v>44</v>
      </c>
      <c r="C4223" t="s">
        <v>5072</v>
      </c>
      <c r="D4223" t="s">
        <v>777</v>
      </c>
      <c r="E4223" s="103">
        <v>1</v>
      </c>
      <c r="F4223" s="103">
        <v>678258</v>
      </c>
      <c r="G4223" s="103">
        <v>2</v>
      </c>
      <c r="H4223" t="s">
        <v>54</v>
      </c>
      <c r="I4223" s="103"/>
    </row>
    <row r="4224" spans="1:9" x14ac:dyDescent="0.35">
      <c r="A4224" t="s">
        <v>7337</v>
      </c>
      <c r="B4224" t="s">
        <v>45</v>
      </c>
      <c r="C4224" t="s">
        <v>5072</v>
      </c>
      <c r="D4224" t="s">
        <v>777</v>
      </c>
      <c r="E4224" s="103">
        <v>0.35356327657088504</v>
      </c>
      <c r="F4224" s="103">
        <v>678258</v>
      </c>
      <c r="G4224" s="103">
        <v>2</v>
      </c>
      <c r="H4224" t="s">
        <v>54</v>
      </c>
      <c r="I4224" s="103"/>
    </row>
    <row r="4225" spans="1:9" x14ac:dyDescent="0.35">
      <c r="A4225" t="s">
        <v>7338</v>
      </c>
      <c r="B4225" t="s">
        <v>46</v>
      </c>
      <c r="C4225" t="s">
        <v>5072</v>
      </c>
      <c r="D4225" t="s">
        <v>777</v>
      </c>
      <c r="E4225" s="103">
        <v>0.14038443406834636</v>
      </c>
      <c r="F4225" s="103">
        <v>678258</v>
      </c>
      <c r="G4225" s="103">
        <v>2</v>
      </c>
      <c r="H4225" t="s">
        <v>54</v>
      </c>
      <c r="I4225" s="103"/>
    </row>
    <row r="4226" spans="1:9" x14ac:dyDescent="0.35">
      <c r="A4226" t="s">
        <v>6380</v>
      </c>
      <c r="B4226" t="s">
        <v>51</v>
      </c>
      <c r="C4226" t="s">
        <v>5072</v>
      </c>
      <c r="D4226" t="s">
        <v>776</v>
      </c>
      <c r="E4226" s="103">
        <v>1.4500718787047555</v>
      </c>
      <c r="F4226" s="103">
        <v>678258</v>
      </c>
      <c r="G4226" s="103">
        <v>2</v>
      </c>
      <c r="H4226" t="s">
        <v>1078</v>
      </c>
      <c r="I4226" s="103"/>
    </row>
    <row r="4227" spans="1:9" x14ac:dyDescent="0.35">
      <c r="A4227" t="s">
        <v>7339</v>
      </c>
      <c r="B4227" t="s">
        <v>44</v>
      </c>
      <c r="C4227" t="s">
        <v>5072</v>
      </c>
      <c r="D4227" t="s">
        <v>776</v>
      </c>
      <c r="E4227" s="103">
        <v>0</v>
      </c>
      <c r="F4227" s="103">
        <v>678258</v>
      </c>
      <c r="G4227" s="103">
        <v>2</v>
      </c>
      <c r="H4227" t="s">
        <v>54</v>
      </c>
      <c r="I4227" s="103"/>
    </row>
    <row r="4228" spans="1:9" x14ac:dyDescent="0.35">
      <c r="A4228" t="s">
        <v>7340</v>
      </c>
      <c r="B4228" t="s">
        <v>45</v>
      </c>
      <c r="C4228" t="s">
        <v>5072</v>
      </c>
      <c r="D4228" t="s">
        <v>776</v>
      </c>
      <c r="E4228" s="103">
        <v>0</v>
      </c>
      <c r="F4228" s="103">
        <v>678258</v>
      </c>
      <c r="G4228" s="103">
        <v>2</v>
      </c>
      <c r="H4228" t="s">
        <v>54</v>
      </c>
      <c r="I4228" s="103"/>
    </row>
    <row r="4229" spans="1:9" x14ac:dyDescent="0.35">
      <c r="A4229" t="s">
        <v>7341</v>
      </c>
      <c r="B4229" t="s">
        <v>46</v>
      </c>
      <c r="C4229" t="s">
        <v>5072</v>
      </c>
      <c r="D4229" t="s">
        <v>776</v>
      </c>
      <c r="E4229" s="103">
        <v>0</v>
      </c>
      <c r="F4229" s="103">
        <v>678258</v>
      </c>
      <c r="G4229" s="103">
        <v>2</v>
      </c>
      <c r="H4229" t="s">
        <v>54</v>
      </c>
      <c r="I4229" s="103"/>
    </row>
    <row r="4230" spans="1:9" x14ac:dyDescent="0.35">
      <c r="A4230" t="s">
        <v>92</v>
      </c>
      <c r="B4230" t="s">
        <v>49</v>
      </c>
      <c r="C4230" t="s">
        <v>42</v>
      </c>
      <c r="D4230" t="s">
        <v>54</v>
      </c>
      <c r="E4230" s="103">
        <v>1</v>
      </c>
      <c r="F4230" s="103">
        <v>678258</v>
      </c>
      <c r="G4230" s="103">
        <v>2</v>
      </c>
      <c r="H4230" t="s">
        <v>54</v>
      </c>
      <c r="I4230" s="103"/>
    </row>
    <row r="4231" spans="1:9" x14ac:dyDescent="0.35">
      <c r="A4231" t="s">
        <v>93</v>
      </c>
      <c r="B4231" t="s">
        <v>50</v>
      </c>
      <c r="C4231" t="s">
        <v>42</v>
      </c>
      <c r="D4231" t="s">
        <v>54</v>
      </c>
      <c r="E4231" s="103">
        <v>336357.15164944855</v>
      </c>
      <c r="F4231" s="103">
        <v>678258</v>
      </c>
      <c r="G4231" s="103">
        <v>2</v>
      </c>
      <c r="H4231" t="s">
        <v>54</v>
      </c>
      <c r="I4231" s="103"/>
    </row>
    <row r="4232" spans="1:9" x14ac:dyDescent="0.35">
      <c r="A4232" t="s">
        <v>1266</v>
      </c>
      <c r="B4232" t="s">
        <v>51</v>
      </c>
      <c r="C4232" t="s">
        <v>42</v>
      </c>
      <c r="D4232" t="s">
        <v>40</v>
      </c>
      <c r="E4232" s="103">
        <v>1.0470525131736717</v>
      </c>
      <c r="F4232" s="103">
        <v>678258</v>
      </c>
      <c r="G4232" s="103">
        <v>2</v>
      </c>
      <c r="H4232" t="s">
        <v>1078</v>
      </c>
      <c r="I4232" s="103"/>
    </row>
    <row r="4233" spans="1:9" x14ac:dyDescent="0.35">
      <c r="A4233" t="s">
        <v>6381</v>
      </c>
      <c r="B4233" t="s">
        <v>51</v>
      </c>
      <c r="C4233" t="s">
        <v>42</v>
      </c>
      <c r="D4233" t="s">
        <v>5070</v>
      </c>
      <c r="E4233" s="103">
        <v>1.0495880562251647</v>
      </c>
      <c r="F4233" s="103">
        <v>678258</v>
      </c>
      <c r="G4233" s="103">
        <v>2</v>
      </c>
      <c r="H4233" t="s">
        <v>1078</v>
      </c>
      <c r="I4233" s="103"/>
    </row>
    <row r="4234" spans="1:9" x14ac:dyDescent="0.35">
      <c r="A4234" t="s">
        <v>6382</v>
      </c>
      <c r="B4234" t="s">
        <v>51</v>
      </c>
      <c r="C4234" t="s">
        <v>42</v>
      </c>
      <c r="D4234" t="s">
        <v>5071</v>
      </c>
      <c r="E4234" s="103">
        <v>1.0471500776397791</v>
      </c>
      <c r="F4234" s="103">
        <v>678258</v>
      </c>
      <c r="G4234" s="103">
        <v>2</v>
      </c>
      <c r="H4234" t="s">
        <v>1078</v>
      </c>
      <c r="I4234" s="103"/>
    </row>
    <row r="4235" spans="1:9" x14ac:dyDescent="0.35">
      <c r="A4235" t="s">
        <v>6383</v>
      </c>
      <c r="B4235" t="s">
        <v>51</v>
      </c>
      <c r="C4235" t="s">
        <v>42</v>
      </c>
      <c r="D4235" t="s">
        <v>5072</v>
      </c>
      <c r="E4235" s="103">
        <v>1.0495861199936762</v>
      </c>
      <c r="F4235" s="103">
        <v>678258</v>
      </c>
      <c r="G4235" s="103">
        <v>2</v>
      </c>
      <c r="H4235" t="s">
        <v>1078</v>
      </c>
      <c r="I4235" s="103"/>
    </row>
    <row r="4236" spans="1:9" x14ac:dyDescent="0.35">
      <c r="A4236" t="s">
        <v>1267</v>
      </c>
      <c r="B4236" t="s">
        <v>51</v>
      </c>
      <c r="C4236" t="s">
        <v>42</v>
      </c>
      <c r="D4236" t="s">
        <v>42</v>
      </c>
      <c r="E4236" s="103">
        <v>1</v>
      </c>
      <c r="F4236" s="103">
        <v>678258</v>
      </c>
      <c r="G4236" s="103">
        <v>2</v>
      </c>
      <c r="H4236" t="s">
        <v>1078</v>
      </c>
      <c r="I4236" s="103"/>
    </row>
    <row r="4237" spans="1:9" x14ac:dyDescent="0.35">
      <c r="A4237" t="s">
        <v>2175</v>
      </c>
      <c r="B4237" t="s">
        <v>51</v>
      </c>
      <c r="C4237" t="s">
        <v>42</v>
      </c>
      <c r="D4237" t="s">
        <v>1767</v>
      </c>
      <c r="E4237" s="103">
        <v>0.98899033174496576</v>
      </c>
      <c r="F4237" s="103">
        <v>678258</v>
      </c>
      <c r="G4237" s="103">
        <v>2</v>
      </c>
      <c r="H4237" t="s">
        <v>1078</v>
      </c>
      <c r="I4237" s="103"/>
    </row>
    <row r="4238" spans="1:9" x14ac:dyDescent="0.35">
      <c r="A4238" t="s">
        <v>2176</v>
      </c>
      <c r="B4238" t="s">
        <v>51</v>
      </c>
      <c r="C4238" t="s">
        <v>42</v>
      </c>
      <c r="D4238" t="s">
        <v>1768</v>
      </c>
      <c r="E4238" s="103">
        <v>0.36125843534095453</v>
      </c>
      <c r="F4238" s="103">
        <v>678258</v>
      </c>
      <c r="G4238" s="103">
        <v>2</v>
      </c>
      <c r="H4238" t="s">
        <v>1078</v>
      </c>
      <c r="I4238" s="103"/>
    </row>
    <row r="4239" spans="1:9" x14ac:dyDescent="0.35">
      <c r="A4239" t="s">
        <v>1268</v>
      </c>
      <c r="B4239" t="s">
        <v>51</v>
      </c>
      <c r="C4239" t="s">
        <v>42</v>
      </c>
      <c r="D4239" t="s">
        <v>340</v>
      </c>
      <c r="E4239" s="103">
        <v>0.95322416557705913</v>
      </c>
      <c r="F4239" s="103">
        <v>678258</v>
      </c>
      <c r="G4239" s="103">
        <v>2</v>
      </c>
      <c r="H4239" t="s">
        <v>1078</v>
      </c>
      <c r="I4239" s="103"/>
    </row>
    <row r="4240" spans="1:9" x14ac:dyDescent="0.35">
      <c r="A4240" t="s">
        <v>1269</v>
      </c>
      <c r="B4240" t="s">
        <v>51</v>
      </c>
      <c r="C4240" t="s">
        <v>42</v>
      </c>
      <c r="D4240" t="s">
        <v>777</v>
      </c>
      <c r="E4240" s="103">
        <v>0.67795391061788368</v>
      </c>
      <c r="F4240" s="103">
        <v>678258</v>
      </c>
      <c r="G4240" s="103">
        <v>2</v>
      </c>
      <c r="H4240" t="s">
        <v>1078</v>
      </c>
      <c r="I4240" s="103"/>
    </row>
    <row r="4241" spans="1:9" x14ac:dyDescent="0.35">
      <c r="A4241" t="s">
        <v>475</v>
      </c>
      <c r="B4241" t="s">
        <v>44</v>
      </c>
      <c r="C4241" t="s">
        <v>42</v>
      </c>
      <c r="D4241" t="s">
        <v>777</v>
      </c>
      <c r="E4241" s="103">
        <v>0.99776928543415633</v>
      </c>
      <c r="F4241" s="103">
        <v>678258</v>
      </c>
      <c r="G4241" s="103">
        <v>2</v>
      </c>
      <c r="H4241" t="s">
        <v>54</v>
      </c>
      <c r="I4241" s="103"/>
    </row>
    <row r="4242" spans="1:9" x14ac:dyDescent="0.35">
      <c r="A4242" t="s">
        <v>476</v>
      </c>
      <c r="B4242" t="s">
        <v>45</v>
      </c>
      <c r="C4242" t="s">
        <v>42</v>
      </c>
      <c r="D4242" t="s">
        <v>777</v>
      </c>
      <c r="E4242" s="103">
        <v>0.32218787052182457</v>
      </c>
      <c r="F4242" s="103">
        <v>678258</v>
      </c>
      <c r="G4242" s="103">
        <v>2</v>
      </c>
      <c r="H4242" t="s">
        <v>54</v>
      </c>
      <c r="I4242" s="103"/>
    </row>
    <row r="4243" spans="1:9" x14ac:dyDescent="0.35">
      <c r="A4243" t="s">
        <v>477</v>
      </c>
      <c r="B4243" t="s">
        <v>46</v>
      </c>
      <c r="C4243" t="s">
        <v>42</v>
      </c>
      <c r="D4243" t="s">
        <v>777</v>
      </c>
      <c r="E4243" s="103">
        <v>0.12120683740361576</v>
      </c>
      <c r="F4243" s="103">
        <v>678258</v>
      </c>
      <c r="G4243" s="103">
        <v>2</v>
      </c>
      <c r="H4243" t="s">
        <v>54</v>
      </c>
      <c r="I4243" s="103"/>
    </row>
    <row r="4244" spans="1:9" x14ac:dyDescent="0.35">
      <c r="A4244" t="s">
        <v>1270</v>
      </c>
      <c r="B4244" t="s">
        <v>51</v>
      </c>
      <c r="C4244" t="s">
        <v>42</v>
      </c>
      <c r="D4244" t="s">
        <v>776</v>
      </c>
      <c r="E4244" s="103">
        <v>1.5203184127921079</v>
      </c>
      <c r="F4244" s="103">
        <v>678258</v>
      </c>
      <c r="G4244" s="103">
        <v>2</v>
      </c>
      <c r="H4244" t="s">
        <v>1078</v>
      </c>
      <c r="I4244" s="103"/>
    </row>
    <row r="4245" spans="1:9" x14ac:dyDescent="0.35">
      <c r="A4245" t="s">
        <v>479</v>
      </c>
      <c r="B4245" t="s">
        <v>44</v>
      </c>
      <c r="C4245" t="s">
        <v>42</v>
      </c>
      <c r="D4245" t="s">
        <v>776</v>
      </c>
      <c r="E4245" s="103">
        <v>0</v>
      </c>
      <c r="F4245" s="103">
        <v>678258</v>
      </c>
      <c r="G4245" s="103">
        <v>2</v>
      </c>
      <c r="H4245" t="s">
        <v>54</v>
      </c>
      <c r="I4245" s="103"/>
    </row>
    <row r="4246" spans="1:9" x14ac:dyDescent="0.35">
      <c r="A4246" t="s">
        <v>480</v>
      </c>
      <c r="B4246" t="s">
        <v>45</v>
      </c>
      <c r="C4246" t="s">
        <v>42</v>
      </c>
      <c r="D4246" t="s">
        <v>776</v>
      </c>
      <c r="E4246" s="103">
        <v>0</v>
      </c>
      <c r="F4246" s="103">
        <v>678258</v>
      </c>
      <c r="G4246" s="103">
        <v>2</v>
      </c>
      <c r="H4246" t="s">
        <v>54</v>
      </c>
      <c r="I4246" s="103"/>
    </row>
    <row r="4247" spans="1:9" x14ac:dyDescent="0.35">
      <c r="A4247" t="s">
        <v>481</v>
      </c>
      <c r="B4247" t="s">
        <v>46</v>
      </c>
      <c r="C4247" t="s">
        <v>42</v>
      </c>
      <c r="D4247" t="s">
        <v>776</v>
      </c>
      <c r="E4247" s="103">
        <v>0</v>
      </c>
      <c r="F4247" s="103">
        <v>678258</v>
      </c>
      <c r="G4247" s="103">
        <v>2</v>
      </c>
      <c r="H4247" t="s">
        <v>54</v>
      </c>
      <c r="I4247" s="103"/>
    </row>
    <row r="4248" spans="1:9" x14ac:dyDescent="0.35">
      <c r="A4248" t="s">
        <v>2177</v>
      </c>
      <c r="B4248" t="s">
        <v>49</v>
      </c>
      <c r="C4248" t="s">
        <v>1767</v>
      </c>
      <c r="D4248" t="s">
        <v>54</v>
      </c>
      <c r="E4248" s="103">
        <v>1</v>
      </c>
      <c r="F4248" s="103">
        <v>678258</v>
      </c>
      <c r="G4248" s="103">
        <v>2</v>
      </c>
      <c r="H4248" t="s">
        <v>54</v>
      </c>
      <c r="I4248" s="103"/>
    </row>
    <row r="4249" spans="1:9" x14ac:dyDescent="0.35">
      <c r="A4249" t="s">
        <v>2178</v>
      </c>
      <c r="B4249" t="s">
        <v>50</v>
      </c>
      <c r="C4249" t="s">
        <v>1767</v>
      </c>
      <c r="D4249" t="s">
        <v>54</v>
      </c>
      <c r="E4249" s="103">
        <v>340275.0144165511</v>
      </c>
      <c r="F4249" s="103">
        <v>678258</v>
      </c>
      <c r="G4249" s="103">
        <v>2</v>
      </c>
      <c r="H4249" t="s">
        <v>54</v>
      </c>
      <c r="I4249" s="103"/>
    </row>
    <row r="4250" spans="1:9" x14ac:dyDescent="0.35">
      <c r="A4250" t="s">
        <v>2179</v>
      </c>
      <c r="B4250" t="s">
        <v>51</v>
      </c>
      <c r="C4250" t="s">
        <v>1767</v>
      </c>
      <c r="D4250" t="s">
        <v>40</v>
      </c>
      <c r="E4250" s="103">
        <v>1.0590989050140407</v>
      </c>
      <c r="F4250" s="103">
        <v>678258</v>
      </c>
      <c r="G4250" s="103">
        <v>2</v>
      </c>
      <c r="H4250" t="s">
        <v>1078</v>
      </c>
      <c r="I4250" s="103"/>
    </row>
    <row r="4251" spans="1:9" x14ac:dyDescent="0.35">
      <c r="A4251" t="s">
        <v>6384</v>
      </c>
      <c r="B4251" t="s">
        <v>51</v>
      </c>
      <c r="C4251" t="s">
        <v>1767</v>
      </c>
      <c r="D4251" t="s">
        <v>5070</v>
      </c>
      <c r="E4251" s="103">
        <v>1.0617200354227196</v>
      </c>
      <c r="F4251" s="103">
        <v>678258</v>
      </c>
      <c r="G4251" s="103">
        <v>2</v>
      </c>
      <c r="H4251" t="s">
        <v>1078</v>
      </c>
      <c r="I4251" s="103"/>
    </row>
    <row r="4252" spans="1:9" x14ac:dyDescent="0.35">
      <c r="A4252" t="s">
        <v>6385</v>
      </c>
      <c r="B4252" t="s">
        <v>51</v>
      </c>
      <c r="C4252" t="s">
        <v>1767</v>
      </c>
      <c r="D4252" t="s">
        <v>5071</v>
      </c>
      <c r="E4252" s="103">
        <v>1.0591975577217183</v>
      </c>
      <c r="F4252" s="103">
        <v>678258</v>
      </c>
      <c r="G4252" s="103">
        <v>2</v>
      </c>
      <c r="H4252" t="s">
        <v>1078</v>
      </c>
      <c r="I4252" s="103"/>
    </row>
    <row r="4253" spans="1:9" x14ac:dyDescent="0.35">
      <c r="A4253" t="s">
        <v>6386</v>
      </c>
      <c r="B4253" t="s">
        <v>51</v>
      </c>
      <c r="C4253" t="s">
        <v>1767</v>
      </c>
      <c r="D4253" t="s">
        <v>5072</v>
      </c>
      <c r="E4253" s="103">
        <v>1.0617180810834572</v>
      </c>
      <c r="F4253" s="103">
        <v>678258</v>
      </c>
      <c r="G4253" s="103">
        <v>2</v>
      </c>
      <c r="H4253" t="s">
        <v>1078</v>
      </c>
      <c r="I4253" s="103"/>
    </row>
    <row r="4254" spans="1:9" x14ac:dyDescent="0.35">
      <c r="A4254" t="s">
        <v>2180</v>
      </c>
      <c r="B4254" t="s">
        <v>51</v>
      </c>
      <c r="C4254" t="s">
        <v>1767</v>
      </c>
      <c r="D4254" t="s">
        <v>42</v>
      </c>
      <c r="E4254" s="103">
        <v>1.0115219097970203</v>
      </c>
      <c r="F4254" s="103">
        <v>678258</v>
      </c>
      <c r="G4254" s="103">
        <v>2</v>
      </c>
      <c r="H4254" t="s">
        <v>1078</v>
      </c>
      <c r="I4254" s="103"/>
    </row>
    <row r="4255" spans="1:9" x14ac:dyDescent="0.35">
      <c r="A4255" t="s">
        <v>2181</v>
      </c>
      <c r="B4255" t="s">
        <v>51</v>
      </c>
      <c r="C4255" t="s">
        <v>1767</v>
      </c>
      <c r="D4255" t="s">
        <v>1767</v>
      </c>
      <c r="E4255" s="103">
        <v>1</v>
      </c>
      <c r="F4255" s="103">
        <v>678258</v>
      </c>
      <c r="G4255" s="103">
        <v>2</v>
      </c>
      <c r="H4255" t="s">
        <v>1078</v>
      </c>
      <c r="I4255" s="103"/>
    </row>
    <row r="4256" spans="1:9" x14ac:dyDescent="0.35">
      <c r="A4256" t="s">
        <v>2182</v>
      </c>
      <c r="B4256" t="s">
        <v>51</v>
      </c>
      <c r="C4256" t="s">
        <v>1767</v>
      </c>
      <c r="D4256" t="s">
        <v>1768</v>
      </c>
      <c r="E4256" s="103">
        <v>0.36473342174772899</v>
      </c>
      <c r="F4256" s="103">
        <v>678258</v>
      </c>
      <c r="G4256" s="103">
        <v>2</v>
      </c>
      <c r="H4256" t="s">
        <v>1078</v>
      </c>
      <c r="I4256" s="103"/>
    </row>
    <row r="4257" spans="1:9" x14ac:dyDescent="0.35">
      <c r="A4257" t="s">
        <v>2183</v>
      </c>
      <c r="B4257" t="s">
        <v>51</v>
      </c>
      <c r="C4257" t="s">
        <v>1767</v>
      </c>
      <c r="D4257" t="s">
        <v>340</v>
      </c>
      <c r="E4257" s="103">
        <v>0.96430114477727191</v>
      </c>
      <c r="F4257" s="103">
        <v>678258</v>
      </c>
      <c r="G4257" s="103">
        <v>2</v>
      </c>
      <c r="H4257" t="s">
        <v>1078</v>
      </c>
      <c r="I4257" s="103"/>
    </row>
    <row r="4258" spans="1:9" x14ac:dyDescent="0.35">
      <c r="A4258" t="s">
        <v>2184</v>
      </c>
      <c r="B4258" t="s">
        <v>51</v>
      </c>
      <c r="C4258" t="s">
        <v>1767</v>
      </c>
      <c r="D4258" t="s">
        <v>777</v>
      </c>
      <c r="E4258" s="103">
        <v>0.68535489594305377</v>
      </c>
      <c r="F4258" s="103">
        <v>678258</v>
      </c>
      <c r="G4258" s="103">
        <v>2</v>
      </c>
      <c r="H4258" t="s">
        <v>1078</v>
      </c>
      <c r="I4258" s="103"/>
    </row>
    <row r="4259" spans="1:9" x14ac:dyDescent="0.35">
      <c r="A4259" t="s">
        <v>2185</v>
      </c>
      <c r="B4259" t="s">
        <v>44</v>
      </c>
      <c r="C4259" t="s">
        <v>1767</v>
      </c>
      <c r="D4259" t="s">
        <v>777</v>
      </c>
      <c r="E4259" s="103">
        <v>0.99547812189461826</v>
      </c>
      <c r="F4259" s="103">
        <v>678258</v>
      </c>
      <c r="G4259" s="103">
        <v>2</v>
      </c>
      <c r="H4259" t="s">
        <v>54</v>
      </c>
      <c r="I4259" s="103"/>
    </row>
    <row r="4260" spans="1:9" x14ac:dyDescent="0.35">
      <c r="A4260" t="s">
        <v>2186</v>
      </c>
      <c r="B4260" t="s">
        <v>45</v>
      </c>
      <c r="C4260" t="s">
        <v>1767</v>
      </c>
      <c r="D4260" t="s">
        <v>777</v>
      </c>
      <c r="E4260" s="103">
        <v>0.31488185751292558</v>
      </c>
      <c r="F4260" s="103">
        <v>678258</v>
      </c>
      <c r="G4260" s="103">
        <v>2</v>
      </c>
      <c r="H4260" t="s">
        <v>54</v>
      </c>
      <c r="I4260" s="103"/>
    </row>
    <row r="4261" spans="1:9" x14ac:dyDescent="0.35">
      <c r="A4261" t="s">
        <v>2187</v>
      </c>
      <c r="B4261" t="s">
        <v>46</v>
      </c>
      <c r="C4261" t="s">
        <v>1767</v>
      </c>
      <c r="D4261" t="s">
        <v>777</v>
      </c>
      <c r="E4261" s="103">
        <v>0.11651994708151459</v>
      </c>
      <c r="F4261" s="103">
        <v>678258</v>
      </c>
      <c r="G4261" s="103">
        <v>2</v>
      </c>
      <c r="H4261" t="s">
        <v>54</v>
      </c>
      <c r="I4261" s="103"/>
    </row>
    <row r="4262" spans="1:9" x14ac:dyDescent="0.35">
      <c r="A4262" t="s">
        <v>2188</v>
      </c>
      <c r="B4262" t="s">
        <v>51</v>
      </c>
      <c r="C4262" t="s">
        <v>1767</v>
      </c>
      <c r="D4262" t="s">
        <v>776</v>
      </c>
      <c r="E4262" s="103">
        <v>1.537719736126651</v>
      </c>
      <c r="F4262" s="103">
        <v>678258</v>
      </c>
      <c r="G4262" s="103">
        <v>2</v>
      </c>
      <c r="H4262" t="s">
        <v>1078</v>
      </c>
      <c r="I4262" s="103"/>
    </row>
    <row r="4263" spans="1:9" x14ac:dyDescent="0.35">
      <c r="A4263" t="s">
        <v>2189</v>
      </c>
      <c r="B4263" t="s">
        <v>44</v>
      </c>
      <c r="C4263" t="s">
        <v>1767</v>
      </c>
      <c r="D4263" t="s">
        <v>776</v>
      </c>
      <c r="E4263" s="103">
        <v>0</v>
      </c>
      <c r="F4263" s="103">
        <v>678258</v>
      </c>
      <c r="G4263" s="103">
        <v>2</v>
      </c>
      <c r="H4263" t="s">
        <v>54</v>
      </c>
      <c r="I4263" s="103"/>
    </row>
    <row r="4264" spans="1:9" x14ac:dyDescent="0.35">
      <c r="A4264" t="s">
        <v>2190</v>
      </c>
      <c r="B4264" t="s">
        <v>45</v>
      </c>
      <c r="C4264" t="s">
        <v>1767</v>
      </c>
      <c r="D4264" t="s">
        <v>776</v>
      </c>
      <c r="E4264" s="103">
        <v>0</v>
      </c>
      <c r="F4264" s="103">
        <v>678258</v>
      </c>
      <c r="G4264" s="103">
        <v>2</v>
      </c>
      <c r="H4264" t="s">
        <v>54</v>
      </c>
      <c r="I4264" s="103"/>
    </row>
    <row r="4265" spans="1:9" x14ac:dyDescent="0.35">
      <c r="A4265" t="s">
        <v>2191</v>
      </c>
      <c r="B4265" t="s">
        <v>46</v>
      </c>
      <c r="C4265" t="s">
        <v>1767</v>
      </c>
      <c r="D4265" t="s">
        <v>776</v>
      </c>
      <c r="E4265" s="103">
        <v>0</v>
      </c>
      <c r="F4265" s="103">
        <v>678258</v>
      </c>
      <c r="G4265" s="103">
        <v>2</v>
      </c>
      <c r="H4265" t="s">
        <v>54</v>
      </c>
      <c r="I4265" s="103"/>
    </row>
    <row r="4266" spans="1:9" x14ac:dyDescent="0.35">
      <c r="A4266" t="s">
        <v>2192</v>
      </c>
      <c r="B4266" t="s">
        <v>49</v>
      </c>
      <c r="C4266" t="s">
        <v>1768</v>
      </c>
      <c r="D4266" t="s">
        <v>54</v>
      </c>
      <c r="E4266" s="103">
        <v>1</v>
      </c>
      <c r="F4266" s="103">
        <v>678258</v>
      </c>
      <c r="G4266" s="103">
        <v>2</v>
      </c>
      <c r="H4266" t="s">
        <v>54</v>
      </c>
      <c r="I4266" s="103"/>
    </row>
    <row r="4267" spans="1:9" x14ac:dyDescent="0.35">
      <c r="A4267" t="s">
        <v>2193</v>
      </c>
      <c r="B4267" t="s">
        <v>50</v>
      </c>
      <c r="C4267" t="s">
        <v>1768</v>
      </c>
      <c r="D4267" t="s">
        <v>54</v>
      </c>
      <c r="E4267" s="103">
        <v>1083230.3343153233</v>
      </c>
      <c r="F4267" s="103">
        <v>678258</v>
      </c>
      <c r="G4267" s="103">
        <v>2</v>
      </c>
      <c r="H4267" t="s">
        <v>54</v>
      </c>
      <c r="I4267" s="103"/>
    </row>
    <row r="4268" spans="1:9" x14ac:dyDescent="0.35">
      <c r="A4268" t="s">
        <v>2194</v>
      </c>
      <c r="B4268" t="s">
        <v>51</v>
      </c>
      <c r="C4268" t="s">
        <v>1768</v>
      </c>
      <c r="D4268" t="s">
        <v>40</v>
      </c>
      <c r="E4268" s="103">
        <v>3.4136624512554872</v>
      </c>
      <c r="F4268" s="103">
        <v>678258</v>
      </c>
      <c r="G4268" s="103">
        <v>2</v>
      </c>
      <c r="H4268" t="s">
        <v>1078</v>
      </c>
      <c r="I4268" s="103"/>
    </row>
    <row r="4269" spans="1:9" x14ac:dyDescent="0.35">
      <c r="A4269" t="s">
        <v>6387</v>
      </c>
      <c r="B4269" t="s">
        <v>51</v>
      </c>
      <c r="C4269" t="s">
        <v>1768</v>
      </c>
      <c r="D4269" t="s">
        <v>5070</v>
      </c>
      <c r="E4269" s="103">
        <v>3.4255706980959224</v>
      </c>
      <c r="F4269" s="103">
        <v>678258</v>
      </c>
      <c r="G4269" s="103">
        <v>2</v>
      </c>
      <c r="H4269" t="s">
        <v>1078</v>
      </c>
      <c r="I4269" s="103"/>
    </row>
    <row r="4270" spans="1:9" x14ac:dyDescent="0.35">
      <c r="A4270" t="s">
        <v>6388</v>
      </c>
      <c r="B4270" t="s">
        <v>51</v>
      </c>
      <c r="C4270" t="s">
        <v>1768</v>
      </c>
      <c r="D4270" t="s">
        <v>5071</v>
      </c>
      <c r="E4270" s="103">
        <v>3.4138473870650117</v>
      </c>
      <c r="F4270" s="103">
        <v>678258</v>
      </c>
      <c r="G4270" s="103">
        <v>2</v>
      </c>
      <c r="H4270" t="s">
        <v>1078</v>
      </c>
      <c r="I4270" s="103"/>
    </row>
    <row r="4271" spans="1:9" x14ac:dyDescent="0.35">
      <c r="A4271" t="s">
        <v>6389</v>
      </c>
      <c r="B4271" t="s">
        <v>51</v>
      </c>
      <c r="C4271" t="s">
        <v>1768</v>
      </c>
      <c r="D4271" t="s">
        <v>5072</v>
      </c>
      <c r="E4271" s="103">
        <v>3.4255651699020699</v>
      </c>
      <c r="F4271" s="103">
        <v>678258</v>
      </c>
      <c r="G4271" s="103">
        <v>2</v>
      </c>
      <c r="H4271" t="s">
        <v>1078</v>
      </c>
      <c r="I4271" s="103"/>
    </row>
    <row r="4272" spans="1:9" x14ac:dyDescent="0.35">
      <c r="A4272" t="s">
        <v>2195</v>
      </c>
      <c r="B4272" t="s">
        <v>51</v>
      </c>
      <c r="C4272" t="s">
        <v>1768</v>
      </c>
      <c r="D4272" t="s">
        <v>42</v>
      </c>
      <c r="E4272" s="103">
        <v>3.2255496205454475</v>
      </c>
      <c r="F4272" s="103">
        <v>678258</v>
      </c>
      <c r="G4272" s="103">
        <v>2</v>
      </c>
      <c r="H4272" t="s">
        <v>1078</v>
      </c>
      <c r="I4272" s="103"/>
    </row>
    <row r="4273" spans="1:9" x14ac:dyDescent="0.35">
      <c r="A4273" t="s">
        <v>2196</v>
      </c>
      <c r="B4273" t="s">
        <v>51</v>
      </c>
      <c r="C4273" t="s">
        <v>1768</v>
      </c>
      <c r="D4273" t="s">
        <v>1767</v>
      </c>
      <c r="E4273" s="103">
        <v>3.1841273946432569</v>
      </c>
      <c r="F4273" s="103">
        <v>678258</v>
      </c>
      <c r="G4273" s="103">
        <v>2</v>
      </c>
      <c r="H4273" t="s">
        <v>1078</v>
      </c>
      <c r="I4273" s="103"/>
    </row>
    <row r="4274" spans="1:9" x14ac:dyDescent="0.35">
      <c r="A4274" t="s">
        <v>2197</v>
      </c>
      <c r="B4274" t="s">
        <v>51</v>
      </c>
      <c r="C4274" t="s">
        <v>1768</v>
      </c>
      <c r="D4274" t="s">
        <v>1768</v>
      </c>
      <c r="E4274" s="103">
        <v>1</v>
      </c>
      <c r="F4274" s="103">
        <v>678258</v>
      </c>
      <c r="G4274" s="103">
        <v>2</v>
      </c>
      <c r="H4274" t="s">
        <v>1078</v>
      </c>
      <c r="I4274" s="103"/>
    </row>
    <row r="4275" spans="1:9" x14ac:dyDescent="0.35">
      <c r="A4275" t="s">
        <v>2198</v>
      </c>
      <c r="B4275" t="s">
        <v>51</v>
      </c>
      <c r="C4275" t="s">
        <v>1768</v>
      </c>
      <c r="D4275" t="s">
        <v>340</v>
      </c>
      <c r="E4275" s="103">
        <v>3.1095092450992086</v>
      </c>
      <c r="F4275" s="103">
        <v>678258</v>
      </c>
      <c r="G4275" s="103">
        <v>2</v>
      </c>
      <c r="H4275" t="s">
        <v>1078</v>
      </c>
      <c r="I4275" s="103"/>
    </row>
    <row r="4276" spans="1:9" x14ac:dyDescent="0.35">
      <c r="A4276" t="s">
        <v>2199</v>
      </c>
      <c r="B4276" t="s">
        <v>51</v>
      </c>
      <c r="C4276" t="s">
        <v>1768</v>
      </c>
      <c r="D4276" t="s">
        <v>777</v>
      </c>
      <c r="E4276" s="103">
        <v>2.1667407683143085</v>
      </c>
      <c r="F4276" s="103">
        <v>678258</v>
      </c>
      <c r="G4276" s="103">
        <v>2</v>
      </c>
      <c r="H4276" t="s">
        <v>1078</v>
      </c>
      <c r="I4276" s="103"/>
    </row>
    <row r="4277" spans="1:9" x14ac:dyDescent="0.35">
      <c r="A4277" t="s">
        <v>2200</v>
      </c>
      <c r="B4277" t="s">
        <v>44</v>
      </c>
      <c r="C4277" t="s">
        <v>1768</v>
      </c>
      <c r="D4277" t="s">
        <v>777</v>
      </c>
      <c r="E4277" s="103">
        <v>4.8455012694284476E-2</v>
      </c>
      <c r="F4277" s="103">
        <v>678258</v>
      </c>
      <c r="G4277" s="103">
        <v>2</v>
      </c>
      <c r="H4277" t="s">
        <v>54</v>
      </c>
      <c r="I4277" s="103"/>
    </row>
    <row r="4278" spans="1:9" x14ac:dyDescent="0.35">
      <c r="A4278" t="s">
        <v>2201</v>
      </c>
      <c r="B4278" t="s">
        <v>45</v>
      </c>
      <c r="C4278" t="s">
        <v>1768</v>
      </c>
      <c r="D4278" t="s">
        <v>777</v>
      </c>
      <c r="E4278" s="103">
        <v>7.8556133108542824E-3</v>
      </c>
      <c r="F4278" s="103">
        <v>678258</v>
      </c>
      <c r="G4278" s="103">
        <v>2</v>
      </c>
      <c r="H4278" t="s">
        <v>54</v>
      </c>
      <c r="I4278" s="103"/>
    </row>
    <row r="4279" spans="1:9" x14ac:dyDescent="0.35">
      <c r="A4279" t="s">
        <v>2202</v>
      </c>
      <c r="B4279" t="s">
        <v>46</v>
      </c>
      <c r="C4279" t="s">
        <v>1768</v>
      </c>
      <c r="D4279" t="s">
        <v>777</v>
      </c>
      <c r="E4279" s="103">
        <v>1.8253763334265946E-3</v>
      </c>
      <c r="F4279" s="103">
        <v>678258</v>
      </c>
      <c r="G4279" s="103">
        <v>2</v>
      </c>
      <c r="H4279" t="s">
        <v>54</v>
      </c>
      <c r="I4279" s="103"/>
    </row>
    <row r="4280" spans="1:9" x14ac:dyDescent="0.35">
      <c r="A4280" t="s">
        <v>2203</v>
      </c>
      <c r="B4280" t="s">
        <v>51</v>
      </c>
      <c r="C4280" t="s">
        <v>1768</v>
      </c>
      <c r="D4280" t="s">
        <v>776</v>
      </c>
      <c r="E4280" s="103">
        <v>4.8858665414063358</v>
      </c>
      <c r="F4280" s="103">
        <v>678258</v>
      </c>
      <c r="G4280" s="103">
        <v>2</v>
      </c>
      <c r="H4280" t="s">
        <v>1078</v>
      </c>
      <c r="I4280" s="103"/>
    </row>
    <row r="4281" spans="1:9" x14ac:dyDescent="0.35">
      <c r="A4281" t="s">
        <v>2204</v>
      </c>
      <c r="B4281" t="s">
        <v>44</v>
      </c>
      <c r="C4281" t="s">
        <v>1768</v>
      </c>
      <c r="D4281" t="s">
        <v>776</v>
      </c>
      <c r="E4281" s="103">
        <v>0</v>
      </c>
      <c r="F4281" s="103">
        <v>678258</v>
      </c>
      <c r="G4281" s="103">
        <v>2</v>
      </c>
      <c r="H4281" t="s">
        <v>54</v>
      </c>
      <c r="I4281" s="103"/>
    </row>
    <row r="4282" spans="1:9" x14ac:dyDescent="0.35">
      <c r="A4282" t="s">
        <v>2205</v>
      </c>
      <c r="B4282" t="s">
        <v>45</v>
      </c>
      <c r="C4282" t="s">
        <v>1768</v>
      </c>
      <c r="D4282" t="s">
        <v>776</v>
      </c>
      <c r="E4282" s="103">
        <v>0</v>
      </c>
      <c r="F4282" s="103">
        <v>678258</v>
      </c>
      <c r="G4282" s="103">
        <v>2</v>
      </c>
      <c r="H4282" t="s">
        <v>54</v>
      </c>
      <c r="I4282" s="103"/>
    </row>
    <row r="4283" spans="1:9" x14ac:dyDescent="0.35">
      <c r="A4283" t="s">
        <v>2206</v>
      </c>
      <c r="B4283" t="s">
        <v>46</v>
      </c>
      <c r="C4283" t="s">
        <v>1768</v>
      </c>
      <c r="D4283" t="s">
        <v>776</v>
      </c>
      <c r="E4283" s="103">
        <v>0</v>
      </c>
      <c r="F4283" s="103">
        <v>678258</v>
      </c>
      <c r="G4283" s="103">
        <v>2</v>
      </c>
      <c r="H4283" t="s">
        <v>54</v>
      </c>
      <c r="I4283" s="103"/>
    </row>
    <row r="4284" spans="1:9" x14ac:dyDescent="0.35">
      <c r="A4284" t="s">
        <v>402</v>
      </c>
      <c r="B4284" t="s">
        <v>49</v>
      </c>
      <c r="C4284" t="s">
        <v>340</v>
      </c>
      <c r="D4284" t="s">
        <v>54</v>
      </c>
      <c r="E4284" s="103">
        <v>1</v>
      </c>
      <c r="F4284" s="103">
        <v>678258</v>
      </c>
      <c r="G4284" s="103">
        <v>2</v>
      </c>
      <c r="H4284" t="s">
        <v>54</v>
      </c>
      <c r="I4284" s="103"/>
    </row>
    <row r="4285" spans="1:9" x14ac:dyDescent="0.35">
      <c r="A4285" t="s">
        <v>403</v>
      </c>
      <c r="B4285" t="s">
        <v>50</v>
      </c>
      <c r="C4285" t="s">
        <v>340</v>
      </c>
      <c r="D4285" t="s">
        <v>54</v>
      </c>
      <c r="E4285" s="103">
        <v>360265.32592866564</v>
      </c>
      <c r="F4285" s="103">
        <v>678258</v>
      </c>
      <c r="G4285" s="103">
        <v>2</v>
      </c>
      <c r="H4285" t="s">
        <v>54</v>
      </c>
      <c r="I4285" s="103"/>
    </row>
    <row r="4286" spans="1:9" x14ac:dyDescent="0.35">
      <c r="A4286" t="s">
        <v>1271</v>
      </c>
      <c r="B4286" t="s">
        <v>51</v>
      </c>
      <c r="C4286" t="s">
        <v>340</v>
      </c>
      <c r="D4286" t="s">
        <v>40</v>
      </c>
      <c r="E4286" s="103">
        <v>1.1242612466833508</v>
      </c>
      <c r="F4286" s="103">
        <v>678258</v>
      </c>
      <c r="G4286" s="103">
        <v>2</v>
      </c>
      <c r="H4286" t="s">
        <v>1078</v>
      </c>
      <c r="I4286" s="103"/>
    </row>
    <row r="4287" spans="1:9" x14ac:dyDescent="0.35">
      <c r="A4287" t="s">
        <v>6390</v>
      </c>
      <c r="B4287" t="s">
        <v>51</v>
      </c>
      <c r="C4287" t="s">
        <v>340</v>
      </c>
      <c r="D4287" t="s">
        <v>5070</v>
      </c>
      <c r="E4287" s="103">
        <v>1.1270017550730822</v>
      </c>
      <c r="F4287" s="103">
        <v>678258</v>
      </c>
      <c r="G4287" s="103">
        <v>2</v>
      </c>
      <c r="H4287" t="s">
        <v>1078</v>
      </c>
      <c r="I4287" s="103"/>
    </row>
    <row r="4288" spans="1:9" x14ac:dyDescent="0.35">
      <c r="A4288" t="s">
        <v>6391</v>
      </c>
      <c r="B4288" t="s">
        <v>51</v>
      </c>
      <c r="C4288" t="s">
        <v>340</v>
      </c>
      <c r="D4288" t="s">
        <v>5071</v>
      </c>
      <c r="E4288" s="103">
        <v>1.1244721926670009</v>
      </c>
      <c r="F4288" s="103">
        <v>678258</v>
      </c>
      <c r="G4288" s="103">
        <v>2</v>
      </c>
      <c r="H4288" t="s">
        <v>1078</v>
      </c>
      <c r="I4288" s="103"/>
    </row>
    <row r="4289" spans="1:9" x14ac:dyDescent="0.35">
      <c r="A4289" t="s">
        <v>6392</v>
      </c>
      <c r="B4289" t="s">
        <v>51</v>
      </c>
      <c r="C4289" t="s">
        <v>340</v>
      </c>
      <c r="D4289" t="s">
        <v>5072</v>
      </c>
      <c r="E4289" s="103">
        <v>1.1269998813891868</v>
      </c>
      <c r="F4289" s="103">
        <v>678258</v>
      </c>
      <c r="G4289" s="103">
        <v>2</v>
      </c>
      <c r="H4289" t="s">
        <v>1078</v>
      </c>
      <c r="I4289" s="103"/>
    </row>
    <row r="4290" spans="1:9" x14ac:dyDescent="0.35">
      <c r="A4290" t="s">
        <v>1272</v>
      </c>
      <c r="B4290" t="s">
        <v>51</v>
      </c>
      <c r="C4290" t="s">
        <v>340</v>
      </c>
      <c r="D4290" t="s">
        <v>42</v>
      </c>
      <c r="E4290" s="103">
        <v>1.0768112169142254</v>
      </c>
      <c r="F4290" s="103">
        <v>678258</v>
      </c>
      <c r="G4290" s="103">
        <v>2</v>
      </c>
      <c r="H4290" t="s">
        <v>1078</v>
      </c>
      <c r="I4290" s="103"/>
    </row>
    <row r="4291" spans="1:9" x14ac:dyDescent="0.35">
      <c r="A4291" t="s">
        <v>2207</v>
      </c>
      <c r="B4291" t="s">
        <v>51</v>
      </c>
      <c r="C4291" t="s">
        <v>340</v>
      </c>
      <c r="D4291" t="s">
        <v>1767</v>
      </c>
      <c r="E4291" s="103">
        <v>1.0652210356815064</v>
      </c>
      <c r="F4291" s="103">
        <v>678258</v>
      </c>
      <c r="G4291" s="103">
        <v>2</v>
      </c>
      <c r="H4291" t="s">
        <v>1078</v>
      </c>
      <c r="I4291" s="103"/>
    </row>
    <row r="4292" spans="1:9" x14ac:dyDescent="0.35">
      <c r="A4292" t="s">
        <v>2208</v>
      </c>
      <c r="B4292" t="s">
        <v>51</v>
      </c>
      <c r="C4292" t="s">
        <v>340</v>
      </c>
      <c r="D4292" t="s">
        <v>1768</v>
      </c>
      <c r="E4292" s="103">
        <v>0.39836915269929374</v>
      </c>
      <c r="F4292" s="103">
        <v>678258</v>
      </c>
      <c r="G4292" s="103">
        <v>2</v>
      </c>
      <c r="H4292" t="s">
        <v>1078</v>
      </c>
      <c r="I4292" s="103"/>
    </row>
    <row r="4293" spans="1:9" x14ac:dyDescent="0.35">
      <c r="A4293" t="s">
        <v>1273</v>
      </c>
      <c r="B4293" t="s">
        <v>51</v>
      </c>
      <c r="C4293" t="s">
        <v>340</v>
      </c>
      <c r="D4293" t="s">
        <v>340</v>
      </c>
      <c r="E4293" s="103">
        <v>1</v>
      </c>
      <c r="F4293" s="103">
        <v>678258</v>
      </c>
      <c r="G4293" s="103">
        <v>2</v>
      </c>
      <c r="H4293" t="s">
        <v>1078</v>
      </c>
      <c r="I4293" s="103"/>
    </row>
    <row r="4294" spans="1:9" x14ac:dyDescent="0.35">
      <c r="A4294" t="s">
        <v>1274</v>
      </c>
      <c r="B4294" t="s">
        <v>51</v>
      </c>
      <c r="C4294" t="s">
        <v>340</v>
      </c>
      <c r="D4294" t="s">
        <v>777</v>
      </c>
      <c r="E4294" s="103">
        <v>0.72756317458269482</v>
      </c>
      <c r="F4294" s="103">
        <v>678258</v>
      </c>
      <c r="G4294" s="103">
        <v>2</v>
      </c>
      <c r="H4294" t="s">
        <v>1078</v>
      </c>
      <c r="I4294" s="103"/>
    </row>
    <row r="4295" spans="1:9" x14ac:dyDescent="0.35">
      <c r="A4295" t="s">
        <v>483</v>
      </c>
      <c r="B4295" t="s">
        <v>44</v>
      </c>
      <c r="C4295" t="s">
        <v>340</v>
      </c>
      <c r="D4295" t="s">
        <v>777</v>
      </c>
      <c r="E4295" s="103">
        <v>0.9417758434106196</v>
      </c>
      <c r="F4295" s="103">
        <v>678258</v>
      </c>
      <c r="G4295" s="103">
        <v>2</v>
      </c>
      <c r="H4295" t="s">
        <v>54</v>
      </c>
      <c r="I4295" s="103"/>
    </row>
    <row r="4296" spans="1:9" x14ac:dyDescent="0.35">
      <c r="A4296" t="s">
        <v>484</v>
      </c>
      <c r="B4296" t="s">
        <v>45</v>
      </c>
      <c r="C4296" t="s">
        <v>340</v>
      </c>
      <c r="D4296" t="s">
        <v>777</v>
      </c>
      <c r="E4296" s="103">
        <v>0.28608842962489478</v>
      </c>
      <c r="F4296" s="103">
        <v>678258</v>
      </c>
      <c r="G4296" s="103">
        <v>2</v>
      </c>
      <c r="H4296" t="s">
        <v>54</v>
      </c>
      <c r="I4296" s="103"/>
    </row>
    <row r="4297" spans="1:9" x14ac:dyDescent="0.35">
      <c r="A4297" t="s">
        <v>485</v>
      </c>
      <c r="B4297" t="s">
        <v>46</v>
      </c>
      <c r="C4297" t="s">
        <v>340</v>
      </c>
      <c r="D4297" t="s">
        <v>777</v>
      </c>
      <c r="E4297" s="103">
        <v>0.10518686405193016</v>
      </c>
      <c r="F4297" s="103">
        <v>678258</v>
      </c>
      <c r="G4297" s="103">
        <v>2</v>
      </c>
      <c r="H4297" t="s">
        <v>54</v>
      </c>
      <c r="I4297" s="103"/>
    </row>
    <row r="4298" spans="1:9" x14ac:dyDescent="0.35">
      <c r="A4298" t="s">
        <v>1275</v>
      </c>
      <c r="B4298" t="s">
        <v>51</v>
      </c>
      <c r="C4298" t="s">
        <v>340</v>
      </c>
      <c r="D4298" t="s">
        <v>776</v>
      </c>
      <c r="E4298" s="103">
        <v>1.6292625097583555</v>
      </c>
      <c r="F4298" s="103">
        <v>678258</v>
      </c>
      <c r="G4298" s="103">
        <v>2</v>
      </c>
      <c r="H4298" t="s">
        <v>1078</v>
      </c>
      <c r="I4298" s="103"/>
    </row>
    <row r="4299" spans="1:9" x14ac:dyDescent="0.35">
      <c r="A4299" t="s">
        <v>487</v>
      </c>
      <c r="B4299" t="s">
        <v>44</v>
      </c>
      <c r="C4299" t="s">
        <v>340</v>
      </c>
      <c r="D4299" t="s">
        <v>776</v>
      </c>
      <c r="E4299" s="103">
        <v>0</v>
      </c>
      <c r="F4299" s="103">
        <v>678258</v>
      </c>
      <c r="G4299" s="103">
        <v>2</v>
      </c>
      <c r="H4299" t="s">
        <v>54</v>
      </c>
      <c r="I4299" s="103"/>
    </row>
    <row r="4300" spans="1:9" x14ac:dyDescent="0.35">
      <c r="A4300" t="s">
        <v>488</v>
      </c>
      <c r="B4300" t="s">
        <v>45</v>
      </c>
      <c r="C4300" t="s">
        <v>340</v>
      </c>
      <c r="D4300" t="s">
        <v>776</v>
      </c>
      <c r="E4300" s="103">
        <v>0</v>
      </c>
      <c r="F4300" s="103">
        <v>678258</v>
      </c>
      <c r="G4300" s="103">
        <v>2</v>
      </c>
      <c r="H4300" t="s">
        <v>54</v>
      </c>
      <c r="I4300" s="103"/>
    </row>
    <row r="4301" spans="1:9" x14ac:dyDescent="0.35">
      <c r="A4301" t="s">
        <v>489</v>
      </c>
      <c r="B4301" t="s">
        <v>46</v>
      </c>
      <c r="C4301" t="s">
        <v>340</v>
      </c>
      <c r="D4301" t="s">
        <v>776</v>
      </c>
      <c r="E4301" s="103">
        <v>0</v>
      </c>
      <c r="F4301" s="103">
        <v>678258</v>
      </c>
      <c r="G4301" s="103">
        <v>2</v>
      </c>
      <c r="H4301" t="s">
        <v>54</v>
      </c>
      <c r="I4301" s="103"/>
    </row>
    <row r="4302" spans="1:9" x14ac:dyDescent="0.35">
      <c r="A4302" t="s">
        <v>1276</v>
      </c>
      <c r="B4302" t="s">
        <v>51</v>
      </c>
      <c r="C4302" t="s">
        <v>353</v>
      </c>
      <c r="D4302" t="s">
        <v>40</v>
      </c>
      <c r="E4302" s="103">
        <v>6.3303659882838925E-2</v>
      </c>
      <c r="F4302" s="103">
        <v>678258</v>
      </c>
      <c r="G4302" s="103">
        <v>2</v>
      </c>
      <c r="H4302" t="s">
        <v>1078</v>
      </c>
      <c r="I4302" s="103"/>
    </row>
    <row r="4303" spans="1:9" x14ac:dyDescent="0.35">
      <c r="A4303" t="s">
        <v>6393</v>
      </c>
      <c r="B4303" t="s">
        <v>51</v>
      </c>
      <c r="C4303" t="s">
        <v>353</v>
      </c>
      <c r="D4303" t="s">
        <v>5070</v>
      </c>
      <c r="E4303" s="103">
        <v>6.7858916588282775E-2</v>
      </c>
      <c r="F4303" s="103">
        <v>678258</v>
      </c>
      <c r="G4303" s="103">
        <v>2</v>
      </c>
      <c r="H4303" t="s">
        <v>1078</v>
      </c>
      <c r="I4303" s="103"/>
    </row>
    <row r="4304" spans="1:9" x14ac:dyDescent="0.35">
      <c r="A4304" t="s">
        <v>6394</v>
      </c>
      <c r="B4304" t="s">
        <v>51</v>
      </c>
      <c r="C4304" t="s">
        <v>353</v>
      </c>
      <c r="D4304" t="s">
        <v>5071</v>
      </c>
      <c r="E4304" s="103">
        <v>6.3303659882838925E-2</v>
      </c>
      <c r="F4304" s="103">
        <v>678258</v>
      </c>
      <c r="G4304" s="103">
        <v>2</v>
      </c>
      <c r="H4304" t="s">
        <v>1078</v>
      </c>
      <c r="I4304" s="103"/>
    </row>
    <row r="4305" spans="1:9" x14ac:dyDescent="0.35">
      <c r="A4305" t="s">
        <v>6395</v>
      </c>
      <c r="B4305" t="s">
        <v>51</v>
      </c>
      <c r="C4305" t="s">
        <v>353</v>
      </c>
      <c r="D4305" t="s">
        <v>5072</v>
      </c>
      <c r="E4305" s="103">
        <v>6.7858916588282775E-2</v>
      </c>
      <c r="F4305" s="103">
        <v>678258</v>
      </c>
      <c r="G4305" s="103">
        <v>2</v>
      </c>
      <c r="H4305" t="s">
        <v>1078</v>
      </c>
      <c r="I4305" s="103"/>
    </row>
    <row r="4306" spans="1:9" x14ac:dyDescent="0.35">
      <c r="A4306" t="s">
        <v>1277</v>
      </c>
      <c r="B4306" t="s">
        <v>51</v>
      </c>
      <c r="C4306" t="s">
        <v>353</v>
      </c>
      <c r="D4306" t="s">
        <v>42</v>
      </c>
      <c r="E4306" s="103">
        <v>6.5167053715504866E-2</v>
      </c>
      <c r="F4306" s="103">
        <v>678258</v>
      </c>
      <c r="G4306" s="103">
        <v>2</v>
      </c>
      <c r="H4306" t="s">
        <v>1078</v>
      </c>
      <c r="I4306" s="103"/>
    </row>
    <row r="4307" spans="1:9" x14ac:dyDescent="0.35">
      <c r="A4307" t="s">
        <v>2209</v>
      </c>
      <c r="B4307" t="s">
        <v>51</v>
      </c>
      <c r="C4307" t="s">
        <v>353</v>
      </c>
      <c r="D4307" t="s">
        <v>1767</v>
      </c>
      <c r="E4307" s="103">
        <v>6.3026791459256756E-2</v>
      </c>
      <c r="F4307" s="103">
        <v>678258</v>
      </c>
      <c r="G4307" s="103">
        <v>2</v>
      </c>
      <c r="H4307" t="s">
        <v>1078</v>
      </c>
      <c r="I4307" s="103"/>
    </row>
    <row r="4308" spans="1:9" x14ac:dyDescent="0.35">
      <c r="A4308" t="s">
        <v>2210</v>
      </c>
      <c r="B4308" t="s">
        <v>51</v>
      </c>
      <c r="C4308" t="s">
        <v>353</v>
      </c>
      <c r="D4308" t="s">
        <v>1768</v>
      </c>
      <c r="E4308" s="103">
        <v>1.551701482190084E-2</v>
      </c>
      <c r="F4308" s="103">
        <v>678258</v>
      </c>
      <c r="G4308" s="103">
        <v>2</v>
      </c>
      <c r="H4308" t="s">
        <v>1078</v>
      </c>
      <c r="I4308" s="103"/>
    </row>
    <row r="4309" spans="1:9" x14ac:dyDescent="0.35">
      <c r="A4309" t="s">
        <v>1278</v>
      </c>
      <c r="B4309" t="s">
        <v>51</v>
      </c>
      <c r="C4309" t="s">
        <v>353</v>
      </c>
      <c r="D4309" t="s">
        <v>340</v>
      </c>
      <c r="E4309" s="103">
        <v>6.2905679525968289E-2</v>
      </c>
      <c r="F4309" s="103">
        <v>678258</v>
      </c>
      <c r="G4309" s="103">
        <v>2</v>
      </c>
      <c r="H4309" t="s">
        <v>1078</v>
      </c>
      <c r="I4309" s="103"/>
    </row>
    <row r="4310" spans="1:9" x14ac:dyDescent="0.35">
      <c r="A4310" t="s">
        <v>1279</v>
      </c>
      <c r="B4310" t="s">
        <v>51</v>
      </c>
      <c r="C4310" t="s">
        <v>353</v>
      </c>
      <c r="D4310" t="s">
        <v>777</v>
      </c>
      <c r="E4310" s="103">
        <v>3.7492323094451663E-2</v>
      </c>
      <c r="F4310" s="103">
        <v>678258</v>
      </c>
      <c r="G4310" s="103">
        <v>2</v>
      </c>
      <c r="H4310" t="s">
        <v>1078</v>
      </c>
      <c r="I4310" s="103"/>
    </row>
    <row r="4311" spans="1:9" x14ac:dyDescent="0.35">
      <c r="A4311" t="s">
        <v>1280</v>
      </c>
      <c r="B4311" t="s">
        <v>51</v>
      </c>
      <c r="C4311" t="s">
        <v>353</v>
      </c>
      <c r="D4311" t="s">
        <v>776</v>
      </c>
      <c r="E4311" s="103">
        <v>9.2275152625574647E-2</v>
      </c>
      <c r="F4311" s="103">
        <v>678258</v>
      </c>
      <c r="G4311" s="103">
        <v>2</v>
      </c>
      <c r="H4311" t="s">
        <v>1078</v>
      </c>
      <c r="I4311" s="103"/>
    </row>
    <row r="4312" spans="1:9" x14ac:dyDescent="0.35">
      <c r="A4312" t="s">
        <v>8191</v>
      </c>
      <c r="B4312" t="s">
        <v>47</v>
      </c>
      <c r="C4312" t="s">
        <v>7626</v>
      </c>
      <c r="D4312" t="s">
        <v>54</v>
      </c>
      <c r="E4312" s="103">
        <v>0</v>
      </c>
      <c r="F4312" s="103">
        <v>678258</v>
      </c>
      <c r="G4312" s="103">
        <v>2</v>
      </c>
      <c r="H4312" t="s">
        <v>54</v>
      </c>
      <c r="I4312" s="103"/>
    </row>
    <row r="4313" spans="1:9" x14ac:dyDescent="0.35">
      <c r="A4313" t="s">
        <v>8192</v>
      </c>
      <c r="B4313" t="s">
        <v>48</v>
      </c>
      <c r="C4313" t="s">
        <v>7626</v>
      </c>
      <c r="D4313" t="s">
        <v>54</v>
      </c>
      <c r="E4313" s="103">
        <v>0</v>
      </c>
      <c r="F4313" s="103">
        <v>678258</v>
      </c>
      <c r="G4313" s="103">
        <v>2</v>
      </c>
      <c r="H4313" t="s">
        <v>54</v>
      </c>
      <c r="I4313" s="103"/>
    </row>
    <row r="4314" spans="1:9" x14ac:dyDescent="0.35">
      <c r="A4314" t="s">
        <v>8193</v>
      </c>
      <c r="B4314" t="s">
        <v>49</v>
      </c>
      <c r="C4314" t="s">
        <v>7626</v>
      </c>
      <c r="D4314" t="s">
        <v>54</v>
      </c>
      <c r="E4314" s="103">
        <v>0</v>
      </c>
      <c r="F4314" s="103">
        <v>678258</v>
      </c>
      <c r="G4314" s="103">
        <v>2</v>
      </c>
      <c r="H4314" t="s">
        <v>54</v>
      </c>
      <c r="I4314" s="103"/>
    </row>
    <row r="4315" spans="1:9" x14ac:dyDescent="0.35">
      <c r="A4315" t="s">
        <v>8194</v>
      </c>
      <c r="B4315" t="s">
        <v>50</v>
      </c>
      <c r="C4315" t="s">
        <v>7626</v>
      </c>
      <c r="D4315" t="s">
        <v>54</v>
      </c>
      <c r="E4315" s="103">
        <v>0</v>
      </c>
      <c r="F4315" s="103">
        <v>678258</v>
      </c>
      <c r="G4315" s="103">
        <v>2</v>
      </c>
      <c r="H4315" t="s">
        <v>54</v>
      </c>
      <c r="I4315" s="103"/>
    </row>
    <row r="4316" spans="1:9" x14ac:dyDescent="0.35">
      <c r="A4316" t="s">
        <v>4960</v>
      </c>
      <c r="B4316" t="s">
        <v>47</v>
      </c>
      <c r="C4316" t="s">
        <v>4874</v>
      </c>
      <c r="D4316" t="s">
        <v>54</v>
      </c>
      <c r="E4316" s="103">
        <v>330</v>
      </c>
      <c r="F4316" s="103">
        <v>678258</v>
      </c>
      <c r="G4316" s="103">
        <v>2</v>
      </c>
      <c r="H4316" t="s">
        <v>54</v>
      </c>
      <c r="I4316" s="103"/>
    </row>
    <row r="4317" spans="1:9" x14ac:dyDescent="0.35">
      <c r="A4317" t="s">
        <v>4961</v>
      </c>
      <c r="B4317" t="s">
        <v>48</v>
      </c>
      <c r="C4317" t="s">
        <v>4874</v>
      </c>
      <c r="D4317" t="s">
        <v>54</v>
      </c>
      <c r="E4317" s="103">
        <v>420875.2001953125</v>
      </c>
      <c r="F4317" s="103">
        <v>678258</v>
      </c>
      <c r="G4317" s="103">
        <v>2</v>
      </c>
      <c r="H4317" t="s">
        <v>54</v>
      </c>
      <c r="I4317" s="103"/>
    </row>
    <row r="4318" spans="1:9" x14ac:dyDescent="0.35">
      <c r="A4318" t="s">
        <v>4962</v>
      </c>
      <c r="B4318" t="s">
        <v>49</v>
      </c>
      <c r="C4318" t="s">
        <v>4874</v>
      </c>
      <c r="D4318" t="s">
        <v>54</v>
      </c>
      <c r="E4318" s="103">
        <v>4.8654051997912301E-4</v>
      </c>
      <c r="F4318" s="103">
        <v>678258</v>
      </c>
      <c r="G4318" s="103">
        <v>2</v>
      </c>
      <c r="H4318" t="s">
        <v>54</v>
      </c>
      <c r="I4318" s="103"/>
    </row>
    <row r="4319" spans="1:9" x14ac:dyDescent="0.35">
      <c r="A4319" t="s">
        <v>4963</v>
      </c>
      <c r="B4319" t="s">
        <v>50</v>
      </c>
      <c r="C4319" t="s">
        <v>4874</v>
      </c>
      <c r="D4319" t="s">
        <v>54</v>
      </c>
      <c r="E4319" s="103">
        <v>0.62052375378589342</v>
      </c>
      <c r="F4319" s="103">
        <v>678258</v>
      </c>
      <c r="G4319" s="103">
        <v>2</v>
      </c>
      <c r="H4319" t="s">
        <v>54</v>
      </c>
      <c r="I4319" s="103"/>
    </row>
    <row r="4320" spans="1:9" x14ac:dyDescent="0.35">
      <c r="A4320" t="s">
        <v>4964</v>
      </c>
      <c r="B4320" t="s">
        <v>51</v>
      </c>
      <c r="C4320" t="s">
        <v>4874</v>
      </c>
      <c r="D4320" t="s">
        <v>40</v>
      </c>
      <c r="E4320" s="103">
        <v>3.7588236381586623E-3</v>
      </c>
      <c r="F4320" s="103">
        <v>678258</v>
      </c>
      <c r="G4320" s="103">
        <v>2</v>
      </c>
      <c r="H4320" t="s">
        <v>1078</v>
      </c>
      <c r="I4320" s="103"/>
    </row>
    <row r="4321" spans="1:9" x14ac:dyDescent="0.35">
      <c r="A4321" t="s">
        <v>6396</v>
      </c>
      <c r="B4321" t="s">
        <v>51</v>
      </c>
      <c r="C4321" t="s">
        <v>4874</v>
      </c>
      <c r="D4321" t="s">
        <v>5070</v>
      </c>
      <c r="E4321" s="103">
        <v>3.7730057011751469E-3</v>
      </c>
      <c r="F4321" s="103">
        <v>678258</v>
      </c>
      <c r="G4321" s="103">
        <v>2</v>
      </c>
      <c r="H4321" t="s">
        <v>1078</v>
      </c>
      <c r="I4321" s="103"/>
    </row>
    <row r="4322" spans="1:9" x14ac:dyDescent="0.35">
      <c r="A4322" t="s">
        <v>6397</v>
      </c>
      <c r="B4322" t="s">
        <v>51</v>
      </c>
      <c r="C4322" t="s">
        <v>4874</v>
      </c>
      <c r="D4322" t="s">
        <v>5071</v>
      </c>
      <c r="E4322" s="103">
        <v>3.7588236381586623E-3</v>
      </c>
      <c r="F4322" s="103">
        <v>678258</v>
      </c>
      <c r="G4322" s="103">
        <v>2</v>
      </c>
      <c r="H4322" t="s">
        <v>1078</v>
      </c>
      <c r="I4322" s="103"/>
    </row>
    <row r="4323" spans="1:9" x14ac:dyDescent="0.35">
      <c r="A4323" t="s">
        <v>6398</v>
      </c>
      <c r="B4323" t="s">
        <v>51</v>
      </c>
      <c r="C4323" t="s">
        <v>4874</v>
      </c>
      <c r="D4323" t="s">
        <v>5072</v>
      </c>
      <c r="E4323" s="103">
        <v>3.7588236381586623E-3</v>
      </c>
      <c r="F4323" s="103">
        <v>678258</v>
      </c>
      <c r="G4323" s="103">
        <v>2</v>
      </c>
      <c r="H4323" t="s">
        <v>1078</v>
      </c>
      <c r="I4323" s="103"/>
    </row>
    <row r="4324" spans="1:9" x14ac:dyDescent="0.35">
      <c r="A4324" t="s">
        <v>4965</v>
      </c>
      <c r="B4324" t="s">
        <v>51</v>
      </c>
      <c r="C4324" t="s">
        <v>4874</v>
      </c>
      <c r="D4324" t="s">
        <v>42</v>
      </c>
      <c r="E4324" s="103">
        <v>3.5637000819939038E-3</v>
      </c>
      <c r="F4324" s="103">
        <v>678258</v>
      </c>
      <c r="G4324" s="103">
        <v>2</v>
      </c>
      <c r="H4324" t="s">
        <v>1078</v>
      </c>
      <c r="I4324" s="103"/>
    </row>
    <row r="4325" spans="1:9" x14ac:dyDescent="0.35">
      <c r="A4325" t="s">
        <v>4966</v>
      </c>
      <c r="B4325" t="s">
        <v>51</v>
      </c>
      <c r="C4325" t="s">
        <v>4874</v>
      </c>
      <c r="D4325" t="s">
        <v>1767</v>
      </c>
      <c r="E4325" s="103">
        <v>3.5306809044949729E-3</v>
      </c>
      <c r="F4325" s="103">
        <v>678258</v>
      </c>
      <c r="G4325" s="103">
        <v>2</v>
      </c>
      <c r="H4325" t="s">
        <v>1078</v>
      </c>
      <c r="I4325" s="103"/>
    </row>
    <row r="4326" spans="1:9" x14ac:dyDescent="0.35">
      <c r="A4326" t="s">
        <v>4967</v>
      </c>
      <c r="B4326" t="s">
        <v>51</v>
      </c>
      <c r="C4326" t="s">
        <v>4874</v>
      </c>
      <c r="D4326" t="s">
        <v>1768</v>
      </c>
      <c r="E4326" s="103">
        <v>1.2481740869409543E-3</v>
      </c>
      <c r="F4326" s="103">
        <v>678258</v>
      </c>
      <c r="G4326" s="103">
        <v>2</v>
      </c>
      <c r="H4326" t="s">
        <v>1078</v>
      </c>
      <c r="I4326" s="103"/>
    </row>
    <row r="4327" spans="1:9" x14ac:dyDescent="0.35">
      <c r="A4327" t="s">
        <v>4968</v>
      </c>
      <c r="B4327" t="s">
        <v>51</v>
      </c>
      <c r="C4327" t="s">
        <v>4874</v>
      </c>
      <c r="D4327" t="s">
        <v>340</v>
      </c>
      <c r="E4327" s="103">
        <v>3.6826640456390763E-3</v>
      </c>
      <c r="F4327" s="103">
        <v>678258</v>
      </c>
      <c r="G4327" s="103">
        <v>2</v>
      </c>
      <c r="H4327" t="s">
        <v>1078</v>
      </c>
      <c r="I4327" s="103"/>
    </row>
    <row r="4328" spans="1:9" x14ac:dyDescent="0.35">
      <c r="A4328" t="s">
        <v>4969</v>
      </c>
      <c r="B4328" t="s">
        <v>51</v>
      </c>
      <c r="C4328" t="s">
        <v>4874</v>
      </c>
      <c r="D4328" t="s">
        <v>777</v>
      </c>
      <c r="E4328" s="103">
        <v>2.022727736243794E-3</v>
      </c>
      <c r="F4328" s="103">
        <v>678258</v>
      </c>
      <c r="G4328" s="103">
        <v>2</v>
      </c>
      <c r="H4328" t="s">
        <v>1078</v>
      </c>
      <c r="I4328" s="103"/>
    </row>
    <row r="4329" spans="1:9" x14ac:dyDescent="0.35">
      <c r="A4329" t="s">
        <v>4970</v>
      </c>
      <c r="B4329" t="s">
        <v>51</v>
      </c>
      <c r="C4329" t="s">
        <v>4874</v>
      </c>
      <c r="D4329" t="s">
        <v>776</v>
      </c>
      <c r="E4329" s="103">
        <v>5.4251198754348279E-3</v>
      </c>
      <c r="F4329" s="103">
        <v>678258</v>
      </c>
      <c r="G4329" s="103">
        <v>2</v>
      </c>
      <c r="H4329" t="s">
        <v>1078</v>
      </c>
      <c r="I4329" s="103"/>
    </row>
    <row r="4330" spans="1:9" x14ac:dyDescent="0.35">
      <c r="A4330" t="s">
        <v>8195</v>
      </c>
      <c r="B4330" t="s">
        <v>47</v>
      </c>
      <c r="C4330" t="s">
        <v>7627</v>
      </c>
      <c r="D4330" t="s">
        <v>54</v>
      </c>
      <c r="E4330" s="103">
        <v>244</v>
      </c>
      <c r="F4330" s="103">
        <v>678258</v>
      </c>
      <c r="G4330" s="103">
        <v>2</v>
      </c>
      <c r="H4330" t="s">
        <v>54</v>
      </c>
      <c r="I4330" s="103"/>
    </row>
    <row r="4331" spans="1:9" x14ac:dyDescent="0.35">
      <c r="A4331" t="s">
        <v>8196</v>
      </c>
      <c r="B4331" t="s">
        <v>48</v>
      </c>
      <c r="C4331" t="s">
        <v>7627</v>
      </c>
      <c r="D4331" t="s">
        <v>54</v>
      </c>
      <c r="E4331" s="103">
        <v>11109857.6296</v>
      </c>
      <c r="F4331" s="103">
        <v>678258</v>
      </c>
      <c r="G4331" s="103">
        <v>2</v>
      </c>
      <c r="H4331" t="s">
        <v>54</v>
      </c>
      <c r="I4331" s="103"/>
    </row>
    <row r="4332" spans="1:9" x14ac:dyDescent="0.35">
      <c r="A4332" t="s">
        <v>8197</v>
      </c>
      <c r="B4332" t="s">
        <v>49</v>
      </c>
      <c r="C4332" t="s">
        <v>7627</v>
      </c>
      <c r="D4332" t="s">
        <v>54</v>
      </c>
      <c r="E4332" s="103">
        <v>3.5974511174213943E-4</v>
      </c>
      <c r="F4332" s="103">
        <v>678258</v>
      </c>
      <c r="G4332" s="103">
        <v>2</v>
      </c>
      <c r="H4332" t="s">
        <v>54</v>
      </c>
      <c r="I4332" s="103"/>
    </row>
    <row r="4333" spans="1:9" x14ac:dyDescent="0.35">
      <c r="A4333" t="s">
        <v>8198</v>
      </c>
      <c r="B4333" t="s">
        <v>50</v>
      </c>
      <c r="C4333" t="s">
        <v>7627</v>
      </c>
      <c r="D4333" t="s">
        <v>54</v>
      </c>
      <c r="E4333" s="103">
        <v>16.37998759999882</v>
      </c>
      <c r="F4333" s="103">
        <v>678258</v>
      </c>
      <c r="G4333" s="103">
        <v>2</v>
      </c>
      <c r="H4333" t="s">
        <v>54</v>
      </c>
      <c r="I4333" s="103"/>
    </row>
    <row r="4334" spans="1:9" x14ac:dyDescent="0.35">
      <c r="A4334" t="s">
        <v>8199</v>
      </c>
      <c r="B4334" t="s">
        <v>51</v>
      </c>
      <c r="C4334" t="s">
        <v>7627</v>
      </c>
      <c r="D4334" t="s">
        <v>40</v>
      </c>
      <c r="E4334" s="103">
        <v>0.13017332863336681</v>
      </c>
      <c r="F4334" s="103">
        <v>678258</v>
      </c>
      <c r="G4334" s="103">
        <v>2</v>
      </c>
      <c r="H4334" t="s">
        <v>1078</v>
      </c>
      <c r="I4334" s="103"/>
    </row>
    <row r="4335" spans="1:9" x14ac:dyDescent="0.35">
      <c r="A4335" t="s">
        <v>8200</v>
      </c>
      <c r="B4335" t="s">
        <v>51</v>
      </c>
      <c r="C4335" t="s">
        <v>7627</v>
      </c>
      <c r="D4335" t="s">
        <v>5070</v>
      </c>
      <c r="E4335" s="103">
        <v>0.1496543310506267</v>
      </c>
      <c r="F4335" s="103">
        <v>678258</v>
      </c>
      <c r="G4335" s="103">
        <v>2</v>
      </c>
      <c r="H4335" t="s">
        <v>1078</v>
      </c>
      <c r="I4335" s="103"/>
    </row>
    <row r="4336" spans="1:9" x14ac:dyDescent="0.35">
      <c r="A4336" t="s">
        <v>8201</v>
      </c>
      <c r="B4336" t="s">
        <v>51</v>
      </c>
      <c r="C4336" t="s">
        <v>7627</v>
      </c>
      <c r="D4336" t="s">
        <v>5071</v>
      </c>
      <c r="E4336" s="103">
        <v>0.1496543310506267</v>
      </c>
      <c r="F4336" s="103">
        <v>678258</v>
      </c>
      <c r="G4336" s="103">
        <v>2</v>
      </c>
      <c r="H4336" t="s">
        <v>1078</v>
      </c>
      <c r="I4336" s="103"/>
    </row>
    <row r="4337" spans="1:9" x14ac:dyDescent="0.35">
      <c r="A4337" t="s">
        <v>8202</v>
      </c>
      <c r="B4337" t="s">
        <v>51</v>
      </c>
      <c r="C4337" t="s">
        <v>7627</v>
      </c>
      <c r="D4337" t="s">
        <v>5072</v>
      </c>
      <c r="E4337" s="103">
        <v>0.1496543310506267</v>
      </c>
      <c r="F4337" s="103">
        <v>678258</v>
      </c>
      <c r="G4337" s="103">
        <v>2</v>
      </c>
      <c r="H4337" t="s">
        <v>1078</v>
      </c>
      <c r="I4337" s="103"/>
    </row>
    <row r="4338" spans="1:9" x14ac:dyDescent="0.35">
      <c r="A4338" t="s">
        <v>8203</v>
      </c>
      <c r="B4338" t="s">
        <v>51</v>
      </c>
      <c r="C4338" t="s">
        <v>7627</v>
      </c>
      <c r="D4338" t="s">
        <v>42</v>
      </c>
      <c r="E4338" s="103">
        <v>0.1496543310506267</v>
      </c>
      <c r="F4338" s="103">
        <v>678258</v>
      </c>
      <c r="G4338" s="103">
        <v>2</v>
      </c>
      <c r="H4338" t="s">
        <v>1078</v>
      </c>
      <c r="I4338" s="103"/>
    </row>
    <row r="4339" spans="1:9" x14ac:dyDescent="0.35">
      <c r="A4339" t="s">
        <v>8204</v>
      </c>
      <c r="B4339" t="s">
        <v>51</v>
      </c>
      <c r="C4339" t="s">
        <v>7627</v>
      </c>
      <c r="D4339" t="s">
        <v>1767</v>
      </c>
      <c r="E4339" s="103">
        <v>0.1496543310506267</v>
      </c>
      <c r="F4339" s="103">
        <v>678258</v>
      </c>
      <c r="G4339" s="103">
        <v>2</v>
      </c>
      <c r="H4339" t="s">
        <v>1078</v>
      </c>
      <c r="I4339" s="103"/>
    </row>
    <row r="4340" spans="1:9" x14ac:dyDescent="0.35">
      <c r="A4340" t="s">
        <v>8205</v>
      </c>
      <c r="B4340" t="s">
        <v>51</v>
      </c>
      <c r="C4340" t="s">
        <v>7627</v>
      </c>
      <c r="D4340" t="s">
        <v>1768</v>
      </c>
      <c r="E4340" s="103">
        <v>0.10506328089412612</v>
      </c>
      <c r="F4340" s="103">
        <v>678258</v>
      </c>
      <c r="G4340" s="103">
        <v>2</v>
      </c>
      <c r="H4340" t="s">
        <v>1078</v>
      </c>
      <c r="I4340" s="103"/>
    </row>
    <row r="4341" spans="1:9" x14ac:dyDescent="0.35">
      <c r="A4341" t="s">
        <v>8206</v>
      </c>
      <c r="B4341" t="s">
        <v>51</v>
      </c>
      <c r="C4341" t="s">
        <v>7627</v>
      </c>
      <c r="D4341" t="s">
        <v>340</v>
      </c>
      <c r="E4341" s="103">
        <v>5.2255106031317264E-2</v>
      </c>
      <c r="F4341" s="103">
        <v>678258</v>
      </c>
      <c r="G4341" s="103">
        <v>2</v>
      </c>
      <c r="H4341" t="s">
        <v>1078</v>
      </c>
      <c r="I4341" s="103"/>
    </row>
    <row r="4342" spans="1:9" x14ac:dyDescent="0.35">
      <c r="A4342" t="s">
        <v>8207</v>
      </c>
      <c r="B4342" t="s">
        <v>51</v>
      </c>
      <c r="C4342" t="s">
        <v>7627</v>
      </c>
      <c r="D4342" t="s">
        <v>777</v>
      </c>
      <c r="E4342" s="103">
        <v>7.2213218360269907E-2</v>
      </c>
      <c r="F4342" s="103">
        <v>678258</v>
      </c>
      <c r="G4342" s="103">
        <v>2</v>
      </c>
      <c r="H4342" t="s">
        <v>1078</v>
      </c>
      <c r="I4342" s="103"/>
    </row>
    <row r="4343" spans="1:9" x14ac:dyDescent="0.35">
      <c r="A4343" t="s">
        <v>8208</v>
      </c>
      <c r="B4343" t="s">
        <v>51</v>
      </c>
      <c r="C4343" t="s">
        <v>7627</v>
      </c>
      <c r="D4343" t="s">
        <v>776</v>
      </c>
      <c r="E4343" s="103">
        <v>0.19368170969115389</v>
      </c>
      <c r="F4343" s="103">
        <v>678258</v>
      </c>
      <c r="G4343" s="103">
        <v>2</v>
      </c>
      <c r="H4343" t="s">
        <v>1078</v>
      </c>
      <c r="I4343" s="103"/>
    </row>
    <row r="4344" spans="1:9" x14ac:dyDescent="0.35">
      <c r="A4344" t="s">
        <v>8209</v>
      </c>
      <c r="B4344" t="s">
        <v>47</v>
      </c>
      <c r="C4344" t="s">
        <v>7628</v>
      </c>
      <c r="D4344" t="s">
        <v>54</v>
      </c>
      <c r="E4344" s="103">
        <v>4390</v>
      </c>
      <c r="F4344" s="103">
        <v>678258</v>
      </c>
      <c r="G4344" s="103">
        <v>2</v>
      </c>
      <c r="H4344" t="s">
        <v>54</v>
      </c>
      <c r="I4344" s="103"/>
    </row>
    <row r="4345" spans="1:9" x14ac:dyDescent="0.35">
      <c r="A4345" t="s">
        <v>8210</v>
      </c>
      <c r="B4345" t="s">
        <v>48</v>
      </c>
      <c r="C4345" t="s">
        <v>7628</v>
      </c>
      <c r="D4345" t="s">
        <v>54</v>
      </c>
      <c r="E4345" s="103">
        <v>10971349.982800001</v>
      </c>
      <c r="F4345" s="103">
        <v>678258</v>
      </c>
      <c r="G4345" s="103">
        <v>2</v>
      </c>
      <c r="H4345" t="s">
        <v>54</v>
      </c>
      <c r="I4345" s="103"/>
    </row>
    <row r="4346" spans="1:9" x14ac:dyDescent="0.35">
      <c r="A4346" t="s">
        <v>8211</v>
      </c>
      <c r="B4346" t="s">
        <v>49</v>
      </c>
      <c r="C4346" t="s">
        <v>7628</v>
      </c>
      <c r="D4346" t="s">
        <v>54</v>
      </c>
      <c r="E4346" s="103">
        <v>6.4724632809343933E-3</v>
      </c>
      <c r="F4346" s="103">
        <v>678258</v>
      </c>
      <c r="G4346" s="103">
        <v>2</v>
      </c>
      <c r="H4346" t="s">
        <v>54</v>
      </c>
      <c r="I4346" s="103"/>
    </row>
    <row r="4347" spans="1:9" x14ac:dyDescent="0.35">
      <c r="A4347" t="s">
        <v>8212</v>
      </c>
      <c r="B4347" t="s">
        <v>50</v>
      </c>
      <c r="C4347" t="s">
        <v>7628</v>
      </c>
      <c r="D4347" t="s">
        <v>54</v>
      </c>
      <c r="E4347" s="103">
        <v>16.175776743952891</v>
      </c>
      <c r="F4347" s="103">
        <v>678258</v>
      </c>
      <c r="G4347" s="103">
        <v>2</v>
      </c>
      <c r="H4347" t="s">
        <v>54</v>
      </c>
      <c r="I4347" s="103"/>
    </row>
    <row r="4348" spans="1:9" x14ac:dyDescent="0.35">
      <c r="A4348" t="s">
        <v>8213</v>
      </c>
      <c r="B4348" t="s">
        <v>51</v>
      </c>
      <c r="C4348" t="s">
        <v>7628</v>
      </c>
      <c r="D4348" t="s">
        <v>40</v>
      </c>
      <c r="E4348" s="103">
        <v>7.7478748847090431E-3</v>
      </c>
      <c r="F4348" s="103">
        <v>678258</v>
      </c>
      <c r="G4348" s="103">
        <v>2</v>
      </c>
      <c r="H4348" t="s">
        <v>1078</v>
      </c>
      <c r="I4348" s="103"/>
    </row>
    <row r="4349" spans="1:9" x14ac:dyDescent="0.35">
      <c r="A4349" t="s">
        <v>8214</v>
      </c>
      <c r="B4349" t="s">
        <v>51</v>
      </c>
      <c r="C4349" t="s">
        <v>7628</v>
      </c>
      <c r="D4349" t="s">
        <v>5070</v>
      </c>
      <c r="E4349" s="103">
        <v>7.8635789408068989E-3</v>
      </c>
      <c r="F4349" s="103">
        <v>678258</v>
      </c>
      <c r="G4349" s="103">
        <v>2</v>
      </c>
      <c r="H4349" t="s">
        <v>1078</v>
      </c>
      <c r="I4349" s="103"/>
    </row>
    <row r="4350" spans="1:9" x14ac:dyDescent="0.35">
      <c r="A4350" t="s">
        <v>8215</v>
      </c>
      <c r="B4350" t="s">
        <v>51</v>
      </c>
      <c r="C4350" t="s">
        <v>7628</v>
      </c>
      <c r="D4350" t="s">
        <v>5071</v>
      </c>
      <c r="E4350" s="103">
        <v>7.8635789408068989E-3</v>
      </c>
      <c r="F4350" s="103">
        <v>678258</v>
      </c>
      <c r="G4350" s="103">
        <v>2</v>
      </c>
      <c r="H4350" t="s">
        <v>1078</v>
      </c>
      <c r="I4350" s="103"/>
    </row>
    <row r="4351" spans="1:9" x14ac:dyDescent="0.35">
      <c r="A4351" t="s">
        <v>8216</v>
      </c>
      <c r="B4351" t="s">
        <v>51</v>
      </c>
      <c r="C4351" t="s">
        <v>7628</v>
      </c>
      <c r="D4351" t="s">
        <v>5072</v>
      </c>
      <c r="E4351" s="103">
        <v>7.8635789408068989E-3</v>
      </c>
      <c r="F4351" s="103">
        <v>678258</v>
      </c>
      <c r="G4351" s="103">
        <v>2</v>
      </c>
      <c r="H4351" t="s">
        <v>1078</v>
      </c>
      <c r="I4351" s="103"/>
    </row>
    <row r="4352" spans="1:9" x14ac:dyDescent="0.35">
      <c r="A4352" t="s">
        <v>8217</v>
      </c>
      <c r="B4352" t="s">
        <v>51</v>
      </c>
      <c r="C4352" t="s">
        <v>7628</v>
      </c>
      <c r="D4352" t="s">
        <v>42</v>
      </c>
      <c r="E4352" s="103">
        <v>7.7744936778300147E-3</v>
      </c>
      <c r="F4352" s="103">
        <v>678258</v>
      </c>
      <c r="G4352" s="103">
        <v>2</v>
      </c>
      <c r="H4352" t="s">
        <v>1078</v>
      </c>
      <c r="I4352" s="103"/>
    </row>
    <row r="4353" spans="1:9" x14ac:dyDescent="0.35">
      <c r="A4353" t="s">
        <v>8218</v>
      </c>
      <c r="B4353" t="s">
        <v>51</v>
      </c>
      <c r="C4353" t="s">
        <v>7628</v>
      </c>
      <c r="D4353" t="s">
        <v>1767</v>
      </c>
      <c r="E4353" s="103">
        <v>7.6198536803328094E-3</v>
      </c>
      <c r="F4353" s="103">
        <v>678258</v>
      </c>
      <c r="G4353" s="103">
        <v>2</v>
      </c>
      <c r="H4353" t="s">
        <v>1078</v>
      </c>
      <c r="I4353" s="103"/>
    </row>
    <row r="4354" spans="1:9" x14ac:dyDescent="0.35">
      <c r="A4354" t="s">
        <v>8219</v>
      </c>
      <c r="B4354" t="s">
        <v>51</v>
      </c>
      <c r="C4354" t="s">
        <v>7628</v>
      </c>
      <c r="D4354" t="s">
        <v>1768</v>
      </c>
      <c r="E4354" s="103">
        <v>3.9146973500598812E-3</v>
      </c>
      <c r="F4354" s="103">
        <v>678258</v>
      </c>
      <c r="G4354" s="103">
        <v>2</v>
      </c>
      <c r="H4354" t="s">
        <v>1078</v>
      </c>
      <c r="I4354" s="103"/>
    </row>
    <row r="4355" spans="1:9" x14ac:dyDescent="0.35">
      <c r="A4355" t="s">
        <v>8220</v>
      </c>
      <c r="B4355" t="s">
        <v>51</v>
      </c>
      <c r="C4355" t="s">
        <v>7628</v>
      </c>
      <c r="D4355" t="s">
        <v>340</v>
      </c>
      <c r="E4355" s="103">
        <v>5.5511894906944597E-3</v>
      </c>
      <c r="F4355" s="103">
        <v>678258</v>
      </c>
      <c r="G4355" s="103">
        <v>2</v>
      </c>
      <c r="H4355" t="s">
        <v>1078</v>
      </c>
      <c r="I4355" s="103"/>
    </row>
    <row r="4356" spans="1:9" x14ac:dyDescent="0.35">
      <c r="A4356" t="s">
        <v>8221</v>
      </c>
      <c r="B4356" t="s">
        <v>51</v>
      </c>
      <c r="C4356" t="s">
        <v>7628</v>
      </c>
      <c r="D4356" t="s">
        <v>777</v>
      </c>
      <c r="E4356" s="103">
        <v>4.265293836761031E-3</v>
      </c>
      <c r="F4356" s="103">
        <v>678258</v>
      </c>
      <c r="G4356" s="103">
        <v>2</v>
      </c>
      <c r="H4356" t="s">
        <v>1078</v>
      </c>
      <c r="I4356" s="103"/>
    </row>
    <row r="4357" spans="1:9" x14ac:dyDescent="0.35">
      <c r="A4357" t="s">
        <v>8222</v>
      </c>
      <c r="B4357" t="s">
        <v>51</v>
      </c>
      <c r="C4357" t="s">
        <v>7628</v>
      </c>
      <c r="D4357" t="s">
        <v>776</v>
      </c>
      <c r="E4357" s="103">
        <v>1.0817728373908934E-2</v>
      </c>
      <c r="F4357" s="103">
        <v>678258</v>
      </c>
      <c r="G4357" s="103">
        <v>2</v>
      </c>
      <c r="H4357" t="s">
        <v>1078</v>
      </c>
      <c r="I4357" s="103"/>
    </row>
    <row r="4358" spans="1:9" x14ac:dyDescent="0.35">
      <c r="A4358" t="s">
        <v>8223</v>
      </c>
      <c r="B4358" t="s">
        <v>47</v>
      </c>
      <c r="C4358" t="s">
        <v>7629</v>
      </c>
      <c r="D4358" t="s">
        <v>54</v>
      </c>
      <c r="E4358" s="103">
        <v>4634</v>
      </c>
      <c r="F4358" s="103">
        <v>678258</v>
      </c>
      <c r="G4358" s="103">
        <v>2</v>
      </c>
      <c r="H4358" t="s">
        <v>54</v>
      </c>
      <c r="I4358" s="103"/>
    </row>
    <row r="4359" spans="1:9" x14ac:dyDescent="0.35">
      <c r="A4359" t="s">
        <v>8224</v>
      </c>
      <c r="B4359" t="s">
        <v>48</v>
      </c>
      <c r="C4359" t="s">
        <v>7629</v>
      </c>
      <c r="D4359" t="s">
        <v>54</v>
      </c>
      <c r="E4359" s="103">
        <v>22081207.612399999</v>
      </c>
      <c r="F4359" s="103">
        <v>678258</v>
      </c>
      <c r="G4359" s="103">
        <v>2</v>
      </c>
      <c r="H4359" t="s">
        <v>54</v>
      </c>
      <c r="I4359" s="103"/>
    </row>
    <row r="4360" spans="1:9" x14ac:dyDescent="0.35">
      <c r="A4360" t="s">
        <v>8225</v>
      </c>
      <c r="B4360" t="s">
        <v>49</v>
      </c>
      <c r="C4360" t="s">
        <v>7629</v>
      </c>
      <c r="D4360" t="s">
        <v>54</v>
      </c>
      <c r="E4360" s="103">
        <v>6.832208392676533E-3</v>
      </c>
      <c r="F4360" s="103">
        <v>678258</v>
      </c>
      <c r="G4360" s="103">
        <v>2</v>
      </c>
      <c r="H4360" t="s">
        <v>54</v>
      </c>
      <c r="I4360" s="103"/>
    </row>
    <row r="4361" spans="1:9" x14ac:dyDescent="0.35">
      <c r="A4361" t="s">
        <v>8226</v>
      </c>
      <c r="B4361" t="s">
        <v>50</v>
      </c>
      <c r="C4361" t="s">
        <v>7629</v>
      </c>
      <c r="D4361" t="s">
        <v>54</v>
      </c>
      <c r="E4361" s="103">
        <v>32.555764343951708</v>
      </c>
      <c r="F4361" s="103">
        <v>678258</v>
      </c>
      <c r="G4361" s="103">
        <v>2</v>
      </c>
      <c r="H4361" t="s">
        <v>54</v>
      </c>
      <c r="I4361" s="103"/>
    </row>
    <row r="4362" spans="1:9" x14ac:dyDescent="0.35">
      <c r="A4362" t="s">
        <v>8227</v>
      </c>
      <c r="B4362" t="s">
        <v>51</v>
      </c>
      <c r="C4362" t="s">
        <v>7629</v>
      </c>
      <c r="D4362" t="s">
        <v>40</v>
      </c>
      <c r="E4362" s="103">
        <v>1.4194100761850278E-2</v>
      </c>
      <c r="F4362" s="103">
        <v>678258</v>
      </c>
      <c r="G4362" s="103">
        <v>2</v>
      </c>
      <c r="H4362" t="s">
        <v>1078</v>
      </c>
      <c r="I4362" s="103"/>
    </row>
    <row r="4363" spans="1:9" x14ac:dyDescent="0.35">
      <c r="A4363" t="s">
        <v>8228</v>
      </c>
      <c r="B4363" t="s">
        <v>51</v>
      </c>
      <c r="C4363" t="s">
        <v>7629</v>
      </c>
      <c r="D4363" t="s">
        <v>5070</v>
      </c>
      <c r="E4363" s="103">
        <v>1.5329470937957529E-2</v>
      </c>
      <c r="F4363" s="103">
        <v>678258</v>
      </c>
      <c r="G4363" s="103">
        <v>2</v>
      </c>
      <c r="H4363" t="s">
        <v>1078</v>
      </c>
      <c r="I4363" s="103"/>
    </row>
    <row r="4364" spans="1:9" x14ac:dyDescent="0.35">
      <c r="A4364" t="s">
        <v>8229</v>
      </c>
      <c r="B4364" t="s">
        <v>51</v>
      </c>
      <c r="C4364" t="s">
        <v>7629</v>
      </c>
      <c r="D4364" t="s">
        <v>5071</v>
      </c>
      <c r="E4364" s="103">
        <v>1.5329470937957529E-2</v>
      </c>
      <c r="F4364" s="103">
        <v>678258</v>
      </c>
      <c r="G4364" s="103">
        <v>2</v>
      </c>
      <c r="H4364" t="s">
        <v>1078</v>
      </c>
      <c r="I4364" s="103"/>
    </row>
    <row r="4365" spans="1:9" x14ac:dyDescent="0.35">
      <c r="A4365" t="s">
        <v>8230</v>
      </c>
      <c r="B4365" t="s">
        <v>51</v>
      </c>
      <c r="C4365" t="s">
        <v>7629</v>
      </c>
      <c r="D4365" t="s">
        <v>5072</v>
      </c>
      <c r="E4365" s="103">
        <v>1.5329470937957529E-2</v>
      </c>
      <c r="F4365" s="103">
        <v>678258</v>
      </c>
      <c r="G4365" s="103">
        <v>2</v>
      </c>
      <c r="H4365" t="s">
        <v>1078</v>
      </c>
      <c r="I4365" s="103"/>
    </row>
    <row r="4366" spans="1:9" x14ac:dyDescent="0.35">
      <c r="A4366" t="s">
        <v>8231</v>
      </c>
      <c r="B4366" t="s">
        <v>51</v>
      </c>
      <c r="C4366" t="s">
        <v>7629</v>
      </c>
      <c r="D4366" t="s">
        <v>42</v>
      </c>
      <c r="E4366" s="103">
        <v>1.5245076396639336E-2</v>
      </c>
      <c r="F4366" s="103">
        <v>678258</v>
      </c>
      <c r="G4366" s="103">
        <v>2</v>
      </c>
      <c r="H4366" t="s">
        <v>1078</v>
      </c>
      <c r="I4366" s="103"/>
    </row>
    <row r="4367" spans="1:9" x14ac:dyDescent="0.35">
      <c r="A4367" t="s">
        <v>8232</v>
      </c>
      <c r="B4367" t="s">
        <v>51</v>
      </c>
      <c r="C4367" t="s">
        <v>7629</v>
      </c>
      <c r="D4367" t="s">
        <v>1767</v>
      </c>
      <c r="E4367" s="103">
        <v>1.5098578859088031E-2</v>
      </c>
      <c r="F4367" s="103">
        <v>678258</v>
      </c>
      <c r="G4367" s="103">
        <v>2</v>
      </c>
      <c r="H4367" t="s">
        <v>1078</v>
      </c>
      <c r="I4367" s="103"/>
    </row>
    <row r="4368" spans="1:9" x14ac:dyDescent="0.35">
      <c r="A4368" t="s">
        <v>8233</v>
      </c>
      <c r="B4368" t="s">
        <v>51</v>
      </c>
      <c r="C4368" t="s">
        <v>7629</v>
      </c>
      <c r="D4368" t="s">
        <v>1768</v>
      </c>
      <c r="E4368" s="103">
        <v>9.2406046406840001E-3</v>
      </c>
      <c r="F4368" s="103">
        <v>678258</v>
      </c>
      <c r="G4368" s="103">
        <v>2</v>
      </c>
      <c r="H4368" t="s">
        <v>1078</v>
      </c>
      <c r="I4368" s="103"/>
    </row>
    <row r="4369" spans="1:9" x14ac:dyDescent="0.35">
      <c r="A4369" t="s">
        <v>8234</v>
      </c>
      <c r="B4369" t="s">
        <v>51</v>
      </c>
      <c r="C4369" t="s">
        <v>7629</v>
      </c>
      <c r="D4369" t="s">
        <v>340</v>
      </c>
      <c r="E4369" s="103">
        <v>8.0103512593418403E-3</v>
      </c>
      <c r="F4369" s="103">
        <v>678258</v>
      </c>
      <c r="G4369" s="103">
        <v>2</v>
      </c>
      <c r="H4369" t="s">
        <v>1078</v>
      </c>
      <c r="I4369" s="103"/>
    </row>
    <row r="4370" spans="1:9" x14ac:dyDescent="0.35">
      <c r="A4370" t="s">
        <v>8235</v>
      </c>
      <c r="B4370" t="s">
        <v>51</v>
      </c>
      <c r="C4370" t="s">
        <v>7629</v>
      </c>
      <c r="D4370" t="s">
        <v>777</v>
      </c>
      <c r="E4370" s="103">
        <v>7.8430438548309847E-3</v>
      </c>
      <c r="F4370" s="103">
        <v>678258</v>
      </c>
      <c r="G4370" s="103">
        <v>2</v>
      </c>
      <c r="H4370" t="s">
        <v>1078</v>
      </c>
      <c r="I4370" s="103"/>
    </row>
    <row r="4371" spans="1:9" x14ac:dyDescent="0.35">
      <c r="A4371" t="s">
        <v>8236</v>
      </c>
      <c r="B4371" t="s">
        <v>51</v>
      </c>
      <c r="C4371" t="s">
        <v>7629</v>
      </c>
      <c r="D4371" t="s">
        <v>776</v>
      </c>
      <c r="E4371" s="103">
        <v>2.0446302271493692E-2</v>
      </c>
      <c r="F4371" s="103">
        <v>678258</v>
      </c>
      <c r="G4371" s="103">
        <v>2</v>
      </c>
      <c r="H4371" t="s">
        <v>1078</v>
      </c>
      <c r="I4371" s="103"/>
    </row>
    <row r="4372" spans="1:9" x14ac:dyDescent="0.35">
      <c r="A4372" t="s">
        <v>8237</v>
      </c>
      <c r="B4372" t="s">
        <v>47</v>
      </c>
      <c r="C4372" t="s">
        <v>7630</v>
      </c>
      <c r="D4372" t="s">
        <v>54</v>
      </c>
      <c r="E4372" s="103">
        <v>4634</v>
      </c>
      <c r="F4372" s="103">
        <v>678258</v>
      </c>
      <c r="G4372" s="103">
        <v>2</v>
      </c>
      <c r="H4372" t="s">
        <v>54</v>
      </c>
      <c r="I4372" s="103"/>
    </row>
    <row r="4373" spans="1:9" x14ac:dyDescent="0.35">
      <c r="A4373" t="s">
        <v>8238</v>
      </c>
      <c r="B4373" t="s">
        <v>48</v>
      </c>
      <c r="C4373" t="s">
        <v>7630</v>
      </c>
      <c r="D4373" t="s">
        <v>54</v>
      </c>
      <c r="E4373" s="103">
        <v>22081207.612399999</v>
      </c>
      <c r="F4373" s="103">
        <v>678258</v>
      </c>
      <c r="G4373" s="103">
        <v>2</v>
      </c>
      <c r="H4373" t="s">
        <v>54</v>
      </c>
      <c r="I4373" s="103"/>
    </row>
    <row r="4374" spans="1:9" x14ac:dyDescent="0.35">
      <c r="A4374" t="s">
        <v>8239</v>
      </c>
      <c r="B4374" t="s">
        <v>49</v>
      </c>
      <c r="C4374" t="s">
        <v>7630</v>
      </c>
      <c r="D4374" t="s">
        <v>54</v>
      </c>
      <c r="E4374" s="103">
        <v>6.832208392676533E-3</v>
      </c>
      <c r="F4374" s="103">
        <v>678258</v>
      </c>
      <c r="G4374" s="103">
        <v>2</v>
      </c>
      <c r="H4374" t="s">
        <v>54</v>
      </c>
      <c r="I4374" s="103"/>
    </row>
    <row r="4375" spans="1:9" x14ac:dyDescent="0.35">
      <c r="A4375" t="s">
        <v>8240</v>
      </c>
      <c r="B4375" t="s">
        <v>50</v>
      </c>
      <c r="C4375" t="s">
        <v>7630</v>
      </c>
      <c r="D4375" t="s">
        <v>54</v>
      </c>
      <c r="E4375" s="103">
        <v>32.555764343951708</v>
      </c>
      <c r="F4375" s="103">
        <v>678258</v>
      </c>
      <c r="G4375" s="103">
        <v>2</v>
      </c>
      <c r="H4375" t="s">
        <v>54</v>
      </c>
      <c r="I4375" s="103"/>
    </row>
    <row r="4376" spans="1:9" x14ac:dyDescent="0.35">
      <c r="A4376" t="s">
        <v>8241</v>
      </c>
      <c r="B4376" t="s">
        <v>51</v>
      </c>
      <c r="C4376" t="s">
        <v>7630</v>
      </c>
      <c r="D4376" t="s">
        <v>40</v>
      </c>
      <c r="E4376" s="103">
        <v>1.4194100761850278E-2</v>
      </c>
      <c r="F4376" s="103">
        <v>678258</v>
      </c>
      <c r="G4376" s="103">
        <v>2</v>
      </c>
      <c r="H4376" t="s">
        <v>1078</v>
      </c>
      <c r="I4376" s="103"/>
    </row>
    <row r="4377" spans="1:9" x14ac:dyDescent="0.35">
      <c r="A4377" t="s">
        <v>8242</v>
      </c>
      <c r="B4377" t="s">
        <v>51</v>
      </c>
      <c r="C4377" t="s">
        <v>7630</v>
      </c>
      <c r="D4377" t="s">
        <v>5070</v>
      </c>
      <c r="E4377" s="103">
        <v>1.5329470937957529E-2</v>
      </c>
      <c r="F4377" s="103">
        <v>678258</v>
      </c>
      <c r="G4377" s="103">
        <v>2</v>
      </c>
      <c r="H4377" t="s">
        <v>1078</v>
      </c>
      <c r="I4377" s="103"/>
    </row>
    <row r="4378" spans="1:9" x14ac:dyDescent="0.35">
      <c r="A4378" t="s">
        <v>8243</v>
      </c>
      <c r="B4378" t="s">
        <v>51</v>
      </c>
      <c r="C4378" t="s">
        <v>7630</v>
      </c>
      <c r="D4378" t="s">
        <v>5071</v>
      </c>
      <c r="E4378" s="103">
        <v>1.5329470937957529E-2</v>
      </c>
      <c r="F4378" s="103">
        <v>678258</v>
      </c>
      <c r="G4378" s="103">
        <v>2</v>
      </c>
      <c r="H4378" t="s">
        <v>1078</v>
      </c>
      <c r="I4378" s="103"/>
    </row>
    <row r="4379" spans="1:9" x14ac:dyDescent="0.35">
      <c r="A4379" t="s">
        <v>8244</v>
      </c>
      <c r="B4379" t="s">
        <v>51</v>
      </c>
      <c r="C4379" t="s">
        <v>7630</v>
      </c>
      <c r="D4379" t="s">
        <v>5072</v>
      </c>
      <c r="E4379" s="103">
        <v>1.5329470937957529E-2</v>
      </c>
      <c r="F4379" s="103">
        <v>678258</v>
      </c>
      <c r="G4379" s="103">
        <v>2</v>
      </c>
      <c r="H4379" t="s">
        <v>1078</v>
      </c>
      <c r="I4379" s="103"/>
    </row>
    <row r="4380" spans="1:9" x14ac:dyDescent="0.35">
      <c r="A4380" t="s">
        <v>8245</v>
      </c>
      <c r="B4380" t="s">
        <v>51</v>
      </c>
      <c r="C4380" t="s">
        <v>7630</v>
      </c>
      <c r="D4380" t="s">
        <v>42</v>
      </c>
      <c r="E4380" s="103">
        <v>1.5245076396639336E-2</v>
      </c>
      <c r="F4380" s="103">
        <v>678258</v>
      </c>
      <c r="G4380" s="103">
        <v>2</v>
      </c>
      <c r="H4380" t="s">
        <v>1078</v>
      </c>
      <c r="I4380" s="103"/>
    </row>
    <row r="4381" spans="1:9" x14ac:dyDescent="0.35">
      <c r="A4381" t="s">
        <v>8246</v>
      </c>
      <c r="B4381" t="s">
        <v>51</v>
      </c>
      <c r="C4381" t="s">
        <v>7630</v>
      </c>
      <c r="D4381" t="s">
        <v>1767</v>
      </c>
      <c r="E4381" s="103">
        <v>1.5098578859088031E-2</v>
      </c>
      <c r="F4381" s="103">
        <v>678258</v>
      </c>
      <c r="G4381" s="103">
        <v>2</v>
      </c>
      <c r="H4381" t="s">
        <v>1078</v>
      </c>
      <c r="I4381" s="103"/>
    </row>
    <row r="4382" spans="1:9" x14ac:dyDescent="0.35">
      <c r="A4382" t="s">
        <v>8247</v>
      </c>
      <c r="B4382" t="s">
        <v>51</v>
      </c>
      <c r="C4382" t="s">
        <v>7630</v>
      </c>
      <c r="D4382" t="s">
        <v>1768</v>
      </c>
      <c r="E4382" s="103">
        <v>9.2406046406840001E-3</v>
      </c>
      <c r="F4382" s="103">
        <v>678258</v>
      </c>
      <c r="G4382" s="103">
        <v>2</v>
      </c>
      <c r="H4382" t="s">
        <v>1078</v>
      </c>
      <c r="I4382" s="103"/>
    </row>
    <row r="4383" spans="1:9" x14ac:dyDescent="0.35">
      <c r="A4383" t="s">
        <v>8248</v>
      </c>
      <c r="B4383" t="s">
        <v>51</v>
      </c>
      <c r="C4383" t="s">
        <v>7630</v>
      </c>
      <c r="D4383" t="s">
        <v>340</v>
      </c>
      <c r="E4383" s="103">
        <v>8.0103512593418403E-3</v>
      </c>
      <c r="F4383" s="103">
        <v>678258</v>
      </c>
      <c r="G4383" s="103">
        <v>2</v>
      </c>
      <c r="H4383" t="s">
        <v>1078</v>
      </c>
      <c r="I4383" s="103"/>
    </row>
    <row r="4384" spans="1:9" x14ac:dyDescent="0.35">
      <c r="A4384" t="s">
        <v>8249</v>
      </c>
      <c r="B4384" t="s">
        <v>51</v>
      </c>
      <c r="C4384" t="s">
        <v>7630</v>
      </c>
      <c r="D4384" t="s">
        <v>777</v>
      </c>
      <c r="E4384" s="103">
        <v>7.8430438548309847E-3</v>
      </c>
      <c r="F4384" s="103">
        <v>678258</v>
      </c>
      <c r="G4384" s="103">
        <v>2</v>
      </c>
      <c r="H4384" t="s">
        <v>1078</v>
      </c>
      <c r="I4384" s="103"/>
    </row>
    <row r="4385" spans="1:9" x14ac:dyDescent="0.35">
      <c r="A4385" t="s">
        <v>8250</v>
      </c>
      <c r="B4385" t="s">
        <v>51</v>
      </c>
      <c r="C4385" t="s">
        <v>7630</v>
      </c>
      <c r="D4385" t="s">
        <v>776</v>
      </c>
      <c r="E4385" s="103">
        <v>2.0446302271493692E-2</v>
      </c>
      <c r="F4385" s="103">
        <v>678258</v>
      </c>
      <c r="G4385" s="103">
        <v>2</v>
      </c>
      <c r="H4385" t="s">
        <v>1078</v>
      </c>
      <c r="I4385" s="103"/>
    </row>
    <row r="4386" spans="1:9" x14ac:dyDescent="0.35">
      <c r="A4386" t="s">
        <v>116</v>
      </c>
      <c r="B4386" t="s">
        <v>47</v>
      </c>
      <c r="C4386" t="s">
        <v>35</v>
      </c>
      <c r="D4386" t="s">
        <v>54</v>
      </c>
      <c r="E4386" s="103">
        <v>0</v>
      </c>
      <c r="F4386" s="103">
        <v>678455</v>
      </c>
      <c r="G4386" s="103">
        <v>3</v>
      </c>
      <c r="H4386" t="s">
        <v>54</v>
      </c>
      <c r="I4386" s="103"/>
    </row>
    <row r="4387" spans="1:9" x14ac:dyDescent="0.35">
      <c r="A4387" t="s">
        <v>117</v>
      </c>
      <c r="B4387" t="s">
        <v>48</v>
      </c>
      <c r="C4387" t="s">
        <v>35</v>
      </c>
      <c r="D4387" t="s">
        <v>54</v>
      </c>
      <c r="E4387" s="103">
        <v>0</v>
      </c>
      <c r="F4387" s="103">
        <v>678455</v>
      </c>
      <c r="G4387" s="103">
        <v>3</v>
      </c>
      <c r="H4387" t="s">
        <v>54</v>
      </c>
      <c r="I4387" s="103"/>
    </row>
    <row r="4388" spans="1:9" x14ac:dyDescent="0.35">
      <c r="A4388" t="s">
        <v>118</v>
      </c>
      <c r="B4388" t="s">
        <v>49</v>
      </c>
      <c r="C4388" t="s">
        <v>35</v>
      </c>
      <c r="D4388" t="s">
        <v>54</v>
      </c>
      <c r="E4388" s="103">
        <v>0</v>
      </c>
      <c r="F4388" s="103">
        <v>678455</v>
      </c>
      <c r="G4388" s="103">
        <v>3</v>
      </c>
      <c r="H4388" t="s">
        <v>54</v>
      </c>
      <c r="I4388" s="103"/>
    </row>
    <row r="4389" spans="1:9" x14ac:dyDescent="0.35">
      <c r="A4389" t="s">
        <v>119</v>
      </c>
      <c r="B4389" t="s">
        <v>50</v>
      </c>
      <c r="C4389" t="s">
        <v>35</v>
      </c>
      <c r="D4389" t="s">
        <v>54</v>
      </c>
      <c r="E4389" s="103">
        <v>0</v>
      </c>
      <c r="F4389" s="103">
        <v>678455</v>
      </c>
      <c r="G4389" s="103">
        <v>3</v>
      </c>
      <c r="H4389" t="s">
        <v>54</v>
      </c>
      <c r="I4389" s="103"/>
    </row>
    <row r="4390" spans="1:9" x14ac:dyDescent="0.35">
      <c r="A4390" t="s">
        <v>4637</v>
      </c>
      <c r="B4390" t="s">
        <v>47</v>
      </c>
      <c r="C4390" t="s">
        <v>4357</v>
      </c>
      <c r="D4390" t="s">
        <v>54</v>
      </c>
      <c r="E4390" s="103">
        <v>17246</v>
      </c>
      <c r="F4390" s="103">
        <v>678455</v>
      </c>
      <c r="G4390" s="103">
        <v>3</v>
      </c>
      <c r="H4390" t="s">
        <v>54</v>
      </c>
      <c r="I4390" s="103"/>
    </row>
    <row r="4391" spans="1:9" x14ac:dyDescent="0.35">
      <c r="A4391" t="s">
        <v>4638</v>
      </c>
      <c r="B4391" t="s">
        <v>48</v>
      </c>
      <c r="C4391" t="s">
        <v>4357</v>
      </c>
      <c r="D4391" t="s">
        <v>54</v>
      </c>
      <c r="E4391" s="103">
        <v>344858344.01363099</v>
      </c>
      <c r="F4391" s="103">
        <v>678455</v>
      </c>
      <c r="G4391" s="103">
        <v>3</v>
      </c>
      <c r="H4391" t="s">
        <v>54</v>
      </c>
      <c r="I4391" s="103"/>
    </row>
    <row r="4392" spans="1:9" x14ac:dyDescent="0.35">
      <c r="A4392" t="s">
        <v>4639</v>
      </c>
      <c r="B4392" t="s">
        <v>49</v>
      </c>
      <c r="C4392" t="s">
        <v>4357</v>
      </c>
      <c r="D4392" t="s">
        <v>54</v>
      </c>
      <c r="E4392" s="103">
        <v>2.5419519349109375E-2</v>
      </c>
      <c r="F4392" s="103">
        <v>678455</v>
      </c>
      <c r="G4392" s="103">
        <v>3</v>
      </c>
      <c r="H4392" t="s">
        <v>54</v>
      </c>
      <c r="I4392" s="103"/>
    </row>
    <row r="4393" spans="1:9" x14ac:dyDescent="0.35">
      <c r="A4393" t="s">
        <v>4640</v>
      </c>
      <c r="B4393" t="s">
        <v>50</v>
      </c>
      <c r="C4393" t="s">
        <v>4357</v>
      </c>
      <c r="D4393" t="s">
        <v>54</v>
      </c>
      <c r="E4393" s="103">
        <v>508.29950993600312</v>
      </c>
      <c r="F4393" s="103">
        <v>678455</v>
      </c>
      <c r="G4393" s="103">
        <v>3</v>
      </c>
      <c r="H4393" t="s">
        <v>54</v>
      </c>
      <c r="I4393" s="103"/>
    </row>
    <row r="4394" spans="1:9" x14ac:dyDescent="0.35">
      <c r="A4394" t="s">
        <v>4641</v>
      </c>
      <c r="B4394" t="s">
        <v>51</v>
      </c>
      <c r="C4394" t="s">
        <v>4357</v>
      </c>
      <c r="D4394" t="s">
        <v>40</v>
      </c>
      <c r="E4394" s="103">
        <v>4.0778979550351056E-2</v>
      </c>
      <c r="F4394" s="103">
        <v>678455</v>
      </c>
      <c r="G4394" s="103">
        <v>3</v>
      </c>
      <c r="H4394" t="s">
        <v>1078</v>
      </c>
      <c r="I4394" s="103"/>
    </row>
    <row r="4395" spans="1:9" x14ac:dyDescent="0.35">
      <c r="A4395" t="s">
        <v>6399</v>
      </c>
      <c r="B4395" t="s">
        <v>51</v>
      </c>
      <c r="C4395" t="s">
        <v>4357</v>
      </c>
      <c r="D4395" t="s">
        <v>5070</v>
      </c>
      <c r="E4395" s="103">
        <v>5.7467432931077554E-2</v>
      </c>
      <c r="F4395" s="103">
        <v>678455</v>
      </c>
      <c r="G4395" s="103">
        <v>3</v>
      </c>
      <c r="H4395" t="s">
        <v>1078</v>
      </c>
      <c r="I4395" s="103"/>
    </row>
    <row r="4396" spans="1:9" x14ac:dyDescent="0.35">
      <c r="A4396" t="s">
        <v>6400</v>
      </c>
      <c r="B4396" t="s">
        <v>51</v>
      </c>
      <c r="C4396" t="s">
        <v>4357</v>
      </c>
      <c r="D4396" t="s">
        <v>5071</v>
      </c>
      <c r="E4396" s="103">
        <v>5.7387631166964354E-2</v>
      </c>
      <c r="F4396" s="103">
        <v>678455</v>
      </c>
      <c r="G4396" s="103">
        <v>3</v>
      </c>
      <c r="H4396" t="s">
        <v>1078</v>
      </c>
      <c r="I4396" s="103"/>
    </row>
    <row r="4397" spans="1:9" x14ac:dyDescent="0.35">
      <c r="A4397" t="s">
        <v>6401</v>
      </c>
      <c r="B4397" t="s">
        <v>51</v>
      </c>
      <c r="C4397" t="s">
        <v>4357</v>
      </c>
      <c r="D4397" t="s">
        <v>5072</v>
      </c>
      <c r="E4397" s="103">
        <v>5.7461864334607884E-2</v>
      </c>
      <c r="F4397" s="103">
        <v>678455</v>
      </c>
      <c r="G4397" s="103">
        <v>3</v>
      </c>
      <c r="H4397" t="s">
        <v>1078</v>
      </c>
      <c r="I4397" s="103"/>
    </row>
    <row r="4398" spans="1:9" x14ac:dyDescent="0.35">
      <c r="A4398" t="s">
        <v>4642</v>
      </c>
      <c r="B4398" t="s">
        <v>51</v>
      </c>
      <c r="C4398" t="s">
        <v>4357</v>
      </c>
      <c r="D4398" t="s">
        <v>42</v>
      </c>
      <c r="E4398" s="103">
        <v>5.6647422532741146E-2</v>
      </c>
      <c r="F4398" s="103">
        <v>678455</v>
      </c>
      <c r="G4398" s="103">
        <v>3</v>
      </c>
      <c r="H4398" t="s">
        <v>1078</v>
      </c>
      <c r="I4398" s="103"/>
    </row>
    <row r="4399" spans="1:9" x14ac:dyDescent="0.35">
      <c r="A4399" t="s">
        <v>4643</v>
      </c>
      <c r="B4399" t="s">
        <v>51</v>
      </c>
      <c r="C4399" t="s">
        <v>4357</v>
      </c>
      <c r="D4399" t="s">
        <v>1767</v>
      </c>
      <c r="E4399" s="103">
        <v>5.6425634023420823E-2</v>
      </c>
      <c r="F4399" s="103">
        <v>678455</v>
      </c>
      <c r="G4399" s="103">
        <v>3</v>
      </c>
      <c r="H4399" t="s">
        <v>1078</v>
      </c>
      <c r="I4399" s="103"/>
    </row>
    <row r="4400" spans="1:9" x14ac:dyDescent="0.35">
      <c r="A4400" t="s">
        <v>4644</v>
      </c>
      <c r="B4400" t="s">
        <v>51</v>
      </c>
      <c r="C4400" t="s">
        <v>4357</v>
      </c>
      <c r="D4400" t="s">
        <v>1768</v>
      </c>
      <c r="E4400" s="103">
        <v>3.0357207312884354E-2</v>
      </c>
      <c r="F4400" s="103">
        <v>678455</v>
      </c>
      <c r="G4400" s="103">
        <v>3</v>
      </c>
      <c r="H4400" t="s">
        <v>1078</v>
      </c>
      <c r="I4400" s="103"/>
    </row>
    <row r="4401" spans="1:9" x14ac:dyDescent="0.35">
      <c r="A4401" t="s">
        <v>4645</v>
      </c>
      <c r="B4401" t="s">
        <v>51</v>
      </c>
      <c r="C4401" t="s">
        <v>4357</v>
      </c>
      <c r="D4401" t="s">
        <v>340</v>
      </c>
      <c r="E4401" s="103">
        <v>1.4441407109250735E-2</v>
      </c>
      <c r="F4401" s="103">
        <v>678455</v>
      </c>
      <c r="G4401" s="103">
        <v>3</v>
      </c>
      <c r="H4401" t="s">
        <v>1078</v>
      </c>
      <c r="I4401" s="103"/>
    </row>
    <row r="4402" spans="1:9" x14ac:dyDescent="0.35">
      <c r="A4402" t="s">
        <v>4646</v>
      </c>
      <c r="B4402" t="s">
        <v>51</v>
      </c>
      <c r="C4402" t="s">
        <v>4357</v>
      </c>
      <c r="D4402" t="s">
        <v>777</v>
      </c>
      <c r="E4402" s="103">
        <v>3.264915401683513E-2</v>
      </c>
      <c r="F4402" s="103">
        <v>678455</v>
      </c>
      <c r="G4402" s="103">
        <v>3</v>
      </c>
      <c r="H4402" t="s">
        <v>1078</v>
      </c>
      <c r="I4402" s="103"/>
    </row>
    <row r="4403" spans="1:9" x14ac:dyDescent="0.35">
      <c r="A4403" t="s">
        <v>4647</v>
      </c>
      <c r="B4403" t="s">
        <v>51</v>
      </c>
      <c r="C4403" t="s">
        <v>4357</v>
      </c>
      <c r="D4403" t="s">
        <v>776</v>
      </c>
      <c r="E4403" s="103">
        <v>8.5638944060899905E-2</v>
      </c>
      <c r="F4403" s="103">
        <v>678455</v>
      </c>
      <c r="G4403" s="103">
        <v>3</v>
      </c>
      <c r="H4403" t="s">
        <v>1078</v>
      </c>
      <c r="I4403" s="103"/>
    </row>
    <row r="4404" spans="1:9" x14ac:dyDescent="0.35">
      <c r="A4404" t="s">
        <v>4622</v>
      </c>
      <c r="B4404" t="s">
        <v>47</v>
      </c>
      <c r="C4404" t="s">
        <v>4358</v>
      </c>
      <c r="D4404" t="s">
        <v>54</v>
      </c>
      <c r="E4404" s="103">
        <v>0</v>
      </c>
      <c r="F4404" s="103">
        <v>678455</v>
      </c>
      <c r="G4404" s="103">
        <v>3</v>
      </c>
      <c r="H4404" t="s">
        <v>54</v>
      </c>
      <c r="I4404" s="103"/>
    </row>
    <row r="4405" spans="1:9" x14ac:dyDescent="0.35">
      <c r="A4405" t="s">
        <v>4623</v>
      </c>
      <c r="B4405" t="s">
        <v>48</v>
      </c>
      <c r="C4405" t="s">
        <v>4358</v>
      </c>
      <c r="D4405" t="s">
        <v>54</v>
      </c>
      <c r="E4405" s="103">
        <v>0</v>
      </c>
      <c r="F4405" s="103">
        <v>678455</v>
      </c>
      <c r="G4405" s="103">
        <v>3</v>
      </c>
      <c r="H4405" t="s">
        <v>54</v>
      </c>
      <c r="I4405" s="103"/>
    </row>
    <row r="4406" spans="1:9" x14ac:dyDescent="0.35">
      <c r="A4406" t="s">
        <v>4624</v>
      </c>
      <c r="B4406" t="s">
        <v>49</v>
      </c>
      <c r="C4406" t="s">
        <v>4358</v>
      </c>
      <c r="D4406" t="s">
        <v>54</v>
      </c>
      <c r="E4406" s="103">
        <v>0</v>
      </c>
      <c r="F4406" s="103">
        <v>678455</v>
      </c>
      <c r="G4406" s="103">
        <v>3</v>
      </c>
      <c r="H4406" t="s">
        <v>54</v>
      </c>
      <c r="I4406" s="103"/>
    </row>
    <row r="4407" spans="1:9" x14ac:dyDescent="0.35">
      <c r="A4407" t="s">
        <v>4625</v>
      </c>
      <c r="B4407" t="s">
        <v>50</v>
      </c>
      <c r="C4407" t="s">
        <v>4358</v>
      </c>
      <c r="D4407" t="s">
        <v>54</v>
      </c>
      <c r="E4407" s="103">
        <v>0</v>
      </c>
      <c r="F4407" s="103">
        <v>678455</v>
      </c>
      <c r="G4407" s="103">
        <v>3</v>
      </c>
      <c r="H4407" t="s">
        <v>54</v>
      </c>
      <c r="I4407" s="103"/>
    </row>
    <row r="4408" spans="1:9" x14ac:dyDescent="0.35">
      <c r="A4408" t="s">
        <v>4626</v>
      </c>
      <c r="B4408" t="s">
        <v>47</v>
      </c>
      <c r="C4408" t="s">
        <v>4359</v>
      </c>
      <c r="D4408" t="s">
        <v>54</v>
      </c>
      <c r="E4408" s="103">
        <v>5454</v>
      </c>
      <c r="F4408" s="103">
        <v>678455</v>
      </c>
      <c r="G4408" s="103">
        <v>3</v>
      </c>
      <c r="H4408" t="s">
        <v>54</v>
      </c>
      <c r="I4408" s="103"/>
    </row>
    <row r="4409" spans="1:9" x14ac:dyDescent="0.35">
      <c r="A4409" t="s">
        <v>4627</v>
      </c>
      <c r="B4409" t="s">
        <v>48</v>
      </c>
      <c r="C4409" t="s">
        <v>4359</v>
      </c>
      <c r="D4409" t="s">
        <v>54</v>
      </c>
      <c r="E4409" s="103">
        <v>9324038.9357910156</v>
      </c>
      <c r="F4409" s="103">
        <v>678455</v>
      </c>
      <c r="G4409" s="103">
        <v>3</v>
      </c>
      <c r="H4409" t="s">
        <v>54</v>
      </c>
      <c r="I4409" s="103"/>
    </row>
    <row r="4410" spans="1:9" x14ac:dyDescent="0.35">
      <c r="A4410" t="s">
        <v>4628</v>
      </c>
      <c r="B4410" t="s">
        <v>49</v>
      </c>
      <c r="C4410" t="s">
        <v>4359</v>
      </c>
      <c r="D4410" t="s">
        <v>54</v>
      </c>
      <c r="E4410" s="103">
        <v>8.0388529821432513E-3</v>
      </c>
      <c r="F4410" s="103">
        <v>678455</v>
      </c>
      <c r="G4410" s="103">
        <v>3</v>
      </c>
      <c r="H4410" t="s">
        <v>54</v>
      </c>
      <c r="I4410" s="103"/>
    </row>
    <row r="4411" spans="1:9" x14ac:dyDescent="0.35">
      <c r="A4411" t="s">
        <v>4629</v>
      </c>
      <c r="B4411" t="s">
        <v>50</v>
      </c>
      <c r="C4411" t="s">
        <v>4359</v>
      </c>
      <c r="D4411" t="s">
        <v>54</v>
      </c>
      <c r="E4411" s="103">
        <v>13.74304697554151</v>
      </c>
      <c r="F4411" s="103">
        <v>678455</v>
      </c>
      <c r="G4411" s="103">
        <v>3</v>
      </c>
      <c r="H4411" t="s">
        <v>54</v>
      </c>
      <c r="I4411" s="103"/>
    </row>
    <row r="4412" spans="1:9" x14ac:dyDescent="0.35">
      <c r="A4412" t="s">
        <v>4630</v>
      </c>
      <c r="B4412" t="s">
        <v>51</v>
      </c>
      <c r="C4412" t="s">
        <v>4359</v>
      </c>
      <c r="D4412" t="s">
        <v>40</v>
      </c>
      <c r="E4412" s="103">
        <v>3.5307436918802365E-3</v>
      </c>
      <c r="F4412" s="103">
        <v>678455</v>
      </c>
      <c r="G4412" s="103">
        <v>3</v>
      </c>
      <c r="H4412" t="s">
        <v>1078</v>
      </c>
      <c r="I4412" s="103"/>
    </row>
    <row r="4413" spans="1:9" x14ac:dyDescent="0.35">
      <c r="A4413" t="s">
        <v>6402</v>
      </c>
      <c r="B4413" t="s">
        <v>51</v>
      </c>
      <c r="C4413" t="s">
        <v>4359</v>
      </c>
      <c r="D4413" t="s">
        <v>5070</v>
      </c>
      <c r="E4413" s="103">
        <v>3.5483520554145114E-3</v>
      </c>
      <c r="F4413" s="103">
        <v>678455</v>
      </c>
      <c r="G4413" s="103">
        <v>3</v>
      </c>
      <c r="H4413" t="s">
        <v>1078</v>
      </c>
      <c r="I4413" s="103"/>
    </row>
    <row r="4414" spans="1:9" x14ac:dyDescent="0.35">
      <c r="A4414" t="s">
        <v>6403</v>
      </c>
      <c r="B4414" t="s">
        <v>51</v>
      </c>
      <c r="C4414" t="s">
        <v>4359</v>
      </c>
      <c r="D4414" t="s">
        <v>5071</v>
      </c>
      <c r="E4414" s="103">
        <v>3.5307436918802365E-3</v>
      </c>
      <c r="F4414" s="103">
        <v>678455</v>
      </c>
      <c r="G4414" s="103">
        <v>3</v>
      </c>
      <c r="H4414" t="s">
        <v>1078</v>
      </c>
      <c r="I4414" s="103"/>
    </row>
    <row r="4415" spans="1:9" x14ac:dyDescent="0.35">
      <c r="A4415" t="s">
        <v>6404</v>
      </c>
      <c r="B4415" t="s">
        <v>51</v>
      </c>
      <c r="C4415" t="s">
        <v>4359</v>
      </c>
      <c r="D4415" t="s">
        <v>5072</v>
      </c>
      <c r="E4415" s="103">
        <v>3.5307436918802365E-3</v>
      </c>
      <c r="F4415" s="103">
        <v>678455</v>
      </c>
      <c r="G4415" s="103">
        <v>3</v>
      </c>
      <c r="H4415" t="s">
        <v>1078</v>
      </c>
      <c r="I4415" s="103"/>
    </row>
    <row r="4416" spans="1:9" x14ac:dyDescent="0.35">
      <c r="A4416" t="s">
        <v>4631</v>
      </c>
      <c r="B4416" t="s">
        <v>51</v>
      </c>
      <c r="C4416" t="s">
        <v>4359</v>
      </c>
      <c r="D4416" t="s">
        <v>42</v>
      </c>
      <c r="E4416" s="103">
        <v>3.4707993251437749E-3</v>
      </c>
      <c r="F4416" s="103">
        <v>678455</v>
      </c>
      <c r="G4416" s="103">
        <v>3</v>
      </c>
      <c r="H4416" t="s">
        <v>1078</v>
      </c>
      <c r="I4416" s="103"/>
    </row>
    <row r="4417" spans="1:9" x14ac:dyDescent="0.35">
      <c r="A4417" t="s">
        <v>4632</v>
      </c>
      <c r="B4417" t="s">
        <v>51</v>
      </c>
      <c r="C4417" t="s">
        <v>4359</v>
      </c>
      <c r="D4417" t="s">
        <v>1767</v>
      </c>
      <c r="E4417" s="103">
        <v>3.470077598351785E-3</v>
      </c>
      <c r="F4417" s="103">
        <v>678455</v>
      </c>
      <c r="G4417" s="103">
        <v>3</v>
      </c>
      <c r="H4417" t="s">
        <v>1078</v>
      </c>
      <c r="I4417" s="103"/>
    </row>
    <row r="4418" spans="1:9" x14ac:dyDescent="0.35">
      <c r="A4418" t="s">
        <v>4633</v>
      </c>
      <c r="B4418" t="s">
        <v>51</v>
      </c>
      <c r="C4418" t="s">
        <v>4359</v>
      </c>
      <c r="D4418" t="s">
        <v>1768</v>
      </c>
      <c r="E4418" s="103">
        <v>1.7029680188380954E-3</v>
      </c>
      <c r="F4418" s="103">
        <v>678455</v>
      </c>
      <c r="G4418" s="103">
        <v>3</v>
      </c>
      <c r="H4418" t="s">
        <v>1078</v>
      </c>
      <c r="I4418" s="103"/>
    </row>
    <row r="4419" spans="1:9" x14ac:dyDescent="0.35">
      <c r="A4419" t="s">
        <v>4634</v>
      </c>
      <c r="B4419" t="s">
        <v>51</v>
      </c>
      <c r="C4419" t="s">
        <v>4359</v>
      </c>
      <c r="D4419" t="s">
        <v>340</v>
      </c>
      <c r="E4419" s="103">
        <v>3.4762816176541942E-3</v>
      </c>
      <c r="F4419" s="103">
        <v>678455</v>
      </c>
      <c r="G4419" s="103">
        <v>3</v>
      </c>
      <c r="H4419" t="s">
        <v>1078</v>
      </c>
      <c r="I4419" s="103"/>
    </row>
    <row r="4420" spans="1:9" x14ac:dyDescent="0.35">
      <c r="A4420" t="s">
        <v>4635</v>
      </c>
      <c r="B4420" t="s">
        <v>51</v>
      </c>
      <c r="C4420" t="s">
        <v>4359</v>
      </c>
      <c r="D4420" t="s">
        <v>777</v>
      </c>
      <c r="E4420" s="103">
        <v>3.1382597371328175E-3</v>
      </c>
      <c r="F4420" s="103">
        <v>678455</v>
      </c>
      <c r="G4420" s="103">
        <v>3</v>
      </c>
      <c r="H4420" t="s">
        <v>1078</v>
      </c>
      <c r="I4420" s="103"/>
    </row>
    <row r="4421" spans="1:9" x14ac:dyDescent="0.35">
      <c r="A4421" t="s">
        <v>4636</v>
      </c>
      <c r="B4421" t="s">
        <v>51</v>
      </c>
      <c r="C4421" t="s">
        <v>4359</v>
      </c>
      <c r="D4421" t="s">
        <v>776</v>
      </c>
      <c r="E4421" s="103">
        <v>7.536636201403461E-3</v>
      </c>
      <c r="F4421" s="103">
        <v>678455</v>
      </c>
      <c r="G4421" s="103">
        <v>3</v>
      </c>
      <c r="H4421" t="s">
        <v>1078</v>
      </c>
      <c r="I4421" s="103"/>
    </row>
    <row r="4422" spans="1:9" x14ac:dyDescent="0.35">
      <c r="A4422" t="s">
        <v>126</v>
      </c>
      <c r="B4422" t="s">
        <v>47</v>
      </c>
      <c r="C4422" t="s">
        <v>36</v>
      </c>
      <c r="D4422" t="s">
        <v>54</v>
      </c>
      <c r="E4422" s="103">
        <v>113544</v>
      </c>
      <c r="F4422" s="103">
        <v>678455</v>
      </c>
      <c r="G4422" s="103">
        <v>3</v>
      </c>
      <c r="H4422" t="s">
        <v>54</v>
      </c>
      <c r="I4422" s="103"/>
    </row>
    <row r="4423" spans="1:9" x14ac:dyDescent="0.35">
      <c r="A4423" t="s">
        <v>127</v>
      </c>
      <c r="B4423" t="s">
        <v>48</v>
      </c>
      <c r="C4423" t="s">
        <v>36</v>
      </c>
      <c r="D4423" t="s">
        <v>54</v>
      </c>
      <c r="E4423" s="103">
        <v>4200839568.4299998</v>
      </c>
      <c r="F4423" s="103">
        <v>678455</v>
      </c>
      <c r="G4423" s="103">
        <v>3</v>
      </c>
      <c r="H4423" t="s">
        <v>54</v>
      </c>
      <c r="I4423" s="103"/>
    </row>
    <row r="4424" spans="1:9" x14ac:dyDescent="0.35">
      <c r="A4424" t="s">
        <v>128</v>
      </c>
      <c r="B4424" t="s">
        <v>49</v>
      </c>
      <c r="C4424" t="s">
        <v>36</v>
      </c>
      <c r="D4424" t="s">
        <v>54</v>
      </c>
      <c r="E4424" s="103">
        <v>0.16735671488897569</v>
      </c>
      <c r="F4424" s="103">
        <v>678455</v>
      </c>
      <c r="G4424" s="103">
        <v>3</v>
      </c>
      <c r="H4424" t="s">
        <v>54</v>
      </c>
      <c r="I4424" s="103"/>
    </row>
    <row r="4425" spans="1:9" x14ac:dyDescent="0.35">
      <c r="A4425" t="s">
        <v>129</v>
      </c>
      <c r="B4425" t="s">
        <v>50</v>
      </c>
      <c r="C4425" t="s">
        <v>36</v>
      </c>
      <c r="D4425" t="s">
        <v>54</v>
      </c>
      <c r="E4425" s="103">
        <v>6191.7733208982172</v>
      </c>
      <c r="F4425" s="103">
        <v>678455</v>
      </c>
      <c r="G4425" s="103">
        <v>3</v>
      </c>
      <c r="H4425" t="s">
        <v>54</v>
      </c>
      <c r="I4425" s="103"/>
    </row>
    <row r="4426" spans="1:9" x14ac:dyDescent="0.35">
      <c r="A4426" t="s">
        <v>1316</v>
      </c>
      <c r="B4426" t="s">
        <v>51</v>
      </c>
      <c r="C4426" t="s">
        <v>36</v>
      </c>
      <c r="D4426" t="s">
        <v>40</v>
      </c>
      <c r="E4426" s="103">
        <v>8.2266717464085745E-2</v>
      </c>
      <c r="F4426" s="103">
        <v>678455</v>
      </c>
      <c r="G4426" s="103">
        <v>3</v>
      </c>
      <c r="H4426" t="s">
        <v>1078</v>
      </c>
      <c r="I4426" s="103"/>
    </row>
    <row r="4427" spans="1:9" x14ac:dyDescent="0.35">
      <c r="A4427" t="s">
        <v>6405</v>
      </c>
      <c r="B4427" t="s">
        <v>51</v>
      </c>
      <c r="C4427" t="s">
        <v>36</v>
      </c>
      <c r="D4427" t="s">
        <v>5070</v>
      </c>
      <c r="E4427" s="103">
        <v>8.2507560908522917E-2</v>
      </c>
      <c r="F4427" s="103">
        <v>678455</v>
      </c>
      <c r="G4427" s="103">
        <v>3</v>
      </c>
      <c r="H4427" t="s">
        <v>1078</v>
      </c>
      <c r="I4427" s="103"/>
    </row>
    <row r="4428" spans="1:9" x14ac:dyDescent="0.35">
      <c r="A4428" t="s">
        <v>6406</v>
      </c>
      <c r="B4428" t="s">
        <v>51</v>
      </c>
      <c r="C4428" t="s">
        <v>36</v>
      </c>
      <c r="D4428" t="s">
        <v>5071</v>
      </c>
      <c r="E4428" s="103">
        <v>8.2295724658939695E-2</v>
      </c>
      <c r="F4428" s="103">
        <v>678455</v>
      </c>
      <c r="G4428" s="103">
        <v>3</v>
      </c>
      <c r="H4428" t="s">
        <v>1078</v>
      </c>
      <c r="I4428" s="103"/>
    </row>
    <row r="4429" spans="1:9" x14ac:dyDescent="0.35">
      <c r="A4429" t="s">
        <v>6407</v>
      </c>
      <c r="B4429" t="s">
        <v>51</v>
      </c>
      <c r="C4429" t="s">
        <v>36</v>
      </c>
      <c r="D4429" t="s">
        <v>5072</v>
      </c>
      <c r="E4429" s="103">
        <v>8.2507560908522917E-2</v>
      </c>
      <c r="F4429" s="103">
        <v>678455</v>
      </c>
      <c r="G4429" s="103">
        <v>3</v>
      </c>
      <c r="H4429" t="s">
        <v>1078</v>
      </c>
      <c r="I4429" s="103"/>
    </row>
    <row r="4430" spans="1:9" x14ac:dyDescent="0.35">
      <c r="A4430" t="s">
        <v>1317</v>
      </c>
      <c r="B4430" t="s">
        <v>51</v>
      </c>
      <c r="C4430" t="s">
        <v>36</v>
      </c>
      <c r="D4430" t="s">
        <v>42</v>
      </c>
      <c r="E4430" s="103">
        <v>7.9531001027308409E-2</v>
      </c>
      <c r="F4430" s="103">
        <v>678455</v>
      </c>
      <c r="G4430" s="103">
        <v>3</v>
      </c>
      <c r="H4430" t="s">
        <v>1078</v>
      </c>
      <c r="I4430" s="103"/>
    </row>
    <row r="4431" spans="1:9" x14ac:dyDescent="0.35">
      <c r="A4431" t="s">
        <v>2255</v>
      </c>
      <c r="B4431" t="s">
        <v>51</v>
      </c>
      <c r="C4431" t="s">
        <v>36</v>
      </c>
      <c r="D4431" t="s">
        <v>1767</v>
      </c>
      <c r="E4431" s="103">
        <v>7.8246359402775162E-2</v>
      </c>
      <c r="F4431" s="103">
        <v>678455</v>
      </c>
      <c r="G4431" s="103">
        <v>3</v>
      </c>
      <c r="H4431" t="s">
        <v>1078</v>
      </c>
      <c r="I4431" s="103"/>
    </row>
    <row r="4432" spans="1:9" x14ac:dyDescent="0.35">
      <c r="A4432" t="s">
        <v>2256</v>
      </c>
      <c r="B4432" t="s">
        <v>51</v>
      </c>
      <c r="C4432" t="s">
        <v>36</v>
      </c>
      <c r="D4432" t="s">
        <v>1768</v>
      </c>
      <c r="E4432" s="103">
        <v>3.2842974428734371E-2</v>
      </c>
      <c r="F4432" s="103">
        <v>678455</v>
      </c>
      <c r="G4432" s="103">
        <v>3</v>
      </c>
      <c r="H4432" t="s">
        <v>1078</v>
      </c>
      <c r="I4432" s="103"/>
    </row>
    <row r="4433" spans="1:9" x14ac:dyDescent="0.35">
      <c r="A4433" t="s">
        <v>1318</v>
      </c>
      <c r="B4433" t="s">
        <v>51</v>
      </c>
      <c r="C4433" t="s">
        <v>36</v>
      </c>
      <c r="D4433" t="s">
        <v>340</v>
      </c>
      <c r="E4433" s="103">
        <v>7.2520603801128125E-2</v>
      </c>
      <c r="F4433" s="103">
        <v>678455</v>
      </c>
      <c r="G4433" s="103">
        <v>3</v>
      </c>
      <c r="H4433" t="s">
        <v>1078</v>
      </c>
      <c r="I4433" s="103"/>
    </row>
    <row r="4434" spans="1:9" x14ac:dyDescent="0.35">
      <c r="A4434" t="s">
        <v>1319</v>
      </c>
      <c r="B4434" t="s">
        <v>51</v>
      </c>
      <c r="C4434" t="s">
        <v>36</v>
      </c>
      <c r="D4434" t="s">
        <v>777</v>
      </c>
      <c r="E4434" s="103">
        <v>7.6840874163920311E-2</v>
      </c>
      <c r="F4434" s="103">
        <v>678455</v>
      </c>
      <c r="G4434" s="103">
        <v>3</v>
      </c>
      <c r="H4434" t="s">
        <v>1078</v>
      </c>
      <c r="I4434" s="103"/>
    </row>
    <row r="4435" spans="1:9" x14ac:dyDescent="0.35">
      <c r="A4435" t="s">
        <v>1320</v>
      </c>
      <c r="B4435" t="s">
        <v>51</v>
      </c>
      <c r="C4435" t="s">
        <v>36</v>
      </c>
      <c r="D4435" t="s">
        <v>776</v>
      </c>
      <c r="E4435" s="103">
        <v>0.16863326377204255</v>
      </c>
      <c r="F4435" s="103">
        <v>678455</v>
      </c>
      <c r="G4435" s="103">
        <v>3</v>
      </c>
      <c r="H4435" t="s">
        <v>1078</v>
      </c>
      <c r="I4435" s="103"/>
    </row>
    <row r="4436" spans="1:9" x14ac:dyDescent="0.35">
      <c r="A4436" t="s">
        <v>130</v>
      </c>
      <c r="B4436" t="s">
        <v>47</v>
      </c>
      <c r="C4436" t="s">
        <v>37</v>
      </c>
      <c r="D4436" t="s">
        <v>54</v>
      </c>
      <c r="E4436" s="103">
        <v>179950</v>
      </c>
      <c r="F4436" s="103">
        <v>678455</v>
      </c>
      <c r="G4436" s="103">
        <v>3</v>
      </c>
      <c r="H4436" t="s">
        <v>54</v>
      </c>
      <c r="I4436" s="103"/>
    </row>
    <row r="4437" spans="1:9" x14ac:dyDescent="0.35">
      <c r="A4437" t="s">
        <v>131</v>
      </c>
      <c r="B4437" t="s">
        <v>48</v>
      </c>
      <c r="C4437" t="s">
        <v>37</v>
      </c>
      <c r="D4437" t="s">
        <v>54</v>
      </c>
      <c r="E4437" s="103">
        <v>20732922048.895508</v>
      </c>
      <c r="F4437" s="103">
        <v>678455</v>
      </c>
      <c r="G4437" s="103">
        <v>3</v>
      </c>
      <c r="H4437" t="s">
        <v>54</v>
      </c>
      <c r="I4437" s="103"/>
    </row>
    <row r="4438" spans="1:9" x14ac:dyDescent="0.35">
      <c r="A4438" t="s">
        <v>132</v>
      </c>
      <c r="B4438" t="s">
        <v>49</v>
      </c>
      <c r="C4438" t="s">
        <v>37</v>
      </c>
      <c r="D4438" t="s">
        <v>54</v>
      </c>
      <c r="E4438" s="103">
        <v>0.26523498242330001</v>
      </c>
      <c r="F4438" s="103">
        <v>678455</v>
      </c>
      <c r="G4438" s="103">
        <v>3</v>
      </c>
      <c r="H4438" t="s">
        <v>54</v>
      </c>
      <c r="I4438" s="103"/>
    </row>
    <row r="4439" spans="1:9" x14ac:dyDescent="0.35">
      <c r="A4439" t="s">
        <v>133</v>
      </c>
      <c r="B4439" t="s">
        <v>50</v>
      </c>
      <c r="C4439" t="s">
        <v>37</v>
      </c>
      <c r="D4439" t="s">
        <v>54</v>
      </c>
      <c r="E4439" s="103">
        <v>30559.023146554315</v>
      </c>
      <c r="F4439" s="103">
        <v>678455</v>
      </c>
      <c r="G4439" s="103">
        <v>3</v>
      </c>
      <c r="H4439" t="s">
        <v>54</v>
      </c>
      <c r="I4439" s="103"/>
    </row>
    <row r="4440" spans="1:9" x14ac:dyDescent="0.35">
      <c r="A4440" t="s">
        <v>1286</v>
      </c>
      <c r="B4440" t="s">
        <v>51</v>
      </c>
      <c r="C4440" t="s">
        <v>37</v>
      </c>
      <c r="D4440" t="s">
        <v>40</v>
      </c>
      <c r="E4440" s="103">
        <v>0.25175659271438028</v>
      </c>
      <c r="F4440" s="103">
        <v>678455</v>
      </c>
      <c r="G4440" s="103">
        <v>3</v>
      </c>
      <c r="H4440" t="s">
        <v>1078</v>
      </c>
      <c r="I4440" s="103"/>
    </row>
    <row r="4441" spans="1:9" x14ac:dyDescent="0.35">
      <c r="A4441" t="s">
        <v>6408</v>
      </c>
      <c r="B4441" t="s">
        <v>51</v>
      </c>
      <c r="C4441" t="s">
        <v>37</v>
      </c>
      <c r="D4441" t="s">
        <v>5070</v>
      </c>
      <c r="E4441" s="103">
        <v>0.25303040935334903</v>
      </c>
      <c r="F4441" s="103">
        <v>678455</v>
      </c>
      <c r="G4441" s="103">
        <v>3</v>
      </c>
      <c r="H4441" t="s">
        <v>1078</v>
      </c>
      <c r="I4441" s="103"/>
    </row>
    <row r="4442" spans="1:9" x14ac:dyDescent="0.35">
      <c r="A4442" t="s">
        <v>6409</v>
      </c>
      <c r="B4442" t="s">
        <v>51</v>
      </c>
      <c r="C4442" t="s">
        <v>37</v>
      </c>
      <c r="D4442" t="s">
        <v>5071</v>
      </c>
      <c r="E4442" s="103">
        <v>0.25181290719235805</v>
      </c>
      <c r="F4442" s="103">
        <v>678455</v>
      </c>
      <c r="G4442" s="103">
        <v>3</v>
      </c>
      <c r="H4442" t="s">
        <v>1078</v>
      </c>
      <c r="I4442" s="103"/>
    </row>
    <row r="4443" spans="1:9" x14ac:dyDescent="0.35">
      <c r="A4443" t="s">
        <v>6410</v>
      </c>
      <c r="B4443" t="s">
        <v>51</v>
      </c>
      <c r="C4443" t="s">
        <v>37</v>
      </c>
      <c r="D4443" t="s">
        <v>5072</v>
      </c>
      <c r="E4443" s="103">
        <v>0.25302777505737262</v>
      </c>
      <c r="F4443" s="103">
        <v>678455</v>
      </c>
      <c r="G4443" s="103">
        <v>3</v>
      </c>
      <c r="H4443" t="s">
        <v>1078</v>
      </c>
      <c r="I4443" s="103"/>
    </row>
    <row r="4444" spans="1:9" x14ac:dyDescent="0.35">
      <c r="A4444" t="s">
        <v>1287</v>
      </c>
      <c r="B4444" t="s">
        <v>51</v>
      </c>
      <c r="C4444" t="s">
        <v>37</v>
      </c>
      <c r="D4444" t="s">
        <v>42</v>
      </c>
      <c r="E4444" s="103">
        <v>0.24584144240511788</v>
      </c>
      <c r="F4444" s="103">
        <v>678455</v>
      </c>
      <c r="G4444" s="103">
        <v>3</v>
      </c>
      <c r="H4444" t="s">
        <v>1078</v>
      </c>
      <c r="I4444" s="103"/>
    </row>
    <row r="4445" spans="1:9" x14ac:dyDescent="0.35">
      <c r="A4445" t="s">
        <v>2213</v>
      </c>
      <c r="B4445" t="s">
        <v>51</v>
      </c>
      <c r="C4445" t="s">
        <v>37</v>
      </c>
      <c r="D4445" t="s">
        <v>1767</v>
      </c>
      <c r="E4445" s="103">
        <v>0.24473911929324568</v>
      </c>
      <c r="F4445" s="103">
        <v>678455</v>
      </c>
      <c r="G4445" s="103">
        <v>3</v>
      </c>
      <c r="H4445" t="s">
        <v>1078</v>
      </c>
      <c r="I4445" s="103"/>
    </row>
    <row r="4446" spans="1:9" x14ac:dyDescent="0.35">
      <c r="A4446" t="s">
        <v>2214</v>
      </c>
      <c r="B4446" t="s">
        <v>51</v>
      </c>
      <c r="C4446" t="s">
        <v>37</v>
      </c>
      <c r="D4446" t="s">
        <v>1768</v>
      </c>
      <c r="E4446" s="103">
        <v>0.11926148919109568</v>
      </c>
      <c r="F4446" s="103">
        <v>678455</v>
      </c>
      <c r="G4446" s="103">
        <v>3</v>
      </c>
      <c r="H4446" t="s">
        <v>1078</v>
      </c>
      <c r="I4446" s="103"/>
    </row>
    <row r="4447" spans="1:9" x14ac:dyDescent="0.35">
      <c r="A4447" t="s">
        <v>1288</v>
      </c>
      <c r="B4447" t="s">
        <v>51</v>
      </c>
      <c r="C4447" t="s">
        <v>37</v>
      </c>
      <c r="D4447" t="s">
        <v>340</v>
      </c>
      <c r="E4447" s="103">
        <v>0.22043612327811526</v>
      </c>
      <c r="F4447" s="103">
        <v>678455</v>
      </c>
      <c r="G4447" s="103">
        <v>3</v>
      </c>
      <c r="H4447" t="s">
        <v>1078</v>
      </c>
      <c r="I4447" s="103"/>
    </row>
    <row r="4448" spans="1:9" x14ac:dyDescent="0.35">
      <c r="A4448" t="s">
        <v>1289</v>
      </c>
      <c r="B4448" t="s">
        <v>51</v>
      </c>
      <c r="C4448" t="s">
        <v>37</v>
      </c>
      <c r="D4448" t="s">
        <v>777</v>
      </c>
      <c r="E4448" s="103">
        <v>0.2281934534434617</v>
      </c>
      <c r="F4448" s="103">
        <v>678455</v>
      </c>
      <c r="G4448" s="103">
        <v>3</v>
      </c>
      <c r="H4448" t="s">
        <v>1078</v>
      </c>
      <c r="I4448" s="103"/>
    </row>
    <row r="4449" spans="1:9" x14ac:dyDescent="0.35">
      <c r="A4449" t="s">
        <v>1290</v>
      </c>
      <c r="B4449" t="s">
        <v>51</v>
      </c>
      <c r="C4449" t="s">
        <v>37</v>
      </c>
      <c r="D4449" t="s">
        <v>776</v>
      </c>
      <c r="E4449" s="103">
        <v>0.51826781883507722</v>
      </c>
      <c r="F4449" s="103">
        <v>678455</v>
      </c>
      <c r="G4449" s="103">
        <v>3</v>
      </c>
      <c r="H4449" t="s">
        <v>1078</v>
      </c>
      <c r="I4449" s="103"/>
    </row>
    <row r="4450" spans="1:9" x14ac:dyDescent="0.35">
      <c r="A4450" t="s">
        <v>134</v>
      </c>
      <c r="B4450" t="s">
        <v>47</v>
      </c>
      <c r="C4450" t="s">
        <v>38</v>
      </c>
      <c r="D4450" t="s">
        <v>54</v>
      </c>
      <c r="E4450" s="103">
        <v>40426</v>
      </c>
      <c r="F4450" s="103">
        <v>678455</v>
      </c>
      <c r="G4450" s="103">
        <v>3</v>
      </c>
      <c r="H4450" t="s">
        <v>54</v>
      </c>
      <c r="I4450" s="103"/>
    </row>
    <row r="4451" spans="1:9" x14ac:dyDescent="0.35">
      <c r="A4451" t="s">
        <v>135</v>
      </c>
      <c r="B4451" t="s">
        <v>48</v>
      </c>
      <c r="C4451" t="s">
        <v>38</v>
      </c>
      <c r="D4451" t="s">
        <v>54</v>
      </c>
      <c r="E4451" s="103">
        <v>6275830529.9300003</v>
      </c>
      <c r="F4451" s="103">
        <v>678455</v>
      </c>
      <c r="G4451" s="103">
        <v>3</v>
      </c>
      <c r="H4451" t="s">
        <v>54</v>
      </c>
      <c r="I4451" s="103"/>
    </row>
    <row r="4452" spans="1:9" x14ac:dyDescent="0.35">
      <c r="A4452" t="s">
        <v>136</v>
      </c>
      <c r="B4452" t="s">
        <v>49</v>
      </c>
      <c r="C4452" t="s">
        <v>38</v>
      </c>
      <c r="D4452" t="s">
        <v>54</v>
      </c>
      <c r="E4452" s="103">
        <v>5.9585381491771748E-2</v>
      </c>
      <c r="F4452" s="103">
        <v>678455</v>
      </c>
      <c r="G4452" s="103">
        <v>3</v>
      </c>
      <c r="H4452" t="s">
        <v>54</v>
      </c>
      <c r="I4452" s="103"/>
    </row>
    <row r="4453" spans="1:9" x14ac:dyDescent="0.35">
      <c r="A4453" t="s">
        <v>137</v>
      </c>
      <c r="B4453" t="s">
        <v>50</v>
      </c>
      <c r="C4453" t="s">
        <v>38</v>
      </c>
      <c r="D4453" t="s">
        <v>54</v>
      </c>
      <c r="E4453" s="103">
        <v>9250.1794959577273</v>
      </c>
      <c r="F4453" s="103">
        <v>678455</v>
      </c>
      <c r="G4453" s="103">
        <v>3</v>
      </c>
      <c r="H4453" t="s">
        <v>54</v>
      </c>
      <c r="I4453" s="103"/>
    </row>
    <row r="4454" spans="1:9" x14ac:dyDescent="0.35">
      <c r="A4454" t="s">
        <v>1291</v>
      </c>
      <c r="B4454" t="s">
        <v>51</v>
      </c>
      <c r="C4454" t="s">
        <v>38</v>
      </c>
      <c r="D4454" t="s">
        <v>40</v>
      </c>
      <c r="E4454" s="103">
        <v>0.34291291337105767</v>
      </c>
      <c r="F4454" s="103">
        <v>678455</v>
      </c>
      <c r="G4454" s="103">
        <v>3</v>
      </c>
      <c r="H4454" t="s">
        <v>1078</v>
      </c>
      <c r="I4454" s="103"/>
    </row>
    <row r="4455" spans="1:9" x14ac:dyDescent="0.35">
      <c r="A4455" t="s">
        <v>6411</v>
      </c>
      <c r="B4455" t="s">
        <v>51</v>
      </c>
      <c r="C4455" t="s">
        <v>38</v>
      </c>
      <c r="D4455" t="s">
        <v>5070</v>
      </c>
      <c r="E4455" s="103">
        <v>0.34361071740386095</v>
      </c>
      <c r="F4455" s="103">
        <v>678455</v>
      </c>
      <c r="G4455" s="103">
        <v>3</v>
      </c>
      <c r="H4455" t="s">
        <v>1078</v>
      </c>
      <c r="I4455" s="103"/>
    </row>
    <row r="4456" spans="1:9" x14ac:dyDescent="0.35">
      <c r="A4456" t="s">
        <v>6412</v>
      </c>
      <c r="B4456" t="s">
        <v>51</v>
      </c>
      <c r="C4456" t="s">
        <v>38</v>
      </c>
      <c r="D4456" t="s">
        <v>5071</v>
      </c>
      <c r="E4456" s="103">
        <v>0.34295526718103025</v>
      </c>
      <c r="F4456" s="103">
        <v>678455</v>
      </c>
      <c r="G4456" s="103">
        <v>3</v>
      </c>
      <c r="H4456" t="s">
        <v>1078</v>
      </c>
      <c r="I4456" s="103"/>
    </row>
    <row r="4457" spans="1:9" x14ac:dyDescent="0.35">
      <c r="A4457" t="s">
        <v>6413</v>
      </c>
      <c r="B4457" t="s">
        <v>51</v>
      </c>
      <c r="C4457" t="s">
        <v>38</v>
      </c>
      <c r="D4457" t="s">
        <v>5072</v>
      </c>
      <c r="E4457" s="103">
        <v>0.34361071740386095</v>
      </c>
      <c r="F4457" s="103">
        <v>678455</v>
      </c>
      <c r="G4457" s="103">
        <v>3</v>
      </c>
      <c r="H4457" t="s">
        <v>1078</v>
      </c>
      <c r="I4457" s="103"/>
    </row>
    <row r="4458" spans="1:9" x14ac:dyDescent="0.35">
      <c r="A4458" t="s">
        <v>1292</v>
      </c>
      <c r="B4458" t="s">
        <v>51</v>
      </c>
      <c r="C4458" t="s">
        <v>38</v>
      </c>
      <c r="D4458" t="s">
        <v>42</v>
      </c>
      <c r="E4458" s="103">
        <v>0.34046926701646624</v>
      </c>
      <c r="F4458" s="103">
        <v>678455</v>
      </c>
      <c r="G4458" s="103">
        <v>3</v>
      </c>
      <c r="H4458" t="s">
        <v>1078</v>
      </c>
      <c r="I4458" s="103"/>
    </row>
    <row r="4459" spans="1:9" x14ac:dyDescent="0.35">
      <c r="A4459" t="s">
        <v>2215</v>
      </c>
      <c r="B4459" t="s">
        <v>51</v>
      </c>
      <c r="C4459" t="s">
        <v>38</v>
      </c>
      <c r="D4459" t="s">
        <v>1767</v>
      </c>
      <c r="E4459" s="103">
        <v>0.33927854281597503</v>
      </c>
      <c r="F4459" s="103">
        <v>678455</v>
      </c>
      <c r="G4459" s="103">
        <v>3</v>
      </c>
      <c r="H4459" t="s">
        <v>1078</v>
      </c>
      <c r="I4459" s="103"/>
    </row>
    <row r="4460" spans="1:9" x14ac:dyDescent="0.35">
      <c r="A4460" t="s">
        <v>2216</v>
      </c>
      <c r="B4460" t="s">
        <v>51</v>
      </c>
      <c r="C4460" t="s">
        <v>38</v>
      </c>
      <c r="D4460" t="s">
        <v>1768</v>
      </c>
      <c r="E4460" s="103">
        <v>0.20511184059957932</v>
      </c>
      <c r="F4460" s="103">
        <v>678455</v>
      </c>
      <c r="G4460" s="103">
        <v>3</v>
      </c>
      <c r="H4460" t="s">
        <v>1078</v>
      </c>
      <c r="I4460" s="103"/>
    </row>
    <row r="4461" spans="1:9" x14ac:dyDescent="0.35">
      <c r="A4461" t="s">
        <v>1293</v>
      </c>
      <c r="B4461" t="s">
        <v>51</v>
      </c>
      <c r="C4461" t="s">
        <v>38</v>
      </c>
      <c r="D4461" t="s">
        <v>340</v>
      </c>
      <c r="E4461" s="103">
        <v>0.23219622709625773</v>
      </c>
      <c r="F4461" s="103">
        <v>678455</v>
      </c>
      <c r="G4461" s="103">
        <v>3</v>
      </c>
      <c r="H4461" t="s">
        <v>1078</v>
      </c>
      <c r="I4461" s="103"/>
    </row>
    <row r="4462" spans="1:9" x14ac:dyDescent="0.35">
      <c r="A4462" t="s">
        <v>1294</v>
      </c>
      <c r="B4462" t="s">
        <v>51</v>
      </c>
      <c r="C4462" t="s">
        <v>38</v>
      </c>
      <c r="D4462" t="s">
        <v>777</v>
      </c>
      <c r="E4462" s="103">
        <v>0.32032962922156116</v>
      </c>
      <c r="F4462" s="103">
        <v>678455</v>
      </c>
      <c r="G4462" s="103">
        <v>3</v>
      </c>
      <c r="H4462" t="s">
        <v>1078</v>
      </c>
      <c r="I4462" s="103"/>
    </row>
    <row r="4463" spans="1:9" x14ac:dyDescent="0.35">
      <c r="A4463" t="s">
        <v>1295</v>
      </c>
      <c r="B4463" t="s">
        <v>51</v>
      </c>
      <c r="C4463" t="s">
        <v>38</v>
      </c>
      <c r="D4463" t="s">
        <v>776</v>
      </c>
      <c r="E4463" s="103">
        <v>0.70629066063754908</v>
      </c>
      <c r="F4463" s="103">
        <v>678455</v>
      </c>
      <c r="G4463" s="103">
        <v>3</v>
      </c>
      <c r="H4463" t="s">
        <v>1078</v>
      </c>
      <c r="I4463" s="103"/>
    </row>
    <row r="4464" spans="1:9" x14ac:dyDescent="0.35">
      <c r="A4464" t="s">
        <v>138</v>
      </c>
      <c r="B4464" t="s">
        <v>47</v>
      </c>
      <c r="C4464" t="s">
        <v>39</v>
      </c>
      <c r="D4464" t="s">
        <v>54</v>
      </c>
      <c r="E4464" s="103">
        <v>0</v>
      </c>
      <c r="F4464" s="103">
        <v>678455</v>
      </c>
      <c r="G4464" s="103">
        <v>3</v>
      </c>
      <c r="H4464" t="s">
        <v>54</v>
      </c>
      <c r="I4464" s="103"/>
    </row>
    <row r="4465" spans="1:9" x14ac:dyDescent="0.35">
      <c r="A4465" t="s">
        <v>139</v>
      </c>
      <c r="B4465" t="s">
        <v>48</v>
      </c>
      <c r="C4465" t="s">
        <v>39</v>
      </c>
      <c r="D4465" t="s">
        <v>54</v>
      </c>
      <c r="E4465" s="103">
        <v>0</v>
      </c>
      <c r="F4465" s="103">
        <v>678455</v>
      </c>
      <c r="G4465" s="103">
        <v>3</v>
      </c>
      <c r="H4465" t="s">
        <v>54</v>
      </c>
      <c r="I4465" s="103"/>
    </row>
    <row r="4466" spans="1:9" x14ac:dyDescent="0.35">
      <c r="A4466" t="s">
        <v>140</v>
      </c>
      <c r="B4466" t="s">
        <v>49</v>
      </c>
      <c r="C4466" t="s">
        <v>39</v>
      </c>
      <c r="D4466" t="s">
        <v>54</v>
      </c>
      <c r="E4466" s="103">
        <v>0</v>
      </c>
      <c r="F4466" s="103">
        <v>678455</v>
      </c>
      <c r="G4466" s="103">
        <v>3</v>
      </c>
      <c r="H4466" t="s">
        <v>54</v>
      </c>
      <c r="I4466" s="103"/>
    </row>
    <row r="4467" spans="1:9" x14ac:dyDescent="0.35">
      <c r="A4467" t="s">
        <v>141</v>
      </c>
      <c r="B4467" t="s">
        <v>50</v>
      </c>
      <c r="C4467" t="s">
        <v>39</v>
      </c>
      <c r="D4467" t="s">
        <v>54</v>
      </c>
      <c r="E4467" s="103">
        <v>0</v>
      </c>
      <c r="F4467" s="103">
        <v>678455</v>
      </c>
      <c r="G4467" s="103">
        <v>3</v>
      </c>
      <c r="H4467" t="s">
        <v>54</v>
      </c>
      <c r="I4467" s="103"/>
    </row>
    <row r="4468" spans="1:9" x14ac:dyDescent="0.35">
      <c r="A4468" t="s">
        <v>2878</v>
      </c>
      <c r="B4468" t="s">
        <v>47</v>
      </c>
      <c r="C4468" t="s">
        <v>2588</v>
      </c>
      <c r="D4468" t="s">
        <v>54</v>
      </c>
      <c r="E4468" s="103">
        <v>167992</v>
      </c>
      <c r="F4468" s="103">
        <v>678455</v>
      </c>
      <c r="G4468" s="103">
        <v>3</v>
      </c>
      <c r="H4468" t="s">
        <v>54</v>
      </c>
      <c r="I4468" s="103"/>
    </row>
    <row r="4469" spans="1:9" x14ac:dyDescent="0.35">
      <c r="A4469" t="s">
        <v>2879</v>
      </c>
      <c r="B4469" t="s">
        <v>48</v>
      </c>
      <c r="C4469" t="s">
        <v>2588</v>
      </c>
      <c r="D4469" t="s">
        <v>54</v>
      </c>
      <c r="E4469" s="103">
        <v>731688094.27148438</v>
      </c>
      <c r="F4469" s="103">
        <v>678455</v>
      </c>
      <c r="G4469" s="103">
        <v>3</v>
      </c>
      <c r="H4469" t="s">
        <v>54</v>
      </c>
      <c r="I4469" s="103"/>
    </row>
    <row r="4470" spans="1:9" x14ac:dyDescent="0.35">
      <c r="A4470" t="s">
        <v>2880</v>
      </c>
      <c r="B4470" t="s">
        <v>49</v>
      </c>
      <c r="C4470" t="s">
        <v>2588</v>
      </c>
      <c r="D4470" t="s">
        <v>54</v>
      </c>
      <c r="E4470" s="103">
        <v>0.24760964249655468</v>
      </c>
      <c r="F4470" s="103">
        <v>678455</v>
      </c>
      <c r="G4470" s="103">
        <v>3</v>
      </c>
      <c r="H4470" t="s">
        <v>54</v>
      </c>
      <c r="I4470" s="103"/>
    </row>
    <row r="4471" spans="1:9" x14ac:dyDescent="0.35">
      <c r="A4471" t="s">
        <v>2881</v>
      </c>
      <c r="B4471" t="s">
        <v>50</v>
      </c>
      <c r="C4471" t="s">
        <v>2588</v>
      </c>
      <c r="D4471" t="s">
        <v>54</v>
      </c>
      <c r="E4471" s="103">
        <v>1078.4622329726869</v>
      </c>
      <c r="F4471" s="103">
        <v>678455</v>
      </c>
      <c r="G4471" s="103">
        <v>3</v>
      </c>
      <c r="H4471" t="s">
        <v>54</v>
      </c>
      <c r="I4471" s="103"/>
    </row>
    <row r="4472" spans="1:9" x14ac:dyDescent="0.35">
      <c r="A4472" t="s">
        <v>2882</v>
      </c>
      <c r="B4472" t="s">
        <v>51</v>
      </c>
      <c r="C4472" t="s">
        <v>2588</v>
      </c>
      <c r="D4472" t="s">
        <v>40</v>
      </c>
      <c r="E4472" s="103">
        <v>9.6335151199265605E-3</v>
      </c>
      <c r="F4472" s="103">
        <v>678455</v>
      </c>
      <c r="G4472" s="103">
        <v>3</v>
      </c>
      <c r="H4472" t="s">
        <v>1078</v>
      </c>
      <c r="I4472" s="103"/>
    </row>
    <row r="4473" spans="1:9" x14ac:dyDescent="0.35">
      <c r="A4473" t="s">
        <v>6414</v>
      </c>
      <c r="B4473" t="s">
        <v>51</v>
      </c>
      <c r="C4473" t="s">
        <v>2588</v>
      </c>
      <c r="D4473" t="s">
        <v>5070</v>
      </c>
      <c r="E4473" s="103">
        <v>9.660732799567277E-3</v>
      </c>
      <c r="F4473" s="103">
        <v>678455</v>
      </c>
      <c r="G4473" s="103">
        <v>3</v>
      </c>
      <c r="H4473" t="s">
        <v>1078</v>
      </c>
      <c r="I4473" s="103"/>
    </row>
    <row r="4474" spans="1:9" x14ac:dyDescent="0.35">
      <c r="A4474" t="s">
        <v>6415</v>
      </c>
      <c r="B4474" t="s">
        <v>51</v>
      </c>
      <c r="C4474" t="s">
        <v>2588</v>
      </c>
      <c r="D4474" t="s">
        <v>5071</v>
      </c>
      <c r="E4474" s="103">
        <v>9.635077468957377E-3</v>
      </c>
      <c r="F4474" s="103">
        <v>678455</v>
      </c>
      <c r="G4474" s="103">
        <v>3</v>
      </c>
      <c r="H4474" t="s">
        <v>1078</v>
      </c>
      <c r="I4474" s="103"/>
    </row>
    <row r="4475" spans="1:9" x14ac:dyDescent="0.35">
      <c r="A4475" t="s">
        <v>6416</v>
      </c>
      <c r="B4475" t="s">
        <v>51</v>
      </c>
      <c r="C4475" t="s">
        <v>2588</v>
      </c>
      <c r="D4475" t="s">
        <v>5072</v>
      </c>
      <c r="E4475" s="103">
        <v>9.6607077462904766E-3</v>
      </c>
      <c r="F4475" s="103">
        <v>678455</v>
      </c>
      <c r="G4475" s="103">
        <v>3</v>
      </c>
      <c r="H4475" t="s">
        <v>1078</v>
      </c>
      <c r="I4475" s="103"/>
    </row>
    <row r="4476" spans="1:9" x14ac:dyDescent="0.35">
      <c r="A4476" t="s">
        <v>2883</v>
      </c>
      <c r="B4476" t="s">
        <v>51</v>
      </c>
      <c r="C4476" t="s">
        <v>2588</v>
      </c>
      <c r="D4476" t="s">
        <v>42</v>
      </c>
      <c r="E4476" s="103">
        <v>9.3186789033901096E-3</v>
      </c>
      <c r="F4476" s="103">
        <v>678455</v>
      </c>
      <c r="G4476" s="103">
        <v>3</v>
      </c>
      <c r="H4476" t="s">
        <v>1078</v>
      </c>
      <c r="I4476" s="103"/>
    </row>
    <row r="4477" spans="1:9" x14ac:dyDescent="0.35">
      <c r="A4477" t="s">
        <v>2884</v>
      </c>
      <c r="B4477" t="s">
        <v>51</v>
      </c>
      <c r="C4477" t="s">
        <v>2588</v>
      </c>
      <c r="D4477" t="s">
        <v>1767</v>
      </c>
      <c r="E4477" s="103">
        <v>9.1648498492853132E-3</v>
      </c>
      <c r="F4477" s="103">
        <v>678455</v>
      </c>
      <c r="G4477" s="103">
        <v>3</v>
      </c>
      <c r="H4477" t="s">
        <v>1078</v>
      </c>
      <c r="I4477" s="103"/>
    </row>
    <row r="4478" spans="1:9" x14ac:dyDescent="0.35">
      <c r="A4478" t="s">
        <v>2885</v>
      </c>
      <c r="B4478" t="s">
        <v>51</v>
      </c>
      <c r="C4478" t="s">
        <v>2588</v>
      </c>
      <c r="D4478" t="s">
        <v>1768</v>
      </c>
      <c r="E4478" s="103">
        <v>3.9178762009639666E-3</v>
      </c>
      <c r="F4478" s="103">
        <v>678455</v>
      </c>
      <c r="G4478" s="103">
        <v>3</v>
      </c>
      <c r="H4478" t="s">
        <v>1078</v>
      </c>
      <c r="I4478" s="103"/>
    </row>
    <row r="4479" spans="1:9" x14ac:dyDescent="0.35">
      <c r="A4479" t="s">
        <v>2886</v>
      </c>
      <c r="B4479" t="s">
        <v>51</v>
      </c>
      <c r="C4479" t="s">
        <v>2588</v>
      </c>
      <c r="D4479" t="s">
        <v>340</v>
      </c>
      <c r="E4479" s="103">
        <v>8.7787423186726152E-3</v>
      </c>
      <c r="F4479" s="103">
        <v>678455</v>
      </c>
      <c r="G4479" s="103">
        <v>3</v>
      </c>
      <c r="H4479" t="s">
        <v>1078</v>
      </c>
      <c r="I4479" s="103"/>
    </row>
    <row r="4480" spans="1:9" x14ac:dyDescent="0.35">
      <c r="A4480" t="s">
        <v>2887</v>
      </c>
      <c r="B4480" t="s">
        <v>51</v>
      </c>
      <c r="C4480" t="s">
        <v>2588</v>
      </c>
      <c r="D4480" t="s">
        <v>777</v>
      </c>
      <c r="E4480" s="103">
        <v>8.9372724448080979E-3</v>
      </c>
      <c r="F4480" s="103">
        <v>678455</v>
      </c>
      <c r="G4480" s="103">
        <v>3</v>
      </c>
      <c r="H4480" t="s">
        <v>1078</v>
      </c>
      <c r="I4480" s="103"/>
    </row>
    <row r="4481" spans="1:9" x14ac:dyDescent="0.35">
      <c r="A4481" t="s">
        <v>2888</v>
      </c>
      <c r="B4481" t="s">
        <v>51</v>
      </c>
      <c r="C4481" t="s">
        <v>2588</v>
      </c>
      <c r="D4481" t="s">
        <v>776</v>
      </c>
      <c r="E4481" s="103">
        <v>1.9784809596912863E-2</v>
      </c>
      <c r="F4481" s="103">
        <v>678455</v>
      </c>
      <c r="G4481" s="103">
        <v>3</v>
      </c>
      <c r="H4481" t="s">
        <v>1078</v>
      </c>
      <c r="I4481" s="103"/>
    </row>
    <row r="4482" spans="1:9" x14ac:dyDescent="0.35">
      <c r="A4482" t="s">
        <v>2889</v>
      </c>
      <c r="B4482" t="s">
        <v>47</v>
      </c>
      <c r="C4482" t="s">
        <v>2589</v>
      </c>
      <c r="D4482" t="s">
        <v>54</v>
      </c>
      <c r="E4482" s="103">
        <v>112621</v>
      </c>
      <c r="F4482" s="103">
        <v>678455</v>
      </c>
      <c r="G4482" s="103">
        <v>3</v>
      </c>
      <c r="H4482" t="s">
        <v>54</v>
      </c>
      <c r="I4482" s="103"/>
    </row>
    <row r="4483" spans="1:9" x14ac:dyDescent="0.35">
      <c r="A4483" t="s">
        <v>2890</v>
      </c>
      <c r="B4483" t="s">
        <v>48</v>
      </c>
      <c r="C4483" t="s">
        <v>2589</v>
      </c>
      <c r="D4483" t="s">
        <v>54</v>
      </c>
      <c r="E4483" s="103">
        <v>1297025800</v>
      </c>
      <c r="F4483" s="103">
        <v>678455</v>
      </c>
      <c r="G4483" s="103">
        <v>3</v>
      </c>
      <c r="H4483" t="s">
        <v>54</v>
      </c>
      <c r="I4483" s="103"/>
    </row>
    <row r="4484" spans="1:9" x14ac:dyDescent="0.35">
      <c r="A4484" t="s">
        <v>2891</v>
      </c>
      <c r="B4484" t="s">
        <v>49</v>
      </c>
      <c r="C4484" t="s">
        <v>2589</v>
      </c>
      <c r="D4484" t="s">
        <v>54</v>
      </c>
      <c r="E4484" s="103">
        <v>0.16599627093911903</v>
      </c>
      <c r="F4484" s="103">
        <v>678455</v>
      </c>
      <c r="G4484" s="103">
        <v>3</v>
      </c>
      <c r="H4484" t="s">
        <v>54</v>
      </c>
      <c r="I4484" s="103"/>
    </row>
    <row r="4485" spans="1:9" x14ac:dyDescent="0.35">
      <c r="A4485" t="s">
        <v>2892</v>
      </c>
      <c r="B4485" t="s">
        <v>50</v>
      </c>
      <c r="C4485" t="s">
        <v>2589</v>
      </c>
      <c r="D4485" t="s">
        <v>54</v>
      </c>
      <c r="E4485" s="103">
        <v>1911.7344554907843</v>
      </c>
      <c r="F4485" s="103">
        <v>678455</v>
      </c>
      <c r="G4485" s="103">
        <v>3</v>
      </c>
      <c r="H4485" t="s">
        <v>54</v>
      </c>
      <c r="I4485" s="103"/>
    </row>
    <row r="4486" spans="1:9" x14ac:dyDescent="0.35">
      <c r="A4486" t="s">
        <v>2893</v>
      </c>
      <c r="B4486" t="s">
        <v>51</v>
      </c>
      <c r="C4486" t="s">
        <v>2589</v>
      </c>
      <c r="D4486" t="s">
        <v>40</v>
      </c>
      <c r="E4486" s="103">
        <v>2.485941493928636E-2</v>
      </c>
      <c r="F4486" s="103">
        <v>678455</v>
      </c>
      <c r="G4486" s="103">
        <v>3</v>
      </c>
      <c r="H4486" t="s">
        <v>1078</v>
      </c>
      <c r="I4486" s="103"/>
    </row>
    <row r="4487" spans="1:9" x14ac:dyDescent="0.35">
      <c r="A4487" t="s">
        <v>6417</v>
      </c>
      <c r="B4487" t="s">
        <v>51</v>
      </c>
      <c r="C4487" t="s">
        <v>2589</v>
      </c>
      <c r="D4487" t="s">
        <v>5070</v>
      </c>
      <c r="E4487" s="103">
        <v>2.5192787325823765E-2</v>
      </c>
      <c r="F4487" s="103">
        <v>678455</v>
      </c>
      <c r="G4487" s="103">
        <v>3</v>
      </c>
      <c r="H4487" t="s">
        <v>1078</v>
      </c>
      <c r="I4487" s="103"/>
    </row>
    <row r="4488" spans="1:9" x14ac:dyDescent="0.35">
      <c r="A4488" t="s">
        <v>6418</v>
      </c>
      <c r="B4488" t="s">
        <v>51</v>
      </c>
      <c r="C4488" t="s">
        <v>2589</v>
      </c>
      <c r="D4488" t="s">
        <v>5071</v>
      </c>
      <c r="E4488" s="103">
        <v>2.4890535085259295E-2</v>
      </c>
      <c r="F4488" s="103">
        <v>678455</v>
      </c>
      <c r="G4488" s="103">
        <v>3</v>
      </c>
      <c r="H4488" t="s">
        <v>1078</v>
      </c>
      <c r="I4488" s="103"/>
    </row>
    <row r="4489" spans="1:9" x14ac:dyDescent="0.35">
      <c r="A4489" t="s">
        <v>6419</v>
      </c>
      <c r="B4489" t="s">
        <v>51</v>
      </c>
      <c r="C4489" t="s">
        <v>2589</v>
      </c>
      <c r="D4489" t="s">
        <v>5072</v>
      </c>
      <c r="E4489" s="103">
        <v>2.5192787325823765E-2</v>
      </c>
      <c r="F4489" s="103">
        <v>678455</v>
      </c>
      <c r="G4489" s="103">
        <v>3</v>
      </c>
      <c r="H4489" t="s">
        <v>1078</v>
      </c>
      <c r="I4489" s="103"/>
    </row>
    <row r="4490" spans="1:9" x14ac:dyDescent="0.35">
      <c r="A4490" t="s">
        <v>2894</v>
      </c>
      <c r="B4490" t="s">
        <v>51</v>
      </c>
      <c r="C4490" t="s">
        <v>2589</v>
      </c>
      <c r="D4490" t="s">
        <v>42</v>
      </c>
      <c r="E4490" s="103">
        <v>2.4432537084961483E-2</v>
      </c>
      <c r="F4490" s="103">
        <v>678455</v>
      </c>
      <c r="G4490" s="103">
        <v>3</v>
      </c>
      <c r="H4490" t="s">
        <v>1078</v>
      </c>
      <c r="I4490" s="103"/>
    </row>
    <row r="4491" spans="1:9" x14ac:dyDescent="0.35">
      <c r="A4491" t="s">
        <v>2895</v>
      </c>
      <c r="B4491" t="s">
        <v>51</v>
      </c>
      <c r="C4491" t="s">
        <v>2589</v>
      </c>
      <c r="D4491" t="s">
        <v>1767</v>
      </c>
      <c r="E4491" s="103">
        <v>2.3599236205795876E-2</v>
      </c>
      <c r="F4491" s="103">
        <v>678455</v>
      </c>
      <c r="G4491" s="103">
        <v>3</v>
      </c>
      <c r="H4491" t="s">
        <v>1078</v>
      </c>
      <c r="I4491" s="103"/>
    </row>
    <row r="4492" spans="1:9" x14ac:dyDescent="0.35">
      <c r="A4492" t="s">
        <v>2896</v>
      </c>
      <c r="B4492" t="s">
        <v>51</v>
      </c>
      <c r="C4492" t="s">
        <v>2589</v>
      </c>
      <c r="D4492" t="s">
        <v>1768</v>
      </c>
      <c r="E4492" s="103">
        <v>8.7021711866970622E-3</v>
      </c>
      <c r="F4492" s="103">
        <v>678455</v>
      </c>
      <c r="G4492" s="103">
        <v>3</v>
      </c>
      <c r="H4492" t="s">
        <v>1078</v>
      </c>
      <c r="I4492" s="103"/>
    </row>
    <row r="4493" spans="1:9" x14ac:dyDescent="0.35">
      <c r="A4493" t="s">
        <v>2897</v>
      </c>
      <c r="B4493" t="s">
        <v>51</v>
      </c>
      <c r="C4493" t="s">
        <v>2589</v>
      </c>
      <c r="D4493" t="s">
        <v>340</v>
      </c>
      <c r="E4493" s="103">
        <v>2.3882645155957016E-2</v>
      </c>
      <c r="F4493" s="103">
        <v>678455</v>
      </c>
      <c r="G4493" s="103">
        <v>3</v>
      </c>
      <c r="H4493" t="s">
        <v>1078</v>
      </c>
      <c r="I4493" s="103"/>
    </row>
    <row r="4494" spans="1:9" x14ac:dyDescent="0.35">
      <c r="A4494" t="s">
        <v>2898</v>
      </c>
      <c r="B4494" t="s">
        <v>51</v>
      </c>
      <c r="C4494" t="s">
        <v>2589</v>
      </c>
      <c r="D4494" t="s">
        <v>777</v>
      </c>
      <c r="E4494" s="103">
        <v>1.8265319329938738E-2</v>
      </c>
      <c r="F4494" s="103">
        <v>678455</v>
      </c>
      <c r="G4494" s="103">
        <v>3</v>
      </c>
      <c r="H4494" t="s">
        <v>1078</v>
      </c>
      <c r="I4494" s="103"/>
    </row>
    <row r="4495" spans="1:9" x14ac:dyDescent="0.35">
      <c r="A4495" t="s">
        <v>2899</v>
      </c>
      <c r="B4495" t="s">
        <v>51</v>
      </c>
      <c r="C4495" t="s">
        <v>2589</v>
      </c>
      <c r="D4495" t="s">
        <v>776</v>
      </c>
      <c r="E4495" s="103">
        <v>4.8989068154089599E-2</v>
      </c>
      <c r="F4495" s="103">
        <v>678455</v>
      </c>
      <c r="G4495" s="103">
        <v>3</v>
      </c>
      <c r="H4495" t="s">
        <v>1078</v>
      </c>
      <c r="I4495" s="103"/>
    </row>
    <row r="4496" spans="1:9" x14ac:dyDescent="0.35">
      <c r="A4496" t="s">
        <v>2867</v>
      </c>
      <c r="B4496" t="s">
        <v>47</v>
      </c>
      <c r="C4496" t="s">
        <v>2590</v>
      </c>
      <c r="D4496" t="s">
        <v>54</v>
      </c>
      <c r="E4496" s="103">
        <v>6144</v>
      </c>
      <c r="F4496" s="103">
        <v>678455</v>
      </c>
      <c r="G4496" s="103">
        <v>3</v>
      </c>
      <c r="H4496" t="s">
        <v>54</v>
      </c>
      <c r="I4496" s="103"/>
    </row>
    <row r="4497" spans="1:9" x14ac:dyDescent="0.35">
      <c r="A4497" t="s">
        <v>2868</v>
      </c>
      <c r="B4497" t="s">
        <v>48</v>
      </c>
      <c r="C4497" t="s">
        <v>2590</v>
      </c>
      <c r="D4497" t="s">
        <v>54</v>
      </c>
      <c r="E4497" s="103">
        <v>257619198</v>
      </c>
      <c r="F4497" s="103">
        <v>678455</v>
      </c>
      <c r="G4497" s="103">
        <v>3</v>
      </c>
      <c r="H4497" t="s">
        <v>54</v>
      </c>
      <c r="I4497" s="103"/>
    </row>
    <row r="4498" spans="1:9" x14ac:dyDescent="0.35">
      <c r="A4498" t="s">
        <v>2869</v>
      </c>
      <c r="B4498" t="s">
        <v>49</v>
      </c>
      <c r="C4498" t="s">
        <v>2590</v>
      </c>
      <c r="D4498" t="s">
        <v>54</v>
      </c>
      <c r="E4498" s="103">
        <v>9.0558695860447642E-3</v>
      </c>
      <c r="F4498" s="103">
        <v>678455</v>
      </c>
      <c r="G4498" s="103">
        <v>3</v>
      </c>
      <c r="H4498" t="s">
        <v>54</v>
      </c>
      <c r="I4498" s="103"/>
    </row>
    <row r="4499" spans="1:9" x14ac:dyDescent="0.35">
      <c r="A4499" t="s">
        <v>2870</v>
      </c>
      <c r="B4499" t="s">
        <v>50</v>
      </c>
      <c r="C4499" t="s">
        <v>2590</v>
      </c>
      <c r="D4499" t="s">
        <v>54</v>
      </c>
      <c r="E4499" s="103">
        <v>379.71449543447983</v>
      </c>
      <c r="F4499" s="103">
        <v>678455</v>
      </c>
      <c r="G4499" s="103">
        <v>3</v>
      </c>
      <c r="H4499" t="s">
        <v>54</v>
      </c>
      <c r="I4499" s="103"/>
    </row>
    <row r="4500" spans="1:9" x14ac:dyDescent="0.35">
      <c r="A4500" t="s">
        <v>2871</v>
      </c>
      <c r="B4500" t="s">
        <v>51</v>
      </c>
      <c r="C4500" t="s">
        <v>2590</v>
      </c>
      <c r="D4500" t="s">
        <v>40</v>
      </c>
      <c r="E4500" s="103">
        <v>9.325122486632631E-2</v>
      </c>
      <c r="F4500" s="103">
        <v>678455</v>
      </c>
      <c r="G4500" s="103">
        <v>3</v>
      </c>
      <c r="H4500" t="s">
        <v>1078</v>
      </c>
      <c r="I4500" s="103"/>
    </row>
    <row r="4501" spans="1:9" x14ac:dyDescent="0.35">
      <c r="A4501" t="s">
        <v>6420</v>
      </c>
      <c r="B4501" t="s">
        <v>51</v>
      </c>
      <c r="C4501" t="s">
        <v>2590</v>
      </c>
      <c r="D4501" t="s">
        <v>5070</v>
      </c>
      <c r="E4501" s="103">
        <v>9.325122486632631E-2</v>
      </c>
      <c r="F4501" s="103">
        <v>678455</v>
      </c>
      <c r="G4501" s="103">
        <v>3</v>
      </c>
      <c r="H4501" t="s">
        <v>1078</v>
      </c>
      <c r="I4501" s="103"/>
    </row>
    <row r="4502" spans="1:9" x14ac:dyDescent="0.35">
      <c r="A4502" t="s">
        <v>6421</v>
      </c>
      <c r="B4502" t="s">
        <v>51</v>
      </c>
      <c r="C4502" t="s">
        <v>2590</v>
      </c>
      <c r="D4502" t="s">
        <v>5071</v>
      </c>
      <c r="E4502" s="103">
        <v>9.325122486632631E-2</v>
      </c>
      <c r="F4502" s="103">
        <v>678455</v>
      </c>
      <c r="G4502" s="103">
        <v>3</v>
      </c>
      <c r="H4502" t="s">
        <v>1078</v>
      </c>
      <c r="I4502" s="103"/>
    </row>
    <row r="4503" spans="1:9" x14ac:dyDescent="0.35">
      <c r="A4503" t="s">
        <v>6422</v>
      </c>
      <c r="B4503" t="s">
        <v>51</v>
      </c>
      <c r="C4503" t="s">
        <v>2590</v>
      </c>
      <c r="D4503" t="s">
        <v>5072</v>
      </c>
      <c r="E4503" s="103">
        <v>9.325122486632631E-2</v>
      </c>
      <c r="F4503" s="103">
        <v>678455</v>
      </c>
      <c r="G4503" s="103">
        <v>3</v>
      </c>
      <c r="H4503" t="s">
        <v>1078</v>
      </c>
      <c r="I4503" s="103"/>
    </row>
    <row r="4504" spans="1:9" x14ac:dyDescent="0.35">
      <c r="A4504" t="s">
        <v>2872</v>
      </c>
      <c r="B4504" t="s">
        <v>51</v>
      </c>
      <c r="C4504" t="s">
        <v>2590</v>
      </c>
      <c r="D4504" t="s">
        <v>42</v>
      </c>
      <c r="E4504" s="103">
        <v>8.8732944938083383E-2</v>
      </c>
      <c r="F4504" s="103">
        <v>678455</v>
      </c>
      <c r="G4504" s="103">
        <v>3</v>
      </c>
      <c r="H4504" t="s">
        <v>1078</v>
      </c>
      <c r="I4504" s="103"/>
    </row>
    <row r="4505" spans="1:9" x14ac:dyDescent="0.35">
      <c r="A4505" t="s">
        <v>2873</v>
      </c>
      <c r="B4505" t="s">
        <v>51</v>
      </c>
      <c r="C4505" t="s">
        <v>2590</v>
      </c>
      <c r="D4505" t="s">
        <v>1767</v>
      </c>
      <c r="E4505" s="103">
        <v>8.1038913403095589E-2</v>
      </c>
      <c r="F4505" s="103">
        <v>678455</v>
      </c>
      <c r="G4505" s="103">
        <v>3</v>
      </c>
      <c r="H4505" t="s">
        <v>1078</v>
      </c>
      <c r="I4505" s="103"/>
    </row>
    <row r="4506" spans="1:9" x14ac:dyDescent="0.35">
      <c r="A4506" t="s">
        <v>2874</v>
      </c>
      <c r="B4506" t="s">
        <v>51</v>
      </c>
      <c r="C4506" t="s">
        <v>2590</v>
      </c>
      <c r="D4506" t="s">
        <v>1768</v>
      </c>
      <c r="E4506" s="103">
        <v>2.3436231885072389E-2</v>
      </c>
      <c r="F4506" s="103">
        <v>678455</v>
      </c>
      <c r="G4506" s="103">
        <v>3</v>
      </c>
      <c r="H4506" t="s">
        <v>1078</v>
      </c>
      <c r="I4506" s="103"/>
    </row>
    <row r="4507" spans="1:9" x14ac:dyDescent="0.35">
      <c r="A4507" t="s">
        <v>2875</v>
      </c>
      <c r="B4507" t="s">
        <v>51</v>
      </c>
      <c r="C4507" t="s">
        <v>2590</v>
      </c>
      <c r="D4507" t="s">
        <v>340</v>
      </c>
      <c r="E4507" s="103">
        <v>8.6565147024476721E-2</v>
      </c>
      <c r="F4507" s="103">
        <v>678455</v>
      </c>
      <c r="G4507" s="103">
        <v>3</v>
      </c>
      <c r="H4507" t="s">
        <v>1078</v>
      </c>
      <c r="I4507" s="103"/>
    </row>
    <row r="4508" spans="1:9" x14ac:dyDescent="0.35">
      <c r="A4508" t="s">
        <v>2876</v>
      </c>
      <c r="B4508" t="s">
        <v>51</v>
      </c>
      <c r="C4508" t="s">
        <v>2590</v>
      </c>
      <c r="D4508" t="s">
        <v>777</v>
      </c>
      <c r="E4508" s="103">
        <v>7.0487722731708724E-2</v>
      </c>
      <c r="F4508" s="103">
        <v>678455</v>
      </c>
      <c r="G4508" s="103">
        <v>3</v>
      </c>
      <c r="H4508" t="s">
        <v>1078</v>
      </c>
      <c r="I4508" s="103"/>
    </row>
    <row r="4509" spans="1:9" x14ac:dyDescent="0.35">
      <c r="A4509" t="s">
        <v>2877</v>
      </c>
      <c r="B4509" t="s">
        <v>51</v>
      </c>
      <c r="C4509" t="s">
        <v>2590</v>
      </c>
      <c r="D4509" t="s">
        <v>776</v>
      </c>
      <c r="E4509" s="103">
        <v>0.18083067683778642</v>
      </c>
      <c r="F4509" s="103">
        <v>678455</v>
      </c>
      <c r="G4509" s="103">
        <v>3</v>
      </c>
      <c r="H4509" t="s">
        <v>1078</v>
      </c>
      <c r="I4509" s="103"/>
    </row>
    <row r="4510" spans="1:9" x14ac:dyDescent="0.35">
      <c r="A4510" t="s">
        <v>122</v>
      </c>
      <c r="B4510" t="s">
        <v>47</v>
      </c>
      <c r="C4510" t="s">
        <v>58</v>
      </c>
      <c r="D4510" t="s">
        <v>54</v>
      </c>
      <c r="E4510" s="103">
        <v>0</v>
      </c>
      <c r="F4510" s="103">
        <v>678455</v>
      </c>
      <c r="G4510" s="103">
        <v>3</v>
      </c>
      <c r="H4510" t="s">
        <v>54</v>
      </c>
      <c r="I4510" s="103"/>
    </row>
    <row r="4511" spans="1:9" x14ac:dyDescent="0.35">
      <c r="A4511" t="s">
        <v>123</v>
      </c>
      <c r="B4511" t="s">
        <v>48</v>
      </c>
      <c r="C4511" t="s">
        <v>58</v>
      </c>
      <c r="D4511" t="s">
        <v>54</v>
      </c>
      <c r="E4511" s="103">
        <v>0</v>
      </c>
      <c r="F4511" s="103">
        <v>678455</v>
      </c>
      <c r="G4511" s="103">
        <v>3</v>
      </c>
      <c r="H4511" t="s">
        <v>54</v>
      </c>
      <c r="I4511" s="103"/>
    </row>
    <row r="4512" spans="1:9" x14ac:dyDescent="0.35">
      <c r="A4512" t="s">
        <v>124</v>
      </c>
      <c r="B4512" t="s">
        <v>49</v>
      </c>
      <c r="C4512" t="s">
        <v>58</v>
      </c>
      <c r="D4512" t="s">
        <v>54</v>
      </c>
      <c r="E4512" s="103">
        <v>0</v>
      </c>
      <c r="F4512" s="103">
        <v>678455</v>
      </c>
      <c r="G4512" s="103">
        <v>3</v>
      </c>
      <c r="H4512" t="s">
        <v>54</v>
      </c>
      <c r="I4512" s="103"/>
    </row>
    <row r="4513" spans="1:9" x14ac:dyDescent="0.35">
      <c r="A4513" t="s">
        <v>125</v>
      </c>
      <c r="B4513" t="s">
        <v>50</v>
      </c>
      <c r="C4513" t="s">
        <v>58</v>
      </c>
      <c r="D4513" t="s">
        <v>54</v>
      </c>
      <c r="E4513" s="103">
        <v>0</v>
      </c>
      <c r="F4513" s="103">
        <v>678455</v>
      </c>
      <c r="G4513" s="103">
        <v>3</v>
      </c>
      <c r="H4513" t="s">
        <v>54</v>
      </c>
      <c r="I4513" s="103"/>
    </row>
    <row r="4514" spans="1:9" x14ac:dyDescent="0.35">
      <c r="A4514" t="s">
        <v>3764</v>
      </c>
      <c r="B4514" t="s">
        <v>47</v>
      </c>
      <c r="C4514" t="s">
        <v>3119</v>
      </c>
      <c r="D4514" t="s">
        <v>54</v>
      </c>
      <c r="E4514" s="103">
        <v>900</v>
      </c>
      <c r="F4514" s="103">
        <v>678455</v>
      </c>
      <c r="G4514" s="103">
        <v>3</v>
      </c>
      <c r="H4514" t="s">
        <v>54</v>
      </c>
      <c r="I4514" s="103"/>
    </row>
    <row r="4515" spans="1:9" x14ac:dyDescent="0.35">
      <c r="A4515" t="s">
        <v>3765</v>
      </c>
      <c r="B4515" t="s">
        <v>48</v>
      </c>
      <c r="C4515" t="s">
        <v>3119</v>
      </c>
      <c r="D4515" t="s">
        <v>54</v>
      </c>
      <c r="E4515" s="103">
        <v>150000004.6875</v>
      </c>
      <c r="F4515" s="103">
        <v>678455</v>
      </c>
      <c r="G4515" s="103">
        <v>3</v>
      </c>
      <c r="H4515" t="s">
        <v>54</v>
      </c>
      <c r="I4515" s="103"/>
    </row>
    <row r="4516" spans="1:9" x14ac:dyDescent="0.35">
      <c r="A4516" t="s">
        <v>3766</v>
      </c>
      <c r="B4516" t="s">
        <v>49</v>
      </c>
      <c r="C4516" t="s">
        <v>3119</v>
      </c>
      <c r="D4516" t="s">
        <v>54</v>
      </c>
      <c r="E4516" s="103">
        <v>1.326543396393276E-3</v>
      </c>
      <c r="F4516" s="103">
        <v>678455</v>
      </c>
      <c r="G4516" s="103">
        <v>3</v>
      </c>
      <c r="H4516" t="s">
        <v>54</v>
      </c>
      <c r="I4516" s="103"/>
    </row>
    <row r="4517" spans="1:9" x14ac:dyDescent="0.35">
      <c r="A4517" t="s">
        <v>3767</v>
      </c>
      <c r="B4517" t="s">
        <v>50</v>
      </c>
      <c r="C4517" t="s">
        <v>3119</v>
      </c>
      <c r="D4517" t="s">
        <v>54</v>
      </c>
      <c r="E4517" s="103">
        <v>221.09057297462618</v>
      </c>
      <c r="F4517" s="103">
        <v>678455</v>
      </c>
      <c r="G4517" s="103">
        <v>3</v>
      </c>
      <c r="H4517" t="s">
        <v>54</v>
      </c>
      <c r="I4517" s="103"/>
    </row>
    <row r="4518" spans="1:9" x14ac:dyDescent="0.35">
      <c r="A4518" t="s">
        <v>3768</v>
      </c>
      <c r="B4518" t="s">
        <v>51</v>
      </c>
      <c r="C4518" t="s">
        <v>3119</v>
      </c>
      <c r="D4518" t="s">
        <v>40</v>
      </c>
      <c r="E4518" s="103">
        <v>0.33096609467773452</v>
      </c>
      <c r="F4518" s="103">
        <v>678455</v>
      </c>
      <c r="G4518" s="103">
        <v>3</v>
      </c>
      <c r="H4518" t="s">
        <v>1078</v>
      </c>
      <c r="I4518" s="103"/>
    </row>
    <row r="4519" spans="1:9" x14ac:dyDescent="0.35">
      <c r="A4519" t="s">
        <v>6423</v>
      </c>
      <c r="B4519" t="s">
        <v>51</v>
      </c>
      <c r="C4519" t="s">
        <v>3119</v>
      </c>
      <c r="D4519" t="s">
        <v>5070</v>
      </c>
      <c r="E4519" s="103">
        <v>0.33096609467773452</v>
      </c>
      <c r="F4519" s="103">
        <v>678455</v>
      </c>
      <c r="G4519" s="103">
        <v>3</v>
      </c>
      <c r="H4519" t="s">
        <v>1078</v>
      </c>
      <c r="I4519" s="103"/>
    </row>
    <row r="4520" spans="1:9" x14ac:dyDescent="0.35">
      <c r="A4520" t="s">
        <v>6424</v>
      </c>
      <c r="B4520" t="s">
        <v>51</v>
      </c>
      <c r="C4520" t="s">
        <v>3119</v>
      </c>
      <c r="D4520" t="s">
        <v>5071</v>
      </c>
      <c r="E4520" s="103">
        <v>0.33096609467773452</v>
      </c>
      <c r="F4520" s="103">
        <v>678455</v>
      </c>
      <c r="G4520" s="103">
        <v>3</v>
      </c>
      <c r="H4520" t="s">
        <v>1078</v>
      </c>
      <c r="I4520" s="103"/>
    </row>
    <row r="4521" spans="1:9" x14ac:dyDescent="0.35">
      <c r="A4521" t="s">
        <v>6425</v>
      </c>
      <c r="B4521" t="s">
        <v>51</v>
      </c>
      <c r="C4521" t="s">
        <v>3119</v>
      </c>
      <c r="D4521" t="s">
        <v>5072</v>
      </c>
      <c r="E4521" s="103">
        <v>0.33096609467773452</v>
      </c>
      <c r="F4521" s="103">
        <v>678455</v>
      </c>
      <c r="G4521" s="103">
        <v>3</v>
      </c>
      <c r="H4521" t="s">
        <v>1078</v>
      </c>
      <c r="I4521" s="103"/>
    </row>
    <row r="4522" spans="1:9" x14ac:dyDescent="0.35">
      <c r="A4522" t="s">
        <v>3769</v>
      </c>
      <c r="B4522" t="s">
        <v>51</v>
      </c>
      <c r="C4522" t="s">
        <v>3119</v>
      </c>
      <c r="D4522" t="s">
        <v>42</v>
      </c>
      <c r="E4522" s="103">
        <v>0.24164017575803998</v>
      </c>
      <c r="F4522" s="103">
        <v>678455</v>
      </c>
      <c r="G4522" s="103">
        <v>3</v>
      </c>
      <c r="H4522" t="s">
        <v>1078</v>
      </c>
      <c r="I4522" s="103"/>
    </row>
    <row r="4523" spans="1:9" x14ac:dyDescent="0.35">
      <c r="A4523" t="s">
        <v>3770</v>
      </c>
      <c r="B4523" t="s">
        <v>51</v>
      </c>
      <c r="C4523" t="s">
        <v>3119</v>
      </c>
      <c r="D4523" t="s">
        <v>1767</v>
      </c>
      <c r="E4523" s="103">
        <v>0.24164017575803998</v>
      </c>
      <c r="F4523" s="103">
        <v>678455</v>
      </c>
      <c r="G4523" s="103">
        <v>3</v>
      </c>
      <c r="H4523" t="s">
        <v>1078</v>
      </c>
      <c r="I4523" s="103"/>
    </row>
    <row r="4524" spans="1:9" x14ac:dyDescent="0.35">
      <c r="A4524" t="s">
        <v>3771</v>
      </c>
      <c r="B4524" t="s">
        <v>51</v>
      </c>
      <c r="C4524" t="s">
        <v>3119</v>
      </c>
      <c r="D4524" t="s">
        <v>1768</v>
      </c>
      <c r="E4524" s="103">
        <v>5.8763990702357952E-2</v>
      </c>
      <c r="F4524" s="103">
        <v>678455</v>
      </c>
      <c r="G4524" s="103">
        <v>3</v>
      </c>
      <c r="H4524" t="s">
        <v>1078</v>
      </c>
      <c r="I4524" s="103"/>
    </row>
    <row r="4525" spans="1:9" x14ac:dyDescent="0.35">
      <c r="A4525" t="s">
        <v>3772</v>
      </c>
      <c r="B4525" t="s">
        <v>51</v>
      </c>
      <c r="C4525" t="s">
        <v>3119</v>
      </c>
      <c r="D4525" t="s">
        <v>340</v>
      </c>
      <c r="E4525" s="103">
        <v>0.32464138164192841</v>
      </c>
      <c r="F4525" s="103">
        <v>678455</v>
      </c>
      <c r="G4525" s="103">
        <v>3</v>
      </c>
      <c r="H4525" t="s">
        <v>1078</v>
      </c>
      <c r="I4525" s="103"/>
    </row>
    <row r="4526" spans="1:9" x14ac:dyDescent="0.35">
      <c r="A4526" t="s">
        <v>3773</v>
      </c>
      <c r="B4526" t="s">
        <v>51</v>
      </c>
      <c r="C4526" t="s">
        <v>3119</v>
      </c>
      <c r="D4526" t="s">
        <v>777</v>
      </c>
      <c r="E4526" s="103">
        <v>0.26433020743048052</v>
      </c>
      <c r="F4526" s="103">
        <v>678455</v>
      </c>
      <c r="G4526" s="103">
        <v>3</v>
      </c>
      <c r="H4526" t="s">
        <v>1078</v>
      </c>
      <c r="I4526" s="103"/>
    </row>
    <row r="4527" spans="1:9" x14ac:dyDescent="0.35">
      <c r="A4527" t="s">
        <v>3774</v>
      </c>
      <c r="B4527" t="s">
        <v>51</v>
      </c>
      <c r="C4527" t="s">
        <v>3119</v>
      </c>
      <c r="D4527" t="s">
        <v>776</v>
      </c>
      <c r="E4527" s="103">
        <v>0.7089550592072722</v>
      </c>
      <c r="F4527" s="103">
        <v>678455</v>
      </c>
      <c r="G4527" s="103">
        <v>3</v>
      </c>
      <c r="H4527" t="s">
        <v>1078</v>
      </c>
      <c r="I4527" s="103"/>
    </row>
    <row r="4528" spans="1:9" x14ac:dyDescent="0.35">
      <c r="A4528" t="s">
        <v>3775</v>
      </c>
      <c r="B4528" t="s">
        <v>47</v>
      </c>
      <c r="C4528" t="s">
        <v>3104</v>
      </c>
      <c r="D4528" t="s">
        <v>54</v>
      </c>
      <c r="E4528" s="103">
        <v>83327</v>
      </c>
      <c r="F4528" s="103">
        <v>678455</v>
      </c>
      <c r="G4528" s="103">
        <v>3</v>
      </c>
      <c r="H4528" t="s">
        <v>54</v>
      </c>
      <c r="I4528" s="103"/>
    </row>
    <row r="4529" spans="1:9" x14ac:dyDescent="0.35">
      <c r="A4529" t="s">
        <v>3776</v>
      </c>
      <c r="B4529" t="s">
        <v>48</v>
      </c>
      <c r="C4529" t="s">
        <v>3104</v>
      </c>
      <c r="D4529" t="s">
        <v>54</v>
      </c>
      <c r="E4529" s="103">
        <v>16370332583.078125</v>
      </c>
      <c r="F4529" s="103">
        <v>678455</v>
      </c>
      <c r="G4529" s="103">
        <v>3</v>
      </c>
      <c r="H4529" t="s">
        <v>54</v>
      </c>
      <c r="I4529" s="103"/>
    </row>
    <row r="4530" spans="1:9" x14ac:dyDescent="0.35">
      <c r="A4530" t="s">
        <v>3777</v>
      </c>
      <c r="B4530" t="s">
        <v>49</v>
      </c>
      <c r="C4530" t="s">
        <v>3104</v>
      </c>
      <c r="D4530" t="s">
        <v>54</v>
      </c>
      <c r="E4530" s="103">
        <v>0.122818757323625</v>
      </c>
      <c r="F4530" s="103">
        <v>678455</v>
      </c>
      <c r="G4530" s="103">
        <v>3</v>
      </c>
      <c r="H4530" t="s">
        <v>54</v>
      </c>
      <c r="I4530" s="103"/>
    </row>
    <row r="4531" spans="1:9" x14ac:dyDescent="0.35">
      <c r="A4531" t="s">
        <v>3778</v>
      </c>
      <c r="B4531" t="s">
        <v>50</v>
      </c>
      <c r="C4531" t="s">
        <v>3104</v>
      </c>
      <c r="D4531" t="s">
        <v>54</v>
      </c>
      <c r="E4531" s="103">
        <v>24128.840649826627</v>
      </c>
      <c r="F4531" s="103">
        <v>678455</v>
      </c>
      <c r="G4531" s="103">
        <v>3</v>
      </c>
      <c r="H4531" t="s">
        <v>54</v>
      </c>
      <c r="I4531" s="103"/>
    </row>
    <row r="4532" spans="1:9" x14ac:dyDescent="0.35">
      <c r="A4532" t="s">
        <v>3779</v>
      </c>
      <c r="B4532" t="s">
        <v>51</v>
      </c>
      <c r="C4532" t="s">
        <v>3104</v>
      </c>
      <c r="D4532" t="s">
        <v>40</v>
      </c>
      <c r="E4532" s="103">
        <v>0.42700501582970313</v>
      </c>
      <c r="F4532" s="103">
        <v>678455</v>
      </c>
      <c r="G4532" s="103">
        <v>3</v>
      </c>
      <c r="H4532" t="s">
        <v>1078</v>
      </c>
      <c r="I4532" s="103"/>
    </row>
    <row r="4533" spans="1:9" x14ac:dyDescent="0.35">
      <c r="A4533" t="s">
        <v>6426</v>
      </c>
      <c r="B4533" t="s">
        <v>51</v>
      </c>
      <c r="C4533" t="s">
        <v>3104</v>
      </c>
      <c r="D4533" t="s">
        <v>5070</v>
      </c>
      <c r="E4533" s="103">
        <v>0.43338567773321801</v>
      </c>
      <c r="F4533" s="103">
        <v>678455</v>
      </c>
      <c r="G4533" s="103">
        <v>3</v>
      </c>
      <c r="H4533" t="s">
        <v>1078</v>
      </c>
      <c r="I4533" s="103"/>
    </row>
    <row r="4534" spans="1:9" x14ac:dyDescent="0.35">
      <c r="A4534" t="s">
        <v>6427</v>
      </c>
      <c r="B4534" t="s">
        <v>51</v>
      </c>
      <c r="C4534" t="s">
        <v>3104</v>
      </c>
      <c r="D4534" t="s">
        <v>5071</v>
      </c>
      <c r="E4534" s="103">
        <v>0.42700501582970313</v>
      </c>
      <c r="F4534" s="103">
        <v>678455</v>
      </c>
      <c r="G4534" s="103">
        <v>3</v>
      </c>
      <c r="H4534" t="s">
        <v>1078</v>
      </c>
      <c r="I4534" s="103"/>
    </row>
    <row r="4535" spans="1:9" x14ac:dyDescent="0.35">
      <c r="A4535" t="s">
        <v>6428</v>
      </c>
      <c r="B4535" t="s">
        <v>51</v>
      </c>
      <c r="C4535" t="s">
        <v>3104</v>
      </c>
      <c r="D4535" t="s">
        <v>5072</v>
      </c>
      <c r="E4535" s="103">
        <v>0.43338567773321801</v>
      </c>
      <c r="F4535" s="103">
        <v>678455</v>
      </c>
      <c r="G4535" s="103">
        <v>3</v>
      </c>
      <c r="H4535" t="s">
        <v>1078</v>
      </c>
      <c r="I4535" s="103"/>
    </row>
    <row r="4536" spans="1:9" x14ac:dyDescent="0.35">
      <c r="A4536" t="s">
        <v>3780</v>
      </c>
      <c r="B4536" t="s">
        <v>51</v>
      </c>
      <c r="C4536" t="s">
        <v>3104</v>
      </c>
      <c r="D4536" t="s">
        <v>42</v>
      </c>
      <c r="E4536" s="103">
        <v>0.41328082174966296</v>
      </c>
      <c r="F4536" s="103">
        <v>678455</v>
      </c>
      <c r="G4536" s="103">
        <v>3</v>
      </c>
      <c r="H4536" t="s">
        <v>1078</v>
      </c>
      <c r="I4536" s="103"/>
    </row>
    <row r="4537" spans="1:9" x14ac:dyDescent="0.35">
      <c r="A4537" t="s">
        <v>3781</v>
      </c>
      <c r="B4537" t="s">
        <v>51</v>
      </c>
      <c r="C4537" t="s">
        <v>3104</v>
      </c>
      <c r="D4537" t="s">
        <v>1767</v>
      </c>
      <c r="E4537" s="103">
        <v>0.41115216638313867</v>
      </c>
      <c r="F4537" s="103">
        <v>678455</v>
      </c>
      <c r="G4537" s="103">
        <v>3</v>
      </c>
      <c r="H4537" t="s">
        <v>1078</v>
      </c>
      <c r="I4537" s="103"/>
    </row>
    <row r="4538" spans="1:9" x14ac:dyDescent="0.35">
      <c r="A4538" t="s">
        <v>3782</v>
      </c>
      <c r="B4538" t="s">
        <v>51</v>
      </c>
      <c r="C4538" t="s">
        <v>3104</v>
      </c>
      <c r="D4538" t="s">
        <v>1768</v>
      </c>
      <c r="E4538" s="103">
        <v>0.12412857690022459</v>
      </c>
      <c r="F4538" s="103">
        <v>678455</v>
      </c>
      <c r="G4538" s="103">
        <v>3</v>
      </c>
      <c r="H4538" t="s">
        <v>1078</v>
      </c>
      <c r="I4538" s="103"/>
    </row>
    <row r="4539" spans="1:9" x14ac:dyDescent="0.35">
      <c r="A4539" t="s">
        <v>3783</v>
      </c>
      <c r="B4539" t="s">
        <v>51</v>
      </c>
      <c r="C4539" t="s">
        <v>3104</v>
      </c>
      <c r="D4539" t="s">
        <v>340</v>
      </c>
      <c r="E4539" s="103">
        <v>0.41613122440710604</v>
      </c>
      <c r="F4539" s="103">
        <v>678455</v>
      </c>
      <c r="G4539" s="103">
        <v>3</v>
      </c>
      <c r="H4539" t="s">
        <v>1078</v>
      </c>
      <c r="I4539" s="103"/>
    </row>
    <row r="4540" spans="1:9" x14ac:dyDescent="0.35">
      <c r="A4540" t="s">
        <v>3784</v>
      </c>
      <c r="B4540" t="s">
        <v>51</v>
      </c>
      <c r="C4540" t="s">
        <v>3104</v>
      </c>
      <c r="D4540" t="s">
        <v>777</v>
      </c>
      <c r="E4540" s="103">
        <v>0.37722984101738216</v>
      </c>
      <c r="F4540" s="103">
        <v>678455</v>
      </c>
      <c r="G4540" s="103">
        <v>3</v>
      </c>
      <c r="H4540" t="s">
        <v>1078</v>
      </c>
      <c r="I4540" s="103"/>
    </row>
    <row r="4541" spans="1:9" x14ac:dyDescent="0.35">
      <c r="A4541" t="s">
        <v>3785</v>
      </c>
      <c r="B4541" t="s">
        <v>51</v>
      </c>
      <c r="C4541" t="s">
        <v>3104</v>
      </c>
      <c r="D4541" t="s">
        <v>776</v>
      </c>
      <c r="E4541" s="103">
        <v>0.87636661277020522</v>
      </c>
      <c r="F4541" s="103">
        <v>678455</v>
      </c>
      <c r="G4541" s="103">
        <v>3</v>
      </c>
      <c r="H4541" t="s">
        <v>1078</v>
      </c>
      <c r="I4541" s="103"/>
    </row>
    <row r="4542" spans="1:9" x14ac:dyDescent="0.35">
      <c r="A4542" t="s">
        <v>3786</v>
      </c>
      <c r="B4542" t="s">
        <v>47</v>
      </c>
      <c r="C4542" t="s">
        <v>3106</v>
      </c>
      <c r="D4542" t="s">
        <v>54</v>
      </c>
      <c r="E4542" s="103">
        <v>482868</v>
      </c>
      <c r="F4542" s="103">
        <v>678455</v>
      </c>
      <c r="G4542" s="103">
        <v>3</v>
      </c>
      <c r="H4542" t="s">
        <v>54</v>
      </c>
      <c r="I4542" s="103"/>
    </row>
    <row r="4543" spans="1:9" x14ac:dyDescent="0.35">
      <c r="A4543" t="s">
        <v>3787</v>
      </c>
      <c r="B4543" t="s">
        <v>48</v>
      </c>
      <c r="C4543" t="s">
        <v>3106</v>
      </c>
      <c r="D4543" t="s">
        <v>54</v>
      </c>
      <c r="E4543" s="103">
        <v>163854765294.125</v>
      </c>
      <c r="F4543" s="103">
        <v>678455</v>
      </c>
      <c r="G4543" s="103">
        <v>3</v>
      </c>
      <c r="H4543" t="s">
        <v>54</v>
      </c>
      <c r="I4543" s="103"/>
    </row>
    <row r="4544" spans="1:9" x14ac:dyDescent="0.35">
      <c r="A4544" t="s">
        <v>3788</v>
      </c>
      <c r="B4544" t="s">
        <v>49</v>
      </c>
      <c r="C4544" t="s">
        <v>3106</v>
      </c>
      <c r="D4544" t="s">
        <v>54</v>
      </c>
      <c r="E4544" s="103">
        <v>0.71171706303292037</v>
      </c>
      <c r="F4544" s="103">
        <v>678455</v>
      </c>
      <c r="G4544" s="103">
        <v>3</v>
      </c>
      <c r="H4544" t="s">
        <v>54</v>
      </c>
      <c r="I4544" s="103"/>
    </row>
    <row r="4545" spans="1:9" x14ac:dyDescent="0.35">
      <c r="A4545" t="s">
        <v>3789</v>
      </c>
      <c r="B4545" t="s">
        <v>50</v>
      </c>
      <c r="C4545" t="s">
        <v>3106</v>
      </c>
      <c r="D4545" t="s">
        <v>54</v>
      </c>
      <c r="E4545" s="103">
        <v>241511.61874276851</v>
      </c>
      <c r="F4545" s="103">
        <v>678455</v>
      </c>
      <c r="G4545" s="103">
        <v>3</v>
      </c>
      <c r="H4545" t="s">
        <v>54</v>
      </c>
      <c r="I4545" s="103"/>
    </row>
    <row r="4546" spans="1:9" x14ac:dyDescent="0.35">
      <c r="A4546" t="s">
        <v>3790</v>
      </c>
      <c r="B4546" t="s">
        <v>51</v>
      </c>
      <c r="C4546" t="s">
        <v>3106</v>
      </c>
      <c r="D4546" t="s">
        <v>40</v>
      </c>
      <c r="E4546" s="103">
        <v>0.74176035905496418</v>
      </c>
      <c r="F4546" s="103">
        <v>678455</v>
      </c>
      <c r="G4546" s="103">
        <v>3</v>
      </c>
      <c r="H4546" t="s">
        <v>1078</v>
      </c>
      <c r="I4546" s="103"/>
    </row>
    <row r="4547" spans="1:9" x14ac:dyDescent="0.35">
      <c r="A4547" t="s">
        <v>6429</v>
      </c>
      <c r="B4547" t="s">
        <v>51</v>
      </c>
      <c r="C4547" t="s">
        <v>3106</v>
      </c>
      <c r="D4547" t="s">
        <v>5070</v>
      </c>
      <c r="E4547" s="103">
        <v>0.74925857248093841</v>
      </c>
      <c r="F4547" s="103">
        <v>678455</v>
      </c>
      <c r="G4547" s="103">
        <v>3</v>
      </c>
      <c r="H4547" t="s">
        <v>1078</v>
      </c>
      <c r="I4547" s="103"/>
    </row>
    <row r="4548" spans="1:9" x14ac:dyDescent="0.35">
      <c r="A4548" t="s">
        <v>6430</v>
      </c>
      <c r="B4548" t="s">
        <v>51</v>
      </c>
      <c r="C4548" t="s">
        <v>3106</v>
      </c>
      <c r="D4548" t="s">
        <v>5071</v>
      </c>
      <c r="E4548" s="103">
        <v>0.74217140566586659</v>
      </c>
      <c r="F4548" s="103">
        <v>678455</v>
      </c>
      <c r="G4548" s="103">
        <v>3</v>
      </c>
      <c r="H4548" t="s">
        <v>1078</v>
      </c>
      <c r="I4548" s="103"/>
    </row>
    <row r="4549" spans="1:9" x14ac:dyDescent="0.35">
      <c r="A4549" t="s">
        <v>6431</v>
      </c>
      <c r="B4549" t="s">
        <v>51</v>
      </c>
      <c r="C4549" t="s">
        <v>3106</v>
      </c>
      <c r="D4549" t="s">
        <v>5072</v>
      </c>
      <c r="E4549" s="103">
        <v>0.74923811255273964</v>
      </c>
      <c r="F4549" s="103">
        <v>678455</v>
      </c>
      <c r="G4549" s="103">
        <v>3</v>
      </c>
      <c r="H4549" t="s">
        <v>1078</v>
      </c>
      <c r="I4549" s="103"/>
    </row>
    <row r="4550" spans="1:9" x14ac:dyDescent="0.35">
      <c r="A4550" t="s">
        <v>3791</v>
      </c>
      <c r="B4550" t="s">
        <v>51</v>
      </c>
      <c r="C4550" t="s">
        <v>3106</v>
      </c>
      <c r="D4550" t="s">
        <v>42</v>
      </c>
      <c r="E4550" s="103">
        <v>0.71453893037876581</v>
      </c>
      <c r="F4550" s="103">
        <v>678455</v>
      </c>
      <c r="G4550" s="103">
        <v>3</v>
      </c>
      <c r="H4550" t="s">
        <v>1078</v>
      </c>
      <c r="I4550" s="103"/>
    </row>
    <row r="4551" spans="1:9" x14ac:dyDescent="0.35">
      <c r="A4551" t="s">
        <v>3792</v>
      </c>
      <c r="B4551" t="s">
        <v>51</v>
      </c>
      <c r="C4551" t="s">
        <v>3106</v>
      </c>
      <c r="D4551" t="s">
        <v>1767</v>
      </c>
      <c r="E4551" s="103">
        <v>0.7076434148747327</v>
      </c>
      <c r="F4551" s="103">
        <v>678455</v>
      </c>
      <c r="G4551" s="103">
        <v>3</v>
      </c>
      <c r="H4551" t="s">
        <v>1078</v>
      </c>
      <c r="I4551" s="103"/>
    </row>
    <row r="4552" spans="1:9" x14ac:dyDescent="0.35">
      <c r="A4552" t="s">
        <v>3793</v>
      </c>
      <c r="B4552" t="s">
        <v>51</v>
      </c>
      <c r="C4552" t="s">
        <v>3106</v>
      </c>
      <c r="D4552" t="s">
        <v>1768</v>
      </c>
      <c r="E4552" s="103">
        <v>0.23938881545806939</v>
      </c>
      <c r="F4552" s="103">
        <v>678455</v>
      </c>
      <c r="G4552" s="103">
        <v>3</v>
      </c>
      <c r="H4552" t="s">
        <v>1078</v>
      </c>
      <c r="I4552" s="103"/>
    </row>
    <row r="4553" spans="1:9" x14ac:dyDescent="0.35">
      <c r="A4553" t="s">
        <v>3794</v>
      </c>
      <c r="B4553" t="s">
        <v>51</v>
      </c>
      <c r="C4553" t="s">
        <v>3106</v>
      </c>
      <c r="D4553" t="s">
        <v>340</v>
      </c>
      <c r="E4553" s="103">
        <v>0.70650005547015682</v>
      </c>
      <c r="F4553" s="103">
        <v>678455</v>
      </c>
      <c r="G4553" s="103">
        <v>3</v>
      </c>
      <c r="H4553" t="s">
        <v>1078</v>
      </c>
      <c r="I4553" s="103"/>
    </row>
    <row r="4554" spans="1:9" x14ac:dyDescent="0.35">
      <c r="A4554" t="s">
        <v>3795</v>
      </c>
      <c r="B4554" t="s">
        <v>51</v>
      </c>
      <c r="C4554" t="s">
        <v>3106</v>
      </c>
      <c r="D4554" t="s">
        <v>777</v>
      </c>
      <c r="E4554" s="103">
        <v>0.65082852339251318</v>
      </c>
      <c r="F4554" s="103">
        <v>678455</v>
      </c>
      <c r="G4554" s="103">
        <v>3</v>
      </c>
      <c r="H4554" t="s">
        <v>1078</v>
      </c>
      <c r="I4554" s="103"/>
    </row>
    <row r="4555" spans="1:9" x14ac:dyDescent="0.35">
      <c r="A4555" t="s">
        <v>3796</v>
      </c>
      <c r="B4555" t="s">
        <v>51</v>
      </c>
      <c r="C4555" t="s">
        <v>3106</v>
      </c>
      <c r="D4555" t="s">
        <v>776</v>
      </c>
      <c r="E4555" s="103">
        <v>1.5132540240554841</v>
      </c>
      <c r="F4555" s="103">
        <v>678455</v>
      </c>
      <c r="G4555" s="103">
        <v>3</v>
      </c>
      <c r="H4555" t="s">
        <v>1078</v>
      </c>
      <c r="I4555" s="103"/>
    </row>
    <row r="4556" spans="1:9" x14ac:dyDescent="0.35">
      <c r="A4556" t="s">
        <v>3797</v>
      </c>
      <c r="B4556" t="s">
        <v>47</v>
      </c>
      <c r="C4556" t="s">
        <v>3108</v>
      </c>
      <c r="D4556" t="s">
        <v>54</v>
      </c>
      <c r="E4556" s="103">
        <v>149064</v>
      </c>
      <c r="F4556" s="103">
        <v>678455</v>
      </c>
      <c r="G4556" s="103">
        <v>3</v>
      </c>
      <c r="H4556" t="s">
        <v>54</v>
      </c>
      <c r="I4556" s="103"/>
    </row>
    <row r="4557" spans="1:9" x14ac:dyDescent="0.35">
      <c r="A4557" t="s">
        <v>3798</v>
      </c>
      <c r="B4557" t="s">
        <v>48</v>
      </c>
      <c r="C4557" t="s">
        <v>3108</v>
      </c>
      <c r="D4557" t="s">
        <v>54</v>
      </c>
      <c r="E4557" s="103">
        <v>61617468572.71875</v>
      </c>
      <c r="F4557" s="103">
        <v>678455</v>
      </c>
      <c r="G4557" s="103">
        <v>3</v>
      </c>
      <c r="H4557" t="s">
        <v>54</v>
      </c>
      <c r="I4557" s="103"/>
    </row>
    <row r="4558" spans="1:9" x14ac:dyDescent="0.35">
      <c r="A4558" t="s">
        <v>3799</v>
      </c>
      <c r="B4558" t="s">
        <v>49</v>
      </c>
      <c r="C4558" t="s">
        <v>3108</v>
      </c>
      <c r="D4558" t="s">
        <v>54</v>
      </c>
      <c r="E4558" s="103">
        <v>0.21971096093329698</v>
      </c>
      <c r="F4558" s="103">
        <v>678455</v>
      </c>
      <c r="G4558" s="103">
        <v>3</v>
      </c>
      <c r="H4558" t="s">
        <v>54</v>
      </c>
      <c r="I4558" s="103"/>
    </row>
    <row r="4559" spans="1:9" x14ac:dyDescent="0.35">
      <c r="A4559" t="s">
        <v>3800</v>
      </c>
      <c r="B4559" t="s">
        <v>50</v>
      </c>
      <c r="C4559" t="s">
        <v>3108</v>
      </c>
      <c r="D4559" t="s">
        <v>54</v>
      </c>
      <c r="E4559" s="103">
        <v>90820.273375122517</v>
      </c>
      <c r="F4559" s="103">
        <v>678455</v>
      </c>
      <c r="G4559" s="103">
        <v>3</v>
      </c>
      <c r="H4559" t="s">
        <v>54</v>
      </c>
      <c r="I4559" s="103"/>
    </row>
    <row r="4560" spans="1:9" x14ac:dyDescent="0.35">
      <c r="A4560" t="s">
        <v>3801</v>
      </c>
      <c r="B4560" t="s">
        <v>51</v>
      </c>
      <c r="C4560" t="s">
        <v>3108</v>
      </c>
      <c r="D4560" t="s">
        <v>40</v>
      </c>
      <c r="E4560" s="103">
        <v>0.89254170168800018</v>
      </c>
      <c r="F4560" s="103">
        <v>678455</v>
      </c>
      <c r="G4560" s="103">
        <v>3</v>
      </c>
      <c r="H4560" t="s">
        <v>1078</v>
      </c>
      <c r="I4560" s="103"/>
    </row>
    <row r="4561" spans="1:9" x14ac:dyDescent="0.35">
      <c r="A4561" t="s">
        <v>6432</v>
      </c>
      <c r="B4561" t="s">
        <v>51</v>
      </c>
      <c r="C4561" t="s">
        <v>3108</v>
      </c>
      <c r="D4561" t="s">
        <v>5070</v>
      </c>
      <c r="E4561" s="103">
        <v>0.90630936229741499</v>
      </c>
      <c r="F4561" s="103">
        <v>678455</v>
      </c>
      <c r="G4561" s="103">
        <v>3</v>
      </c>
      <c r="H4561" t="s">
        <v>1078</v>
      </c>
      <c r="I4561" s="103"/>
    </row>
    <row r="4562" spans="1:9" x14ac:dyDescent="0.35">
      <c r="A4562" t="s">
        <v>6433</v>
      </c>
      <c r="B4562" t="s">
        <v>51</v>
      </c>
      <c r="C4562" t="s">
        <v>3108</v>
      </c>
      <c r="D4562" t="s">
        <v>5071</v>
      </c>
      <c r="E4562" s="103">
        <v>0.89318569800016534</v>
      </c>
      <c r="F4562" s="103">
        <v>678455</v>
      </c>
      <c r="G4562" s="103">
        <v>3</v>
      </c>
      <c r="H4562" t="s">
        <v>1078</v>
      </c>
      <c r="I4562" s="103"/>
    </row>
    <row r="4563" spans="1:9" x14ac:dyDescent="0.35">
      <c r="A4563" t="s">
        <v>6434</v>
      </c>
      <c r="B4563" t="s">
        <v>51</v>
      </c>
      <c r="C4563" t="s">
        <v>3108</v>
      </c>
      <c r="D4563" t="s">
        <v>5072</v>
      </c>
      <c r="E4563" s="103">
        <v>0.90630936229741499</v>
      </c>
      <c r="F4563" s="103">
        <v>678455</v>
      </c>
      <c r="G4563" s="103">
        <v>3</v>
      </c>
      <c r="H4563" t="s">
        <v>1078</v>
      </c>
      <c r="I4563" s="103"/>
    </row>
    <row r="4564" spans="1:9" x14ac:dyDescent="0.35">
      <c r="A4564" t="s">
        <v>3802</v>
      </c>
      <c r="B4564" t="s">
        <v>51</v>
      </c>
      <c r="C4564" t="s">
        <v>3108</v>
      </c>
      <c r="D4564" t="s">
        <v>42</v>
      </c>
      <c r="E4564" s="103">
        <v>0.87144088656475316</v>
      </c>
      <c r="F4564" s="103">
        <v>678455</v>
      </c>
      <c r="G4564" s="103">
        <v>3</v>
      </c>
      <c r="H4564" t="s">
        <v>1078</v>
      </c>
      <c r="I4564" s="103"/>
    </row>
    <row r="4565" spans="1:9" x14ac:dyDescent="0.35">
      <c r="A4565" t="s">
        <v>3803</v>
      </c>
      <c r="B4565" t="s">
        <v>51</v>
      </c>
      <c r="C4565" t="s">
        <v>3108</v>
      </c>
      <c r="D4565" t="s">
        <v>1767</v>
      </c>
      <c r="E4565" s="103">
        <v>0.86369518694776193</v>
      </c>
      <c r="F4565" s="103">
        <v>678455</v>
      </c>
      <c r="G4565" s="103">
        <v>3</v>
      </c>
      <c r="H4565" t="s">
        <v>1078</v>
      </c>
      <c r="I4565" s="103"/>
    </row>
    <row r="4566" spans="1:9" x14ac:dyDescent="0.35">
      <c r="A4566" t="s">
        <v>3804</v>
      </c>
      <c r="B4566" t="s">
        <v>51</v>
      </c>
      <c r="C4566" t="s">
        <v>3108</v>
      </c>
      <c r="D4566" t="s">
        <v>1768</v>
      </c>
      <c r="E4566" s="103">
        <v>0.25232866723239883</v>
      </c>
      <c r="F4566" s="103">
        <v>678455</v>
      </c>
      <c r="G4566" s="103">
        <v>3</v>
      </c>
      <c r="H4566" t="s">
        <v>1078</v>
      </c>
      <c r="I4566" s="103"/>
    </row>
    <row r="4567" spans="1:9" x14ac:dyDescent="0.35">
      <c r="A4567" t="s">
        <v>3805</v>
      </c>
      <c r="B4567" t="s">
        <v>51</v>
      </c>
      <c r="C4567" t="s">
        <v>3108</v>
      </c>
      <c r="D4567" t="s">
        <v>340</v>
      </c>
      <c r="E4567" s="103">
        <v>0.86054865246503243</v>
      </c>
      <c r="F4567" s="103">
        <v>678455</v>
      </c>
      <c r="G4567" s="103">
        <v>3</v>
      </c>
      <c r="H4567" t="s">
        <v>1078</v>
      </c>
      <c r="I4567" s="103"/>
    </row>
    <row r="4568" spans="1:9" x14ac:dyDescent="0.35">
      <c r="A4568" t="s">
        <v>3806</v>
      </c>
      <c r="B4568" t="s">
        <v>51</v>
      </c>
      <c r="C4568" t="s">
        <v>3108</v>
      </c>
      <c r="D4568" t="s">
        <v>777</v>
      </c>
      <c r="E4568" s="103">
        <v>0.79477033044629697</v>
      </c>
      <c r="F4568" s="103">
        <v>678455</v>
      </c>
      <c r="G4568" s="103">
        <v>3</v>
      </c>
      <c r="H4568" t="s">
        <v>1078</v>
      </c>
      <c r="I4568" s="103"/>
    </row>
    <row r="4569" spans="1:9" x14ac:dyDescent="0.35">
      <c r="A4569" t="s">
        <v>3807</v>
      </c>
      <c r="B4569" t="s">
        <v>51</v>
      </c>
      <c r="C4569" t="s">
        <v>3108</v>
      </c>
      <c r="D4569" t="s">
        <v>776</v>
      </c>
      <c r="E4569" s="103">
        <v>1.8445861620724437</v>
      </c>
      <c r="F4569" s="103">
        <v>678455</v>
      </c>
      <c r="G4569" s="103">
        <v>3</v>
      </c>
      <c r="H4569" t="s">
        <v>1078</v>
      </c>
      <c r="I4569" s="103"/>
    </row>
    <row r="4570" spans="1:9" x14ac:dyDescent="0.35">
      <c r="A4570" t="s">
        <v>3808</v>
      </c>
      <c r="B4570" t="s">
        <v>47</v>
      </c>
      <c r="C4570" t="s">
        <v>3110</v>
      </c>
      <c r="D4570" t="s">
        <v>54</v>
      </c>
      <c r="E4570" s="103">
        <v>9361</v>
      </c>
      <c r="F4570" s="103">
        <v>678455</v>
      </c>
      <c r="G4570" s="103">
        <v>3</v>
      </c>
      <c r="H4570" t="s">
        <v>54</v>
      </c>
      <c r="I4570" s="103"/>
    </row>
    <row r="4571" spans="1:9" x14ac:dyDescent="0.35">
      <c r="A4571" t="s">
        <v>3809</v>
      </c>
      <c r="B4571" t="s">
        <v>48</v>
      </c>
      <c r="C4571" t="s">
        <v>3110</v>
      </c>
      <c r="D4571" t="s">
        <v>54</v>
      </c>
      <c r="E4571" s="103">
        <v>9505108055.0625</v>
      </c>
      <c r="F4571" s="103">
        <v>678455</v>
      </c>
      <c r="G4571" s="103">
        <v>3</v>
      </c>
      <c r="H4571" t="s">
        <v>54</v>
      </c>
      <c r="I4571" s="103"/>
    </row>
    <row r="4572" spans="1:9" x14ac:dyDescent="0.35">
      <c r="A4572" t="s">
        <v>3810</v>
      </c>
      <c r="B4572" t="s">
        <v>49</v>
      </c>
      <c r="C4572" t="s">
        <v>3110</v>
      </c>
      <c r="D4572" t="s">
        <v>54</v>
      </c>
      <c r="E4572" s="103">
        <v>1.3797525259597173E-2</v>
      </c>
      <c r="F4572" s="103">
        <v>678455</v>
      </c>
      <c r="G4572" s="103">
        <v>3</v>
      </c>
      <c r="H4572" t="s">
        <v>54</v>
      </c>
      <c r="I4572" s="103"/>
    </row>
    <row r="4573" spans="1:9" x14ac:dyDescent="0.35">
      <c r="A4573" t="s">
        <v>3811</v>
      </c>
      <c r="B4573" t="s">
        <v>50</v>
      </c>
      <c r="C4573" t="s">
        <v>3110</v>
      </c>
      <c r="D4573" t="s">
        <v>54</v>
      </c>
      <c r="E4573" s="103">
        <v>14009.931469386327</v>
      </c>
      <c r="F4573" s="103">
        <v>678455</v>
      </c>
      <c r="G4573" s="103">
        <v>3</v>
      </c>
      <c r="H4573" t="s">
        <v>54</v>
      </c>
      <c r="I4573" s="103"/>
    </row>
    <row r="4574" spans="1:9" x14ac:dyDescent="0.35">
      <c r="A4574" t="s">
        <v>3812</v>
      </c>
      <c r="B4574" t="s">
        <v>51</v>
      </c>
      <c r="C4574" t="s">
        <v>3110</v>
      </c>
      <c r="D4574" t="s">
        <v>40</v>
      </c>
      <c r="E4574" s="103">
        <v>2.2943889322095088</v>
      </c>
      <c r="F4574" s="103">
        <v>678455</v>
      </c>
      <c r="G4574" s="103">
        <v>3</v>
      </c>
      <c r="H4574" t="s">
        <v>1078</v>
      </c>
      <c r="I4574" s="103"/>
    </row>
    <row r="4575" spans="1:9" x14ac:dyDescent="0.35">
      <c r="A4575" t="s">
        <v>6435</v>
      </c>
      <c r="B4575" t="s">
        <v>51</v>
      </c>
      <c r="C4575" t="s">
        <v>3110</v>
      </c>
      <c r="D4575" t="s">
        <v>5070</v>
      </c>
      <c r="E4575" s="103">
        <v>2.2977033717459507</v>
      </c>
      <c r="F4575" s="103">
        <v>678455</v>
      </c>
      <c r="G4575" s="103">
        <v>3</v>
      </c>
      <c r="H4575" t="s">
        <v>1078</v>
      </c>
      <c r="I4575" s="103"/>
    </row>
    <row r="4576" spans="1:9" x14ac:dyDescent="0.35">
      <c r="A4576" t="s">
        <v>6436</v>
      </c>
      <c r="B4576" t="s">
        <v>51</v>
      </c>
      <c r="C4576" t="s">
        <v>3110</v>
      </c>
      <c r="D4576" t="s">
        <v>5071</v>
      </c>
      <c r="E4576" s="103">
        <v>2.2977033717459507</v>
      </c>
      <c r="F4576" s="103">
        <v>678455</v>
      </c>
      <c r="G4576" s="103">
        <v>3</v>
      </c>
      <c r="H4576" t="s">
        <v>1078</v>
      </c>
      <c r="I4576" s="103"/>
    </row>
    <row r="4577" spans="1:9" x14ac:dyDescent="0.35">
      <c r="A4577" t="s">
        <v>6437</v>
      </c>
      <c r="B4577" t="s">
        <v>51</v>
      </c>
      <c r="C4577" t="s">
        <v>3110</v>
      </c>
      <c r="D4577" t="s">
        <v>5072</v>
      </c>
      <c r="E4577" s="103">
        <v>2.2977033717459507</v>
      </c>
      <c r="F4577" s="103">
        <v>678455</v>
      </c>
      <c r="G4577" s="103">
        <v>3</v>
      </c>
      <c r="H4577" t="s">
        <v>1078</v>
      </c>
      <c r="I4577" s="103"/>
    </row>
    <row r="4578" spans="1:9" x14ac:dyDescent="0.35">
      <c r="A4578" t="s">
        <v>3813</v>
      </c>
      <c r="B4578" t="s">
        <v>51</v>
      </c>
      <c r="C4578" t="s">
        <v>3110</v>
      </c>
      <c r="D4578" t="s">
        <v>42</v>
      </c>
      <c r="E4578" s="103">
        <v>2.1754016886879195</v>
      </c>
      <c r="F4578" s="103">
        <v>678455</v>
      </c>
      <c r="G4578" s="103">
        <v>3</v>
      </c>
      <c r="H4578" t="s">
        <v>1078</v>
      </c>
      <c r="I4578" s="103"/>
    </row>
    <row r="4579" spans="1:9" x14ac:dyDescent="0.35">
      <c r="A4579" t="s">
        <v>3814</v>
      </c>
      <c r="B4579" t="s">
        <v>51</v>
      </c>
      <c r="C4579" t="s">
        <v>3110</v>
      </c>
      <c r="D4579" t="s">
        <v>1767</v>
      </c>
      <c r="E4579" s="103">
        <v>2.1676893988612886</v>
      </c>
      <c r="F4579" s="103">
        <v>678455</v>
      </c>
      <c r="G4579" s="103">
        <v>3</v>
      </c>
      <c r="H4579" t="s">
        <v>1078</v>
      </c>
      <c r="I4579" s="103"/>
    </row>
    <row r="4580" spans="1:9" x14ac:dyDescent="0.35">
      <c r="A4580" t="s">
        <v>3815</v>
      </c>
      <c r="B4580" t="s">
        <v>51</v>
      </c>
      <c r="C4580" t="s">
        <v>3110</v>
      </c>
      <c r="D4580" t="s">
        <v>1768</v>
      </c>
      <c r="E4580" s="103">
        <v>0.44545303348950999</v>
      </c>
      <c r="F4580" s="103">
        <v>678455</v>
      </c>
      <c r="G4580" s="103">
        <v>3</v>
      </c>
      <c r="H4580" t="s">
        <v>1078</v>
      </c>
      <c r="I4580" s="103"/>
    </row>
    <row r="4581" spans="1:9" x14ac:dyDescent="0.35">
      <c r="A4581" t="s">
        <v>3816</v>
      </c>
      <c r="B4581" t="s">
        <v>51</v>
      </c>
      <c r="C4581" t="s">
        <v>3110</v>
      </c>
      <c r="D4581" t="s">
        <v>340</v>
      </c>
      <c r="E4581" s="103">
        <v>2.1585454733834131</v>
      </c>
      <c r="F4581" s="103">
        <v>678455</v>
      </c>
      <c r="G4581" s="103">
        <v>3</v>
      </c>
      <c r="H4581" t="s">
        <v>1078</v>
      </c>
      <c r="I4581" s="103"/>
    </row>
    <row r="4582" spans="1:9" x14ac:dyDescent="0.35">
      <c r="A4582" t="s">
        <v>3817</v>
      </c>
      <c r="B4582" t="s">
        <v>51</v>
      </c>
      <c r="C4582" t="s">
        <v>3110</v>
      </c>
      <c r="D4582" t="s">
        <v>777</v>
      </c>
      <c r="E4582" s="103">
        <v>1.8668040503408063</v>
      </c>
      <c r="F4582" s="103">
        <v>678455</v>
      </c>
      <c r="G4582" s="103">
        <v>3</v>
      </c>
      <c r="H4582" t="s">
        <v>1078</v>
      </c>
      <c r="I4582" s="103"/>
    </row>
    <row r="4583" spans="1:9" x14ac:dyDescent="0.35">
      <c r="A4583" t="s">
        <v>3818</v>
      </c>
      <c r="B4583" t="s">
        <v>51</v>
      </c>
      <c r="C4583" t="s">
        <v>3110</v>
      </c>
      <c r="D4583" t="s">
        <v>776</v>
      </c>
      <c r="E4583" s="103">
        <v>4.4781110030190465</v>
      </c>
      <c r="F4583" s="103">
        <v>678455</v>
      </c>
      <c r="G4583" s="103">
        <v>3</v>
      </c>
      <c r="H4583" t="s">
        <v>1078</v>
      </c>
      <c r="I4583" s="103"/>
    </row>
    <row r="4584" spans="1:9" x14ac:dyDescent="0.35">
      <c r="A4584" t="s">
        <v>3819</v>
      </c>
      <c r="B4584" t="s">
        <v>47</v>
      </c>
      <c r="C4584" t="s">
        <v>3113</v>
      </c>
      <c r="D4584" t="s">
        <v>54</v>
      </c>
      <c r="E4584" s="103">
        <v>401472</v>
      </c>
      <c r="F4584" s="103">
        <v>678455</v>
      </c>
      <c r="G4584" s="103">
        <v>3</v>
      </c>
      <c r="H4584" t="s">
        <v>54</v>
      </c>
      <c r="I4584" s="103"/>
    </row>
    <row r="4585" spans="1:9" x14ac:dyDescent="0.35">
      <c r="A4585" t="s">
        <v>3820</v>
      </c>
      <c r="B4585" t="s">
        <v>48</v>
      </c>
      <c r="C4585" t="s">
        <v>3113</v>
      </c>
      <c r="D4585" t="s">
        <v>54</v>
      </c>
      <c r="E4585" s="103">
        <v>3503524490.0645142</v>
      </c>
      <c r="F4585" s="103">
        <v>678455</v>
      </c>
      <c r="G4585" s="103">
        <v>3</v>
      </c>
      <c r="H4585" t="s">
        <v>54</v>
      </c>
      <c r="I4585" s="103"/>
    </row>
    <row r="4586" spans="1:9" x14ac:dyDescent="0.35">
      <c r="A4586" t="s">
        <v>3821</v>
      </c>
      <c r="B4586" t="s">
        <v>49</v>
      </c>
      <c r="C4586" t="s">
        <v>3113</v>
      </c>
      <c r="D4586" t="s">
        <v>54</v>
      </c>
      <c r="E4586" s="103">
        <v>0.59174447826311249</v>
      </c>
      <c r="F4586" s="103">
        <v>678455</v>
      </c>
      <c r="G4586" s="103">
        <v>3</v>
      </c>
      <c r="H4586" t="s">
        <v>54</v>
      </c>
      <c r="I4586" s="103"/>
    </row>
    <row r="4587" spans="1:9" x14ac:dyDescent="0.35">
      <c r="A4587" t="s">
        <v>3822</v>
      </c>
      <c r="B4587" t="s">
        <v>50</v>
      </c>
      <c r="C4587" t="s">
        <v>3113</v>
      </c>
      <c r="D4587" t="s">
        <v>54</v>
      </c>
      <c r="E4587" s="103">
        <v>5163.974751552445</v>
      </c>
      <c r="F4587" s="103">
        <v>678455</v>
      </c>
      <c r="G4587" s="103">
        <v>3</v>
      </c>
      <c r="H4587" t="s">
        <v>54</v>
      </c>
      <c r="I4587" s="103"/>
    </row>
    <row r="4588" spans="1:9" x14ac:dyDescent="0.35">
      <c r="A4588" t="s">
        <v>3823</v>
      </c>
      <c r="B4588" t="s">
        <v>51</v>
      </c>
      <c r="C4588" t="s">
        <v>3113</v>
      </c>
      <c r="D4588" t="s">
        <v>40</v>
      </c>
      <c r="E4588" s="103">
        <v>1.9236381947899731E-2</v>
      </c>
      <c r="F4588" s="103">
        <v>678455</v>
      </c>
      <c r="G4588" s="103">
        <v>3</v>
      </c>
      <c r="H4588" t="s">
        <v>1078</v>
      </c>
      <c r="I4588" s="103"/>
    </row>
    <row r="4589" spans="1:9" x14ac:dyDescent="0.35">
      <c r="A4589" t="s">
        <v>6438</v>
      </c>
      <c r="B4589" t="s">
        <v>51</v>
      </c>
      <c r="C4589" t="s">
        <v>3113</v>
      </c>
      <c r="D4589" t="s">
        <v>5070</v>
      </c>
      <c r="E4589" s="103">
        <v>1.9405314737121683E-2</v>
      </c>
      <c r="F4589" s="103">
        <v>678455</v>
      </c>
      <c r="G4589" s="103">
        <v>3</v>
      </c>
      <c r="H4589" t="s">
        <v>1078</v>
      </c>
      <c r="I4589" s="103"/>
    </row>
    <row r="4590" spans="1:9" x14ac:dyDescent="0.35">
      <c r="A4590" t="s">
        <v>6439</v>
      </c>
      <c r="B4590" t="s">
        <v>51</v>
      </c>
      <c r="C4590" t="s">
        <v>3113</v>
      </c>
      <c r="D4590" t="s">
        <v>5071</v>
      </c>
      <c r="E4590" s="103">
        <v>1.9250701816485385E-2</v>
      </c>
      <c r="F4590" s="103">
        <v>678455</v>
      </c>
      <c r="G4590" s="103">
        <v>3</v>
      </c>
      <c r="H4590" t="s">
        <v>1078</v>
      </c>
      <c r="I4590" s="103"/>
    </row>
    <row r="4591" spans="1:9" x14ac:dyDescent="0.35">
      <c r="A4591" t="s">
        <v>6440</v>
      </c>
      <c r="B4591" t="s">
        <v>51</v>
      </c>
      <c r="C4591" t="s">
        <v>3113</v>
      </c>
      <c r="D4591" t="s">
        <v>5072</v>
      </c>
      <c r="E4591" s="103">
        <v>1.9404802376998966E-2</v>
      </c>
      <c r="F4591" s="103">
        <v>678455</v>
      </c>
      <c r="G4591" s="103">
        <v>3</v>
      </c>
      <c r="H4591" t="s">
        <v>1078</v>
      </c>
      <c r="I4591" s="103"/>
    </row>
    <row r="4592" spans="1:9" x14ac:dyDescent="0.35">
      <c r="A4592" t="s">
        <v>3824</v>
      </c>
      <c r="B4592" t="s">
        <v>51</v>
      </c>
      <c r="C4592" t="s">
        <v>3113</v>
      </c>
      <c r="D4592" t="s">
        <v>42</v>
      </c>
      <c r="E4592" s="103">
        <v>1.8350439026493685E-2</v>
      </c>
      <c r="F4592" s="103">
        <v>678455</v>
      </c>
      <c r="G4592" s="103">
        <v>3</v>
      </c>
      <c r="H4592" t="s">
        <v>1078</v>
      </c>
      <c r="I4592" s="103"/>
    </row>
    <row r="4593" spans="1:9" x14ac:dyDescent="0.35">
      <c r="A4593" t="s">
        <v>3825</v>
      </c>
      <c r="B4593" t="s">
        <v>51</v>
      </c>
      <c r="C4593" t="s">
        <v>3113</v>
      </c>
      <c r="D4593" t="s">
        <v>1767</v>
      </c>
      <c r="E4593" s="103">
        <v>1.8228113761519015E-2</v>
      </c>
      <c r="F4593" s="103">
        <v>678455</v>
      </c>
      <c r="G4593" s="103">
        <v>3</v>
      </c>
      <c r="H4593" t="s">
        <v>1078</v>
      </c>
      <c r="I4593" s="103"/>
    </row>
    <row r="4594" spans="1:9" x14ac:dyDescent="0.35">
      <c r="A4594" t="s">
        <v>3826</v>
      </c>
      <c r="B4594" t="s">
        <v>51</v>
      </c>
      <c r="C4594" t="s">
        <v>3113</v>
      </c>
      <c r="D4594" t="s">
        <v>1768</v>
      </c>
      <c r="E4594" s="103">
        <v>6.3150420352971037E-3</v>
      </c>
      <c r="F4594" s="103">
        <v>678455</v>
      </c>
      <c r="G4594" s="103">
        <v>3</v>
      </c>
      <c r="H4594" t="s">
        <v>1078</v>
      </c>
      <c r="I4594" s="103"/>
    </row>
    <row r="4595" spans="1:9" x14ac:dyDescent="0.35">
      <c r="A4595" t="s">
        <v>3827</v>
      </c>
      <c r="B4595" t="s">
        <v>51</v>
      </c>
      <c r="C4595" t="s">
        <v>3113</v>
      </c>
      <c r="D4595" t="s">
        <v>340</v>
      </c>
      <c r="E4595" s="103">
        <v>1.8190058028856086E-2</v>
      </c>
      <c r="F4595" s="103">
        <v>678455</v>
      </c>
      <c r="G4595" s="103">
        <v>3</v>
      </c>
      <c r="H4595" t="s">
        <v>1078</v>
      </c>
      <c r="I4595" s="103"/>
    </row>
    <row r="4596" spans="1:9" x14ac:dyDescent="0.35">
      <c r="A4596" t="s">
        <v>3828</v>
      </c>
      <c r="B4596" t="s">
        <v>51</v>
      </c>
      <c r="C4596" t="s">
        <v>3113</v>
      </c>
      <c r="D4596" t="s">
        <v>777</v>
      </c>
      <c r="E4596" s="103">
        <v>1.721454313045288E-2</v>
      </c>
      <c r="F4596" s="103">
        <v>678455</v>
      </c>
      <c r="G4596" s="103">
        <v>3</v>
      </c>
      <c r="H4596" t="s">
        <v>1078</v>
      </c>
      <c r="I4596" s="103"/>
    </row>
    <row r="4597" spans="1:9" x14ac:dyDescent="0.35">
      <c r="A4597" t="s">
        <v>3829</v>
      </c>
      <c r="B4597" t="s">
        <v>51</v>
      </c>
      <c r="C4597" t="s">
        <v>3113</v>
      </c>
      <c r="D4597" t="s">
        <v>776</v>
      </c>
      <c r="E4597" s="103">
        <v>3.9211998063427109E-2</v>
      </c>
      <c r="F4597" s="103">
        <v>678455</v>
      </c>
      <c r="G4597" s="103">
        <v>3</v>
      </c>
      <c r="H4597" t="s">
        <v>1078</v>
      </c>
      <c r="I4597" s="103"/>
    </row>
    <row r="4598" spans="1:9" x14ac:dyDescent="0.35">
      <c r="A4598" t="s">
        <v>3830</v>
      </c>
      <c r="B4598" t="s">
        <v>47</v>
      </c>
      <c r="C4598" t="s">
        <v>3115</v>
      </c>
      <c r="D4598" t="s">
        <v>54</v>
      </c>
      <c r="E4598" s="103">
        <v>504622</v>
      </c>
      <c r="F4598" s="103">
        <v>678455</v>
      </c>
      <c r="G4598" s="103">
        <v>3</v>
      </c>
      <c r="H4598" t="s">
        <v>54</v>
      </c>
      <c r="I4598" s="103"/>
    </row>
    <row r="4599" spans="1:9" x14ac:dyDescent="0.35">
      <c r="A4599" t="s">
        <v>3831</v>
      </c>
      <c r="B4599" t="s">
        <v>48</v>
      </c>
      <c r="C4599" t="s">
        <v>3115</v>
      </c>
      <c r="D4599" t="s">
        <v>54</v>
      </c>
      <c r="E4599" s="103">
        <v>5205733454.9643555</v>
      </c>
      <c r="F4599" s="103">
        <v>678455</v>
      </c>
      <c r="G4599" s="103">
        <v>3</v>
      </c>
      <c r="H4599" t="s">
        <v>54</v>
      </c>
      <c r="I4599" s="103"/>
    </row>
    <row r="4600" spans="1:9" x14ac:dyDescent="0.35">
      <c r="A4600" t="s">
        <v>3832</v>
      </c>
      <c r="B4600" t="s">
        <v>49</v>
      </c>
      <c r="C4600" t="s">
        <v>3115</v>
      </c>
      <c r="D4600" t="s">
        <v>54</v>
      </c>
      <c r="E4600" s="103">
        <v>0.74378109086085298</v>
      </c>
      <c r="F4600" s="103">
        <v>678455</v>
      </c>
      <c r="G4600" s="103">
        <v>3</v>
      </c>
      <c r="H4600" t="s">
        <v>54</v>
      </c>
      <c r="I4600" s="103"/>
    </row>
    <row r="4601" spans="1:9" x14ac:dyDescent="0.35">
      <c r="A4601" t="s">
        <v>3833</v>
      </c>
      <c r="B4601" t="s">
        <v>50</v>
      </c>
      <c r="C4601" t="s">
        <v>3115</v>
      </c>
      <c r="D4601" t="s">
        <v>54</v>
      </c>
      <c r="E4601" s="103">
        <v>7672.9237089627986</v>
      </c>
      <c r="F4601" s="103">
        <v>678455</v>
      </c>
      <c r="G4601" s="103">
        <v>3</v>
      </c>
      <c r="H4601" t="s">
        <v>54</v>
      </c>
      <c r="I4601" s="103"/>
    </row>
    <row r="4602" spans="1:9" x14ac:dyDescent="0.35">
      <c r="A4602" t="s">
        <v>3834</v>
      </c>
      <c r="B4602" t="s">
        <v>51</v>
      </c>
      <c r="C4602" t="s">
        <v>3115</v>
      </c>
      <c r="D4602" t="s">
        <v>40</v>
      </c>
      <c r="E4602" s="103">
        <v>2.2512533824506197E-2</v>
      </c>
      <c r="F4602" s="103">
        <v>678455</v>
      </c>
      <c r="G4602" s="103">
        <v>3</v>
      </c>
      <c r="H4602" t="s">
        <v>1078</v>
      </c>
      <c r="I4602" s="103"/>
    </row>
    <row r="4603" spans="1:9" x14ac:dyDescent="0.35">
      <c r="A4603" t="s">
        <v>6441</v>
      </c>
      <c r="B4603" t="s">
        <v>51</v>
      </c>
      <c r="C4603" t="s">
        <v>3115</v>
      </c>
      <c r="D4603" t="s">
        <v>5070</v>
      </c>
      <c r="E4603" s="103">
        <v>2.2755841716288694E-2</v>
      </c>
      <c r="F4603" s="103">
        <v>678455</v>
      </c>
      <c r="G4603" s="103">
        <v>3</v>
      </c>
      <c r="H4603" t="s">
        <v>1078</v>
      </c>
      <c r="I4603" s="103"/>
    </row>
    <row r="4604" spans="1:9" x14ac:dyDescent="0.35">
      <c r="A4604" t="s">
        <v>6442</v>
      </c>
      <c r="B4604" t="s">
        <v>51</v>
      </c>
      <c r="C4604" t="s">
        <v>3115</v>
      </c>
      <c r="D4604" t="s">
        <v>5071</v>
      </c>
      <c r="E4604" s="103">
        <v>2.2516669880195191E-2</v>
      </c>
      <c r="F4604" s="103">
        <v>678455</v>
      </c>
      <c r="G4604" s="103">
        <v>3</v>
      </c>
      <c r="H4604" t="s">
        <v>1078</v>
      </c>
      <c r="I4604" s="103"/>
    </row>
    <row r="4605" spans="1:9" x14ac:dyDescent="0.35">
      <c r="A4605" t="s">
        <v>6443</v>
      </c>
      <c r="B4605" t="s">
        <v>51</v>
      </c>
      <c r="C4605" t="s">
        <v>3115</v>
      </c>
      <c r="D4605" t="s">
        <v>5072</v>
      </c>
      <c r="E4605" s="103">
        <v>2.2755376734517947E-2</v>
      </c>
      <c r="F4605" s="103">
        <v>678455</v>
      </c>
      <c r="G4605" s="103">
        <v>3</v>
      </c>
      <c r="H4605" t="s">
        <v>1078</v>
      </c>
      <c r="I4605" s="103"/>
    </row>
    <row r="4606" spans="1:9" x14ac:dyDescent="0.35">
      <c r="A4606" t="s">
        <v>3835</v>
      </c>
      <c r="B4606" t="s">
        <v>51</v>
      </c>
      <c r="C4606" t="s">
        <v>3115</v>
      </c>
      <c r="D4606" t="s">
        <v>42</v>
      </c>
      <c r="E4606" s="103">
        <v>2.170853318216099E-2</v>
      </c>
      <c r="F4606" s="103">
        <v>678455</v>
      </c>
      <c r="G4606" s="103">
        <v>3</v>
      </c>
      <c r="H4606" t="s">
        <v>1078</v>
      </c>
      <c r="I4606" s="103"/>
    </row>
    <row r="4607" spans="1:9" x14ac:dyDescent="0.35">
      <c r="A4607" t="s">
        <v>3836</v>
      </c>
      <c r="B4607" t="s">
        <v>51</v>
      </c>
      <c r="C4607" t="s">
        <v>3115</v>
      </c>
      <c r="D4607" t="s">
        <v>1767</v>
      </c>
      <c r="E4607" s="103">
        <v>2.1496693069683468E-2</v>
      </c>
      <c r="F4607" s="103">
        <v>678455</v>
      </c>
      <c r="G4607" s="103">
        <v>3</v>
      </c>
      <c r="H4607" t="s">
        <v>1078</v>
      </c>
      <c r="I4607" s="103"/>
    </row>
    <row r="4608" spans="1:9" x14ac:dyDescent="0.35">
      <c r="A4608" t="s">
        <v>3837</v>
      </c>
      <c r="B4608" t="s">
        <v>51</v>
      </c>
      <c r="C4608" t="s">
        <v>3115</v>
      </c>
      <c r="D4608" t="s">
        <v>1768</v>
      </c>
      <c r="E4608" s="103">
        <v>7.1137761252725237E-3</v>
      </c>
      <c r="F4608" s="103">
        <v>678455</v>
      </c>
      <c r="G4608" s="103">
        <v>3</v>
      </c>
      <c r="H4608" t="s">
        <v>1078</v>
      </c>
      <c r="I4608" s="103"/>
    </row>
    <row r="4609" spans="1:9" x14ac:dyDescent="0.35">
      <c r="A4609" t="s">
        <v>3838</v>
      </c>
      <c r="B4609" t="s">
        <v>51</v>
      </c>
      <c r="C4609" t="s">
        <v>3115</v>
      </c>
      <c r="D4609" t="s">
        <v>340</v>
      </c>
      <c r="E4609" s="103">
        <v>2.149865308966329E-2</v>
      </c>
      <c r="F4609" s="103">
        <v>678455</v>
      </c>
      <c r="G4609" s="103">
        <v>3</v>
      </c>
      <c r="H4609" t="s">
        <v>1078</v>
      </c>
      <c r="I4609" s="103"/>
    </row>
    <row r="4610" spans="1:9" x14ac:dyDescent="0.35">
      <c r="A4610" t="s">
        <v>3839</v>
      </c>
      <c r="B4610" t="s">
        <v>51</v>
      </c>
      <c r="C4610" t="s">
        <v>3115</v>
      </c>
      <c r="D4610" t="s">
        <v>777</v>
      </c>
      <c r="E4610" s="103">
        <v>1.9786615041173711E-2</v>
      </c>
      <c r="F4610" s="103">
        <v>678455</v>
      </c>
      <c r="G4610" s="103">
        <v>3</v>
      </c>
      <c r="H4610" t="s">
        <v>1078</v>
      </c>
      <c r="I4610" s="103"/>
    </row>
    <row r="4611" spans="1:9" x14ac:dyDescent="0.35">
      <c r="A4611" t="s">
        <v>3840</v>
      </c>
      <c r="B4611" t="s">
        <v>51</v>
      </c>
      <c r="C4611" t="s">
        <v>3115</v>
      </c>
      <c r="D4611" t="s">
        <v>776</v>
      </c>
      <c r="E4611" s="103">
        <v>4.6004701685152596E-2</v>
      </c>
      <c r="F4611" s="103">
        <v>678455</v>
      </c>
      <c r="G4611" s="103">
        <v>3</v>
      </c>
      <c r="H4611" t="s">
        <v>1078</v>
      </c>
      <c r="I4611" s="103"/>
    </row>
    <row r="4612" spans="1:9" x14ac:dyDescent="0.35">
      <c r="A4612" t="s">
        <v>142</v>
      </c>
      <c r="B4612" t="s">
        <v>49</v>
      </c>
      <c r="C4612" t="s">
        <v>40</v>
      </c>
      <c r="D4612" t="s">
        <v>54</v>
      </c>
      <c r="E4612" s="103">
        <v>1</v>
      </c>
      <c r="F4612" s="103">
        <v>678455</v>
      </c>
      <c r="G4612" s="103">
        <v>3</v>
      </c>
      <c r="H4612" t="s">
        <v>54</v>
      </c>
      <c r="I4612" s="103"/>
    </row>
    <row r="4613" spans="1:9" x14ac:dyDescent="0.35">
      <c r="A4613" t="s">
        <v>143</v>
      </c>
      <c r="B4613" t="s">
        <v>50</v>
      </c>
      <c r="C4613" t="s">
        <v>40</v>
      </c>
      <c r="D4613" t="s">
        <v>54</v>
      </c>
      <c r="E4613" s="103">
        <v>462688.11352011887</v>
      </c>
      <c r="F4613" s="103">
        <v>678455</v>
      </c>
      <c r="G4613" s="103">
        <v>3</v>
      </c>
      <c r="H4613" t="s">
        <v>54</v>
      </c>
      <c r="I4613" s="103"/>
    </row>
    <row r="4614" spans="1:9" x14ac:dyDescent="0.35">
      <c r="A4614" t="s">
        <v>1296</v>
      </c>
      <c r="B4614" t="s">
        <v>51</v>
      </c>
      <c r="C4614" t="s">
        <v>40</v>
      </c>
      <c r="D4614" t="s">
        <v>40</v>
      </c>
      <c r="E4614" s="103">
        <v>1</v>
      </c>
      <c r="F4614" s="103">
        <v>678455</v>
      </c>
      <c r="G4614" s="103">
        <v>3</v>
      </c>
      <c r="H4614" t="s">
        <v>1078</v>
      </c>
      <c r="I4614" s="103"/>
    </row>
    <row r="4615" spans="1:9" x14ac:dyDescent="0.35">
      <c r="A4615" t="s">
        <v>6444</v>
      </c>
      <c r="B4615" t="s">
        <v>51</v>
      </c>
      <c r="C4615" t="s">
        <v>40</v>
      </c>
      <c r="D4615" t="s">
        <v>5070</v>
      </c>
      <c r="E4615" s="103">
        <v>1.0106746412649932</v>
      </c>
      <c r="F4615" s="103">
        <v>678455</v>
      </c>
      <c r="G4615" s="103">
        <v>3</v>
      </c>
      <c r="H4615" t="s">
        <v>1078</v>
      </c>
      <c r="I4615" s="103"/>
    </row>
    <row r="4616" spans="1:9" x14ac:dyDescent="0.35">
      <c r="A4616" t="s">
        <v>6445</v>
      </c>
      <c r="B4616" t="s">
        <v>51</v>
      </c>
      <c r="C4616" t="s">
        <v>40</v>
      </c>
      <c r="D4616" t="s">
        <v>5071</v>
      </c>
      <c r="E4616" s="103">
        <v>1.0014303828713915</v>
      </c>
      <c r="F4616" s="103">
        <v>678455</v>
      </c>
      <c r="G4616" s="103">
        <v>3</v>
      </c>
      <c r="H4616" t="s">
        <v>1078</v>
      </c>
      <c r="I4616" s="103"/>
    </row>
    <row r="4617" spans="1:9" x14ac:dyDescent="0.35">
      <c r="A4617" t="s">
        <v>6446</v>
      </c>
      <c r="B4617" t="s">
        <v>51</v>
      </c>
      <c r="C4617" t="s">
        <v>40</v>
      </c>
      <c r="D4617" t="s">
        <v>5072</v>
      </c>
      <c r="E4617" s="103">
        <v>1.0106461165844909</v>
      </c>
      <c r="F4617" s="103">
        <v>678455</v>
      </c>
      <c r="G4617" s="103">
        <v>3</v>
      </c>
      <c r="H4617" t="s">
        <v>1078</v>
      </c>
      <c r="I4617" s="103"/>
    </row>
    <row r="4618" spans="1:9" x14ac:dyDescent="0.35">
      <c r="A4618" t="s">
        <v>1297</v>
      </c>
      <c r="B4618" t="s">
        <v>51</v>
      </c>
      <c r="C4618" t="s">
        <v>40</v>
      </c>
      <c r="D4618" t="s">
        <v>42</v>
      </c>
      <c r="E4618" s="103">
        <v>0.9830506746760409</v>
      </c>
      <c r="F4618" s="103">
        <v>678455</v>
      </c>
      <c r="G4618" s="103">
        <v>3</v>
      </c>
      <c r="H4618" t="s">
        <v>1078</v>
      </c>
      <c r="I4618" s="103"/>
    </row>
    <row r="4619" spans="1:9" x14ac:dyDescent="0.35">
      <c r="A4619" t="s">
        <v>2217</v>
      </c>
      <c r="B4619" t="s">
        <v>51</v>
      </c>
      <c r="C4619" t="s">
        <v>40</v>
      </c>
      <c r="D4619" t="s">
        <v>1767</v>
      </c>
      <c r="E4619" s="103">
        <v>0.97629935906011811</v>
      </c>
      <c r="F4619" s="103">
        <v>678455</v>
      </c>
      <c r="G4619" s="103">
        <v>3</v>
      </c>
      <c r="H4619" t="s">
        <v>1078</v>
      </c>
      <c r="I4619" s="103"/>
    </row>
    <row r="4620" spans="1:9" x14ac:dyDescent="0.35">
      <c r="A4620" t="s">
        <v>2218</v>
      </c>
      <c r="B4620" t="s">
        <v>51</v>
      </c>
      <c r="C4620" t="s">
        <v>40</v>
      </c>
      <c r="D4620" t="s">
        <v>1768</v>
      </c>
      <c r="E4620" s="103">
        <v>0.42697444697715242</v>
      </c>
      <c r="F4620" s="103">
        <v>678455</v>
      </c>
      <c r="G4620" s="103">
        <v>3</v>
      </c>
      <c r="H4620" t="s">
        <v>1078</v>
      </c>
      <c r="I4620" s="103"/>
    </row>
    <row r="4621" spans="1:9" x14ac:dyDescent="0.35">
      <c r="A4621" t="s">
        <v>1298</v>
      </c>
      <c r="B4621" t="s">
        <v>51</v>
      </c>
      <c r="C4621" t="s">
        <v>40</v>
      </c>
      <c r="D4621" t="s">
        <v>340</v>
      </c>
      <c r="E4621" s="103">
        <v>0.9528044235104105</v>
      </c>
      <c r="F4621" s="103">
        <v>678455</v>
      </c>
      <c r="G4621" s="103">
        <v>3</v>
      </c>
      <c r="H4621" t="s">
        <v>1078</v>
      </c>
      <c r="I4621" s="103"/>
    </row>
    <row r="4622" spans="1:9" x14ac:dyDescent="0.35">
      <c r="A4622" t="s">
        <v>1299</v>
      </c>
      <c r="B4622" t="s">
        <v>51</v>
      </c>
      <c r="C4622" t="s">
        <v>40</v>
      </c>
      <c r="D4622" t="s">
        <v>777</v>
      </c>
      <c r="E4622" s="103">
        <v>0.89922882601332288</v>
      </c>
      <c r="F4622" s="103">
        <v>678455</v>
      </c>
      <c r="G4622" s="103">
        <v>3</v>
      </c>
      <c r="H4622" t="s">
        <v>1078</v>
      </c>
      <c r="I4622" s="103"/>
    </row>
    <row r="4623" spans="1:9" x14ac:dyDescent="0.35">
      <c r="A4623" t="s">
        <v>531</v>
      </c>
      <c r="B4623" t="s">
        <v>44</v>
      </c>
      <c r="C4623" t="s">
        <v>40</v>
      </c>
      <c r="D4623" t="s">
        <v>777</v>
      </c>
      <c r="E4623" s="103">
        <v>0.66022654413336179</v>
      </c>
      <c r="F4623" s="103">
        <v>678455</v>
      </c>
      <c r="G4623" s="103">
        <v>3</v>
      </c>
      <c r="H4623" t="s">
        <v>54</v>
      </c>
      <c r="I4623" s="103"/>
    </row>
    <row r="4624" spans="1:9" x14ac:dyDescent="0.35">
      <c r="A4624" t="s">
        <v>532</v>
      </c>
      <c r="B4624" t="s">
        <v>45</v>
      </c>
      <c r="C4624" t="s">
        <v>40</v>
      </c>
      <c r="D4624" t="s">
        <v>777</v>
      </c>
      <c r="E4624" s="103">
        <v>0.13326449298162676</v>
      </c>
      <c r="F4624" s="103">
        <v>678455</v>
      </c>
      <c r="G4624" s="103">
        <v>3</v>
      </c>
      <c r="H4624" t="s">
        <v>54</v>
      </c>
      <c r="I4624" s="103"/>
    </row>
    <row r="4625" spans="1:9" x14ac:dyDescent="0.35">
      <c r="A4625" t="s">
        <v>533</v>
      </c>
      <c r="B4625" t="s">
        <v>46</v>
      </c>
      <c r="C4625" t="s">
        <v>40</v>
      </c>
      <c r="D4625" t="s">
        <v>777</v>
      </c>
      <c r="E4625" s="103">
        <v>3.4568625006660567E-2</v>
      </c>
      <c r="F4625" s="103">
        <v>678455</v>
      </c>
      <c r="G4625" s="103">
        <v>3</v>
      </c>
      <c r="H4625" t="s">
        <v>54</v>
      </c>
      <c r="I4625" s="103"/>
    </row>
    <row r="4626" spans="1:9" x14ac:dyDescent="0.35">
      <c r="A4626" t="s">
        <v>1300</v>
      </c>
      <c r="B4626" t="s">
        <v>51</v>
      </c>
      <c r="C4626" t="s">
        <v>40</v>
      </c>
      <c r="D4626" t="s">
        <v>776</v>
      </c>
      <c r="E4626" s="103">
        <v>2.0706582068658959</v>
      </c>
      <c r="F4626" s="103">
        <v>678455</v>
      </c>
      <c r="G4626" s="103">
        <v>3</v>
      </c>
      <c r="H4626" t="s">
        <v>1078</v>
      </c>
      <c r="I4626" s="103"/>
    </row>
    <row r="4627" spans="1:9" x14ac:dyDescent="0.35">
      <c r="A4627" t="s">
        <v>535</v>
      </c>
      <c r="B4627" t="s">
        <v>44</v>
      </c>
      <c r="C4627" t="s">
        <v>40</v>
      </c>
      <c r="D4627" t="s">
        <v>776</v>
      </c>
      <c r="E4627" s="103">
        <v>0</v>
      </c>
      <c r="F4627" s="103">
        <v>678455</v>
      </c>
      <c r="G4627" s="103">
        <v>3</v>
      </c>
      <c r="H4627" t="s">
        <v>54</v>
      </c>
      <c r="I4627" s="103"/>
    </row>
    <row r="4628" spans="1:9" x14ac:dyDescent="0.35">
      <c r="A4628" t="s">
        <v>536</v>
      </c>
      <c r="B4628" t="s">
        <v>45</v>
      </c>
      <c r="C4628" t="s">
        <v>40</v>
      </c>
      <c r="D4628" t="s">
        <v>776</v>
      </c>
      <c r="E4628" s="103">
        <v>0</v>
      </c>
      <c r="F4628" s="103">
        <v>678455</v>
      </c>
      <c r="G4628" s="103">
        <v>3</v>
      </c>
      <c r="H4628" t="s">
        <v>54</v>
      </c>
      <c r="I4628" s="103"/>
    </row>
    <row r="4629" spans="1:9" x14ac:dyDescent="0.35">
      <c r="A4629" t="s">
        <v>537</v>
      </c>
      <c r="B4629" t="s">
        <v>46</v>
      </c>
      <c r="C4629" t="s">
        <v>40</v>
      </c>
      <c r="D4629" t="s">
        <v>776</v>
      </c>
      <c r="E4629" s="103">
        <v>0</v>
      </c>
      <c r="F4629" s="103">
        <v>678455</v>
      </c>
      <c r="G4629" s="103">
        <v>3</v>
      </c>
      <c r="H4629" t="s">
        <v>54</v>
      </c>
      <c r="I4629" s="103"/>
    </row>
    <row r="4630" spans="1:9" x14ac:dyDescent="0.35">
      <c r="A4630" t="s">
        <v>6447</v>
      </c>
      <c r="B4630" t="s">
        <v>49</v>
      </c>
      <c r="C4630" t="s">
        <v>5070</v>
      </c>
      <c r="D4630" t="s">
        <v>54</v>
      </c>
      <c r="E4630" s="103">
        <v>1</v>
      </c>
      <c r="F4630" s="103">
        <v>678455</v>
      </c>
      <c r="G4630" s="103">
        <v>3</v>
      </c>
      <c r="H4630" t="s">
        <v>54</v>
      </c>
      <c r="I4630" s="103"/>
    </row>
    <row r="4631" spans="1:9" x14ac:dyDescent="0.35">
      <c r="A4631" t="s">
        <v>6448</v>
      </c>
      <c r="B4631" t="s">
        <v>50</v>
      </c>
      <c r="C4631" t="s">
        <v>5070</v>
      </c>
      <c r="D4631" t="s">
        <v>54</v>
      </c>
      <c r="E4631" s="103">
        <v>458172.60575671063</v>
      </c>
      <c r="F4631" s="103">
        <v>678455</v>
      </c>
      <c r="G4631" s="103">
        <v>3</v>
      </c>
      <c r="H4631" t="s">
        <v>54</v>
      </c>
      <c r="I4631" s="103"/>
    </row>
    <row r="4632" spans="1:9" x14ac:dyDescent="0.35">
      <c r="A4632" t="s">
        <v>6449</v>
      </c>
      <c r="B4632" t="s">
        <v>51</v>
      </c>
      <c r="C4632" t="s">
        <v>5070</v>
      </c>
      <c r="D4632" t="s">
        <v>40</v>
      </c>
      <c r="E4632" s="103">
        <v>0.99048160130836382</v>
      </c>
      <c r="F4632" s="103">
        <v>678455</v>
      </c>
      <c r="G4632" s="103">
        <v>3</v>
      </c>
      <c r="H4632" t="s">
        <v>1078</v>
      </c>
      <c r="I4632" s="103"/>
    </row>
    <row r="4633" spans="1:9" x14ac:dyDescent="0.35">
      <c r="A4633" t="s">
        <v>6450</v>
      </c>
      <c r="B4633" t="s">
        <v>51</v>
      </c>
      <c r="C4633" t="s">
        <v>5070</v>
      </c>
      <c r="D4633" t="s">
        <v>5070</v>
      </c>
      <c r="E4633" s="103">
        <v>1</v>
      </c>
      <c r="F4633" s="103">
        <v>678455</v>
      </c>
      <c r="G4633" s="103">
        <v>3</v>
      </c>
      <c r="H4633" t="s">
        <v>1078</v>
      </c>
      <c r="I4633" s="103"/>
    </row>
    <row r="4634" spans="1:9" x14ac:dyDescent="0.35">
      <c r="A4634" t="s">
        <v>6451</v>
      </c>
      <c r="B4634" t="s">
        <v>51</v>
      </c>
      <c r="C4634" t="s">
        <v>5070</v>
      </c>
      <c r="D4634" t="s">
        <v>5071</v>
      </c>
      <c r="E4634" s="103">
        <v>0.99148811705000828</v>
      </c>
      <c r="F4634" s="103">
        <v>678455</v>
      </c>
      <c r="G4634" s="103">
        <v>3</v>
      </c>
      <c r="H4634" t="s">
        <v>1078</v>
      </c>
      <c r="I4634" s="103"/>
    </row>
    <row r="4635" spans="1:9" x14ac:dyDescent="0.35">
      <c r="A4635" t="s">
        <v>6452</v>
      </c>
      <c r="B4635" t="s">
        <v>51</v>
      </c>
      <c r="C4635" t="s">
        <v>5070</v>
      </c>
      <c r="D4635" t="s">
        <v>5072</v>
      </c>
      <c r="E4635" s="103">
        <v>0.99997161687054326</v>
      </c>
      <c r="F4635" s="103">
        <v>678455</v>
      </c>
      <c r="G4635" s="103">
        <v>3</v>
      </c>
      <c r="H4635" t="s">
        <v>1078</v>
      </c>
      <c r="I4635" s="103"/>
    </row>
    <row r="4636" spans="1:9" x14ac:dyDescent="0.35">
      <c r="A4636" t="s">
        <v>6453</v>
      </c>
      <c r="B4636" t="s">
        <v>51</v>
      </c>
      <c r="C4636" t="s">
        <v>5070</v>
      </c>
      <c r="D4636" t="s">
        <v>42</v>
      </c>
      <c r="E4636" s="103">
        <v>0.97267428636169651</v>
      </c>
      <c r="F4636" s="103">
        <v>678455</v>
      </c>
      <c r="G4636" s="103">
        <v>3</v>
      </c>
      <c r="H4636" t="s">
        <v>1078</v>
      </c>
      <c r="I4636" s="103"/>
    </row>
    <row r="4637" spans="1:9" x14ac:dyDescent="0.35">
      <c r="A4637" t="s">
        <v>6454</v>
      </c>
      <c r="B4637" t="s">
        <v>51</v>
      </c>
      <c r="C4637" t="s">
        <v>5070</v>
      </c>
      <c r="D4637" t="s">
        <v>1767</v>
      </c>
      <c r="E4637" s="103">
        <v>0.96598366609868103</v>
      </c>
      <c r="F4637" s="103">
        <v>678455</v>
      </c>
      <c r="G4637" s="103">
        <v>3</v>
      </c>
      <c r="H4637" t="s">
        <v>1078</v>
      </c>
      <c r="I4637" s="103"/>
    </row>
    <row r="4638" spans="1:9" x14ac:dyDescent="0.35">
      <c r="A4638" t="s">
        <v>6455</v>
      </c>
      <c r="B4638" t="s">
        <v>51</v>
      </c>
      <c r="C4638" t="s">
        <v>5070</v>
      </c>
      <c r="D4638" t="s">
        <v>1768</v>
      </c>
      <c r="E4638" s="103">
        <v>0.42340099040862778</v>
      </c>
      <c r="F4638" s="103">
        <v>678455</v>
      </c>
      <c r="G4638" s="103">
        <v>3</v>
      </c>
      <c r="H4638" t="s">
        <v>1078</v>
      </c>
      <c r="I4638" s="103"/>
    </row>
    <row r="4639" spans="1:9" x14ac:dyDescent="0.35">
      <c r="A4639" t="s">
        <v>6456</v>
      </c>
      <c r="B4639" t="s">
        <v>51</v>
      </c>
      <c r="C4639" t="s">
        <v>5070</v>
      </c>
      <c r="D4639" t="s">
        <v>340</v>
      </c>
      <c r="E4639" s="103">
        <v>0.94368119836280662</v>
      </c>
      <c r="F4639" s="103">
        <v>678455</v>
      </c>
      <c r="G4639" s="103">
        <v>3</v>
      </c>
      <c r="H4639" t="s">
        <v>1078</v>
      </c>
      <c r="I4639" s="103"/>
    </row>
    <row r="4640" spans="1:9" x14ac:dyDescent="0.35">
      <c r="A4640" t="s">
        <v>6457</v>
      </c>
      <c r="B4640" t="s">
        <v>51</v>
      </c>
      <c r="C4640" t="s">
        <v>5070</v>
      </c>
      <c r="D4640" t="s">
        <v>777</v>
      </c>
      <c r="E4640" s="103">
        <v>0.89069639775762799</v>
      </c>
      <c r="F4640" s="103">
        <v>678455</v>
      </c>
      <c r="G4640" s="103">
        <v>3</v>
      </c>
      <c r="H4640" t="s">
        <v>1078</v>
      </c>
      <c r="I4640" s="103"/>
    </row>
    <row r="4641" spans="1:9" x14ac:dyDescent="0.35">
      <c r="A4641" t="s">
        <v>6458</v>
      </c>
      <c r="B4641" t="s">
        <v>44</v>
      </c>
      <c r="C4641" t="s">
        <v>5070</v>
      </c>
      <c r="D4641" t="s">
        <v>777</v>
      </c>
      <c r="E4641" s="103">
        <v>0.67464312297794249</v>
      </c>
      <c r="F4641" s="103">
        <v>678455</v>
      </c>
      <c r="G4641" s="103">
        <v>3</v>
      </c>
      <c r="H4641" t="s">
        <v>54</v>
      </c>
      <c r="I4641" s="103"/>
    </row>
    <row r="4642" spans="1:9" x14ac:dyDescent="0.35">
      <c r="A4642" t="s">
        <v>6459</v>
      </c>
      <c r="B4642" t="s">
        <v>45</v>
      </c>
      <c r="C4642" t="s">
        <v>5070</v>
      </c>
      <c r="D4642" t="s">
        <v>777</v>
      </c>
      <c r="E4642" s="103">
        <v>0.13869841214378373</v>
      </c>
      <c r="F4642" s="103">
        <v>678455</v>
      </c>
      <c r="G4642" s="103">
        <v>3</v>
      </c>
      <c r="H4642" t="s">
        <v>54</v>
      </c>
      <c r="I4642" s="103"/>
    </row>
    <row r="4643" spans="1:9" x14ac:dyDescent="0.35">
      <c r="A4643" t="s">
        <v>6460</v>
      </c>
      <c r="B4643" t="s">
        <v>46</v>
      </c>
      <c r="C4643" t="s">
        <v>5070</v>
      </c>
      <c r="D4643" t="s">
        <v>777</v>
      </c>
      <c r="E4643" s="103">
        <v>3.6983627695617638E-2</v>
      </c>
      <c r="F4643" s="103">
        <v>678455</v>
      </c>
      <c r="G4643" s="103">
        <v>3</v>
      </c>
      <c r="H4643" t="s">
        <v>54</v>
      </c>
      <c r="I4643" s="103"/>
    </row>
    <row r="4644" spans="1:9" x14ac:dyDescent="0.35">
      <c r="A4644" t="s">
        <v>6461</v>
      </c>
      <c r="B4644" t="s">
        <v>51</v>
      </c>
      <c r="C4644" t="s">
        <v>5070</v>
      </c>
      <c r="D4644" t="s">
        <v>776</v>
      </c>
      <c r="E4644" s="103">
        <v>2.050600892020658</v>
      </c>
      <c r="F4644" s="103">
        <v>678455</v>
      </c>
      <c r="G4644" s="103">
        <v>3</v>
      </c>
      <c r="H4644" t="s">
        <v>1078</v>
      </c>
      <c r="I4644" s="103"/>
    </row>
    <row r="4645" spans="1:9" x14ac:dyDescent="0.35">
      <c r="A4645" t="s">
        <v>6462</v>
      </c>
      <c r="B4645" t="s">
        <v>44</v>
      </c>
      <c r="C4645" t="s">
        <v>5070</v>
      </c>
      <c r="D4645" t="s">
        <v>776</v>
      </c>
      <c r="E4645" s="103">
        <v>4.9966467930813397E-4</v>
      </c>
      <c r="F4645" s="103">
        <v>678455</v>
      </c>
      <c r="G4645" s="103">
        <v>3</v>
      </c>
      <c r="H4645" t="s">
        <v>54</v>
      </c>
      <c r="I4645" s="103"/>
    </row>
    <row r="4646" spans="1:9" x14ac:dyDescent="0.35">
      <c r="A4646" t="s">
        <v>6463</v>
      </c>
      <c r="B4646" t="s">
        <v>45</v>
      </c>
      <c r="C4646" t="s">
        <v>5070</v>
      </c>
      <c r="D4646" t="s">
        <v>776</v>
      </c>
      <c r="E4646" s="103">
        <v>4.7459278109562261E-6</v>
      </c>
      <c r="F4646" s="103">
        <v>678455</v>
      </c>
      <c r="G4646" s="103">
        <v>3</v>
      </c>
      <c r="H4646" t="s">
        <v>54</v>
      </c>
      <c r="I4646" s="103"/>
    </row>
    <row r="4647" spans="1:9" x14ac:dyDescent="0.35">
      <c r="A4647" t="s">
        <v>6464</v>
      </c>
      <c r="B4647" t="s">
        <v>46</v>
      </c>
      <c r="C4647" t="s">
        <v>5070</v>
      </c>
      <c r="D4647" t="s">
        <v>776</v>
      </c>
      <c r="E4647" s="103">
        <v>4.5077895488152219E-8</v>
      </c>
      <c r="F4647" s="103">
        <v>678455</v>
      </c>
      <c r="G4647" s="103">
        <v>3</v>
      </c>
      <c r="H4647" t="s">
        <v>54</v>
      </c>
      <c r="I4647" s="103"/>
    </row>
    <row r="4648" spans="1:9" x14ac:dyDescent="0.35">
      <c r="A4648" t="s">
        <v>6465</v>
      </c>
      <c r="B4648" t="s">
        <v>49</v>
      </c>
      <c r="C4648" t="s">
        <v>5071</v>
      </c>
      <c r="D4648" t="s">
        <v>54</v>
      </c>
      <c r="E4648" s="103">
        <v>1</v>
      </c>
      <c r="F4648" s="103">
        <v>678455</v>
      </c>
      <c r="G4648" s="103">
        <v>3</v>
      </c>
      <c r="H4648" t="s">
        <v>54</v>
      </c>
      <c r="I4648" s="103"/>
    </row>
    <row r="4649" spans="1:9" x14ac:dyDescent="0.35">
      <c r="A4649" t="s">
        <v>6466</v>
      </c>
      <c r="B4649" t="s">
        <v>50</v>
      </c>
      <c r="C4649" t="s">
        <v>5071</v>
      </c>
      <c r="D4649" t="s">
        <v>54</v>
      </c>
      <c r="E4649" s="103">
        <v>462193.55705715844</v>
      </c>
      <c r="F4649" s="103">
        <v>678455</v>
      </c>
      <c r="G4649" s="103">
        <v>3</v>
      </c>
      <c r="H4649" t="s">
        <v>54</v>
      </c>
      <c r="I4649" s="103"/>
    </row>
    <row r="4650" spans="1:9" x14ac:dyDescent="0.35">
      <c r="A4650" t="s">
        <v>6467</v>
      </c>
      <c r="B4650" t="s">
        <v>51</v>
      </c>
      <c r="C4650" t="s">
        <v>5071</v>
      </c>
      <c r="D4650" t="s">
        <v>40</v>
      </c>
      <c r="E4650" s="103">
        <v>0.9989918010697395</v>
      </c>
      <c r="F4650" s="103">
        <v>678455</v>
      </c>
      <c r="G4650" s="103">
        <v>3</v>
      </c>
      <c r="H4650" t="s">
        <v>1078</v>
      </c>
      <c r="I4650" s="103"/>
    </row>
    <row r="4651" spans="1:9" x14ac:dyDescent="0.35">
      <c r="A4651" t="s">
        <v>6468</v>
      </c>
      <c r="B4651" t="s">
        <v>51</v>
      </c>
      <c r="C4651" t="s">
        <v>5071</v>
      </c>
      <c r="D4651" t="s">
        <v>5070</v>
      </c>
      <c r="E4651" s="103">
        <v>1.0092423714221606</v>
      </c>
      <c r="F4651" s="103">
        <v>678455</v>
      </c>
      <c r="G4651" s="103">
        <v>3</v>
      </c>
      <c r="H4651" t="s">
        <v>1078</v>
      </c>
      <c r="I4651" s="103"/>
    </row>
    <row r="4652" spans="1:9" x14ac:dyDescent="0.35">
      <c r="A4652" t="s">
        <v>6469</v>
      </c>
      <c r="B4652" t="s">
        <v>51</v>
      </c>
      <c r="C4652" t="s">
        <v>5071</v>
      </c>
      <c r="D4652" t="s">
        <v>5071</v>
      </c>
      <c r="E4652" s="103">
        <v>1</v>
      </c>
      <c r="F4652" s="103">
        <v>678455</v>
      </c>
      <c r="G4652" s="103">
        <v>3</v>
      </c>
      <c r="H4652" t="s">
        <v>1078</v>
      </c>
      <c r="I4652" s="103"/>
    </row>
    <row r="4653" spans="1:9" x14ac:dyDescent="0.35">
      <c r="A4653" t="s">
        <v>6470</v>
      </c>
      <c r="B4653" t="s">
        <v>51</v>
      </c>
      <c r="C4653" t="s">
        <v>5071</v>
      </c>
      <c r="D4653" t="s">
        <v>5072</v>
      </c>
      <c r="E4653" s="103">
        <v>1.009213846741658</v>
      </c>
      <c r="F4653" s="103">
        <v>678455</v>
      </c>
      <c r="G4653" s="103">
        <v>3</v>
      </c>
      <c r="H4653" t="s">
        <v>1078</v>
      </c>
      <c r="I4653" s="103"/>
    </row>
    <row r="4654" spans="1:9" x14ac:dyDescent="0.35">
      <c r="A4654" t="s">
        <v>6471</v>
      </c>
      <c r="B4654" t="s">
        <v>51</v>
      </c>
      <c r="C4654" t="s">
        <v>5071</v>
      </c>
      <c r="D4654" t="s">
        <v>42</v>
      </c>
      <c r="E4654" s="103">
        <v>0.98163862566839799</v>
      </c>
      <c r="F4654" s="103">
        <v>678455</v>
      </c>
      <c r="G4654" s="103">
        <v>3</v>
      </c>
      <c r="H4654" t="s">
        <v>1078</v>
      </c>
      <c r="I4654" s="103"/>
    </row>
    <row r="4655" spans="1:9" x14ac:dyDescent="0.35">
      <c r="A4655" t="s">
        <v>6472</v>
      </c>
      <c r="B4655" t="s">
        <v>51</v>
      </c>
      <c r="C4655" t="s">
        <v>5071</v>
      </c>
      <c r="D4655" t="s">
        <v>1767</v>
      </c>
      <c r="E4655" s="103">
        <v>0.97489294200792365</v>
      </c>
      <c r="F4655" s="103">
        <v>678455</v>
      </c>
      <c r="G4655" s="103">
        <v>3</v>
      </c>
      <c r="H4655" t="s">
        <v>1078</v>
      </c>
      <c r="I4655" s="103"/>
    </row>
    <row r="4656" spans="1:9" x14ac:dyDescent="0.35">
      <c r="A4656" t="s">
        <v>6473</v>
      </c>
      <c r="B4656" t="s">
        <v>51</v>
      </c>
      <c r="C4656" t="s">
        <v>5071</v>
      </c>
      <c r="D4656" t="s">
        <v>1768</v>
      </c>
      <c r="E4656" s="103">
        <v>0.42621647126801437</v>
      </c>
      <c r="F4656" s="103">
        <v>678455</v>
      </c>
      <c r="G4656" s="103">
        <v>3</v>
      </c>
      <c r="H4656" t="s">
        <v>1078</v>
      </c>
      <c r="I4656" s="103"/>
    </row>
    <row r="4657" spans="1:9" x14ac:dyDescent="0.35">
      <c r="A4657" t="s">
        <v>6474</v>
      </c>
      <c r="B4657" t="s">
        <v>51</v>
      </c>
      <c r="C4657" t="s">
        <v>5071</v>
      </c>
      <c r="D4657" t="s">
        <v>340</v>
      </c>
      <c r="E4657" s="103">
        <v>0.95246527519981727</v>
      </c>
      <c r="F4657" s="103">
        <v>678455</v>
      </c>
      <c r="G4657" s="103">
        <v>3</v>
      </c>
      <c r="H4657" t="s">
        <v>1078</v>
      </c>
      <c r="I4657" s="103"/>
    </row>
    <row r="4658" spans="1:9" x14ac:dyDescent="0.35">
      <c r="A4658" t="s">
        <v>6475</v>
      </c>
      <c r="B4658" t="s">
        <v>51</v>
      </c>
      <c r="C4658" t="s">
        <v>5071</v>
      </c>
      <c r="D4658" t="s">
        <v>777</v>
      </c>
      <c r="E4658" s="103">
        <v>0.89842412821970652</v>
      </c>
      <c r="F4658" s="103">
        <v>678455</v>
      </c>
      <c r="G4658" s="103">
        <v>3</v>
      </c>
      <c r="H4658" t="s">
        <v>1078</v>
      </c>
      <c r="I4658" s="103"/>
    </row>
    <row r="4659" spans="1:9" x14ac:dyDescent="0.35">
      <c r="A4659" t="s">
        <v>6476</v>
      </c>
      <c r="B4659" t="s">
        <v>44</v>
      </c>
      <c r="C4659" t="s">
        <v>5071</v>
      </c>
      <c r="D4659" t="s">
        <v>777</v>
      </c>
      <c r="E4659" s="103">
        <v>0.66047416556735528</v>
      </c>
      <c r="F4659" s="103">
        <v>678455</v>
      </c>
      <c r="G4659" s="103">
        <v>3</v>
      </c>
      <c r="H4659" t="s">
        <v>54</v>
      </c>
      <c r="I4659" s="103"/>
    </row>
    <row r="4660" spans="1:9" x14ac:dyDescent="0.35">
      <c r="A4660" t="s">
        <v>6477</v>
      </c>
      <c r="B4660" t="s">
        <v>45</v>
      </c>
      <c r="C4660" t="s">
        <v>5071</v>
      </c>
      <c r="D4660" t="s">
        <v>777</v>
      </c>
      <c r="E4660" s="103">
        <v>0.13400315223313267</v>
      </c>
      <c r="F4660" s="103">
        <v>678455</v>
      </c>
      <c r="G4660" s="103">
        <v>3</v>
      </c>
      <c r="H4660" t="s">
        <v>54</v>
      </c>
      <c r="I4660" s="103"/>
    </row>
    <row r="4661" spans="1:9" x14ac:dyDescent="0.35">
      <c r="A4661" t="s">
        <v>6478</v>
      </c>
      <c r="B4661" t="s">
        <v>46</v>
      </c>
      <c r="C4661" t="s">
        <v>5071</v>
      </c>
      <c r="D4661" t="s">
        <v>777</v>
      </c>
      <c r="E4661" s="103">
        <v>3.5038038730937672E-2</v>
      </c>
      <c r="F4661" s="103">
        <v>678455</v>
      </c>
      <c r="G4661" s="103">
        <v>3</v>
      </c>
      <c r="H4661" t="s">
        <v>54</v>
      </c>
      <c r="I4661" s="103"/>
    </row>
    <row r="4662" spans="1:9" x14ac:dyDescent="0.35">
      <c r="A4662" t="s">
        <v>6479</v>
      </c>
      <c r="B4662" t="s">
        <v>51</v>
      </c>
      <c r="C4662" t="s">
        <v>5071</v>
      </c>
      <c r="D4662" t="s">
        <v>776</v>
      </c>
      <c r="E4662" s="103">
        <v>2.0685418919807055</v>
      </c>
      <c r="F4662" s="103">
        <v>678455</v>
      </c>
      <c r="G4662" s="103">
        <v>3</v>
      </c>
      <c r="H4662" t="s">
        <v>1078</v>
      </c>
      <c r="I4662" s="103"/>
    </row>
    <row r="4663" spans="1:9" x14ac:dyDescent="0.35">
      <c r="A4663" t="s">
        <v>6480</v>
      </c>
      <c r="B4663" t="s">
        <v>44</v>
      </c>
      <c r="C4663" t="s">
        <v>5071</v>
      </c>
      <c r="D4663" t="s">
        <v>776</v>
      </c>
      <c r="E4663" s="103">
        <v>4.9966467930813397E-4</v>
      </c>
      <c r="F4663" s="103">
        <v>678455</v>
      </c>
      <c r="G4663" s="103">
        <v>3</v>
      </c>
      <c r="H4663" t="s">
        <v>54</v>
      </c>
      <c r="I4663" s="103"/>
    </row>
    <row r="4664" spans="1:9" x14ac:dyDescent="0.35">
      <c r="A4664" t="s">
        <v>6481</v>
      </c>
      <c r="B4664" t="s">
        <v>45</v>
      </c>
      <c r="C4664" t="s">
        <v>5071</v>
      </c>
      <c r="D4664" t="s">
        <v>776</v>
      </c>
      <c r="E4664" s="103">
        <v>4.7459278109562261E-6</v>
      </c>
      <c r="F4664" s="103">
        <v>678455</v>
      </c>
      <c r="G4664" s="103">
        <v>3</v>
      </c>
      <c r="H4664" t="s">
        <v>54</v>
      </c>
      <c r="I4664" s="103"/>
    </row>
    <row r="4665" spans="1:9" x14ac:dyDescent="0.35">
      <c r="A4665" t="s">
        <v>6482</v>
      </c>
      <c r="B4665" t="s">
        <v>46</v>
      </c>
      <c r="C4665" t="s">
        <v>5071</v>
      </c>
      <c r="D4665" t="s">
        <v>776</v>
      </c>
      <c r="E4665" s="103">
        <v>4.5077895488152219E-8</v>
      </c>
      <c r="F4665" s="103">
        <v>678455</v>
      </c>
      <c r="G4665" s="103">
        <v>3</v>
      </c>
      <c r="H4665" t="s">
        <v>54</v>
      </c>
      <c r="I4665" s="103"/>
    </row>
    <row r="4666" spans="1:9" x14ac:dyDescent="0.35">
      <c r="A4666" t="s">
        <v>362</v>
      </c>
      <c r="B4666" t="s">
        <v>47</v>
      </c>
      <c r="C4666" t="s">
        <v>353</v>
      </c>
      <c r="D4666" t="s">
        <v>54</v>
      </c>
      <c r="E4666" s="103">
        <v>81446</v>
      </c>
      <c r="F4666" s="103">
        <v>678455</v>
      </c>
      <c r="G4666" s="103">
        <v>3</v>
      </c>
      <c r="H4666" t="s">
        <v>54</v>
      </c>
      <c r="I4666" s="103"/>
    </row>
    <row r="4667" spans="1:9" x14ac:dyDescent="0.35">
      <c r="A4667" t="s">
        <v>363</v>
      </c>
      <c r="B4667" t="s">
        <v>48</v>
      </c>
      <c r="C4667" t="s">
        <v>353</v>
      </c>
      <c r="D4667" t="s">
        <v>54</v>
      </c>
      <c r="E4667" s="103">
        <v>2718710475.6095209</v>
      </c>
      <c r="F4667" s="103">
        <v>678455</v>
      </c>
      <c r="G4667" s="103">
        <v>3</v>
      </c>
      <c r="H4667" t="s">
        <v>54</v>
      </c>
      <c r="I4667" s="103"/>
    </row>
    <row r="4668" spans="1:9" x14ac:dyDescent="0.35">
      <c r="A4668" t="s">
        <v>364</v>
      </c>
      <c r="B4668" t="s">
        <v>49</v>
      </c>
      <c r="C4668" t="s">
        <v>353</v>
      </c>
      <c r="D4668" t="s">
        <v>54</v>
      </c>
      <c r="E4668" s="103">
        <v>0.12004628162516305</v>
      </c>
      <c r="F4668" s="103">
        <v>678455</v>
      </c>
      <c r="G4668" s="103">
        <v>3</v>
      </c>
      <c r="H4668" t="s">
        <v>54</v>
      </c>
      <c r="I4668" s="103"/>
    </row>
    <row r="4669" spans="1:9" x14ac:dyDescent="0.35">
      <c r="A4669" t="s">
        <v>365</v>
      </c>
      <c r="B4669" t="s">
        <v>50</v>
      </c>
      <c r="C4669" t="s">
        <v>353</v>
      </c>
      <c r="D4669" t="s">
        <v>54</v>
      </c>
      <c r="E4669" s="103">
        <v>4007.2082534722581</v>
      </c>
      <c r="F4669" s="103">
        <v>678455</v>
      </c>
      <c r="G4669" s="103">
        <v>3</v>
      </c>
      <c r="H4669" t="s">
        <v>54</v>
      </c>
      <c r="I4669" s="103"/>
    </row>
    <row r="4670" spans="1:9" x14ac:dyDescent="0.35">
      <c r="A4670" t="s">
        <v>6483</v>
      </c>
      <c r="B4670" t="s">
        <v>49</v>
      </c>
      <c r="C4670" t="s">
        <v>5072</v>
      </c>
      <c r="D4670" t="s">
        <v>54</v>
      </c>
      <c r="E4670" s="103">
        <v>1</v>
      </c>
      <c r="F4670" s="103">
        <v>678455</v>
      </c>
      <c r="G4670" s="103">
        <v>3</v>
      </c>
      <c r="H4670" t="s">
        <v>54</v>
      </c>
      <c r="I4670" s="103"/>
    </row>
    <row r="4671" spans="1:9" x14ac:dyDescent="0.35">
      <c r="A4671" t="s">
        <v>6484</v>
      </c>
      <c r="B4671" t="s">
        <v>50</v>
      </c>
      <c r="C4671" t="s">
        <v>5072</v>
      </c>
      <c r="D4671" t="s">
        <v>54</v>
      </c>
      <c r="E4671" s="103">
        <v>458186.34880368621</v>
      </c>
      <c r="F4671" s="103">
        <v>678455</v>
      </c>
      <c r="G4671" s="103">
        <v>3</v>
      </c>
      <c r="H4671" t="s">
        <v>54</v>
      </c>
      <c r="I4671" s="103"/>
    </row>
    <row r="4672" spans="1:9" x14ac:dyDescent="0.35">
      <c r="A4672" t="s">
        <v>6485</v>
      </c>
      <c r="B4672" t="s">
        <v>51</v>
      </c>
      <c r="C4672" t="s">
        <v>5072</v>
      </c>
      <c r="D4672" t="s">
        <v>40</v>
      </c>
      <c r="E4672" s="103">
        <v>0.99050998443782046</v>
      </c>
      <c r="F4672" s="103">
        <v>678455</v>
      </c>
      <c r="G4672" s="103">
        <v>3</v>
      </c>
      <c r="H4672" t="s">
        <v>1078</v>
      </c>
      <c r="I4672" s="103"/>
    </row>
    <row r="4673" spans="1:9" x14ac:dyDescent="0.35">
      <c r="A4673" t="s">
        <v>6486</v>
      </c>
      <c r="B4673" t="s">
        <v>51</v>
      </c>
      <c r="C4673" t="s">
        <v>5072</v>
      </c>
      <c r="D4673" t="s">
        <v>5070</v>
      </c>
      <c r="E4673" s="103">
        <v>1.0000285246805025</v>
      </c>
      <c r="F4673" s="103">
        <v>678455</v>
      </c>
      <c r="G4673" s="103">
        <v>3</v>
      </c>
      <c r="H4673" t="s">
        <v>1078</v>
      </c>
      <c r="I4673" s="103"/>
    </row>
    <row r="4674" spans="1:9" x14ac:dyDescent="0.35">
      <c r="A4674" t="s">
        <v>6487</v>
      </c>
      <c r="B4674" t="s">
        <v>51</v>
      </c>
      <c r="C4674" t="s">
        <v>5072</v>
      </c>
      <c r="D4674" t="s">
        <v>5071</v>
      </c>
      <c r="E4674" s="103">
        <v>0.9915165001794648</v>
      </c>
      <c r="F4674" s="103">
        <v>678455</v>
      </c>
      <c r="G4674" s="103">
        <v>3</v>
      </c>
      <c r="H4674" t="s">
        <v>1078</v>
      </c>
      <c r="I4674" s="103"/>
    </row>
    <row r="4675" spans="1:9" x14ac:dyDescent="0.35">
      <c r="A4675" t="s">
        <v>6488</v>
      </c>
      <c r="B4675" t="s">
        <v>51</v>
      </c>
      <c r="C4675" t="s">
        <v>5072</v>
      </c>
      <c r="D4675" t="s">
        <v>5072</v>
      </c>
      <c r="E4675" s="103">
        <v>1</v>
      </c>
      <c r="F4675" s="103">
        <v>678455</v>
      </c>
      <c r="G4675" s="103">
        <v>3</v>
      </c>
      <c r="H4675" t="s">
        <v>1078</v>
      </c>
      <c r="I4675" s="103"/>
    </row>
    <row r="4676" spans="1:9" x14ac:dyDescent="0.35">
      <c r="A4676" t="s">
        <v>6489</v>
      </c>
      <c r="B4676" t="s">
        <v>51</v>
      </c>
      <c r="C4676" t="s">
        <v>5072</v>
      </c>
      <c r="D4676" t="s">
        <v>42</v>
      </c>
      <c r="E4676" s="103">
        <v>0.97270218760720195</v>
      </c>
      <c r="F4676" s="103">
        <v>678455</v>
      </c>
      <c r="G4676" s="103">
        <v>3</v>
      </c>
      <c r="H4676" t="s">
        <v>1078</v>
      </c>
      <c r="I4676" s="103"/>
    </row>
    <row r="4677" spans="1:9" x14ac:dyDescent="0.35">
      <c r="A4677" t="s">
        <v>6490</v>
      </c>
      <c r="B4677" t="s">
        <v>51</v>
      </c>
      <c r="C4677" t="s">
        <v>5072</v>
      </c>
      <c r="D4677" t="s">
        <v>1767</v>
      </c>
      <c r="E4677" s="103">
        <v>0.96601156154233081</v>
      </c>
      <c r="F4677" s="103">
        <v>678455</v>
      </c>
      <c r="G4677" s="103">
        <v>3</v>
      </c>
      <c r="H4677" t="s">
        <v>1078</v>
      </c>
      <c r="I4677" s="103"/>
    </row>
    <row r="4678" spans="1:9" x14ac:dyDescent="0.35">
      <c r="A4678" t="s">
        <v>6491</v>
      </c>
      <c r="B4678" t="s">
        <v>51</v>
      </c>
      <c r="C4678" t="s">
        <v>5072</v>
      </c>
      <c r="D4678" t="s">
        <v>1768</v>
      </c>
      <c r="E4678" s="103">
        <v>0.42341468031816454</v>
      </c>
      <c r="F4678" s="103">
        <v>678455</v>
      </c>
      <c r="G4678" s="103">
        <v>3</v>
      </c>
      <c r="H4678" t="s">
        <v>1078</v>
      </c>
      <c r="I4678" s="103"/>
    </row>
    <row r="4679" spans="1:9" x14ac:dyDescent="0.35">
      <c r="A4679" t="s">
        <v>6492</v>
      </c>
      <c r="B4679" t="s">
        <v>51</v>
      </c>
      <c r="C4679" t="s">
        <v>5072</v>
      </c>
      <c r="D4679" t="s">
        <v>340</v>
      </c>
      <c r="E4679" s="103">
        <v>0.94370914367965553</v>
      </c>
      <c r="F4679" s="103">
        <v>678455</v>
      </c>
      <c r="G4679" s="103">
        <v>3</v>
      </c>
      <c r="H4679" t="s">
        <v>1078</v>
      </c>
      <c r="I4679" s="103"/>
    </row>
    <row r="4680" spans="1:9" x14ac:dyDescent="0.35">
      <c r="A4680" t="s">
        <v>6493</v>
      </c>
      <c r="B4680" t="s">
        <v>51</v>
      </c>
      <c r="C4680" t="s">
        <v>5072</v>
      </c>
      <c r="D4680" t="s">
        <v>777</v>
      </c>
      <c r="E4680" s="103">
        <v>0.89072162576627467</v>
      </c>
      <c r="F4680" s="103">
        <v>678455</v>
      </c>
      <c r="G4680" s="103">
        <v>3</v>
      </c>
      <c r="H4680" t="s">
        <v>1078</v>
      </c>
      <c r="I4680" s="103"/>
    </row>
    <row r="4681" spans="1:9" x14ac:dyDescent="0.35">
      <c r="A4681" t="s">
        <v>7342</v>
      </c>
      <c r="B4681" t="s">
        <v>44</v>
      </c>
      <c r="C4681" t="s">
        <v>5072</v>
      </c>
      <c r="D4681" t="s">
        <v>777</v>
      </c>
      <c r="E4681" s="103">
        <v>0.67464312297794249</v>
      </c>
      <c r="F4681" s="103">
        <v>678455</v>
      </c>
      <c r="G4681" s="103">
        <v>3</v>
      </c>
      <c r="H4681" t="s">
        <v>54</v>
      </c>
      <c r="I4681" s="103"/>
    </row>
    <row r="4682" spans="1:9" x14ac:dyDescent="0.35">
      <c r="A4682" t="s">
        <v>7343</v>
      </c>
      <c r="B4682" t="s">
        <v>45</v>
      </c>
      <c r="C4682" t="s">
        <v>5072</v>
      </c>
      <c r="D4682" t="s">
        <v>777</v>
      </c>
      <c r="E4682" s="103">
        <v>0.13868496158422663</v>
      </c>
      <c r="F4682" s="103">
        <v>678455</v>
      </c>
      <c r="G4682" s="103">
        <v>3</v>
      </c>
      <c r="H4682" t="s">
        <v>54</v>
      </c>
      <c r="I4682" s="103"/>
    </row>
    <row r="4683" spans="1:9" x14ac:dyDescent="0.35">
      <c r="A4683" t="s">
        <v>7344</v>
      </c>
      <c r="B4683" t="s">
        <v>46</v>
      </c>
      <c r="C4683" t="s">
        <v>5072</v>
      </c>
      <c r="D4683" t="s">
        <v>777</v>
      </c>
      <c r="E4683" s="103">
        <v>3.697747431097597E-2</v>
      </c>
      <c r="F4683" s="103">
        <v>678455</v>
      </c>
      <c r="G4683" s="103">
        <v>3</v>
      </c>
      <c r="H4683" t="s">
        <v>54</v>
      </c>
      <c r="I4683" s="103"/>
    </row>
    <row r="4684" spans="1:9" x14ac:dyDescent="0.35">
      <c r="A4684" t="s">
        <v>6494</v>
      </c>
      <c r="B4684" t="s">
        <v>51</v>
      </c>
      <c r="C4684" t="s">
        <v>5072</v>
      </c>
      <c r="D4684" t="s">
        <v>776</v>
      </c>
      <c r="E4684" s="103">
        <v>2.0506614779310612</v>
      </c>
      <c r="F4684" s="103">
        <v>678455</v>
      </c>
      <c r="G4684" s="103">
        <v>3</v>
      </c>
      <c r="H4684" t="s">
        <v>1078</v>
      </c>
      <c r="I4684" s="103"/>
    </row>
    <row r="4685" spans="1:9" x14ac:dyDescent="0.35">
      <c r="A4685" t="s">
        <v>7345</v>
      </c>
      <c r="B4685" t="s">
        <v>44</v>
      </c>
      <c r="C4685" t="s">
        <v>5072</v>
      </c>
      <c r="D4685" t="s">
        <v>776</v>
      </c>
      <c r="E4685" s="103">
        <v>4.9966467930813397E-4</v>
      </c>
      <c r="F4685" s="103">
        <v>678455</v>
      </c>
      <c r="G4685" s="103">
        <v>3</v>
      </c>
      <c r="H4685" t="s">
        <v>54</v>
      </c>
      <c r="I4685" s="103"/>
    </row>
    <row r="4686" spans="1:9" x14ac:dyDescent="0.35">
      <c r="A4686" t="s">
        <v>7346</v>
      </c>
      <c r="B4686" t="s">
        <v>45</v>
      </c>
      <c r="C4686" t="s">
        <v>5072</v>
      </c>
      <c r="D4686" t="s">
        <v>776</v>
      </c>
      <c r="E4686" s="103">
        <v>4.7459278109562261E-6</v>
      </c>
      <c r="F4686" s="103">
        <v>678455</v>
      </c>
      <c r="G4686" s="103">
        <v>3</v>
      </c>
      <c r="H4686" t="s">
        <v>54</v>
      </c>
      <c r="I4686" s="103"/>
    </row>
    <row r="4687" spans="1:9" x14ac:dyDescent="0.35">
      <c r="A4687" t="s">
        <v>7347</v>
      </c>
      <c r="B4687" t="s">
        <v>46</v>
      </c>
      <c r="C4687" t="s">
        <v>5072</v>
      </c>
      <c r="D4687" t="s">
        <v>776</v>
      </c>
      <c r="E4687" s="103">
        <v>4.5077895488152219E-8</v>
      </c>
      <c r="F4687" s="103">
        <v>678455</v>
      </c>
      <c r="G4687" s="103">
        <v>3</v>
      </c>
      <c r="H4687" t="s">
        <v>54</v>
      </c>
      <c r="I4687" s="103"/>
    </row>
    <row r="4688" spans="1:9" x14ac:dyDescent="0.35">
      <c r="A4688" t="s">
        <v>120</v>
      </c>
      <c r="B4688" t="s">
        <v>49</v>
      </c>
      <c r="C4688" t="s">
        <v>42</v>
      </c>
      <c r="D4688" t="s">
        <v>54</v>
      </c>
      <c r="E4688" s="103">
        <v>1</v>
      </c>
      <c r="F4688" s="103">
        <v>678455</v>
      </c>
      <c r="G4688" s="103">
        <v>3</v>
      </c>
      <c r="H4688" t="s">
        <v>54</v>
      </c>
      <c r="I4688" s="103"/>
    </row>
    <row r="4689" spans="1:9" x14ac:dyDescent="0.35">
      <c r="A4689" t="s">
        <v>121</v>
      </c>
      <c r="B4689" t="s">
        <v>50</v>
      </c>
      <c r="C4689" t="s">
        <v>42</v>
      </c>
      <c r="D4689" t="s">
        <v>54</v>
      </c>
      <c r="E4689" s="103">
        <v>471230.59479020053</v>
      </c>
      <c r="F4689" s="103">
        <v>678455</v>
      </c>
      <c r="G4689" s="103">
        <v>3</v>
      </c>
      <c r="H4689" t="s">
        <v>54</v>
      </c>
      <c r="I4689" s="103"/>
    </row>
    <row r="4690" spans="1:9" x14ac:dyDescent="0.35">
      <c r="A4690" t="s">
        <v>1301</v>
      </c>
      <c r="B4690" t="s">
        <v>51</v>
      </c>
      <c r="C4690" t="s">
        <v>42</v>
      </c>
      <c r="D4690" t="s">
        <v>40</v>
      </c>
      <c r="E4690" s="103">
        <v>1.0190480619611515</v>
      </c>
      <c r="F4690" s="103">
        <v>678455</v>
      </c>
      <c r="G4690" s="103">
        <v>3</v>
      </c>
      <c r="H4690" t="s">
        <v>1078</v>
      </c>
      <c r="I4690" s="103"/>
    </row>
    <row r="4691" spans="1:9" x14ac:dyDescent="0.35">
      <c r="A4691" t="s">
        <v>6495</v>
      </c>
      <c r="B4691" t="s">
        <v>51</v>
      </c>
      <c r="C4691" t="s">
        <v>42</v>
      </c>
      <c r="D4691" t="s">
        <v>5070</v>
      </c>
      <c r="E4691" s="103">
        <v>1.0288473935071725</v>
      </c>
      <c r="F4691" s="103">
        <v>678455</v>
      </c>
      <c r="G4691" s="103">
        <v>3</v>
      </c>
      <c r="H4691" t="s">
        <v>1078</v>
      </c>
      <c r="I4691" s="103"/>
    </row>
    <row r="4692" spans="1:9" x14ac:dyDescent="0.35">
      <c r="A4692" t="s">
        <v>6496</v>
      </c>
      <c r="B4692" t="s">
        <v>51</v>
      </c>
      <c r="C4692" t="s">
        <v>42</v>
      </c>
      <c r="D4692" t="s">
        <v>5071</v>
      </c>
      <c r="E4692" s="103">
        <v>1.0200661277259733</v>
      </c>
      <c r="F4692" s="103">
        <v>678455</v>
      </c>
      <c r="G4692" s="103">
        <v>3</v>
      </c>
      <c r="H4692" t="s">
        <v>1078</v>
      </c>
      <c r="I4692" s="103"/>
    </row>
    <row r="4693" spans="1:9" x14ac:dyDescent="0.35">
      <c r="A4693" t="s">
        <v>6497</v>
      </c>
      <c r="B4693" t="s">
        <v>51</v>
      </c>
      <c r="C4693" t="s">
        <v>42</v>
      </c>
      <c r="D4693" t="s">
        <v>5072</v>
      </c>
      <c r="E4693" s="103">
        <v>1.0288183613467936</v>
      </c>
      <c r="F4693" s="103">
        <v>678455</v>
      </c>
      <c r="G4693" s="103">
        <v>3</v>
      </c>
      <c r="H4693" t="s">
        <v>1078</v>
      </c>
      <c r="I4693" s="103"/>
    </row>
    <row r="4694" spans="1:9" x14ac:dyDescent="0.35">
      <c r="A4694" t="s">
        <v>1302</v>
      </c>
      <c r="B4694" t="s">
        <v>51</v>
      </c>
      <c r="C4694" t="s">
        <v>42</v>
      </c>
      <c r="D4694" t="s">
        <v>42</v>
      </c>
      <c r="E4694" s="103">
        <v>1</v>
      </c>
      <c r="F4694" s="103">
        <v>678455</v>
      </c>
      <c r="G4694" s="103">
        <v>3</v>
      </c>
      <c r="H4694" t="s">
        <v>1078</v>
      </c>
      <c r="I4694" s="103"/>
    </row>
    <row r="4695" spans="1:9" x14ac:dyDescent="0.35">
      <c r="A4695" t="s">
        <v>2219</v>
      </c>
      <c r="B4695" t="s">
        <v>51</v>
      </c>
      <c r="C4695" t="s">
        <v>42</v>
      </c>
      <c r="D4695" t="s">
        <v>1767</v>
      </c>
      <c r="E4695" s="103">
        <v>0.99307943176693703</v>
      </c>
      <c r="F4695" s="103">
        <v>678455</v>
      </c>
      <c r="G4695" s="103">
        <v>3</v>
      </c>
      <c r="H4695" t="s">
        <v>1078</v>
      </c>
      <c r="I4695" s="103"/>
    </row>
    <row r="4696" spans="1:9" x14ac:dyDescent="0.35">
      <c r="A4696" t="s">
        <v>2220</v>
      </c>
      <c r="B4696" t="s">
        <v>51</v>
      </c>
      <c r="C4696" t="s">
        <v>42</v>
      </c>
      <c r="D4696" t="s">
        <v>1768</v>
      </c>
      <c r="E4696" s="103">
        <v>0.43250692681342134</v>
      </c>
      <c r="F4696" s="103">
        <v>678455</v>
      </c>
      <c r="G4696" s="103">
        <v>3</v>
      </c>
      <c r="H4696" t="s">
        <v>1078</v>
      </c>
      <c r="I4696" s="103"/>
    </row>
    <row r="4697" spans="1:9" x14ac:dyDescent="0.35">
      <c r="A4697" t="s">
        <v>1303</v>
      </c>
      <c r="B4697" t="s">
        <v>51</v>
      </c>
      <c r="C4697" t="s">
        <v>42</v>
      </c>
      <c r="D4697" t="s">
        <v>340</v>
      </c>
      <c r="E4697" s="103">
        <v>0.97086600728874983</v>
      </c>
      <c r="F4697" s="103">
        <v>678455</v>
      </c>
      <c r="G4697" s="103">
        <v>3</v>
      </c>
      <c r="H4697" t="s">
        <v>1078</v>
      </c>
      <c r="I4697" s="103"/>
    </row>
    <row r="4698" spans="1:9" x14ac:dyDescent="0.35">
      <c r="A4698" t="s">
        <v>1304</v>
      </c>
      <c r="B4698" t="s">
        <v>51</v>
      </c>
      <c r="C4698" t="s">
        <v>42</v>
      </c>
      <c r="D4698" t="s">
        <v>777</v>
      </c>
      <c r="E4698" s="103">
        <v>0.91595056421179766</v>
      </c>
      <c r="F4698" s="103">
        <v>678455</v>
      </c>
      <c r="G4698" s="103">
        <v>3</v>
      </c>
      <c r="H4698" t="s">
        <v>1078</v>
      </c>
      <c r="I4698" s="103"/>
    </row>
    <row r="4699" spans="1:9" x14ac:dyDescent="0.35">
      <c r="A4699" t="s">
        <v>507</v>
      </c>
      <c r="B4699" t="s">
        <v>44</v>
      </c>
      <c r="C4699" t="s">
        <v>42</v>
      </c>
      <c r="D4699" t="s">
        <v>777</v>
      </c>
      <c r="E4699" s="103">
        <v>0.6213160784429328</v>
      </c>
      <c r="F4699" s="103">
        <v>678455</v>
      </c>
      <c r="G4699" s="103">
        <v>3</v>
      </c>
      <c r="H4699" t="s">
        <v>54</v>
      </c>
      <c r="I4699" s="103"/>
    </row>
    <row r="4700" spans="1:9" x14ac:dyDescent="0.35">
      <c r="A4700" t="s">
        <v>508</v>
      </c>
      <c r="B4700" t="s">
        <v>45</v>
      </c>
      <c r="C4700" t="s">
        <v>42</v>
      </c>
      <c r="D4700" t="s">
        <v>777</v>
      </c>
      <c r="E4700" s="103">
        <v>0.1234652566933663</v>
      </c>
      <c r="F4700" s="103">
        <v>678455</v>
      </c>
      <c r="G4700" s="103">
        <v>3</v>
      </c>
      <c r="H4700" t="s">
        <v>54</v>
      </c>
      <c r="I4700" s="103"/>
    </row>
    <row r="4701" spans="1:9" x14ac:dyDescent="0.35">
      <c r="A4701" t="s">
        <v>509</v>
      </c>
      <c r="B4701" t="s">
        <v>46</v>
      </c>
      <c r="C4701" t="s">
        <v>42</v>
      </c>
      <c r="D4701" t="s">
        <v>777</v>
      </c>
      <c r="E4701" s="103">
        <v>3.1503288753872462E-2</v>
      </c>
      <c r="F4701" s="103">
        <v>678455</v>
      </c>
      <c r="G4701" s="103">
        <v>3</v>
      </c>
      <c r="H4701" t="s">
        <v>54</v>
      </c>
      <c r="I4701" s="103"/>
    </row>
    <row r="4702" spans="1:9" x14ac:dyDescent="0.35">
      <c r="A4702" t="s">
        <v>1305</v>
      </c>
      <c r="B4702" t="s">
        <v>51</v>
      </c>
      <c r="C4702" t="s">
        <v>42</v>
      </c>
      <c r="D4702" t="s">
        <v>776</v>
      </c>
      <c r="E4702" s="103">
        <v>2.108962262212597</v>
      </c>
      <c r="F4702" s="103">
        <v>678455</v>
      </c>
      <c r="G4702" s="103">
        <v>3</v>
      </c>
      <c r="H4702" t="s">
        <v>1078</v>
      </c>
      <c r="I4702" s="103"/>
    </row>
    <row r="4703" spans="1:9" x14ac:dyDescent="0.35">
      <c r="A4703" t="s">
        <v>511</v>
      </c>
      <c r="B4703" t="s">
        <v>44</v>
      </c>
      <c r="C4703" t="s">
        <v>42</v>
      </c>
      <c r="D4703" t="s">
        <v>776</v>
      </c>
      <c r="E4703" s="103">
        <v>0</v>
      </c>
      <c r="F4703" s="103">
        <v>678455</v>
      </c>
      <c r="G4703" s="103">
        <v>3</v>
      </c>
      <c r="H4703" t="s">
        <v>54</v>
      </c>
      <c r="I4703" s="103"/>
    </row>
    <row r="4704" spans="1:9" x14ac:dyDescent="0.35">
      <c r="A4704" t="s">
        <v>512</v>
      </c>
      <c r="B4704" t="s">
        <v>45</v>
      </c>
      <c r="C4704" t="s">
        <v>42</v>
      </c>
      <c r="D4704" t="s">
        <v>776</v>
      </c>
      <c r="E4704" s="103">
        <v>0</v>
      </c>
      <c r="F4704" s="103">
        <v>678455</v>
      </c>
      <c r="G4704" s="103">
        <v>3</v>
      </c>
      <c r="H4704" t="s">
        <v>54</v>
      </c>
      <c r="I4704" s="103"/>
    </row>
    <row r="4705" spans="1:9" x14ac:dyDescent="0.35">
      <c r="A4705" t="s">
        <v>513</v>
      </c>
      <c r="B4705" t="s">
        <v>46</v>
      </c>
      <c r="C4705" t="s">
        <v>42</v>
      </c>
      <c r="D4705" t="s">
        <v>776</v>
      </c>
      <c r="E4705" s="103">
        <v>0</v>
      </c>
      <c r="F4705" s="103">
        <v>678455</v>
      </c>
      <c r="G4705" s="103">
        <v>3</v>
      </c>
      <c r="H4705" t="s">
        <v>54</v>
      </c>
      <c r="I4705" s="103"/>
    </row>
    <row r="4706" spans="1:9" x14ac:dyDescent="0.35">
      <c r="A4706" t="s">
        <v>2221</v>
      </c>
      <c r="B4706" t="s">
        <v>49</v>
      </c>
      <c r="C4706" t="s">
        <v>1767</v>
      </c>
      <c r="D4706" t="s">
        <v>54</v>
      </c>
      <c r="E4706" s="103">
        <v>1</v>
      </c>
      <c r="F4706" s="103">
        <v>678455</v>
      </c>
      <c r="G4706" s="103">
        <v>3</v>
      </c>
      <c r="H4706" t="s">
        <v>54</v>
      </c>
      <c r="I4706" s="103"/>
    </row>
    <row r="4707" spans="1:9" x14ac:dyDescent="0.35">
      <c r="A4707" t="s">
        <v>2222</v>
      </c>
      <c r="B4707" t="s">
        <v>50</v>
      </c>
      <c r="C4707" t="s">
        <v>1767</v>
      </c>
      <c r="D4707" t="s">
        <v>54</v>
      </c>
      <c r="E4707" s="103">
        <v>474600.50597409846</v>
      </c>
      <c r="F4707" s="103">
        <v>678455</v>
      </c>
      <c r="G4707" s="103">
        <v>3</v>
      </c>
      <c r="H4707" t="s">
        <v>54</v>
      </c>
      <c r="I4707" s="103"/>
    </row>
    <row r="4708" spans="1:9" x14ac:dyDescent="0.35">
      <c r="A4708" t="s">
        <v>2223</v>
      </c>
      <c r="B4708" t="s">
        <v>51</v>
      </c>
      <c r="C4708" t="s">
        <v>1767</v>
      </c>
      <c r="D4708" t="s">
        <v>40</v>
      </c>
      <c r="E4708" s="103">
        <v>1.0264044543047599</v>
      </c>
      <c r="F4708" s="103">
        <v>678455</v>
      </c>
      <c r="G4708" s="103">
        <v>3</v>
      </c>
      <c r="H4708" t="s">
        <v>1078</v>
      </c>
      <c r="I4708" s="103"/>
    </row>
    <row r="4709" spans="1:9" x14ac:dyDescent="0.35">
      <c r="A4709" t="s">
        <v>6498</v>
      </c>
      <c r="B4709" t="s">
        <v>51</v>
      </c>
      <c r="C4709" t="s">
        <v>1767</v>
      </c>
      <c r="D4709" t="s">
        <v>5070</v>
      </c>
      <c r="E4709" s="103">
        <v>1.0362658637837054</v>
      </c>
      <c r="F4709" s="103">
        <v>678455</v>
      </c>
      <c r="G4709" s="103">
        <v>3</v>
      </c>
      <c r="H4709" t="s">
        <v>1078</v>
      </c>
      <c r="I4709" s="103"/>
    </row>
    <row r="4710" spans="1:9" x14ac:dyDescent="0.35">
      <c r="A4710" t="s">
        <v>6499</v>
      </c>
      <c r="B4710" t="s">
        <v>51</v>
      </c>
      <c r="C4710" t="s">
        <v>1767</v>
      </c>
      <c r="D4710" t="s">
        <v>5071</v>
      </c>
      <c r="E4710" s="103">
        <v>1.0274280727504492</v>
      </c>
      <c r="F4710" s="103">
        <v>678455</v>
      </c>
      <c r="G4710" s="103">
        <v>3</v>
      </c>
      <c r="H4710" t="s">
        <v>1078</v>
      </c>
      <c r="I4710" s="103"/>
    </row>
    <row r="4711" spans="1:9" x14ac:dyDescent="0.35">
      <c r="A4711" t="s">
        <v>6500</v>
      </c>
      <c r="B4711" t="s">
        <v>51</v>
      </c>
      <c r="C4711" t="s">
        <v>1767</v>
      </c>
      <c r="D4711" t="s">
        <v>5072</v>
      </c>
      <c r="E4711" s="103">
        <v>1.0362368254198937</v>
      </c>
      <c r="F4711" s="103">
        <v>678455</v>
      </c>
      <c r="G4711" s="103">
        <v>3</v>
      </c>
      <c r="H4711" t="s">
        <v>1078</v>
      </c>
      <c r="I4711" s="103"/>
    </row>
    <row r="4712" spans="1:9" x14ac:dyDescent="0.35">
      <c r="A4712" t="s">
        <v>2224</v>
      </c>
      <c r="B4712" t="s">
        <v>51</v>
      </c>
      <c r="C4712" t="s">
        <v>1767</v>
      </c>
      <c r="D4712" t="s">
        <v>42</v>
      </c>
      <c r="E4712" s="103">
        <v>1.0071666587748389</v>
      </c>
      <c r="F4712" s="103">
        <v>678455</v>
      </c>
      <c r="G4712" s="103">
        <v>3</v>
      </c>
      <c r="H4712" t="s">
        <v>1078</v>
      </c>
      <c r="I4712" s="103"/>
    </row>
    <row r="4713" spans="1:9" x14ac:dyDescent="0.35">
      <c r="A4713" t="s">
        <v>2225</v>
      </c>
      <c r="B4713" t="s">
        <v>51</v>
      </c>
      <c r="C4713" t="s">
        <v>1767</v>
      </c>
      <c r="D4713" t="s">
        <v>1767</v>
      </c>
      <c r="E4713" s="103">
        <v>1</v>
      </c>
      <c r="F4713" s="103">
        <v>678455</v>
      </c>
      <c r="G4713" s="103">
        <v>3</v>
      </c>
      <c r="H4713" t="s">
        <v>1078</v>
      </c>
      <c r="I4713" s="103"/>
    </row>
    <row r="4714" spans="1:9" x14ac:dyDescent="0.35">
      <c r="A4714" t="s">
        <v>2226</v>
      </c>
      <c r="B4714" t="s">
        <v>51</v>
      </c>
      <c r="C4714" t="s">
        <v>1767</v>
      </c>
      <c r="D4714" t="s">
        <v>1768</v>
      </c>
      <c r="E4714" s="103">
        <v>0.43513379416449283</v>
      </c>
      <c r="F4714" s="103">
        <v>678455</v>
      </c>
      <c r="G4714" s="103">
        <v>3</v>
      </c>
      <c r="H4714" t="s">
        <v>1078</v>
      </c>
      <c r="I4714" s="103"/>
    </row>
    <row r="4715" spans="1:9" x14ac:dyDescent="0.35">
      <c r="A4715" t="s">
        <v>2227</v>
      </c>
      <c r="B4715" t="s">
        <v>51</v>
      </c>
      <c r="C4715" t="s">
        <v>1767</v>
      </c>
      <c r="D4715" t="s">
        <v>340</v>
      </c>
      <c r="E4715" s="103">
        <v>0.97778806125404727</v>
      </c>
      <c r="F4715" s="103">
        <v>678455</v>
      </c>
      <c r="G4715" s="103">
        <v>3</v>
      </c>
      <c r="H4715" t="s">
        <v>1078</v>
      </c>
      <c r="I4715" s="103"/>
    </row>
    <row r="4716" spans="1:9" x14ac:dyDescent="0.35">
      <c r="A4716" t="s">
        <v>2228</v>
      </c>
      <c r="B4716" t="s">
        <v>51</v>
      </c>
      <c r="C4716" t="s">
        <v>1767</v>
      </c>
      <c r="D4716" t="s">
        <v>777</v>
      </c>
      <c r="E4716" s="103">
        <v>0.92183382156750882</v>
      </c>
      <c r="F4716" s="103">
        <v>678455</v>
      </c>
      <c r="G4716" s="103">
        <v>3</v>
      </c>
      <c r="H4716" t="s">
        <v>1078</v>
      </c>
      <c r="I4716" s="103"/>
    </row>
    <row r="4717" spans="1:9" x14ac:dyDescent="0.35">
      <c r="A4717" t="s">
        <v>2229</v>
      </c>
      <c r="B4717" t="s">
        <v>44</v>
      </c>
      <c r="C4717" t="s">
        <v>1767</v>
      </c>
      <c r="D4717" t="s">
        <v>777</v>
      </c>
      <c r="E4717" s="103">
        <v>0.61577554885733021</v>
      </c>
      <c r="F4717" s="103">
        <v>678455</v>
      </c>
      <c r="G4717" s="103">
        <v>3</v>
      </c>
      <c r="H4717" t="s">
        <v>54</v>
      </c>
      <c r="I4717" s="103"/>
    </row>
    <row r="4718" spans="1:9" x14ac:dyDescent="0.35">
      <c r="A4718" t="s">
        <v>2230</v>
      </c>
      <c r="B4718" t="s">
        <v>45</v>
      </c>
      <c r="C4718" t="s">
        <v>1767</v>
      </c>
      <c r="D4718" t="s">
        <v>777</v>
      </c>
      <c r="E4718" s="103">
        <v>0.11893187818435207</v>
      </c>
      <c r="F4718" s="103">
        <v>678455</v>
      </c>
      <c r="G4718" s="103">
        <v>3</v>
      </c>
      <c r="H4718" t="s">
        <v>54</v>
      </c>
      <c r="I4718" s="103"/>
    </row>
    <row r="4719" spans="1:9" x14ac:dyDescent="0.35">
      <c r="A4719" t="s">
        <v>2231</v>
      </c>
      <c r="B4719" t="s">
        <v>46</v>
      </c>
      <c r="C4719" t="s">
        <v>1767</v>
      </c>
      <c r="D4719" t="s">
        <v>777</v>
      </c>
      <c r="E4719" s="103">
        <v>2.9585006485790238E-2</v>
      </c>
      <c r="F4719" s="103">
        <v>678455</v>
      </c>
      <c r="G4719" s="103">
        <v>3</v>
      </c>
      <c r="H4719" t="s">
        <v>54</v>
      </c>
      <c r="I4719" s="103"/>
    </row>
    <row r="4720" spans="1:9" x14ac:dyDescent="0.35">
      <c r="A4720" t="s">
        <v>2232</v>
      </c>
      <c r="B4720" t="s">
        <v>51</v>
      </c>
      <c r="C4720" t="s">
        <v>1767</v>
      </c>
      <c r="D4720" t="s">
        <v>776</v>
      </c>
      <c r="E4720" s="103">
        <v>2.1236307535007115</v>
      </c>
      <c r="F4720" s="103">
        <v>678455</v>
      </c>
      <c r="G4720" s="103">
        <v>3</v>
      </c>
      <c r="H4720" t="s">
        <v>1078</v>
      </c>
      <c r="I4720" s="103"/>
    </row>
    <row r="4721" spans="1:9" x14ac:dyDescent="0.35">
      <c r="A4721" t="s">
        <v>2233</v>
      </c>
      <c r="B4721" t="s">
        <v>44</v>
      </c>
      <c r="C4721" t="s">
        <v>1767</v>
      </c>
      <c r="D4721" t="s">
        <v>776</v>
      </c>
      <c r="E4721" s="103">
        <v>0</v>
      </c>
      <c r="F4721" s="103">
        <v>678455</v>
      </c>
      <c r="G4721" s="103">
        <v>3</v>
      </c>
      <c r="H4721" t="s">
        <v>54</v>
      </c>
      <c r="I4721" s="103"/>
    </row>
    <row r="4722" spans="1:9" x14ac:dyDescent="0.35">
      <c r="A4722" t="s">
        <v>2234</v>
      </c>
      <c r="B4722" t="s">
        <v>45</v>
      </c>
      <c r="C4722" t="s">
        <v>1767</v>
      </c>
      <c r="D4722" t="s">
        <v>776</v>
      </c>
      <c r="E4722" s="103">
        <v>0</v>
      </c>
      <c r="F4722" s="103">
        <v>678455</v>
      </c>
      <c r="G4722" s="103">
        <v>3</v>
      </c>
      <c r="H4722" t="s">
        <v>54</v>
      </c>
      <c r="I4722" s="103"/>
    </row>
    <row r="4723" spans="1:9" x14ac:dyDescent="0.35">
      <c r="A4723" t="s">
        <v>2235</v>
      </c>
      <c r="B4723" t="s">
        <v>46</v>
      </c>
      <c r="C4723" t="s">
        <v>1767</v>
      </c>
      <c r="D4723" t="s">
        <v>776</v>
      </c>
      <c r="E4723" s="103">
        <v>0</v>
      </c>
      <c r="F4723" s="103">
        <v>678455</v>
      </c>
      <c r="G4723" s="103">
        <v>3</v>
      </c>
      <c r="H4723" t="s">
        <v>54</v>
      </c>
      <c r="I4723" s="103"/>
    </row>
    <row r="4724" spans="1:9" x14ac:dyDescent="0.35">
      <c r="A4724" t="s">
        <v>2236</v>
      </c>
      <c r="B4724" t="s">
        <v>49</v>
      </c>
      <c r="C4724" t="s">
        <v>1768</v>
      </c>
      <c r="D4724" t="s">
        <v>54</v>
      </c>
      <c r="E4724" s="103">
        <v>1</v>
      </c>
      <c r="F4724" s="103">
        <v>678455</v>
      </c>
      <c r="G4724" s="103">
        <v>3</v>
      </c>
      <c r="H4724" t="s">
        <v>54</v>
      </c>
      <c r="I4724" s="103"/>
    </row>
    <row r="4725" spans="1:9" x14ac:dyDescent="0.35">
      <c r="A4725" t="s">
        <v>2237</v>
      </c>
      <c r="B4725" t="s">
        <v>50</v>
      </c>
      <c r="C4725" t="s">
        <v>1768</v>
      </c>
      <c r="D4725" t="s">
        <v>54</v>
      </c>
      <c r="E4725" s="103">
        <v>1244932.7817192969</v>
      </c>
      <c r="F4725" s="103">
        <v>678455</v>
      </c>
      <c r="G4725" s="103">
        <v>3</v>
      </c>
      <c r="H4725" t="s">
        <v>54</v>
      </c>
      <c r="I4725" s="103"/>
    </row>
    <row r="4726" spans="1:9" x14ac:dyDescent="0.35">
      <c r="A4726" t="s">
        <v>2238</v>
      </c>
      <c r="B4726" t="s">
        <v>51</v>
      </c>
      <c r="C4726" t="s">
        <v>1768</v>
      </c>
      <c r="D4726" t="s">
        <v>40</v>
      </c>
      <c r="E4726" s="103">
        <v>2.7031367751153845</v>
      </c>
      <c r="F4726" s="103">
        <v>678455</v>
      </c>
      <c r="G4726" s="103">
        <v>3</v>
      </c>
      <c r="H4726" t="s">
        <v>1078</v>
      </c>
      <c r="I4726" s="103"/>
    </row>
    <row r="4727" spans="1:9" x14ac:dyDescent="0.35">
      <c r="A4727" t="s">
        <v>6501</v>
      </c>
      <c r="B4727" t="s">
        <v>51</v>
      </c>
      <c r="C4727" t="s">
        <v>1768</v>
      </c>
      <c r="D4727" t="s">
        <v>5070</v>
      </c>
      <c r="E4727" s="103">
        <v>2.7368147248071533</v>
      </c>
      <c r="F4727" s="103">
        <v>678455</v>
      </c>
      <c r="G4727" s="103">
        <v>3</v>
      </c>
      <c r="H4727" t="s">
        <v>1078</v>
      </c>
      <c r="I4727" s="103"/>
    </row>
    <row r="4728" spans="1:9" x14ac:dyDescent="0.35">
      <c r="A4728" t="s">
        <v>6502</v>
      </c>
      <c r="B4728" t="s">
        <v>51</v>
      </c>
      <c r="C4728" t="s">
        <v>1768</v>
      </c>
      <c r="D4728" t="s">
        <v>5071</v>
      </c>
      <c r="E4728" s="103">
        <v>2.7052875310462232</v>
      </c>
      <c r="F4728" s="103">
        <v>678455</v>
      </c>
      <c r="G4728" s="103">
        <v>3</v>
      </c>
      <c r="H4728" t="s">
        <v>1078</v>
      </c>
      <c r="I4728" s="103"/>
    </row>
    <row r="4729" spans="1:9" x14ac:dyDescent="0.35">
      <c r="A4729" t="s">
        <v>6503</v>
      </c>
      <c r="B4729" t="s">
        <v>51</v>
      </c>
      <c r="C4729" t="s">
        <v>1768</v>
      </c>
      <c r="D4729" t="s">
        <v>5072</v>
      </c>
      <c r="E4729" s="103">
        <v>2.7367471566219801</v>
      </c>
      <c r="F4729" s="103">
        <v>678455</v>
      </c>
      <c r="G4729" s="103">
        <v>3</v>
      </c>
      <c r="H4729" t="s">
        <v>1078</v>
      </c>
      <c r="I4729" s="103"/>
    </row>
    <row r="4730" spans="1:9" x14ac:dyDescent="0.35">
      <c r="A4730" t="s">
        <v>2239</v>
      </c>
      <c r="B4730" t="s">
        <v>51</v>
      </c>
      <c r="C4730" t="s">
        <v>1768</v>
      </c>
      <c r="D4730" t="s">
        <v>42</v>
      </c>
      <c r="E4730" s="103">
        <v>2.6417483306262119</v>
      </c>
      <c r="F4730" s="103">
        <v>678455</v>
      </c>
      <c r="G4730" s="103">
        <v>3</v>
      </c>
      <c r="H4730" t="s">
        <v>1078</v>
      </c>
      <c r="I4730" s="103"/>
    </row>
    <row r="4731" spans="1:9" x14ac:dyDescent="0.35">
      <c r="A4731" t="s">
        <v>2240</v>
      </c>
      <c r="B4731" t="s">
        <v>51</v>
      </c>
      <c r="C4731" t="s">
        <v>1768</v>
      </c>
      <c r="D4731" t="s">
        <v>1767</v>
      </c>
      <c r="E4731" s="103">
        <v>2.6207166046293833</v>
      </c>
      <c r="F4731" s="103">
        <v>678455</v>
      </c>
      <c r="G4731" s="103">
        <v>3</v>
      </c>
      <c r="H4731" t="s">
        <v>1078</v>
      </c>
      <c r="I4731" s="103"/>
    </row>
    <row r="4732" spans="1:9" x14ac:dyDescent="0.35">
      <c r="A4732" t="s">
        <v>2241</v>
      </c>
      <c r="B4732" t="s">
        <v>51</v>
      </c>
      <c r="C4732" t="s">
        <v>1768</v>
      </c>
      <c r="D4732" t="s">
        <v>1768</v>
      </c>
      <c r="E4732" s="103">
        <v>1</v>
      </c>
      <c r="F4732" s="103">
        <v>678455</v>
      </c>
      <c r="G4732" s="103">
        <v>3</v>
      </c>
      <c r="H4732" t="s">
        <v>1078</v>
      </c>
      <c r="I4732" s="103"/>
    </row>
    <row r="4733" spans="1:9" x14ac:dyDescent="0.35">
      <c r="A4733" t="s">
        <v>2242</v>
      </c>
      <c r="B4733" t="s">
        <v>51</v>
      </c>
      <c r="C4733" t="s">
        <v>1768</v>
      </c>
      <c r="D4733" t="s">
        <v>340</v>
      </c>
      <c r="E4733" s="103">
        <v>2.5873527403383116</v>
      </c>
      <c r="F4733" s="103">
        <v>678455</v>
      </c>
      <c r="G4733" s="103">
        <v>3</v>
      </c>
      <c r="H4733" t="s">
        <v>1078</v>
      </c>
      <c r="I4733" s="103"/>
    </row>
    <row r="4734" spans="1:9" x14ac:dyDescent="0.35">
      <c r="A4734" t="s">
        <v>2243</v>
      </c>
      <c r="B4734" t="s">
        <v>51</v>
      </c>
      <c r="C4734" t="s">
        <v>1768</v>
      </c>
      <c r="D4734" t="s">
        <v>777</v>
      </c>
      <c r="E4734" s="103">
        <v>2.4022378323263918</v>
      </c>
      <c r="F4734" s="103">
        <v>678455</v>
      </c>
      <c r="G4734" s="103">
        <v>3</v>
      </c>
      <c r="H4734" t="s">
        <v>1078</v>
      </c>
      <c r="I4734" s="103"/>
    </row>
    <row r="4735" spans="1:9" x14ac:dyDescent="0.35">
      <c r="A4735" t="s">
        <v>2244</v>
      </c>
      <c r="B4735" t="s">
        <v>44</v>
      </c>
      <c r="C4735" t="s">
        <v>1768</v>
      </c>
      <c r="D4735" t="s">
        <v>777</v>
      </c>
      <c r="E4735" s="103">
        <v>1.9946790870433558E-2</v>
      </c>
      <c r="F4735" s="103">
        <v>678455</v>
      </c>
      <c r="G4735" s="103">
        <v>3</v>
      </c>
      <c r="H4735" t="s">
        <v>54</v>
      </c>
      <c r="I4735" s="103"/>
    </row>
    <row r="4736" spans="1:9" x14ac:dyDescent="0.35">
      <c r="A4736" t="s">
        <v>2245</v>
      </c>
      <c r="B4736" t="s">
        <v>45</v>
      </c>
      <c r="C4736" t="s">
        <v>1768</v>
      </c>
      <c r="D4736" t="s">
        <v>777</v>
      </c>
      <c r="E4736" s="103">
        <v>1.7896277398475862E-3</v>
      </c>
      <c r="F4736" s="103">
        <v>678455</v>
      </c>
      <c r="G4736" s="103">
        <v>3</v>
      </c>
      <c r="H4736" t="s">
        <v>54</v>
      </c>
      <c r="I4736" s="103"/>
    </row>
    <row r="4737" spans="1:9" x14ac:dyDescent="0.35">
      <c r="A4737" t="s">
        <v>2246</v>
      </c>
      <c r="B4737" t="s">
        <v>46</v>
      </c>
      <c r="C4737" t="s">
        <v>1768</v>
      </c>
      <c r="D4737" t="s">
        <v>777</v>
      </c>
      <c r="E4737" s="103">
        <v>3.1178939168140831E-4</v>
      </c>
      <c r="F4737" s="103">
        <v>678455</v>
      </c>
      <c r="G4737" s="103">
        <v>3</v>
      </c>
      <c r="H4737" t="s">
        <v>54</v>
      </c>
      <c r="I4737" s="103"/>
    </row>
    <row r="4738" spans="1:9" x14ac:dyDescent="0.35">
      <c r="A4738" t="s">
        <v>2247</v>
      </c>
      <c r="B4738" t="s">
        <v>51</v>
      </c>
      <c r="C4738" t="s">
        <v>1768</v>
      </c>
      <c r="D4738" t="s">
        <v>776</v>
      </c>
      <c r="E4738" s="103">
        <v>5.5607161517435042</v>
      </c>
      <c r="F4738" s="103">
        <v>678455</v>
      </c>
      <c r="G4738" s="103">
        <v>3</v>
      </c>
      <c r="H4738" t="s">
        <v>1078</v>
      </c>
      <c r="I4738" s="103"/>
    </row>
    <row r="4739" spans="1:9" x14ac:dyDescent="0.35">
      <c r="A4739" t="s">
        <v>2248</v>
      </c>
      <c r="B4739" t="s">
        <v>44</v>
      </c>
      <c r="C4739" t="s">
        <v>1768</v>
      </c>
      <c r="D4739" t="s">
        <v>776</v>
      </c>
      <c r="E4739" s="103">
        <v>0</v>
      </c>
      <c r="F4739" s="103">
        <v>678455</v>
      </c>
      <c r="G4739" s="103">
        <v>3</v>
      </c>
      <c r="H4739" t="s">
        <v>54</v>
      </c>
      <c r="I4739" s="103"/>
    </row>
    <row r="4740" spans="1:9" x14ac:dyDescent="0.35">
      <c r="A4740" t="s">
        <v>2249</v>
      </c>
      <c r="B4740" t="s">
        <v>45</v>
      </c>
      <c r="C4740" t="s">
        <v>1768</v>
      </c>
      <c r="D4740" t="s">
        <v>776</v>
      </c>
      <c r="E4740" s="103">
        <v>0</v>
      </c>
      <c r="F4740" s="103">
        <v>678455</v>
      </c>
      <c r="G4740" s="103">
        <v>3</v>
      </c>
      <c r="H4740" t="s">
        <v>54</v>
      </c>
      <c r="I4740" s="103"/>
    </row>
    <row r="4741" spans="1:9" x14ac:dyDescent="0.35">
      <c r="A4741" t="s">
        <v>2250</v>
      </c>
      <c r="B4741" t="s">
        <v>46</v>
      </c>
      <c r="C4741" t="s">
        <v>1768</v>
      </c>
      <c r="D4741" t="s">
        <v>776</v>
      </c>
      <c r="E4741" s="103">
        <v>0</v>
      </c>
      <c r="F4741" s="103">
        <v>678455</v>
      </c>
      <c r="G4741" s="103">
        <v>3</v>
      </c>
      <c r="H4741" t="s">
        <v>54</v>
      </c>
      <c r="I4741" s="103"/>
    </row>
    <row r="4742" spans="1:9" x14ac:dyDescent="0.35">
      <c r="A4742" t="s">
        <v>404</v>
      </c>
      <c r="B4742" t="s">
        <v>49</v>
      </c>
      <c r="C4742" t="s">
        <v>340</v>
      </c>
      <c r="D4742" t="s">
        <v>54</v>
      </c>
      <c r="E4742" s="103">
        <v>1</v>
      </c>
      <c r="F4742" s="103">
        <v>678455</v>
      </c>
      <c r="G4742" s="103">
        <v>3</v>
      </c>
      <c r="H4742" t="s">
        <v>54</v>
      </c>
      <c r="I4742" s="103"/>
    </row>
    <row r="4743" spans="1:9" x14ac:dyDescent="0.35">
      <c r="A4743" t="s">
        <v>405</v>
      </c>
      <c r="B4743" t="s">
        <v>50</v>
      </c>
      <c r="C4743" t="s">
        <v>340</v>
      </c>
      <c r="D4743" t="s">
        <v>54</v>
      </c>
      <c r="E4743" s="103">
        <v>495172.00557652814</v>
      </c>
      <c r="F4743" s="103">
        <v>678455</v>
      </c>
      <c r="G4743" s="103">
        <v>3</v>
      </c>
      <c r="H4743" t="s">
        <v>54</v>
      </c>
      <c r="I4743" s="103"/>
    </row>
    <row r="4744" spans="1:9" x14ac:dyDescent="0.35">
      <c r="A4744" t="s">
        <v>1306</v>
      </c>
      <c r="B4744" t="s">
        <v>51</v>
      </c>
      <c r="C4744" t="s">
        <v>340</v>
      </c>
      <c r="D4744" t="s">
        <v>40</v>
      </c>
      <c r="E4744" s="103">
        <v>1.0703793709597755</v>
      </c>
      <c r="F4744" s="103">
        <v>678455</v>
      </c>
      <c r="G4744" s="103">
        <v>3</v>
      </c>
      <c r="H4744" t="s">
        <v>1078</v>
      </c>
      <c r="I4744" s="103"/>
    </row>
    <row r="4745" spans="1:9" x14ac:dyDescent="0.35">
      <c r="A4745" t="s">
        <v>6504</v>
      </c>
      <c r="B4745" t="s">
        <v>51</v>
      </c>
      <c r="C4745" t="s">
        <v>340</v>
      </c>
      <c r="D4745" t="s">
        <v>5070</v>
      </c>
      <c r="E4745" s="103">
        <v>1.0863496844827345</v>
      </c>
      <c r="F4745" s="103">
        <v>678455</v>
      </c>
      <c r="G4745" s="103">
        <v>3</v>
      </c>
      <c r="H4745" t="s">
        <v>1078</v>
      </c>
      <c r="I4745" s="103"/>
    </row>
    <row r="4746" spans="1:9" x14ac:dyDescent="0.35">
      <c r="A4746" t="s">
        <v>6505</v>
      </c>
      <c r="B4746" t="s">
        <v>51</v>
      </c>
      <c r="C4746" t="s">
        <v>340</v>
      </c>
      <c r="D4746" t="s">
        <v>5071</v>
      </c>
      <c r="E4746" s="103">
        <v>1.0772656454922276</v>
      </c>
      <c r="F4746" s="103">
        <v>678455</v>
      </c>
      <c r="G4746" s="103">
        <v>3</v>
      </c>
      <c r="H4746" t="s">
        <v>1078</v>
      </c>
      <c r="I4746" s="103"/>
    </row>
    <row r="4747" spans="1:9" x14ac:dyDescent="0.35">
      <c r="A4747" t="s">
        <v>6506</v>
      </c>
      <c r="B4747" t="s">
        <v>51</v>
      </c>
      <c r="C4747" t="s">
        <v>340</v>
      </c>
      <c r="D4747" t="s">
        <v>5072</v>
      </c>
      <c r="E4747" s="103">
        <v>1.0863205474747544</v>
      </c>
      <c r="F4747" s="103">
        <v>678455</v>
      </c>
      <c r="G4747" s="103">
        <v>3</v>
      </c>
      <c r="H4747" t="s">
        <v>1078</v>
      </c>
      <c r="I4747" s="103"/>
    </row>
    <row r="4748" spans="1:9" x14ac:dyDescent="0.35">
      <c r="A4748" t="s">
        <v>1307</v>
      </c>
      <c r="B4748" t="s">
        <v>51</v>
      </c>
      <c r="C4748" t="s">
        <v>340</v>
      </c>
      <c r="D4748" t="s">
        <v>42</v>
      </c>
      <c r="E4748" s="103">
        <v>1.056950617146875</v>
      </c>
      <c r="F4748" s="103">
        <v>678455</v>
      </c>
      <c r="G4748" s="103">
        <v>3</v>
      </c>
      <c r="H4748" t="s">
        <v>1078</v>
      </c>
      <c r="I4748" s="103"/>
    </row>
    <row r="4749" spans="1:9" x14ac:dyDescent="0.35">
      <c r="A4749" t="s">
        <v>2251</v>
      </c>
      <c r="B4749" t="s">
        <v>51</v>
      </c>
      <c r="C4749" t="s">
        <v>340</v>
      </c>
      <c r="D4749" t="s">
        <v>1767</v>
      </c>
      <c r="E4749" s="103">
        <v>1.049662480937906</v>
      </c>
      <c r="F4749" s="103">
        <v>678455</v>
      </c>
      <c r="G4749" s="103">
        <v>3</v>
      </c>
      <c r="H4749" t="s">
        <v>1078</v>
      </c>
      <c r="I4749" s="103"/>
    </row>
    <row r="4750" spans="1:9" x14ac:dyDescent="0.35">
      <c r="A4750" t="s">
        <v>2252</v>
      </c>
      <c r="B4750" t="s">
        <v>51</v>
      </c>
      <c r="C4750" t="s">
        <v>340</v>
      </c>
      <c r="D4750" t="s">
        <v>1768</v>
      </c>
      <c r="E4750" s="103">
        <v>0.46386601243195075</v>
      </c>
      <c r="F4750" s="103">
        <v>678455</v>
      </c>
      <c r="G4750" s="103">
        <v>3</v>
      </c>
      <c r="H4750" t="s">
        <v>1078</v>
      </c>
      <c r="I4750" s="103"/>
    </row>
    <row r="4751" spans="1:9" x14ac:dyDescent="0.35">
      <c r="A4751" t="s">
        <v>1308</v>
      </c>
      <c r="B4751" t="s">
        <v>51</v>
      </c>
      <c r="C4751" t="s">
        <v>340</v>
      </c>
      <c r="D4751" t="s">
        <v>340</v>
      </c>
      <c r="E4751" s="103">
        <v>1</v>
      </c>
      <c r="F4751" s="103">
        <v>678455</v>
      </c>
      <c r="G4751" s="103">
        <v>3</v>
      </c>
      <c r="H4751" t="s">
        <v>1078</v>
      </c>
      <c r="I4751" s="103"/>
    </row>
    <row r="4752" spans="1:9" x14ac:dyDescent="0.35">
      <c r="A4752" t="s">
        <v>1309</v>
      </c>
      <c r="B4752" t="s">
        <v>51</v>
      </c>
      <c r="C4752" t="s">
        <v>340</v>
      </c>
      <c r="D4752" t="s">
        <v>777</v>
      </c>
      <c r="E4752" s="103">
        <v>0.96199707798324519</v>
      </c>
      <c r="F4752" s="103">
        <v>678455</v>
      </c>
      <c r="G4752" s="103">
        <v>3</v>
      </c>
      <c r="H4752" t="s">
        <v>1078</v>
      </c>
      <c r="I4752" s="103"/>
    </row>
    <row r="4753" spans="1:9" x14ac:dyDescent="0.35">
      <c r="A4753" t="s">
        <v>515</v>
      </c>
      <c r="B4753" t="s">
        <v>44</v>
      </c>
      <c r="C4753" t="s">
        <v>340</v>
      </c>
      <c r="D4753" t="s">
        <v>777</v>
      </c>
      <c r="E4753" s="103">
        <v>0.56399466434767231</v>
      </c>
      <c r="F4753" s="103">
        <v>678455</v>
      </c>
      <c r="G4753" s="103">
        <v>3</v>
      </c>
      <c r="H4753" t="s">
        <v>54</v>
      </c>
      <c r="I4753" s="103"/>
    </row>
    <row r="4754" spans="1:9" x14ac:dyDescent="0.35">
      <c r="A4754" t="s">
        <v>516</v>
      </c>
      <c r="B4754" t="s">
        <v>45</v>
      </c>
      <c r="C4754" t="s">
        <v>340</v>
      </c>
      <c r="D4754" t="s">
        <v>777</v>
      </c>
      <c r="E4754" s="103">
        <v>0.11462689768910254</v>
      </c>
      <c r="F4754" s="103">
        <v>678455</v>
      </c>
      <c r="G4754" s="103">
        <v>3</v>
      </c>
      <c r="H4754" t="s">
        <v>54</v>
      </c>
      <c r="I4754" s="103"/>
    </row>
    <row r="4755" spans="1:9" x14ac:dyDescent="0.35">
      <c r="A4755" t="s">
        <v>517</v>
      </c>
      <c r="B4755" t="s">
        <v>46</v>
      </c>
      <c r="C4755" t="s">
        <v>340</v>
      </c>
      <c r="D4755" t="s">
        <v>777</v>
      </c>
      <c r="E4755" s="103">
        <v>2.9120601512898983E-2</v>
      </c>
      <c r="F4755" s="103">
        <v>678455</v>
      </c>
      <c r="G4755" s="103">
        <v>3</v>
      </c>
      <c r="H4755" t="s">
        <v>54</v>
      </c>
      <c r="I4755" s="103"/>
    </row>
    <row r="4756" spans="1:9" x14ac:dyDescent="0.35">
      <c r="A4756" t="s">
        <v>1310</v>
      </c>
      <c r="B4756" t="s">
        <v>51</v>
      </c>
      <c r="C4756" t="s">
        <v>340</v>
      </c>
      <c r="D4756" t="s">
        <v>776</v>
      </c>
      <c r="E4756" s="103">
        <v>2.2158072223657443</v>
      </c>
      <c r="F4756" s="103">
        <v>678455</v>
      </c>
      <c r="G4756" s="103">
        <v>3</v>
      </c>
      <c r="H4756" t="s">
        <v>1078</v>
      </c>
      <c r="I4756" s="103"/>
    </row>
    <row r="4757" spans="1:9" x14ac:dyDescent="0.35">
      <c r="A4757" t="s">
        <v>519</v>
      </c>
      <c r="B4757" t="s">
        <v>44</v>
      </c>
      <c r="C4757" t="s">
        <v>340</v>
      </c>
      <c r="D4757" t="s">
        <v>776</v>
      </c>
      <c r="E4757" s="103">
        <v>0</v>
      </c>
      <c r="F4757" s="103">
        <v>678455</v>
      </c>
      <c r="G4757" s="103">
        <v>3</v>
      </c>
      <c r="H4757" t="s">
        <v>54</v>
      </c>
      <c r="I4757" s="103"/>
    </row>
    <row r="4758" spans="1:9" x14ac:dyDescent="0.35">
      <c r="A4758" t="s">
        <v>520</v>
      </c>
      <c r="B4758" t="s">
        <v>45</v>
      </c>
      <c r="C4758" t="s">
        <v>340</v>
      </c>
      <c r="D4758" t="s">
        <v>776</v>
      </c>
      <c r="E4758" s="103">
        <v>0</v>
      </c>
      <c r="F4758" s="103">
        <v>678455</v>
      </c>
      <c r="G4758" s="103">
        <v>3</v>
      </c>
      <c r="H4758" t="s">
        <v>54</v>
      </c>
      <c r="I4758" s="103"/>
    </row>
    <row r="4759" spans="1:9" x14ac:dyDescent="0.35">
      <c r="A4759" t="s">
        <v>521</v>
      </c>
      <c r="B4759" t="s">
        <v>46</v>
      </c>
      <c r="C4759" t="s">
        <v>340</v>
      </c>
      <c r="D4759" t="s">
        <v>776</v>
      </c>
      <c r="E4759" s="103">
        <v>0</v>
      </c>
      <c r="F4759" s="103">
        <v>678455</v>
      </c>
      <c r="G4759" s="103">
        <v>3</v>
      </c>
      <c r="H4759" t="s">
        <v>54</v>
      </c>
      <c r="I4759" s="103"/>
    </row>
    <row r="4760" spans="1:9" x14ac:dyDescent="0.35">
      <c r="A4760" t="s">
        <v>1311</v>
      </c>
      <c r="B4760" t="s">
        <v>51</v>
      </c>
      <c r="C4760" t="s">
        <v>353</v>
      </c>
      <c r="D4760" t="s">
        <v>40</v>
      </c>
      <c r="E4760" s="103">
        <v>7.065455520232683E-2</v>
      </c>
      <c r="F4760" s="103">
        <v>678455</v>
      </c>
      <c r="G4760" s="103">
        <v>3</v>
      </c>
      <c r="H4760" t="s">
        <v>1078</v>
      </c>
      <c r="I4760" s="103"/>
    </row>
    <row r="4761" spans="1:9" x14ac:dyDescent="0.35">
      <c r="A4761" t="s">
        <v>6507</v>
      </c>
      <c r="B4761" t="s">
        <v>51</v>
      </c>
      <c r="C4761" t="s">
        <v>353</v>
      </c>
      <c r="D4761" t="s">
        <v>5070</v>
      </c>
      <c r="E4761" s="103">
        <v>7.6752454277823776E-2</v>
      </c>
      <c r="F4761" s="103">
        <v>678455</v>
      </c>
      <c r="G4761" s="103">
        <v>3</v>
      </c>
      <c r="H4761" t="s">
        <v>1078</v>
      </c>
      <c r="I4761" s="103"/>
    </row>
    <row r="4762" spans="1:9" x14ac:dyDescent="0.35">
      <c r="A4762" t="s">
        <v>6508</v>
      </c>
      <c r="B4762" t="s">
        <v>51</v>
      </c>
      <c r="C4762" t="s">
        <v>353</v>
      </c>
      <c r="D4762" t="s">
        <v>5071</v>
      </c>
      <c r="E4762" s="103">
        <v>7.0668576366441374E-2</v>
      </c>
      <c r="F4762" s="103">
        <v>678455</v>
      </c>
      <c r="G4762" s="103">
        <v>3</v>
      </c>
      <c r="H4762" t="s">
        <v>1078</v>
      </c>
      <c r="I4762" s="103"/>
    </row>
    <row r="4763" spans="1:9" x14ac:dyDescent="0.35">
      <c r="A4763" t="s">
        <v>6509</v>
      </c>
      <c r="B4763" t="s">
        <v>51</v>
      </c>
      <c r="C4763" t="s">
        <v>353</v>
      </c>
      <c r="D4763" t="s">
        <v>5072</v>
      </c>
      <c r="E4763" s="103">
        <v>7.6752454277823776E-2</v>
      </c>
      <c r="F4763" s="103">
        <v>678455</v>
      </c>
      <c r="G4763" s="103">
        <v>3</v>
      </c>
      <c r="H4763" t="s">
        <v>1078</v>
      </c>
      <c r="I4763" s="103"/>
    </row>
    <row r="4764" spans="1:9" x14ac:dyDescent="0.35">
      <c r="A4764" t="s">
        <v>1312</v>
      </c>
      <c r="B4764" t="s">
        <v>51</v>
      </c>
      <c r="C4764" t="s">
        <v>353</v>
      </c>
      <c r="D4764" t="s">
        <v>42</v>
      </c>
      <c r="E4764" s="103">
        <v>7.4441606522220469E-2</v>
      </c>
      <c r="F4764" s="103">
        <v>678455</v>
      </c>
      <c r="G4764" s="103">
        <v>3</v>
      </c>
      <c r="H4764" t="s">
        <v>1078</v>
      </c>
      <c r="I4764" s="103"/>
    </row>
    <row r="4765" spans="1:9" x14ac:dyDescent="0.35">
      <c r="A4765" t="s">
        <v>2253</v>
      </c>
      <c r="B4765" t="s">
        <v>51</v>
      </c>
      <c r="C4765" t="s">
        <v>353</v>
      </c>
      <c r="D4765" t="s">
        <v>1767</v>
      </c>
      <c r="E4765" s="103">
        <v>7.3982970112513743E-2</v>
      </c>
      <c r="F4765" s="103">
        <v>678455</v>
      </c>
      <c r="G4765" s="103">
        <v>3</v>
      </c>
      <c r="H4765" t="s">
        <v>1078</v>
      </c>
      <c r="I4765" s="103"/>
    </row>
    <row r="4766" spans="1:9" x14ac:dyDescent="0.35">
      <c r="A4766" t="s">
        <v>2254</v>
      </c>
      <c r="B4766" t="s">
        <v>51</v>
      </c>
      <c r="C4766" t="s">
        <v>353</v>
      </c>
      <c r="D4766" t="s">
        <v>1768</v>
      </c>
      <c r="E4766" s="103">
        <v>2.3339256426102652E-2</v>
      </c>
      <c r="F4766" s="103">
        <v>678455</v>
      </c>
      <c r="G4766" s="103">
        <v>3</v>
      </c>
      <c r="H4766" t="s">
        <v>1078</v>
      </c>
      <c r="I4766" s="103"/>
    </row>
    <row r="4767" spans="1:9" x14ac:dyDescent="0.35">
      <c r="A4767" t="s">
        <v>1313</v>
      </c>
      <c r="B4767" t="s">
        <v>51</v>
      </c>
      <c r="C4767" t="s">
        <v>353</v>
      </c>
      <c r="D4767" t="s">
        <v>340</v>
      </c>
      <c r="E4767" s="103">
        <v>7.2939631295722271E-2</v>
      </c>
      <c r="F4767" s="103">
        <v>678455</v>
      </c>
      <c r="G4767" s="103">
        <v>3</v>
      </c>
      <c r="H4767" t="s">
        <v>1078</v>
      </c>
      <c r="I4767" s="103"/>
    </row>
    <row r="4768" spans="1:9" x14ac:dyDescent="0.35">
      <c r="A4768" t="s">
        <v>1314</v>
      </c>
      <c r="B4768" t="s">
        <v>51</v>
      </c>
      <c r="C4768" t="s">
        <v>353</v>
      </c>
      <c r="D4768" t="s">
        <v>777</v>
      </c>
      <c r="E4768" s="103">
        <v>6.4162774133084008E-2</v>
      </c>
      <c r="F4768" s="103">
        <v>678455</v>
      </c>
      <c r="G4768" s="103">
        <v>3</v>
      </c>
      <c r="H4768" t="s">
        <v>1078</v>
      </c>
      <c r="I4768" s="103"/>
    </row>
    <row r="4769" spans="1:9" x14ac:dyDescent="0.35">
      <c r="A4769" t="s">
        <v>1315</v>
      </c>
      <c r="B4769" t="s">
        <v>51</v>
      </c>
      <c r="C4769" t="s">
        <v>353</v>
      </c>
      <c r="D4769" t="s">
        <v>776</v>
      </c>
      <c r="E4769" s="103">
        <v>0.14894600488730533</v>
      </c>
      <c r="F4769" s="103">
        <v>678455</v>
      </c>
      <c r="G4769" s="103">
        <v>3</v>
      </c>
      <c r="H4769" t="s">
        <v>1078</v>
      </c>
      <c r="I4769" s="103"/>
    </row>
    <row r="4770" spans="1:9" x14ac:dyDescent="0.35">
      <c r="A4770" t="s">
        <v>8251</v>
      </c>
      <c r="B4770" t="s">
        <v>47</v>
      </c>
      <c r="C4770" t="s">
        <v>7626</v>
      </c>
      <c r="D4770" t="s">
        <v>54</v>
      </c>
      <c r="E4770" s="103">
        <v>0</v>
      </c>
      <c r="F4770" s="103">
        <v>678455</v>
      </c>
      <c r="G4770" s="103">
        <v>3</v>
      </c>
      <c r="H4770" t="s">
        <v>54</v>
      </c>
      <c r="I4770" s="103"/>
    </row>
    <row r="4771" spans="1:9" x14ac:dyDescent="0.35">
      <c r="A4771" t="s">
        <v>8252</v>
      </c>
      <c r="B4771" t="s">
        <v>48</v>
      </c>
      <c r="C4771" t="s">
        <v>7626</v>
      </c>
      <c r="D4771" t="s">
        <v>54</v>
      </c>
      <c r="E4771" s="103">
        <v>0</v>
      </c>
      <c r="F4771" s="103">
        <v>678455</v>
      </c>
      <c r="G4771" s="103">
        <v>3</v>
      </c>
      <c r="H4771" t="s">
        <v>54</v>
      </c>
      <c r="I4771" s="103"/>
    </row>
    <row r="4772" spans="1:9" x14ac:dyDescent="0.35">
      <c r="A4772" t="s">
        <v>8253</v>
      </c>
      <c r="B4772" t="s">
        <v>49</v>
      </c>
      <c r="C4772" t="s">
        <v>7626</v>
      </c>
      <c r="D4772" t="s">
        <v>54</v>
      </c>
      <c r="E4772" s="103">
        <v>0</v>
      </c>
      <c r="F4772" s="103">
        <v>678455</v>
      </c>
      <c r="G4772" s="103">
        <v>3</v>
      </c>
      <c r="H4772" t="s">
        <v>54</v>
      </c>
      <c r="I4772" s="103"/>
    </row>
    <row r="4773" spans="1:9" x14ac:dyDescent="0.35">
      <c r="A4773" t="s">
        <v>8254</v>
      </c>
      <c r="B4773" t="s">
        <v>50</v>
      </c>
      <c r="C4773" t="s">
        <v>7626</v>
      </c>
      <c r="D4773" t="s">
        <v>54</v>
      </c>
      <c r="E4773" s="103">
        <v>0</v>
      </c>
      <c r="F4773" s="103">
        <v>678455</v>
      </c>
      <c r="G4773" s="103">
        <v>3</v>
      </c>
      <c r="H4773" t="s">
        <v>54</v>
      </c>
      <c r="I4773" s="103"/>
    </row>
    <row r="4774" spans="1:9" x14ac:dyDescent="0.35">
      <c r="A4774" t="s">
        <v>4971</v>
      </c>
      <c r="B4774" t="s">
        <v>47</v>
      </c>
      <c r="C4774" t="s">
        <v>4874</v>
      </c>
      <c r="D4774" t="s">
        <v>54</v>
      </c>
      <c r="E4774" s="103">
        <v>5454</v>
      </c>
      <c r="F4774" s="103">
        <v>678455</v>
      </c>
      <c r="G4774" s="103">
        <v>3</v>
      </c>
      <c r="H4774" t="s">
        <v>54</v>
      </c>
      <c r="I4774" s="103"/>
    </row>
    <row r="4775" spans="1:9" x14ac:dyDescent="0.35">
      <c r="A4775" t="s">
        <v>4972</v>
      </c>
      <c r="B4775" t="s">
        <v>48</v>
      </c>
      <c r="C4775" t="s">
        <v>4874</v>
      </c>
      <c r="D4775" t="s">
        <v>54</v>
      </c>
      <c r="E4775" s="103">
        <v>9324038.9357910156</v>
      </c>
      <c r="F4775" s="103">
        <v>678455</v>
      </c>
      <c r="G4775" s="103">
        <v>3</v>
      </c>
      <c r="H4775" t="s">
        <v>54</v>
      </c>
      <c r="I4775" s="103"/>
    </row>
    <row r="4776" spans="1:9" x14ac:dyDescent="0.35">
      <c r="A4776" t="s">
        <v>4973</v>
      </c>
      <c r="B4776" t="s">
        <v>49</v>
      </c>
      <c r="C4776" t="s">
        <v>4874</v>
      </c>
      <c r="D4776" t="s">
        <v>54</v>
      </c>
      <c r="E4776" s="103">
        <v>8.0388529821432513E-3</v>
      </c>
      <c r="F4776" s="103">
        <v>678455</v>
      </c>
      <c r="G4776" s="103">
        <v>3</v>
      </c>
      <c r="H4776" t="s">
        <v>54</v>
      </c>
      <c r="I4776" s="103"/>
    </row>
    <row r="4777" spans="1:9" x14ac:dyDescent="0.35">
      <c r="A4777" t="s">
        <v>4974</v>
      </c>
      <c r="B4777" t="s">
        <v>50</v>
      </c>
      <c r="C4777" t="s">
        <v>4874</v>
      </c>
      <c r="D4777" t="s">
        <v>54</v>
      </c>
      <c r="E4777" s="103">
        <v>13.74304697554151</v>
      </c>
      <c r="F4777" s="103">
        <v>678455</v>
      </c>
      <c r="G4777" s="103">
        <v>3</v>
      </c>
      <c r="H4777" t="s">
        <v>54</v>
      </c>
      <c r="I4777" s="103"/>
    </row>
    <row r="4778" spans="1:9" x14ac:dyDescent="0.35">
      <c r="A4778" t="s">
        <v>4975</v>
      </c>
      <c r="B4778" t="s">
        <v>51</v>
      </c>
      <c r="C4778" t="s">
        <v>4874</v>
      </c>
      <c r="D4778" t="s">
        <v>40</v>
      </c>
      <c r="E4778" s="103">
        <v>3.5307436918802365E-3</v>
      </c>
      <c r="F4778" s="103">
        <v>678455</v>
      </c>
      <c r="G4778" s="103">
        <v>3</v>
      </c>
      <c r="H4778" t="s">
        <v>1078</v>
      </c>
      <c r="I4778" s="103"/>
    </row>
    <row r="4779" spans="1:9" x14ac:dyDescent="0.35">
      <c r="A4779" t="s">
        <v>6510</v>
      </c>
      <c r="B4779" t="s">
        <v>51</v>
      </c>
      <c r="C4779" t="s">
        <v>4874</v>
      </c>
      <c r="D4779" t="s">
        <v>5070</v>
      </c>
      <c r="E4779" s="103">
        <v>3.5483520554145114E-3</v>
      </c>
      <c r="F4779" s="103">
        <v>678455</v>
      </c>
      <c r="G4779" s="103">
        <v>3</v>
      </c>
      <c r="H4779" t="s">
        <v>1078</v>
      </c>
      <c r="I4779" s="103"/>
    </row>
    <row r="4780" spans="1:9" x14ac:dyDescent="0.35">
      <c r="A4780" t="s">
        <v>6511</v>
      </c>
      <c r="B4780" t="s">
        <v>51</v>
      </c>
      <c r="C4780" t="s">
        <v>4874</v>
      </c>
      <c r="D4780" t="s">
        <v>5071</v>
      </c>
      <c r="E4780" s="103">
        <v>3.5307436918802365E-3</v>
      </c>
      <c r="F4780" s="103">
        <v>678455</v>
      </c>
      <c r="G4780" s="103">
        <v>3</v>
      </c>
      <c r="H4780" t="s">
        <v>1078</v>
      </c>
      <c r="I4780" s="103"/>
    </row>
    <row r="4781" spans="1:9" x14ac:dyDescent="0.35">
      <c r="A4781" t="s">
        <v>6512</v>
      </c>
      <c r="B4781" t="s">
        <v>51</v>
      </c>
      <c r="C4781" t="s">
        <v>4874</v>
      </c>
      <c r="D4781" t="s">
        <v>5072</v>
      </c>
      <c r="E4781" s="103">
        <v>3.5307436918802365E-3</v>
      </c>
      <c r="F4781" s="103">
        <v>678455</v>
      </c>
      <c r="G4781" s="103">
        <v>3</v>
      </c>
      <c r="H4781" t="s">
        <v>1078</v>
      </c>
      <c r="I4781" s="103"/>
    </row>
    <row r="4782" spans="1:9" x14ac:dyDescent="0.35">
      <c r="A4782" t="s">
        <v>4976</v>
      </c>
      <c r="B4782" t="s">
        <v>51</v>
      </c>
      <c r="C4782" t="s">
        <v>4874</v>
      </c>
      <c r="D4782" t="s">
        <v>42</v>
      </c>
      <c r="E4782" s="103">
        <v>3.4707993251437749E-3</v>
      </c>
      <c r="F4782" s="103">
        <v>678455</v>
      </c>
      <c r="G4782" s="103">
        <v>3</v>
      </c>
      <c r="H4782" t="s">
        <v>1078</v>
      </c>
      <c r="I4782" s="103"/>
    </row>
    <row r="4783" spans="1:9" x14ac:dyDescent="0.35">
      <c r="A4783" t="s">
        <v>4977</v>
      </c>
      <c r="B4783" t="s">
        <v>51</v>
      </c>
      <c r="C4783" t="s">
        <v>4874</v>
      </c>
      <c r="D4783" t="s">
        <v>1767</v>
      </c>
      <c r="E4783" s="103">
        <v>3.470077598351785E-3</v>
      </c>
      <c r="F4783" s="103">
        <v>678455</v>
      </c>
      <c r="G4783" s="103">
        <v>3</v>
      </c>
      <c r="H4783" t="s">
        <v>1078</v>
      </c>
      <c r="I4783" s="103"/>
    </row>
    <row r="4784" spans="1:9" x14ac:dyDescent="0.35">
      <c r="A4784" t="s">
        <v>4978</v>
      </c>
      <c r="B4784" t="s">
        <v>51</v>
      </c>
      <c r="C4784" t="s">
        <v>4874</v>
      </c>
      <c r="D4784" t="s">
        <v>1768</v>
      </c>
      <c r="E4784" s="103">
        <v>1.7029680188380954E-3</v>
      </c>
      <c r="F4784" s="103">
        <v>678455</v>
      </c>
      <c r="G4784" s="103">
        <v>3</v>
      </c>
      <c r="H4784" t="s">
        <v>1078</v>
      </c>
      <c r="I4784" s="103"/>
    </row>
    <row r="4785" spans="1:9" x14ac:dyDescent="0.35">
      <c r="A4785" t="s">
        <v>4979</v>
      </c>
      <c r="B4785" t="s">
        <v>51</v>
      </c>
      <c r="C4785" t="s">
        <v>4874</v>
      </c>
      <c r="D4785" t="s">
        <v>340</v>
      </c>
      <c r="E4785" s="103">
        <v>3.4762816176541942E-3</v>
      </c>
      <c r="F4785" s="103">
        <v>678455</v>
      </c>
      <c r="G4785" s="103">
        <v>3</v>
      </c>
      <c r="H4785" t="s">
        <v>1078</v>
      </c>
      <c r="I4785" s="103"/>
    </row>
    <row r="4786" spans="1:9" x14ac:dyDescent="0.35">
      <c r="A4786" t="s">
        <v>4980</v>
      </c>
      <c r="B4786" t="s">
        <v>51</v>
      </c>
      <c r="C4786" t="s">
        <v>4874</v>
      </c>
      <c r="D4786" t="s">
        <v>777</v>
      </c>
      <c r="E4786" s="103">
        <v>3.1382597371328175E-3</v>
      </c>
      <c r="F4786" s="103">
        <v>678455</v>
      </c>
      <c r="G4786" s="103">
        <v>3</v>
      </c>
      <c r="H4786" t="s">
        <v>1078</v>
      </c>
      <c r="I4786" s="103"/>
    </row>
    <row r="4787" spans="1:9" x14ac:dyDescent="0.35">
      <c r="A4787" t="s">
        <v>4981</v>
      </c>
      <c r="B4787" t="s">
        <v>51</v>
      </c>
      <c r="C4787" t="s">
        <v>4874</v>
      </c>
      <c r="D4787" t="s">
        <v>776</v>
      </c>
      <c r="E4787" s="103">
        <v>7.536636201403461E-3</v>
      </c>
      <c r="F4787" s="103">
        <v>678455</v>
      </c>
      <c r="G4787" s="103">
        <v>3</v>
      </c>
      <c r="H4787" t="s">
        <v>1078</v>
      </c>
      <c r="I4787" s="103"/>
    </row>
    <row r="4788" spans="1:9" x14ac:dyDescent="0.35">
      <c r="A4788" t="s">
        <v>8255</v>
      </c>
      <c r="B4788" t="s">
        <v>47</v>
      </c>
      <c r="C4788" t="s">
        <v>7627</v>
      </c>
      <c r="D4788" t="s">
        <v>54</v>
      </c>
      <c r="E4788" s="103">
        <v>2733</v>
      </c>
      <c r="F4788" s="103">
        <v>678455</v>
      </c>
      <c r="G4788" s="103">
        <v>3</v>
      </c>
      <c r="H4788" t="s">
        <v>54</v>
      </c>
      <c r="I4788" s="103"/>
    </row>
    <row r="4789" spans="1:9" x14ac:dyDescent="0.35">
      <c r="A4789" t="s">
        <v>8256</v>
      </c>
      <c r="B4789" t="s">
        <v>48</v>
      </c>
      <c r="C4789" t="s">
        <v>7627</v>
      </c>
      <c r="D4789" t="s">
        <v>54</v>
      </c>
      <c r="E4789" s="103">
        <v>251976444.43439999</v>
      </c>
      <c r="F4789" s="103">
        <v>678455</v>
      </c>
      <c r="G4789" s="103">
        <v>3</v>
      </c>
      <c r="H4789" t="s">
        <v>54</v>
      </c>
      <c r="I4789" s="103"/>
    </row>
    <row r="4790" spans="1:9" x14ac:dyDescent="0.35">
      <c r="A4790" t="s">
        <v>8257</v>
      </c>
      <c r="B4790" t="s">
        <v>49</v>
      </c>
      <c r="C4790" t="s">
        <v>7627</v>
      </c>
      <c r="D4790" t="s">
        <v>54</v>
      </c>
      <c r="E4790" s="103">
        <v>4.0282701137142477E-3</v>
      </c>
      <c r="F4790" s="103">
        <v>678455</v>
      </c>
      <c r="G4790" s="103">
        <v>3</v>
      </c>
      <c r="H4790" t="s">
        <v>54</v>
      </c>
      <c r="I4790" s="103"/>
    </row>
    <row r="4791" spans="1:9" x14ac:dyDescent="0.35">
      <c r="A4791" t="s">
        <v>8258</v>
      </c>
      <c r="B4791" t="s">
        <v>50</v>
      </c>
      <c r="C4791" t="s">
        <v>7627</v>
      </c>
      <c r="D4791" t="s">
        <v>54</v>
      </c>
      <c r="E4791" s="103">
        <v>371.39743156790058</v>
      </c>
      <c r="F4791" s="103">
        <v>678455</v>
      </c>
      <c r="G4791" s="103">
        <v>3</v>
      </c>
      <c r="H4791" t="s">
        <v>54</v>
      </c>
      <c r="I4791" s="103"/>
    </row>
    <row r="4792" spans="1:9" x14ac:dyDescent="0.35">
      <c r="A4792" t="s">
        <v>8259</v>
      </c>
      <c r="B4792" t="s">
        <v>51</v>
      </c>
      <c r="C4792" t="s">
        <v>7627</v>
      </c>
      <c r="D4792" t="s">
        <v>40</v>
      </c>
      <c r="E4792" s="103">
        <v>0.18464348862504087</v>
      </c>
      <c r="F4792" s="103">
        <v>678455</v>
      </c>
      <c r="G4792" s="103">
        <v>3</v>
      </c>
      <c r="H4792" t="s">
        <v>1078</v>
      </c>
      <c r="I4792" s="103"/>
    </row>
    <row r="4793" spans="1:9" x14ac:dyDescent="0.35">
      <c r="A4793" t="s">
        <v>8260</v>
      </c>
      <c r="B4793" t="s">
        <v>51</v>
      </c>
      <c r="C4793" t="s">
        <v>7627</v>
      </c>
      <c r="D4793" t="s">
        <v>5070</v>
      </c>
      <c r="E4793" s="103">
        <v>0.28549911320655941</v>
      </c>
      <c r="F4793" s="103">
        <v>678455</v>
      </c>
      <c r="G4793" s="103">
        <v>3</v>
      </c>
      <c r="H4793" t="s">
        <v>1078</v>
      </c>
      <c r="I4793" s="103"/>
    </row>
    <row r="4794" spans="1:9" x14ac:dyDescent="0.35">
      <c r="A4794" t="s">
        <v>8261</v>
      </c>
      <c r="B4794" t="s">
        <v>51</v>
      </c>
      <c r="C4794" t="s">
        <v>7627</v>
      </c>
      <c r="D4794" t="s">
        <v>5071</v>
      </c>
      <c r="E4794" s="103">
        <v>0.28549911320655941</v>
      </c>
      <c r="F4794" s="103">
        <v>678455</v>
      </c>
      <c r="G4794" s="103">
        <v>3</v>
      </c>
      <c r="H4794" t="s">
        <v>1078</v>
      </c>
      <c r="I4794" s="103"/>
    </row>
    <row r="4795" spans="1:9" x14ac:dyDescent="0.35">
      <c r="A4795" t="s">
        <v>8262</v>
      </c>
      <c r="B4795" t="s">
        <v>51</v>
      </c>
      <c r="C4795" t="s">
        <v>7627</v>
      </c>
      <c r="D4795" t="s">
        <v>5072</v>
      </c>
      <c r="E4795" s="103">
        <v>0.28549911320655941</v>
      </c>
      <c r="F4795" s="103">
        <v>678455</v>
      </c>
      <c r="G4795" s="103">
        <v>3</v>
      </c>
      <c r="H4795" t="s">
        <v>1078</v>
      </c>
      <c r="I4795" s="103"/>
    </row>
    <row r="4796" spans="1:9" x14ac:dyDescent="0.35">
      <c r="A4796" t="s">
        <v>8263</v>
      </c>
      <c r="B4796" t="s">
        <v>51</v>
      </c>
      <c r="C4796" t="s">
        <v>7627</v>
      </c>
      <c r="D4796" t="s">
        <v>42</v>
      </c>
      <c r="E4796" s="103">
        <v>0.28143055271654677</v>
      </c>
      <c r="F4796" s="103">
        <v>678455</v>
      </c>
      <c r="G4796" s="103">
        <v>3</v>
      </c>
      <c r="H4796" t="s">
        <v>1078</v>
      </c>
      <c r="I4796" s="103"/>
    </row>
    <row r="4797" spans="1:9" x14ac:dyDescent="0.35">
      <c r="A4797" t="s">
        <v>8264</v>
      </c>
      <c r="B4797" t="s">
        <v>51</v>
      </c>
      <c r="C4797" t="s">
        <v>7627</v>
      </c>
      <c r="D4797" t="s">
        <v>1767</v>
      </c>
      <c r="E4797" s="103">
        <v>0.28133025902928771</v>
      </c>
      <c r="F4797" s="103">
        <v>678455</v>
      </c>
      <c r="G4797" s="103">
        <v>3</v>
      </c>
      <c r="H4797" t="s">
        <v>1078</v>
      </c>
      <c r="I4797" s="103"/>
    </row>
    <row r="4798" spans="1:9" x14ac:dyDescent="0.35">
      <c r="A4798" t="s">
        <v>8265</v>
      </c>
      <c r="B4798" t="s">
        <v>51</v>
      </c>
      <c r="C4798" t="s">
        <v>7627</v>
      </c>
      <c r="D4798" t="s">
        <v>1768</v>
      </c>
      <c r="E4798" s="103">
        <v>0.16141708236150967</v>
      </c>
      <c r="F4798" s="103">
        <v>678455</v>
      </c>
      <c r="G4798" s="103">
        <v>3</v>
      </c>
      <c r="H4798" t="s">
        <v>1078</v>
      </c>
      <c r="I4798" s="103"/>
    </row>
    <row r="4799" spans="1:9" x14ac:dyDescent="0.35">
      <c r="A4799" t="s">
        <v>8266</v>
      </c>
      <c r="B4799" t="s">
        <v>51</v>
      </c>
      <c r="C4799" t="s">
        <v>7627</v>
      </c>
      <c r="D4799" t="s">
        <v>340</v>
      </c>
      <c r="E4799" s="103">
        <v>4.9667484917202992E-2</v>
      </c>
      <c r="F4799" s="103">
        <v>678455</v>
      </c>
      <c r="G4799" s="103">
        <v>3</v>
      </c>
      <c r="H4799" t="s">
        <v>1078</v>
      </c>
      <c r="I4799" s="103"/>
    </row>
    <row r="4800" spans="1:9" x14ac:dyDescent="0.35">
      <c r="A4800" t="s">
        <v>8267</v>
      </c>
      <c r="B4800" t="s">
        <v>51</v>
      </c>
      <c r="C4800" t="s">
        <v>7627</v>
      </c>
      <c r="D4800" t="s">
        <v>777</v>
      </c>
      <c r="E4800" s="103">
        <v>0.14622389405825278</v>
      </c>
      <c r="F4800" s="103">
        <v>678455</v>
      </c>
      <c r="G4800" s="103">
        <v>3</v>
      </c>
      <c r="H4800" t="s">
        <v>1078</v>
      </c>
      <c r="I4800" s="103"/>
    </row>
    <row r="4801" spans="1:9" x14ac:dyDescent="0.35">
      <c r="A4801" t="s">
        <v>8268</v>
      </c>
      <c r="B4801" t="s">
        <v>51</v>
      </c>
      <c r="C4801" t="s">
        <v>7627</v>
      </c>
      <c r="D4801" t="s">
        <v>776</v>
      </c>
      <c r="E4801" s="103">
        <v>0.39218434577459704</v>
      </c>
      <c r="F4801" s="103">
        <v>678455</v>
      </c>
      <c r="G4801" s="103">
        <v>3</v>
      </c>
      <c r="H4801" t="s">
        <v>1078</v>
      </c>
      <c r="I4801" s="103"/>
    </row>
    <row r="4802" spans="1:9" x14ac:dyDescent="0.35">
      <c r="A4802" t="s">
        <v>8269</v>
      </c>
      <c r="B4802" t="s">
        <v>47</v>
      </c>
      <c r="C4802" t="s">
        <v>7628</v>
      </c>
      <c r="D4802" t="s">
        <v>54</v>
      </c>
      <c r="E4802" s="103">
        <v>9059</v>
      </c>
      <c r="F4802" s="103">
        <v>678455</v>
      </c>
      <c r="G4802" s="103">
        <v>3</v>
      </c>
      <c r="H4802" t="s">
        <v>54</v>
      </c>
      <c r="I4802" s="103"/>
    </row>
    <row r="4803" spans="1:9" x14ac:dyDescent="0.35">
      <c r="A4803" t="s">
        <v>8270</v>
      </c>
      <c r="B4803" t="s">
        <v>48</v>
      </c>
      <c r="C4803" t="s">
        <v>7628</v>
      </c>
      <c r="D4803" t="s">
        <v>54</v>
      </c>
      <c r="E4803" s="103">
        <v>83557860.643440008</v>
      </c>
      <c r="F4803" s="103">
        <v>678455</v>
      </c>
      <c r="G4803" s="103">
        <v>3</v>
      </c>
      <c r="H4803" t="s">
        <v>54</v>
      </c>
      <c r="I4803" s="103"/>
    </row>
    <row r="4804" spans="1:9" x14ac:dyDescent="0.35">
      <c r="A4804" t="s">
        <v>8271</v>
      </c>
      <c r="B4804" t="s">
        <v>49</v>
      </c>
      <c r="C4804" t="s">
        <v>7628</v>
      </c>
      <c r="D4804" t="s">
        <v>54</v>
      </c>
      <c r="E4804" s="103">
        <v>1.3352396253251873E-2</v>
      </c>
      <c r="F4804" s="103">
        <v>678455</v>
      </c>
      <c r="G4804" s="103">
        <v>3</v>
      </c>
      <c r="H4804" t="s">
        <v>54</v>
      </c>
      <c r="I4804" s="103"/>
    </row>
    <row r="4805" spans="1:9" x14ac:dyDescent="0.35">
      <c r="A4805" t="s">
        <v>8272</v>
      </c>
      <c r="B4805" t="s">
        <v>50</v>
      </c>
      <c r="C4805" t="s">
        <v>7628</v>
      </c>
      <c r="D4805" t="s">
        <v>54</v>
      </c>
      <c r="E4805" s="103">
        <v>123.15903139256105</v>
      </c>
      <c r="F4805" s="103">
        <v>678455</v>
      </c>
      <c r="G4805" s="103">
        <v>3</v>
      </c>
      <c r="H4805" t="s">
        <v>54</v>
      </c>
      <c r="I4805" s="103"/>
    </row>
    <row r="4806" spans="1:9" x14ac:dyDescent="0.35">
      <c r="A4806" t="s">
        <v>8273</v>
      </c>
      <c r="B4806" t="s">
        <v>51</v>
      </c>
      <c r="C4806" t="s">
        <v>7628</v>
      </c>
      <c r="D4806" t="s">
        <v>40</v>
      </c>
      <c r="E4806" s="103">
        <v>1.9802069855127814E-2</v>
      </c>
      <c r="F4806" s="103">
        <v>678455</v>
      </c>
      <c r="G4806" s="103">
        <v>3</v>
      </c>
      <c r="H4806" t="s">
        <v>1078</v>
      </c>
      <c r="I4806" s="103"/>
    </row>
    <row r="4807" spans="1:9" x14ac:dyDescent="0.35">
      <c r="A4807" t="s">
        <v>8274</v>
      </c>
      <c r="B4807" t="s">
        <v>51</v>
      </c>
      <c r="C4807" t="s">
        <v>7628</v>
      </c>
      <c r="D4807" t="s">
        <v>5070</v>
      </c>
      <c r="E4807" s="103">
        <v>2.1134955273827791E-2</v>
      </c>
      <c r="F4807" s="103">
        <v>678455</v>
      </c>
      <c r="G4807" s="103">
        <v>3</v>
      </c>
      <c r="H4807" t="s">
        <v>1078</v>
      </c>
      <c r="I4807" s="103"/>
    </row>
    <row r="4808" spans="1:9" x14ac:dyDescent="0.35">
      <c r="A4808" t="s">
        <v>8275</v>
      </c>
      <c r="B4808" t="s">
        <v>51</v>
      </c>
      <c r="C4808" t="s">
        <v>7628</v>
      </c>
      <c r="D4808" t="s">
        <v>5071</v>
      </c>
      <c r="E4808" s="103">
        <v>2.0993634464778192E-2</v>
      </c>
      <c r="F4808" s="103">
        <v>678455</v>
      </c>
      <c r="G4808" s="103">
        <v>3</v>
      </c>
      <c r="H4808" t="s">
        <v>1078</v>
      </c>
      <c r="I4808" s="103"/>
    </row>
    <row r="4809" spans="1:9" x14ac:dyDescent="0.35">
      <c r="A4809" t="s">
        <v>8276</v>
      </c>
      <c r="B4809" t="s">
        <v>51</v>
      </c>
      <c r="C4809" t="s">
        <v>7628</v>
      </c>
      <c r="D4809" t="s">
        <v>5072</v>
      </c>
      <c r="E4809" s="103">
        <v>2.1134955273827791E-2</v>
      </c>
      <c r="F4809" s="103">
        <v>678455</v>
      </c>
      <c r="G4809" s="103">
        <v>3</v>
      </c>
      <c r="H4809" t="s">
        <v>1078</v>
      </c>
      <c r="I4809" s="103"/>
    </row>
    <row r="4810" spans="1:9" x14ac:dyDescent="0.35">
      <c r="A4810" t="s">
        <v>8277</v>
      </c>
      <c r="B4810" t="s">
        <v>51</v>
      </c>
      <c r="C4810" t="s">
        <v>7628</v>
      </c>
      <c r="D4810" t="s">
        <v>42</v>
      </c>
      <c r="E4810" s="103">
        <v>2.0847997450711711E-2</v>
      </c>
      <c r="F4810" s="103">
        <v>678455</v>
      </c>
      <c r="G4810" s="103">
        <v>3</v>
      </c>
      <c r="H4810" t="s">
        <v>1078</v>
      </c>
      <c r="I4810" s="103"/>
    </row>
    <row r="4811" spans="1:9" x14ac:dyDescent="0.35">
      <c r="A4811" t="s">
        <v>8278</v>
      </c>
      <c r="B4811" t="s">
        <v>51</v>
      </c>
      <c r="C4811" t="s">
        <v>7628</v>
      </c>
      <c r="D4811" t="s">
        <v>1767</v>
      </c>
      <c r="E4811" s="103">
        <v>2.0456461333421078E-2</v>
      </c>
      <c r="F4811" s="103">
        <v>678455</v>
      </c>
      <c r="G4811" s="103">
        <v>3</v>
      </c>
      <c r="H4811" t="s">
        <v>1078</v>
      </c>
      <c r="I4811" s="103"/>
    </row>
    <row r="4812" spans="1:9" x14ac:dyDescent="0.35">
      <c r="A4812" t="s">
        <v>8279</v>
      </c>
      <c r="B4812" t="s">
        <v>51</v>
      </c>
      <c r="C4812" t="s">
        <v>7628</v>
      </c>
      <c r="D4812" t="s">
        <v>1768</v>
      </c>
      <c r="E4812" s="103">
        <v>8.069270741721455E-3</v>
      </c>
      <c r="F4812" s="103">
        <v>678455</v>
      </c>
      <c r="G4812" s="103">
        <v>3</v>
      </c>
      <c r="H4812" t="s">
        <v>1078</v>
      </c>
      <c r="I4812" s="103"/>
    </row>
    <row r="4813" spans="1:9" x14ac:dyDescent="0.35">
      <c r="A4813" t="s">
        <v>8280</v>
      </c>
      <c r="B4813" t="s">
        <v>51</v>
      </c>
      <c r="C4813" t="s">
        <v>7628</v>
      </c>
      <c r="D4813" t="s">
        <v>340</v>
      </c>
      <c r="E4813" s="103">
        <v>1.0415678417566668E-2</v>
      </c>
      <c r="F4813" s="103">
        <v>678455</v>
      </c>
      <c r="G4813" s="103">
        <v>3</v>
      </c>
      <c r="H4813" t="s">
        <v>1078</v>
      </c>
      <c r="I4813" s="103"/>
    </row>
    <row r="4814" spans="1:9" x14ac:dyDescent="0.35">
      <c r="A4814" t="s">
        <v>8281</v>
      </c>
      <c r="B4814" t="s">
        <v>51</v>
      </c>
      <c r="C4814" t="s">
        <v>7628</v>
      </c>
      <c r="D4814" t="s">
        <v>777</v>
      </c>
      <c r="E4814" s="103">
        <v>1.6152040965538295E-2</v>
      </c>
      <c r="F4814" s="103">
        <v>678455</v>
      </c>
      <c r="G4814" s="103">
        <v>3</v>
      </c>
      <c r="H4814" t="s">
        <v>1078</v>
      </c>
      <c r="I4814" s="103"/>
    </row>
    <row r="4815" spans="1:9" x14ac:dyDescent="0.35">
      <c r="A4815" t="s">
        <v>8282</v>
      </c>
      <c r="B4815" t="s">
        <v>51</v>
      </c>
      <c r="C4815" t="s">
        <v>7628</v>
      </c>
      <c r="D4815" t="s">
        <v>776</v>
      </c>
      <c r="E4815" s="103">
        <v>4.0179335294166209E-2</v>
      </c>
      <c r="F4815" s="103">
        <v>678455</v>
      </c>
      <c r="G4815" s="103">
        <v>3</v>
      </c>
      <c r="H4815" t="s">
        <v>1078</v>
      </c>
      <c r="I4815" s="103"/>
    </row>
    <row r="4816" spans="1:9" x14ac:dyDescent="0.35">
      <c r="A4816" t="s">
        <v>8283</v>
      </c>
      <c r="B4816" t="s">
        <v>47</v>
      </c>
      <c r="C4816" t="s">
        <v>7629</v>
      </c>
      <c r="D4816" t="s">
        <v>54</v>
      </c>
      <c r="E4816" s="103">
        <v>11792</v>
      </c>
      <c r="F4816" s="103">
        <v>678455</v>
      </c>
      <c r="G4816" s="103">
        <v>3</v>
      </c>
      <c r="H4816" t="s">
        <v>54</v>
      </c>
      <c r="I4816" s="103"/>
    </row>
    <row r="4817" spans="1:9" x14ac:dyDescent="0.35">
      <c r="A4817" t="s">
        <v>8284</v>
      </c>
      <c r="B4817" t="s">
        <v>48</v>
      </c>
      <c r="C4817" t="s">
        <v>7629</v>
      </c>
      <c r="D4817" t="s">
        <v>54</v>
      </c>
      <c r="E4817" s="103">
        <v>335534305.07783997</v>
      </c>
      <c r="F4817" s="103">
        <v>678455</v>
      </c>
      <c r="G4817" s="103">
        <v>3</v>
      </c>
      <c r="H4817" t="s">
        <v>54</v>
      </c>
      <c r="I4817" s="103"/>
    </row>
    <row r="4818" spans="1:9" x14ac:dyDescent="0.35">
      <c r="A4818" t="s">
        <v>8285</v>
      </c>
      <c r="B4818" t="s">
        <v>49</v>
      </c>
      <c r="C4818" t="s">
        <v>7629</v>
      </c>
      <c r="D4818" t="s">
        <v>54</v>
      </c>
      <c r="E4818" s="103">
        <v>1.738066636696612E-2</v>
      </c>
      <c r="F4818" s="103">
        <v>678455</v>
      </c>
      <c r="G4818" s="103">
        <v>3</v>
      </c>
      <c r="H4818" t="s">
        <v>54</v>
      </c>
      <c r="I4818" s="103"/>
    </row>
    <row r="4819" spans="1:9" x14ac:dyDescent="0.35">
      <c r="A4819" t="s">
        <v>8286</v>
      </c>
      <c r="B4819" t="s">
        <v>50</v>
      </c>
      <c r="C4819" t="s">
        <v>7629</v>
      </c>
      <c r="D4819" t="s">
        <v>54</v>
      </c>
      <c r="E4819" s="103">
        <v>494.5564629604616</v>
      </c>
      <c r="F4819" s="103">
        <v>678455</v>
      </c>
      <c r="G4819" s="103">
        <v>3</v>
      </c>
      <c r="H4819" t="s">
        <v>54</v>
      </c>
      <c r="I4819" s="103"/>
    </row>
    <row r="4820" spans="1:9" x14ac:dyDescent="0.35">
      <c r="A4820" t="s">
        <v>8287</v>
      </c>
      <c r="B4820" t="s">
        <v>51</v>
      </c>
      <c r="C4820" t="s">
        <v>7629</v>
      </c>
      <c r="D4820" t="s">
        <v>40</v>
      </c>
      <c r="E4820" s="103">
        <v>5.8006920389233343E-2</v>
      </c>
      <c r="F4820" s="103">
        <v>678455</v>
      </c>
      <c r="G4820" s="103">
        <v>3</v>
      </c>
      <c r="H4820" t="s">
        <v>1078</v>
      </c>
      <c r="I4820" s="103"/>
    </row>
    <row r="4821" spans="1:9" x14ac:dyDescent="0.35">
      <c r="A4821" t="s">
        <v>8288</v>
      </c>
      <c r="B4821" t="s">
        <v>51</v>
      </c>
      <c r="C4821" t="s">
        <v>7629</v>
      </c>
      <c r="D4821" t="s">
        <v>5070</v>
      </c>
      <c r="E4821" s="103">
        <v>8.2405922338800272E-2</v>
      </c>
      <c r="F4821" s="103">
        <v>678455</v>
      </c>
      <c r="G4821" s="103">
        <v>3</v>
      </c>
      <c r="H4821" t="s">
        <v>1078</v>
      </c>
      <c r="I4821" s="103"/>
    </row>
    <row r="4822" spans="1:9" x14ac:dyDescent="0.35">
      <c r="A4822" t="s">
        <v>8289</v>
      </c>
      <c r="B4822" t="s">
        <v>51</v>
      </c>
      <c r="C4822" t="s">
        <v>7629</v>
      </c>
      <c r="D4822" t="s">
        <v>5071</v>
      </c>
      <c r="E4822" s="103">
        <v>8.2297355072078734E-2</v>
      </c>
      <c r="F4822" s="103">
        <v>678455</v>
      </c>
      <c r="G4822" s="103">
        <v>3</v>
      </c>
      <c r="H4822" t="s">
        <v>1078</v>
      </c>
      <c r="I4822" s="103"/>
    </row>
    <row r="4823" spans="1:9" x14ac:dyDescent="0.35">
      <c r="A4823" t="s">
        <v>8290</v>
      </c>
      <c r="B4823" t="s">
        <v>51</v>
      </c>
      <c r="C4823" t="s">
        <v>7629</v>
      </c>
      <c r="D4823" t="s">
        <v>5072</v>
      </c>
      <c r="E4823" s="103">
        <v>8.2405922338800272E-2</v>
      </c>
      <c r="F4823" s="103">
        <v>678455</v>
      </c>
      <c r="G4823" s="103">
        <v>3</v>
      </c>
      <c r="H4823" t="s">
        <v>1078</v>
      </c>
      <c r="I4823" s="103"/>
    </row>
    <row r="4824" spans="1:9" x14ac:dyDescent="0.35">
      <c r="A4824" t="s">
        <v>8291</v>
      </c>
      <c r="B4824" t="s">
        <v>51</v>
      </c>
      <c r="C4824" t="s">
        <v>7629</v>
      </c>
      <c r="D4824" t="s">
        <v>42</v>
      </c>
      <c r="E4824" s="103">
        <v>8.1242512676417883E-2</v>
      </c>
      <c r="F4824" s="103">
        <v>678455</v>
      </c>
      <c r="G4824" s="103">
        <v>3</v>
      </c>
      <c r="H4824" t="s">
        <v>1078</v>
      </c>
      <c r="I4824" s="103"/>
    </row>
    <row r="4825" spans="1:9" x14ac:dyDescent="0.35">
      <c r="A4825" t="s">
        <v>8292</v>
      </c>
      <c r="B4825" t="s">
        <v>51</v>
      </c>
      <c r="C4825" t="s">
        <v>7629</v>
      </c>
      <c r="D4825" t="s">
        <v>1767</v>
      </c>
      <c r="E4825" s="103">
        <v>8.0918477030741606E-2</v>
      </c>
      <c r="F4825" s="103">
        <v>678455</v>
      </c>
      <c r="G4825" s="103">
        <v>3</v>
      </c>
      <c r="H4825" t="s">
        <v>1078</v>
      </c>
      <c r="I4825" s="103"/>
    </row>
    <row r="4826" spans="1:9" x14ac:dyDescent="0.35">
      <c r="A4826" t="s">
        <v>8293</v>
      </c>
      <c r="B4826" t="s">
        <v>51</v>
      </c>
      <c r="C4826" t="s">
        <v>7629</v>
      </c>
      <c r="D4826" t="s">
        <v>1768</v>
      </c>
      <c r="E4826" s="103">
        <v>4.3610278980941365E-2</v>
      </c>
      <c r="F4826" s="103">
        <v>678455</v>
      </c>
      <c r="G4826" s="103">
        <v>3</v>
      </c>
      <c r="H4826" t="s">
        <v>1078</v>
      </c>
      <c r="I4826" s="103"/>
    </row>
    <row r="4827" spans="1:9" x14ac:dyDescent="0.35">
      <c r="A4827" t="s">
        <v>8294</v>
      </c>
      <c r="B4827" t="s">
        <v>51</v>
      </c>
      <c r="C4827" t="s">
        <v>7629</v>
      </c>
      <c r="D4827" t="s">
        <v>340</v>
      </c>
      <c r="E4827" s="103">
        <v>1.9512963624783941E-2</v>
      </c>
      <c r="F4827" s="103">
        <v>678455</v>
      </c>
      <c r="G4827" s="103">
        <v>3</v>
      </c>
      <c r="H4827" t="s">
        <v>1078</v>
      </c>
      <c r="I4827" s="103"/>
    </row>
    <row r="4828" spans="1:9" x14ac:dyDescent="0.35">
      <c r="A4828" t="s">
        <v>8295</v>
      </c>
      <c r="B4828" t="s">
        <v>51</v>
      </c>
      <c r="C4828" t="s">
        <v>7629</v>
      </c>
      <c r="D4828" t="s">
        <v>777</v>
      </c>
      <c r="E4828" s="103">
        <v>4.629844314518456E-2</v>
      </c>
      <c r="F4828" s="103">
        <v>678455</v>
      </c>
      <c r="G4828" s="103">
        <v>3</v>
      </c>
      <c r="H4828" t="s">
        <v>1078</v>
      </c>
      <c r="I4828" s="103"/>
    </row>
    <row r="4829" spans="1:9" x14ac:dyDescent="0.35">
      <c r="A4829" t="s">
        <v>8296</v>
      </c>
      <c r="B4829" t="s">
        <v>51</v>
      </c>
      <c r="C4829" t="s">
        <v>7629</v>
      </c>
      <c r="D4829" t="s">
        <v>776</v>
      </c>
      <c r="E4829" s="103">
        <v>0.12176258611192549</v>
      </c>
      <c r="F4829" s="103">
        <v>678455</v>
      </c>
      <c r="G4829" s="103">
        <v>3</v>
      </c>
      <c r="H4829" t="s">
        <v>1078</v>
      </c>
      <c r="I4829" s="103"/>
    </row>
    <row r="4830" spans="1:9" x14ac:dyDescent="0.35">
      <c r="A4830" t="s">
        <v>8297</v>
      </c>
      <c r="B4830" t="s">
        <v>47</v>
      </c>
      <c r="C4830" t="s">
        <v>7630</v>
      </c>
      <c r="D4830" t="s">
        <v>54</v>
      </c>
      <c r="E4830" s="103">
        <v>11792</v>
      </c>
      <c r="F4830" s="103">
        <v>678455</v>
      </c>
      <c r="G4830" s="103">
        <v>3</v>
      </c>
      <c r="H4830" t="s">
        <v>54</v>
      </c>
      <c r="I4830" s="103"/>
    </row>
    <row r="4831" spans="1:9" x14ac:dyDescent="0.35">
      <c r="A4831" t="s">
        <v>8298</v>
      </c>
      <c r="B4831" t="s">
        <v>48</v>
      </c>
      <c r="C4831" t="s">
        <v>7630</v>
      </c>
      <c r="D4831" t="s">
        <v>54</v>
      </c>
      <c r="E4831" s="103">
        <v>335534305.07783997</v>
      </c>
      <c r="F4831" s="103">
        <v>678455</v>
      </c>
      <c r="G4831" s="103">
        <v>3</v>
      </c>
      <c r="H4831" t="s">
        <v>54</v>
      </c>
      <c r="I4831" s="103"/>
    </row>
    <row r="4832" spans="1:9" x14ac:dyDescent="0.35">
      <c r="A4832" t="s">
        <v>8299</v>
      </c>
      <c r="B4832" t="s">
        <v>49</v>
      </c>
      <c r="C4832" t="s">
        <v>7630</v>
      </c>
      <c r="D4832" t="s">
        <v>54</v>
      </c>
      <c r="E4832" s="103">
        <v>1.738066636696612E-2</v>
      </c>
      <c r="F4832" s="103">
        <v>678455</v>
      </c>
      <c r="G4832" s="103">
        <v>3</v>
      </c>
      <c r="H4832" t="s">
        <v>54</v>
      </c>
      <c r="I4832" s="103"/>
    </row>
    <row r="4833" spans="1:9" x14ac:dyDescent="0.35">
      <c r="A4833" t="s">
        <v>8300</v>
      </c>
      <c r="B4833" t="s">
        <v>50</v>
      </c>
      <c r="C4833" t="s">
        <v>7630</v>
      </c>
      <c r="D4833" t="s">
        <v>54</v>
      </c>
      <c r="E4833" s="103">
        <v>494.5564629604616</v>
      </c>
      <c r="F4833" s="103">
        <v>678455</v>
      </c>
      <c r="G4833" s="103">
        <v>3</v>
      </c>
      <c r="H4833" t="s">
        <v>54</v>
      </c>
      <c r="I4833" s="103"/>
    </row>
    <row r="4834" spans="1:9" x14ac:dyDescent="0.35">
      <c r="A4834" t="s">
        <v>8301</v>
      </c>
      <c r="B4834" t="s">
        <v>51</v>
      </c>
      <c r="C4834" t="s">
        <v>7630</v>
      </c>
      <c r="D4834" t="s">
        <v>40</v>
      </c>
      <c r="E4834" s="103">
        <v>5.8006920389233343E-2</v>
      </c>
      <c r="F4834" s="103">
        <v>678455</v>
      </c>
      <c r="G4834" s="103">
        <v>3</v>
      </c>
      <c r="H4834" t="s">
        <v>1078</v>
      </c>
      <c r="I4834" s="103"/>
    </row>
    <row r="4835" spans="1:9" x14ac:dyDescent="0.35">
      <c r="A4835" t="s">
        <v>8302</v>
      </c>
      <c r="B4835" t="s">
        <v>51</v>
      </c>
      <c r="C4835" t="s">
        <v>7630</v>
      </c>
      <c r="D4835" t="s">
        <v>5070</v>
      </c>
      <c r="E4835" s="103">
        <v>8.2405922338800272E-2</v>
      </c>
      <c r="F4835" s="103">
        <v>678455</v>
      </c>
      <c r="G4835" s="103">
        <v>3</v>
      </c>
      <c r="H4835" t="s">
        <v>1078</v>
      </c>
      <c r="I4835" s="103"/>
    </row>
    <row r="4836" spans="1:9" x14ac:dyDescent="0.35">
      <c r="A4836" t="s">
        <v>8303</v>
      </c>
      <c r="B4836" t="s">
        <v>51</v>
      </c>
      <c r="C4836" t="s">
        <v>7630</v>
      </c>
      <c r="D4836" t="s">
        <v>5071</v>
      </c>
      <c r="E4836" s="103">
        <v>8.2297355072078734E-2</v>
      </c>
      <c r="F4836" s="103">
        <v>678455</v>
      </c>
      <c r="G4836" s="103">
        <v>3</v>
      </c>
      <c r="H4836" t="s">
        <v>1078</v>
      </c>
      <c r="I4836" s="103"/>
    </row>
    <row r="4837" spans="1:9" x14ac:dyDescent="0.35">
      <c r="A4837" t="s">
        <v>8304</v>
      </c>
      <c r="B4837" t="s">
        <v>51</v>
      </c>
      <c r="C4837" t="s">
        <v>7630</v>
      </c>
      <c r="D4837" t="s">
        <v>5072</v>
      </c>
      <c r="E4837" s="103">
        <v>8.2405922338800272E-2</v>
      </c>
      <c r="F4837" s="103">
        <v>678455</v>
      </c>
      <c r="G4837" s="103">
        <v>3</v>
      </c>
      <c r="H4837" t="s">
        <v>1078</v>
      </c>
      <c r="I4837" s="103"/>
    </row>
    <row r="4838" spans="1:9" x14ac:dyDescent="0.35">
      <c r="A4838" t="s">
        <v>8305</v>
      </c>
      <c r="B4838" t="s">
        <v>51</v>
      </c>
      <c r="C4838" t="s">
        <v>7630</v>
      </c>
      <c r="D4838" t="s">
        <v>42</v>
      </c>
      <c r="E4838" s="103">
        <v>8.1242512676417883E-2</v>
      </c>
      <c r="F4838" s="103">
        <v>678455</v>
      </c>
      <c r="G4838" s="103">
        <v>3</v>
      </c>
      <c r="H4838" t="s">
        <v>1078</v>
      </c>
      <c r="I4838" s="103"/>
    </row>
    <row r="4839" spans="1:9" x14ac:dyDescent="0.35">
      <c r="A4839" t="s">
        <v>8306</v>
      </c>
      <c r="B4839" t="s">
        <v>51</v>
      </c>
      <c r="C4839" t="s">
        <v>7630</v>
      </c>
      <c r="D4839" t="s">
        <v>1767</v>
      </c>
      <c r="E4839" s="103">
        <v>8.0918477030741606E-2</v>
      </c>
      <c r="F4839" s="103">
        <v>678455</v>
      </c>
      <c r="G4839" s="103">
        <v>3</v>
      </c>
      <c r="H4839" t="s">
        <v>1078</v>
      </c>
      <c r="I4839" s="103"/>
    </row>
    <row r="4840" spans="1:9" x14ac:dyDescent="0.35">
      <c r="A4840" t="s">
        <v>8307</v>
      </c>
      <c r="B4840" t="s">
        <v>51</v>
      </c>
      <c r="C4840" t="s">
        <v>7630</v>
      </c>
      <c r="D4840" t="s">
        <v>1768</v>
      </c>
      <c r="E4840" s="103">
        <v>4.3610278980941365E-2</v>
      </c>
      <c r="F4840" s="103">
        <v>678455</v>
      </c>
      <c r="G4840" s="103">
        <v>3</v>
      </c>
      <c r="H4840" t="s">
        <v>1078</v>
      </c>
      <c r="I4840" s="103"/>
    </row>
    <row r="4841" spans="1:9" x14ac:dyDescent="0.35">
      <c r="A4841" t="s">
        <v>8308</v>
      </c>
      <c r="B4841" t="s">
        <v>51</v>
      </c>
      <c r="C4841" t="s">
        <v>7630</v>
      </c>
      <c r="D4841" t="s">
        <v>340</v>
      </c>
      <c r="E4841" s="103">
        <v>1.9512963624783941E-2</v>
      </c>
      <c r="F4841" s="103">
        <v>678455</v>
      </c>
      <c r="G4841" s="103">
        <v>3</v>
      </c>
      <c r="H4841" t="s">
        <v>1078</v>
      </c>
      <c r="I4841" s="103"/>
    </row>
    <row r="4842" spans="1:9" x14ac:dyDescent="0.35">
      <c r="A4842" t="s">
        <v>8309</v>
      </c>
      <c r="B4842" t="s">
        <v>51</v>
      </c>
      <c r="C4842" t="s">
        <v>7630</v>
      </c>
      <c r="D4842" t="s">
        <v>777</v>
      </c>
      <c r="E4842" s="103">
        <v>4.629844314518456E-2</v>
      </c>
      <c r="F4842" s="103">
        <v>678455</v>
      </c>
      <c r="G4842" s="103">
        <v>3</v>
      </c>
      <c r="H4842" t="s">
        <v>1078</v>
      </c>
      <c r="I4842" s="103"/>
    </row>
    <row r="4843" spans="1:9" x14ac:dyDescent="0.35">
      <c r="A4843" t="s">
        <v>8310</v>
      </c>
      <c r="B4843" t="s">
        <v>51</v>
      </c>
      <c r="C4843" t="s">
        <v>7630</v>
      </c>
      <c r="D4843" t="s">
        <v>776</v>
      </c>
      <c r="E4843" s="103">
        <v>0.12176258611192549</v>
      </c>
      <c r="F4843" s="103">
        <v>678455</v>
      </c>
      <c r="G4843" s="103">
        <v>3</v>
      </c>
      <c r="H4843" t="s">
        <v>1078</v>
      </c>
      <c r="I4843" s="103"/>
    </row>
    <row r="4844" spans="1:9" x14ac:dyDescent="0.35">
      <c r="A4844" t="s">
        <v>144</v>
      </c>
      <c r="B4844" t="s">
        <v>47</v>
      </c>
      <c r="C4844" t="s">
        <v>35</v>
      </c>
      <c r="D4844" t="s">
        <v>54</v>
      </c>
      <c r="E4844" s="103">
        <v>0</v>
      </c>
      <c r="F4844" s="103">
        <v>677948</v>
      </c>
      <c r="G4844" s="103">
        <v>4</v>
      </c>
      <c r="H4844" t="s">
        <v>54</v>
      </c>
      <c r="I4844" s="103"/>
    </row>
    <row r="4845" spans="1:9" x14ac:dyDescent="0.35">
      <c r="A4845" t="s">
        <v>145</v>
      </c>
      <c r="B4845" t="s">
        <v>48</v>
      </c>
      <c r="C4845" t="s">
        <v>35</v>
      </c>
      <c r="D4845" t="s">
        <v>54</v>
      </c>
      <c r="E4845" s="103">
        <v>0</v>
      </c>
      <c r="F4845" s="103">
        <v>677948</v>
      </c>
      <c r="G4845" s="103">
        <v>4</v>
      </c>
      <c r="H4845" t="s">
        <v>54</v>
      </c>
      <c r="I4845" s="103"/>
    </row>
    <row r="4846" spans="1:9" x14ac:dyDescent="0.35">
      <c r="A4846" t="s">
        <v>146</v>
      </c>
      <c r="B4846" t="s">
        <v>49</v>
      </c>
      <c r="C4846" t="s">
        <v>35</v>
      </c>
      <c r="D4846" t="s">
        <v>54</v>
      </c>
      <c r="E4846" s="103">
        <v>0</v>
      </c>
      <c r="F4846" s="103">
        <v>677948</v>
      </c>
      <c r="G4846" s="103">
        <v>4</v>
      </c>
      <c r="H4846" t="s">
        <v>54</v>
      </c>
      <c r="I4846" s="103"/>
    </row>
    <row r="4847" spans="1:9" x14ac:dyDescent="0.35">
      <c r="A4847" t="s">
        <v>147</v>
      </c>
      <c r="B4847" t="s">
        <v>50</v>
      </c>
      <c r="C4847" t="s">
        <v>35</v>
      </c>
      <c r="D4847" t="s">
        <v>54</v>
      </c>
      <c r="E4847" s="103">
        <v>0</v>
      </c>
      <c r="F4847" s="103">
        <v>677948</v>
      </c>
      <c r="G4847" s="103">
        <v>4</v>
      </c>
      <c r="H4847" t="s">
        <v>54</v>
      </c>
      <c r="I4847" s="103"/>
    </row>
    <row r="4848" spans="1:9" x14ac:dyDescent="0.35">
      <c r="A4848" t="s">
        <v>4663</v>
      </c>
      <c r="B4848" t="s">
        <v>47</v>
      </c>
      <c r="C4848" t="s">
        <v>4357</v>
      </c>
      <c r="D4848" t="s">
        <v>54</v>
      </c>
      <c r="E4848" s="103">
        <v>24720</v>
      </c>
      <c r="F4848" s="103">
        <v>677948</v>
      </c>
      <c r="G4848" s="103">
        <v>4</v>
      </c>
      <c r="H4848" t="s">
        <v>54</v>
      </c>
      <c r="I4848" s="103"/>
    </row>
    <row r="4849" spans="1:9" x14ac:dyDescent="0.35">
      <c r="A4849" t="s">
        <v>4664</v>
      </c>
      <c r="B4849" t="s">
        <v>48</v>
      </c>
      <c r="C4849" t="s">
        <v>4357</v>
      </c>
      <c r="D4849" t="s">
        <v>54</v>
      </c>
      <c r="E4849" s="103">
        <v>248856734.3885597</v>
      </c>
      <c r="F4849" s="103">
        <v>677948</v>
      </c>
      <c r="G4849" s="103">
        <v>4</v>
      </c>
      <c r="H4849" t="s">
        <v>54</v>
      </c>
      <c r="I4849" s="103"/>
    </row>
    <row r="4850" spans="1:9" x14ac:dyDescent="0.35">
      <c r="A4850" t="s">
        <v>4665</v>
      </c>
      <c r="B4850" t="s">
        <v>49</v>
      </c>
      <c r="C4850" t="s">
        <v>4357</v>
      </c>
      <c r="D4850" t="s">
        <v>54</v>
      </c>
      <c r="E4850" s="103">
        <v>3.6462973561394087E-2</v>
      </c>
      <c r="F4850" s="103">
        <v>677948</v>
      </c>
      <c r="G4850" s="103">
        <v>4</v>
      </c>
      <c r="H4850" t="s">
        <v>54</v>
      </c>
      <c r="I4850" s="103"/>
    </row>
    <row r="4851" spans="1:9" x14ac:dyDescent="0.35">
      <c r="A4851" t="s">
        <v>4666</v>
      </c>
      <c r="B4851" t="s">
        <v>50</v>
      </c>
      <c r="C4851" t="s">
        <v>4357</v>
      </c>
      <c r="D4851" t="s">
        <v>54</v>
      </c>
      <c r="E4851" s="103">
        <v>367.07348408515065</v>
      </c>
      <c r="F4851" s="103">
        <v>677948</v>
      </c>
      <c r="G4851" s="103">
        <v>4</v>
      </c>
      <c r="H4851" t="s">
        <v>54</v>
      </c>
      <c r="I4851" s="103"/>
    </row>
    <row r="4852" spans="1:9" x14ac:dyDescent="0.35">
      <c r="A4852" t="s">
        <v>4667</v>
      </c>
      <c r="B4852" t="s">
        <v>51</v>
      </c>
      <c r="C4852" t="s">
        <v>4357</v>
      </c>
      <c r="D4852" t="s">
        <v>40</v>
      </c>
      <c r="E4852" s="103">
        <v>1.6562494873506611E-2</v>
      </c>
      <c r="F4852" s="103">
        <v>677948</v>
      </c>
      <c r="G4852" s="103">
        <v>4</v>
      </c>
      <c r="H4852" t="s">
        <v>1078</v>
      </c>
      <c r="I4852" s="103"/>
    </row>
    <row r="4853" spans="1:9" x14ac:dyDescent="0.35">
      <c r="A4853" t="s">
        <v>6513</v>
      </c>
      <c r="B4853" t="s">
        <v>51</v>
      </c>
      <c r="C4853" t="s">
        <v>4357</v>
      </c>
      <c r="D4853" t="s">
        <v>5070</v>
      </c>
      <c r="E4853" s="103">
        <v>2.0988692580723528E-2</v>
      </c>
      <c r="F4853" s="103">
        <v>677948</v>
      </c>
      <c r="G4853" s="103">
        <v>4</v>
      </c>
      <c r="H4853" t="s">
        <v>1078</v>
      </c>
      <c r="I4853" s="103"/>
    </row>
    <row r="4854" spans="1:9" x14ac:dyDescent="0.35">
      <c r="A4854" t="s">
        <v>6514</v>
      </c>
      <c r="B4854" t="s">
        <v>51</v>
      </c>
      <c r="C4854" t="s">
        <v>4357</v>
      </c>
      <c r="D4854" t="s">
        <v>5071</v>
      </c>
      <c r="E4854" s="103">
        <v>2.0914409105820757E-2</v>
      </c>
      <c r="F4854" s="103">
        <v>677948</v>
      </c>
      <c r="G4854" s="103">
        <v>4</v>
      </c>
      <c r="H4854" t="s">
        <v>1078</v>
      </c>
      <c r="I4854" s="103"/>
    </row>
    <row r="4855" spans="1:9" x14ac:dyDescent="0.35">
      <c r="A4855" t="s">
        <v>6515</v>
      </c>
      <c r="B4855" t="s">
        <v>51</v>
      </c>
      <c r="C4855" t="s">
        <v>4357</v>
      </c>
      <c r="D4855" t="s">
        <v>5072</v>
      </c>
      <c r="E4855" s="103">
        <v>2.0973344227592686E-2</v>
      </c>
      <c r="F4855" s="103">
        <v>677948</v>
      </c>
      <c r="G4855" s="103">
        <v>4</v>
      </c>
      <c r="H4855" t="s">
        <v>1078</v>
      </c>
      <c r="I4855" s="103"/>
    </row>
    <row r="4856" spans="1:9" x14ac:dyDescent="0.35">
      <c r="A4856" t="s">
        <v>4668</v>
      </c>
      <c r="B4856" t="s">
        <v>51</v>
      </c>
      <c r="C4856" t="s">
        <v>4357</v>
      </c>
      <c r="D4856" t="s">
        <v>42</v>
      </c>
      <c r="E4856" s="103">
        <v>2.0881012274650664E-2</v>
      </c>
      <c r="F4856" s="103">
        <v>677948</v>
      </c>
      <c r="G4856" s="103">
        <v>4</v>
      </c>
      <c r="H4856" t="s">
        <v>1078</v>
      </c>
      <c r="I4856" s="103"/>
    </row>
    <row r="4857" spans="1:9" x14ac:dyDescent="0.35">
      <c r="A4857" t="s">
        <v>4669</v>
      </c>
      <c r="B4857" t="s">
        <v>51</v>
      </c>
      <c r="C4857" t="s">
        <v>4357</v>
      </c>
      <c r="D4857" t="s">
        <v>1767</v>
      </c>
      <c r="E4857" s="103">
        <v>2.085752419710895E-2</v>
      </c>
      <c r="F4857" s="103">
        <v>677948</v>
      </c>
      <c r="G4857" s="103">
        <v>4</v>
      </c>
      <c r="H4857" t="s">
        <v>1078</v>
      </c>
      <c r="I4857" s="103"/>
    </row>
    <row r="4858" spans="1:9" x14ac:dyDescent="0.35">
      <c r="A4858" t="s">
        <v>4670</v>
      </c>
      <c r="B4858" t="s">
        <v>51</v>
      </c>
      <c r="C4858" t="s">
        <v>4357</v>
      </c>
      <c r="D4858" t="s">
        <v>1768</v>
      </c>
      <c r="E4858" s="103">
        <v>1.6482413852615459E-2</v>
      </c>
      <c r="F4858" s="103">
        <v>677948</v>
      </c>
      <c r="G4858" s="103">
        <v>4</v>
      </c>
      <c r="H4858" t="s">
        <v>1078</v>
      </c>
      <c r="I4858" s="103"/>
    </row>
    <row r="4859" spans="1:9" x14ac:dyDescent="0.35">
      <c r="A4859" t="s">
        <v>4671</v>
      </c>
      <c r="B4859" t="s">
        <v>51</v>
      </c>
      <c r="C4859" t="s">
        <v>4357</v>
      </c>
      <c r="D4859" t="s">
        <v>340</v>
      </c>
      <c r="E4859" s="103">
        <v>7.4614593457770339E-3</v>
      </c>
      <c r="F4859" s="103">
        <v>677948</v>
      </c>
      <c r="G4859" s="103">
        <v>4</v>
      </c>
      <c r="H4859" t="s">
        <v>1078</v>
      </c>
      <c r="I4859" s="103"/>
    </row>
    <row r="4860" spans="1:9" x14ac:dyDescent="0.35">
      <c r="A4860" t="s">
        <v>4672</v>
      </c>
      <c r="B4860" t="s">
        <v>51</v>
      </c>
      <c r="C4860" t="s">
        <v>4357</v>
      </c>
      <c r="D4860" t="s">
        <v>777</v>
      </c>
      <c r="E4860" s="103">
        <v>1.765950528727657E-2</v>
      </c>
      <c r="F4860" s="103">
        <v>677948</v>
      </c>
      <c r="G4860" s="103">
        <v>4</v>
      </c>
      <c r="H4860" t="s">
        <v>1078</v>
      </c>
      <c r="I4860" s="103"/>
    </row>
    <row r="4861" spans="1:9" x14ac:dyDescent="0.35">
      <c r="A4861" t="s">
        <v>4673</v>
      </c>
      <c r="B4861" t="s">
        <v>51</v>
      </c>
      <c r="C4861" t="s">
        <v>4357</v>
      </c>
      <c r="D4861" t="s">
        <v>776</v>
      </c>
      <c r="E4861" s="103">
        <v>4.3871794176660955E-2</v>
      </c>
      <c r="F4861" s="103">
        <v>677948</v>
      </c>
      <c r="G4861" s="103">
        <v>4</v>
      </c>
      <c r="H4861" t="s">
        <v>1078</v>
      </c>
      <c r="I4861" s="103"/>
    </row>
    <row r="4862" spans="1:9" x14ac:dyDescent="0.35">
      <c r="A4862" t="s">
        <v>4648</v>
      </c>
      <c r="B4862" t="s">
        <v>47</v>
      </c>
      <c r="C4862" t="s">
        <v>4358</v>
      </c>
      <c r="D4862" t="s">
        <v>54</v>
      </c>
      <c r="E4862" s="103">
        <v>0</v>
      </c>
      <c r="F4862" s="103">
        <v>677948</v>
      </c>
      <c r="G4862" s="103">
        <v>4</v>
      </c>
      <c r="H4862" t="s">
        <v>54</v>
      </c>
      <c r="I4862" s="103"/>
    </row>
    <row r="4863" spans="1:9" x14ac:dyDescent="0.35">
      <c r="A4863" t="s">
        <v>4649</v>
      </c>
      <c r="B4863" t="s">
        <v>48</v>
      </c>
      <c r="C4863" t="s">
        <v>4358</v>
      </c>
      <c r="D4863" t="s">
        <v>54</v>
      </c>
      <c r="E4863" s="103">
        <v>0</v>
      </c>
      <c r="F4863" s="103">
        <v>677948</v>
      </c>
      <c r="G4863" s="103">
        <v>4</v>
      </c>
      <c r="H4863" t="s">
        <v>54</v>
      </c>
      <c r="I4863" s="103"/>
    </row>
    <row r="4864" spans="1:9" x14ac:dyDescent="0.35">
      <c r="A4864" t="s">
        <v>4650</v>
      </c>
      <c r="B4864" t="s">
        <v>49</v>
      </c>
      <c r="C4864" t="s">
        <v>4358</v>
      </c>
      <c r="D4864" t="s">
        <v>54</v>
      </c>
      <c r="E4864" s="103">
        <v>0</v>
      </c>
      <c r="F4864" s="103">
        <v>677948</v>
      </c>
      <c r="G4864" s="103">
        <v>4</v>
      </c>
      <c r="H4864" t="s">
        <v>54</v>
      </c>
      <c r="I4864" s="103"/>
    </row>
    <row r="4865" spans="1:9" x14ac:dyDescent="0.35">
      <c r="A4865" t="s">
        <v>4651</v>
      </c>
      <c r="B4865" t="s">
        <v>50</v>
      </c>
      <c r="C4865" t="s">
        <v>4358</v>
      </c>
      <c r="D4865" t="s">
        <v>54</v>
      </c>
      <c r="E4865" s="103">
        <v>0</v>
      </c>
      <c r="F4865" s="103">
        <v>677948</v>
      </c>
      <c r="G4865" s="103">
        <v>4</v>
      </c>
      <c r="H4865" t="s">
        <v>54</v>
      </c>
      <c r="I4865" s="103"/>
    </row>
    <row r="4866" spans="1:9" x14ac:dyDescent="0.35">
      <c r="A4866" t="s">
        <v>4652</v>
      </c>
      <c r="B4866" t="s">
        <v>47</v>
      </c>
      <c r="C4866" t="s">
        <v>4359</v>
      </c>
      <c r="D4866" t="s">
        <v>54</v>
      </c>
      <c r="E4866" s="103">
        <v>9407</v>
      </c>
      <c r="F4866" s="103">
        <v>677948</v>
      </c>
      <c r="G4866" s="103">
        <v>4</v>
      </c>
      <c r="H4866" t="s">
        <v>54</v>
      </c>
      <c r="I4866" s="103"/>
    </row>
    <row r="4867" spans="1:9" x14ac:dyDescent="0.35">
      <c r="A4867" t="s">
        <v>4653</v>
      </c>
      <c r="B4867" t="s">
        <v>48</v>
      </c>
      <c r="C4867" t="s">
        <v>4359</v>
      </c>
      <c r="D4867" t="s">
        <v>54</v>
      </c>
      <c r="E4867" s="103">
        <v>21503050.096679688</v>
      </c>
      <c r="F4867" s="103">
        <v>677948</v>
      </c>
      <c r="G4867" s="103">
        <v>4</v>
      </c>
      <c r="H4867" t="s">
        <v>54</v>
      </c>
      <c r="I4867" s="103"/>
    </row>
    <row r="4868" spans="1:9" x14ac:dyDescent="0.35">
      <c r="A4868" t="s">
        <v>4654</v>
      </c>
      <c r="B4868" t="s">
        <v>49</v>
      </c>
      <c r="C4868" t="s">
        <v>4359</v>
      </c>
      <c r="D4868" t="s">
        <v>54</v>
      </c>
      <c r="E4868" s="103">
        <v>1.3875695481069344E-2</v>
      </c>
      <c r="F4868" s="103">
        <v>677948</v>
      </c>
      <c r="G4868" s="103">
        <v>4</v>
      </c>
      <c r="H4868" t="s">
        <v>54</v>
      </c>
      <c r="I4868" s="103"/>
    </row>
    <row r="4869" spans="1:9" x14ac:dyDescent="0.35">
      <c r="A4869" t="s">
        <v>4655</v>
      </c>
      <c r="B4869" t="s">
        <v>50</v>
      </c>
      <c r="C4869" t="s">
        <v>4359</v>
      </c>
      <c r="D4869" t="s">
        <v>54</v>
      </c>
      <c r="E4869" s="103">
        <v>31.717845759084305</v>
      </c>
      <c r="F4869" s="103">
        <v>677948</v>
      </c>
      <c r="G4869" s="103">
        <v>4</v>
      </c>
      <c r="H4869" t="s">
        <v>54</v>
      </c>
      <c r="I4869" s="103"/>
    </row>
    <row r="4870" spans="1:9" x14ac:dyDescent="0.35">
      <c r="A4870" t="s">
        <v>4656</v>
      </c>
      <c r="B4870" t="s">
        <v>51</v>
      </c>
      <c r="C4870" t="s">
        <v>4359</v>
      </c>
      <c r="D4870" t="s">
        <v>40</v>
      </c>
      <c r="E4870" s="103">
        <v>3.7691445080973354E-3</v>
      </c>
      <c r="F4870" s="103">
        <v>677948</v>
      </c>
      <c r="G4870" s="103">
        <v>4</v>
      </c>
      <c r="H4870" t="s">
        <v>1078</v>
      </c>
      <c r="I4870" s="103"/>
    </row>
    <row r="4871" spans="1:9" x14ac:dyDescent="0.35">
      <c r="A4871" t="s">
        <v>6516</v>
      </c>
      <c r="B4871" t="s">
        <v>51</v>
      </c>
      <c r="C4871" t="s">
        <v>4359</v>
      </c>
      <c r="D4871" t="s">
        <v>5070</v>
      </c>
      <c r="E4871" s="103">
        <v>3.7955623888321272E-3</v>
      </c>
      <c r="F4871" s="103">
        <v>677948</v>
      </c>
      <c r="G4871" s="103">
        <v>4</v>
      </c>
      <c r="H4871" t="s">
        <v>1078</v>
      </c>
      <c r="I4871" s="103"/>
    </row>
    <row r="4872" spans="1:9" x14ac:dyDescent="0.35">
      <c r="A4872" t="s">
        <v>6517</v>
      </c>
      <c r="B4872" t="s">
        <v>51</v>
      </c>
      <c r="C4872" t="s">
        <v>4359</v>
      </c>
      <c r="D4872" t="s">
        <v>5071</v>
      </c>
      <c r="E4872" s="103">
        <v>3.7691445080973354E-3</v>
      </c>
      <c r="F4872" s="103">
        <v>677948</v>
      </c>
      <c r="G4872" s="103">
        <v>4</v>
      </c>
      <c r="H4872" t="s">
        <v>1078</v>
      </c>
      <c r="I4872" s="103"/>
    </row>
    <row r="4873" spans="1:9" x14ac:dyDescent="0.35">
      <c r="A4873" t="s">
        <v>6518</v>
      </c>
      <c r="B4873" t="s">
        <v>51</v>
      </c>
      <c r="C4873" t="s">
        <v>4359</v>
      </c>
      <c r="D4873" t="s">
        <v>5072</v>
      </c>
      <c r="E4873" s="103">
        <v>3.7733868754692488E-3</v>
      </c>
      <c r="F4873" s="103">
        <v>677948</v>
      </c>
      <c r="G4873" s="103">
        <v>4</v>
      </c>
      <c r="H4873" t="s">
        <v>1078</v>
      </c>
      <c r="I4873" s="103"/>
    </row>
    <row r="4874" spans="1:9" x14ac:dyDescent="0.35">
      <c r="A4874" t="s">
        <v>4657</v>
      </c>
      <c r="B4874" t="s">
        <v>51</v>
      </c>
      <c r="C4874" t="s">
        <v>4359</v>
      </c>
      <c r="D4874" t="s">
        <v>42</v>
      </c>
      <c r="E4874" s="103">
        <v>3.7442036419588695E-3</v>
      </c>
      <c r="F4874" s="103">
        <v>677948</v>
      </c>
      <c r="G4874" s="103">
        <v>4</v>
      </c>
      <c r="H4874" t="s">
        <v>1078</v>
      </c>
      <c r="I4874" s="103"/>
    </row>
    <row r="4875" spans="1:9" x14ac:dyDescent="0.35">
      <c r="A4875" t="s">
        <v>4658</v>
      </c>
      <c r="B4875" t="s">
        <v>51</v>
      </c>
      <c r="C4875" t="s">
        <v>4359</v>
      </c>
      <c r="D4875" t="s">
        <v>1767</v>
      </c>
      <c r="E4875" s="103">
        <v>3.728771931843441E-3</v>
      </c>
      <c r="F4875" s="103">
        <v>677948</v>
      </c>
      <c r="G4875" s="103">
        <v>4</v>
      </c>
      <c r="H4875" t="s">
        <v>1078</v>
      </c>
      <c r="I4875" s="103"/>
    </row>
    <row r="4876" spans="1:9" x14ac:dyDescent="0.35">
      <c r="A4876" t="s">
        <v>4659</v>
      </c>
      <c r="B4876" t="s">
        <v>51</v>
      </c>
      <c r="C4876" t="s">
        <v>4359</v>
      </c>
      <c r="D4876" t="s">
        <v>1768</v>
      </c>
      <c r="E4876" s="103">
        <v>2.047575138468797E-3</v>
      </c>
      <c r="F4876" s="103">
        <v>677948</v>
      </c>
      <c r="G4876" s="103">
        <v>4</v>
      </c>
      <c r="H4876" t="s">
        <v>1078</v>
      </c>
      <c r="I4876" s="103"/>
    </row>
    <row r="4877" spans="1:9" x14ac:dyDescent="0.35">
      <c r="A4877" t="s">
        <v>4660</v>
      </c>
      <c r="B4877" t="s">
        <v>51</v>
      </c>
      <c r="C4877" t="s">
        <v>4359</v>
      </c>
      <c r="D4877" t="s">
        <v>340</v>
      </c>
      <c r="E4877" s="103">
        <v>3.71597027159613E-3</v>
      </c>
      <c r="F4877" s="103">
        <v>677948</v>
      </c>
      <c r="G4877" s="103">
        <v>4</v>
      </c>
      <c r="H4877" t="s">
        <v>1078</v>
      </c>
      <c r="I4877" s="103"/>
    </row>
    <row r="4878" spans="1:9" x14ac:dyDescent="0.35">
      <c r="A4878" t="s">
        <v>4661</v>
      </c>
      <c r="B4878" t="s">
        <v>51</v>
      </c>
      <c r="C4878" t="s">
        <v>4359</v>
      </c>
      <c r="D4878" t="s">
        <v>777</v>
      </c>
      <c r="E4878" s="103">
        <v>3.9568346495864491E-3</v>
      </c>
      <c r="F4878" s="103">
        <v>677948</v>
      </c>
      <c r="G4878" s="103">
        <v>4</v>
      </c>
      <c r="H4878" t="s">
        <v>1078</v>
      </c>
      <c r="I4878" s="103"/>
    </row>
    <row r="4879" spans="1:9" x14ac:dyDescent="0.35">
      <c r="A4879" t="s">
        <v>4662</v>
      </c>
      <c r="B4879" t="s">
        <v>51</v>
      </c>
      <c r="C4879" t="s">
        <v>4359</v>
      </c>
      <c r="D4879" t="s">
        <v>776</v>
      </c>
      <c r="E4879" s="103">
        <v>9.92885370944082E-3</v>
      </c>
      <c r="F4879" s="103">
        <v>677948</v>
      </c>
      <c r="G4879" s="103">
        <v>4</v>
      </c>
      <c r="H4879" t="s">
        <v>1078</v>
      </c>
      <c r="I4879" s="103"/>
    </row>
    <row r="4880" spans="1:9" x14ac:dyDescent="0.35">
      <c r="A4880" t="s">
        <v>154</v>
      </c>
      <c r="B4880" t="s">
        <v>47</v>
      </c>
      <c r="C4880" t="s">
        <v>36</v>
      </c>
      <c r="D4880" t="s">
        <v>54</v>
      </c>
      <c r="E4880" s="103">
        <v>61478</v>
      </c>
      <c r="F4880" s="103">
        <v>677948</v>
      </c>
      <c r="G4880" s="103">
        <v>4</v>
      </c>
      <c r="H4880" t="s">
        <v>54</v>
      </c>
      <c r="I4880" s="103"/>
    </row>
    <row r="4881" spans="1:9" x14ac:dyDescent="0.35">
      <c r="A4881" t="s">
        <v>155</v>
      </c>
      <c r="B4881" t="s">
        <v>48</v>
      </c>
      <c r="C4881" t="s">
        <v>36</v>
      </c>
      <c r="D4881" t="s">
        <v>54</v>
      </c>
      <c r="E4881" s="103">
        <v>2163059464.0749998</v>
      </c>
      <c r="F4881" s="103">
        <v>677948</v>
      </c>
      <c r="G4881" s="103">
        <v>4</v>
      </c>
      <c r="H4881" t="s">
        <v>54</v>
      </c>
      <c r="I4881" s="103"/>
    </row>
    <row r="4882" spans="1:9" x14ac:dyDescent="0.35">
      <c r="A4882" t="s">
        <v>156</v>
      </c>
      <c r="B4882" t="s">
        <v>49</v>
      </c>
      <c r="C4882" t="s">
        <v>36</v>
      </c>
      <c r="D4882" t="s">
        <v>54</v>
      </c>
      <c r="E4882" s="103">
        <v>9.0682471221981628E-2</v>
      </c>
      <c r="F4882" s="103">
        <v>677948</v>
      </c>
      <c r="G4882" s="103">
        <v>4</v>
      </c>
      <c r="H4882" t="s">
        <v>54</v>
      </c>
      <c r="I4882" s="103"/>
    </row>
    <row r="4883" spans="1:9" x14ac:dyDescent="0.35">
      <c r="A4883" t="s">
        <v>157</v>
      </c>
      <c r="B4883" t="s">
        <v>50</v>
      </c>
      <c r="C4883" t="s">
        <v>36</v>
      </c>
      <c r="D4883" t="s">
        <v>54</v>
      </c>
      <c r="E4883" s="103">
        <v>3190.5978984745138</v>
      </c>
      <c r="F4883" s="103">
        <v>677948</v>
      </c>
      <c r="G4883" s="103">
        <v>4</v>
      </c>
      <c r="H4883" t="s">
        <v>54</v>
      </c>
      <c r="I4883" s="103"/>
    </row>
    <row r="4884" spans="1:9" x14ac:dyDescent="0.35">
      <c r="A4884" t="s">
        <v>1356</v>
      </c>
      <c r="B4884" t="s">
        <v>51</v>
      </c>
      <c r="C4884" t="s">
        <v>36</v>
      </c>
      <c r="D4884" t="s">
        <v>40</v>
      </c>
      <c r="E4884" s="103">
        <v>5.9504683725350956E-2</v>
      </c>
      <c r="F4884" s="103">
        <v>677948</v>
      </c>
      <c r="G4884" s="103">
        <v>4</v>
      </c>
      <c r="H4884" t="s">
        <v>1078</v>
      </c>
      <c r="I4884" s="103"/>
    </row>
    <row r="4885" spans="1:9" x14ac:dyDescent="0.35">
      <c r="A4885" t="s">
        <v>6519</v>
      </c>
      <c r="B4885" t="s">
        <v>51</v>
      </c>
      <c r="C4885" t="s">
        <v>36</v>
      </c>
      <c r="D4885" t="s">
        <v>5070</v>
      </c>
      <c r="E4885" s="103">
        <v>5.9555300582416724E-2</v>
      </c>
      <c r="F4885" s="103">
        <v>677948</v>
      </c>
      <c r="G4885" s="103">
        <v>4</v>
      </c>
      <c r="H4885" t="s">
        <v>1078</v>
      </c>
      <c r="I4885" s="103"/>
    </row>
    <row r="4886" spans="1:9" x14ac:dyDescent="0.35">
      <c r="A4886" t="s">
        <v>6520</v>
      </c>
      <c r="B4886" t="s">
        <v>51</v>
      </c>
      <c r="C4886" t="s">
        <v>36</v>
      </c>
      <c r="D4886" t="s">
        <v>5071</v>
      </c>
      <c r="E4886" s="103">
        <v>5.9508549237957023E-2</v>
      </c>
      <c r="F4886" s="103">
        <v>677948</v>
      </c>
      <c r="G4886" s="103">
        <v>4</v>
      </c>
      <c r="H4886" t="s">
        <v>1078</v>
      </c>
      <c r="I4886" s="103"/>
    </row>
    <row r="4887" spans="1:9" x14ac:dyDescent="0.35">
      <c r="A4887" t="s">
        <v>6521</v>
      </c>
      <c r="B4887" t="s">
        <v>51</v>
      </c>
      <c r="C4887" t="s">
        <v>36</v>
      </c>
      <c r="D4887" t="s">
        <v>5072</v>
      </c>
      <c r="E4887" s="103">
        <v>5.9551312943777301E-2</v>
      </c>
      <c r="F4887" s="103">
        <v>677948</v>
      </c>
      <c r="G4887" s="103">
        <v>4</v>
      </c>
      <c r="H4887" t="s">
        <v>1078</v>
      </c>
      <c r="I4887" s="103"/>
    </row>
    <row r="4888" spans="1:9" x14ac:dyDescent="0.35">
      <c r="A4888" t="s">
        <v>1357</v>
      </c>
      <c r="B4888" t="s">
        <v>51</v>
      </c>
      <c r="C4888" t="s">
        <v>36</v>
      </c>
      <c r="D4888" t="s">
        <v>42</v>
      </c>
      <c r="E4888" s="103">
        <v>5.7909597364845557E-2</v>
      </c>
      <c r="F4888" s="103">
        <v>677948</v>
      </c>
      <c r="G4888" s="103">
        <v>4</v>
      </c>
      <c r="H4888" t="s">
        <v>1078</v>
      </c>
      <c r="I4888" s="103"/>
    </row>
    <row r="4889" spans="1:9" x14ac:dyDescent="0.35">
      <c r="A4889" t="s">
        <v>2301</v>
      </c>
      <c r="B4889" t="s">
        <v>51</v>
      </c>
      <c r="C4889" t="s">
        <v>36</v>
      </c>
      <c r="D4889" t="s">
        <v>1767</v>
      </c>
      <c r="E4889" s="103">
        <v>5.7274967746312876E-2</v>
      </c>
      <c r="F4889" s="103">
        <v>677948</v>
      </c>
      <c r="G4889" s="103">
        <v>4</v>
      </c>
      <c r="H4889" t="s">
        <v>1078</v>
      </c>
      <c r="I4889" s="103"/>
    </row>
    <row r="4890" spans="1:9" x14ac:dyDescent="0.35">
      <c r="A4890" t="s">
        <v>2302</v>
      </c>
      <c r="B4890" t="s">
        <v>51</v>
      </c>
      <c r="C4890" t="s">
        <v>36</v>
      </c>
      <c r="D4890" t="s">
        <v>1768</v>
      </c>
      <c r="E4890" s="103">
        <v>2.6783894543663068E-2</v>
      </c>
      <c r="F4890" s="103">
        <v>677948</v>
      </c>
      <c r="G4890" s="103">
        <v>4</v>
      </c>
      <c r="H4890" t="s">
        <v>1078</v>
      </c>
      <c r="I4890" s="103"/>
    </row>
    <row r="4891" spans="1:9" x14ac:dyDescent="0.35">
      <c r="A4891" t="s">
        <v>1358</v>
      </c>
      <c r="B4891" t="s">
        <v>51</v>
      </c>
      <c r="C4891" t="s">
        <v>36</v>
      </c>
      <c r="D4891" t="s">
        <v>340</v>
      </c>
      <c r="E4891" s="103">
        <v>5.4543118059815821E-2</v>
      </c>
      <c r="F4891" s="103">
        <v>677948</v>
      </c>
      <c r="G4891" s="103">
        <v>4</v>
      </c>
      <c r="H4891" t="s">
        <v>1078</v>
      </c>
      <c r="I4891" s="103"/>
    </row>
    <row r="4892" spans="1:9" x14ac:dyDescent="0.35">
      <c r="A4892" t="s">
        <v>1359</v>
      </c>
      <c r="B4892" t="s">
        <v>51</v>
      </c>
      <c r="C4892" t="s">
        <v>36</v>
      </c>
      <c r="D4892" t="s">
        <v>777</v>
      </c>
      <c r="E4892" s="103">
        <v>7.1912385371203535E-2</v>
      </c>
      <c r="F4892" s="103">
        <v>677948</v>
      </c>
      <c r="G4892" s="103">
        <v>4</v>
      </c>
      <c r="H4892" t="s">
        <v>1078</v>
      </c>
      <c r="I4892" s="103"/>
    </row>
    <row r="4893" spans="1:9" x14ac:dyDescent="0.35">
      <c r="A4893" t="s">
        <v>1360</v>
      </c>
      <c r="B4893" t="s">
        <v>51</v>
      </c>
      <c r="C4893" t="s">
        <v>36</v>
      </c>
      <c r="D4893" t="s">
        <v>776</v>
      </c>
      <c r="E4893" s="103">
        <v>0.15964836194862811</v>
      </c>
      <c r="F4893" s="103">
        <v>677948</v>
      </c>
      <c r="G4893" s="103">
        <v>4</v>
      </c>
      <c r="H4893" t="s">
        <v>1078</v>
      </c>
      <c r="I4893" s="103"/>
    </row>
    <row r="4894" spans="1:9" x14ac:dyDescent="0.35">
      <c r="A4894" t="s">
        <v>158</v>
      </c>
      <c r="B4894" t="s">
        <v>47</v>
      </c>
      <c r="C4894" t="s">
        <v>37</v>
      </c>
      <c r="D4894" t="s">
        <v>54</v>
      </c>
      <c r="E4894" s="103">
        <v>180844</v>
      </c>
      <c r="F4894" s="103">
        <v>677948</v>
      </c>
      <c r="G4894" s="103">
        <v>4</v>
      </c>
      <c r="H4894" t="s">
        <v>54</v>
      </c>
      <c r="I4894" s="103"/>
    </row>
    <row r="4895" spans="1:9" x14ac:dyDescent="0.35">
      <c r="A4895" t="s">
        <v>159</v>
      </c>
      <c r="B4895" t="s">
        <v>48</v>
      </c>
      <c r="C4895" t="s">
        <v>37</v>
      </c>
      <c r="D4895" t="s">
        <v>54</v>
      </c>
      <c r="E4895" s="103">
        <v>23270648513.597656</v>
      </c>
      <c r="F4895" s="103">
        <v>677948</v>
      </c>
      <c r="G4895" s="103">
        <v>4</v>
      </c>
      <c r="H4895" t="s">
        <v>54</v>
      </c>
      <c r="I4895" s="103"/>
    </row>
    <row r="4896" spans="1:9" x14ac:dyDescent="0.35">
      <c r="A4896" t="s">
        <v>160</v>
      </c>
      <c r="B4896" t="s">
        <v>49</v>
      </c>
      <c r="C4896" t="s">
        <v>37</v>
      </c>
      <c r="D4896" t="s">
        <v>54</v>
      </c>
      <c r="E4896" s="103">
        <v>0.26675202227899486</v>
      </c>
      <c r="F4896" s="103">
        <v>677948</v>
      </c>
      <c r="G4896" s="103">
        <v>4</v>
      </c>
      <c r="H4896" t="s">
        <v>54</v>
      </c>
      <c r="I4896" s="103"/>
    </row>
    <row r="4897" spans="1:9" x14ac:dyDescent="0.35">
      <c r="A4897" t="s">
        <v>161</v>
      </c>
      <c r="B4897" t="s">
        <v>50</v>
      </c>
      <c r="C4897" t="s">
        <v>37</v>
      </c>
      <c r="D4897" t="s">
        <v>54</v>
      </c>
      <c r="E4897" s="103">
        <v>34325.12303834167</v>
      </c>
      <c r="F4897" s="103">
        <v>677948</v>
      </c>
      <c r="G4897" s="103">
        <v>4</v>
      </c>
      <c r="H4897" t="s">
        <v>54</v>
      </c>
      <c r="I4897" s="103"/>
    </row>
    <row r="4898" spans="1:9" x14ac:dyDescent="0.35">
      <c r="A4898" t="s">
        <v>1321</v>
      </c>
      <c r="B4898" t="s">
        <v>51</v>
      </c>
      <c r="C4898" t="s">
        <v>37</v>
      </c>
      <c r="D4898" t="s">
        <v>40</v>
      </c>
      <c r="E4898" s="103">
        <v>0.21736024705227877</v>
      </c>
      <c r="F4898" s="103">
        <v>677948</v>
      </c>
      <c r="G4898" s="103">
        <v>4</v>
      </c>
      <c r="H4898" t="s">
        <v>1078</v>
      </c>
      <c r="I4898" s="103"/>
    </row>
    <row r="4899" spans="1:9" x14ac:dyDescent="0.35">
      <c r="A4899" t="s">
        <v>6522</v>
      </c>
      <c r="B4899" t="s">
        <v>51</v>
      </c>
      <c r="C4899" t="s">
        <v>37</v>
      </c>
      <c r="D4899" t="s">
        <v>5070</v>
      </c>
      <c r="E4899" s="103">
        <v>0.21834615152890638</v>
      </c>
      <c r="F4899" s="103">
        <v>677948</v>
      </c>
      <c r="G4899" s="103">
        <v>4</v>
      </c>
      <c r="H4899" t="s">
        <v>1078</v>
      </c>
      <c r="I4899" s="103"/>
    </row>
    <row r="4900" spans="1:9" x14ac:dyDescent="0.35">
      <c r="A4900" t="s">
        <v>6523</v>
      </c>
      <c r="B4900" t="s">
        <v>51</v>
      </c>
      <c r="C4900" t="s">
        <v>37</v>
      </c>
      <c r="D4900" t="s">
        <v>5071</v>
      </c>
      <c r="E4900" s="103">
        <v>0.21742934933231894</v>
      </c>
      <c r="F4900" s="103">
        <v>677948</v>
      </c>
      <c r="G4900" s="103">
        <v>4</v>
      </c>
      <c r="H4900" t="s">
        <v>1078</v>
      </c>
      <c r="I4900" s="103"/>
    </row>
    <row r="4901" spans="1:9" x14ac:dyDescent="0.35">
      <c r="A4901" t="s">
        <v>6524</v>
      </c>
      <c r="B4901" t="s">
        <v>51</v>
      </c>
      <c r="C4901" t="s">
        <v>37</v>
      </c>
      <c r="D4901" t="s">
        <v>5072</v>
      </c>
      <c r="E4901" s="103">
        <v>0.21834059534651695</v>
      </c>
      <c r="F4901" s="103">
        <v>677948</v>
      </c>
      <c r="G4901" s="103">
        <v>4</v>
      </c>
      <c r="H4901" t="s">
        <v>1078</v>
      </c>
      <c r="I4901" s="103"/>
    </row>
    <row r="4902" spans="1:9" x14ac:dyDescent="0.35">
      <c r="A4902" t="s">
        <v>1322</v>
      </c>
      <c r="B4902" t="s">
        <v>51</v>
      </c>
      <c r="C4902" t="s">
        <v>37</v>
      </c>
      <c r="D4902" t="s">
        <v>42</v>
      </c>
      <c r="E4902" s="103">
        <v>0.2138524162428633</v>
      </c>
      <c r="F4902" s="103">
        <v>677948</v>
      </c>
      <c r="G4902" s="103">
        <v>4</v>
      </c>
      <c r="H4902" t="s">
        <v>1078</v>
      </c>
      <c r="I4902" s="103"/>
    </row>
    <row r="4903" spans="1:9" x14ac:dyDescent="0.35">
      <c r="A4903" t="s">
        <v>2257</v>
      </c>
      <c r="B4903" t="s">
        <v>51</v>
      </c>
      <c r="C4903" t="s">
        <v>37</v>
      </c>
      <c r="D4903" t="s">
        <v>1767</v>
      </c>
      <c r="E4903" s="103">
        <v>0.21298352714836399</v>
      </c>
      <c r="F4903" s="103">
        <v>677948</v>
      </c>
      <c r="G4903" s="103">
        <v>4</v>
      </c>
      <c r="H4903" t="s">
        <v>1078</v>
      </c>
      <c r="I4903" s="103"/>
    </row>
    <row r="4904" spans="1:9" x14ac:dyDescent="0.35">
      <c r="A4904" t="s">
        <v>2258</v>
      </c>
      <c r="B4904" t="s">
        <v>51</v>
      </c>
      <c r="C4904" t="s">
        <v>37</v>
      </c>
      <c r="D4904" t="s">
        <v>1768</v>
      </c>
      <c r="E4904" s="103">
        <v>0.114430172195785</v>
      </c>
      <c r="F4904" s="103">
        <v>677948</v>
      </c>
      <c r="G4904" s="103">
        <v>4</v>
      </c>
      <c r="H4904" t="s">
        <v>1078</v>
      </c>
      <c r="I4904" s="103"/>
    </row>
    <row r="4905" spans="1:9" x14ac:dyDescent="0.35">
      <c r="A4905" t="s">
        <v>1323</v>
      </c>
      <c r="B4905" t="s">
        <v>51</v>
      </c>
      <c r="C4905" t="s">
        <v>37</v>
      </c>
      <c r="D4905" t="s">
        <v>340</v>
      </c>
      <c r="E4905" s="103">
        <v>0.2019643217033886</v>
      </c>
      <c r="F4905" s="103">
        <v>677948</v>
      </c>
      <c r="G4905" s="103">
        <v>4</v>
      </c>
      <c r="H4905" t="s">
        <v>1078</v>
      </c>
      <c r="I4905" s="103"/>
    </row>
    <row r="4906" spans="1:9" x14ac:dyDescent="0.35">
      <c r="A4906" t="s">
        <v>1324</v>
      </c>
      <c r="B4906" t="s">
        <v>51</v>
      </c>
      <c r="C4906" t="s">
        <v>37</v>
      </c>
      <c r="D4906" t="s">
        <v>777</v>
      </c>
      <c r="E4906" s="103">
        <v>0.24080811249497305</v>
      </c>
      <c r="F4906" s="103">
        <v>677948</v>
      </c>
      <c r="G4906" s="103">
        <v>4</v>
      </c>
      <c r="H4906" t="s">
        <v>1078</v>
      </c>
      <c r="I4906" s="103"/>
    </row>
    <row r="4907" spans="1:9" x14ac:dyDescent="0.35">
      <c r="A4907" t="s">
        <v>1325</v>
      </c>
      <c r="B4907" t="s">
        <v>51</v>
      </c>
      <c r="C4907" t="s">
        <v>37</v>
      </c>
      <c r="D4907" t="s">
        <v>776</v>
      </c>
      <c r="E4907" s="103">
        <v>0.57012157537117658</v>
      </c>
      <c r="F4907" s="103">
        <v>677948</v>
      </c>
      <c r="G4907" s="103">
        <v>4</v>
      </c>
      <c r="H4907" t="s">
        <v>1078</v>
      </c>
      <c r="I4907" s="103"/>
    </row>
    <row r="4908" spans="1:9" x14ac:dyDescent="0.35">
      <c r="A4908" t="s">
        <v>162</v>
      </c>
      <c r="B4908" t="s">
        <v>47</v>
      </c>
      <c r="C4908" t="s">
        <v>38</v>
      </c>
      <c r="D4908" t="s">
        <v>54</v>
      </c>
      <c r="E4908" s="103">
        <v>38971</v>
      </c>
      <c r="F4908" s="103">
        <v>677948</v>
      </c>
      <c r="G4908" s="103">
        <v>4</v>
      </c>
      <c r="H4908" t="s">
        <v>54</v>
      </c>
      <c r="I4908" s="103"/>
    </row>
    <row r="4909" spans="1:9" x14ac:dyDescent="0.35">
      <c r="A4909" t="s">
        <v>163</v>
      </c>
      <c r="B4909" t="s">
        <v>48</v>
      </c>
      <c r="C4909" t="s">
        <v>38</v>
      </c>
      <c r="D4909" t="s">
        <v>54</v>
      </c>
      <c r="E4909" s="103">
        <v>6311116362.8610001</v>
      </c>
      <c r="F4909" s="103">
        <v>677948</v>
      </c>
      <c r="G4909" s="103">
        <v>4</v>
      </c>
      <c r="H4909" t="s">
        <v>54</v>
      </c>
      <c r="I4909" s="103"/>
    </row>
    <row r="4910" spans="1:9" x14ac:dyDescent="0.35">
      <c r="A4910" t="s">
        <v>164</v>
      </c>
      <c r="B4910" t="s">
        <v>49</v>
      </c>
      <c r="C4910" t="s">
        <v>38</v>
      </c>
      <c r="D4910" t="s">
        <v>54</v>
      </c>
      <c r="E4910" s="103">
        <v>5.7483759816387099E-2</v>
      </c>
      <c r="F4910" s="103">
        <v>677948</v>
      </c>
      <c r="G4910" s="103">
        <v>4</v>
      </c>
      <c r="H4910" t="s">
        <v>54</v>
      </c>
      <c r="I4910" s="103"/>
    </row>
    <row r="4911" spans="1:9" x14ac:dyDescent="0.35">
      <c r="A4911" t="s">
        <v>165</v>
      </c>
      <c r="B4911" t="s">
        <v>50</v>
      </c>
      <c r="C4911" t="s">
        <v>38</v>
      </c>
      <c r="D4911" t="s">
        <v>54</v>
      </c>
      <c r="E4911" s="103">
        <v>9309.1451893965314</v>
      </c>
      <c r="F4911" s="103">
        <v>677948</v>
      </c>
      <c r="G4911" s="103">
        <v>4</v>
      </c>
      <c r="H4911" t="s">
        <v>54</v>
      </c>
      <c r="I4911" s="103"/>
    </row>
    <row r="4912" spans="1:9" x14ac:dyDescent="0.35">
      <c r="A4912" t="s">
        <v>1326</v>
      </c>
      <c r="B4912" t="s">
        <v>51</v>
      </c>
      <c r="C4912" t="s">
        <v>38</v>
      </c>
      <c r="D4912" t="s">
        <v>40</v>
      </c>
      <c r="E4912" s="103">
        <v>0.2754965795674702</v>
      </c>
      <c r="F4912" s="103">
        <v>677948</v>
      </c>
      <c r="G4912" s="103">
        <v>4</v>
      </c>
      <c r="H4912" t="s">
        <v>1078</v>
      </c>
      <c r="I4912" s="103"/>
    </row>
    <row r="4913" spans="1:9" x14ac:dyDescent="0.35">
      <c r="A4913" t="s">
        <v>6525</v>
      </c>
      <c r="B4913" t="s">
        <v>51</v>
      </c>
      <c r="C4913" t="s">
        <v>38</v>
      </c>
      <c r="D4913" t="s">
        <v>5070</v>
      </c>
      <c r="E4913" s="103">
        <v>0.2766752486302495</v>
      </c>
      <c r="F4913" s="103">
        <v>677948</v>
      </c>
      <c r="G4913" s="103">
        <v>4</v>
      </c>
      <c r="H4913" t="s">
        <v>1078</v>
      </c>
      <c r="I4913" s="103"/>
    </row>
    <row r="4914" spans="1:9" x14ac:dyDescent="0.35">
      <c r="A4914" t="s">
        <v>6526</v>
      </c>
      <c r="B4914" t="s">
        <v>51</v>
      </c>
      <c r="C4914" t="s">
        <v>38</v>
      </c>
      <c r="D4914" t="s">
        <v>5071</v>
      </c>
      <c r="E4914" s="103">
        <v>0.27554410481780672</v>
      </c>
      <c r="F4914" s="103">
        <v>677948</v>
      </c>
      <c r="G4914" s="103">
        <v>4</v>
      </c>
      <c r="H4914" t="s">
        <v>1078</v>
      </c>
      <c r="I4914" s="103"/>
    </row>
    <row r="4915" spans="1:9" x14ac:dyDescent="0.35">
      <c r="A4915" t="s">
        <v>6527</v>
      </c>
      <c r="B4915" t="s">
        <v>51</v>
      </c>
      <c r="C4915" t="s">
        <v>38</v>
      </c>
      <c r="D4915" t="s">
        <v>5072</v>
      </c>
      <c r="E4915" s="103">
        <v>0.2766752486302495</v>
      </c>
      <c r="F4915" s="103">
        <v>677948</v>
      </c>
      <c r="G4915" s="103">
        <v>4</v>
      </c>
      <c r="H4915" t="s">
        <v>1078</v>
      </c>
      <c r="I4915" s="103"/>
    </row>
    <row r="4916" spans="1:9" x14ac:dyDescent="0.35">
      <c r="A4916" t="s">
        <v>1327</v>
      </c>
      <c r="B4916" t="s">
        <v>51</v>
      </c>
      <c r="C4916" t="s">
        <v>38</v>
      </c>
      <c r="D4916" t="s">
        <v>42</v>
      </c>
      <c r="E4916" s="103">
        <v>0.27510062243781752</v>
      </c>
      <c r="F4916" s="103">
        <v>677948</v>
      </c>
      <c r="G4916" s="103">
        <v>4</v>
      </c>
      <c r="H4916" t="s">
        <v>1078</v>
      </c>
      <c r="I4916" s="103"/>
    </row>
    <row r="4917" spans="1:9" x14ac:dyDescent="0.35">
      <c r="A4917" t="s">
        <v>2259</v>
      </c>
      <c r="B4917" t="s">
        <v>51</v>
      </c>
      <c r="C4917" t="s">
        <v>38</v>
      </c>
      <c r="D4917" t="s">
        <v>1767</v>
      </c>
      <c r="E4917" s="103">
        <v>0.27425282499915643</v>
      </c>
      <c r="F4917" s="103">
        <v>677948</v>
      </c>
      <c r="G4917" s="103">
        <v>4</v>
      </c>
      <c r="H4917" t="s">
        <v>1078</v>
      </c>
      <c r="I4917" s="103"/>
    </row>
    <row r="4918" spans="1:9" x14ac:dyDescent="0.35">
      <c r="A4918" t="s">
        <v>2260</v>
      </c>
      <c r="B4918" t="s">
        <v>51</v>
      </c>
      <c r="C4918" t="s">
        <v>38</v>
      </c>
      <c r="D4918" t="s">
        <v>1768</v>
      </c>
      <c r="E4918" s="103">
        <v>0.18513387433908524</v>
      </c>
      <c r="F4918" s="103">
        <v>677948</v>
      </c>
      <c r="G4918" s="103">
        <v>4</v>
      </c>
      <c r="H4918" t="s">
        <v>1078</v>
      </c>
      <c r="I4918" s="103"/>
    </row>
    <row r="4919" spans="1:9" x14ac:dyDescent="0.35">
      <c r="A4919" t="s">
        <v>1328</v>
      </c>
      <c r="B4919" t="s">
        <v>51</v>
      </c>
      <c r="C4919" t="s">
        <v>38</v>
      </c>
      <c r="D4919" t="s">
        <v>340</v>
      </c>
      <c r="E4919" s="103">
        <v>0.19830868665059245</v>
      </c>
      <c r="F4919" s="103">
        <v>677948</v>
      </c>
      <c r="G4919" s="103">
        <v>4</v>
      </c>
      <c r="H4919" t="s">
        <v>1078</v>
      </c>
      <c r="I4919" s="103"/>
    </row>
    <row r="4920" spans="1:9" x14ac:dyDescent="0.35">
      <c r="A4920" t="s">
        <v>1329</v>
      </c>
      <c r="B4920" t="s">
        <v>51</v>
      </c>
      <c r="C4920" t="s">
        <v>38</v>
      </c>
      <c r="D4920" t="s">
        <v>777</v>
      </c>
      <c r="E4920" s="103">
        <v>0.32720902713151157</v>
      </c>
      <c r="F4920" s="103">
        <v>677948</v>
      </c>
      <c r="G4920" s="103">
        <v>4</v>
      </c>
      <c r="H4920" t="s">
        <v>1078</v>
      </c>
      <c r="I4920" s="103"/>
    </row>
    <row r="4921" spans="1:9" x14ac:dyDescent="0.35">
      <c r="A4921" t="s">
        <v>1330</v>
      </c>
      <c r="B4921" t="s">
        <v>51</v>
      </c>
      <c r="C4921" t="s">
        <v>38</v>
      </c>
      <c r="D4921" t="s">
        <v>776</v>
      </c>
      <c r="E4921" s="103">
        <v>0.73247368087742415</v>
      </c>
      <c r="F4921" s="103">
        <v>677948</v>
      </c>
      <c r="G4921" s="103">
        <v>4</v>
      </c>
      <c r="H4921" t="s">
        <v>1078</v>
      </c>
      <c r="I4921" s="103"/>
    </row>
    <row r="4922" spans="1:9" x14ac:dyDescent="0.35">
      <c r="A4922" t="s">
        <v>166</v>
      </c>
      <c r="B4922" t="s">
        <v>47</v>
      </c>
      <c r="C4922" t="s">
        <v>39</v>
      </c>
      <c r="D4922" t="s">
        <v>54</v>
      </c>
      <c r="E4922" s="103">
        <v>1709</v>
      </c>
      <c r="F4922" s="103">
        <v>677948</v>
      </c>
      <c r="G4922" s="103">
        <v>4</v>
      </c>
      <c r="H4922" t="s">
        <v>54</v>
      </c>
      <c r="I4922" s="103"/>
    </row>
    <row r="4923" spans="1:9" x14ac:dyDescent="0.35">
      <c r="A4923" t="s">
        <v>167</v>
      </c>
      <c r="B4923" t="s">
        <v>48</v>
      </c>
      <c r="C4923" t="s">
        <v>39</v>
      </c>
      <c r="D4923" t="s">
        <v>54</v>
      </c>
      <c r="E4923" s="103">
        <v>8493082.3770000003</v>
      </c>
      <c r="F4923" s="103">
        <v>677948</v>
      </c>
      <c r="G4923" s="103">
        <v>4</v>
      </c>
      <c r="H4923" t="s">
        <v>54</v>
      </c>
      <c r="I4923" s="103"/>
    </row>
    <row r="4924" spans="1:9" x14ac:dyDescent="0.35">
      <c r="A4924" t="s">
        <v>168</v>
      </c>
      <c r="B4924" t="s">
        <v>49</v>
      </c>
      <c r="C4924" t="s">
        <v>39</v>
      </c>
      <c r="D4924" t="s">
        <v>54</v>
      </c>
      <c r="E4924" s="103">
        <v>2.5208423064895834E-3</v>
      </c>
      <c r="F4924" s="103">
        <v>677948</v>
      </c>
      <c r="G4924" s="103">
        <v>4</v>
      </c>
      <c r="H4924" t="s">
        <v>54</v>
      </c>
      <c r="I4924" s="103"/>
    </row>
    <row r="4925" spans="1:9" x14ac:dyDescent="0.35">
      <c r="A4925" t="s">
        <v>169</v>
      </c>
      <c r="B4925" t="s">
        <v>50</v>
      </c>
      <c r="C4925" t="s">
        <v>39</v>
      </c>
      <c r="D4925" t="s">
        <v>54</v>
      </c>
      <c r="E4925" s="103">
        <v>12.527630993822536</v>
      </c>
      <c r="F4925" s="103">
        <v>677948</v>
      </c>
      <c r="G4925" s="103">
        <v>4</v>
      </c>
      <c r="H4925" t="s">
        <v>54</v>
      </c>
      <c r="I4925" s="103"/>
    </row>
    <row r="4926" spans="1:9" x14ac:dyDescent="0.35">
      <c r="A4926" t="s">
        <v>1331</v>
      </c>
      <c r="B4926" t="s">
        <v>51</v>
      </c>
      <c r="C4926" t="s">
        <v>39</v>
      </c>
      <c r="D4926" t="s">
        <v>40</v>
      </c>
      <c r="E4926" s="103">
        <v>8.45122418378552E-3</v>
      </c>
      <c r="F4926" s="103">
        <v>677948</v>
      </c>
      <c r="G4926" s="103">
        <v>4</v>
      </c>
      <c r="H4926" t="s">
        <v>1078</v>
      </c>
      <c r="I4926" s="103"/>
    </row>
    <row r="4927" spans="1:9" x14ac:dyDescent="0.35">
      <c r="A4927" t="s">
        <v>6528</v>
      </c>
      <c r="B4927" t="s">
        <v>51</v>
      </c>
      <c r="C4927" t="s">
        <v>39</v>
      </c>
      <c r="D4927" t="s">
        <v>5070</v>
      </c>
      <c r="E4927" s="103">
        <v>8.4560174764096198E-3</v>
      </c>
      <c r="F4927" s="103">
        <v>677948</v>
      </c>
      <c r="G4927" s="103">
        <v>4</v>
      </c>
      <c r="H4927" t="s">
        <v>1078</v>
      </c>
      <c r="I4927" s="103"/>
    </row>
    <row r="4928" spans="1:9" x14ac:dyDescent="0.35">
      <c r="A4928" t="s">
        <v>6529</v>
      </c>
      <c r="B4928" t="s">
        <v>51</v>
      </c>
      <c r="C4928" t="s">
        <v>39</v>
      </c>
      <c r="D4928" t="s">
        <v>5071</v>
      </c>
      <c r="E4928" s="103">
        <v>8.4560174764096198E-3</v>
      </c>
      <c r="F4928" s="103">
        <v>677948</v>
      </c>
      <c r="G4928" s="103">
        <v>4</v>
      </c>
      <c r="H4928" t="s">
        <v>1078</v>
      </c>
      <c r="I4928" s="103"/>
    </row>
    <row r="4929" spans="1:9" x14ac:dyDescent="0.35">
      <c r="A4929" t="s">
        <v>6530</v>
      </c>
      <c r="B4929" t="s">
        <v>51</v>
      </c>
      <c r="C4929" t="s">
        <v>39</v>
      </c>
      <c r="D4929" t="s">
        <v>5072</v>
      </c>
      <c r="E4929" s="103">
        <v>8.4560174764096198E-3</v>
      </c>
      <c r="F4929" s="103">
        <v>677948</v>
      </c>
      <c r="G4929" s="103">
        <v>4</v>
      </c>
      <c r="H4929" t="s">
        <v>1078</v>
      </c>
      <c r="I4929" s="103"/>
    </row>
    <row r="4930" spans="1:9" x14ac:dyDescent="0.35">
      <c r="A4930" t="s">
        <v>1332</v>
      </c>
      <c r="B4930" t="s">
        <v>51</v>
      </c>
      <c r="C4930" t="s">
        <v>39</v>
      </c>
      <c r="D4930" t="s">
        <v>42</v>
      </c>
      <c r="E4930" s="103">
        <v>8.3336600891475068E-3</v>
      </c>
      <c r="F4930" s="103">
        <v>677948</v>
      </c>
      <c r="G4930" s="103">
        <v>4</v>
      </c>
      <c r="H4930" t="s">
        <v>1078</v>
      </c>
      <c r="I4930" s="103"/>
    </row>
    <row r="4931" spans="1:9" x14ac:dyDescent="0.35">
      <c r="A4931" t="s">
        <v>2261</v>
      </c>
      <c r="B4931" t="s">
        <v>51</v>
      </c>
      <c r="C4931" t="s">
        <v>39</v>
      </c>
      <c r="D4931" t="s">
        <v>1767</v>
      </c>
      <c r="E4931" s="103">
        <v>8.3336600891475068E-3</v>
      </c>
      <c r="F4931" s="103">
        <v>677948</v>
      </c>
      <c r="G4931" s="103">
        <v>4</v>
      </c>
      <c r="H4931" t="s">
        <v>1078</v>
      </c>
      <c r="I4931" s="103"/>
    </row>
    <row r="4932" spans="1:9" x14ac:dyDescent="0.35">
      <c r="A4932" t="s">
        <v>2262</v>
      </c>
      <c r="B4932" t="s">
        <v>51</v>
      </c>
      <c r="C4932" t="s">
        <v>39</v>
      </c>
      <c r="D4932" t="s">
        <v>1768</v>
      </c>
      <c r="E4932" s="103">
        <v>4.7591760984808367E-3</v>
      </c>
      <c r="F4932" s="103">
        <v>677948</v>
      </c>
      <c r="G4932" s="103">
        <v>4</v>
      </c>
      <c r="H4932" t="s">
        <v>1078</v>
      </c>
      <c r="I4932" s="103"/>
    </row>
    <row r="4933" spans="1:9" x14ac:dyDescent="0.35">
      <c r="A4933" t="s">
        <v>1333</v>
      </c>
      <c r="B4933" t="s">
        <v>51</v>
      </c>
      <c r="C4933" t="s">
        <v>39</v>
      </c>
      <c r="D4933" t="s">
        <v>340</v>
      </c>
      <c r="E4933" s="103">
        <v>8.1589335786487749E-3</v>
      </c>
      <c r="F4933" s="103">
        <v>677948</v>
      </c>
      <c r="G4933" s="103">
        <v>4</v>
      </c>
      <c r="H4933" t="s">
        <v>1078</v>
      </c>
      <c r="I4933" s="103"/>
    </row>
    <row r="4934" spans="1:9" x14ac:dyDescent="0.35">
      <c r="A4934" t="s">
        <v>1334</v>
      </c>
      <c r="B4934" t="s">
        <v>51</v>
      </c>
      <c r="C4934" t="s">
        <v>39</v>
      </c>
      <c r="D4934" t="s">
        <v>777</v>
      </c>
      <c r="E4934" s="103">
        <v>8.6376252404399521E-3</v>
      </c>
      <c r="F4934" s="103">
        <v>677948</v>
      </c>
      <c r="G4934" s="103">
        <v>4</v>
      </c>
      <c r="H4934" t="s">
        <v>1078</v>
      </c>
      <c r="I4934" s="103"/>
    </row>
    <row r="4935" spans="1:9" x14ac:dyDescent="0.35">
      <c r="A4935" t="s">
        <v>1335</v>
      </c>
      <c r="B4935" t="s">
        <v>51</v>
      </c>
      <c r="C4935" t="s">
        <v>39</v>
      </c>
      <c r="D4935" t="s">
        <v>776</v>
      </c>
      <c r="E4935" s="103">
        <v>2.1607861179267763E-2</v>
      </c>
      <c r="F4935" s="103">
        <v>677948</v>
      </c>
      <c r="G4935" s="103">
        <v>4</v>
      </c>
      <c r="H4935" t="s">
        <v>1078</v>
      </c>
      <c r="I4935" s="103"/>
    </row>
    <row r="4936" spans="1:9" x14ac:dyDescent="0.35">
      <c r="A4936" t="s">
        <v>2911</v>
      </c>
      <c r="B4936" t="s">
        <v>47</v>
      </c>
      <c r="C4936" t="s">
        <v>2588</v>
      </c>
      <c r="D4936" t="s">
        <v>54</v>
      </c>
      <c r="E4936" s="103">
        <v>125828</v>
      </c>
      <c r="F4936" s="103">
        <v>677948</v>
      </c>
      <c r="G4936" s="103">
        <v>4</v>
      </c>
      <c r="H4936" t="s">
        <v>54</v>
      </c>
      <c r="I4936" s="103"/>
    </row>
    <row r="4937" spans="1:9" x14ac:dyDescent="0.35">
      <c r="A4937" t="s">
        <v>2912</v>
      </c>
      <c r="B4937" t="s">
        <v>48</v>
      </c>
      <c r="C4937" t="s">
        <v>2588</v>
      </c>
      <c r="D4937" t="s">
        <v>54</v>
      </c>
      <c r="E4937" s="103">
        <v>564977740.56445313</v>
      </c>
      <c r="F4937" s="103">
        <v>677948</v>
      </c>
      <c r="G4937" s="103">
        <v>4</v>
      </c>
      <c r="H4937" t="s">
        <v>54</v>
      </c>
      <c r="I4937" s="103"/>
    </row>
    <row r="4938" spans="1:9" x14ac:dyDescent="0.35">
      <c r="A4938" t="s">
        <v>2913</v>
      </c>
      <c r="B4938" t="s">
        <v>49</v>
      </c>
      <c r="C4938" t="s">
        <v>2588</v>
      </c>
      <c r="D4938" t="s">
        <v>54</v>
      </c>
      <c r="E4938" s="103">
        <v>0.18560125555352328</v>
      </c>
      <c r="F4938" s="103">
        <v>677948</v>
      </c>
      <c r="G4938" s="103">
        <v>4</v>
      </c>
      <c r="H4938" t="s">
        <v>54</v>
      </c>
      <c r="I4938" s="103"/>
    </row>
    <row r="4939" spans="1:9" x14ac:dyDescent="0.35">
      <c r="A4939" t="s">
        <v>2914</v>
      </c>
      <c r="B4939" t="s">
        <v>50</v>
      </c>
      <c r="C4939" t="s">
        <v>2588</v>
      </c>
      <c r="D4939" t="s">
        <v>54</v>
      </c>
      <c r="E4939" s="103">
        <v>833.3644181625333</v>
      </c>
      <c r="F4939" s="103">
        <v>677948</v>
      </c>
      <c r="G4939" s="103">
        <v>4</v>
      </c>
      <c r="H4939" t="s">
        <v>54</v>
      </c>
      <c r="I4939" s="103"/>
    </row>
    <row r="4940" spans="1:9" x14ac:dyDescent="0.35">
      <c r="A4940" t="s">
        <v>2915</v>
      </c>
      <c r="B4940" t="s">
        <v>51</v>
      </c>
      <c r="C4940" t="s">
        <v>2588</v>
      </c>
      <c r="D4940" t="s">
        <v>40</v>
      </c>
      <c r="E4940" s="103">
        <v>7.5768902744309998E-3</v>
      </c>
      <c r="F4940" s="103">
        <v>677948</v>
      </c>
      <c r="G4940" s="103">
        <v>4</v>
      </c>
      <c r="H4940" t="s">
        <v>1078</v>
      </c>
      <c r="I4940" s="103"/>
    </row>
    <row r="4941" spans="1:9" x14ac:dyDescent="0.35">
      <c r="A4941" t="s">
        <v>6531</v>
      </c>
      <c r="B4941" t="s">
        <v>51</v>
      </c>
      <c r="C4941" t="s">
        <v>2588</v>
      </c>
      <c r="D4941" t="s">
        <v>5070</v>
      </c>
      <c r="E4941" s="103">
        <v>7.6468539092486749E-3</v>
      </c>
      <c r="F4941" s="103">
        <v>677948</v>
      </c>
      <c r="G4941" s="103">
        <v>4</v>
      </c>
      <c r="H4941" t="s">
        <v>1078</v>
      </c>
      <c r="I4941" s="103"/>
    </row>
    <row r="4942" spans="1:9" x14ac:dyDescent="0.35">
      <c r="A4942" t="s">
        <v>6532</v>
      </c>
      <c r="B4942" t="s">
        <v>51</v>
      </c>
      <c r="C4942" t="s">
        <v>2588</v>
      </c>
      <c r="D4942" t="s">
        <v>5071</v>
      </c>
      <c r="E4942" s="103">
        <v>7.5785750653244357E-3</v>
      </c>
      <c r="F4942" s="103">
        <v>677948</v>
      </c>
      <c r="G4942" s="103">
        <v>4</v>
      </c>
      <c r="H4942" t="s">
        <v>1078</v>
      </c>
      <c r="I4942" s="103"/>
    </row>
    <row r="4943" spans="1:9" x14ac:dyDescent="0.35">
      <c r="A4943" t="s">
        <v>6533</v>
      </c>
      <c r="B4943" t="s">
        <v>51</v>
      </c>
      <c r="C4943" t="s">
        <v>2588</v>
      </c>
      <c r="D4943" t="s">
        <v>5072</v>
      </c>
      <c r="E4943" s="103">
        <v>7.6460001262110468E-3</v>
      </c>
      <c r="F4943" s="103">
        <v>677948</v>
      </c>
      <c r="G4943" s="103">
        <v>4</v>
      </c>
      <c r="H4943" t="s">
        <v>1078</v>
      </c>
      <c r="I4943" s="103"/>
    </row>
    <row r="4944" spans="1:9" x14ac:dyDescent="0.35">
      <c r="A4944" t="s">
        <v>2916</v>
      </c>
      <c r="B4944" t="s">
        <v>51</v>
      </c>
      <c r="C4944" t="s">
        <v>2588</v>
      </c>
      <c r="D4944" t="s">
        <v>42</v>
      </c>
      <c r="E4944" s="103">
        <v>7.4815564944953339E-3</v>
      </c>
      <c r="F4944" s="103">
        <v>677948</v>
      </c>
      <c r="G4944" s="103">
        <v>4</v>
      </c>
      <c r="H4944" t="s">
        <v>1078</v>
      </c>
      <c r="I4944" s="103"/>
    </row>
    <row r="4945" spans="1:9" x14ac:dyDescent="0.35">
      <c r="A4945" t="s">
        <v>2917</v>
      </c>
      <c r="B4945" t="s">
        <v>51</v>
      </c>
      <c r="C4945" t="s">
        <v>2588</v>
      </c>
      <c r="D4945" t="s">
        <v>1767</v>
      </c>
      <c r="E4945" s="103">
        <v>7.3855132528122362E-3</v>
      </c>
      <c r="F4945" s="103">
        <v>677948</v>
      </c>
      <c r="G4945" s="103">
        <v>4</v>
      </c>
      <c r="H4945" t="s">
        <v>1078</v>
      </c>
      <c r="I4945" s="103"/>
    </row>
    <row r="4946" spans="1:9" x14ac:dyDescent="0.35">
      <c r="A4946" t="s">
        <v>2918</v>
      </c>
      <c r="B4946" t="s">
        <v>51</v>
      </c>
      <c r="C4946" t="s">
        <v>2588</v>
      </c>
      <c r="D4946" t="s">
        <v>1768</v>
      </c>
      <c r="E4946" s="103">
        <v>3.7783389828883462E-3</v>
      </c>
      <c r="F4946" s="103">
        <v>677948</v>
      </c>
      <c r="G4946" s="103">
        <v>4</v>
      </c>
      <c r="H4946" t="s">
        <v>1078</v>
      </c>
      <c r="I4946" s="103"/>
    </row>
    <row r="4947" spans="1:9" x14ac:dyDescent="0.35">
      <c r="A4947" t="s">
        <v>2919</v>
      </c>
      <c r="B4947" t="s">
        <v>51</v>
      </c>
      <c r="C4947" t="s">
        <v>2588</v>
      </c>
      <c r="D4947" t="s">
        <v>340</v>
      </c>
      <c r="E4947" s="103">
        <v>7.2752311780915555E-3</v>
      </c>
      <c r="F4947" s="103">
        <v>677948</v>
      </c>
      <c r="G4947" s="103">
        <v>4</v>
      </c>
      <c r="H4947" t="s">
        <v>1078</v>
      </c>
      <c r="I4947" s="103"/>
    </row>
    <row r="4948" spans="1:9" x14ac:dyDescent="0.35">
      <c r="A4948" t="s">
        <v>2920</v>
      </c>
      <c r="B4948" t="s">
        <v>51</v>
      </c>
      <c r="C4948" t="s">
        <v>2588</v>
      </c>
      <c r="D4948" t="s">
        <v>777</v>
      </c>
      <c r="E4948" s="103">
        <v>8.88287190009702E-3</v>
      </c>
      <c r="F4948" s="103">
        <v>677948</v>
      </c>
      <c r="G4948" s="103">
        <v>4</v>
      </c>
      <c r="H4948" t="s">
        <v>1078</v>
      </c>
      <c r="I4948" s="103"/>
    </row>
    <row r="4949" spans="1:9" x14ac:dyDescent="0.35">
      <c r="A4949" t="s">
        <v>2921</v>
      </c>
      <c r="B4949" t="s">
        <v>51</v>
      </c>
      <c r="C4949" t="s">
        <v>2588</v>
      </c>
      <c r="D4949" t="s">
        <v>776</v>
      </c>
      <c r="E4949" s="103">
        <v>2.019131345632439E-2</v>
      </c>
      <c r="F4949" s="103">
        <v>677948</v>
      </c>
      <c r="G4949" s="103">
        <v>4</v>
      </c>
      <c r="H4949" t="s">
        <v>1078</v>
      </c>
      <c r="I4949" s="103"/>
    </row>
    <row r="4950" spans="1:9" x14ac:dyDescent="0.35">
      <c r="A4950" t="s">
        <v>2922</v>
      </c>
      <c r="B4950" t="s">
        <v>47</v>
      </c>
      <c r="C4950" t="s">
        <v>2589</v>
      </c>
      <c r="D4950" t="s">
        <v>54</v>
      </c>
      <c r="E4950" s="103">
        <v>198617</v>
      </c>
      <c r="F4950" s="103">
        <v>677948</v>
      </c>
      <c r="G4950" s="103">
        <v>4</v>
      </c>
      <c r="H4950" t="s">
        <v>54</v>
      </c>
      <c r="I4950" s="103"/>
    </row>
    <row r="4951" spans="1:9" x14ac:dyDescent="0.35">
      <c r="A4951" t="s">
        <v>2923</v>
      </c>
      <c r="B4951" t="s">
        <v>48</v>
      </c>
      <c r="C4951" t="s">
        <v>2589</v>
      </c>
      <c r="D4951" t="s">
        <v>54</v>
      </c>
      <c r="E4951" s="103">
        <v>2390564400</v>
      </c>
      <c r="F4951" s="103">
        <v>677948</v>
      </c>
      <c r="G4951" s="103">
        <v>4</v>
      </c>
      <c r="H4951" t="s">
        <v>54</v>
      </c>
      <c r="I4951" s="103"/>
    </row>
    <row r="4952" spans="1:9" x14ac:dyDescent="0.35">
      <c r="A4952" t="s">
        <v>2924</v>
      </c>
      <c r="B4952" t="s">
        <v>49</v>
      </c>
      <c r="C4952" t="s">
        <v>2589</v>
      </c>
      <c r="D4952" t="s">
        <v>54</v>
      </c>
      <c r="E4952" s="103">
        <v>0.29296789724285638</v>
      </c>
      <c r="F4952" s="103">
        <v>677948</v>
      </c>
      <c r="G4952" s="103">
        <v>4</v>
      </c>
      <c r="H4952" t="s">
        <v>54</v>
      </c>
      <c r="I4952" s="103"/>
    </row>
    <row r="4953" spans="1:9" x14ac:dyDescent="0.35">
      <c r="A4953" t="s">
        <v>2925</v>
      </c>
      <c r="B4953" t="s">
        <v>50</v>
      </c>
      <c r="C4953" t="s">
        <v>2589</v>
      </c>
      <c r="D4953" t="s">
        <v>54</v>
      </c>
      <c r="E4953" s="103">
        <v>3526.176638916259</v>
      </c>
      <c r="F4953" s="103">
        <v>677948</v>
      </c>
      <c r="G4953" s="103">
        <v>4</v>
      </c>
      <c r="H4953" t="s">
        <v>54</v>
      </c>
      <c r="I4953" s="103"/>
    </row>
    <row r="4954" spans="1:9" x14ac:dyDescent="0.35">
      <c r="A4954" t="s">
        <v>2926</v>
      </c>
      <c r="B4954" t="s">
        <v>51</v>
      </c>
      <c r="C4954" t="s">
        <v>2589</v>
      </c>
      <c r="D4954" t="s">
        <v>40</v>
      </c>
      <c r="E4954" s="103">
        <v>2.0138553836344743E-2</v>
      </c>
      <c r="F4954" s="103">
        <v>677948</v>
      </c>
      <c r="G4954" s="103">
        <v>4</v>
      </c>
      <c r="H4954" t="s">
        <v>1078</v>
      </c>
      <c r="I4954" s="103"/>
    </row>
    <row r="4955" spans="1:9" x14ac:dyDescent="0.35">
      <c r="A4955" t="s">
        <v>6534</v>
      </c>
      <c r="B4955" t="s">
        <v>51</v>
      </c>
      <c r="C4955" t="s">
        <v>2589</v>
      </c>
      <c r="D4955" t="s">
        <v>5070</v>
      </c>
      <c r="E4955" s="103">
        <v>2.0393500511532298E-2</v>
      </c>
      <c r="F4955" s="103">
        <v>677948</v>
      </c>
      <c r="G4955" s="103">
        <v>4</v>
      </c>
      <c r="H4955" t="s">
        <v>1078</v>
      </c>
      <c r="I4955" s="103"/>
    </row>
    <row r="4956" spans="1:9" x14ac:dyDescent="0.35">
      <c r="A4956" t="s">
        <v>6535</v>
      </c>
      <c r="B4956" t="s">
        <v>51</v>
      </c>
      <c r="C4956" t="s">
        <v>2589</v>
      </c>
      <c r="D4956" t="s">
        <v>5071</v>
      </c>
      <c r="E4956" s="103">
        <v>2.0139722827956445E-2</v>
      </c>
      <c r="F4956" s="103">
        <v>677948</v>
      </c>
      <c r="G4956" s="103">
        <v>4</v>
      </c>
      <c r="H4956" t="s">
        <v>1078</v>
      </c>
      <c r="I4956" s="103"/>
    </row>
    <row r="4957" spans="1:9" x14ac:dyDescent="0.35">
      <c r="A4957" t="s">
        <v>6536</v>
      </c>
      <c r="B4957" t="s">
        <v>51</v>
      </c>
      <c r="C4957" t="s">
        <v>2589</v>
      </c>
      <c r="D4957" t="s">
        <v>5072</v>
      </c>
      <c r="E4957" s="103">
        <v>2.0393258502325283E-2</v>
      </c>
      <c r="F4957" s="103">
        <v>677948</v>
      </c>
      <c r="G4957" s="103">
        <v>4</v>
      </c>
      <c r="H4957" t="s">
        <v>1078</v>
      </c>
      <c r="I4957" s="103"/>
    </row>
    <row r="4958" spans="1:9" x14ac:dyDescent="0.35">
      <c r="A4958" t="s">
        <v>2927</v>
      </c>
      <c r="B4958" t="s">
        <v>51</v>
      </c>
      <c r="C4958" t="s">
        <v>2589</v>
      </c>
      <c r="D4958" t="s">
        <v>42</v>
      </c>
      <c r="E4958" s="103">
        <v>1.9921051678307974E-2</v>
      </c>
      <c r="F4958" s="103">
        <v>677948</v>
      </c>
      <c r="G4958" s="103">
        <v>4</v>
      </c>
      <c r="H4958" t="s">
        <v>1078</v>
      </c>
      <c r="I4958" s="103"/>
    </row>
    <row r="4959" spans="1:9" x14ac:dyDescent="0.35">
      <c r="A4959" t="s">
        <v>2928</v>
      </c>
      <c r="B4959" t="s">
        <v>51</v>
      </c>
      <c r="C4959" t="s">
        <v>2589</v>
      </c>
      <c r="D4959" t="s">
        <v>1767</v>
      </c>
      <c r="E4959" s="103">
        <v>1.9386253862602731E-2</v>
      </c>
      <c r="F4959" s="103">
        <v>677948</v>
      </c>
      <c r="G4959" s="103">
        <v>4</v>
      </c>
      <c r="H4959" t="s">
        <v>1078</v>
      </c>
      <c r="I4959" s="103"/>
    </row>
    <row r="4960" spans="1:9" x14ac:dyDescent="0.35">
      <c r="A4960" t="s">
        <v>2929</v>
      </c>
      <c r="B4960" t="s">
        <v>51</v>
      </c>
      <c r="C4960" t="s">
        <v>2589</v>
      </c>
      <c r="D4960" t="s">
        <v>1768</v>
      </c>
      <c r="E4960" s="103">
        <v>7.8867332571881232E-3</v>
      </c>
      <c r="F4960" s="103">
        <v>677948</v>
      </c>
      <c r="G4960" s="103">
        <v>4</v>
      </c>
      <c r="H4960" t="s">
        <v>1078</v>
      </c>
      <c r="I4960" s="103"/>
    </row>
    <row r="4961" spans="1:9" x14ac:dyDescent="0.35">
      <c r="A4961" t="s">
        <v>2930</v>
      </c>
      <c r="B4961" t="s">
        <v>51</v>
      </c>
      <c r="C4961" t="s">
        <v>2589</v>
      </c>
      <c r="D4961" t="s">
        <v>340</v>
      </c>
      <c r="E4961" s="103">
        <v>1.9900183181317307E-2</v>
      </c>
      <c r="F4961" s="103">
        <v>677948</v>
      </c>
      <c r="G4961" s="103">
        <v>4</v>
      </c>
      <c r="H4961" t="s">
        <v>1078</v>
      </c>
      <c r="I4961" s="103"/>
    </row>
    <row r="4962" spans="1:9" x14ac:dyDescent="0.35">
      <c r="A4962" t="s">
        <v>2931</v>
      </c>
      <c r="B4962" t="s">
        <v>51</v>
      </c>
      <c r="C4962" t="s">
        <v>2589</v>
      </c>
      <c r="D4962" t="s">
        <v>777</v>
      </c>
      <c r="E4962" s="103">
        <v>1.9088951015706557E-2</v>
      </c>
      <c r="F4962" s="103">
        <v>677948</v>
      </c>
      <c r="G4962" s="103">
        <v>4</v>
      </c>
      <c r="H4962" t="s">
        <v>1078</v>
      </c>
      <c r="I4962" s="103"/>
    </row>
    <row r="4963" spans="1:9" x14ac:dyDescent="0.35">
      <c r="A4963" t="s">
        <v>2932</v>
      </c>
      <c r="B4963" t="s">
        <v>51</v>
      </c>
      <c r="C4963" t="s">
        <v>2589</v>
      </c>
      <c r="D4963" t="s">
        <v>776</v>
      </c>
      <c r="E4963" s="103">
        <v>5.1198115149605927E-2</v>
      </c>
      <c r="F4963" s="103">
        <v>677948</v>
      </c>
      <c r="G4963" s="103">
        <v>4</v>
      </c>
      <c r="H4963" t="s">
        <v>1078</v>
      </c>
      <c r="I4963" s="103"/>
    </row>
    <row r="4964" spans="1:9" x14ac:dyDescent="0.35">
      <c r="A4964" t="s">
        <v>2900</v>
      </c>
      <c r="B4964" t="s">
        <v>47</v>
      </c>
      <c r="C4964" t="s">
        <v>2590</v>
      </c>
      <c r="D4964" t="s">
        <v>54</v>
      </c>
      <c r="E4964" s="103">
        <v>3217</v>
      </c>
      <c r="F4964" s="103">
        <v>677948</v>
      </c>
      <c r="G4964" s="103">
        <v>4</v>
      </c>
      <c r="H4964" t="s">
        <v>54</v>
      </c>
      <c r="I4964" s="103"/>
    </row>
    <row r="4965" spans="1:9" x14ac:dyDescent="0.35">
      <c r="A4965" t="s">
        <v>2901</v>
      </c>
      <c r="B4965" t="s">
        <v>48</v>
      </c>
      <c r="C4965" t="s">
        <v>2590</v>
      </c>
      <c r="D4965" t="s">
        <v>54</v>
      </c>
      <c r="E4965" s="103">
        <v>42379991</v>
      </c>
      <c r="F4965" s="103">
        <v>677948</v>
      </c>
      <c r="G4965" s="103">
        <v>4</v>
      </c>
      <c r="H4965" t="s">
        <v>54</v>
      </c>
      <c r="I4965" s="103"/>
    </row>
    <row r="4966" spans="1:9" x14ac:dyDescent="0.35">
      <c r="A4966" t="s">
        <v>2902</v>
      </c>
      <c r="B4966" t="s">
        <v>49</v>
      </c>
      <c r="C4966" t="s">
        <v>2590</v>
      </c>
      <c r="D4966" t="s">
        <v>54</v>
      </c>
      <c r="E4966" s="103">
        <v>4.7452016968853065E-3</v>
      </c>
      <c r="F4966" s="103">
        <v>677948</v>
      </c>
      <c r="G4966" s="103">
        <v>4</v>
      </c>
      <c r="H4966" t="s">
        <v>54</v>
      </c>
      <c r="I4966" s="103"/>
    </row>
    <row r="4967" spans="1:9" x14ac:dyDescent="0.35">
      <c r="A4967" t="s">
        <v>2903</v>
      </c>
      <c r="B4967" t="s">
        <v>50</v>
      </c>
      <c r="C4967" t="s">
        <v>2590</v>
      </c>
      <c r="D4967" t="s">
        <v>54</v>
      </c>
      <c r="E4967" s="103">
        <v>62.512155799559849</v>
      </c>
      <c r="F4967" s="103">
        <v>677948</v>
      </c>
      <c r="G4967" s="103">
        <v>4</v>
      </c>
      <c r="H4967" t="s">
        <v>54</v>
      </c>
      <c r="I4967" s="103"/>
    </row>
    <row r="4968" spans="1:9" x14ac:dyDescent="0.35">
      <c r="A4968" t="s">
        <v>2904</v>
      </c>
      <c r="B4968" t="s">
        <v>51</v>
      </c>
      <c r="C4968" t="s">
        <v>2590</v>
      </c>
      <c r="D4968" t="s">
        <v>40</v>
      </c>
      <c r="E4968" s="103">
        <v>2.3114291220744161E-2</v>
      </c>
      <c r="F4968" s="103">
        <v>677948</v>
      </c>
      <c r="G4968" s="103">
        <v>4</v>
      </c>
      <c r="H4968" t="s">
        <v>1078</v>
      </c>
      <c r="I4968" s="103"/>
    </row>
    <row r="4969" spans="1:9" x14ac:dyDescent="0.35">
      <c r="A4969" t="s">
        <v>6537</v>
      </c>
      <c r="B4969" t="s">
        <v>51</v>
      </c>
      <c r="C4969" t="s">
        <v>2590</v>
      </c>
      <c r="D4969" t="s">
        <v>5070</v>
      </c>
      <c r="E4969" s="103">
        <v>2.3114291220744161E-2</v>
      </c>
      <c r="F4969" s="103">
        <v>677948</v>
      </c>
      <c r="G4969" s="103">
        <v>4</v>
      </c>
      <c r="H4969" t="s">
        <v>1078</v>
      </c>
      <c r="I4969" s="103"/>
    </row>
    <row r="4970" spans="1:9" x14ac:dyDescent="0.35">
      <c r="A4970" t="s">
        <v>6538</v>
      </c>
      <c r="B4970" t="s">
        <v>51</v>
      </c>
      <c r="C4970" t="s">
        <v>2590</v>
      </c>
      <c r="D4970" t="s">
        <v>5071</v>
      </c>
      <c r="E4970" s="103">
        <v>2.3114291220744161E-2</v>
      </c>
      <c r="F4970" s="103">
        <v>677948</v>
      </c>
      <c r="G4970" s="103">
        <v>4</v>
      </c>
      <c r="H4970" t="s">
        <v>1078</v>
      </c>
      <c r="I4970" s="103"/>
    </row>
    <row r="4971" spans="1:9" x14ac:dyDescent="0.35">
      <c r="A4971" t="s">
        <v>6539</v>
      </c>
      <c r="B4971" t="s">
        <v>51</v>
      </c>
      <c r="C4971" t="s">
        <v>2590</v>
      </c>
      <c r="D4971" t="s">
        <v>5072</v>
      </c>
      <c r="E4971" s="103">
        <v>2.3114291220744161E-2</v>
      </c>
      <c r="F4971" s="103">
        <v>677948</v>
      </c>
      <c r="G4971" s="103">
        <v>4</v>
      </c>
      <c r="H4971" t="s">
        <v>1078</v>
      </c>
      <c r="I4971" s="103"/>
    </row>
    <row r="4972" spans="1:9" x14ac:dyDescent="0.35">
      <c r="A4972" t="s">
        <v>2905</v>
      </c>
      <c r="B4972" t="s">
        <v>51</v>
      </c>
      <c r="C4972" t="s">
        <v>2590</v>
      </c>
      <c r="D4972" t="s">
        <v>42</v>
      </c>
      <c r="E4972" s="103">
        <v>2.2303294964937874E-2</v>
      </c>
      <c r="F4972" s="103">
        <v>677948</v>
      </c>
      <c r="G4972" s="103">
        <v>4</v>
      </c>
      <c r="H4972" t="s">
        <v>1078</v>
      </c>
      <c r="I4972" s="103"/>
    </row>
    <row r="4973" spans="1:9" x14ac:dyDescent="0.35">
      <c r="A4973" t="s">
        <v>2906</v>
      </c>
      <c r="B4973" t="s">
        <v>51</v>
      </c>
      <c r="C4973" t="s">
        <v>2590</v>
      </c>
      <c r="D4973" t="s">
        <v>1767</v>
      </c>
      <c r="E4973" s="103">
        <v>2.1717682033343833E-2</v>
      </c>
      <c r="F4973" s="103">
        <v>677948</v>
      </c>
      <c r="G4973" s="103">
        <v>4</v>
      </c>
      <c r="H4973" t="s">
        <v>1078</v>
      </c>
      <c r="I4973" s="103"/>
    </row>
    <row r="4974" spans="1:9" x14ac:dyDescent="0.35">
      <c r="A4974" t="s">
        <v>2907</v>
      </c>
      <c r="B4974" t="s">
        <v>51</v>
      </c>
      <c r="C4974" t="s">
        <v>2590</v>
      </c>
      <c r="D4974" t="s">
        <v>1768</v>
      </c>
      <c r="E4974" s="103">
        <v>6.7835940485950642E-3</v>
      </c>
      <c r="F4974" s="103">
        <v>677948</v>
      </c>
      <c r="G4974" s="103">
        <v>4</v>
      </c>
      <c r="H4974" t="s">
        <v>1078</v>
      </c>
      <c r="I4974" s="103"/>
    </row>
    <row r="4975" spans="1:9" x14ac:dyDescent="0.35">
      <c r="A4975" t="s">
        <v>2908</v>
      </c>
      <c r="B4975" t="s">
        <v>51</v>
      </c>
      <c r="C4975" t="s">
        <v>2590</v>
      </c>
      <c r="D4975" t="s">
        <v>340</v>
      </c>
      <c r="E4975" s="103">
        <v>2.3005180204635097E-2</v>
      </c>
      <c r="F4975" s="103">
        <v>677948</v>
      </c>
      <c r="G4975" s="103">
        <v>4</v>
      </c>
      <c r="H4975" t="s">
        <v>1078</v>
      </c>
      <c r="I4975" s="103"/>
    </row>
    <row r="4976" spans="1:9" x14ac:dyDescent="0.35">
      <c r="A4976" t="s">
        <v>2909</v>
      </c>
      <c r="B4976" t="s">
        <v>51</v>
      </c>
      <c r="C4976" t="s">
        <v>2590</v>
      </c>
      <c r="D4976" t="s">
        <v>777</v>
      </c>
      <c r="E4976" s="103">
        <v>2.404603373535508E-2</v>
      </c>
      <c r="F4976" s="103">
        <v>677948</v>
      </c>
      <c r="G4976" s="103">
        <v>4</v>
      </c>
      <c r="H4976" t="s">
        <v>1078</v>
      </c>
      <c r="I4976" s="103"/>
    </row>
    <row r="4977" spans="1:9" x14ac:dyDescent="0.35">
      <c r="A4977" t="s">
        <v>2910</v>
      </c>
      <c r="B4977" t="s">
        <v>51</v>
      </c>
      <c r="C4977" t="s">
        <v>2590</v>
      </c>
      <c r="D4977" t="s">
        <v>776</v>
      </c>
      <c r="E4977" s="103">
        <v>5.7991365210395253E-2</v>
      </c>
      <c r="F4977" s="103">
        <v>677948</v>
      </c>
      <c r="G4977" s="103">
        <v>4</v>
      </c>
      <c r="H4977" t="s">
        <v>1078</v>
      </c>
      <c r="I4977" s="103"/>
    </row>
    <row r="4978" spans="1:9" x14ac:dyDescent="0.35">
      <c r="A4978" t="s">
        <v>150</v>
      </c>
      <c r="B4978" t="s">
        <v>47</v>
      </c>
      <c r="C4978" t="s">
        <v>58</v>
      </c>
      <c r="D4978" t="s">
        <v>54</v>
      </c>
      <c r="E4978" s="103">
        <v>0</v>
      </c>
      <c r="F4978" s="103">
        <v>677948</v>
      </c>
      <c r="G4978" s="103">
        <v>4</v>
      </c>
      <c r="H4978" t="s">
        <v>54</v>
      </c>
      <c r="I4978" s="103"/>
    </row>
    <row r="4979" spans="1:9" x14ac:dyDescent="0.35">
      <c r="A4979" t="s">
        <v>151</v>
      </c>
      <c r="B4979" t="s">
        <v>48</v>
      </c>
      <c r="C4979" t="s">
        <v>58</v>
      </c>
      <c r="D4979" t="s">
        <v>54</v>
      </c>
      <c r="E4979" s="103">
        <v>0</v>
      </c>
      <c r="F4979" s="103">
        <v>677948</v>
      </c>
      <c r="G4979" s="103">
        <v>4</v>
      </c>
      <c r="H4979" t="s">
        <v>54</v>
      </c>
      <c r="I4979" s="103"/>
    </row>
    <row r="4980" spans="1:9" x14ac:dyDescent="0.35">
      <c r="A4980" t="s">
        <v>152</v>
      </c>
      <c r="B4980" t="s">
        <v>49</v>
      </c>
      <c r="C4980" t="s">
        <v>58</v>
      </c>
      <c r="D4980" t="s">
        <v>54</v>
      </c>
      <c r="E4980" s="103">
        <v>0</v>
      </c>
      <c r="F4980" s="103">
        <v>677948</v>
      </c>
      <c r="G4980" s="103">
        <v>4</v>
      </c>
      <c r="H4980" t="s">
        <v>54</v>
      </c>
      <c r="I4980" s="103"/>
    </row>
    <row r="4981" spans="1:9" x14ac:dyDescent="0.35">
      <c r="A4981" t="s">
        <v>153</v>
      </c>
      <c r="B4981" t="s">
        <v>50</v>
      </c>
      <c r="C4981" t="s">
        <v>58</v>
      </c>
      <c r="D4981" t="s">
        <v>54</v>
      </c>
      <c r="E4981" s="103">
        <v>0</v>
      </c>
      <c r="F4981" s="103">
        <v>677948</v>
      </c>
      <c r="G4981" s="103">
        <v>4</v>
      </c>
      <c r="H4981" t="s">
        <v>54</v>
      </c>
      <c r="I4981" s="103"/>
    </row>
    <row r="4982" spans="1:9" x14ac:dyDescent="0.35">
      <c r="A4982" t="s">
        <v>3841</v>
      </c>
      <c r="B4982" t="s">
        <v>47</v>
      </c>
      <c r="C4982" t="s">
        <v>3119</v>
      </c>
      <c r="D4982" t="s">
        <v>54</v>
      </c>
      <c r="E4982" s="103">
        <v>1806</v>
      </c>
      <c r="F4982" s="103">
        <v>677948</v>
      </c>
      <c r="G4982" s="103">
        <v>4</v>
      </c>
      <c r="H4982" t="s">
        <v>54</v>
      </c>
      <c r="I4982" s="103"/>
    </row>
    <row r="4983" spans="1:9" x14ac:dyDescent="0.35">
      <c r="A4983" t="s">
        <v>3842</v>
      </c>
      <c r="B4983" t="s">
        <v>48</v>
      </c>
      <c r="C4983" t="s">
        <v>3119</v>
      </c>
      <c r="D4983" t="s">
        <v>54</v>
      </c>
      <c r="E4983" s="103">
        <v>301000009.40625</v>
      </c>
      <c r="F4983" s="103">
        <v>677948</v>
      </c>
      <c r="G4983" s="103">
        <v>4</v>
      </c>
      <c r="H4983" t="s">
        <v>54</v>
      </c>
      <c r="I4983" s="103"/>
    </row>
    <row r="4984" spans="1:9" x14ac:dyDescent="0.35">
      <c r="A4984" t="s">
        <v>3843</v>
      </c>
      <c r="B4984" t="s">
        <v>49</v>
      </c>
      <c r="C4984" t="s">
        <v>3119</v>
      </c>
      <c r="D4984" t="s">
        <v>54</v>
      </c>
      <c r="E4984" s="103">
        <v>2.6639211266940828E-3</v>
      </c>
      <c r="F4984" s="103">
        <v>677948</v>
      </c>
      <c r="G4984" s="103">
        <v>4</v>
      </c>
      <c r="H4984" t="s">
        <v>54</v>
      </c>
      <c r="I4984" s="103"/>
    </row>
    <row r="4985" spans="1:9" x14ac:dyDescent="0.35">
      <c r="A4985" t="s">
        <v>3844</v>
      </c>
      <c r="B4985" t="s">
        <v>50</v>
      </c>
      <c r="C4985" t="s">
        <v>3119</v>
      </c>
      <c r="D4985" t="s">
        <v>54</v>
      </c>
      <c r="E4985" s="103">
        <v>443.98686832360301</v>
      </c>
      <c r="F4985" s="103">
        <v>677948</v>
      </c>
      <c r="G4985" s="103">
        <v>4</v>
      </c>
      <c r="H4985" t="s">
        <v>54</v>
      </c>
      <c r="I4985" s="103"/>
    </row>
    <row r="4986" spans="1:9" x14ac:dyDescent="0.35">
      <c r="A4986" t="s">
        <v>3845</v>
      </c>
      <c r="B4986" t="s">
        <v>51</v>
      </c>
      <c r="C4986" t="s">
        <v>3119</v>
      </c>
      <c r="D4986" t="s">
        <v>40</v>
      </c>
      <c r="E4986" s="103">
        <v>0.31250000976562498</v>
      </c>
      <c r="F4986" s="103">
        <v>677948</v>
      </c>
      <c r="G4986" s="103">
        <v>4</v>
      </c>
      <c r="H4986" t="s">
        <v>1078</v>
      </c>
      <c r="I4986" s="103"/>
    </row>
    <row r="4987" spans="1:9" x14ac:dyDescent="0.35">
      <c r="A4987" t="s">
        <v>6540</v>
      </c>
      <c r="B4987" t="s">
        <v>51</v>
      </c>
      <c r="C4987" t="s">
        <v>3119</v>
      </c>
      <c r="D4987" t="s">
        <v>5070</v>
      </c>
      <c r="E4987" s="103">
        <v>0.31250000976562498</v>
      </c>
      <c r="F4987" s="103">
        <v>677948</v>
      </c>
      <c r="G4987" s="103">
        <v>4</v>
      </c>
      <c r="H4987" t="s">
        <v>1078</v>
      </c>
      <c r="I4987" s="103"/>
    </row>
    <row r="4988" spans="1:9" x14ac:dyDescent="0.35">
      <c r="A4988" t="s">
        <v>6541</v>
      </c>
      <c r="B4988" t="s">
        <v>51</v>
      </c>
      <c r="C4988" t="s">
        <v>3119</v>
      </c>
      <c r="D4988" t="s">
        <v>5071</v>
      </c>
      <c r="E4988" s="103">
        <v>0.31250000976562498</v>
      </c>
      <c r="F4988" s="103">
        <v>677948</v>
      </c>
      <c r="G4988" s="103">
        <v>4</v>
      </c>
      <c r="H4988" t="s">
        <v>1078</v>
      </c>
      <c r="I4988" s="103"/>
    </row>
    <row r="4989" spans="1:9" x14ac:dyDescent="0.35">
      <c r="A4989" t="s">
        <v>6542</v>
      </c>
      <c r="B4989" t="s">
        <v>51</v>
      </c>
      <c r="C4989" t="s">
        <v>3119</v>
      </c>
      <c r="D4989" t="s">
        <v>5072</v>
      </c>
      <c r="E4989" s="103">
        <v>0.31250000976562498</v>
      </c>
      <c r="F4989" s="103">
        <v>677948</v>
      </c>
      <c r="G4989" s="103">
        <v>4</v>
      </c>
      <c r="H4989" t="s">
        <v>1078</v>
      </c>
      <c r="I4989" s="103"/>
    </row>
    <row r="4990" spans="1:9" x14ac:dyDescent="0.35">
      <c r="A4990" t="s">
        <v>3846</v>
      </c>
      <c r="B4990" t="s">
        <v>51</v>
      </c>
      <c r="C4990" t="s">
        <v>3119</v>
      </c>
      <c r="D4990" t="s">
        <v>42</v>
      </c>
      <c r="E4990" s="103">
        <v>0.2333650547612221</v>
      </c>
      <c r="F4990" s="103">
        <v>677948</v>
      </c>
      <c r="G4990" s="103">
        <v>4</v>
      </c>
      <c r="H4990" t="s">
        <v>1078</v>
      </c>
      <c r="I4990" s="103"/>
    </row>
    <row r="4991" spans="1:9" x14ac:dyDescent="0.35">
      <c r="A4991" t="s">
        <v>3847</v>
      </c>
      <c r="B4991" t="s">
        <v>51</v>
      </c>
      <c r="C4991" t="s">
        <v>3119</v>
      </c>
      <c r="D4991" t="s">
        <v>1767</v>
      </c>
      <c r="E4991" s="103">
        <v>0.2333650547612221</v>
      </c>
      <c r="F4991" s="103">
        <v>677948</v>
      </c>
      <c r="G4991" s="103">
        <v>4</v>
      </c>
      <c r="H4991" t="s">
        <v>1078</v>
      </c>
      <c r="I4991" s="103"/>
    </row>
    <row r="4992" spans="1:9" x14ac:dyDescent="0.35">
      <c r="A4992" t="s">
        <v>3848</v>
      </c>
      <c r="B4992" t="s">
        <v>51</v>
      </c>
      <c r="C4992" t="s">
        <v>3119</v>
      </c>
      <c r="D4992" t="s">
        <v>1768</v>
      </c>
      <c r="E4992" s="103">
        <v>6.3505114923020689E-2</v>
      </c>
      <c r="F4992" s="103">
        <v>677948</v>
      </c>
      <c r="G4992" s="103">
        <v>4</v>
      </c>
      <c r="H4992" t="s">
        <v>1078</v>
      </c>
      <c r="I4992" s="103"/>
    </row>
    <row r="4993" spans="1:9" x14ac:dyDescent="0.35">
      <c r="A4993" t="s">
        <v>3849</v>
      </c>
      <c r="B4993" t="s">
        <v>51</v>
      </c>
      <c r="C4993" t="s">
        <v>3119</v>
      </c>
      <c r="D4993" t="s">
        <v>340</v>
      </c>
      <c r="E4993" s="103">
        <v>0.30871411352899419</v>
      </c>
      <c r="F4993" s="103">
        <v>677948</v>
      </c>
      <c r="G4993" s="103">
        <v>4</v>
      </c>
      <c r="H4993" t="s">
        <v>1078</v>
      </c>
      <c r="I4993" s="103"/>
    </row>
    <row r="4994" spans="1:9" x14ac:dyDescent="0.35">
      <c r="A4994" t="s">
        <v>3850</v>
      </c>
      <c r="B4994" t="s">
        <v>51</v>
      </c>
      <c r="C4994" t="s">
        <v>3119</v>
      </c>
      <c r="D4994" t="s">
        <v>777</v>
      </c>
      <c r="E4994" s="103">
        <v>0.26433020743048052</v>
      </c>
      <c r="F4994" s="103">
        <v>677948</v>
      </c>
      <c r="G4994" s="103">
        <v>4</v>
      </c>
      <c r="H4994" t="s">
        <v>1078</v>
      </c>
      <c r="I4994" s="103"/>
    </row>
    <row r="4995" spans="1:9" x14ac:dyDescent="0.35">
      <c r="A4995" t="s">
        <v>3851</v>
      </c>
      <c r="B4995" t="s">
        <v>51</v>
      </c>
      <c r="C4995" t="s">
        <v>3119</v>
      </c>
      <c r="D4995" t="s">
        <v>776</v>
      </c>
      <c r="E4995" s="103">
        <v>0.7089550592072722</v>
      </c>
      <c r="F4995" s="103">
        <v>677948</v>
      </c>
      <c r="G4995" s="103">
        <v>4</v>
      </c>
      <c r="H4995" t="s">
        <v>1078</v>
      </c>
      <c r="I4995" s="103"/>
    </row>
    <row r="4996" spans="1:9" x14ac:dyDescent="0.35">
      <c r="A4996" t="s">
        <v>3852</v>
      </c>
      <c r="B4996" t="s">
        <v>47</v>
      </c>
      <c r="C4996" t="s">
        <v>3104</v>
      </c>
      <c r="D4996" t="s">
        <v>54</v>
      </c>
      <c r="E4996" s="103">
        <v>105492</v>
      </c>
      <c r="F4996" s="103">
        <v>677948</v>
      </c>
      <c r="G4996" s="103">
        <v>4</v>
      </c>
      <c r="H4996" t="s">
        <v>54</v>
      </c>
      <c r="I4996" s="103"/>
    </row>
    <row r="4997" spans="1:9" x14ac:dyDescent="0.35">
      <c r="A4997" t="s">
        <v>3853</v>
      </c>
      <c r="B4997" t="s">
        <v>48</v>
      </c>
      <c r="C4997" t="s">
        <v>3104</v>
      </c>
      <c r="D4997" t="s">
        <v>54</v>
      </c>
      <c r="E4997" s="103">
        <v>22528533948.171875</v>
      </c>
      <c r="F4997" s="103">
        <v>677948</v>
      </c>
      <c r="G4997" s="103">
        <v>4</v>
      </c>
      <c r="H4997" t="s">
        <v>54</v>
      </c>
      <c r="I4997" s="103"/>
    </row>
    <row r="4998" spans="1:9" x14ac:dyDescent="0.35">
      <c r="A4998" t="s">
        <v>3854</v>
      </c>
      <c r="B4998" t="s">
        <v>49</v>
      </c>
      <c r="C4998" t="s">
        <v>3104</v>
      </c>
      <c r="D4998" t="s">
        <v>54</v>
      </c>
      <c r="E4998" s="103">
        <v>0.15560485464961915</v>
      </c>
      <c r="F4998" s="103">
        <v>677948</v>
      </c>
      <c r="G4998" s="103">
        <v>4</v>
      </c>
      <c r="H4998" t="s">
        <v>54</v>
      </c>
      <c r="I4998" s="103"/>
    </row>
    <row r="4999" spans="1:9" x14ac:dyDescent="0.35">
      <c r="A4999" t="s">
        <v>3855</v>
      </c>
      <c r="B4999" t="s">
        <v>50</v>
      </c>
      <c r="C4999" t="s">
        <v>3104</v>
      </c>
      <c r="D4999" t="s">
        <v>54</v>
      </c>
      <c r="E4999" s="103">
        <v>33230.474827231403</v>
      </c>
      <c r="F4999" s="103">
        <v>677948</v>
      </c>
      <c r="G4999" s="103">
        <v>4</v>
      </c>
      <c r="H4999" t="s">
        <v>54</v>
      </c>
      <c r="I4999" s="103"/>
    </row>
    <row r="5000" spans="1:9" x14ac:dyDescent="0.35">
      <c r="A5000" t="s">
        <v>3856</v>
      </c>
      <c r="B5000" t="s">
        <v>51</v>
      </c>
      <c r="C5000" t="s">
        <v>3104</v>
      </c>
      <c r="D5000" t="s">
        <v>40</v>
      </c>
      <c r="E5000" s="103">
        <v>0.3615427657076038</v>
      </c>
      <c r="F5000" s="103">
        <v>677948</v>
      </c>
      <c r="G5000" s="103">
        <v>4</v>
      </c>
      <c r="H5000" t="s">
        <v>1078</v>
      </c>
      <c r="I5000" s="103"/>
    </row>
    <row r="5001" spans="1:9" x14ac:dyDescent="0.35">
      <c r="A5001" t="s">
        <v>6543</v>
      </c>
      <c r="B5001" t="s">
        <v>51</v>
      </c>
      <c r="C5001" t="s">
        <v>3104</v>
      </c>
      <c r="D5001" t="s">
        <v>5070</v>
      </c>
      <c r="E5001" s="103">
        <v>0.36577768678008044</v>
      </c>
      <c r="F5001" s="103">
        <v>677948</v>
      </c>
      <c r="G5001" s="103">
        <v>4</v>
      </c>
      <c r="H5001" t="s">
        <v>1078</v>
      </c>
      <c r="I5001" s="103"/>
    </row>
    <row r="5002" spans="1:9" x14ac:dyDescent="0.35">
      <c r="A5002" t="s">
        <v>6544</v>
      </c>
      <c r="B5002" t="s">
        <v>51</v>
      </c>
      <c r="C5002" t="s">
        <v>3104</v>
      </c>
      <c r="D5002" t="s">
        <v>5071</v>
      </c>
      <c r="E5002" s="103">
        <v>0.36155356477610306</v>
      </c>
      <c r="F5002" s="103">
        <v>677948</v>
      </c>
      <c r="G5002" s="103">
        <v>4</v>
      </c>
      <c r="H5002" t="s">
        <v>1078</v>
      </c>
      <c r="I5002" s="103"/>
    </row>
    <row r="5003" spans="1:9" x14ac:dyDescent="0.35">
      <c r="A5003" t="s">
        <v>6545</v>
      </c>
      <c r="B5003" t="s">
        <v>51</v>
      </c>
      <c r="C5003" t="s">
        <v>3104</v>
      </c>
      <c r="D5003" t="s">
        <v>5072</v>
      </c>
      <c r="E5003" s="103">
        <v>0.36573722461653091</v>
      </c>
      <c r="F5003" s="103">
        <v>677948</v>
      </c>
      <c r="G5003" s="103">
        <v>4</v>
      </c>
      <c r="H5003" t="s">
        <v>1078</v>
      </c>
      <c r="I5003" s="103"/>
    </row>
    <row r="5004" spans="1:9" x14ac:dyDescent="0.35">
      <c r="A5004" t="s">
        <v>3857</v>
      </c>
      <c r="B5004" t="s">
        <v>51</v>
      </c>
      <c r="C5004" t="s">
        <v>3104</v>
      </c>
      <c r="D5004" t="s">
        <v>42</v>
      </c>
      <c r="E5004" s="103">
        <v>0.35156682103364617</v>
      </c>
      <c r="F5004" s="103">
        <v>677948</v>
      </c>
      <c r="G5004" s="103">
        <v>4</v>
      </c>
      <c r="H5004" t="s">
        <v>1078</v>
      </c>
      <c r="I5004" s="103"/>
    </row>
    <row r="5005" spans="1:9" x14ac:dyDescent="0.35">
      <c r="A5005" t="s">
        <v>3858</v>
      </c>
      <c r="B5005" t="s">
        <v>51</v>
      </c>
      <c r="C5005" t="s">
        <v>3104</v>
      </c>
      <c r="D5005" t="s">
        <v>1767</v>
      </c>
      <c r="E5005" s="103">
        <v>0.34829725006619061</v>
      </c>
      <c r="F5005" s="103">
        <v>677948</v>
      </c>
      <c r="G5005" s="103">
        <v>4</v>
      </c>
      <c r="H5005" t="s">
        <v>1078</v>
      </c>
      <c r="I5005" s="103"/>
    </row>
    <row r="5006" spans="1:9" x14ac:dyDescent="0.35">
      <c r="A5006" t="s">
        <v>3859</v>
      </c>
      <c r="B5006" t="s">
        <v>51</v>
      </c>
      <c r="C5006" t="s">
        <v>3104</v>
      </c>
      <c r="D5006" t="s">
        <v>1768</v>
      </c>
      <c r="E5006" s="103">
        <v>0.12045366208552154</v>
      </c>
      <c r="F5006" s="103">
        <v>677948</v>
      </c>
      <c r="G5006" s="103">
        <v>4</v>
      </c>
      <c r="H5006" t="s">
        <v>1078</v>
      </c>
      <c r="I5006" s="103"/>
    </row>
    <row r="5007" spans="1:9" x14ac:dyDescent="0.35">
      <c r="A5007" t="s">
        <v>3860</v>
      </c>
      <c r="B5007" t="s">
        <v>51</v>
      </c>
      <c r="C5007" t="s">
        <v>3104</v>
      </c>
      <c r="D5007" t="s">
        <v>340</v>
      </c>
      <c r="E5007" s="103">
        <v>0.35352638363973049</v>
      </c>
      <c r="F5007" s="103">
        <v>677948</v>
      </c>
      <c r="G5007" s="103">
        <v>4</v>
      </c>
      <c r="H5007" t="s">
        <v>1078</v>
      </c>
      <c r="I5007" s="103"/>
    </row>
    <row r="5008" spans="1:9" x14ac:dyDescent="0.35">
      <c r="A5008" t="s">
        <v>3861</v>
      </c>
      <c r="B5008" t="s">
        <v>51</v>
      </c>
      <c r="C5008" t="s">
        <v>3104</v>
      </c>
      <c r="D5008" t="s">
        <v>777</v>
      </c>
      <c r="E5008" s="103">
        <v>0.38808267808631769</v>
      </c>
      <c r="F5008" s="103">
        <v>677948</v>
      </c>
      <c r="G5008" s="103">
        <v>4</v>
      </c>
      <c r="H5008" t="s">
        <v>1078</v>
      </c>
      <c r="I5008" s="103"/>
    </row>
    <row r="5009" spans="1:9" x14ac:dyDescent="0.35">
      <c r="A5009" t="s">
        <v>3862</v>
      </c>
      <c r="B5009" t="s">
        <v>51</v>
      </c>
      <c r="C5009" t="s">
        <v>3104</v>
      </c>
      <c r="D5009" t="s">
        <v>776</v>
      </c>
      <c r="E5009" s="103">
        <v>0.93901746402738273</v>
      </c>
      <c r="F5009" s="103">
        <v>677948</v>
      </c>
      <c r="G5009" s="103">
        <v>4</v>
      </c>
      <c r="H5009" t="s">
        <v>1078</v>
      </c>
      <c r="I5009" s="103"/>
    </row>
    <row r="5010" spans="1:9" x14ac:dyDescent="0.35">
      <c r="A5010" t="s">
        <v>3863</v>
      </c>
      <c r="B5010" t="s">
        <v>47</v>
      </c>
      <c r="C5010" t="s">
        <v>3106</v>
      </c>
      <c r="D5010" t="s">
        <v>54</v>
      </c>
      <c r="E5010" s="103">
        <v>474337</v>
      </c>
      <c r="F5010" s="103">
        <v>677948</v>
      </c>
      <c r="G5010" s="103">
        <v>4</v>
      </c>
      <c r="H5010" t="s">
        <v>54</v>
      </c>
      <c r="I5010" s="103"/>
    </row>
    <row r="5011" spans="1:9" x14ac:dyDescent="0.35">
      <c r="A5011" t="s">
        <v>3864</v>
      </c>
      <c r="B5011" t="s">
        <v>48</v>
      </c>
      <c r="C5011" t="s">
        <v>3106</v>
      </c>
      <c r="D5011" t="s">
        <v>54</v>
      </c>
      <c r="E5011" s="103">
        <v>164540048377.375</v>
      </c>
      <c r="F5011" s="103">
        <v>677948</v>
      </c>
      <c r="G5011" s="103">
        <v>4</v>
      </c>
      <c r="H5011" t="s">
        <v>54</v>
      </c>
      <c r="I5011" s="103"/>
    </row>
    <row r="5012" spans="1:9" x14ac:dyDescent="0.35">
      <c r="A5012" t="s">
        <v>3865</v>
      </c>
      <c r="B5012" t="s">
        <v>49</v>
      </c>
      <c r="C5012" t="s">
        <v>3106</v>
      </c>
      <c r="D5012" t="s">
        <v>54</v>
      </c>
      <c r="E5012" s="103">
        <v>0.69966575607568726</v>
      </c>
      <c r="F5012" s="103">
        <v>677948</v>
      </c>
      <c r="G5012" s="103">
        <v>4</v>
      </c>
      <c r="H5012" t="s">
        <v>54</v>
      </c>
      <c r="I5012" s="103"/>
    </row>
    <row r="5013" spans="1:9" x14ac:dyDescent="0.35">
      <c r="A5013" t="s">
        <v>3866</v>
      </c>
      <c r="B5013" t="s">
        <v>50</v>
      </c>
      <c r="C5013" t="s">
        <v>3106</v>
      </c>
      <c r="D5013" t="s">
        <v>54</v>
      </c>
      <c r="E5013" s="103">
        <v>242703.05152810391</v>
      </c>
      <c r="F5013" s="103">
        <v>677948</v>
      </c>
      <c r="G5013" s="103">
        <v>4</v>
      </c>
      <c r="H5013" t="s">
        <v>54</v>
      </c>
      <c r="I5013" s="103"/>
    </row>
    <row r="5014" spans="1:9" x14ac:dyDescent="0.35">
      <c r="A5014" t="s">
        <v>3867</v>
      </c>
      <c r="B5014" t="s">
        <v>51</v>
      </c>
      <c r="C5014" t="s">
        <v>3106</v>
      </c>
      <c r="D5014" t="s">
        <v>40</v>
      </c>
      <c r="E5014" s="103">
        <v>0.58565214781842423</v>
      </c>
      <c r="F5014" s="103">
        <v>677948</v>
      </c>
      <c r="G5014" s="103">
        <v>4</v>
      </c>
      <c r="H5014" t="s">
        <v>1078</v>
      </c>
      <c r="I5014" s="103"/>
    </row>
    <row r="5015" spans="1:9" x14ac:dyDescent="0.35">
      <c r="A5015" t="s">
        <v>6546</v>
      </c>
      <c r="B5015" t="s">
        <v>51</v>
      </c>
      <c r="C5015" t="s">
        <v>3106</v>
      </c>
      <c r="D5015" t="s">
        <v>5070</v>
      </c>
      <c r="E5015" s="103">
        <v>0.59148662256864337</v>
      </c>
      <c r="F5015" s="103">
        <v>677948</v>
      </c>
      <c r="G5015" s="103">
        <v>4</v>
      </c>
      <c r="H5015" t="s">
        <v>1078</v>
      </c>
      <c r="I5015" s="103"/>
    </row>
    <row r="5016" spans="1:9" x14ac:dyDescent="0.35">
      <c r="A5016" t="s">
        <v>6547</v>
      </c>
      <c r="B5016" t="s">
        <v>51</v>
      </c>
      <c r="C5016" t="s">
        <v>3106</v>
      </c>
      <c r="D5016" t="s">
        <v>5071</v>
      </c>
      <c r="E5016" s="103">
        <v>0.58572818135669691</v>
      </c>
      <c r="F5016" s="103">
        <v>677948</v>
      </c>
      <c r="G5016" s="103">
        <v>4</v>
      </c>
      <c r="H5016" t="s">
        <v>1078</v>
      </c>
      <c r="I5016" s="103"/>
    </row>
    <row r="5017" spans="1:9" x14ac:dyDescent="0.35">
      <c r="A5017" t="s">
        <v>6548</v>
      </c>
      <c r="B5017" t="s">
        <v>51</v>
      </c>
      <c r="C5017" t="s">
        <v>3106</v>
      </c>
      <c r="D5017" t="s">
        <v>5072</v>
      </c>
      <c r="E5017" s="103">
        <v>0.59146326410862926</v>
      </c>
      <c r="F5017" s="103">
        <v>677948</v>
      </c>
      <c r="G5017" s="103">
        <v>4</v>
      </c>
      <c r="H5017" t="s">
        <v>1078</v>
      </c>
      <c r="I5017" s="103"/>
    </row>
    <row r="5018" spans="1:9" x14ac:dyDescent="0.35">
      <c r="A5018" t="s">
        <v>3868</v>
      </c>
      <c r="B5018" t="s">
        <v>51</v>
      </c>
      <c r="C5018" t="s">
        <v>3106</v>
      </c>
      <c r="D5018" t="s">
        <v>42</v>
      </c>
      <c r="E5018" s="103">
        <v>0.5692404644636665</v>
      </c>
      <c r="F5018" s="103">
        <v>677948</v>
      </c>
      <c r="G5018" s="103">
        <v>4</v>
      </c>
      <c r="H5018" t="s">
        <v>1078</v>
      </c>
      <c r="I5018" s="103"/>
    </row>
    <row r="5019" spans="1:9" x14ac:dyDescent="0.35">
      <c r="A5019" t="s">
        <v>3869</v>
      </c>
      <c r="B5019" t="s">
        <v>51</v>
      </c>
      <c r="C5019" t="s">
        <v>3106</v>
      </c>
      <c r="D5019" t="s">
        <v>1767</v>
      </c>
      <c r="E5019" s="103">
        <v>0.56374464983192274</v>
      </c>
      <c r="F5019" s="103">
        <v>677948</v>
      </c>
      <c r="G5019" s="103">
        <v>4</v>
      </c>
      <c r="H5019" t="s">
        <v>1078</v>
      </c>
      <c r="I5019" s="103"/>
    </row>
    <row r="5020" spans="1:9" x14ac:dyDescent="0.35">
      <c r="A5020" t="s">
        <v>3870</v>
      </c>
      <c r="B5020" t="s">
        <v>51</v>
      </c>
      <c r="C5020" t="s">
        <v>3106</v>
      </c>
      <c r="D5020" t="s">
        <v>1768</v>
      </c>
      <c r="E5020" s="103">
        <v>0.21337942305953916</v>
      </c>
      <c r="F5020" s="103">
        <v>677948</v>
      </c>
      <c r="G5020" s="103">
        <v>4</v>
      </c>
      <c r="H5020" t="s">
        <v>1078</v>
      </c>
      <c r="I5020" s="103"/>
    </row>
    <row r="5021" spans="1:9" x14ac:dyDescent="0.35">
      <c r="A5021" t="s">
        <v>3871</v>
      </c>
      <c r="B5021" t="s">
        <v>51</v>
      </c>
      <c r="C5021" t="s">
        <v>3106</v>
      </c>
      <c r="D5021" t="s">
        <v>340</v>
      </c>
      <c r="E5021" s="103">
        <v>0.57090420832229172</v>
      </c>
      <c r="F5021" s="103">
        <v>677948</v>
      </c>
      <c r="G5021" s="103">
        <v>4</v>
      </c>
      <c r="H5021" t="s">
        <v>1078</v>
      </c>
      <c r="I5021" s="103"/>
    </row>
    <row r="5022" spans="1:9" x14ac:dyDescent="0.35">
      <c r="A5022" t="s">
        <v>3872</v>
      </c>
      <c r="B5022" t="s">
        <v>51</v>
      </c>
      <c r="C5022" t="s">
        <v>3106</v>
      </c>
      <c r="D5022" t="s">
        <v>777</v>
      </c>
      <c r="E5022" s="103">
        <v>0.63797376969812825</v>
      </c>
      <c r="F5022" s="103">
        <v>677948</v>
      </c>
      <c r="G5022" s="103">
        <v>4</v>
      </c>
      <c r="H5022" t="s">
        <v>1078</v>
      </c>
      <c r="I5022" s="103"/>
    </row>
    <row r="5023" spans="1:9" x14ac:dyDescent="0.35">
      <c r="A5023" t="s">
        <v>3873</v>
      </c>
      <c r="B5023" t="s">
        <v>51</v>
      </c>
      <c r="C5023" t="s">
        <v>3106</v>
      </c>
      <c r="D5023" t="s">
        <v>776</v>
      </c>
      <c r="E5023" s="103">
        <v>1.5299756614746725</v>
      </c>
      <c r="F5023" s="103">
        <v>677948</v>
      </c>
      <c r="G5023" s="103">
        <v>4</v>
      </c>
      <c r="H5023" t="s">
        <v>1078</v>
      </c>
      <c r="I5023" s="103"/>
    </row>
    <row r="5024" spans="1:9" x14ac:dyDescent="0.35">
      <c r="A5024" t="s">
        <v>3874</v>
      </c>
      <c r="B5024" t="s">
        <v>47</v>
      </c>
      <c r="C5024" t="s">
        <v>3108</v>
      </c>
      <c r="D5024" t="s">
        <v>54</v>
      </c>
      <c r="E5024" s="103">
        <v>151796</v>
      </c>
      <c r="F5024" s="103">
        <v>677948</v>
      </c>
      <c r="G5024" s="103">
        <v>4</v>
      </c>
      <c r="H5024" t="s">
        <v>54</v>
      </c>
      <c r="I5024" s="103"/>
    </row>
    <row r="5025" spans="1:9" x14ac:dyDescent="0.35">
      <c r="A5025" t="s">
        <v>3875</v>
      </c>
      <c r="B5025" t="s">
        <v>48</v>
      </c>
      <c r="C5025" t="s">
        <v>3108</v>
      </c>
      <c r="D5025" t="s">
        <v>54</v>
      </c>
      <c r="E5025" s="103">
        <v>62668634610.34375</v>
      </c>
      <c r="F5025" s="103">
        <v>677948</v>
      </c>
      <c r="G5025" s="103">
        <v>4</v>
      </c>
      <c r="H5025" t="s">
        <v>54</v>
      </c>
      <c r="I5025" s="103"/>
    </row>
    <row r="5026" spans="1:9" x14ac:dyDescent="0.35">
      <c r="A5026" t="s">
        <v>3876</v>
      </c>
      <c r="B5026" t="s">
        <v>49</v>
      </c>
      <c r="C5026" t="s">
        <v>3108</v>
      </c>
      <c r="D5026" t="s">
        <v>54</v>
      </c>
      <c r="E5026" s="103">
        <v>0.2239050782655897</v>
      </c>
      <c r="F5026" s="103">
        <v>677948</v>
      </c>
      <c r="G5026" s="103">
        <v>4</v>
      </c>
      <c r="H5026" t="s">
        <v>54</v>
      </c>
      <c r="I5026" s="103"/>
    </row>
    <row r="5027" spans="1:9" x14ac:dyDescent="0.35">
      <c r="A5027" t="s">
        <v>3877</v>
      </c>
      <c r="B5027" t="s">
        <v>50</v>
      </c>
      <c r="C5027" t="s">
        <v>3108</v>
      </c>
      <c r="D5027" t="s">
        <v>54</v>
      </c>
      <c r="E5027" s="103">
        <v>92438.7041636582</v>
      </c>
      <c r="F5027" s="103">
        <v>677948</v>
      </c>
      <c r="G5027" s="103">
        <v>4</v>
      </c>
      <c r="H5027" t="s">
        <v>54</v>
      </c>
      <c r="I5027" s="103"/>
    </row>
    <row r="5028" spans="1:9" x14ac:dyDescent="0.35">
      <c r="A5028" t="s">
        <v>3878</v>
      </c>
      <c r="B5028" t="s">
        <v>51</v>
      </c>
      <c r="C5028" t="s">
        <v>3108</v>
      </c>
      <c r="D5028" t="s">
        <v>40</v>
      </c>
      <c r="E5028" s="103">
        <v>0.69057539116150113</v>
      </c>
      <c r="F5028" s="103">
        <v>677948</v>
      </c>
      <c r="G5028" s="103">
        <v>4</v>
      </c>
      <c r="H5028" t="s">
        <v>1078</v>
      </c>
      <c r="I5028" s="103"/>
    </row>
    <row r="5029" spans="1:9" x14ac:dyDescent="0.35">
      <c r="A5029" t="s">
        <v>6549</v>
      </c>
      <c r="B5029" t="s">
        <v>51</v>
      </c>
      <c r="C5029" t="s">
        <v>3108</v>
      </c>
      <c r="D5029" t="s">
        <v>5070</v>
      </c>
      <c r="E5029" s="103">
        <v>0.70207053624186999</v>
      </c>
      <c r="F5029" s="103">
        <v>677948</v>
      </c>
      <c r="G5029" s="103">
        <v>4</v>
      </c>
      <c r="H5029" t="s">
        <v>1078</v>
      </c>
      <c r="I5029" s="103"/>
    </row>
    <row r="5030" spans="1:9" x14ac:dyDescent="0.35">
      <c r="A5030" t="s">
        <v>6550</v>
      </c>
      <c r="B5030" t="s">
        <v>51</v>
      </c>
      <c r="C5030" t="s">
        <v>3108</v>
      </c>
      <c r="D5030" t="s">
        <v>5071</v>
      </c>
      <c r="E5030" s="103">
        <v>0.69090068665453386</v>
      </c>
      <c r="F5030" s="103">
        <v>677948</v>
      </c>
      <c r="G5030" s="103">
        <v>4</v>
      </c>
      <c r="H5030" t="s">
        <v>1078</v>
      </c>
      <c r="I5030" s="103"/>
    </row>
    <row r="5031" spans="1:9" x14ac:dyDescent="0.35">
      <c r="A5031" t="s">
        <v>6551</v>
      </c>
      <c r="B5031" t="s">
        <v>51</v>
      </c>
      <c r="C5031" t="s">
        <v>3108</v>
      </c>
      <c r="D5031" t="s">
        <v>5072</v>
      </c>
      <c r="E5031" s="103">
        <v>0.70205641954152087</v>
      </c>
      <c r="F5031" s="103">
        <v>677948</v>
      </c>
      <c r="G5031" s="103">
        <v>4</v>
      </c>
      <c r="H5031" t="s">
        <v>1078</v>
      </c>
      <c r="I5031" s="103"/>
    </row>
    <row r="5032" spans="1:9" x14ac:dyDescent="0.35">
      <c r="A5032" t="s">
        <v>3879</v>
      </c>
      <c r="B5032" t="s">
        <v>51</v>
      </c>
      <c r="C5032" t="s">
        <v>3108</v>
      </c>
      <c r="D5032" t="s">
        <v>42</v>
      </c>
      <c r="E5032" s="103">
        <v>0.67929479353719857</v>
      </c>
      <c r="F5032" s="103">
        <v>677948</v>
      </c>
      <c r="G5032" s="103">
        <v>4</v>
      </c>
      <c r="H5032" t="s">
        <v>1078</v>
      </c>
      <c r="I5032" s="103"/>
    </row>
    <row r="5033" spans="1:9" x14ac:dyDescent="0.35">
      <c r="A5033" t="s">
        <v>3880</v>
      </c>
      <c r="B5033" t="s">
        <v>51</v>
      </c>
      <c r="C5033" t="s">
        <v>3108</v>
      </c>
      <c r="D5033" t="s">
        <v>1767</v>
      </c>
      <c r="E5033" s="103">
        <v>0.67274249922544682</v>
      </c>
      <c r="F5033" s="103">
        <v>677948</v>
      </c>
      <c r="G5033" s="103">
        <v>4</v>
      </c>
      <c r="H5033" t="s">
        <v>1078</v>
      </c>
      <c r="I5033" s="103"/>
    </row>
    <row r="5034" spans="1:9" x14ac:dyDescent="0.35">
      <c r="A5034" t="s">
        <v>3881</v>
      </c>
      <c r="B5034" t="s">
        <v>51</v>
      </c>
      <c r="C5034" t="s">
        <v>3108</v>
      </c>
      <c r="D5034" t="s">
        <v>1768</v>
      </c>
      <c r="E5034" s="103">
        <v>0.21855239841750052</v>
      </c>
      <c r="F5034" s="103">
        <v>677948</v>
      </c>
      <c r="G5034" s="103">
        <v>4</v>
      </c>
      <c r="H5034" t="s">
        <v>1078</v>
      </c>
      <c r="I5034" s="103"/>
    </row>
    <row r="5035" spans="1:9" x14ac:dyDescent="0.35">
      <c r="A5035" t="s">
        <v>3882</v>
      </c>
      <c r="B5035" t="s">
        <v>51</v>
      </c>
      <c r="C5035" t="s">
        <v>3108</v>
      </c>
      <c r="D5035" t="s">
        <v>340</v>
      </c>
      <c r="E5035" s="103">
        <v>0.68005068874675012</v>
      </c>
      <c r="F5035" s="103">
        <v>677948</v>
      </c>
      <c r="G5035" s="103">
        <v>4</v>
      </c>
      <c r="H5035" t="s">
        <v>1078</v>
      </c>
      <c r="I5035" s="103"/>
    </row>
    <row r="5036" spans="1:9" x14ac:dyDescent="0.35">
      <c r="A5036" t="s">
        <v>3883</v>
      </c>
      <c r="B5036" t="s">
        <v>51</v>
      </c>
      <c r="C5036" t="s">
        <v>3108</v>
      </c>
      <c r="D5036" t="s">
        <v>777</v>
      </c>
      <c r="E5036" s="103">
        <v>0.7472928301587547</v>
      </c>
      <c r="F5036" s="103">
        <v>677948</v>
      </c>
      <c r="G5036" s="103">
        <v>4</v>
      </c>
      <c r="H5036" t="s">
        <v>1078</v>
      </c>
      <c r="I5036" s="103"/>
    </row>
    <row r="5037" spans="1:9" x14ac:dyDescent="0.35">
      <c r="A5037" t="s">
        <v>3884</v>
      </c>
      <c r="B5037" t="s">
        <v>51</v>
      </c>
      <c r="C5037" t="s">
        <v>3108</v>
      </c>
      <c r="D5037" t="s">
        <v>776</v>
      </c>
      <c r="E5037" s="103">
        <v>1.8134804114254854</v>
      </c>
      <c r="F5037" s="103">
        <v>677948</v>
      </c>
      <c r="G5037" s="103">
        <v>4</v>
      </c>
      <c r="H5037" t="s">
        <v>1078</v>
      </c>
      <c r="I5037" s="103"/>
    </row>
    <row r="5038" spans="1:9" x14ac:dyDescent="0.35">
      <c r="A5038" t="s">
        <v>3885</v>
      </c>
      <c r="B5038" t="s">
        <v>47</v>
      </c>
      <c r="C5038" t="s">
        <v>3110</v>
      </c>
      <c r="D5038" t="s">
        <v>54</v>
      </c>
      <c r="E5038" s="103">
        <v>20877</v>
      </c>
      <c r="F5038" s="103">
        <v>677948</v>
      </c>
      <c r="G5038" s="103">
        <v>4</v>
      </c>
      <c r="H5038" t="s">
        <v>54</v>
      </c>
      <c r="I5038" s="103"/>
    </row>
    <row r="5039" spans="1:9" x14ac:dyDescent="0.35">
      <c r="A5039" t="s">
        <v>3886</v>
      </c>
      <c r="B5039" t="s">
        <v>48</v>
      </c>
      <c r="C5039" t="s">
        <v>3110</v>
      </c>
      <c r="D5039" t="s">
        <v>54</v>
      </c>
      <c r="E5039" s="103">
        <v>23377670972.75</v>
      </c>
      <c r="F5039" s="103">
        <v>677948</v>
      </c>
      <c r="G5039" s="103">
        <v>4</v>
      </c>
      <c r="H5039" t="s">
        <v>54</v>
      </c>
      <c r="I5039" s="103"/>
    </row>
    <row r="5040" spans="1:9" x14ac:dyDescent="0.35">
      <c r="A5040" t="s">
        <v>3887</v>
      </c>
      <c r="B5040" t="s">
        <v>49</v>
      </c>
      <c r="C5040" t="s">
        <v>3110</v>
      </c>
      <c r="D5040" t="s">
        <v>54</v>
      </c>
      <c r="E5040" s="103">
        <v>3.0794397210405517E-2</v>
      </c>
      <c r="F5040" s="103">
        <v>677948</v>
      </c>
      <c r="G5040" s="103">
        <v>4</v>
      </c>
      <c r="H5040" t="s">
        <v>54</v>
      </c>
      <c r="I5040" s="103"/>
    </row>
    <row r="5041" spans="1:9" x14ac:dyDescent="0.35">
      <c r="A5041" t="s">
        <v>3888</v>
      </c>
      <c r="B5041" t="s">
        <v>50</v>
      </c>
      <c r="C5041" t="s">
        <v>3110</v>
      </c>
      <c r="D5041" t="s">
        <v>54</v>
      </c>
      <c r="E5041" s="103">
        <v>34482.985380515907</v>
      </c>
      <c r="F5041" s="103">
        <v>677948</v>
      </c>
      <c r="G5041" s="103">
        <v>4</v>
      </c>
      <c r="H5041" t="s">
        <v>54</v>
      </c>
      <c r="I5041" s="103"/>
    </row>
    <row r="5042" spans="1:9" x14ac:dyDescent="0.35">
      <c r="A5042" t="s">
        <v>3889</v>
      </c>
      <c r="B5042" t="s">
        <v>51</v>
      </c>
      <c r="C5042" t="s">
        <v>3110</v>
      </c>
      <c r="D5042" t="s">
        <v>40</v>
      </c>
      <c r="E5042" s="103">
        <v>1.8826016271798947</v>
      </c>
      <c r="F5042" s="103">
        <v>677948</v>
      </c>
      <c r="G5042" s="103">
        <v>4</v>
      </c>
      <c r="H5042" t="s">
        <v>1078</v>
      </c>
      <c r="I5042" s="103"/>
    </row>
    <row r="5043" spans="1:9" x14ac:dyDescent="0.35">
      <c r="A5043" t="s">
        <v>6552</v>
      </c>
      <c r="B5043" t="s">
        <v>51</v>
      </c>
      <c r="C5043" t="s">
        <v>3110</v>
      </c>
      <c r="D5043" t="s">
        <v>5070</v>
      </c>
      <c r="E5043" s="103">
        <v>1.8884588851604325</v>
      </c>
      <c r="F5043" s="103">
        <v>677948</v>
      </c>
      <c r="G5043" s="103">
        <v>4</v>
      </c>
      <c r="H5043" t="s">
        <v>1078</v>
      </c>
      <c r="I5043" s="103"/>
    </row>
    <row r="5044" spans="1:9" x14ac:dyDescent="0.35">
      <c r="A5044" t="s">
        <v>6553</v>
      </c>
      <c r="B5044" t="s">
        <v>51</v>
      </c>
      <c r="C5044" t="s">
        <v>3110</v>
      </c>
      <c r="D5044" t="s">
        <v>5071</v>
      </c>
      <c r="E5044" s="103">
        <v>1.8826016271798947</v>
      </c>
      <c r="F5044" s="103">
        <v>677948</v>
      </c>
      <c r="G5044" s="103">
        <v>4</v>
      </c>
      <c r="H5044" t="s">
        <v>1078</v>
      </c>
      <c r="I5044" s="103"/>
    </row>
    <row r="5045" spans="1:9" x14ac:dyDescent="0.35">
      <c r="A5045" t="s">
        <v>6554</v>
      </c>
      <c r="B5045" t="s">
        <v>51</v>
      </c>
      <c r="C5045" t="s">
        <v>3110</v>
      </c>
      <c r="D5045" t="s">
        <v>5072</v>
      </c>
      <c r="E5045" s="103">
        <v>1.8883453306896376</v>
      </c>
      <c r="F5045" s="103">
        <v>677948</v>
      </c>
      <c r="G5045" s="103">
        <v>4</v>
      </c>
      <c r="H5045" t="s">
        <v>1078</v>
      </c>
      <c r="I5045" s="103"/>
    </row>
    <row r="5046" spans="1:9" x14ac:dyDescent="0.35">
      <c r="A5046" t="s">
        <v>3890</v>
      </c>
      <c r="B5046" t="s">
        <v>51</v>
      </c>
      <c r="C5046" t="s">
        <v>3110</v>
      </c>
      <c r="D5046" t="s">
        <v>42</v>
      </c>
      <c r="E5046" s="103">
        <v>1.7955656906416204</v>
      </c>
      <c r="F5046" s="103">
        <v>677948</v>
      </c>
      <c r="G5046" s="103">
        <v>4</v>
      </c>
      <c r="H5046" t="s">
        <v>1078</v>
      </c>
      <c r="I5046" s="103"/>
    </row>
    <row r="5047" spans="1:9" x14ac:dyDescent="0.35">
      <c r="A5047" t="s">
        <v>3891</v>
      </c>
      <c r="B5047" t="s">
        <v>51</v>
      </c>
      <c r="C5047" t="s">
        <v>3110</v>
      </c>
      <c r="D5047" t="s">
        <v>1767</v>
      </c>
      <c r="E5047" s="103">
        <v>1.7889286424692874</v>
      </c>
      <c r="F5047" s="103">
        <v>677948</v>
      </c>
      <c r="G5047" s="103">
        <v>4</v>
      </c>
      <c r="H5047" t="s">
        <v>1078</v>
      </c>
      <c r="I5047" s="103"/>
    </row>
    <row r="5048" spans="1:9" x14ac:dyDescent="0.35">
      <c r="A5048" t="s">
        <v>3892</v>
      </c>
      <c r="B5048" t="s">
        <v>51</v>
      </c>
      <c r="C5048" t="s">
        <v>3110</v>
      </c>
      <c r="D5048" t="s">
        <v>1768</v>
      </c>
      <c r="E5048" s="103">
        <v>0.42639199040294862</v>
      </c>
      <c r="F5048" s="103">
        <v>677948</v>
      </c>
      <c r="G5048" s="103">
        <v>4</v>
      </c>
      <c r="H5048" t="s">
        <v>1078</v>
      </c>
      <c r="I5048" s="103"/>
    </row>
    <row r="5049" spans="1:9" x14ac:dyDescent="0.35">
      <c r="A5049" t="s">
        <v>3893</v>
      </c>
      <c r="B5049" t="s">
        <v>51</v>
      </c>
      <c r="C5049" t="s">
        <v>3110</v>
      </c>
      <c r="D5049" t="s">
        <v>340</v>
      </c>
      <c r="E5049" s="103">
        <v>1.8587511806982475</v>
      </c>
      <c r="F5049" s="103">
        <v>677948</v>
      </c>
      <c r="G5049" s="103">
        <v>4</v>
      </c>
      <c r="H5049" t="s">
        <v>1078</v>
      </c>
      <c r="I5049" s="103"/>
    </row>
    <row r="5050" spans="1:9" x14ac:dyDescent="0.35">
      <c r="A5050" t="s">
        <v>3894</v>
      </c>
      <c r="B5050" t="s">
        <v>51</v>
      </c>
      <c r="C5050" t="s">
        <v>3110</v>
      </c>
      <c r="D5050" t="s">
        <v>777</v>
      </c>
      <c r="E5050" s="103">
        <v>2.0215968434897662</v>
      </c>
      <c r="F5050" s="103">
        <v>677948</v>
      </c>
      <c r="G5050" s="103">
        <v>4</v>
      </c>
      <c r="H5050" t="s">
        <v>1078</v>
      </c>
      <c r="I5050" s="103"/>
    </row>
    <row r="5051" spans="1:9" x14ac:dyDescent="0.35">
      <c r="A5051" t="s">
        <v>3895</v>
      </c>
      <c r="B5051" t="s">
        <v>51</v>
      </c>
      <c r="C5051" t="s">
        <v>3110</v>
      </c>
      <c r="D5051" t="s">
        <v>776</v>
      </c>
      <c r="E5051" s="103">
        <v>4.9154740427968528</v>
      </c>
      <c r="F5051" s="103">
        <v>677948</v>
      </c>
      <c r="G5051" s="103">
        <v>4</v>
      </c>
      <c r="H5051" t="s">
        <v>1078</v>
      </c>
      <c r="I5051" s="103"/>
    </row>
    <row r="5052" spans="1:9" x14ac:dyDescent="0.35">
      <c r="A5052" t="s">
        <v>3896</v>
      </c>
      <c r="B5052" t="s">
        <v>47</v>
      </c>
      <c r="C5052" t="s">
        <v>3113</v>
      </c>
      <c r="D5052" t="s">
        <v>54</v>
      </c>
      <c r="E5052" s="103">
        <v>341434</v>
      </c>
      <c r="F5052" s="103">
        <v>677948</v>
      </c>
      <c r="G5052" s="103">
        <v>4</v>
      </c>
      <c r="H5052" t="s">
        <v>54</v>
      </c>
      <c r="I5052" s="103"/>
    </row>
    <row r="5053" spans="1:9" x14ac:dyDescent="0.35">
      <c r="A5053" t="s">
        <v>3897</v>
      </c>
      <c r="B5053" t="s">
        <v>48</v>
      </c>
      <c r="C5053" t="s">
        <v>3113</v>
      </c>
      <c r="D5053" t="s">
        <v>54</v>
      </c>
      <c r="E5053" s="103">
        <v>2834879995.6069946</v>
      </c>
      <c r="F5053" s="103">
        <v>677948</v>
      </c>
      <c r="G5053" s="103">
        <v>4</v>
      </c>
      <c r="H5053" t="s">
        <v>54</v>
      </c>
      <c r="I5053" s="103"/>
    </row>
    <row r="5054" spans="1:9" x14ac:dyDescent="0.35">
      <c r="A5054" t="s">
        <v>3898</v>
      </c>
      <c r="B5054" t="s">
        <v>49</v>
      </c>
      <c r="C5054" t="s">
        <v>3113</v>
      </c>
      <c r="D5054" t="s">
        <v>54</v>
      </c>
      <c r="E5054" s="103">
        <v>0.50362859688353678</v>
      </c>
      <c r="F5054" s="103">
        <v>677948</v>
      </c>
      <c r="G5054" s="103">
        <v>4</v>
      </c>
      <c r="H5054" t="s">
        <v>54</v>
      </c>
      <c r="I5054" s="103"/>
    </row>
    <row r="5055" spans="1:9" x14ac:dyDescent="0.35">
      <c r="A5055" t="s">
        <v>3899</v>
      </c>
      <c r="B5055" t="s">
        <v>50</v>
      </c>
      <c r="C5055" t="s">
        <v>3113</v>
      </c>
      <c r="D5055" t="s">
        <v>54</v>
      </c>
      <c r="E5055" s="103">
        <v>4181.5596411627357</v>
      </c>
      <c r="F5055" s="103">
        <v>677948</v>
      </c>
      <c r="G5055" s="103">
        <v>4</v>
      </c>
      <c r="H5055" t="s">
        <v>54</v>
      </c>
      <c r="I5055" s="103"/>
    </row>
    <row r="5056" spans="1:9" x14ac:dyDescent="0.35">
      <c r="A5056" t="s">
        <v>3900</v>
      </c>
      <c r="B5056" t="s">
        <v>51</v>
      </c>
      <c r="C5056" t="s">
        <v>3113</v>
      </c>
      <c r="D5056" t="s">
        <v>40</v>
      </c>
      <c r="E5056" s="103">
        <v>1.4024382832750093E-2</v>
      </c>
      <c r="F5056" s="103">
        <v>677948</v>
      </c>
      <c r="G5056" s="103">
        <v>4</v>
      </c>
      <c r="H5056" t="s">
        <v>1078</v>
      </c>
      <c r="I5056" s="103"/>
    </row>
    <row r="5057" spans="1:9" x14ac:dyDescent="0.35">
      <c r="A5057" t="s">
        <v>6555</v>
      </c>
      <c r="B5057" t="s">
        <v>51</v>
      </c>
      <c r="C5057" t="s">
        <v>3113</v>
      </c>
      <c r="D5057" t="s">
        <v>5070</v>
      </c>
      <c r="E5057" s="103">
        <v>1.4157527773709008E-2</v>
      </c>
      <c r="F5057" s="103">
        <v>677948</v>
      </c>
      <c r="G5057" s="103">
        <v>4</v>
      </c>
      <c r="H5057" t="s">
        <v>1078</v>
      </c>
      <c r="I5057" s="103"/>
    </row>
    <row r="5058" spans="1:9" x14ac:dyDescent="0.35">
      <c r="A5058" t="s">
        <v>6556</v>
      </c>
      <c r="B5058" t="s">
        <v>51</v>
      </c>
      <c r="C5058" t="s">
        <v>3113</v>
      </c>
      <c r="D5058" t="s">
        <v>5071</v>
      </c>
      <c r="E5058" s="103">
        <v>1.4026602359451681E-2</v>
      </c>
      <c r="F5058" s="103">
        <v>677948</v>
      </c>
      <c r="G5058" s="103">
        <v>4</v>
      </c>
      <c r="H5058" t="s">
        <v>1078</v>
      </c>
      <c r="I5058" s="103"/>
    </row>
    <row r="5059" spans="1:9" x14ac:dyDescent="0.35">
      <c r="A5059" t="s">
        <v>6557</v>
      </c>
      <c r="B5059" t="s">
        <v>51</v>
      </c>
      <c r="C5059" t="s">
        <v>3113</v>
      </c>
      <c r="D5059" t="s">
        <v>5072</v>
      </c>
      <c r="E5059" s="103">
        <v>1.4156704756760331E-2</v>
      </c>
      <c r="F5059" s="103">
        <v>677948</v>
      </c>
      <c r="G5059" s="103">
        <v>4</v>
      </c>
      <c r="H5059" t="s">
        <v>1078</v>
      </c>
      <c r="I5059" s="103"/>
    </row>
    <row r="5060" spans="1:9" x14ac:dyDescent="0.35">
      <c r="A5060" t="s">
        <v>3901</v>
      </c>
      <c r="B5060" t="s">
        <v>51</v>
      </c>
      <c r="C5060" t="s">
        <v>3113</v>
      </c>
      <c r="D5060" t="s">
        <v>42</v>
      </c>
      <c r="E5060" s="103">
        <v>1.3488286104892487E-2</v>
      </c>
      <c r="F5060" s="103">
        <v>677948</v>
      </c>
      <c r="G5060" s="103">
        <v>4</v>
      </c>
      <c r="H5060" t="s">
        <v>1078</v>
      </c>
      <c r="I5060" s="103"/>
    </row>
    <row r="5061" spans="1:9" x14ac:dyDescent="0.35">
      <c r="A5061" t="s">
        <v>3902</v>
      </c>
      <c r="B5061" t="s">
        <v>51</v>
      </c>
      <c r="C5061" t="s">
        <v>3113</v>
      </c>
      <c r="D5061" t="s">
        <v>1767</v>
      </c>
      <c r="E5061" s="103">
        <v>1.340689306253982E-2</v>
      </c>
      <c r="F5061" s="103">
        <v>677948</v>
      </c>
      <c r="G5061" s="103">
        <v>4</v>
      </c>
      <c r="H5061" t="s">
        <v>1078</v>
      </c>
      <c r="I5061" s="103"/>
    </row>
    <row r="5062" spans="1:9" x14ac:dyDescent="0.35">
      <c r="A5062" t="s">
        <v>3903</v>
      </c>
      <c r="B5062" t="s">
        <v>51</v>
      </c>
      <c r="C5062" t="s">
        <v>3113</v>
      </c>
      <c r="D5062" t="s">
        <v>1768</v>
      </c>
      <c r="E5062" s="103">
        <v>5.1247134765473636E-3</v>
      </c>
      <c r="F5062" s="103">
        <v>677948</v>
      </c>
      <c r="G5062" s="103">
        <v>4</v>
      </c>
      <c r="H5062" t="s">
        <v>1078</v>
      </c>
      <c r="I5062" s="103"/>
    </row>
    <row r="5063" spans="1:9" x14ac:dyDescent="0.35">
      <c r="A5063" t="s">
        <v>3904</v>
      </c>
      <c r="B5063" t="s">
        <v>51</v>
      </c>
      <c r="C5063" t="s">
        <v>3113</v>
      </c>
      <c r="D5063" t="s">
        <v>340</v>
      </c>
      <c r="E5063" s="103">
        <v>1.3502866006176711E-2</v>
      </c>
      <c r="F5063" s="103">
        <v>677948</v>
      </c>
      <c r="G5063" s="103">
        <v>4</v>
      </c>
      <c r="H5063" t="s">
        <v>1078</v>
      </c>
      <c r="I5063" s="103"/>
    </row>
    <row r="5064" spans="1:9" x14ac:dyDescent="0.35">
      <c r="A5064" t="s">
        <v>3905</v>
      </c>
      <c r="B5064" t="s">
        <v>51</v>
      </c>
      <c r="C5064" t="s">
        <v>3113</v>
      </c>
      <c r="D5064" t="s">
        <v>777</v>
      </c>
      <c r="E5064" s="103">
        <v>1.5873177484611509E-2</v>
      </c>
      <c r="F5064" s="103">
        <v>677948</v>
      </c>
      <c r="G5064" s="103">
        <v>4</v>
      </c>
      <c r="H5064" t="s">
        <v>1078</v>
      </c>
      <c r="I5064" s="103"/>
    </row>
    <row r="5065" spans="1:9" x14ac:dyDescent="0.35">
      <c r="A5065" t="s">
        <v>3906</v>
      </c>
      <c r="B5065" t="s">
        <v>51</v>
      </c>
      <c r="C5065" t="s">
        <v>3113</v>
      </c>
      <c r="D5065" t="s">
        <v>776</v>
      </c>
      <c r="E5065" s="103">
        <v>3.6994436237268953E-2</v>
      </c>
      <c r="F5065" s="103">
        <v>677948</v>
      </c>
      <c r="G5065" s="103">
        <v>4</v>
      </c>
      <c r="H5065" t="s">
        <v>1078</v>
      </c>
      <c r="I5065" s="103"/>
    </row>
    <row r="5066" spans="1:9" x14ac:dyDescent="0.35">
      <c r="A5066" t="s">
        <v>3907</v>
      </c>
      <c r="B5066" t="s">
        <v>47</v>
      </c>
      <c r="C5066" t="s">
        <v>3115</v>
      </c>
      <c r="D5066" t="s">
        <v>54</v>
      </c>
      <c r="E5066" s="103">
        <v>485117</v>
      </c>
      <c r="F5066" s="103">
        <v>677948</v>
      </c>
      <c r="G5066" s="103">
        <v>4</v>
      </c>
      <c r="H5066" t="s">
        <v>54</v>
      </c>
      <c r="I5066" s="103"/>
    </row>
    <row r="5067" spans="1:9" x14ac:dyDescent="0.35">
      <c r="A5067" t="s">
        <v>3908</v>
      </c>
      <c r="B5067" t="s">
        <v>48</v>
      </c>
      <c r="C5067" t="s">
        <v>3115</v>
      </c>
      <c r="D5067" t="s">
        <v>54</v>
      </c>
      <c r="E5067" s="103">
        <v>5235860733.9580078</v>
      </c>
      <c r="F5067" s="103">
        <v>677948</v>
      </c>
      <c r="G5067" s="103">
        <v>4</v>
      </c>
      <c r="H5067" t="s">
        <v>54</v>
      </c>
      <c r="I5067" s="103"/>
    </row>
    <row r="5068" spans="1:9" x14ac:dyDescent="0.35">
      <c r="A5068" t="s">
        <v>3909</v>
      </c>
      <c r="B5068" t="s">
        <v>49</v>
      </c>
      <c r="C5068" t="s">
        <v>3115</v>
      </c>
      <c r="D5068" t="s">
        <v>54</v>
      </c>
      <c r="E5068" s="103">
        <v>0.71556668063037288</v>
      </c>
      <c r="F5068" s="103">
        <v>677948</v>
      </c>
      <c r="G5068" s="103">
        <v>4</v>
      </c>
      <c r="H5068" t="s">
        <v>54</v>
      </c>
      <c r="I5068" s="103"/>
    </row>
    <row r="5069" spans="1:9" x14ac:dyDescent="0.35">
      <c r="A5069" t="s">
        <v>3910</v>
      </c>
      <c r="B5069" t="s">
        <v>50</v>
      </c>
      <c r="C5069" t="s">
        <v>3115</v>
      </c>
      <c r="D5069" t="s">
        <v>54</v>
      </c>
      <c r="E5069" s="103">
        <v>7723.1007893791375</v>
      </c>
      <c r="F5069" s="103">
        <v>677948</v>
      </c>
      <c r="G5069" s="103">
        <v>4</v>
      </c>
      <c r="H5069" t="s">
        <v>54</v>
      </c>
      <c r="I5069" s="103"/>
    </row>
    <row r="5070" spans="1:9" x14ac:dyDescent="0.35">
      <c r="A5070" t="s">
        <v>3911</v>
      </c>
      <c r="B5070" t="s">
        <v>51</v>
      </c>
      <c r="C5070" t="s">
        <v>3115</v>
      </c>
      <c r="D5070" t="s">
        <v>40</v>
      </c>
      <c r="E5070" s="103">
        <v>1.8202897793339456E-2</v>
      </c>
      <c r="F5070" s="103">
        <v>677948</v>
      </c>
      <c r="G5070" s="103">
        <v>4</v>
      </c>
      <c r="H5070" t="s">
        <v>1078</v>
      </c>
      <c r="I5070" s="103"/>
    </row>
    <row r="5071" spans="1:9" x14ac:dyDescent="0.35">
      <c r="A5071" t="s">
        <v>6558</v>
      </c>
      <c r="B5071" t="s">
        <v>51</v>
      </c>
      <c r="C5071" t="s">
        <v>3115</v>
      </c>
      <c r="D5071" t="s">
        <v>5070</v>
      </c>
      <c r="E5071" s="103">
        <v>1.8405832671393511E-2</v>
      </c>
      <c r="F5071" s="103">
        <v>677948</v>
      </c>
      <c r="G5071" s="103">
        <v>4</v>
      </c>
      <c r="H5071" t="s">
        <v>1078</v>
      </c>
      <c r="I5071" s="103"/>
    </row>
    <row r="5072" spans="1:9" x14ac:dyDescent="0.35">
      <c r="A5072" t="s">
        <v>6559</v>
      </c>
      <c r="B5072" t="s">
        <v>51</v>
      </c>
      <c r="C5072" t="s">
        <v>3115</v>
      </c>
      <c r="D5072" t="s">
        <v>5071</v>
      </c>
      <c r="E5072" s="103">
        <v>1.8205437037699179E-2</v>
      </c>
      <c r="F5072" s="103">
        <v>677948</v>
      </c>
      <c r="G5072" s="103">
        <v>4</v>
      </c>
      <c r="H5072" t="s">
        <v>1078</v>
      </c>
      <c r="I5072" s="103"/>
    </row>
    <row r="5073" spans="1:9" x14ac:dyDescent="0.35">
      <c r="A5073" t="s">
        <v>6560</v>
      </c>
      <c r="B5073" t="s">
        <v>51</v>
      </c>
      <c r="C5073" t="s">
        <v>3115</v>
      </c>
      <c r="D5073" t="s">
        <v>5072</v>
      </c>
      <c r="E5073" s="103">
        <v>1.8405139834821012E-2</v>
      </c>
      <c r="F5073" s="103">
        <v>677948</v>
      </c>
      <c r="G5073" s="103">
        <v>4</v>
      </c>
      <c r="H5073" t="s">
        <v>1078</v>
      </c>
      <c r="I5073" s="103"/>
    </row>
    <row r="5074" spans="1:9" x14ac:dyDescent="0.35">
      <c r="A5074" t="s">
        <v>3912</v>
      </c>
      <c r="B5074" t="s">
        <v>51</v>
      </c>
      <c r="C5074" t="s">
        <v>3115</v>
      </c>
      <c r="D5074" t="s">
        <v>42</v>
      </c>
      <c r="E5074" s="103">
        <v>1.7712871100445352E-2</v>
      </c>
      <c r="F5074" s="103">
        <v>677948</v>
      </c>
      <c r="G5074" s="103">
        <v>4</v>
      </c>
      <c r="H5074" t="s">
        <v>1078</v>
      </c>
      <c r="I5074" s="103"/>
    </row>
    <row r="5075" spans="1:9" x14ac:dyDescent="0.35">
      <c r="A5075" t="s">
        <v>3913</v>
      </c>
      <c r="B5075" t="s">
        <v>51</v>
      </c>
      <c r="C5075" t="s">
        <v>3115</v>
      </c>
      <c r="D5075" t="s">
        <v>1767</v>
      </c>
      <c r="E5075" s="103">
        <v>1.7542972777521922E-2</v>
      </c>
      <c r="F5075" s="103">
        <v>677948</v>
      </c>
      <c r="G5075" s="103">
        <v>4</v>
      </c>
      <c r="H5075" t="s">
        <v>1078</v>
      </c>
      <c r="I5075" s="103"/>
    </row>
    <row r="5076" spans="1:9" x14ac:dyDescent="0.35">
      <c r="A5076" t="s">
        <v>3914</v>
      </c>
      <c r="B5076" t="s">
        <v>51</v>
      </c>
      <c r="C5076" t="s">
        <v>3115</v>
      </c>
      <c r="D5076" t="s">
        <v>1768</v>
      </c>
      <c r="E5076" s="103">
        <v>6.4444406777550154E-3</v>
      </c>
      <c r="F5076" s="103">
        <v>677948</v>
      </c>
      <c r="G5076" s="103">
        <v>4</v>
      </c>
      <c r="H5076" t="s">
        <v>1078</v>
      </c>
      <c r="I5076" s="103"/>
    </row>
    <row r="5077" spans="1:9" x14ac:dyDescent="0.35">
      <c r="A5077" t="s">
        <v>3915</v>
      </c>
      <c r="B5077" t="s">
        <v>51</v>
      </c>
      <c r="C5077" t="s">
        <v>3115</v>
      </c>
      <c r="D5077" t="s">
        <v>340</v>
      </c>
      <c r="E5077" s="103">
        <v>1.7773432749575473E-2</v>
      </c>
      <c r="F5077" s="103">
        <v>677948</v>
      </c>
      <c r="G5077" s="103">
        <v>4</v>
      </c>
      <c r="H5077" t="s">
        <v>1078</v>
      </c>
      <c r="I5077" s="103"/>
    </row>
    <row r="5078" spans="1:9" x14ac:dyDescent="0.35">
      <c r="A5078" t="s">
        <v>3916</v>
      </c>
      <c r="B5078" t="s">
        <v>51</v>
      </c>
      <c r="C5078" t="s">
        <v>3115</v>
      </c>
      <c r="D5078" t="s">
        <v>777</v>
      </c>
      <c r="E5078" s="103">
        <v>1.9828376108567518E-2</v>
      </c>
      <c r="F5078" s="103">
        <v>677948</v>
      </c>
      <c r="G5078" s="103">
        <v>4</v>
      </c>
      <c r="H5078" t="s">
        <v>1078</v>
      </c>
      <c r="I5078" s="103"/>
    </row>
    <row r="5079" spans="1:9" x14ac:dyDescent="0.35">
      <c r="A5079" t="s">
        <v>3917</v>
      </c>
      <c r="B5079" t="s">
        <v>51</v>
      </c>
      <c r="C5079" t="s">
        <v>3115</v>
      </c>
      <c r="D5079" t="s">
        <v>776</v>
      </c>
      <c r="E5079" s="103">
        <v>4.7590406070797252E-2</v>
      </c>
      <c r="F5079" s="103">
        <v>677948</v>
      </c>
      <c r="G5079" s="103">
        <v>4</v>
      </c>
      <c r="H5079" t="s">
        <v>1078</v>
      </c>
      <c r="I5079" s="103"/>
    </row>
    <row r="5080" spans="1:9" x14ac:dyDescent="0.35">
      <c r="A5080" t="s">
        <v>170</v>
      </c>
      <c r="B5080" t="s">
        <v>49</v>
      </c>
      <c r="C5080" t="s">
        <v>40</v>
      </c>
      <c r="D5080" t="s">
        <v>54</v>
      </c>
      <c r="E5080" s="103">
        <v>1</v>
      </c>
      <c r="F5080" s="103">
        <v>677948</v>
      </c>
      <c r="G5080" s="103">
        <v>4</v>
      </c>
      <c r="H5080" t="s">
        <v>54</v>
      </c>
      <c r="I5080" s="103"/>
    </row>
    <row r="5081" spans="1:9" x14ac:dyDescent="0.35">
      <c r="A5081" t="s">
        <v>171</v>
      </c>
      <c r="B5081" t="s">
        <v>50</v>
      </c>
      <c r="C5081" t="s">
        <v>40</v>
      </c>
      <c r="D5081" t="s">
        <v>54</v>
      </c>
      <c r="E5081" s="103">
        <v>595606.68730775244</v>
      </c>
      <c r="F5081" s="103">
        <v>677948</v>
      </c>
      <c r="G5081" s="103">
        <v>4</v>
      </c>
      <c r="H5081" t="s">
        <v>54</v>
      </c>
      <c r="I5081" s="103"/>
    </row>
    <row r="5082" spans="1:9" x14ac:dyDescent="0.35">
      <c r="A5082" t="s">
        <v>1336</v>
      </c>
      <c r="B5082" t="s">
        <v>51</v>
      </c>
      <c r="C5082" t="s">
        <v>40</v>
      </c>
      <c r="D5082" t="s">
        <v>40</v>
      </c>
      <c r="E5082" s="103">
        <v>1</v>
      </c>
      <c r="F5082" s="103">
        <v>677948</v>
      </c>
      <c r="G5082" s="103">
        <v>4</v>
      </c>
      <c r="H5082" t="s">
        <v>1078</v>
      </c>
      <c r="I5082" s="103"/>
    </row>
    <row r="5083" spans="1:9" x14ac:dyDescent="0.35">
      <c r="A5083" t="s">
        <v>6561</v>
      </c>
      <c r="B5083" t="s">
        <v>51</v>
      </c>
      <c r="C5083" t="s">
        <v>40</v>
      </c>
      <c r="D5083" t="s">
        <v>5070</v>
      </c>
      <c r="E5083" s="103">
        <v>1.0105252394790554</v>
      </c>
      <c r="F5083" s="103">
        <v>677948</v>
      </c>
      <c r="G5083" s="103">
        <v>4</v>
      </c>
      <c r="H5083" t="s">
        <v>1078</v>
      </c>
      <c r="I5083" s="103"/>
    </row>
    <row r="5084" spans="1:9" x14ac:dyDescent="0.35">
      <c r="A5084" t="s">
        <v>6562</v>
      </c>
      <c r="B5084" t="s">
        <v>51</v>
      </c>
      <c r="C5084" t="s">
        <v>40</v>
      </c>
      <c r="D5084" t="s">
        <v>5071</v>
      </c>
      <c r="E5084" s="103">
        <v>1.0006989504650596</v>
      </c>
      <c r="F5084" s="103">
        <v>677948</v>
      </c>
      <c r="G5084" s="103">
        <v>4</v>
      </c>
      <c r="H5084" t="s">
        <v>1078</v>
      </c>
      <c r="I5084" s="103"/>
    </row>
    <row r="5085" spans="1:9" x14ac:dyDescent="0.35">
      <c r="A5085" t="s">
        <v>6563</v>
      </c>
      <c r="B5085" t="s">
        <v>51</v>
      </c>
      <c r="C5085" t="s">
        <v>40</v>
      </c>
      <c r="D5085" t="s">
        <v>5072</v>
      </c>
      <c r="E5085" s="103">
        <v>1.0104609083287046</v>
      </c>
      <c r="F5085" s="103">
        <v>677948</v>
      </c>
      <c r="G5085" s="103">
        <v>4</v>
      </c>
      <c r="H5085" t="s">
        <v>1078</v>
      </c>
      <c r="I5085" s="103"/>
    </row>
    <row r="5086" spans="1:9" x14ac:dyDescent="0.35">
      <c r="A5086" t="s">
        <v>1337</v>
      </c>
      <c r="B5086" t="s">
        <v>51</v>
      </c>
      <c r="C5086" t="s">
        <v>40</v>
      </c>
      <c r="D5086" t="s">
        <v>42</v>
      </c>
      <c r="E5086" s="103">
        <v>0.9902181595829409</v>
      </c>
      <c r="F5086" s="103">
        <v>677948</v>
      </c>
      <c r="G5086" s="103">
        <v>4</v>
      </c>
      <c r="H5086" t="s">
        <v>1078</v>
      </c>
      <c r="I5086" s="103"/>
    </row>
    <row r="5087" spans="1:9" x14ac:dyDescent="0.35">
      <c r="A5087" t="s">
        <v>2263</v>
      </c>
      <c r="B5087" t="s">
        <v>51</v>
      </c>
      <c r="C5087" t="s">
        <v>40</v>
      </c>
      <c r="D5087" t="s">
        <v>1767</v>
      </c>
      <c r="E5087" s="103">
        <v>0.98313864388898475</v>
      </c>
      <c r="F5087" s="103">
        <v>677948</v>
      </c>
      <c r="G5087" s="103">
        <v>4</v>
      </c>
      <c r="H5087" t="s">
        <v>1078</v>
      </c>
      <c r="I5087" s="103"/>
    </row>
    <row r="5088" spans="1:9" x14ac:dyDescent="0.35">
      <c r="A5088" t="s">
        <v>2264</v>
      </c>
      <c r="B5088" t="s">
        <v>51</v>
      </c>
      <c r="C5088" t="s">
        <v>40</v>
      </c>
      <c r="D5088" t="s">
        <v>1768</v>
      </c>
      <c r="E5088" s="103">
        <v>0.48521262892998129</v>
      </c>
      <c r="F5088" s="103">
        <v>677948</v>
      </c>
      <c r="G5088" s="103">
        <v>4</v>
      </c>
      <c r="H5088" t="s">
        <v>1078</v>
      </c>
      <c r="I5088" s="103"/>
    </row>
    <row r="5089" spans="1:9" x14ac:dyDescent="0.35">
      <c r="A5089" t="s">
        <v>1338</v>
      </c>
      <c r="B5089" t="s">
        <v>51</v>
      </c>
      <c r="C5089" t="s">
        <v>40</v>
      </c>
      <c r="D5089" t="s">
        <v>340</v>
      </c>
      <c r="E5089" s="103">
        <v>0.97291715458548056</v>
      </c>
      <c r="F5089" s="103">
        <v>677948</v>
      </c>
      <c r="G5089" s="103">
        <v>4</v>
      </c>
      <c r="H5089" t="s">
        <v>1078</v>
      </c>
      <c r="I5089" s="103"/>
    </row>
    <row r="5090" spans="1:9" x14ac:dyDescent="0.35">
      <c r="A5090" t="s">
        <v>1339</v>
      </c>
      <c r="B5090" t="s">
        <v>51</v>
      </c>
      <c r="C5090" t="s">
        <v>40</v>
      </c>
      <c r="D5090" t="s">
        <v>777</v>
      </c>
      <c r="E5090" s="103">
        <v>1.1037377302118294</v>
      </c>
      <c r="F5090" s="103">
        <v>677948</v>
      </c>
      <c r="G5090" s="103">
        <v>4</v>
      </c>
      <c r="H5090" t="s">
        <v>1078</v>
      </c>
      <c r="I5090" s="103"/>
    </row>
    <row r="5091" spans="1:9" x14ac:dyDescent="0.35">
      <c r="A5091" t="s">
        <v>565</v>
      </c>
      <c r="B5091" t="s">
        <v>44</v>
      </c>
      <c r="C5091" t="s">
        <v>40</v>
      </c>
      <c r="D5091" t="s">
        <v>777</v>
      </c>
      <c r="E5091" s="103">
        <v>0.44224040781888874</v>
      </c>
      <c r="F5091" s="103">
        <v>677948</v>
      </c>
      <c r="G5091" s="103">
        <v>4</v>
      </c>
      <c r="H5091" t="s">
        <v>54</v>
      </c>
      <c r="I5091" s="103"/>
    </row>
    <row r="5092" spans="1:9" x14ac:dyDescent="0.35">
      <c r="A5092" t="s">
        <v>566</v>
      </c>
      <c r="B5092" t="s">
        <v>45</v>
      </c>
      <c r="C5092" t="s">
        <v>40</v>
      </c>
      <c r="D5092" t="s">
        <v>777</v>
      </c>
      <c r="E5092" s="103">
        <v>3.6560329605456868E-2</v>
      </c>
      <c r="F5092" s="103">
        <v>677948</v>
      </c>
      <c r="G5092" s="103">
        <v>4</v>
      </c>
      <c r="H5092" t="s">
        <v>54</v>
      </c>
      <c r="I5092" s="103"/>
    </row>
    <row r="5093" spans="1:9" x14ac:dyDescent="0.35">
      <c r="A5093" t="s">
        <v>567</v>
      </c>
      <c r="B5093" t="s">
        <v>46</v>
      </c>
      <c r="C5093" t="s">
        <v>40</v>
      </c>
      <c r="D5093" t="s">
        <v>777</v>
      </c>
      <c r="E5093" s="103">
        <v>4.1292338040532454E-3</v>
      </c>
      <c r="F5093" s="103">
        <v>677948</v>
      </c>
      <c r="G5093" s="103">
        <v>4</v>
      </c>
      <c r="H5093" t="s">
        <v>54</v>
      </c>
      <c r="I5093" s="103"/>
    </row>
    <row r="5094" spans="1:9" x14ac:dyDescent="0.35">
      <c r="A5094" t="s">
        <v>1340</v>
      </c>
      <c r="B5094" t="s">
        <v>51</v>
      </c>
      <c r="C5094" t="s">
        <v>40</v>
      </c>
      <c r="D5094" t="s">
        <v>776</v>
      </c>
      <c r="E5094" s="103">
        <v>2.632155404946241</v>
      </c>
      <c r="F5094" s="103">
        <v>677948</v>
      </c>
      <c r="G5094" s="103">
        <v>4</v>
      </c>
      <c r="H5094" t="s">
        <v>1078</v>
      </c>
      <c r="I5094" s="103"/>
    </row>
    <row r="5095" spans="1:9" x14ac:dyDescent="0.35">
      <c r="A5095" t="s">
        <v>569</v>
      </c>
      <c r="B5095" t="s">
        <v>44</v>
      </c>
      <c r="C5095" t="s">
        <v>40</v>
      </c>
      <c r="D5095" t="s">
        <v>776</v>
      </c>
      <c r="E5095" s="103">
        <v>0</v>
      </c>
      <c r="F5095" s="103">
        <v>677948</v>
      </c>
      <c r="G5095" s="103">
        <v>4</v>
      </c>
      <c r="H5095" t="s">
        <v>54</v>
      </c>
      <c r="I5095" s="103"/>
    </row>
    <row r="5096" spans="1:9" x14ac:dyDescent="0.35">
      <c r="A5096" t="s">
        <v>570</v>
      </c>
      <c r="B5096" t="s">
        <v>45</v>
      </c>
      <c r="C5096" t="s">
        <v>40</v>
      </c>
      <c r="D5096" t="s">
        <v>776</v>
      </c>
      <c r="E5096" s="103">
        <v>0</v>
      </c>
      <c r="F5096" s="103">
        <v>677948</v>
      </c>
      <c r="G5096" s="103">
        <v>4</v>
      </c>
      <c r="H5096" t="s">
        <v>54</v>
      </c>
      <c r="I5096" s="103"/>
    </row>
    <row r="5097" spans="1:9" x14ac:dyDescent="0.35">
      <c r="A5097" t="s">
        <v>571</v>
      </c>
      <c r="B5097" t="s">
        <v>46</v>
      </c>
      <c r="C5097" t="s">
        <v>40</v>
      </c>
      <c r="D5097" t="s">
        <v>776</v>
      </c>
      <c r="E5097" s="103">
        <v>0</v>
      </c>
      <c r="F5097" s="103">
        <v>677948</v>
      </c>
      <c r="G5097" s="103">
        <v>4</v>
      </c>
      <c r="H5097" t="s">
        <v>54</v>
      </c>
      <c r="I5097" s="103"/>
    </row>
    <row r="5098" spans="1:9" x14ac:dyDescent="0.35">
      <c r="A5098" t="s">
        <v>6564</v>
      </c>
      <c r="B5098" t="s">
        <v>49</v>
      </c>
      <c r="C5098" t="s">
        <v>5070</v>
      </c>
      <c r="D5098" t="s">
        <v>54</v>
      </c>
      <c r="E5098" s="103">
        <v>1</v>
      </c>
      <c r="F5098" s="103">
        <v>677948</v>
      </c>
      <c r="G5098" s="103">
        <v>4</v>
      </c>
      <c r="H5098" t="s">
        <v>54</v>
      </c>
      <c r="I5098" s="103"/>
    </row>
    <row r="5099" spans="1:9" x14ac:dyDescent="0.35">
      <c r="A5099" t="s">
        <v>6565</v>
      </c>
      <c r="B5099" t="s">
        <v>50</v>
      </c>
      <c r="C5099" t="s">
        <v>5070</v>
      </c>
      <c r="D5099" t="s">
        <v>54</v>
      </c>
      <c r="E5099" s="103">
        <v>589822.50044829235</v>
      </c>
      <c r="F5099" s="103">
        <v>677948</v>
      </c>
      <c r="G5099" s="103">
        <v>4</v>
      </c>
      <c r="H5099" t="s">
        <v>54</v>
      </c>
      <c r="I5099" s="103"/>
    </row>
    <row r="5100" spans="1:9" x14ac:dyDescent="0.35">
      <c r="A5100" t="s">
        <v>6566</v>
      </c>
      <c r="B5100" t="s">
        <v>51</v>
      </c>
      <c r="C5100" t="s">
        <v>5070</v>
      </c>
      <c r="D5100" t="s">
        <v>40</v>
      </c>
      <c r="E5100" s="103">
        <v>0.99033620608958584</v>
      </c>
      <c r="F5100" s="103">
        <v>677948</v>
      </c>
      <c r="G5100" s="103">
        <v>4</v>
      </c>
      <c r="H5100" t="s">
        <v>1078</v>
      </c>
      <c r="I5100" s="103"/>
    </row>
    <row r="5101" spans="1:9" x14ac:dyDescent="0.35">
      <c r="A5101" t="s">
        <v>6567</v>
      </c>
      <c r="B5101" t="s">
        <v>51</v>
      </c>
      <c r="C5101" t="s">
        <v>5070</v>
      </c>
      <c r="D5101" t="s">
        <v>5070</v>
      </c>
      <c r="E5101" s="103">
        <v>1</v>
      </c>
      <c r="F5101" s="103">
        <v>677948</v>
      </c>
      <c r="G5101" s="103">
        <v>4</v>
      </c>
      <c r="H5101" t="s">
        <v>1078</v>
      </c>
      <c r="I5101" s="103"/>
    </row>
    <row r="5102" spans="1:9" x14ac:dyDescent="0.35">
      <c r="A5102" t="s">
        <v>6568</v>
      </c>
      <c r="B5102" t="s">
        <v>51</v>
      </c>
      <c r="C5102" t="s">
        <v>5070</v>
      </c>
      <c r="D5102" t="s">
        <v>5071</v>
      </c>
      <c r="E5102" s="103">
        <v>0.99087454207976733</v>
      </c>
      <c r="F5102" s="103">
        <v>677948</v>
      </c>
      <c r="G5102" s="103">
        <v>4</v>
      </c>
      <c r="H5102" t="s">
        <v>1078</v>
      </c>
      <c r="I5102" s="103"/>
    </row>
    <row r="5103" spans="1:9" x14ac:dyDescent="0.35">
      <c r="A5103" t="s">
        <v>6569</v>
      </c>
      <c r="B5103" t="s">
        <v>51</v>
      </c>
      <c r="C5103" t="s">
        <v>5070</v>
      </c>
      <c r="D5103" t="s">
        <v>5072</v>
      </c>
      <c r="E5103" s="103">
        <v>0.99993629005298423</v>
      </c>
      <c r="F5103" s="103">
        <v>677948</v>
      </c>
      <c r="G5103" s="103">
        <v>4</v>
      </c>
      <c r="H5103" t="s">
        <v>1078</v>
      </c>
      <c r="I5103" s="103"/>
    </row>
    <row r="5104" spans="1:9" x14ac:dyDescent="0.35">
      <c r="A5104" t="s">
        <v>6570</v>
      </c>
      <c r="B5104" t="s">
        <v>51</v>
      </c>
      <c r="C5104" t="s">
        <v>5070</v>
      </c>
      <c r="D5104" t="s">
        <v>42</v>
      </c>
      <c r="E5104" s="103">
        <v>0.97991050691723935</v>
      </c>
      <c r="F5104" s="103">
        <v>677948</v>
      </c>
      <c r="G5104" s="103">
        <v>4</v>
      </c>
      <c r="H5104" t="s">
        <v>1078</v>
      </c>
      <c r="I5104" s="103"/>
    </row>
    <row r="5105" spans="1:9" x14ac:dyDescent="0.35">
      <c r="A5105" t="s">
        <v>6571</v>
      </c>
      <c r="B5105" t="s">
        <v>51</v>
      </c>
      <c r="C5105" t="s">
        <v>5070</v>
      </c>
      <c r="D5105" t="s">
        <v>1767</v>
      </c>
      <c r="E5105" s="103">
        <v>0.97291970701612551</v>
      </c>
      <c r="F5105" s="103">
        <v>677948</v>
      </c>
      <c r="G5105" s="103">
        <v>4</v>
      </c>
      <c r="H5105" t="s">
        <v>1078</v>
      </c>
      <c r="I5105" s="103"/>
    </row>
    <row r="5106" spans="1:9" x14ac:dyDescent="0.35">
      <c r="A5106" t="s">
        <v>6572</v>
      </c>
      <c r="B5106" t="s">
        <v>51</v>
      </c>
      <c r="C5106" t="s">
        <v>5070</v>
      </c>
      <c r="D5106" t="s">
        <v>1768</v>
      </c>
      <c r="E5106" s="103">
        <v>0.48104095416542569</v>
      </c>
      <c r="F5106" s="103">
        <v>677948</v>
      </c>
      <c r="G5106" s="103">
        <v>4</v>
      </c>
      <c r="H5106" t="s">
        <v>1078</v>
      </c>
      <c r="I5106" s="103"/>
    </row>
    <row r="5107" spans="1:9" x14ac:dyDescent="0.35">
      <c r="A5107" t="s">
        <v>6573</v>
      </c>
      <c r="B5107" t="s">
        <v>51</v>
      </c>
      <c r="C5107" t="s">
        <v>5070</v>
      </c>
      <c r="D5107" t="s">
        <v>340</v>
      </c>
      <c r="E5107" s="103">
        <v>0.96318265277642645</v>
      </c>
      <c r="F5107" s="103">
        <v>677948</v>
      </c>
      <c r="G5107" s="103">
        <v>4</v>
      </c>
      <c r="H5107" t="s">
        <v>1078</v>
      </c>
      <c r="I5107" s="103"/>
    </row>
    <row r="5108" spans="1:9" x14ac:dyDescent="0.35">
      <c r="A5108" t="s">
        <v>6574</v>
      </c>
      <c r="B5108" t="s">
        <v>51</v>
      </c>
      <c r="C5108" t="s">
        <v>5070</v>
      </c>
      <c r="D5108" t="s">
        <v>777</v>
      </c>
      <c r="E5108" s="103">
        <v>1.0935709028939657</v>
      </c>
      <c r="F5108" s="103">
        <v>677948</v>
      </c>
      <c r="G5108" s="103">
        <v>4</v>
      </c>
      <c r="H5108" t="s">
        <v>1078</v>
      </c>
      <c r="I5108" s="103"/>
    </row>
    <row r="5109" spans="1:9" x14ac:dyDescent="0.35">
      <c r="A5109" t="s">
        <v>6575</v>
      </c>
      <c r="B5109" t="s">
        <v>44</v>
      </c>
      <c r="C5109" t="s">
        <v>5070</v>
      </c>
      <c r="D5109" t="s">
        <v>777</v>
      </c>
      <c r="E5109" s="103">
        <v>0.46246762288553106</v>
      </c>
      <c r="F5109" s="103">
        <v>677948</v>
      </c>
      <c r="G5109" s="103">
        <v>4</v>
      </c>
      <c r="H5109" t="s">
        <v>54</v>
      </c>
      <c r="I5109" s="103"/>
    </row>
    <row r="5110" spans="1:9" x14ac:dyDescent="0.35">
      <c r="A5110" t="s">
        <v>6576</v>
      </c>
      <c r="B5110" t="s">
        <v>45</v>
      </c>
      <c r="C5110" t="s">
        <v>5070</v>
      </c>
      <c r="D5110" t="s">
        <v>777</v>
      </c>
      <c r="E5110" s="103">
        <v>4.2610604658132357E-2</v>
      </c>
      <c r="F5110" s="103">
        <v>677948</v>
      </c>
      <c r="G5110" s="103">
        <v>4</v>
      </c>
      <c r="H5110" t="s">
        <v>54</v>
      </c>
      <c r="I5110" s="103"/>
    </row>
    <row r="5111" spans="1:9" x14ac:dyDescent="0.35">
      <c r="A5111" t="s">
        <v>6577</v>
      </c>
      <c r="B5111" t="s">
        <v>46</v>
      </c>
      <c r="C5111" t="s">
        <v>5070</v>
      </c>
      <c r="D5111" t="s">
        <v>777</v>
      </c>
      <c r="E5111" s="103">
        <v>5.3349229992052608E-3</v>
      </c>
      <c r="F5111" s="103">
        <v>677948</v>
      </c>
      <c r="G5111" s="103">
        <v>4</v>
      </c>
      <c r="H5111" t="s">
        <v>54</v>
      </c>
      <c r="I5111" s="103"/>
    </row>
    <row r="5112" spans="1:9" x14ac:dyDescent="0.35">
      <c r="A5112" t="s">
        <v>6578</v>
      </c>
      <c r="B5112" t="s">
        <v>51</v>
      </c>
      <c r="C5112" t="s">
        <v>5070</v>
      </c>
      <c r="D5112" t="s">
        <v>776</v>
      </c>
      <c r="E5112" s="103">
        <v>2.6069355349301917</v>
      </c>
      <c r="F5112" s="103">
        <v>677948</v>
      </c>
      <c r="G5112" s="103">
        <v>4</v>
      </c>
      <c r="H5112" t="s">
        <v>1078</v>
      </c>
      <c r="I5112" s="103"/>
    </row>
    <row r="5113" spans="1:9" x14ac:dyDescent="0.35">
      <c r="A5113" t="s">
        <v>6579</v>
      </c>
      <c r="B5113" t="s">
        <v>44</v>
      </c>
      <c r="C5113" t="s">
        <v>5070</v>
      </c>
      <c r="D5113" t="s">
        <v>776</v>
      </c>
      <c r="E5113" s="103">
        <v>0</v>
      </c>
      <c r="F5113" s="103">
        <v>677948</v>
      </c>
      <c r="G5113" s="103">
        <v>4</v>
      </c>
      <c r="H5113" t="s">
        <v>54</v>
      </c>
      <c r="I5113" s="103"/>
    </row>
    <row r="5114" spans="1:9" x14ac:dyDescent="0.35">
      <c r="A5114" t="s">
        <v>6580</v>
      </c>
      <c r="B5114" t="s">
        <v>45</v>
      </c>
      <c r="C5114" t="s">
        <v>5070</v>
      </c>
      <c r="D5114" t="s">
        <v>776</v>
      </c>
      <c r="E5114" s="103">
        <v>0</v>
      </c>
      <c r="F5114" s="103">
        <v>677948</v>
      </c>
      <c r="G5114" s="103">
        <v>4</v>
      </c>
      <c r="H5114" t="s">
        <v>54</v>
      </c>
      <c r="I5114" s="103"/>
    </row>
    <row r="5115" spans="1:9" x14ac:dyDescent="0.35">
      <c r="A5115" t="s">
        <v>6581</v>
      </c>
      <c r="B5115" t="s">
        <v>46</v>
      </c>
      <c r="C5115" t="s">
        <v>5070</v>
      </c>
      <c r="D5115" t="s">
        <v>776</v>
      </c>
      <c r="E5115" s="103">
        <v>0</v>
      </c>
      <c r="F5115" s="103">
        <v>677948</v>
      </c>
      <c r="G5115" s="103">
        <v>4</v>
      </c>
      <c r="H5115" t="s">
        <v>54</v>
      </c>
      <c r="I5115" s="103"/>
    </row>
    <row r="5116" spans="1:9" x14ac:dyDescent="0.35">
      <c r="A5116" t="s">
        <v>6582</v>
      </c>
      <c r="B5116" t="s">
        <v>49</v>
      </c>
      <c r="C5116" t="s">
        <v>5071</v>
      </c>
      <c r="D5116" t="s">
        <v>54</v>
      </c>
      <c r="E5116" s="103">
        <v>1</v>
      </c>
      <c r="F5116" s="103">
        <v>677948</v>
      </c>
      <c r="G5116" s="103">
        <v>4</v>
      </c>
      <c r="H5116" t="s">
        <v>54</v>
      </c>
      <c r="I5116" s="103"/>
    </row>
    <row r="5117" spans="1:9" x14ac:dyDescent="0.35">
      <c r="A5117" t="s">
        <v>6583</v>
      </c>
      <c r="B5117" t="s">
        <v>50</v>
      </c>
      <c r="C5117" t="s">
        <v>5071</v>
      </c>
      <c r="D5117" t="s">
        <v>54</v>
      </c>
      <c r="E5117" s="103">
        <v>595278.41185846739</v>
      </c>
      <c r="F5117" s="103">
        <v>677948</v>
      </c>
      <c r="G5117" s="103">
        <v>4</v>
      </c>
      <c r="H5117" t="s">
        <v>54</v>
      </c>
      <c r="I5117" s="103"/>
    </row>
    <row r="5118" spans="1:9" x14ac:dyDescent="0.35">
      <c r="A5118" t="s">
        <v>6584</v>
      </c>
      <c r="B5118" t="s">
        <v>51</v>
      </c>
      <c r="C5118" t="s">
        <v>5071</v>
      </c>
      <c r="D5118" t="s">
        <v>40</v>
      </c>
      <c r="E5118" s="103">
        <v>0.99945973326853466</v>
      </c>
      <c r="F5118" s="103">
        <v>677948</v>
      </c>
      <c r="G5118" s="103">
        <v>4</v>
      </c>
      <c r="H5118" t="s">
        <v>1078</v>
      </c>
      <c r="I5118" s="103"/>
    </row>
    <row r="5119" spans="1:9" x14ac:dyDescent="0.35">
      <c r="A5119" t="s">
        <v>6585</v>
      </c>
      <c r="B5119" t="s">
        <v>51</v>
      </c>
      <c r="C5119" t="s">
        <v>5071</v>
      </c>
      <c r="D5119" t="s">
        <v>5070</v>
      </c>
      <c r="E5119" s="103">
        <v>1.0098241989300065</v>
      </c>
      <c r="F5119" s="103">
        <v>677948</v>
      </c>
      <c r="G5119" s="103">
        <v>4</v>
      </c>
      <c r="H5119" t="s">
        <v>1078</v>
      </c>
      <c r="I5119" s="103"/>
    </row>
    <row r="5120" spans="1:9" x14ac:dyDescent="0.35">
      <c r="A5120" t="s">
        <v>6586</v>
      </c>
      <c r="B5120" t="s">
        <v>51</v>
      </c>
      <c r="C5120" t="s">
        <v>5071</v>
      </c>
      <c r="D5120" t="s">
        <v>5071</v>
      </c>
      <c r="E5120" s="103">
        <v>1</v>
      </c>
      <c r="F5120" s="103">
        <v>677948</v>
      </c>
      <c r="G5120" s="103">
        <v>4</v>
      </c>
      <c r="H5120" t="s">
        <v>1078</v>
      </c>
      <c r="I5120" s="103"/>
    </row>
    <row r="5121" spans="1:9" x14ac:dyDescent="0.35">
      <c r="A5121" t="s">
        <v>6587</v>
      </c>
      <c r="B5121" t="s">
        <v>51</v>
      </c>
      <c r="C5121" t="s">
        <v>5071</v>
      </c>
      <c r="D5121" t="s">
        <v>5072</v>
      </c>
      <c r="E5121" s="103">
        <v>1.0097598677796558</v>
      </c>
      <c r="F5121" s="103">
        <v>677948</v>
      </c>
      <c r="G5121" s="103">
        <v>4</v>
      </c>
      <c r="H5121" t="s">
        <v>1078</v>
      </c>
      <c r="I5121" s="103"/>
    </row>
    <row r="5122" spans="1:9" x14ac:dyDescent="0.35">
      <c r="A5122" t="s">
        <v>6588</v>
      </c>
      <c r="B5122" t="s">
        <v>51</v>
      </c>
      <c r="C5122" t="s">
        <v>5071</v>
      </c>
      <c r="D5122" t="s">
        <v>42</v>
      </c>
      <c r="E5122" s="103">
        <v>0.98952014970414393</v>
      </c>
      <c r="F5122" s="103">
        <v>677948</v>
      </c>
      <c r="G5122" s="103">
        <v>4</v>
      </c>
      <c r="H5122" t="s">
        <v>1078</v>
      </c>
      <c r="I5122" s="103"/>
    </row>
    <row r="5123" spans="1:9" x14ac:dyDescent="0.35">
      <c r="A5123" t="s">
        <v>6589</v>
      </c>
      <c r="B5123" t="s">
        <v>51</v>
      </c>
      <c r="C5123" t="s">
        <v>5071</v>
      </c>
      <c r="D5123" t="s">
        <v>1767</v>
      </c>
      <c r="E5123" s="103">
        <v>0.98244127632962786</v>
      </c>
      <c r="F5123" s="103">
        <v>677948</v>
      </c>
      <c r="G5123" s="103">
        <v>4</v>
      </c>
      <c r="H5123" t="s">
        <v>1078</v>
      </c>
      <c r="I5123" s="103"/>
    </row>
    <row r="5124" spans="1:9" x14ac:dyDescent="0.35">
      <c r="A5124" t="s">
        <v>6590</v>
      </c>
      <c r="B5124" t="s">
        <v>51</v>
      </c>
      <c r="C5124" t="s">
        <v>5071</v>
      </c>
      <c r="D5124" t="s">
        <v>1768</v>
      </c>
      <c r="E5124" s="103">
        <v>0.48464573618967111</v>
      </c>
      <c r="F5124" s="103">
        <v>677948</v>
      </c>
      <c r="G5124" s="103">
        <v>4</v>
      </c>
      <c r="H5124" t="s">
        <v>1078</v>
      </c>
      <c r="I5124" s="103"/>
    </row>
    <row r="5125" spans="1:9" x14ac:dyDescent="0.35">
      <c r="A5125" t="s">
        <v>6591</v>
      </c>
      <c r="B5125" t="s">
        <v>51</v>
      </c>
      <c r="C5125" t="s">
        <v>5071</v>
      </c>
      <c r="D5125" t="s">
        <v>340</v>
      </c>
      <c r="E5125" s="103">
        <v>0.97270788033900679</v>
      </c>
      <c r="F5125" s="103">
        <v>677948</v>
      </c>
      <c r="G5125" s="103">
        <v>4</v>
      </c>
      <c r="H5125" t="s">
        <v>1078</v>
      </c>
      <c r="I5125" s="103"/>
    </row>
    <row r="5126" spans="1:9" x14ac:dyDescent="0.35">
      <c r="A5126" t="s">
        <v>6592</v>
      </c>
      <c r="B5126" t="s">
        <v>51</v>
      </c>
      <c r="C5126" t="s">
        <v>5071</v>
      </c>
      <c r="D5126" t="s">
        <v>777</v>
      </c>
      <c r="E5126" s="103">
        <v>1.1031599450167751</v>
      </c>
      <c r="F5126" s="103">
        <v>677948</v>
      </c>
      <c r="G5126" s="103">
        <v>4</v>
      </c>
      <c r="H5126" t="s">
        <v>1078</v>
      </c>
      <c r="I5126" s="103"/>
    </row>
    <row r="5127" spans="1:9" x14ac:dyDescent="0.35">
      <c r="A5127" t="s">
        <v>6593</v>
      </c>
      <c r="B5127" t="s">
        <v>44</v>
      </c>
      <c r="C5127" t="s">
        <v>5071</v>
      </c>
      <c r="D5127" t="s">
        <v>777</v>
      </c>
      <c r="E5127" s="103">
        <v>0.44307675514936251</v>
      </c>
      <c r="F5127" s="103">
        <v>677948</v>
      </c>
      <c r="G5127" s="103">
        <v>4</v>
      </c>
      <c r="H5127" t="s">
        <v>54</v>
      </c>
      <c r="I5127" s="103"/>
    </row>
    <row r="5128" spans="1:9" x14ac:dyDescent="0.35">
      <c r="A5128" t="s">
        <v>6594</v>
      </c>
      <c r="B5128" t="s">
        <v>45</v>
      </c>
      <c r="C5128" t="s">
        <v>5071</v>
      </c>
      <c r="D5128" t="s">
        <v>777</v>
      </c>
      <c r="E5128" s="103">
        <v>3.6914284746968458E-2</v>
      </c>
      <c r="F5128" s="103">
        <v>677948</v>
      </c>
      <c r="G5128" s="103">
        <v>4</v>
      </c>
      <c r="H5128" t="s">
        <v>54</v>
      </c>
      <c r="I5128" s="103"/>
    </row>
    <row r="5129" spans="1:9" x14ac:dyDescent="0.35">
      <c r="A5129" t="s">
        <v>6595</v>
      </c>
      <c r="B5129" t="s">
        <v>46</v>
      </c>
      <c r="C5129" t="s">
        <v>5071</v>
      </c>
      <c r="D5129" t="s">
        <v>777</v>
      </c>
      <c r="E5129" s="103">
        <v>4.2282087269052606E-3</v>
      </c>
      <c r="F5129" s="103">
        <v>677948</v>
      </c>
      <c r="G5129" s="103">
        <v>4</v>
      </c>
      <c r="H5129" t="s">
        <v>54</v>
      </c>
      <c r="I5129" s="103"/>
    </row>
    <row r="5130" spans="1:9" x14ac:dyDescent="0.35">
      <c r="A5130" t="s">
        <v>6596</v>
      </c>
      <c r="B5130" t="s">
        <v>51</v>
      </c>
      <c r="C5130" t="s">
        <v>5071</v>
      </c>
      <c r="D5130" t="s">
        <v>776</v>
      </c>
      <c r="E5130" s="103">
        <v>2.6307235958397386</v>
      </c>
      <c r="F5130" s="103">
        <v>677948</v>
      </c>
      <c r="G5130" s="103">
        <v>4</v>
      </c>
      <c r="H5130" t="s">
        <v>1078</v>
      </c>
      <c r="I5130" s="103"/>
    </row>
    <row r="5131" spans="1:9" x14ac:dyDescent="0.35">
      <c r="A5131" t="s">
        <v>6597</v>
      </c>
      <c r="B5131" t="s">
        <v>44</v>
      </c>
      <c r="C5131" t="s">
        <v>5071</v>
      </c>
      <c r="D5131" t="s">
        <v>776</v>
      </c>
      <c r="E5131" s="103">
        <v>0</v>
      </c>
      <c r="F5131" s="103">
        <v>677948</v>
      </c>
      <c r="G5131" s="103">
        <v>4</v>
      </c>
      <c r="H5131" t="s">
        <v>54</v>
      </c>
      <c r="I5131" s="103"/>
    </row>
    <row r="5132" spans="1:9" x14ac:dyDescent="0.35">
      <c r="A5132" t="s">
        <v>6598</v>
      </c>
      <c r="B5132" t="s">
        <v>45</v>
      </c>
      <c r="C5132" t="s">
        <v>5071</v>
      </c>
      <c r="D5132" t="s">
        <v>776</v>
      </c>
      <c r="E5132" s="103">
        <v>0</v>
      </c>
      <c r="F5132" s="103">
        <v>677948</v>
      </c>
      <c r="G5132" s="103">
        <v>4</v>
      </c>
      <c r="H5132" t="s">
        <v>54</v>
      </c>
      <c r="I5132" s="103"/>
    </row>
    <row r="5133" spans="1:9" x14ac:dyDescent="0.35">
      <c r="A5133" t="s">
        <v>6599</v>
      </c>
      <c r="B5133" t="s">
        <v>46</v>
      </c>
      <c r="C5133" t="s">
        <v>5071</v>
      </c>
      <c r="D5133" t="s">
        <v>776</v>
      </c>
      <c r="E5133" s="103">
        <v>0</v>
      </c>
      <c r="F5133" s="103">
        <v>677948</v>
      </c>
      <c r="G5133" s="103">
        <v>4</v>
      </c>
      <c r="H5133" t="s">
        <v>54</v>
      </c>
      <c r="I5133" s="103"/>
    </row>
    <row r="5134" spans="1:9" x14ac:dyDescent="0.35">
      <c r="A5134" t="s">
        <v>366</v>
      </c>
      <c r="B5134" t="s">
        <v>47</v>
      </c>
      <c r="C5134" t="s">
        <v>353</v>
      </c>
      <c r="D5134" t="s">
        <v>54</v>
      </c>
      <c r="E5134" s="103">
        <v>97687</v>
      </c>
      <c r="F5134" s="103">
        <v>677948</v>
      </c>
      <c r="G5134" s="103">
        <v>4</v>
      </c>
      <c r="H5134" t="s">
        <v>54</v>
      </c>
      <c r="I5134" s="103"/>
    </row>
    <row r="5135" spans="1:9" x14ac:dyDescent="0.35">
      <c r="A5135" t="s">
        <v>367</v>
      </c>
      <c r="B5135" t="s">
        <v>48</v>
      </c>
      <c r="C5135" t="s">
        <v>353</v>
      </c>
      <c r="D5135" t="s">
        <v>54</v>
      </c>
      <c r="E5135" s="103">
        <v>3672521178.6086984</v>
      </c>
      <c r="F5135" s="103">
        <v>677948</v>
      </c>
      <c r="G5135" s="103">
        <v>4</v>
      </c>
      <c r="H5135" t="s">
        <v>54</v>
      </c>
      <c r="I5135" s="103"/>
    </row>
    <row r="5136" spans="1:9" x14ac:dyDescent="0.35">
      <c r="A5136" t="s">
        <v>368</v>
      </c>
      <c r="B5136" t="s">
        <v>49</v>
      </c>
      <c r="C5136" t="s">
        <v>353</v>
      </c>
      <c r="D5136" t="s">
        <v>54</v>
      </c>
      <c r="E5136" s="103">
        <v>0.14409217226099938</v>
      </c>
      <c r="F5136" s="103">
        <v>677948</v>
      </c>
      <c r="G5136" s="103">
        <v>4</v>
      </c>
      <c r="H5136" t="s">
        <v>54</v>
      </c>
      <c r="I5136" s="103"/>
    </row>
    <row r="5137" spans="1:9" x14ac:dyDescent="0.35">
      <c r="A5137" t="s">
        <v>369</v>
      </c>
      <c r="B5137" t="s">
        <v>50</v>
      </c>
      <c r="C5137" t="s">
        <v>353</v>
      </c>
      <c r="D5137" t="s">
        <v>54</v>
      </c>
      <c r="E5137" s="103">
        <v>5417.1133753749527</v>
      </c>
      <c r="F5137" s="103">
        <v>677948</v>
      </c>
      <c r="G5137" s="103">
        <v>4</v>
      </c>
      <c r="H5137" t="s">
        <v>54</v>
      </c>
      <c r="I5137" s="103"/>
    </row>
    <row r="5138" spans="1:9" x14ac:dyDescent="0.35">
      <c r="A5138" t="s">
        <v>6600</v>
      </c>
      <c r="B5138" t="s">
        <v>49</v>
      </c>
      <c r="C5138" t="s">
        <v>5072</v>
      </c>
      <c r="D5138" t="s">
        <v>54</v>
      </c>
      <c r="E5138" s="103">
        <v>1</v>
      </c>
      <c r="F5138" s="103">
        <v>677948</v>
      </c>
      <c r="G5138" s="103">
        <v>4</v>
      </c>
      <c r="H5138" t="s">
        <v>54</v>
      </c>
      <c r="I5138" s="103"/>
    </row>
    <row r="5139" spans="1:9" x14ac:dyDescent="0.35">
      <c r="A5139" t="s">
        <v>6601</v>
      </c>
      <c r="B5139" t="s">
        <v>50</v>
      </c>
      <c r="C5139" t="s">
        <v>5072</v>
      </c>
      <c r="D5139" t="s">
        <v>54</v>
      </c>
      <c r="E5139" s="103">
        <v>589861.29848309245</v>
      </c>
      <c r="F5139" s="103">
        <v>677948</v>
      </c>
      <c r="G5139" s="103">
        <v>4</v>
      </c>
      <c r="H5139" t="s">
        <v>54</v>
      </c>
      <c r="I5139" s="103"/>
    </row>
    <row r="5140" spans="1:9" x14ac:dyDescent="0.35">
      <c r="A5140" t="s">
        <v>6602</v>
      </c>
      <c r="B5140" t="s">
        <v>51</v>
      </c>
      <c r="C5140" t="s">
        <v>5072</v>
      </c>
      <c r="D5140" t="s">
        <v>40</v>
      </c>
      <c r="E5140" s="103">
        <v>0.99039985717080403</v>
      </c>
      <c r="F5140" s="103">
        <v>677948</v>
      </c>
      <c r="G5140" s="103">
        <v>4</v>
      </c>
      <c r="H5140" t="s">
        <v>1078</v>
      </c>
      <c r="I5140" s="103"/>
    </row>
    <row r="5141" spans="1:9" x14ac:dyDescent="0.35">
      <c r="A5141" t="s">
        <v>6603</v>
      </c>
      <c r="B5141" t="s">
        <v>51</v>
      </c>
      <c r="C5141" t="s">
        <v>5072</v>
      </c>
      <c r="D5141" t="s">
        <v>5070</v>
      </c>
      <c r="E5141" s="103">
        <v>1.0000642695936102</v>
      </c>
      <c r="F5141" s="103">
        <v>677948</v>
      </c>
      <c r="G5141" s="103">
        <v>4</v>
      </c>
      <c r="H5141" t="s">
        <v>1078</v>
      </c>
      <c r="I5141" s="103"/>
    </row>
    <row r="5142" spans="1:9" x14ac:dyDescent="0.35">
      <c r="A5142" t="s">
        <v>6604</v>
      </c>
      <c r="B5142" t="s">
        <v>51</v>
      </c>
      <c r="C5142" t="s">
        <v>5072</v>
      </c>
      <c r="D5142" t="s">
        <v>5071</v>
      </c>
      <c r="E5142" s="103">
        <v>0.99093819316098553</v>
      </c>
      <c r="F5142" s="103">
        <v>677948</v>
      </c>
      <c r="G5142" s="103">
        <v>4</v>
      </c>
      <c r="H5142" t="s">
        <v>1078</v>
      </c>
      <c r="I5142" s="103"/>
    </row>
    <row r="5143" spans="1:9" x14ac:dyDescent="0.35">
      <c r="A5143" t="s">
        <v>6605</v>
      </c>
      <c r="B5143" t="s">
        <v>51</v>
      </c>
      <c r="C5143" t="s">
        <v>5072</v>
      </c>
      <c r="D5143" t="s">
        <v>5072</v>
      </c>
      <c r="E5143" s="103">
        <v>1</v>
      </c>
      <c r="F5143" s="103">
        <v>677948</v>
      </c>
      <c r="G5143" s="103">
        <v>4</v>
      </c>
      <c r="H5143" t="s">
        <v>1078</v>
      </c>
      <c r="I5143" s="103"/>
    </row>
    <row r="5144" spans="1:9" x14ac:dyDescent="0.35">
      <c r="A5144" t="s">
        <v>6606</v>
      </c>
      <c r="B5144" t="s">
        <v>51</v>
      </c>
      <c r="C5144" t="s">
        <v>5072</v>
      </c>
      <c r="D5144" t="s">
        <v>42</v>
      </c>
      <c r="E5144" s="103">
        <v>0.97997388083694814</v>
      </c>
      <c r="F5144" s="103">
        <v>677948</v>
      </c>
      <c r="G5144" s="103">
        <v>4</v>
      </c>
      <c r="H5144" t="s">
        <v>1078</v>
      </c>
      <c r="I5144" s="103"/>
    </row>
    <row r="5145" spans="1:9" x14ac:dyDescent="0.35">
      <c r="A5145" t="s">
        <v>6607</v>
      </c>
      <c r="B5145" t="s">
        <v>51</v>
      </c>
      <c r="C5145" t="s">
        <v>5072</v>
      </c>
      <c r="D5145" t="s">
        <v>1767</v>
      </c>
      <c r="E5145" s="103">
        <v>0.97298286681012391</v>
      </c>
      <c r="F5145" s="103">
        <v>677948</v>
      </c>
      <c r="G5145" s="103">
        <v>4</v>
      </c>
      <c r="H5145" t="s">
        <v>1078</v>
      </c>
      <c r="I5145" s="103"/>
    </row>
    <row r="5146" spans="1:9" x14ac:dyDescent="0.35">
      <c r="A5146" t="s">
        <v>6608</v>
      </c>
      <c r="B5146" t="s">
        <v>51</v>
      </c>
      <c r="C5146" t="s">
        <v>5072</v>
      </c>
      <c r="D5146" t="s">
        <v>1768</v>
      </c>
      <c r="E5146" s="103">
        <v>0.48107505924565142</v>
      </c>
      <c r="F5146" s="103">
        <v>677948</v>
      </c>
      <c r="G5146" s="103">
        <v>4</v>
      </c>
      <c r="H5146" t="s">
        <v>1078</v>
      </c>
      <c r="I5146" s="103"/>
    </row>
    <row r="5147" spans="1:9" x14ac:dyDescent="0.35">
      <c r="A5147" t="s">
        <v>6609</v>
      </c>
      <c r="B5147" t="s">
        <v>51</v>
      </c>
      <c r="C5147" t="s">
        <v>5072</v>
      </c>
      <c r="D5147" t="s">
        <v>340</v>
      </c>
      <c r="E5147" s="103">
        <v>0.96324544552480706</v>
      </c>
      <c r="F5147" s="103">
        <v>677948</v>
      </c>
      <c r="G5147" s="103">
        <v>4</v>
      </c>
      <c r="H5147" t="s">
        <v>1078</v>
      </c>
      <c r="I5147" s="103"/>
    </row>
    <row r="5148" spans="1:9" x14ac:dyDescent="0.35">
      <c r="A5148" t="s">
        <v>6610</v>
      </c>
      <c r="B5148" t="s">
        <v>51</v>
      </c>
      <c r="C5148" t="s">
        <v>5072</v>
      </c>
      <c r="D5148" t="s">
        <v>777</v>
      </c>
      <c r="E5148" s="103">
        <v>1.0936370357733087</v>
      </c>
      <c r="F5148" s="103">
        <v>677948</v>
      </c>
      <c r="G5148" s="103">
        <v>4</v>
      </c>
      <c r="H5148" t="s">
        <v>1078</v>
      </c>
      <c r="I5148" s="103"/>
    </row>
    <row r="5149" spans="1:9" x14ac:dyDescent="0.35">
      <c r="A5149" t="s">
        <v>7348</v>
      </c>
      <c r="B5149" t="s">
        <v>44</v>
      </c>
      <c r="C5149" t="s">
        <v>5072</v>
      </c>
      <c r="D5149" t="s">
        <v>777</v>
      </c>
      <c r="E5149" s="103">
        <v>0.46202511107046557</v>
      </c>
      <c r="F5149" s="103">
        <v>677948</v>
      </c>
      <c r="G5149" s="103">
        <v>4</v>
      </c>
      <c r="H5149" t="s">
        <v>54</v>
      </c>
      <c r="I5149" s="103"/>
    </row>
    <row r="5150" spans="1:9" x14ac:dyDescent="0.35">
      <c r="A5150" t="s">
        <v>7349</v>
      </c>
      <c r="B5150" t="s">
        <v>45</v>
      </c>
      <c r="C5150" t="s">
        <v>5072</v>
      </c>
      <c r="D5150" t="s">
        <v>777</v>
      </c>
      <c r="E5150" s="103">
        <v>4.2572240257356314E-2</v>
      </c>
      <c r="F5150" s="103">
        <v>677948</v>
      </c>
      <c r="G5150" s="103">
        <v>4</v>
      </c>
      <c r="H5150" t="s">
        <v>54</v>
      </c>
      <c r="I5150" s="103"/>
    </row>
    <row r="5151" spans="1:9" x14ac:dyDescent="0.35">
      <c r="A5151" t="s">
        <v>7350</v>
      </c>
      <c r="B5151" t="s">
        <v>46</v>
      </c>
      <c r="C5151" t="s">
        <v>5072</v>
      </c>
      <c r="D5151" t="s">
        <v>777</v>
      </c>
      <c r="E5151" s="103">
        <v>5.3321686152608405E-3</v>
      </c>
      <c r="F5151" s="103">
        <v>677948</v>
      </c>
      <c r="G5151" s="103">
        <v>4</v>
      </c>
      <c r="H5151" t="s">
        <v>54</v>
      </c>
      <c r="I5151" s="103"/>
    </row>
    <row r="5152" spans="1:9" x14ac:dyDescent="0.35">
      <c r="A5152" t="s">
        <v>6611</v>
      </c>
      <c r="B5152" t="s">
        <v>51</v>
      </c>
      <c r="C5152" t="s">
        <v>5072</v>
      </c>
      <c r="D5152" t="s">
        <v>776</v>
      </c>
      <c r="E5152" s="103">
        <v>2.6071034218948439</v>
      </c>
      <c r="F5152" s="103">
        <v>677948</v>
      </c>
      <c r="G5152" s="103">
        <v>4</v>
      </c>
      <c r="H5152" t="s">
        <v>1078</v>
      </c>
      <c r="I5152" s="103"/>
    </row>
    <row r="5153" spans="1:9" x14ac:dyDescent="0.35">
      <c r="A5153" t="s">
        <v>7351</v>
      </c>
      <c r="B5153" t="s">
        <v>44</v>
      </c>
      <c r="C5153" t="s">
        <v>5072</v>
      </c>
      <c r="D5153" t="s">
        <v>776</v>
      </c>
      <c r="E5153" s="103">
        <v>0</v>
      </c>
      <c r="F5153" s="103">
        <v>677948</v>
      </c>
      <c r="G5153" s="103">
        <v>4</v>
      </c>
      <c r="H5153" t="s">
        <v>54</v>
      </c>
      <c r="I5153" s="103"/>
    </row>
    <row r="5154" spans="1:9" x14ac:dyDescent="0.35">
      <c r="A5154" t="s">
        <v>7352</v>
      </c>
      <c r="B5154" t="s">
        <v>45</v>
      </c>
      <c r="C5154" t="s">
        <v>5072</v>
      </c>
      <c r="D5154" t="s">
        <v>776</v>
      </c>
      <c r="E5154" s="103">
        <v>0</v>
      </c>
      <c r="F5154" s="103">
        <v>677948</v>
      </c>
      <c r="G5154" s="103">
        <v>4</v>
      </c>
      <c r="H5154" t="s">
        <v>54</v>
      </c>
      <c r="I5154" s="103"/>
    </row>
    <row r="5155" spans="1:9" x14ac:dyDescent="0.35">
      <c r="A5155" t="s">
        <v>7353</v>
      </c>
      <c r="B5155" t="s">
        <v>46</v>
      </c>
      <c r="C5155" t="s">
        <v>5072</v>
      </c>
      <c r="D5155" t="s">
        <v>776</v>
      </c>
      <c r="E5155" s="103">
        <v>0</v>
      </c>
      <c r="F5155" s="103">
        <v>677948</v>
      </c>
      <c r="G5155" s="103">
        <v>4</v>
      </c>
      <c r="H5155" t="s">
        <v>54</v>
      </c>
      <c r="I5155" s="103"/>
    </row>
    <row r="5156" spans="1:9" x14ac:dyDescent="0.35">
      <c r="A5156" t="s">
        <v>148</v>
      </c>
      <c r="B5156" t="s">
        <v>49</v>
      </c>
      <c r="C5156" t="s">
        <v>42</v>
      </c>
      <c r="D5156" t="s">
        <v>54</v>
      </c>
      <c r="E5156" s="103">
        <v>1</v>
      </c>
      <c r="F5156" s="103">
        <v>677948</v>
      </c>
      <c r="G5156" s="103">
        <v>4</v>
      </c>
      <c r="H5156" t="s">
        <v>54</v>
      </c>
      <c r="I5156" s="103"/>
    </row>
    <row r="5157" spans="1:9" x14ac:dyDescent="0.35">
      <c r="A5157" t="s">
        <v>149</v>
      </c>
      <c r="B5157" t="s">
        <v>50</v>
      </c>
      <c r="C5157" t="s">
        <v>42</v>
      </c>
      <c r="D5157" t="s">
        <v>54</v>
      </c>
      <c r="E5157" s="103">
        <v>602171.14774715784</v>
      </c>
      <c r="F5157" s="103">
        <v>677948</v>
      </c>
      <c r="G5157" s="103">
        <v>4</v>
      </c>
      <c r="H5157" t="s">
        <v>54</v>
      </c>
      <c r="I5157" s="103"/>
    </row>
    <row r="5158" spans="1:9" x14ac:dyDescent="0.35">
      <c r="A5158" t="s">
        <v>1341</v>
      </c>
      <c r="B5158" t="s">
        <v>51</v>
      </c>
      <c r="C5158" t="s">
        <v>42</v>
      </c>
      <c r="D5158" t="s">
        <v>40</v>
      </c>
      <c r="E5158" s="103">
        <v>1.011257148867742</v>
      </c>
      <c r="F5158" s="103">
        <v>677948</v>
      </c>
      <c r="G5158" s="103">
        <v>4</v>
      </c>
      <c r="H5158" t="s">
        <v>1078</v>
      </c>
      <c r="I5158" s="103"/>
    </row>
    <row r="5159" spans="1:9" x14ac:dyDescent="0.35">
      <c r="A5159" t="s">
        <v>6612</v>
      </c>
      <c r="B5159" t="s">
        <v>51</v>
      </c>
      <c r="C5159" t="s">
        <v>42</v>
      </c>
      <c r="D5159" t="s">
        <v>5070</v>
      </c>
      <c r="E5159" s="103">
        <v>1.0211332118150267</v>
      </c>
      <c r="F5159" s="103">
        <v>677948</v>
      </c>
      <c r="G5159" s="103">
        <v>4</v>
      </c>
      <c r="H5159" t="s">
        <v>1078</v>
      </c>
      <c r="I5159" s="103"/>
    </row>
    <row r="5160" spans="1:9" x14ac:dyDescent="0.35">
      <c r="A5160" t="s">
        <v>6613</v>
      </c>
      <c r="B5160" t="s">
        <v>51</v>
      </c>
      <c r="C5160" t="s">
        <v>42</v>
      </c>
      <c r="D5160" t="s">
        <v>5071</v>
      </c>
      <c r="E5160" s="103">
        <v>1.0117984196736998</v>
      </c>
      <c r="F5160" s="103">
        <v>677948</v>
      </c>
      <c r="G5160" s="103">
        <v>4</v>
      </c>
      <c r="H5160" t="s">
        <v>1078</v>
      </c>
      <c r="I5160" s="103"/>
    </row>
    <row r="5161" spans="1:9" x14ac:dyDescent="0.35">
      <c r="A5161" t="s">
        <v>6614</v>
      </c>
      <c r="B5161" t="s">
        <v>51</v>
      </c>
      <c r="C5161" t="s">
        <v>42</v>
      </c>
      <c r="D5161" t="s">
        <v>5072</v>
      </c>
      <c r="E5161" s="103">
        <v>1.0210685916023734</v>
      </c>
      <c r="F5161" s="103">
        <v>677948</v>
      </c>
      <c r="G5161" s="103">
        <v>4</v>
      </c>
      <c r="H5161" t="s">
        <v>1078</v>
      </c>
      <c r="I5161" s="103"/>
    </row>
    <row r="5162" spans="1:9" x14ac:dyDescent="0.35">
      <c r="A5162" t="s">
        <v>1342</v>
      </c>
      <c r="B5162" t="s">
        <v>51</v>
      </c>
      <c r="C5162" t="s">
        <v>42</v>
      </c>
      <c r="D5162" t="s">
        <v>42</v>
      </c>
      <c r="E5162" s="103">
        <v>1</v>
      </c>
      <c r="F5162" s="103">
        <v>677948</v>
      </c>
      <c r="G5162" s="103">
        <v>4</v>
      </c>
      <c r="H5162" t="s">
        <v>1078</v>
      </c>
      <c r="I5162" s="103"/>
    </row>
    <row r="5163" spans="1:9" x14ac:dyDescent="0.35">
      <c r="A5163" t="s">
        <v>2265</v>
      </c>
      <c r="B5163" t="s">
        <v>51</v>
      </c>
      <c r="C5163" t="s">
        <v>42</v>
      </c>
      <c r="D5163" t="s">
        <v>1767</v>
      </c>
      <c r="E5163" s="103">
        <v>0.99284663465619094</v>
      </c>
      <c r="F5163" s="103">
        <v>677948</v>
      </c>
      <c r="G5163" s="103">
        <v>4</v>
      </c>
      <c r="H5163" t="s">
        <v>1078</v>
      </c>
      <c r="I5163" s="103"/>
    </row>
    <row r="5164" spans="1:9" x14ac:dyDescent="0.35">
      <c r="A5164" t="s">
        <v>2266</v>
      </c>
      <c r="B5164" t="s">
        <v>51</v>
      </c>
      <c r="C5164" t="s">
        <v>42</v>
      </c>
      <c r="D5164" t="s">
        <v>1768</v>
      </c>
      <c r="E5164" s="103">
        <v>0.48840250606464641</v>
      </c>
      <c r="F5164" s="103">
        <v>677948</v>
      </c>
      <c r="G5164" s="103">
        <v>4</v>
      </c>
      <c r="H5164" t="s">
        <v>1078</v>
      </c>
      <c r="I5164" s="103"/>
    </row>
    <row r="5165" spans="1:9" x14ac:dyDescent="0.35">
      <c r="A5165" t="s">
        <v>1343</v>
      </c>
      <c r="B5165" t="s">
        <v>51</v>
      </c>
      <c r="C5165" t="s">
        <v>42</v>
      </c>
      <c r="D5165" t="s">
        <v>340</v>
      </c>
      <c r="E5165" s="103">
        <v>0.98352354856218294</v>
      </c>
      <c r="F5165" s="103">
        <v>677948</v>
      </c>
      <c r="G5165" s="103">
        <v>4</v>
      </c>
      <c r="H5165" t="s">
        <v>1078</v>
      </c>
      <c r="I5165" s="103"/>
    </row>
    <row r="5166" spans="1:9" x14ac:dyDescent="0.35">
      <c r="A5166" t="s">
        <v>1344</v>
      </c>
      <c r="B5166" t="s">
        <v>51</v>
      </c>
      <c r="C5166" t="s">
        <v>42</v>
      </c>
      <c r="D5166" t="s">
        <v>777</v>
      </c>
      <c r="E5166" s="103">
        <v>1.11645776909692</v>
      </c>
      <c r="F5166" s="103">
        <v>677948</v>
      </c>
      <c r="G5166" s="103">
        <v>4</v>
      </c>
      <c r="H5166" t="s">
        <v>1078</v>
      </c>
      <c r="I5166" s="103"/>
    </row>
    <row r="5167" spans="1:9" x14ac:dyDescent="0.35">
      <c r="A5167" t="s">
        <v>539</v>
      </c>
      <c r="B5167" t="s">
        <v>44</v>
      </c>
      <c r="C5167" t="s">
        <v>42</v>
      </c>
      <c r="D5167" t="s">
        <v>777</v>
      </c>
      <c r="E5167" s="103">
        <v>0.41596258120091806</v>
      </c>
      <c r="F5167" s="103">
        <v>677948</v>
      </c>
      <c r="G5167" s="103">
        <v>4</v>
      </c>
      <c r="H5167" t="s">
        <v>54</v>
      </c>
      <c r="I5167" s="103"/>
    </row>
    <row r="5168" spans="1:9" x14ac:dyDescent="0.35">
      <c r="A5168" t="s">
        <v>540</v>
      </c>
      <c r="B5168" t="s">
        <v>45</v>
      </c>
      <c r="C5168" t="s">
        <v>42</v>
      </c>
      <c r="D5168" t="s">
        <v>777</v>
      </c>
      <c r="E5168" s="103">
        <v>3.5152706607652628E-2</v>
      </c>
      <c r="F5168" s="103">
        <v>677948</v>
      </c>
      <c r="G5168" s="103">
        <v>4</v>
      </c>
      <c r="H5168" t="s">
        <v>54</v>
      </c>
      <c r="I5168" s="103"/>
    </row>
    <row r="5169" spans="1:9" x14ac:dyDescent="0.35">
      <c r="A5169" t="s">
        <v>541</v>
      </c>
      <c r="B5169" t="s">
        <v>46</v>
      </c>
      <c r="C5169" t="s">
        <v>42</v>
      </c>
      <c r="D5169" t="s">
        <v>777</v>
      </c>
      <c r="E5169" s="103">
        <v>4.0145427934734634E-3</v>
      </c>
      <c r="F5169" s="103">
        <v>677948</v>
      </c>
      <c r="G5169" s="103">
        <v>4</v>
      </c>
      <c r="H5169" t="s">
        <v>54</v>
      </c>
      <c r="I5169" s="103"/>
    </row>
    <row r="5170" spans="1:9" x14ac:dyDescent="0.35">
      <c r="A5170" t="s">
        <v>1345</v>
      </c>
      <c r="B5170" t="s">
        <v>51</v>
      </c>
      <c r="C5170" t="s">
        <v>42</v>
      </c>
      <c r="D5170" t="s">
        <v>776</v>
      </c>
      <c r="E5170" s="103">
        <v>2.6615097002068961</v>
      </c>
      <c r="F5170" s="103">
        <v>677948</v>
      </c>
      <c r="G5170" s="103">
        <v>4</v>
      </c>
      <c r="H5170" t="s">
        <v>1078</v>
      </c>
      <c r="I5170" s="103"/>
    </row>
    <row r="5171" spans="1:9" x14ac:dyDescent="0.35">
      <c r="A5171" t="s">
        <v>543</v>
      </c>
      <c r="B5171" t="s">
        <v>44</v>
      </c>
      <c r="C5171" t="s">
        <v>42</v>
      </c>
      <c r="D5171" t="s">
        <v>776</v>
      </c>
      <c r="E5171" s="103">
        <v>0</v>
      </c>
      <c r="F5171" s="103">
        <v>677948</v>
      </c>
      <c r="G5171" s="103">
        <v>4</v>
      </c>
      <c r="H5171" t="s">
        <v>54</v>
      </c>
      <c r="I5171" s="103"/>
    </row>
    <row r="5172" spans="1:9" x14ac:dyDescent="0.35">
      <c r="A5172" t="s">
        <v>544</v>
      </c>
      <c r="B5172" t="s">
        <v>45</v>
      </c>
      <c r="C5172" t="s">
        <v>42</v>
      </c>
      <c r="D5172" t="s">
        <v>776</v>
      </c>
      <c r="E5172" s="103">
        <v>0</v>
      </c>
      <c r="F5172" s="103">
        <v>677948</v>
      </c>
      <c r="G5172" s="103">
        <v>4</v>
      </c>
      <c r="H5172" t="s">
        <v>54</v>
      </c>
      <c r="I5172" s="103"/>
    </row>
    <row r="5173" spans="1:9" x14ac:dyDescent="0.35">
      <c r="A5173" t="s">
        <v>545</v>
      </c>
      <c r="B5173" t="s">
        <v>46</v>
      </c>
      <c r="C5173" t="s">
        <v>42</v>
      </c>
      <c r="D5173" t="s">
        <v>776</v>
      </c>
      <c r="E5173" s="103">
        <v>0</v>
      </c>
      <c r="F5173" s="103">
        <v>677948</v>
      </c>
      <c r="G5173" s="103">
        <v>4</v>
      </c>
      <c r="H5173" t="s">
        <v>54</v>
      </c>
      <c r="I5173" s="103"/>
    </row>
    <row r="5174" spans="1:9" x14ac:dyDescent="0.35">
      <c r="A5174" t="s">
        <v>2267</v>
      </c>
      <c r="B5174" t="s">
        <v>49</v>
      </c>
      <c r="C5174" t="s">
        <v>1767</v>
      </c>
      <c r="D5174" t="s">
        <v>54</v>
      </c>
      <c r="E5174" s="103">
        <v>1</v>
      </c>
      <c r="F5174" s="103">
        <v>677948</v>
      </c>
      <c r="G5174" s="103">
        <v>4</v>
      </c>
      <c r="H5174" t="s">
        <v>54</v>
      </c>
      <c r="I5174" s="103"/>
    </row>
    <row r="5175" spans="1:9" x14ac:dyDescent="0.35">
      <c r="A5175" t="s">
        <v>2268</v>
      </c>
      <c r="B5175" t="s">
        <v>50</v>
      </c>
      <c r="C5175" t="s">
        <v>1767</v>
      </c>
      <c r="D5175" t="s">
        <v>54</v>
      </c>
      <c r="E5175" s="103">
        <v>606593.20096003613</v>
      </c>
      <c r="F5175" s="103">
        <v>677948</v>
      </c>
      <c r="G5175" s="103">
        <v>4</v>
      </c>
      <c r="H5175" t="s">
        <v>54</v>
      </c>
      <c r="I5175" s="103"/>
    </row>
    <row r="5176" spans="1:9" x14ac:dyDescent="0.35">
      <c r="A5176" t="s">
        <v>2269</v>
      </c>
      <c r="B5176" t="s">
        <v>51</v>
      </c>
      <c r="C5176" t="s">
        <v>1767</v>
      </c>
      <c r="D5176" t="s">
        <v>40</v>
      </c>
      <c r="E5176" s="103">
        <v>1.0186730609607366</v>
      </c>
      <c r="F5176" s="103">
        <v>677948</v>
      </c>
      <c r="G5176" s="103">
        <v>4</v>
      </c>
      <c r="H5176" t="s">
        <v>1078</v>
      </c>
      <c r="I5176" s="103"/>
    </row>
    <row r="5177" spans="1:9" x14ac:dyDescent="0.35">
      <c r="A5177" t="s">
        <v>6615</v>
      </c>
      <c r="B5177" t="s">
        <v>51</v>
      </c>
      <c r="C5177" t="s">
        <v>1767</v>
      </c>
      <c r="D5177" t="s">
        <v>5070</v>
      </c>
      <c r="E5177" s="103">
        <v>1.0286368004378252</v>
      </c>
      <c r="F5177" s="103">
        <v>677948</v>
      </c>
      <c r="G5177" s="103">
        <v>4</v>
      </c>
      <c r="H5177" t="s">
        <v>1078</v>
      </c>
      <c r="I5177" s="103"/>
    </row>
    <row r="5178" spans="1:9" x14ac:dyDescent="0.35">
      <c r="A5178" t="s">
        <v>6616</v>
      </c>
      <c r="B5178" t="s">
        <v>51</v>
      </c>
      <c r="C5178" t="s">
        <v>1767</v>
      </c>
      <c r="D5178" t="s">
        <v>5071</v>
      </c>
      <c r="E5178" s="103">
        <v>1.0192149869430138</v>
      </c>
      <c r="F5178" s="103">
        <v>677948</v>
      </c>
      <c r="G5178" s="103">
        <v>4</v>
      </c>
      <c r="H5178" t="s">
        <v>1078</v>
      </c>
      <c r="I5178" s="103"/>
    </row>
    <row r="5179" spans="1:9" x14ac:dyDescent="0.35">
      <c r="A5179" t="s">
        <v>6617</v>
      </c>
      <c r="B5179" t="s">
        <v>51</v>
      </c>
      <c r="C5179" t="s">
        <v>1767</v>
      </c>
      <c r="D5179" t="s">
        <v>5072</v>
      </c>
      <c r="E5179" s="103">
        <v>1.0285719508610398</v>
      </c>
      <c r="F5179" s="103">
        <v>677948</v>
      </c>
      <c r="G5179" s="103">
        <v>4</v>
      </c>
      <c r="H5179" t="s">
        <v>1078</v>
      </c>
      <c r="I5179" s="103"/>
    </row>
    <row r="5180" spans="1:9" x14ac:dyDescent="0.35">
      <c r="A5180" t="s">
        <v>2270</v>
      </c>
      <c r="B5180" t="s">
        <v>51</v>
      </c>
      <c r="C5180" t="s">
        <v>1767</v>
      </c>
      <c r="D5180" t="s">
        <v>42</v>
      </c>
      <c r="E5180" s="103">
        <v>1.0073306485330469</v>
      </c>
      <c r="F5180" s="103">
        <v>677948</v>
      </c>
      <c r="G5180" s="103">
        <v>4</v>
      </c>
      <c r="H5180" t="s">
        <v>1078</v>
      </c>
      <c r="I5180" s="103"/>
    </row>
    <row r="5181" spans="1:9" x14ac:dyDescent="0.35">
      <c r="A5181" t="s">
        <v>2271</v>
      </c>
      <c r="B5181" t="s">
        <v>51</v>
      </c>
      <c r="C5181" t="s">
        <v>1767</v>
      </c>
      <c r="D5181" t="s">
        <v>1767</v>
      </c>
      <c r="E5181" s="103">
        <v>1</v>
      </c>
      <c r="F5181" s="103">
        <v>677948</v>
      </c>
      <c r="G5181" s="103">
        <v>4</v>
      </c>
      <c r="H5181" t="s">
        <v>1078</v>
      </c>
      <c r="I5181" s="103"/>
    </row>
    <row r="5182" spans="1:9" x14ac:dyDescent="0.35">
      <c r="A5182" t="s">
        <v>2272</v>
      </c>
      <c r="B5182" t="s">
        <v>51</v>
      </c>
      <c r="C5182" t="s">
        <v>1767</v>
      </c>
      <c r="D5182" t="s">
        <v>1768</v>
      </c>
      <c r="E5182" s="103">
        <v>0.49144651970424141</v>
      </c>
      <c r="F5182" s="103">
        <v>677948</v>
      </c>
      <c r="G5182" s="103">
        <v>4</v>
      </c>
      <c r="H5182" t="s">
        <v>1078</v>
      </c>
      <c r="I5182" s="103"/>
    </row>
    <row r="5183" spans="1:9" x14ac:dyDescent="0.35">
      <c r="A5183" t="s">
        <v>2273</v>
      </c>
      <c r="B5183" t="s">
        <v>51</v>
      </c>
      <c r="C5183" t="s">
        <v>1767</v>
      </c>
      <c r="D5183" t="s">
        <v>340</v>
      </c>
      <c r="E5183" s="103">
        <v>0.99081311964480134</v>
      </c>
      <c r="F5183" s="103">
        <v>677948</v>
      </c>
      <c r="G5183" s="103">
        <v>4</v>
      </c>
      <c r="H5183" t="s">
        <v>1078</v>
      </c>
      <c r="I5183" s="103"/>
    </row>
    <row r="5184" spans="1:9" x14ac:dyDescent="0.35">
      <c r="A5184" t="s">
        <v>2274</v>
      </c>
      <c r="B5184" t="s">
        <v>51</v>
      </c>
      <c r="C5184" t="s">
        <v>1767</v>
      </c>
      <c r="D5184" t="s">
        <v>777</v>
      </c>
      <c r="E5184" s="103">
        <v>1.1238129943942268</v>
      </c>
      <c r="F5184" s="103">
        <v>677948</v>
      </c>
      <c r="G5184" s="103">
        <v>4</v>
      </c>
      <c r="H5184" t="s">
        <v>1078</v>
      </c>
      <c r="I5184" s="103"/>
    </row>
    <row r="5185" spans="1:9" x14ac:dyDescent="0.35">
      <c r="A5185" t="s">
        <v>2275</v>
      </c>
      <c r="B5185" t="s">
        <v>44</v>
      </c>
      <c r="C5185" t="s">
        <v>1767</v>
      </c>
      <c r="D5185" t="s">
        <v>777</v>
      </c>
      <c r="E5185" s="103">
        <v>0.3974788626856337</v>
      </c>
      <c r="F5185" s="103">
        <v>677948</v>
      </c>
      <c r="G5185" s="103">
        <v>4</v>
      </c>
      <c r="H5185" t="s">
        <v>54</v>
      </c>
      <c r="I5185" s="103"/>
    </row>
    <row r="5186" spans="1:9" x14ac:dyDescent="0.35">
      <c r="A5186" t="s">
        <v>2276</v>
      </c>
      <c r="B5186" t="s">
        <v>45</v>
      </c>
      <c r="C5186" t="s">
        <v>1767</v>
      </c>
      <c r="D5186" t="s">
        <v>777</v>
      </c>
      <c r="E5186" s="103">
        <v>3.1696201076714142E-2</v>
      </c>
      <c r="F5186" s="103">
        <v>677948</v>
      </c>
      <c r="G5186" s="103">
        <v>4</v>
      </c>
      <c r="H5186" t="s">
        <v>54</v>
      </c>
      <c r="I5186" s="103"/>
    </row>
    <row r="5187" spans="1:9" x14ac:dyDescent="0.35">
      <c r="A5187" t="s">
        <v>2277</v>
      </c>
      <c r="B5187" t="s">
        <v>46</v>
      </c>
      <c r="C5187" t="s">
        <v>1767</v>
      </c>
      <c r="D5187" t="s">
        <v>777</v>
      </c>
      <c r="E5187" s="103">
        <v>3.4149325931756664E-3</v>
      </c>
      <c r="F5187" s="103">
        <v>677948</v>
      </c>
      <c r="G5187" s="103">
        <v>4</v>
      </c>
      <c r="H5187" t="s">
        <v>54</v>
      </c>
      <c r="I5187" s="103"/>
    </row>
    <row r="5188" spans="1:9" x14ac:dyDescent="0.35">
      <c r="A5188" t="s">
        <v>2278</v>
      </c>
      <c r="B5188" t="s">
        <v>51</v>
      </c>
      <c r="C5188" t="s">
        <v>1767</v>
      </c>
      <c r="D5188" t="s">
        <v>776</v>
      </c>
      <c r="E5188" s="103">
        <v>2.680531818198443</v>
      </c>
      <c r="F5188" s="103">
        <v>677948</v>
      </c>
      <c r="G5188" s="103">
        <v>4</v>
      </c>
      <c r="H5188" t="s">
        <v>1078</v>
      </c>
      <c r="I5188" s="103"/>
    </row>
    <row r="5189" spans="1:9" x14ac:dyDescent="0.35">
      <c r="A5189" t="s">
        <v>2279</v>
      </c>
      <c r="B5189" t="s">
        <v>44</v>
      </c>
      <c r="C5189" t="s">
        <v>1767</v>
      </c>
      <c r="D5189" t="s">
        <v>776</v>
      </c>
      <c r="E5189" s="103">
        <v>0</v>
      </c>
      <c r="F5189" s="103">
        <v>677948</v>
      </c>
      <c r="G5189" s="103">
        <v>4</v>
      </c>
      <c r="H5189" t="s">
        <v>54</v>
      </c>
      <c r="I5189" s="103"/>
    </row>
    <row r="5190" spans="1:9" x14ac:dyDescent="0.35">
      <c r="A5190" t="s">
        <v>2280</v>
      </c>
      <c r="B5190" t="s">
        <v>45</v>
      </c>
      <c r="C5190" t="s">
        <v>1767</v>
      </c>
      <c r="D5190" t="s">
        <v>776</v>
      </c>
      <c r="E5190" s="103">
        <v>0</v>
      </c>
      <c r="F5190" s="103">
        <v>677948</v>
      </c>
      <c r="G5190" s="103">
        <v>4</v>
      </c>
      <c r="H5190" t="s">
        <v>54</v>
      </c>
      <c r="I5190" s="103"/>
    </row>
    <row r="5191" spans="1:9" x14ac:dyDescent="0.35">
      <c r="A5191" t="s">
        <v>2281</v>
      </c>
      <c r="B5191" t="s">
        <v>46</v>
      </c>
      <c r="C5191" t="s">
        <v>1767</v>
      </c>
      <c r="D5191" t="s">
        <v>776</v>
      </c>
      <c r="E5191" s="103">
        <v>0</v>
      </c>
      <c r="F5191" s="103">
        <v>677948</v>
      </c>
      <c r="G5191" s="103">
        <v>4</v>
      </c>
      <c r="H5191" t="s">
        <v>54</v>
      </c>
      <c r="I5191" s="103"/>
    </row>
    <row r="5192" spans="1:9" x14ac:dyDescent="0.35">
      <c r="A5192" t="s">
        <v>2282</v>
      </c>
      <c r="B5192" t="s">
        <v>49</v>
      </c>
      <c r="C5192" t="s">
        <v>1768</v>
      </c>
      <c r="D5192" t="s">
        <v>54</v>
      </c>
      <c r="E5192" s="103">
        <v>1</v>
      </c>
      <c r="F5192" s="103">
        <v>677948</v>
      </c>
      <c r="G5192" s="103">
        <v>4</v>
      </c>
      <c r="H5192" t="s">
        <v>54</v>
      </c>
      <c r="I5192" s="103"/>
    </row>
    <row r="5193" spans="1:9" x14ac:dyDescent="0.35">
      <c r="A5193" t="s">
        <v>2283</v>
      </c>
      <c r="B5193" t="s">
        <v>50</v>
      </c>
      <c r="C5193" t="s">
        <v>1768</v>
      </c>
      <c r="D5193" t="s">
        <v>54</v>
      </c>
      <c r="E5193" s="103">
        <v>1409776.9263253291</v>
      </c>
      <c r="F5193" s="103">
        <v>677948</v>
      </c>
      <c r="G5193" s="103">
        <v>4</v>
      </c>
      <c r="H5193" t="s">
        <v>54</v>
      </c>
      <c r="I5193" s="103"/>
    </row>
    <row r="5194" spans="1:9" x14ac:dyDescent="0.35">
      <c r="A5194" t="s">
        <v>2284</v>
      </c>
      <c r="B5194" t="s">
        <v>51</v>
      </c>
      <c r="C5194" t="s">
        <v>1768</v>
      </c>
      <c r="D5194" t="s">
        <v>40</v>
      </c>
      <c r="E5194" s="103">
        <v>2.3748329790241485</v>
      </c>
      <c r="F5194" s="103">
        <v>677948</v>
      </c>
      <c r="G5194" s="103">
        <v>4</v>
      </c>
      <c r="H5194" t="s">
        <v>1078</v>
      </c>
      <c r="I5194" s="103"/>
    </row>
    <row r="5195" spans="1:9" x14ac:dyDescent="0.35">
      <c r="A5195" t="s">
        <v>6618</v>
      </c>
      <c r="B5195" t="s">
        <v>51</v>
      </c>
      <c r="C5195" t="s">
        <v>1768</v>
      </c>
      <c r="D5195" t="s">
        <v>5070</v>
      </c>
      <c r="E5195" s="103">
        <v>2.403544569936841</v>
      </c>
      <c r="F5195" s="103">
        <v>677948</v>
      </c>
      <c r="G5195" s="103">
        <v>4</v>
      </c>
      <c r="H5195" t="s">
        <v>1078</v>
      </c>
      <c r="I5195" s="103"/>
    </row>
    <row r="5196" spans="1:9" x14ac:dyDescent="0.35">
      <c r="A5196" t="s">
        <v>6619</v>
      </c>
      <c r="B5196" t="s">
        <v>51</v>
      </c>
      <c r="C5196" t="s">
        <v>1768</v>
      </c>
      <c r="D5196" t="s">
        <v>5071</v>
      </c>
      <c r="E5196" s="103">
        <v>2.3756348075203113</v>
      </c>
      <c r="F5196" s="103">
        <v>677948</v>
      </c>
      <c r="G5196" s="103">
        <v>4</v>
      </c>
      <c r="H5196" t="s">
        <v>1078</v>
      </c>
      <c r="I5196" s="103"/>
    </row>
    <row r="5197" spans="1:9" x14ac:dyDescent="0.35">
      <c r="A5197" t="s">
        <v>6620</v>
      </c>
      <c r="B5197" t="s">
        <v>51</v>
      </c>
      <c r="C5197" t="s">
        <v>1768</v>
      </c>
      <c r="D5197" t="s">
        <v>5072</v>
      </c>
      <c r="E5197" s="103">
        <v>2.4034194099573645</v>
      </c>
      <c r="F5197" s="103">
        <v>677948</v>
      </c>
      <c r="G5197" s="103">
        <v>4</v>
      </c>
      <c r="H5197" t="s">
        <v>1078</v>
      </c>
      <c r="I5197" s="103"/>
    </row>
    <row r="5198" spans="1:9" x14ac:dyDescent="0.35">
      <c r="A5198" t="s">
        <v>2285</v>
      </c>
      <c r="B5198" t="s">
        <v>51</v>
      </c>
      <c r="C5198" t="s">
        <v>1768</v>
      </c>
      <c r="D5198" t="s">
        <v>42</v>
      </c>
      <c r="E5198" s="103">
        <v>2.3383846418576564</v>
      </c>
      <c r="F5198" s="103">
        <v>677948</v>
      </c>
      <c r="G5198" s="103">
        <v>4</v>
      </c>
      <c r="H5198" t="s">
        <v>1078</v>
      </c>
      <c r="I5198" s="103"/>
    </row>
    <row r="5199" spans="1:9" x14ac:dyDescent="0.35">
      <c r="A5199" t="s">
        <v>2286</v>
      </c>
      <c r="B5199" t="s">
        <v>51</v>
      </c>
      <c r="C5199" t="s">
        <v>1768</v>
      </c>
      <c r="D5199" t="s">
        <v>1767</v>
      </c>
      <c r="E5199" s="103">
        <v>2.3191665124142928</v>
      </c>
      <c r="F5199" s="103">
        <v>677948</v>
      </c>
      <c r="G5199" s="103">
        <v>4</v>
      </c>
      <c r="H5199" t="s">
        <v>1078</v>
      </c>
      <c r="I5199" s="103"/>
    </row>
    <row r="5200" spans="1:9" x14ac:dyDescent="0.35">
      <c r="A5200" t="s">
        <v>2287</v>
      </c>
      <c r="B5200" t="s">
        <v>51</v>
      </c>
      <c r="C5200" t="s">
        <v>1768</v>
      </c>
      <c r="D5200" t="s">
        <v>1768</v>
      </c>
      <c r="E5200" s="103">
        <v>1</v>
      </c>
      <c r="F5200" s="103">
        <v>677948</v>
      </c>
      <c r="G5200" s="103">
        <v>4</v>
      </c>
      <c r="H5200" t="s">
        <v>1078</v>
      </c>
      <c r="I5200" s="103"/>
    </row>
    <row r="5201" spans="1:9" x14ac:dyDescent="0.35">
      <c r="A5201" t="s">
        <v>2288</v>
      </c>
      <c r="B5201" t="s">
        <v>51</v>
      </c>
      <c r="C5201" t="s">
        <v>1768</v>
      </c>
      <c r="D5201" t="s">
        <v>340</v>
      </c>
      <c r="E5201" s="103">
        <v>2.3207970627086847</v>
      </c>
      <c r="F5201" s="103">
        <v>677948</v>
      </c>
      <c r="G5201" s="103">
        <v>4</v>
      </c>
      <c r="H5201" t="s">
        <v>1078</v>
      </c>
      <c r="I5201" s="103"/>
    </row>
    <row r="5202" spans="1:9" x14ac:dyDescent="0.35">
      <c r="A5202" t="s">
        <v>2289</v>
      </c>
      <c r="B5202" t="s">
        <v>51</v>
      </c>
      <c r="C5202" t="s">
        <v>1768</v>
      </c>
      <c r="D5202" t="s">
        <v>777</v>
      </c>
      <c r="E5202" s="103">
        <v>2.5918539976026458</v>
      </c>
      <c r="F5202" s="103">
        <v>677948</v>
      </c>
      <c r="G5202" s="103">
        <v>4</v>
      </c>
      <c r="H5202" t="s">
        <v>1078</v>
      </c>
      <c r="I5202" s="103"/>
    </row>
    <row r="5203" spans="1:9" x14ac:dyDescent="0.35">
      <c r="A5203" t="s">
        <v>2290</v>
      </c>
      <c r="B5203" t="s">
        <v>44</v>
      </c>
      <c r="C5203" t="s">
        <v>1768</v>
      </c>
      <c r="D5203" t="s">
        <v>777</v>
      </c>
      <c r="E5203" s="103">
        <v>2.2715606506693727E-3</v>
      </c>
      <c r="F5203" s="103">
        <v>677948</v>
      </c>
      <c r="G5203" s="103">
        <v>4</v>
      </c>
      <c r="H5203" t="s">
        <v>54</v>
      </c>
      <c r="I5203" s="103"/>
    </row>
    <row r="5204" spans="1:9" x14ac:dyDescent="0.35">
      <c r="A5204" t="s">
        <v>2291</v>
      </c>
      <c r="B5204" t="s">
        <v>45</v>
      </c>
      <c r="C5204" t="s">
        <v>1768</v>
      </c>
      <c r="D5204" t="s">
        <v>777</v>
      </c>
      <c r="E5204" s="103">
        <v>3.2991441687223183E-4</v>
      </c>
      <c r="F5204" s="103">
        <v>677948</v>
      </c>
      <c r="G5204" s="103">
        <v>4</v>
      </c>
      <c r="H5204" t="s">
        <v>54</v>
      </c>
      <c r="I5204" s="103"/>
    </row>
    <row r="5205" spans="1:9" x14ac:dyDescent="0.35">
      <c r="A5205" t="s">
        <v>2292</v>
      </c>
      <c r="B5205" t="s">
        <v>46</v>
      </c>
      <c r="C5205" t="s">
        <v>1768</v>
      </c>
      <c r="D5205" t="s">
        <v>777</v>
      </c>
      <c r="E5205" s="103">
        <v>8.622093799011994E-5</v>
      </c>
      <c r="F5205" s="103">
        <v>677948</v>
      </c>
      <c r="G5205" s="103">
        <v>4</v>
      </c>
      <c r="H5205" t="s">
        <v>54</v>
      </c>
      <c r="I5205" s="103"/>
    </row>
    <row r="5206" spans="1:9" x14ac:dyDescent="0.35">
      <c r="A5206" t="s">
        <v>2293</v>
      </c>
      <c r="B5206" t="s">
        <v>51</v>
      </c>
      <c r="C5206" t="s">
        <v>1768</v>
      </c>
      <c r="D5206" t="s">
        <v>776</v>
      </c>
      <c r="E5206" s="103">
        <v>6.2174093460218964</v>
      </c>
      <c r="F5206" s="103">
        <v>677948</v>
      </c>
      <c r="G5206" s="103">
        <v>4</v>
      </c>
      <c r="H5206" t="s">
        <v>1078</v>
      </c>
      <c r="I5206" s="103"/>
    </row>
    <row r="5207" spans="1:9" x14ac:dyDescent="0.35">
      <c r="A5207" t="s">
        <v>2294</v>
      </c>
      <c r="B5207" t="s">
        <v>44</v>
      </c>
      <c r="C5207" t="s">
        <v>1768</v>
      </c>
      <c r="D5207" t="s">
        <v>776</v>
      </c>
      <c r="E5207" s="103">
        <v>0</v>
      </c>
      <c r="F5207" s="103">
        <v>677948</v>
      </c>
      <c r="G5207" s="103">
        <v>4</v>
      </c>
      <c r="H5207" t="s">
        <v>54</v>
      </c>
      <c r="I5207" s="103"/>
    </row>
    <row r="5208" spans="1:9" x14ac:dyDescent="0.35">
      <c r="A5208" t="s">
        <v>2295</v>
      </c>
      <c r="B5208" t="s">
        <v>45</v>
      </c>
      <c r="C5208" t="s">
        <v>1768</v>
      </c>
      <c r="D5208" t="s">
        <v>776</v>
      </c>
      <c r="E5208" s="103">
        <v>0</v>
      </c>
      <c r="F5208" s="103">
        <v>677948</v>
      </c>
      <c r="G5208" s="103">
        <v>4</v>
      </c>
      <c r="H5208" t="s">
        <v>54</v>
      </c>
      <c r="I5208" s="103"/>
    </row>
    <row r="5209" spans="1:9" x14ac:dyDescent="0.35">
      <c r="A5209" t="s">
        <v>2296</v>
      </c>
      <c r="B5209" t="s">
        <v>46</v>
      </c>
      <c r="C5209" t="s">
        <v>1768</v>
      </c>
      <c r="D5209" t="s">
        <v>776</v>
      </c>
      <c r="E5209" s="103">
        <v>0</v>
      </c>
      <c r="F5209" s="103">
        <v>677948</v>
      </c>
      <c r="G5209" s="103">
        <v>4</v>
      </c>
      <c r="H5209" t="s">
        <v>54</v>
      </c>
      <c r="I5209" s="103"/>
    </row>
    <row r="5210" spans="1:9" x14ac:dyDescent="0.35">
      <c r="A5210" t="s">
        <v>406</v>
      </c>
      <c r="B5210" t="s">
        <v>49</v>
      </c>
      <c r="C5210" t="s">
        <v>340</v>
      </c>
      <c r="D5210" t="s">
        <v>54</v>
      </c>
      <c r="E5210" s="103">
        <v>1</v>
      </c>
      <c r="F5210" s="103">
        <v>677948</v>
      </c>
      <c r="G5210" s="103">
        <v>4</v>
      </c>
      <c r="H5210" t="s">
        <v>54</v>
      </c>
      <c r="I5210" s="103"/>
    </row>
    <row r="5211" spans="1:9" x14ac:dyDescent="0.35">
      <c r="A5211" t="s">
        <v>407</v>
      </c>
      <c r="B5211" t="s">
        <v>50</v>
      </c>
      <c r="C5211" t="s">
        <v>340</v>
      </c>
      <c r="D5211" t="s">
        <v>54</v>
      </c>
      <c r="E5211" s="103">
        <v>619751.83252502163</v>
      </c>
      <c r="F5211" s="103">
        <v>677948</v>
      </c>
      <c r="G5211" s="103">
        <v>4</v>
      </c>
      <c r="H5211" t="s">
        <v>54</v>
      </c>
      <c r="I5211" s="103"/>
    </row>
    <row r="5212" spans="1:9" x14ac:dyDescent="0.35">
      <c r="A5212" t="s">
        <v>1346</v>
      </c>
      <c r="B5212" t="s">
        <v>51</v>
      </c>
      <c r="C5212" t="s">
        <v>340</v>
      </c>
      <c r="D5212" t="s">
        <v>40</v>
      </c>
      <c r="E5212" s="103">
        <v>1.04084239776263</v>
      </c>
      <c r="F5212" s="103">
        <v>677948</v>
      </c>
      <c r="G5212" s="103">
        <v>4</v>
      </c>
      <c r="H5212" t="s">
        <v>1078</v>
      </c>
      <c r="I5212" s="103"/>
    </row>
    <row r="5213" spans="1:9" x14ac:dyDescent="0.35">
      <c r="A5213" t="s">
        <v>6621</v>
      </c>
      <c r="B5213" t="s">
        <v>51</v>
      </c>
      <c r="C5213" t="s">
        <v>340</v>
      </c>
      <c r="D5213" t="s">
        <v>5070</v>
      </c>
      <c r="E5213" s="103">
        <v>1.0541274530674571</v>
      </c>
      <c r="F5213" s="103">
        <v>677948</v>
      </c>
      <c r="G5213" s="103">
        <v>4</v>
      </c>
      <c r="H5213" t="s">
        <v>1078</v>
      </c>
      <c r="I5213" s="103"/>
    </row>
    <row r="5214" spans="1:9" x14ac:dyDescent="0.35">
      <c r="A5214" t="s">
        <v>6622</v>
      </c>
      <c r="B5214" t="s">
        <v>51</v>
      </c>
      <c r="C5214" t="s">
        <v>340</v>
      </c>
      <c r="D5214" t="s">
        <v>5071</v>
      </c>
      <c r="E5214" s="103">
        <v>1.0446810225754832</v>
      </c>
      <c r="F5214" s="103">
        <v>677948</v>
      </c>
      <c r="G5214" s="103">
        <v>4</v>
      </c>
      <c r="H5214" t="s">
        <v>1078</v>
      </c>
      <c r="I5214" s="103"/>
    </row>
    <row r="5215" spans="1:9" x14ac:dyDescent="0.35">
      <c r="A5215" t="s">
        <v>6623</v>
      </c>
      <c r="B5215" t="s">
        <v>51</v>
      </c>
      <c r="C5215" t="s">
        <v>340</v>
      </c>
      <c r="D5215" t="s">
        <v>5072</v>
      </c>
      <c r="E5215" s="103">
        <v>1.0540622033920246</v>
      </c>
      <c r="F5215" s="103">
        <v>677948</v>
      </c>
      <c r="G5215" s="103">
        <v>4</v>
      </c>
      <c r="H5215" t="s">
        <v>1078</v>
      </c>
      <c r="I5215" s="103"/>
    </row>
    <row r="5216" spans="1:9" x14ac:dyDescent="0.35">
      <c r="A5216" t="s">
        <v>1347</v>
      </c>
      <c r="B5216" t="s">
        <v>51</v>
      </c>
      <c r="C5216" t="s">
        <v>340</v>
      </c>
      <c r="D5216" t="s">
        <v>42</v>
      </c>
      <c r="E5216" s="103">
        <v>1.0331967993038496</v>
      </c>
      <c r="F5216" s="103">
        <v>677948</v>
      </c>
      <c r="G5216" s="103">
        <v>4</v>
      </c>
      <c r="H5216" t="s">
        <v>1078</v>
      </c>
      <c r="I5216" s="103"/>
    </row>
    <row r="5217" spans="1:9" x14ac:dyDescent="0.35">
      <c r="A5217" t="s">
        <v>2297</v>
      </c>
      <c r="B5217" t="s">
        <v>51</v>
      </c>
      <c r="C5217" t="s">
        <v>340</v>
      </c>
      <c r="D5217" t="s">
        <v>1767</v>
      </c>
      <c r="E5217" s="103">
        <v>1.0259820522848939</v>
      </c>
      <c r="F5217" s="103">
        <v>677948</v>
      </c>
      <c r="G5217" s="103">
        <v>4</v>
      </c>
      <c r="H5217" t="s">
        <v>1078</v>
      </c>
      <c r="I5217" s="103"/>
    </row>
    <row r="5218" spans="1:9" x14ac:dyDescent="0.35">
      <c r="A5218" t="s">
        <v>2298</v>
      </c>
      <c r="B5218" t="s">
        <v>51</v>
      </c>
      <c r="C5218" t="s">
        <v>340</v>
      </c>
      <c r="D5218" t="s">
        <v>1768</v>
      </c>
      <c r="E5218" s="103">
        <v>0.5140956751440855</v>
      </c>
      <c r="F5218" s="103">
        <v>677948</v>
      </c>
      <c r="G5218" s="103">
        <v>4</v>
      </c>
      <c r="H5218" t="s">
        <v>1078</v>
      </c>
      <c r="I5218" s="103"/>
    </row>
    <row r="5219" spans="1:9" x14ac:dyDescent="0.35">
      <c r="A5219" t="s">
        <v>1348</v>
      </c>
      <c r="B5219" t="s">
        <v>51</v>
      </c>
      <c r="C5219" t="s">
        <v>340</v>
      </c>
      <c r="D5219" t="s">
        <v>340</v>
      </c>
      <c r="E5219" s="103">
        <v>1</v>
      </c>
      <c r="F5219" s="103">
        <v>677948</v>
      </c>
      <c r="G5219" s="103">
        <v>4</v>
      </c>
      <c r="H5219" t="s">
        <v>1078</v>
      </c>
      <c r="I5219" s="103"/>
    </row>
    <row r="5220" spans="1:9" x14ac:dyDescent="0.35">
      <c r="A5220" t="s">
        <v>1349</v>
      </c>
      <c r="B5220" t="s">
        <v>51</v>
      </c>
      <c r="C5220" t="s">
        <v>340</v>
      </c>
      <c r="D5220" t="s">
        <v>777</v>
      </c>
      <c r="E5220" s="103">
        <v>1.1503175346809971</v>
      </c>
      <c r="F5220" s="103">
        <v>677948</v>
      </c>
      <c r="G5220" s="103">
        <v>4</v>
      </c>
      <c r="H5220" t="s">
        <v>1078</v>
      </c>
      <c r="I5220" s="103"/>
    </row>
    <row r="5221" spans="1:9" x14ac:dyDescent="0.35">
      <c r="A5221" t="s">
        <v>547</v>
      </c>
      <c r="B5221" t="s">
        <v>44</v>
      </c>
      <c r="C5221" t="s">
        <v>340</v>
      </c>
      <c r="D5221" t="s">
        <v>777</v>
      </c>
      <c r="E5221" s="103">
        <v>0.39309504563771852</v>
      </c>
      <c r="F5221" s="103">
        <v>677948</v>
      </c>
      <c r="G5221" s="103">
        <v>4</v>
      </c>
      <c r="H5221" t="s">
        <v>54</v>
      </c>
      <c r="I5221" s="103"/>
    </row>
    <row r="5222" spans="1:9" x14ac:dyDescent="0.35">
      <c r="A5222" t="s">
        <v>548</v>
      </c>
      <c r="B5222" t="s">
        <v>45</v>
      </c>
      <c r="C5222" t="s">
        <v>340</v>
      </c>
      <c r="D5222" t="s">
        <v>777</v>
      </c>
      <c r="E5222" s="103">
        <v>3.3890729215300695E-2</v>
      </c>
      <c r="F5222" s="103">
        <v>677948</v>
      </c>
      <c r="G5222" s="103">
        <v>4</v>
      </c>
      <c r="H5222" t="s">
        <v>54</v>
      </c>
      <c r="I5222" s="103"/>
    </row>
    <row r="5223" spans="1:9" x14ac:dyDescent="0.35">
      <c r="A5223" t="s">
        <v>549</v>
      </c>
      <c r="B5223" t="s">
        <v>46</v>
      </c>
      <c r="C5223" t="s">
        <v>340</v>
      </c>
      <c r="D5223" t="s">
        <v>777</v>
      </c>
      <c r="E5223" s="103">
        <v>4.0049013315386203E-3</v>
      </c>
      <c r="F5223" s="103">
        <v>677948</v>
      </c>
      <c r="G5223" s="103">
        <v>4</v>
      </c>
      <c r="H5223" t="s">
        <v>54</v>
      </c>
      <c r="I5223" s="103"/>
    </row>
    <row r="5224" spans="1:9" x14ac:dyDescent="0.35">
      <c r="A5224" t="s">
        <v>1350</v>
      </c>
      <c r="B5224" t="s">
        <v>51</v>
      </c>
      <c r="C5224" t="s">
        <v>340</v>
      </c>
      <c r="D5224" t="s">
        <v>776</v>
      </c>
      <c r="E5224" s="103">
        <v>2.739997240619672</v>
      </c>
      <c r="F5224" s="103">
        <v>677948</v>
      </c>
      <c r="G5224" s="103">
        <v>4</v>
      </c>
      <c r="H5224" t="s">
        <v>1078</v>
      </c>
      <c r="I5224" s="103"/>
    </row>
    <row r="5225" spans="1:9" x14ac:dyDescent="0.35">
      <c r="A5225" t="s">
        <v>551</v>
      </c>
      <c r="B5225" t="s">
        <v>44</v>
      </c>
      <c r="C5225" t="s">
        <v>340</v>
      </c>
      <c r="D5225" t="s">
        <v>776</v>
      </c>
      <c r="E5225" s="103">
        <v>0</v>
      </c>
      <c r="F5225" s="103">
        <v>677948</v>
      </c>
      <c r="G5225" s="103">
        <v>4</v>
      </c>
      <c r="H5225" t="s">
        <v>54</v>
      </c>
      <c r="I5225" s="103"/>
    </row>
    <row r="5226" spans="1:9" x14ac:dyDescent="0.35">
      <c r="A5226" t="s">
        <v>552</v>
      </c>
      <c r="B5226" t="s">
        <v>45</v>
      </c>
      <c r="C5226" t="s">
        <v>340</v>
      </c>
      <c r="D5226" t="s">
        <v>776</v>
      </c>
      <c r="E5226" s="103">
        <v>0</v>
      </c>
      <c r="F5226" s="103">
        <v>677948</v>
      </c>
      <c r="G5226" s="103">
        <v>4</v>
      </c>
      <c r="H5226" t="s">
        <v>54</v>
      </c>
      <c r="I5226" s="103"/>
    </row>
    <row r="5227" spans="1:9" x14ac:dyDescent="0.35">
      <c r="A5227" t="s">
        <v>553</v>
      </c>
      <c r="B5227" t="s">
        <v>46</v>
      </c>
      <c r="C5227" t="s">
        <v>340</v>
      </c>
      <c r="D5227" t="s">
        <v>776</v>
      </c>
      <c r="E5227" s="103">
        <v>0</v>
      </c>
      <c r="F5227" s="103">
        <v>677948</v>
      </c>
      <c r="G5227" s="103">
        <v>4</v>
      </c>
      <c r="H5227" t="s">
        <v>54</v>
      </c>
      <c r="I5227" s="103"/>
    </row>
    <row r="5228" spans="1:9" x14ac:dyDescent="0.35">
      <c r="A5228" t="s">
        <v>1351</v>
      </c>
      <c r="B5228" t="s">
        <v>51</v>
      </c>
      <c r="C5228" t="s">
        <v>353</v>
      </c>
      <c r="D5228" t="s">
        <v>40</v>
      </c>
      <c r="E5228" s="103">
        <v>6.2875560521915216E-2</v>
      </c>
      <c r="F5228" s="103">
        <v>677948</v>
      </c>
      <c r="G5228" s="103">
        <v>4</v>
      </c>
      <c r="H5228" t="s">
        <v>1078</v>
      </c>
      <c r="I5228" s="103"/>
    </row>
    <row r="5229" spans="1:9" x14ac:dyDescent="0.35">
      <c r="A5229" t="s">
        <v>6624</v>
      </c>
      <c r="B5229" t="s">
        <v>51</v>
      </c>
      <c r="C5229" t="s">
        <v>353</v>
      </c>
      <c r="D5229" t="s">
        <v>5070</v>
      </c>
      <c r="E5229" s="103">
        <v>6.7733931574838271E-2</v>
      </c>
      <c r="F5229" s="103">
        <v>677948</v>
      </c>
      <c r="G5229" s="103">
        <v>4</v>
      </c>
      <c r="H5229" t="s">
        <v>1078</v>
      </c>
      <c r="I5229" s="103"/>
    </row>
    <row r="5230" spans="1:9" x14ac:dyDescent="0.35">
      <c r="A5230" t="s">
        <v>6625</v>
      </c>
      <c r="B5230" t="s">
        <v>51</v>
      </c>
      <c r="C5230" t="s">
        <v>353</v>
      </c>
      <c r="D5230" t="s">
        <v>5071</v>
      </c>
      <c r="E5230" s="103">
        <v>6.2888959870773684E-2</v>
      </c>
      <c r="F5230" s="103">
        <v>677948</v>
      </c>
      <c r="G5230" s="103">
        <v>4</v>
      </c>
      <c r="H5230" t="s">
        <v>1078</v>
      </c>
      <c r="I5230" s="103"/>
    </row>
    <row r="5231" spans="1:9" x14ac:dyDescent="0.35">
      <c r="A5231" t="s">
        <v>6626</v>
      </c>
      <c r="B5231" t="s">
        <v>51</v>
      </c>
      <c r="C5231" t="s">
        <v>353</v>
      </c>
      <c r="D5231" t="s">
        <v>5072</v>
      </c>
      <c r="E5231" s="103">
        <v>6.7733504370919712E-2</v>
      </c>
      <c r="F5231" s="103">
        <v>677948</v>
      </c>
      <c r="G5231" s="103">
        <v>4</v>
      </c>
      <c r="H5231" t="s">
        <v>1078</v>
      </c>
      <c r="I5231" s="103"/>
    </row>
    <row r="5232" spans="1:9" x14ac:dyDescent="0.35">
      <c r="A5232" t="s">
        <v>1352</v>
      </c>
      <c r="B5232" t="s">
        <v>51</v>
      </c>
      <c r="C5232" t="s">
        <v>353</v>
      </c>
      <c r="D5232" t="s">
        <v>42</v>
      </c>
      <c r="E5232" s="103">
        <v>6.6251127437403787E-2</v>
      </c>
      <c r="F5232" s="103">
        <v>677948</v>
      </c>
      <c r="G5232" s="103">
        <v>4</v>
      </c>
      <c r="H5232" t="s">
        <v>1078</v>
      </c>
      <c r="I5232" s="103"/>
    </row>
    <row r="5233" spans="1:9" x14ac:dyDescent="0.35">
      <c r="A5233" t="s">
        <v>2299</v>
      </c>
      <c r="B5233" t="s">
        <v>51</v>
      </c>
      <c r="C5233" t="s">
        <v>353</v>
      </c>
      <c r="D5233" t="s">
        <v>1767</v>
      </c>
      <c r="E5233" s="103">
        <v>6.5641383366555325E-2</v>
      </c>
      <c r="F5233" s="103">
        <v>677948</v>
      </c>
      <c r="G5233" s="103">
        <v>4</v>
      </c>
      <c r="H5233" t="s">
        <v>1078</v>
      </c>
      <c r="I5233" s="103"/>
    </row>
    <row r="5234" spans="1:9" x14ac:dyDescent="0.35">
      <c r="A5234" t="s">
        <v>2300</v>
      </c>
      <c r="B5234" t="s">
        <v>51</v>
      </c>
      <c r="C5234" t="s">
        <v>353</v>
      </c>
      <c r="D5234" t="s">
        <v>1768</v>
      </c>
      <c r="E5234" s="103">
        <v>2.4780506032986174E-2</v>
      </c>
      <c r="F5234" s="103">
        <v>677948</v>
      </c>
      <c r="G5234" s="103">
        <v>4</v>
      </c>
      <c r="H5234" t="s">
        <v>1078</v>
      </c>
      <c r="I5234" s="103"/>
    </row>
    <row r="5235" spans="1:9" x14ac:dyDescent="0.35">
      <c r="A5235" t="s">
        <v>1353</v>
      </c>
      <c r="B5235" t="s">
        <v>51</v>
      </c>
      <c r="C5235" t="s">
        <v>353</v>
      </c>
      <c r="D5235" t="s">
        <v>340</v>
      </c>
      <c r="E5235" s="103">
        <v>6.5669318920808906E-2</v>
      </c>
      <c r="F5235" s="103">
        <v>677948</v>
      </c>
      <c r="G5235" s="103">
        <v>4</v>
      </c>
      <c r="H5235" t="s">
        <v>1078</v>
      </c>
      <c r="I5235" s="103"/>
    </row>
    <row r="5236" spans="1:9" x14ac:dyDescent="0.35">
      <c r="A5236" t="s">
        <v>1354</v>
      </c>
      <c r="B5236" t="s">
        <v>51</v>
      </c>
      <c r="C5236" t="s">
        <v>353</v>
      </c>
      <c r="D5236" t="s">
        <v>777</v>
      </c>
      <c r="E5236" s="103">
        <v>6.6089011596113315E-2</v>
      </c>
      <c r="F5236" s="103">
        <v>677948</v>
      </c>
      <c r="G5236" s="103">
        <v>4</v>
      </c>
      <c r="H5236" t="s">
        <v>1078</v>
      </c>
      <c r="I5236" s="103"/>
    </row>
    <row r="5237" spans="1:9" x14ac:dyDescent="0.35">
      <c r="A5237" t="s">
        <v>1355</v>
      </c>
      <c r="B5237" t="s">
        <v>51</v>
      </c>
      <c r="C5237" t="s">
        <v>353</v>
      </c>
      <c r="D5237" t="s">
        <v>776</v>
      </c>
      <c r="E5237" s="103">
        <v>0.16392406037234739</v>
      </c>
      <c r="F5237" s="103">
        <v>677948</v>
      </c>
      <c r="G5237" s="103">
        <v>4</v>
      </c>
      <c r="H5237" t="s">
        <v>1078</v>
      </c>
      <c r="I5237" s="103"/>
    </row>
    <row r="5238" spans="1:9" x14ac:dyDescent="0.35">
      <c r="A5238" t="s">
        <v>8311</v>
      </c>
      <c r="B5238" t="s">
        <v>47</v>
      </c>
      <c r="C5238" t="s">
        <v>7626</v>
      </c>
      <c r="D5238" t="s">
        <v>54</v>
      </c>
      <c r="E5238" s="103">
        <v>480</v>
      </c>
      <c r="F5238" s="103">
        <v>677948</v>
      </c>
      <c r="G5238" s="103">
        <v>4</v>
      </c>
      <c r="H5238" t="s">
        <v>54</v>
      </c>
      <c r="I5238" s="103"/>
    </row>
    <row r="5239" spans="1:9" x14ac:dyDescent="0.35">
      <c r="A5239" t="s">
        <v>8312</v>
      </c>
      <c r="B5239" t="s">
        <v>48</v>
      </c>
      <c r="C5239" t="s">
        <v>7626</v>
      </c>
      <c r="D5239" t="s">
        <v>54</v>
      </c>
      <c r="E5239" s="103">
        <v>4800000</v>
      </c>
      <c r="F5239" s="103">
        <v>677948</v>
      </c>
      <c r="G5239" s="103">
        <v>4</v>
      </c>
      <c r="H5239" t="s">
        <v>54</v>
      </c>
      <c r="I5239" s="103"/>
    </row>
    <row r="5240" spans="1:9" x14ac:dyDescent="0.35">
      <c r="A5240" t="s">
        <v>8313</v>
      </c>
      <c r="B5240" t="s">
        <v>49</v>
      </c>
      <c r="C5240" t="s">
        <v>7626</v>
      </c>
      <c r="D5240" t="s">
        <v>54</v>
      </c>
      <c r="E5240" s="103">
        <v>7.0801890410473957E-4</v>
      </c>
      <c r="F5240" s="103">
        <v>677948</v>
      </c>
      <c r="G5240" s="103">
        <v>4</v>
      </c>
      <c r="H5240" t="s">
        <v>54</v>
      </c>
      <c r="I5240" s="103"/>
    </row>
    <row r="5241" spans="1:9" x14ac:dyDescent="0.35">
      <c r="A5241" t="s">
        <v>8314</v>
      </c>
      <c r="B5241" t="s">
        <v>50</v>
      </c>
      <c r="C5241" t="s">
        <v>7626</v>
      </c>
      <c r="D5241" t="s">
        <v>54</v>
      </c>
      <c r="E5241" s="103">
        <v>7.0801890410473955</v>
      </c>
      <c r="F5241" s="103">
        <v>677948</v>
      </c>
      <c r="G5241" s="103">
        <v>4</v>
      </c>
      <c r="H5241" t="s">
        <v>54</v>
      </c>
      <c r="I5241" s="103"/>
    </row>
    <row r="5242" spans="1:9" x14ac:dyDescent="0.35">
      <c r="A5242" t="s">
        <v>8315</v>
      </c>
      <c r="B5242" t="s">
        <v>51</v>
      </c>
      <c r="C5242" t="s">
        <v>7626</v>
      </c>
      <c r="D5242" t="s">
        <v>40</v>
      </c>
      <c r="E5242" s="103">
        <v>1.6032876712355128E-2</v>
      </c>
      <c r="F5242" s="103">
        <v>677948</v>
      </c>
      <c r="G5242" s="103">
        <v>4</v>
      </c>
      <c r="H5242" t="s">
        <v>1078</v>
      </c>
      <c r="I5242" s="103"/>
    </row>
    <row r="5243" spans="1:9" x14ac:dyDescent="0.35">
      <c r="A5243" t="s">
        <v>8316</v>
      </c>
      <c r="B5243" t="s">
        <v>51</v>
      </c>
      <c r="C5243" t="s">
        <v>7626</v>
      </c>
      <c r="D5243" t="s">
        <v>5070</v>
      </c>
      <c r="E5243" s="103">
        <v>1.6388723035667303E-2</v>
      </c>
      <c r="F5243" s="103">
        <v>677948</v>
      </c>
      <c r="G5243" s="103">
        <v>4</v>
      </c>
      <c r="H5243" t="s">
        <v>1078</v>
      </c>
      <c r="I5243" s="103"/>
    </row>
    <row r="5244" spans="1:9" x14ac:dyDescent="0.35">
      <c r="A5244" t="s">
        <v>8317</v>
      </c>
      <c r="B5244" t="s">
        <v>51</v>
      </c>
      <c r="C5244" t="s">
        <v>7626</v>
      </c>
      <c r="D5244" t="s">
        <v>5071</v>
      </c>
      <c r="E5244" s="103">
        <v>1.6032876712355128E-2</v>
      </c>
      <c r="F5244" s="103">
        <v>677948</v>
      </c>
      <c r="G5244" s="103">
        <v>4</v>
      </c>
      <c r="H5244" t="s">
        <v>1078</v>
      </c>
      <c r="I5244" s="103"/>
    </row>
    <row r="5245" spans="1:9" x14ac:dyDescent="0.35">
      <c r="A5245" t="s">
        <v>8318</v>
      </c>
      <c r="B5245" t="s">
        <v>51</v>
      </c>
      <c r="C5245" t="s">
        <v>7626</v>
      </c>
      <c r="D5245" t="s">
        <v>5072</v>
      </c>
      <c r="E5245" s="103">
        <v>1.6032876712355128E-2</v>
      </c>
      <c r="F5245" s="103">
        <v>677948</v>
      </c>
      <c r="G5245" s="103">
        <v>4</v>
      </c>
      <c r="H5245" t="s">
        <v>1078</v>
      </c>
      <c r="I5245" s="103"/>
    </row>
    <row r="5246" spans="1:9" x14ac:dyDescent="0.35">
      <c r="A5246" t="s">
        <v>8319</v>
      </c>
      <c r="B5246" t="s">
        <v>51</v>
      </c>
      <c r="C5246" t="s">
        <v>7626</v>
      </c>
      <c r="D5246" t="s">
        <v>42</v>
      </c>
      <c r="E5246" s="103">
        <v>1.6130205122498208E-2</v>
      </c>
      <c r="F5246" s="103">
        <v>677948</v>
      </c>
      <c r="G5246" s="103">
        <v>4</v>
      </c>
      <c r="H5246" t="s">
        <v>1078</v>
      </c>
      <c r="I5246" s="103"/>
    </row>
    <row r="5247" spans="1:9" x14ac:dyDescent="0.35">
      <c r="A5247" t="s">
        <v>8320</v>
      </c>
      <c r="B5247" t="s">
        <v>51</v>
      </c>
      <c r="C5247" t="s">
        <v>7626</v>
      </c>
      <c r="D5247" t="s">
        <v>1767</v>
      </c>
      <c r="E5247" s="103">
        <v>1.6130205122498208E-2</v>
      </c>
      <c r="F5247" s="103">
        <v>677948</v>
      </c>
      <c r="G5247" s="103">
        <v>4</v>
      </c>
      <c r="H5247" t="s">
        <v>1078</v>
      </c>
      <c r="I5247" s="103"/>
    </row>
    <row r="5248" spans="1:9" x14ac:dyDescent="0.35">
      <c r="A5248" t="s">
        <v>8321</v>
      </c>
      <c r="B5248" t="s">
        <v>51</v>
      </c>
      <c r="C5248" t="s">
        <v>7626</v>
      </c>
      <c r="D5248" t="s">
        <v>1768</v>
      </c>
      <c r="E5248" s="103">
        <v>8.0415241693761689E-3</v>
      </c>
      <c r="F5248" s="103">
        <v>677948</v>
      </c>
      <c r="G5248" s="103">
        <v>4</v>
      </c>
      <c r="H5248" t="s">
        <v>1078</v>
      </c>
      <c r="I5248" s="103"/>
    </row>
    <row r="5249" spans="1:9" x14ac:dyDescent="0.35">
      <c r="A5249" t="s">
        <v>8322</v>
      </c>
      <c r="B5249" t="s">
        <v>51</v>
      </c>
      <c r="C5249" t="s">
        <v>7626</v>
      </c>
      <c r="D5249" t="s">
        <v>340</v>
      </c>
      <c r="E5249" s="103">
        <v>1.586267882134116E-2</v>
      </c>
      <c r="F5249" s="103">
        <v>677948</v>
      </c>
      <c r="G5249" s="103">
        <v>4</v>
      </c>
      <c r="H5249" t="s">
        <v>1078</v>
      </c>
      <c r="I5249" s="103"/>
    </row>
    <row r="5250" spans="1:9" x14ac:dyDescent="0.35">
      <c r="A5250" t="s">
        <v>8323</v>
      </c>
      <c r="B5250" t="s">
        <v>51</v>
      </c>
      <c r="C5250" t="s">
        <v>7626</v>
      </c>
      <c r="D5250" t="s">
        <v>777</v>
      </c>
      <c r="E5250" s="103">
        <v>1.5859811950209707E-2</v>
      </c>
      <c r="F5250" s="103">
        <v>677948</v>
      </c>
      <c r="G5250" s="103">
        <v>4</v>
      </c>
      <c r="H5250" t="s">
        <v>1078</v>
      </c>
      <c r="I5250" s="103"/>
    </row>
    <row r="5251" spans="1:9" x14ac:dyDescent="0.35">
      <c r="A5251" t="s">
        <v>8324</v>
      </c>
      <c r="B5251" t="s">
        <v>51</v>
      </c>
      <c r="C5251" t="s">
        <v>7626</v>
      </c>
      <c r="D5251" t="s">
        <v>776</v>
      </c>
      <c r="E5251" s="103">
        <v>4.2537302223145633E-2</v>
      </c>
      <c r="F5251" s="103">
        <v>677948</v>
      </c>
      <c r="G5251" s="103">
        <v>4</v>
      </c>
      <c r="H5251" t="s">
        <v>1078</v>
      </c>
      <c r="I5251" s="103"/>
    </row>
    <row r="5252" spans="1:9" x14ac:dyDescent="0.35">
      <c r="A5252" t="s">
        <v>4982</v>
      </c>
      <c r="B5252" t="s">
        <v>47</v>
      </c>
      <c r="C5252" t="s">
        <v>4874</v>
      </c>
      <c r="D5252" t="s">
        <v>54</v>
      </c>
      <c r="E5252" s="103">
        <v>9407</v>
      </c>
      <c r="F5252" s="103">
        <v>677948</v>
      </c>
      <c r="G5252" s="103">
        <v>4</v>
      </c>
      <c r="H5252" t="s">
        <v>54</v>
      </c>
      <c r="I5252" s="103"/>
    </row>
    <row r="5253" spans="1:9" x14ac:dyDescent="0.35">
      <c r="A5253" t="s">
        <v>4983</v>
      </c>
      <c r="B5253" t="s">
        <v>48</v>
      </c>
      <c r="C5253" t="s">
        <v>4874</v>
      </c>
      <c r="D5253" t="s">
        <v>54</v>
      </c>
      <c r="E5253" s="103">
        <v>26303050.096679688</v>
      </c>
      <c r="F5253" s="103">
        <v>677948</v>
      </c>
      <c r="G5253" s="103">
        <v>4</v>
      </c>
      <c r="H5253" t="s">
        <v>54</v>
      </c>
      <c r="I5253" s="103"/>
    </row>
    <row r="5254" spans="1:9" x14ac:dyDescent="0.35">
      <c r="A5254" t="s">
        <v>4984</v>
      </c>
      <c r="B5254" t="s">
        <v>49</v>
      </c>
      <c r="C5254" t="s">
        <v>4874</v>
      </c>
      <c r="D5254" t="s">
        <v>54</v>
      </c>
      <c r="E5254" s="103">
        <v>1.3875695481069344E-2</v>
      </c>
      <c r="F5254" s="103">
        <v>677948</v>
      </c>
      <c r="G5254" s="103">
        <v>4</v>
      </c>
      <c r="H5254" t="s">
        <v>54</v>
      </c>
      <c r="I5254" s="103"/>
    </row>
    <row r="5255" spans="1:9" x14ac:dyDescent="0.35">
      <c r="A5255" t="s">
        <v>4985</v>
      </c>
      <c r="B5255" t="s">
        <v>50</v>
      </c>
      <c r="C5255" t="s">
        <v>4874</v>
      </c>
      <c r="D5255" t="s">
        <v>54</v>
      </c>
      <c r="E5255" s="103">
        <v>38.798034800131703</v>
      </c>
      <c r="F5255" s="103">
        <v>677948</v>
      </c>
      <c r="G5255" s="103">
        <v>4</v>
      </c>
      <c r="H5255" t="s">
        <v>54</v>
      </c>
      <c r="I5255" s="103"/>
    </row>
    <row r="5256" spans="1:9" x14ac:dyDescent="0.35">
      <c r="A5256" t="s">
        <v>4986</v>
      </c>
      <c r="B5256" t="s">
        <v>51</v>
      </c>
      <c r="C5256" t="s">
        <v>4874</v>
      </c>
      <c r="D5256" t="s">
        <v>40</v>
      </c>
      <c r="E5256" s="103">
        <v>4.5872353789308063E-3</v>
      </c>
      <c r="F5256" s="103">
        <v>677948</v>
      </c>
      <c r="G5256" s="103">
        <v>4</v>
      </c>
      <c r="H5256" t="s">
        <v>1078</v>
      </c>
      <c r="I5256" s="103"/>
    </row>
    <row r="5257" spans="1:9" x14ac:dyDescent="0.35">
      <c r="A5257" t="s">
        <v>6627</v>
      </c>
      <c r="B5257" t="s">
        <v>51</v>
      </c>
      <c r="C5257" t="s">
        <v>4874</v>
      </c>
      <c r="D5257" t="s">
        <v>5070</v>
      </c>
      <c r="E5257" s="103">
        <v>4.6318106143153105E-3</v>
      </c>
      <c r="F5257" s="103">
        <v>677948</v>
      </c>
      <c r="G5257" s="103">
        <v>4</v>
      </c>
      <c r="H5257" t="s">
        <v>1078</v>
      </c>
      <c r="I5257" s="103"/>
    </row>
    <row r="5258" spans="1:9" x14ac:dyDescent="0.35">
      <c r="A5258" t="s">
        <v>6628</v>
      </c>
      <c r="B5258" t="s">
        <v>51</v>
      </c>
      <c r="C5258" t="s">
        <v>4874</v>
      </c>
      <c r="D5258" t="s">
        <v>5071</v>
      </c>
      <c r="E5258" s="103">
        <v>4.5872353789308063E-3</v>
      </c>
      <c r="F5258" s="103">
        <v>677948</v>
      </c>
      <c r="G5258" s="103">
        <v>4</v>
      </c>
      <c r="H5258" t="s">
        <v>1078</v>
      </c>
      <c r="I5258" s="103"/>
    </row>
    <row r="5259" spans="1:9" x14ac:dyDescent="0.35">
      <c r="A5259" t="s">
        <v>6629</v>
      </c>
      <c r="B5259" t="s">
        <v>51</v>
      </c>
      <c r="C5259" t="s">
        <v>4874</v>
      </c>
      <c r="D5259" t="s">
        <v>5072</v>
      </c>
      <c r="E5259" s="103">
        <v>4.5914777463027202E-3</v>
      </c>
      <c r="F5259" s="103">
        <v>677948</v>
      </c>
      <c r="G5259" s="103">
        <v>4</v>
      </c>
      <c r="H5259" t="s">
        <v>1078</v>
      </c>
      <c r="I5259" s="103"/>
    </row>
    <row r="5260" spans="1:9" x14ac:dyDescent="0.35">
      <c r="A5260" t="s">
        <v>4987</v>
      </c>
      <c r="B5260" t="s">
        <v>51</v>
      </c>
      <c r="C5260" t="s">
        <v>4874</v>
      </c>
      <c r="D5260" t="s">
        <v>42</v>
      </c>
      <c r="E5260" s="103">
        <v>4.5672607758803262E-3</v>
      </c>
      <c r="F5260" s="103">
        <v>677948</v>
      </c>
      <c r="G5260" s="103">
        <v>4</v>
      </c>
      <c r="H5260" t="s">
        <v>1078</v>
      </c>
      <c r="I5260" s="103"/>
    </row>
    <row r="5261" spans="1:9" x14ac:dyDescent="0.35">
      <c r="A5261" t="s">
        <v>4988</v>
      </c>
      <c r="B5261" t="s">
        <v>51</v>
      </c>
      <c r="C5261" t="s">
        <v>4874</v>
      </c>
      <c r="D5261" t="s">
        <v>1767</v>
      </c>
      <c r="E5261" s="103">
        <v>4.5518290657648973E-3</v>
      </c>
      <c r="F5261" s="103">
        <v>677948</v>
      </c>
      <c r="G5261" s="103">
        <v>4</v>
      </c>
      <c r="H5261" t="s">
        <v>1078</v>
      </c>
      <c r="I5261" s="103"/>
    </row>
    <row r="5262" spans="1:9" x14ac:dyDescent="0.35">
      <c r="A5262" t="s">
        <v>4989</v>
      </c>
      <c r="B5262" t="s">
        <v>51</v>
      </c>
      <c r="C5262" t="s">
        <v>4874</v>
      </c>
      <c r="D5262" t="s">
        <v>1768</v>
      </c>
      <c r="E5262" s="103">
        <v>2.457900598371057E-3</v>
      </c>
      <c r="F5262" s="103">
        <v>677948</v>
      </c>
      <c r="G5262" s="103">
        <v>4</v>
      </c>
      <c r="H5262" t="s">
        <v>1078</v>
      </c>
      <c r="I5262" s="103"/>
    </row>
    <row r="5263" spans="1:9" x14ac:dyDescent="0.35">
      <c r="A5263" t="s">
        <v>4990</v>
      </c>
      <c r="B5263" t="s">
        <v>51</v>
      </c>
      <c r="C5263" t="s">
        <v>4874</v>
      </c>
      <c r="D5263" t="s">
        <v>340</v>
      </c>
      <c r="E5263" s="103">
        <v>4.5253766534653498E-3</v>
      </c>
      <c r="F5263" s="103">
        <v>677948</v>
      </c>
      <c r="G5263" s="103">
        <v>4</v>
      </c>
      <c r="H5263" t="s">
        <v>1078</v>
      </c>
      <c r="I5263" s="103"/>
    </row>
    <row r="5264" spans="1:9" x14ac:dyDescent="0.35">
      <c r="A5264" t="s">
        <v>4991</v>
      </c>
      <c r="B5264" t="s">
        <v>51</v>
      </c>
      <c r="C5264" t="s">
        <v>4874</v>
      </c>
      <c r="D5264" t="s">
        <v>777</v>
      </c>
      <c r="E5264" s="103">
        <v>4.766094746971445E-3</v>
      </c>
      <c r="F5264" s="103">
        <v>677948</v>
      </c>
      <c r="G5264" s="103">
        <v>4</v>
      </c>
      <c r="H5264" t="s">
        <v>1078</v>
      </c>
      <c r="I5264" s="103"/>
    </row>
    <row r="5265" spans="1:9" x14ac:dyDescent="0.35">
      <c r="A5265" t="s">
        <v>4992</v>
      </c>
      <c r="B5265" t="s">
        <v>51</v>
      </c>
      <c r="C5265" t="s">
        <v>4874</v>
      </c>
      <c r="D5265" t="s">
        <v>776</v>
      </c>
      <c r="E5265" s="103">
        <v>1.2099354939068746E-2</v>
      </c>
      <c r="F5265" s="103">
        <v>677948</v>
      </c>
      <c r="G5265" s="103">
        <v>4</v>
      </c>
      <c r="H5265" t="s">
        <v>1078</v>
      </c>
      <c r="I5265" s="103"/>
    </row>
    <row r="5266" spans="1:9" x14ac:dyDescent="0.35">
      <c r="A5266" t="s">
        <v>8325</v>
      </c>
      <c r="B5266" t="s">
        <v>47</v>
      </c>
      <c r="C5266" t="s">
        <v>7627</v>
      </c>
      <c r="D5266" t="s">
        <v>54</v>
      </c>
      <c r="E5266" s="103">
        <v>840</v>
      </c>
      <c r="F5266" s="103">
        <v>677948</v>
      </c>
      <c r="G5266" s="103">
        <v>4</v>
      </c>
      <c r="H5266" t="s">
        <v>54</v>
      </c>
      <c r="I5266" s="103"/>
    </row>
    <row r="5267" spans="1:9" x14ac:dyDescent="0.35">
      <c r="A5267" t="s">
        <v>8326</v>
      </c>
      <c r="B5267" t="s">
        <v>48</v>
      </c>
      <c r="C5267" t="s">
        <v>7627</v>
      </c>
      <c r="D5267" t="s">
        <v>54</v>
      </c>
      <c r="E5267" s="103">
        <v>58048721.805119999</v>
      </c>
      <c r="F5267" s="103">
        <v>677948</v>
      </c>
      <c r="G5267" s="103">
        <v>4</v>
      </c>
      <c r="H5267" t="s">
        <v>54</v>
      </c>
      <c r="I5267" s="103"/>
    </row>
    <row r="5268" spans="1:9" x14ac:dyDescent="0.35">
      <c r="A5268" t="s">
        <v>8327</v>
      </c>
      <c r="B5268" t="s">
        <v>49</v>
      </c>
      <c r="C5268" t="s">
        <v>7627</v>
      </c>
      <c r="D5268" t="s">
        <v>54</v>
      </c>
      <c r="E5268" s="103">
        <v>1.2390330821832943E-3</v>
      </c>
      <c r="F5268" s="103">
        <v>677948</v>
      </c>
      <c r="G5268" s="103">
        <v>4</v>
      </c>
      <c r="H5268" t="s">
        <v>54</v>
      </c>
      <c r="I5268" s="103"/>
    </row>
    <row r="5269" spans="1:9" x14ac:dyDescent="0.35">
      <c r="A5269" t="s">
        <v>8328</v>
      </c>
      <c r="B5269" t="s">
        <v>50</v>
      </c>
      <c r="C5269" t="s">
        <v>7627</v>
      </c>
      <c r="D5269" t="s">
        <v>54</v>
      </c>
      <c r="E5269" s="103">
        <v>85.624150827379083</v>
      </c>
      <c r="F5269" s="103">
        <v>677948</v>
      </c>
      <c r="G5269" s="103">
        <v>4</v>
      </c>
      <c r="H5269" t="s">
        <v>54</v>
      </c>
      <c r="I5269" s="103"/>
    </row>
    <row r="5270" spans="1:9" x14ac:dyDescent="0.35">
      <c r="A5270" t="s">
        <v>8329</v>
      </c>
      <c r="B5270" t="s">
        <v>51</v>
      </c>
      <c r="C5270" t="s">
        <v>7627</v>
      </c>
      <c r="D5270" t="s">
        <v>40</v>
      </c>
      <c r="E5270" s="103">
        <v>0.10611348243075076</v>
      </c>
      <c r="F5270" s="103">
        <v>677948</v>
      </c>
      <c r="G5270" s="103">
        <v>4</v>
      </c>
      <c r="H5270" t="s">
        <v>1078</v>
      </c>
      <c r="I5270" s="103"/>
    </row>
    <row r="5271" spans="1:9" x14ac:dyDescent="0.35">
      <c r="A5271" t="s">
        <v>8330</v>
      </c>
      <c r="B5271" t="s">
        <v>51</v>
      </c>
      <c r="C5271" t="s">
        <v>7627</v>
      </c>
      <c r="D5271" t="s">
        <v>5070</v>
      </c>
      <c r="E5271" s="103">
        <v>0.15920549736504322</v>
      </c>
      <c r="F5271" s="103">
        <v>677948</v>
      </c>
      <c r="G5271" s="103">
        <v>4</v>
      </c>
      <c r="H5271" t="s">
        <v>1078</v>
      </c>
      <c r="I5271" s="103"/>
    </row>
    <row r="5272" spans="1:9" x14ac:dyDescent="0.35">
      <c r="A5272" t="s">
        <v>8331</v>
      </c>
      <c r="B5272" t="s">
        <v>51</v>
      </c>
      <c r="C5272" t="s">
        <v>7627</v>
      </c>
      <c r="D5272" t="s">
        <v>5071</v>
      </c>
      <c r="E5272" s="103">
        <v>0.15917492190379789</v>
      </c>
      <c r="F5272" s="103">
        <v>677948</v>
      </c>
      <c r="G5272" s="103">
        <v>4</v>
      </c>
      <c r="H5272" t="s">
        <v>1078</v>
      </c>
      <c r="I5272" s="103"/>
    </row>
    <row r="5273" spans="1:9" x14ac:dyDescent="0.35">
      <c r="A5273" t="s">
        <v>8332</v>
      </c>
      <c r="B5273" t="s">
        <v>51</v>
      </c>
      <c r="C5273" t="s">
        <v>7627</v>
      </c>
      <c r="D5273" t="s">
        <v>5072</v>
      </c>
      <c r="E5273" s="103">
        <v>0.15920549736504322</v>
      </c>
      <c r="F5273" s="103">
        <v>677948</v>
      </c>
      <c r="G5273" s="103">
        <v>4</v>
      </c>
      <c r="H5273" t="s">
        <v>1078</v>
      </c>
      <c r="I5273" s="103"/>
    </row>
    <row r="5274" spans="1:9" x14ac:dyDescent="0.35">
      <c r="A5274" t="s">
        <v>8333</v>
      </c>
      <c r="B5274" t="s">
        <v>51</v>
      </c>
      <c r="C5274" t="s">
        <v>7627</v>
      </c>
      <c r="D5274" t="s">
        <v>42</v>
      </c>
      <c r="E5274" s="103">
        <v>0.15920549736504322</v>
      </c>
      <c r="F5274" s="103">
        <v>677948</v>
      </c>
      <c r="G5274" s="103">
        <v>4</v>
      </c>
      <c r="H5274" t="s">
        <v>1078</v>
      </c>
      <c r="I5274" s="103"/>
    </row>
    <row r="5275" spans="1:9" x14ac:dyDescent="0.35">
      <c r="A5275" t="s">
        <v>8334</v>
      </c>
      <c r="B5275" t="s">
        <v>51</v>
      </c>
      <c r="C5275" t="s">
        <v>7627</v>
      </c>
      <c r="D5275" t="s">
        <v>1767</v>
      </c>
      <c r="E5275" s="103">
        <v>0.15920549736504322</v>
      </c>
      <c r="F5275" s="103">
        <v>677948</v>
      </c>
      <c r="G5275" s="103">
        <v>4</v>
      </c>
      <c r="H5275" t="s">
        <v>1078</v>
      </c>
      <c r="I5275" s="103"/>
    </row>
    <row r="5276" spans="1:9" x14ac:dyDescent="0.35">
      <c r="A5276" t="s">
        <v>8335</v>
      </c>
      <c r="B5276" t="s">
        <v>51</v>
      </c>
      <c r="C5276" t="s">
        <v>7627</v>
      </c>
      <c r="D5276" t="s">
        <v>1768</v>
      </c>
      <c r="E5276" s="103">
        <v>0.14059812087115317</v>
      </c>
      <c r="F5276" s="103">
        <v>677948</v>
      </c>
      <c r="G5276" s="103">
        <v>4</v>
      </c>
      <c r="H5276" t="s">
        <v>1078</v>
      </c>
      <c r="I5276" s="103"/>
    </row>
    <row r="5277" spans="1:9" x14ac:dyDescent="0.35">
      <c r="A5277" t="s">
        <v>8336</v>
      </c>
      <c r="B5277" t="s">
        <v>51</v>
      </c>
      <c r="C5277" t="s">
        <v>7627</v>
      </c>
      <c r="D5277" t="s">
        <v>340</v>
      </c>
      <c r="E5277" s="103">
        <v>2.6525015101874907E-2</v>
      </c>
      <c r="F5277" s="103">
        <v>677948</v>
      </c>
      <c r="G5277" s="103">
        <v>4</v>
      </c>
      <c r="H5277" t="s">
        <v>1078</v>
      </c>
      <c r="I5277" s="103"/>
    </row>
    <row r="5278" spans="1:9" x14ac:dyDescent="0.35">
      <c r="A5278" t="s">
        <v>8337</v>
      </c>
      <c r="B5278" t="s">
        <v>51</v>
      </c>
      <c r="C5278" t="s">
        <v>7627</v>
      </c>
      <c r="D5278" t="s">
        <v>777</v>
      </c>
      <c r="E5278" s="103">
        <v>0.1356334405667606</v>
      </c>
      <c r="F5278" s="103">
        <v>677948</v>
      </c>
      <c r="G5278" s="103">
        <v>4</v>
      </c>
      <c r="H5278" t="s">
        <v>1078</v>
      </c>
      <c r="I5278" s="103"/>
    </row>
    <row r="5279" spans="1:9" x14ac:dyDescent="0.35">
      <c r="A5279" t="s">
        <v>8338</v>
      </c>
      <c r="B5279" t="s">
        <v>51</v>
      </c>
      <c r="C5279" t="s">
        <v>7627</v>
      </c>
      <c r="D5279" t="s">
        <v>776</v>
      </c>
      <c r="E5279" s="103">
        <v>0.31008955775157793</v>
      </c>
      <c r="F5279" s="103">
        <v>677948</v>
      </c>
      <c r="G5279" s="103">
        <v>4</v>
      </c>
      <c r="H5279" t="s">
        <v>1078</v>
      </c>
      <c r="I5279" s="103"/>
    </row>
    <row r="5280" spans="1:9" x14ac:dyDescent="0.35">
      <c r="A5280" t="s">
        <v>8339</v>
      </c>
      <c r="B5280" t="s">
        <v>47</v>
      </c>
      <c r="C5280" t="s">
        <v>7628</v>
      </c>
      <c r="D5280" t="s">
        <v>54</v>
      </c>
      <c r="E5280" s="103">
        <v>14920</v>
      </c>
      <c r="F5280" s="103">
        <v>677948</v>
      </c>
      <c r="G5280" s="103">
        <v>4</v>
      </c>
      <c r="H5280" t="s">
        <v>54</v>
      </c>
      <c r="I5280" s="103"/>
    </row>
    <row r="5281" spans="1:9" x14ac:dyDescent="0.35">
      <c r="A5281" t="s">
        <v>8340</v>
      </c>
      <c r="B5281" t="s">
        <v>48</v>
      </c>
      <c r="C5281" t="s">
        <v>7628</v>
      </c>
      <c r="D5281" t="s">
        <v>54</v>
      </c>
      <c r="E5281" s="103">
        <v>164504962.48675999</v>
      </c>
      <c r="F5281" s="103">
        <v>677948</v>
      </c>
      <c r="G5281" s="103">
        <v>4</v>
      </c>
      <c r="H5281" t="s">
        <v>54</v>
      </c>
      <c r="I5281" s="103"/>
    </row>
    <row r="5282" spans="1:9" x14ac:dyDescent="0.35">
      <c r="A5282" t="s">
        <v>8341</v>
      </c>
      <c r="B5282" t="s">
        <v>49</v>
      </c>
      <c r="C5282" t="s">
        <v>7628</v>
      </c>
      <c r="D5282" t="s">
        <v>54</v>
      </c>
      <c r="E5282" s="103">
        <v>2.2007587602588988E-2</v>
      </c>
      <c r="F5282" s="103">
        <v>677948</v>
      </c>
      <c r="G5282" s="103">
        <v>4</v>
      </c>
      <c r="H5282" t="s">
        <v>54</v>
      </c>
      <c r="I5282" s="103"/>
    </row>
    <row r="5283" spans="1:9" x14ac:dyDescent="0.35">
      <c r="A5283" t="s">
        <v>8342</v>
      </c>
      <c r="B5283" t="s">
        <v>50</v>
      </c>
      <c r="C5283" t="s">
        <v>7628</v>
      </c>
      <c r="D5283" t="s">
        <v>54</v>
      </c>
      <c r="E5283" s="103">
        <v>242.6512984576398</v>
      </c>
      <c r="F5283" s="103">
        <v>677948</v>
      </c>
      <c r="G5283" s="103">
        <v>4</v>
      </c>
      <c r="H5283" t="s">
        <v>54</v>
      </c>
      <c r="I5283" s="103"/>
    </row>
    <row r="5284" spans="1:9" x14ac:dyDescent="0.35">
      <c r="A5284" t="s">
        <v>8343</v>
      </c>
      <c r="B5284" t="s">
        <v>51</v>
      </c>
      <c r="C5284" t="s">
        <v>7628</v>
      </c>
      <c r="D5284" t="s">
        <v>40</v>
      </c>
      <c r="E5284" s="103">
        <v>1.8574894425043613E-2</v>
      </c>
      <c r="F5284" s="103">
        <v>677948</v>
      </c>
      <c r="G5284" s="103">
        <v>4</v>
      </c>
      <c r="H5284" t="s">
        <v>1078</v>
      </c>
      <c r="I5284" s="103"/>
    </row>
    <row r="5285" spans="1:9" x14ac:dyDescent="0.35">
      <c r="A5285" t="s">
        <v>8344</v>
      </c>
      <c r="B5285" t="s">
        <v>51</v>
      </c>
      <c r="C5285" t="s">
        <v>7628</v>
      </c>
      <c r="D5285" t="s">
        <v>5070</v>
      </c>
      <c r="E5285" s="103">
        <v>2.2891180989275145E-2</v>
      </c>
      <c r="F5285" s="103">
        <v>677948</v>
      </c>
      <c r="G5285" s="103">
        <v>4</v>
      </c>
      <c r="H5285" t="s">
        <v>1078</v>
      </c>
      <c r="I5285" s="103"/>
    </row>
    <row r="5286" spans="1:9" x14ac:dyDescent="0.35">
      <c r="A5286" t="s">
        <v>8345</v>
      </c>
      <c r="B5286" t="s">
        <v>51</v>
      </c>
      <c r="C5286" t="s">
        <v>7628</v>
      </c>
      <c r="D5286" t="s">
        <v>5071</v>
      </c>
      <c r="E5286" s="103">
        <v>2.2797931332915338E-2</v>
      </c>
      <c r="F5286" s="103">
        <v>677948</v>
      </c>
      <c r="G5286" s="103">
        <v>4</v>
      </c>
      <c r="H5286" t="s">
        <v>1078</v>
      </c>
      <c r="I5286" s="103"/>
    </row>
    <row r="5287" spans="1:9" x14ac:dyDescent="0.35">
      <c r="A5287" t="s">
        <v>8346</v>
      </c>
      <c r="B5287" t="s">
        <v>51</v>
      </c>
      <c r="C5287" t="s">
        <v>7628</v>
      </c>
      <c r="D5287" t="s">
        <v>5072</v>
      </c>
      <c r="E5287" s="103">
        <v>2.2891180989275145E-2</v>
      </c>
      <c r="F5287" s="103">
        <v>677948</v>
      </c>
      <c r="G5287" s="103">
        <v>4</v>
      </c>
      <c r="H5287" t="s">
        <v>1078</v>
      </c>
      <c r="I5287" s="103"/>
    </row>
    <row r="5288" spans="1:9" x14ac:dyDescent="0.35">
      <c r="A5288" t="s">
        <v>8347</v>
      </c>
      <c r="B5288" t="s">
        <v>51</v>
      </c>
      <c r="C5288" t="s">
        <v>7628</v>
      </c>
      <c r="D5288" t="s">
        <v>42</v>
      </c>
      <c r="E5288" s="103">
        <v>2.2753470745577875E-2</v>
      </c>
      <c r="F5288" s="103">
        <v>677948</v>
      </c>
      <c r="G5288" s="103">
        <v>4</v>
      </c>
      <c r="H5288" t="s">
        <v>1078</v>
      </c>
      <c r="I5288" s="103"/>
    </row>
    <row r="5289" spans="1:9" x14ac:dyDescent="0.35">
      <c r="A5289" t="s">
        <v>8348</v>
      </c>
      <c r="B5289" t="s">
        <v>51</v>
      </c>
      <c r="C5289" t="s">
        <v>7628</v>
      </c>
      <c r="D5289" t="s">
        <v>1767</v>
      </c>
      <c r="E5289" s="103">
        <v>2.2724284473474972E-2</v>
      </c>
      <c r="F5289" s="103">
        <v>677948</v>
      </c>
      <c r="G5289" s="103">
        <v>4</v>
      </c>
      <c r="H5289" t="s">
        <v>1078</v>
      </c>
      <c r="I5289" s="103"/>
    </row>
    <row r="5290" spans="1:9" x14ac:dyDescent="0.35">
      <c r="A5290" t="s">
        <v>8349</v>
      </c>
      <c r="B5290" t="s">
        <v>51</v>
      </c>
      <c r="C5290" t="s">
        <v>7628</v>
      </c>
      <c r="D5290" t="s">
        <v>1768</v>
      </c>
      <c r="E5290" s="103">
        <v>1.7843255896515343E-2</v>
      </c>
      <c r="F5290" s="103">
        <v>677948</v>
      </c>
      <c r="G5290" s="103">
        <v>4</v>
      </c>
      <c r="H5290" t="s">
        <v>1078</v>
      </c>
      <c r="I5290" s="103"/>
    </row>
    <row r="5291" spans="1:9" x14ac:dyDescent="0.35">
      <c r="A5291" t="s">
        <v>8350</v>
      </c>
      <c r="B5291" t="s">
        <v>51</v>
      </c>
      <c r="C5291" t="s">
        <v>7628</v>
      </c>
      <c r="D5291" t="s">
        <v>340</v>
      </c>
      <c r="E5291" s="103">
        <v>8.0158206543488476E-3</v>
      </c>
      <c r="F5291" s="103">
        <v>677948</v>
      </c>
      <c r="G5291" s="103">
        <v>4</v>
      </c>
      <c r="H5291" t="s">
        <v>1078</v>
      </c>
      <c r="I5291" s="103"/>
    </row>
    <row r="5292" spans="1:9" x14ac:dyDescent="0.35">
      <c r="A5292" t="s">
        <v>8351</v>
      </c>
      <c r="B5292" t="s">
        <v>51</v>
      </c>
      <c r="C5292" t="s">
        <v>7628</v>
      </c>
      <c r="D5292" t="s">
        <v>777</v>
      </c>
      <c r="E5292" s="103">
        <v>1.8617709607281333E-2</v>
      </c>
      <c r="F5292" s="103">
        <v>677948</v>
      </c>
      <c r="G5292" s="103">
        <v>4</v>
      </c>
      <c r="H5292" t="s">
        <v>1078</v>
      </c>
      <c r="I5292" s="103"/>
    </row>
    <row r="5293" spans="1:9" x14ac:dyDescent="0.35">
      <c r="A5293" t="s">
        <v>8352</v>
      </c>
      <c r="B5293" t="s">
        <v>51</v>
      </c>
      <c r="C5293" t="s">
        <v>7628</v>
      </c>
      <c r="D5293" t="s">
        <v>776</v>
      </c>
      <c r="E5293" s="103">
        <v>4.76016683394044E-2</v>
      </c>
      <c r="F5293" s="103">
        <v>677948</v>
      </c>
      <c r="G5293" s="103">
        <v>4</v>
      </c>
      <c r="H5293" t="s">
        <v>1078</v>
      </c>
      <c r="I5293" s="103"/>
    </row>
    <row r="5294" spans="1:9" x14ac:dyDescent="0.35">
      <c r="A5294" t="s">
        <v>8353</v>
      </c>
      <c r="B5294" t="s">
        <v>47</v>
      </c>
      <c r="C5294" t="s">
        <v>7629</v>
      </c>
      <c r="D5294" t="s">
        <v>54</v>
      </c>
      <c r="E5294" s="103">
        <v>15313</v>
      </c>
      <c r="F5294" s="103">
        <v>677948</v>
      </c>
      <c r="G5294" s="103">
        <v>4</v>
      </c>
      <c r="H5294" t="s">
        <v>54</v>
      </c>
      <c r="I5294" s="103"/>
    </row>
    <row r="5295" spans="1:9" x14ac:dyDescent="0.35">
      <c r="A5295" t="s">
        <v>8354</v>
      </c>
      <c r="B5295" t="s">
        <v>48</v>
      </c>
      <c r="C5295" t="s">
        <v>7629</v>
      </c>
      <c r="D5295" t="s">
        <v>54</v>
      </c>
      <c r="E5295" s="103">
        <v>222553684.29188001</v>
      </c>
      <c r="F5295" s="103">
        <v>677948</v>
      </c>
      <c r="G5295" s="103">
        <v>4</v>
      </c>
      <c r="H5295" t="s">
        <v>54</v>
      </c>
      <c r="I5295" s="103"/>
    </row>
    <row r="5296" spans="1:9" x14ac:dyDescent="0.35">
      <c r="A5296" t="s">
        <v>8355</v>
      </c>
      <c r="B5296" t="s">
        <v>49</v>
      </c>
      <c r="C5296" t="s">
        <v>7629</v>
      </c>
      <c r="D5296" t="s">
        <v>54</v>
      </c>
      <c r="E5296" s="103">
        <v>2.2587278080324746E-2</v>
      </c>
      <c r="F5296" s="103">
        <v>677948</v>
      </c>
      <c r="G5296" s="103">
        <v>4</v>
      </c>
      <c r="H5296" t="s">
        <v>54</v>
      </c>
      <c r="I5296" s="103"/>
    </row>
    <row r="5297" spans="1:9" x14ac:dyDescent="0.35">
      <c r="A5297" t="s">
        <v>8356</v>
      </c>
      <c r="B5297" t="s">
        <v>50</v>
      </c>
      <c r="C5297" t="s">
        <v>7629</v>
      </c>
      <c r="D5297" t="s">
        <v>54</v>
      </c>
      <c r="E5297" s="103">
        <v>328.27544928501891</v>
      </c>
      <c r="F5297" s="103">
        <v>677948</v>
      </c>
      <c r="G5297" s="103">
        <v>4</v>
      </c>
      <c r="H5297" t="s">
        <v>54</v>
      </c>
      <c r="I5297" s="103"/>
    </row>
    <row r="5298" spans="1:9" x14ac:dyDescent="0.35">
      <c r="A5298" t="s">
        <v>8357</v>
      </c>
      <c r="B5298" t="s">
        <v>51</v>
      </c>
      <c r="C5298" t="s">
        <v>7629</v>
      </c>
      <c r="D5298" t="s">
        <v>40</v>
      </c>
      <c r="E5298" s="103">
        <v>2.3919072034446636E-2</v>
      </c>
      <c r="F5298" s="103">
        <v>677948</v>
      </c>
      <c r="G5298" s="103">
        <v>4</v>
      </c>
      <c r="H5298" t="s">
        <v>1078</v>
      </c>
      <c r="I5298" s="103"/>
    </row>
    <row r="5299" spans="1:9" x14ac:dyDescent="0.35">
      <c r="A5299" t="s">
        <v>8358</v>
      </c>
      <c r="B5299" t="s">
        <v>51</v>
      </c>
      <c r="C5299" t="s">
        <v>7629</v>
      </c>
      <c r="D5299" t="s">
        <v>5070</v>
      </c>
      <c r="E5299" s="103">
        <v>3.1036964549508359E-2</v>
      </c>
      <c r="F5299" s="103">
        <v>677948</v>
      </c>
      <c r="G5299" s="103">
        <v>4</v>
      </c>
      <c r="H5299" t="s">
        <v>1078</v>
      </c>
      <c r="I5299" s="103"/>
    </row>
    <row r="5300" spans="1:9" x14ac:dyDescent="0.35">
      <c r="A5300" t="s">
        <v>8359</v>
      </c>
      <c r="B5300" t="s">
        <v>51</v>
      </c>
      <c r="C5300" t="s">
        <v>7629</v>
      </c>
      <c r="D5300" t="s">
        <v>5071</v>
      </c>
      <c r="E5300" s="103">
        <v>3.09444308683006E-2</v>
      </c>
      <c r="F5300" s="103">
        <v>677948</v>
      </c>
      <c r="G5300" s="103">
        <v>4</v>
      </c>
      <c r="H5300" t="s">
        <v>1078</v>
      </c>
      <c r="I5300" s="103"/>
    </row>
    <row r="5301" spans="1:9" x14ac:dyDescent="0.35">
      <c r="A5301" t="s">
        <v>8360</v>
      </c>
      <c r="B5301" t="s">
        <v>51</v>
      </c>
      <c r="C5301" t="s">
        <v>7629</v>
      </c>
      <c r="D5301" t="s">
        <v>5072</v>
      </c>
      <c r="E5301" s="103">
        <v>3.1036964549508359E-2</v>
      </c>
      <c r="F5301" s="103">
        <v>677948</v>
      </c>
      <c r="G5301" s="103">
        <v>4</v>
      </c>
      <c r="H5301" t="s">
        <v>1078</v>
      </c>
      <c r="I5301" s="103"/>
    </row>
    <row r="5302" spans="1:9" x14ac:dyDescent="0.35">
      <c r="A5302" t="s">
        <v>8361</v>
      </c>
      <c r="B5302" t="s">
        <v>51</v>
      </c>
      <c r="C5302" t="s">
        <v>7629</v>
      </c>
      <c r="D5302" t="s">
        <v>42</v>
      </c>
      <c r="E5302" s="103">
        <v>3.0902788565967364E-2</v>
      </c>
      <c r="F5302" s="103">
        <v>677948</v>
      </c>
      <c r="G5302" s="103">
        <v>4</v>
      </c>
      <c r="H5302" t="s">
        <v>1078</v>
      </c>
      <c r="I5302" s="103"/>
    </row>
    <row r="5303" spans="1:9" x14ac:dyDescent="0.35">
      <c r="A5303" t="s">
        <v>8362</v>
      </c>
      <c r="B5303" t="s">
        <v>51</v>
      </c>
      <c r="C5303" t="s">
        <v>7629</v>
      </c>
      <c r="D5303" t="s">
        <v>1767</v>
      </c>
      <c r="E5303" s="103">
        <v>3.087435134401377E-2</v>
      </c>
      <c r="F5303" s="103">
        <v>677948</v>
      </c>
      <c r="G5303" s="103">
        <v>4</v>
      </c>
      <c r="H5303" t="s">
        <v>1078</v>
      </c>
      <c r="I5303" s="103"/>
    </row>
    <row r="5304" spans="1:9" x14ac:dyDescent="0.35">
      <c r="A5304" t="s">
        <v>8363</v>
      </c>
      <c r="B5304" t="s">
        <v>51</v>
      </c>
      <c r="C5304" t="s">
        <v>7629</v>
      </c>
      <c r="D5304" t="s">
        <v>1768</v>
      </c>
      <c r="E5304" s="103">
        <v>2.509787758817851E-2</v>
      </c>
      <c r="F5304" s="103">
        <v>677948</v>
      </c>
      <c r="G5304" s="103">
        <v>4</v>
      </c>
      <c r="H5304" t="s">
        <v>1078</v>
      </c>
      <c r="I5304" s="103"/>
    </row>
    <row r="5305" spans="1:9" x14ac:dyDescent="0.35">
      <c r="A5305" t="s">
        <v>8364</v>
      </c>
      <c r="B5305" t="s">
        <v>51</v>
      </c>
      <c r="C5305" t="s">
        <v>7629</v>
      </c>
      <c r="D5305" t="s">
        <v>340</v>
      </c>
      <c r="E5305" s="103">
        <v>9.2651379121308532E-3</v>
      </c>
      <c r="F5305" s="103">
        <v>677948</v>
      </c>
      <c r="G5305" s="103">
        <v>4</v>
      </c>
      <c r="H5305" t="s">
        <v>1078</v>
      </c>
      <c r="I5305" s="103"/>
    </row>
    <row r="5306" spans="1:9" x14ac:dyDescent="0.35">
      <c r="A5306" t="s">
        <v>8365</v>
      </c>
      <c r="B5306" t="s">
        <v>51</v>
      </c>
      <c r="C5306" t="s">
        <v>7629</v>
      </c>
      <c r="D5306" t="s">
        <v>777</v>
      </c>
      <c r="E5306" s="103">
        <v>2.5580116072403604E-2</v>
      </c>
      <c r="F5306" s="103">
        <v>677948</v>
      </c>
      <c r="G5306" s="103">
        <v>4</v>
      </c>
      <c r="H5306" t="s">
        <v>1078</v>
      </c>
      <c r="I5306" s="103"/>
    </row>
    <row r="5307" spans="1:9" x14ac:dyDescent="0.35">
      <c r="A5307" t="s">
        <v>8366</v>
      </c>
      <c r="B5307" t="s">
        <v>51</v>
      </c>
      <c r="C5307" t="s">
        <v>7629</v>
      </c>
      <c r="D5307" t="s">
        <v>776</v>
      </c>
      <c r="E5307" s="103">
        <v>6.3390068578021222E-2</v>
      </c>
      <c r="F5307" s="103">
        <v>677948</v>
      </c>
      <c r="G5307" s="103">
        <v>4</v>
      </c>
      <c r="H5307" t="s">
        <v>1078</v>
      </c>
      <c r="I5307" s="103"/>
    </row>
    <row r="5308" spans="1:9" x14ac:dyDescent="0.35">
      <c r="A5308" t="s">
        <v>8367</v>
      </c>
      <c r="B5308" t="s">
        <v>47</v>
      </c>
      <c r="C5308" t="s">
        <v>7630</v>
      </c>
      <c r="D5308" t="s">
        <v>54</v>
      </c>
      <c r="E5308" s="103">
        <v>15793</v>
      </c>
      <c r="F5308" s="103">
        <v>677948</v>
      </c>
      <c r="G5308" s="103">
        <v>4</v>
      </c>
      <c r="H5308" t="s">
        <v>54</v>
      </c>
      <c r="I5308" s="103"/>
    </row>
    <row r="5309" spans="1:9" x14ac:dyDescent="0.35">
      <c r="A5309" t="s">
        <v>8368</v>
      </c>
      <c r="B5309" t="s">
        <v>48</v>
      </c>
      <c r="C5309" t="s">
        <v>7630</v>
      </c>
      <c r="D5309" t="s">
        <v>54</v>
      </c>
      <c r="E5309" s="103">
        <v>227353684.29188001</v>
      </c>
      <c r="F5309" s="103">
        <v>677948</v>
      </c>
      <c r="G5309" s="103">
        <v>4</v>
      </c>
      <c r="H5309" t="s">
        <v>54</v>
      </c>
      <c r="I5309" s="103"/>
    </row>
    <row r="5310" spans="1:9" x14ac:dyDescent="0.35">
      <c r="A5310" t="s">
        <v>8369</v>
      </c>
      <c r="B5310" t="s">
        <v>49</v>
      </c>
      <c r="C5310" t="s">
        <v>7630</v>
      </c>
      <c r="D5310" t="s">
        <v>54</v>
      </c>
      <c r="E5310" s="103">
        <v>2.3295296984429486E-2</v>
      </c>
      <c r="F5310" s="103">
        <v>677948</v>
      </c>
      <c r="G5310" s="103">
        <v>4</v>
      </c>
      <c r="H5310" t="s">
        <v>54</v>
      </c>
      <c r="I5310" s="103"/>
    </row>
    <row r="5311" spans="1:9" x14ac:dyDescent="0.35">
      <c r="A5311" t="s">
        <v>8370</v>
      </c>
      <c r="B5311" t="s">
        <v>50</v>
      </c>
      <c r="C5311" t="s">
        <v>7630</v>
      </c>
      <c r="D5311" t="s">
        <v>54</v>
      </c>
      <c r="E5311" s="103">
        <v>335.3556383260663</v>
      </c>
      <c r="F5311" s="103">
        <v>677948</v>
      </c>
      <c r="G5311" s="103">
        <v>4</v>
      </c>
      <c r="H5311" t="s">
        <v>54</v>
      </c>
      <c r="I5311" s="103"/>
    </row>
    <row r="5312" spans="1:9" x14ac:dyDescent="0.35">
      <c r="A5312" t="s">
        <v>8371</v>
      </c>
      <c r="B5312" t="s">
        <v>51</v>
      </c>
      <c r="C5312" t="s">
        <v>7630</v>
      </c>
      <c r="D5312" t="s">
        <v>40</v>
      </c>
      <c r="E5312" s="103">
        <v>2.3679385226708784E-2</v>
      </c>
      <c r="F5312" s="103">
        <v>677948</v>
      </c>
      <c r="G5312" s="103">
        <v>4</v>
      </c>
      <c r="H5312" t="s">
        <v>1078</v>
      </c>
      <c r="I5312" s="103"/>
    </row>
    <row r="5313" spans="1:9" x14ac:dyDescent="0.35">
      <c r="A5313" t="s">
        <v>8372</v>
      </c>
      <c r="B5313" t="s">
        <v>51</v>
      </c>
      <c r="C5313" t="s">
        <v>7630</v>
      </c>
      <c r="D5313" t="s">
        <v>5070</v>
      </c>
      <c r="E5313" s="103">
        <v>3.0591757437076036E-2</v>
      </c>
      <c r="F5313" s="103">
        <v>677948</v>
      </c>
      <c r="G5313" s="103">
        <v>4</v>
      </c>
      <c r="H5313" t="s">
        <v>1078</v>
      </c>
      <c r="I5313" s="103"/>
    </row>
    <row r="5314" spans="1:9" x14ac:dyDescent="0.35">
      <c r="A5314" t="s">
        <v>8373</v>
      </c>
      <c r="B5314" t="s">
        <v>51</v>
      </c>
      <c r="C5314" t="s">
        <v>7630</v>
      </c>
      <c r="D5314" t="s">
        <v>5071</v>
      </c>
      <c r="E5314" s="103">
        <v>3.0491220838866431E-2</v>
      </c>
      <c r="F5314" s="103">
        <v>677948</v>
      </c>
      <c r="G5314" s="103">
        <v>4</v>
      </c>
      <c r="H5314" t="s">
        <v>1078</v>
      </c>
      <c r="I5314" s="103"/>
    </row>
    <row r="5315" spans="1:9" x14ac:dyDescent="0.35">
      <c r="A5315" t="s">
        <v>8374</v>
      </c>
      <c r="B5315" t="s">
        <v>51</v>
      </c>
      <c r="C5315" t="s">
        <v>7630</v>
      </c>
      <c r="D5315" t="s">
        <v>5072</v>
      </c>
      <c r="E5315" s="103">
        <v>3.0580942124267207E-2</v>
      </c>
      <c r="F5315" s="103">
        <v>677948</v>
      </c>
      <c r="G5315" s="103">
        <v>4</v>
      </c>
      <c r="H5315" t="s">
        <v>1078</v>
      </c>
      <c r="I5315" s="103"/>
    </row>
    <row r="5316" spans="1:9" x14ac:dyDescent="0.35">
      <c r="A5316" t="s">
        <v>8375</v>
      </c>
      <c r="B5316" t="s">
        <v>51</v>
      </c>
      <c r="C5316" t="s">
        <v>7630</v>
      </c>
      <c r="D5316" t="s">
        <v>42</v>
      </c>
      <c r="E5316" s="103">
        <v>3.0453802302884657E-2</v>
      </c>
      <c r="F5316" s="103">
        <v>677948</v>
      </c>
      <c r="G5316" s="103">
        <v>4</v>
      </c>
      <c r="H5316" t="s">
        <v>1078</v>
      </c>
      <c r="I5316" s="103"/>
    </row>
    <row r="5317" spans="1:9" x14ac:dyDescent="0.35">
      <c r="A5317" t="s">
        <v>8376</v>
      </c>
      <c r="B5317" t="s">
        <v>51</v>
      </c>
      <c r="C5317" t="s">
        <v>7630</v>
      </c>
      <c r="D5317" t="s">
        <v>1767</v>
      </c>
      <c r="E5317" s="103">
        <v>3.0426229379451785E-2</v>
      </c>
      <c r="F5317" s="103">
        <v>677948</v>
      </c>
      <c r="G5317" s="103">
        <v>4</v>
      </c>
      <c r="H5317" t="s">
        <v>1078</v>
      </c>
      <c r="I5317" s="103"/>
    </row>
    <row r="5318" spans="1:9" x14ac:dyDescent="0.35">
      <c r="A5318" t="s">
        <v>8377</v>
      </c>
      <c r="B5318" t="s">
        <v>51</v>
      </c>
      <c r="C5318" t="s">
        <v>7630</v>
      </c>
      <c r="D5318" t="s">
        <v>1768</v>
      </c>
      <c r="E5318" s="103">
        <v>2.4579480219659226E-2</v>
      </c>
      <c r="F5318" s="103">
        <v>677948</v>
      </c>
      <c r="G5318" s="103">
        <v>4</v>
      </c>
      <c r="H5318" t="s">
        <v>1078</v>
      </c>
      <c r="I5318" s="103"/>
    </row>
    <row r="5319" spans="1:9" x14ac:dyDescent="0.35">
      <c r="A5319" t="s">
        <v>8378</v>
      </c>
      <c r="B5319" t="s">
        <v>51</v>
      </c>
      <c r="C5319" t="s">
        <v>7630</v>
      </c>
      <c r="D5319" t="s">
        <v>340</v>
      </c>
      <c r="E5319" s="103">
        <v>9.4656583728679484E-3</v>
      </c>
      <c r="F5319" s="103">
        <v>677948</v>
      </c>
      <c r="G5319" s="103">
        <v>4</v>
      </c>
      <c r="H5319" t="s">
        <v>1078</v>
      </c>
      <c r="I5319" s="103"/>
    </row>
    <row r="5320" spans="1:9" x14ac:dyDescent="0.35">
      <c r="A5320" t="s">
        <v>8379</v>
      </c>
      <c r="B5320" t="s">
        <v>51</v>
      </c>
      <c r="C5320" t="s">
        <v>7630</v>
      </c>
      <c r="D5320" t="s">
        <v>777</v>
      </c>
      <c r="E5320" s="103">
        <v>2.5284684806738244E-2</v>
      </c>
      <c r="F5320" s="103">
        <v>677948</v>
      </c>
      <c r="G5320" s="103">
        <v>4</v>
      </c>
      <c r="H5320" t="s">
        <v>1078</v>
      </c>
      <c r="I5320" s="103"/>
    </row>
    <row r="5321" spans="1:9" x14ac:dyDescent="0.35">
      <c r="A5321" t="s">
        <v>8380</v>
      </c>
      <c r="B5321" t="s">
        <v>51</v>
      </c>
      <c r="C5321" t="s">
        <v>7630</v>
      </c>
      <c r="D5321" t="s">
        <v>776</v>
      </c>
      <c r="E5321" s="103">
        <v>6.2756286025603056E-2</v>
      </c>
      <c r="F5321" s="103">
        <v>677948</v>
      </c>
      <c r="G5321" s="103">
        <v>4</v>
      </c>
      <c r="H5321" t="s">
        <v>1078</v>
      </c>
      <c r="I5321" s="103"/>
    </row>
    <row r="5322" spans="1:9" x14ac:dyDescent="0.35">
      <c r="A5322" t="s">
        <v>172</v>
      </c>
      <c r="B5322" t="s">
        <v>47</v>
      </c>
      <c r="C5322" t="s">
        <v>35</v>
      </c>
      <c r="D5322" t="s">
        <v>54</v>
      </c>
      <c r="E5322" s="103">
        <v>0</v>
      </c>
      <c r="F5322" s="103">
        <v>677609</v>
      </c>
      <c r="G5322" s="103">
        <v>5</v>
      </c>
      <c r="H5322" t="s">
        <v>54</v>
      </c>
      <c r="I5322" s="103"/>
    </row>
    <row r="5323" spans="1:9" x14ac:dyDescent="0.35">
      <c r="A5323" t="s">
        <v>173</v>
      </c>
      <c r="B5323" t="s">
        <v>48</v>
      </c>
      <c r="C5323" t="s">
        <v>35</v>
      </c>
      <c r="D5323" t="s">
        <v>54</v>
      </c>
      <c r="E5323" s="103">
        <v>0</v>
      </c>
      <c r="F5323" s="103">
        <v>677609</v>
      </c>
      <c r="G5323" s="103">
        <v>5</v>
      </c>
      <c r="H5323" t="s">
        <v>54</v>
      </c>
      <c r="I5323" s="103"/>
    </row>
    <row r="5324" spans="1:9" x14ac:dyDescent="0.35">
      <c r="A5324" t="s">
        <v>174</v>
      </c>
      <c r="B5324" t="s">
        <v>49</v>
      </c>
      <c r="C5324" t="s">
        <v>35</v>
      </c>
      <c r="D5324" t="s">
        <v>54</v>
      </c>
      <c r="E5324" s="103">
        <v>0</v>
      </c>
      <c r="F5324" s="103">
        <v>677609</v>
      </c>
      <c r="G5324" s="103">
        <v>5</v>
      </c>
      <c r="H5324" t="s">
        <v>54</v>
      </c>
      <c r="I5324" s="103"/>
    </row>
    <row r="5325" spans="1:9" x14ac:dyDescent="0.35">
      <c r="A5325" t="s">
        <v>175</v>
      </c>
      <c r="B5325" t="s">
        <v>50</v>
      </c>
      <c r="C5325" t="s">
        <v>35</v>
      </c>
      <c r="D5325" t="s">
        <v>54</v>
      </c>
      <c r="E5325" s="103">
        <v>0</v>
      </c>
      <c r="F5325" s="103">
        <v>677609</v>
      </c>
      <c r="G5325" s="103">
        <v>5</v>
      </c>
      <c r="H5325" t="s">
        <v>54</v>
      </c>
      <c r="I5325" s="103"/>
    </row>
    <row r="5326" spans="1:9" x14ac:dyDescent="0.35">
      <c r="A5326" t="s">
        <v>4689</v>
      </c>
      <c r="B5326" t="s">
        <v>47</v>
      </c>
      <c r="C5326" t="s">
        <v>4357</v>
      </c>
      <c r="D5326" t="s">
        <v>54</v>
      </c>
      <c r="E5326" s="103">
        <v>37001</v>
      </c>
      <c r="F5326" s="103">
        <v>677609</v>
      </c>
      <c r="G5326" s="103">
        <v>5</v>
      </c>
      <c r="H5326" t="s">
        <v>54</v>
      </c>
      <c r="I5326" s="103"/>
    </row>
    <row r="5327" spans="1:9" x14ac:dyDescent="0.35">
      <c r="A5327" t="s">
        <v>4690</v>
      </c>
      <c r="B5327" t="s">
        <v>48</v>
      </c>
      <c r="C5327" t="s">
        <v>4357</v>
      </c>
      <c r="D5327" t="s">
        <v>54</v>
      </c>
      <c r="E5327" s="103">
        <v>320638486.71762437</v>
      </c>
      <c r="F5327" s="103">
        <v>677609</v>
      </c>
      <c r="G5327" s="103">
        <v>5</v>
      </c>
      <c r="H5327" t="s">
        <v>54</v>
      </c>
      <c r="I5327" s="103"/>
    </row>
    <row r="5328" spans="1:9" x14ac:dyDescent="0.35">
      <c r="A5328" t="s">
        <v>4691</v>
      </c>
      <c r="B5328" t="s">
        <v>49</v>
      </c>
      <c r="C5328" t="s">
        <v>4357</v>
      </c>
      <c r="D5328" t="s">
        <v>54</v>
      </c>
      <c r="E5328" s="103">
        <v>5.4605236943429031E-2</v>
      </c>
      <c r="F5328" s="103">
        <v>677609</v>
      </c>
      <c r="G5328" s="103">
        <v>5</v>
      </c>
      <c r="H5328" t="s">
        <v>54</v>
      </c>
      <c r="I5328" s="103"/>
    </row>
    <row r="5329" spans="1:9" x14ac:dyDescent="0.35">
      <c r="A5329" t="s">
        <v>4692</v>
      </c>
      <c r="B5329" t="s">
        <v>50</v>
      </c>
      <c r="C5329" t="s">
        <v>4357</v>
      </c>
      <c r="D5329" t="s">
        <v>54</v>
      </c>
      <c r="E5329" s="103">
        <v>473.19100944294479</v>
      </c>
      <c r="F5329" s="103">
        <v>677609</v>
      </c>
      <c r="G5329" s="103">
        <v>5</v>
      </c>
      <c r="H5329" t="s">
        <v>54</v>
      </c>
      <c r="I5329" s="103"/>
    </row>
    <row r="5330" spans="1:9" x14ac:dyDescent="0.35">
      <c r="A5330" t="s">
        <v>4693</v>
      </c>
      <c r="B5330" t="s">
        <v>51</v>
      </c>
      <c r="C5330" t="s">
        <v>4357</v>
      </c>
      <c r="D5330" t="s">
        <v>40</v>
      </c>
      <c r="E5330" s="103">
        <v>1.1510261068281459E-2</v>
      </c>
      <c r="F5330" s="103">
        <v>677609</v>
      </c>
      <c r="G5330" s="103">
        <v>5</v>
      </c>
      <c r="H5330" t="s">
        <v>1078</v>
      </c>
      <c r="I5330" s="103"/>
    </row>
    <row r="5331" spans="1:9" x14ac:dyDescent="0.35">
      <c r="A5331" t="s">
        <v>6630</v>
      </c>
      <c r="B5331" t="s">
        <v>51</v>
      </c>
      <c r="C5331" t="s">
        <v>4357</v>
      </c>
      <c r="D5331" t="s">
        <v>5070</v>
      </c>
      <c r="E5331" s="103">
        <v>2.994227340827682E-2</v>
      </c>
      <c r="F5331" s="103">
        <v>677609</v>
      </c>
      <c r="G5331" s="103">
        <v>5</v>
      </c>
      <c r="H5331" t="s">
        <v>1078</v>
      </c>
      <c r="I5331" s="103"/>
    </row>
    <row r="5332" spans="1:9" x14ac:dyDescent="0.35">
      <c r="A5332" t="s">
        <v>6631</v>
      </c>
      <c r="B5332" t="s">
        <v>51</v>
      </c>
      <c r="C5332" t="s">
        <v>4357</v>
      </c>
      <c r="D5332" t="s">
        <v>5071</v>
      </c>
      <c r="E5332" s="103">
        <v>2.9917999768211648E-2</v>
      </c>
      <c r="F5332" s="103">
        <v>677609</v>
      </c>
      <c r="G5332" s="103">
        <v>5</v>
      </c>
      <c r="H5332" t="s">
        <v>1078</v>
      </c>
      <c r="I5332" s="103"/>
    </row>
    <row r="5333" spans="1:9" x14ac:dyDescent="0.35">
      <c r="A5333" t="s">
        <v>6632</v>
      </c>
      <c r="B5333" t="s">
        <v>51</v>
      </c>
      <c r="C5333" t="s">
        <v>4357</v>
      </c>
      <c r="D5333" t="s">
        <v>5072</v>
      </c>
      <c r="E5333" s="103">
        <v>2.9938166619653702E-2</v>
      </c>
      <c r="F5333" s="103">
        <v>677609</v>
      </c>
      <c r="G5333" s="103">
        <v>5</v>
      </c>
      <c r="H5333" t="s">
        <v>1078</v>
      </c>
      <c r="I5333" s="103"/>
    </row>
    <row r="5334" spans="1:9" x14ac:dyDescent="0.35">
      <c r="A5334" t="s">
        <v>4694</v>
      </c>
      <c r="B5334" t="s">
        <v>51</v>
      </c>
      <c r="C5334" t="s">
        <v>4357</v>
      </c>
      <c r="D5334" t="s">
        <v>42</v>
      </c>
      <c r="E5334" s="103">
        <v>2.9879092356835463E-2</v>
      </c>
      <c r="F5334" s="103">
        <v>677609</v>
      </c>
      <c r="G5334" s="103">
        <v>5</v>
      </c>
      <c r="H5334" t="s">
        <v>1078</v>
      </c>
      <c r="I5334" s="103"/>
    </row>
    <row r="5335" spans="1:9" x14ac:dyDescent="0.35">
      <c r="A5335" t="s">
        <v>4695</v>
      </c>
      <c r="B5335" t="s">
        <v>51</v>
      </c>
      <c r="C5335" t="s">
        <v>4357</v>
      </c>
      <c r="D5335" t="s">
        <v>1767</v>
      </c>
      <c r="E5335" s="103">
        <v>2.9855621175555125E-2</v>
      </c>
      <c r="F5335" s="103">
        <v>677609</v>
      </c>
      <c r="G5335" s="103">
        <v>5</v>
      </c>
      <c r="H5335" t="s">
        <v>1078</v>
      </c>
      <c r="I5335" s="103"/>
    </row>
    <row r="5336" spans="1:9" x14ac:dyDescent="0.35">
      <c r="A5336" t="s">
        <v>4696</v>
      </c>
      <c r="B5336" t="s">
        <v>51</v>
      </c>
      <c r="C5336" t="s">
        <v>4357</v>
      </c>
      <c r="D5336" t="s">
        <v>1768</v>
      </c>
      <c r="E5336" s="103">
        <v>2.7264797691936227E-2</v>
      </c>
      <c r="F5336" s="103">
        <v>677609</v>
      </c>
      <c r="G5336" s="103">
        <v>5</v>
      </c>
      <c r="H5336" t="s">
        <v>1078</v>
      </c>
      <c r="I5336" s="103"/>
    </row>
    <row r="5337" spans="1:9" x14ac:dyDescent="0.35">
      <c r="A5337" t="s">
        <v>4697</v>
      </c>
      <c r="B5337" t="s">
        <v>51</v>
      </c>
      <c r="C5337" t="s">
        <v>4357</v>
      </c>
      <c r="D5337" t="s">
        <v>340</v>
      </c>
      <c r="E5337" s="103">
        <v>4.8756457882443384E-3</v>
      </c>
      <c r="F5337" s="103">
        <v>677609</v>
      </c>
      <c r="G5337" s="103">
        <v>5</v>
      </c>
      <c r="H5337" t="s">
        <v>1078</v>
      </c>
      <c r="I5337" s="103"/>
    </row>
    <row r="5338" spans="1:9" x14ac:dyDescent="0.35">
      <c r="A5338" t="s">
        <v>4698</v>
      </c>
      <c r="B5338" t="s">
        <v>51</v>
      </c>
      <c r="C5338" t="s">
        <v>4357</v>
      </c>
      <c r="D5338" t="s">
        <v>777</v>
      </c>
      <c r="E5338" s="103">
        <v>1.3944845143426079E-2</v>
      </c>
      <c r="F5338" s="103">
        <v>677609</v>
      </c>
      <c r="G5338" s="103">
        <v>5</v>
      </c>
      <c r="H5338" t="s">
        <v>1078</v>
      </c>
      <c r="I5338" s="103"/>
    </row>
    <row r="5339" spans="1:9" x14ac:dyDescent="0.35">
      <c r="A5339" t="s">
        <v>4699</v>
      </c>
      <c r="B5339" t="s">
        <v>51</v>
      </c>
      <c r="C5339" t="s">
        <v>4357</v>
      </c>
      <c r="D5339" t="s">
        <v>776</v>
      </c>
      <c r="E5339" s="103">
        <v>3.6986143906299541E-2</v>
      </c>
      <c r="F5339" s="103">
        <v>677609</v>
      </c>
      <c r="G5339" s="103">
        <v>5</v>
      </c>
      <c r="H5339" t="s">
        <v>1078</v>
      </c>
      <c r="I5339" s="103"/>
    </row>
    <row r="5340" spans="1:9" x14ac:dyDescent="0.35">
      <c r="A5340" t="s">
        <v>4674</v>
      </c>
      <c r="B5340" t="s">
        <v>47</v>
      </c>
      <c r="C5340" t="s">
        <v>4358</v>
      </c>
      <c r="D5340" t="s">
        <v>54</v>
      </c>
      <c r="E5340" s="103">
        <v>0</v>
      </c>
      <c r="F5340" s="103">
        <v>677609</v>
      </c>
      <c r="G5340" s="103">
        <v>5</v>
      </c>
      <c r="H5340" t="s">
        <v>54</v>
      </c>
      <c r="I5340" s="103"/>
    </row>
    <row r="5341" spans="1:9" x14ac:dyDescent="0.35">
      <c r="A5341" t="s">
        <v>4675</v>
      </c>
      <c r="B5341" t="s">
        <v>48</v>
      </c>
      <c r="C5341" t="s">
        <v>4358</v>
      </c>
      <c r="D5341" t="s">
        <v>54</v>
      </c>
      <c r="E5341" s="103">
        <v>0</v>
      </c>
      <c r="F5341" s="103">
        <v>677609</v>
      </c>
      <c r="G5341" s="103">
        <v>5</v>
      </c>
      <c r="H5341" t="s">
        <v>54</v>
      </c>
      <c r="I5341" s="103"/>
    </row>
    <row r="5342" spans="1:9" x14ac:dyDescent="0.35">
      <c r="A5342" t="s">
        <v>4676</v>
      </c>
      <c r="B5342" t="s">
        <v>49</v>
      </c>
      <c r="C5342" t="s">
        <v>4358</v>
      </c>
      <c r="D5342" t="s">
        <v>54</v>
      </c>
      <c r="E5342" s="103">
        <v>0</v>
      </c>
      <c r="F5342" s="103">
        <v>677609</v>
      </c>
      <c r="G5342" s="103">
        <v>5</v>
      </c>
      <c r="H5342" t="s">
        <v>54</v>
      </c>
      <c r="I5342" s="103"/>
    </row>
    <row r="5343" spans="1:9" x14ac:dyDescent="0.35">
      <c r="A5343" t="s">
        <v>4677</v>
      </c>
      <c r="B5343" t="s">
        <v>50</v>
      </c>
      <c r="C5343" t="s">
        <v>4358</v>
      </c>
      <c r="D5343" t="s">
        <v>54</v>
      </c>
      <c r="E5343" s="103">
        <v>0</v>
      </c>
      <c r="F5343" s="103">
        <v>677609</v>
      </c>
      <c r="G5343" s="103">
        <v>5</v>
      </c>
      <c r="H5343" t="s">
        <v>54</v>
      </c>
      <c r="I5343" s="103"/>
    </row>
    <row r="5344" spans="1:9" x14ac:dyDescent="0.35">
      <c r="A5344" t="s">
        <v>4678</v>
      </c>
      <c r="B5344" t="s">
        <v>47</v>
      </c>
      <c r="C5344" t="s">
        <v>4359</v>
      </c>
      <c r="D5344" t="s">
        <v>54</v>
      </c>
      <c r="E5344" s="103">
        <v>19843</v>
      </c>
      <c r="F5344" s="103">
        <v>677609</v>
      </c>
      <c r="G5344" s="103">
        <v>5</v>
      </c>
      <c r="H5344" t="s">
        <v>54</v>
      </c>
      <c r="I5344" s="103"/>
    </row>
    <row r="5345" spans="1:9" x14ac:dyDescent="0.35">
      <c r="A5345" t="s">
        <v>4679</v>
      </c>
      <c r="B5345" t="s">
        <v>48</v>
      </c>
      <c r="C5345" t="s">
        <v>4359</v>
      </c>
      <c r="D5345" t="s">
        <v>54</v>
      </c>
      <c r="E5345" s="103">
        <v>31457979.583984375</v>
      </c>
      <c r="F5345" s="103">
        <v>677609</v>
      </c>
      <c r="G5345" s="103">
        <v>5</v>
      </c>
      <c r="H5345" t="s">
        <v>54</v>
      </c>
      <c r="I5345" s="103"/>
    </row>
    <row r="5346" spans="1:9" x14ac:dyDescent="0.35">
      <c r="A5346" t="s">
        <v>4680</v>
      </c>
      <c r="B5346" t="s">
        <v>49</v>
      </c>
      <c r="C5346" t="s">
        <v>4359</v>
      </c>
      <c r="D5346" t="s">
        <v>54</v>
      </c>
      <c r="E5346" s="103">
        <v>2.9283849535646663E-2</v>
      </c>
      <c r="F5346" s="103">
        <v>677609</v>
      </c>
      <c r="G5346" s="103">
        <v>5</v>
      </c>
      <c r="H5346" t="s">
        <v>54</v>
      </c>
      <c r="I5346" s="103"/>
    </row>
    <row r="5347" spans="1:9" x14ac:dyDescent="0.35">
      <c r="A5347" t="s">
        <v>4681</v>
      </c>
      <c r="B5347" t="s">
        <v>50</v>
      </c>
      <c r="C5347" t="s">
        <v>4359</v>
      </c>
      <c r="D5347" t="s">
        <v>54</v>
      </c>
      <c r="E5347" s="103">
        <v>46.424973080322687</v>
      </c>
      <c r="F5347" s="103">
        <v>677609</v>
      </c>
      <c r="G5347" s="103">
        <v>5</v>
      </c>
      <c r="H5347" t="s">
        <v>54</v>
      </c>
      <c r="I5347" s="103"/>
    </row>
    <row r="5348" spans="1:9" x14ac:dyDescent="0.35">
      <c r="A5348" t="s">
        <v>4682</v>
      </c>
      <c r="B5348" t="s">
        <v>51</v>
      </c>
      <c r="C5348" t="s">
        <v>4359</v>
      </c>
      <c r="D5348" t="s">
        <v>40</v>
      </c>
      <c r="E5348" s="103">
        <v>2.056931723780559E-3</v>
      </c>
      <c r="F5348" s="103">
        <v>677609</v>
      </c>
      <c r="G5348" s="103">
        <v>5</v>
      </c>
      <c r="H5348" t="s">
        <v>1078</v>
      </c>
      <c r="I5348" s="103"/>
    </row>
    <row r="5349" spans="1:9" x14ac:dyDescent="0.35">
      <c r="A5349" t="s">
        <v>6633</v>
      </c>
      <c r="B5349" t="s">
        <v>51</v>
      </c>
      <c r="C5349" t="s">
        <v>4359</v>
      </c>
      <c r="D5349" t="s">
        <v>5070</v>
      </c>
      <c r="E5349" s="103">
        <v>2.0854731697327517E-3</v>
      </c>
      <c r="F5349" s="103">
        <v>677609</v>
      </c>
      <c r="G5349" s="103">
        <v>5</v>
      </c>
      <c r="H5349" t="s">
        <v>1078</v>
      </c>
      <c r="I5349" s="103"/>
    </row>
    <row r="5350" spans="1:9" x14ac:dyDescent="0.35">
      <c r="A5350" t="s">
        <v>6634</v>
      </c>
      <c r="B5350" t="s">
        <v>51</v>
      </c>
      <c r="C5350" t="s">
        <v>4359</v>
      </c>
      <c r="D5350" t="s">
        <v>5071</v>
      </c>
      <c r="E5350" s="103">
        <v>2.056931723780559E-3</v>
      </c>
      <c r="F5350" s="103">
        <v>677609</v>
      </c>
      <c r="G5350" s="103">
        <v>5</v>
      </c>
      <c r="H5350" t="s">
        <v>1078</v>
      </c>
      <c r="I5350" s="103"/>
    </row>
    <row r="5351" spans="1:9" x14ac:dyDescent="0.35">
      <c r="A5351" t="s">
        <v>6635</v>
      </c>
      <c r="B5351" t="s">
        <v>51</v>
      </c>
      <c r="C5351" t="s">
        <v>4359</v>
      </c>
      <c r="D5351" t="s">
        <v>5072</v>
      </c>
      <c r="E5351" s="103">
        <v>2.0778152910932344E-3</v>
      </c>
      <c r="F5351" s="103">
        <v>677609</v>
      </c>
      <c r="G5351" s="103">
        <v>5</v>
      </c>
      <c r="H5351" t="s">
        <v>1078</v>
      </c>
      <c r="I5351" s="103"/>
    </row>
    <row r="5352" spans="1:9" x14ac:dyDescent="0.35">
      <c r="A5352" t="s">
        <v>4683</v>
      </c>
      <c r="B5352" t="s">
        <v>51</v>
      </c>
      <c r="C5352" t="s">
        <v>4359</v>
      </c>
      <c r="D5352" t="s">
        <v>42</v>
      </c>
      <c r="E5352" s="103">
        <v>2.0666247033354289E-3</v>
      </c>
      <c r="F5352" s="103">
        <v>677609</v>
      </c>
      <c r="G5352" s="103">
        <v>5</v>
      </c>
      <c r="H5352" t="s">
        <v>1078</v>
      </c>
      <c r="I5352" s="103"/>
    </row>
    <row r="5353" spans="1:9" x14ac:dyDescent="0.35">
      <c r="A5353" t="s">
        <v>4684</v>
      </c>
      <c r="B5353" t="s">
        <v>51</v>
      </c>
      <c r="C5353" t="s">
        <v>4359</v>
      </c>
      <c r="D5353" t="s">
        <v>1767</v>
      </c>
      <c r="E5353" s="103">
        <v>2.0449443111478735E-3</v>
      </c>
      <c r="F5353" s="103">
        <v>677609</v>
      </c>
      <c r="G5353" s="103">
        <v>5</v>
      </c>
      <c r="H5353" t="s">
        <v>1078</v>
      </c>
      <c r="I5353" s="103"/>
    </row>
    <row r="5354" spans="1:9" x14ac:dyDescent="0.35">
      <c r="A5354" t="s">
        <v>4685</v>
      </c>
      <c r="B5354" t="s">
        <v>51</v>
      </c>
      <c r="C5354" t="s">
        <v>4359</v>
      </c>
      <c r="D5354" t="s">
        <v>1768</v>
      </c>
      <c r="E5354" s="103">
        <v>1.0735235866635657E-3</v>
      </c>
      <c r="F5354" s="103">
        <v>677609</v>
      </c>
      <c r="G5354" s="103">
        <v>5</v>
      </c>
      <c r="H5354" t="s">
        <v>1078</v>
      </c>
      <c r="I5354" s="103"/>
    </row>
    <row r="5355" spans="1:9" x14ac:dyDescent="0.35">
      <c r="A5355" t="s">
        <v>4686</v>
      </c>
      <c r="B5355" t="s">
        <v>51</v>
      </c>
      <c r="C5355" t="s">
        <v>4359</v>
      </c>
      <c r="D5355" t="s">
        <v>340</v>
      </c>
      <c r="E5355" s="103">
        <v>1.9753433569747016E-3</v>
      </c>
      <c r="F5355" s="103">
        <v>677609</v>
      </c>
      <c r="G5355" s="103">
        <v>5</v>
      </c>
      <c r="H5355" t="s">
        <v>1078</v>
      </c>
      <c r="I5355" s="103"/>
    </row>
    <row r="5356" spans="1:9" x14ac:dyDescent="0.35">
      <c r="A5356" t="s">
        <v>4687</v>
      </c>
      <c r="B5356" t="s">
        <v>51</v>
      </c>
      <c r="C5356" t="s">
        <v>4359</v>
      </c>
      <c r="D5356" t="s">
        <v>777</v>
      </c>
      <c r="E5356" s="103">
        <v>2.7075432008067902E-3</v>
      </c>
      <c r="F5356" s="103">
        <v>677609</v>
      </c>
      <c r="G5356" s="103">
        <v>5</v>
      </c>
      <c r="H5356" t="s">
        <v>1078</v>
      </c>
      <c r="I5356" s="103"/>
    </row>
    <row r="5357" spans="1:9" x14ac:dyDescent="0.35">
      <c r="A5357" t="s">
        <v>4688</v>
      </c>
      <c r="B5357" t="s">
        <v>51</v>
      </c>
      <c r="C5357" t="s">
        <v>4359</v>
      </c>
      <c r="D5357" t="s">
        <v>776</v>
      </c>
      <c r="E5357" s="103">
        <v>6.8633630281969213E-3</v>
      </c>
      <c r="F5357" s="103">
        <v>677609</v>
      </c>
      <c r="G5357" s="103">
        <v>5</v>
      </c>
      <c r="H5357" t="s">
        <v>1078</v>
      </c>
      <c r="I5357" s="103"/>
    </row>
    <row r="5358" spans="1:9" x14ac:dyDescent="0.35">
      <c r="A5358" t="s">
        <v>182</v>
      </c>
      <c r="B5358" t="s">
        <v>47</v>
      </c>
      <c r="C5358" t="s">
        <v>36</v>
      </c>
      <c r="D5358" t="s">
        <v>54</v>
      </c>
      <c r="E5358" s="103">
        <v>38371</v>
      </c>
      <c r="F5358" s="103">
        <v>677609</v>
      </c>
      <c r="G5358" s="103">
        <v>5</v>
      </c>
      <c r="H5358" t="s">
        <v>54</v>
      </c>
      <c r="I5358" s="103"/>
    </row>
    <row r="5359" spans="1:9" x14ac:dyDescent="0.35">
      <c r="A5359" t="s">
        <v>183</v>
      </c>
      <c r="B5359" t="s">
        <v>48</v>
      </c>
      <c r="C5359" t="s">
        <v>36</v>
      </c>
      <c r="D5359" t="s">
        <v>54</v>
      </c>
      <c r="E5359" s="103">
        <v>1509320329.023</v>
      </c>
      <c r="F5359" s="103">
        <v>677609</v>
      </c>
      <c r="G5359" s="103">
        <v>5</v>
      </c>
      <c r="H5359" t="s">
        <v>54</v>
      </c>
      <c r="I5359" s="103"/>
    </row>
    <row r="5360" spans="1:9" x14ac:dyDescent="0.35">
      <c r="A5360" t="s">
        <v>184</v>
      </c>
      <c r="B5360" t="s">
        <v>49</v>
      </c>
      <c r="C5360" t="s">
        <v>36</v>
      </c>
      <c r="D5360" t="s">
        <v>54</v>
      </c>
      <c r="E5360" s="103">
        <v>5.6627051883903552E-2</v>
      </c>
      <c r="F5360" s="103">
        <v>677609</v>
      </c>
      <c r="G5360" s="103">
        <v>5</v>
      </c>
      <c r="H5360" t="s">
        <v>54</v>
      </c>
      <c r="I5360" s="103"/>
    </row>
    <row r="5361" spans="1:9" x14ac:dyDescent="0.35">
      <c r="A5361" t="s">
        <v>185</v>
      </c>
      <c r="B5361" t="s">
        <v>50</v>
      </c>
      <c r="C5361" t="s">
        <v>36</v>
      </c>
      <c r="D5361" t="s">
        <v>54</v>
      </c>
      <c r="E5361" s="103">
        <v>2227.4207234895052</v>
      </c>
      <c r="F5361" s="103">
        <v>677609</v>
      </c>
      <c r="G5361" s="103">
        <v>5</v>
      </c>
      <c r="H5361" t="s">
        <v>54</v>
      </c>
      <c r="I5361" s="103"/>
    </row>
    <row r="5362" spans="1:9" x14ac:dyDescent="0.35">
      <c r="A5362" t="s">
        <v>1396</v>
      </c>
      <c r="B5362" t="s">
        <v>51</v>
      </c>
      <c r="C5362" t="s">
        <v>36</v>
      </c>
      <c r="D5362" t="s">
        <v>40</v>
      </c>
      <c r="E5362" s="103">
        <v>5.2643338920195064E-2</v>
      </c>
      <c r="F5362" s="103">
        <v>677609</v>
      </c>
      <c r="G5362" s="103">
        <v>5</v>
      </c>
      <c r="H5362" t="s">
        <v>1078</v>
      </c>
      <c r="I5362" s="103"/>
    </row>
    <row r="5363" spans="1:9" x14ac:dyDescent="0.35">
      <c r="A5363" t="s">
        <v>6636</v>
      </c>
      <c r="B5363" t="s">
        <v>51</v>
      </c>
      <c r="C5363" t="s">
        <v>36</v>
      </c>
      <c r="D5363" t="s">
        <v>5070</v>
      </c>
      <c r="E5363" s="103">
        <v>5.2937505724964591E-2</v>
      </c>
      <c r="F5363" s="103">
        <v>677609</v>
      </c>
      <c r="G5363" s="103">
        <v>5</v>
      </c>
      <c r="H5363" t="s">
        <v>1078</v>
      </c>
      <c r="I5363" s="103"/>
    </row>
    <row r="5364" spans="1:9" x14ac:dyDescent="0.35">
      <c r="A5364" t="s">
        <v>6637</v>
      </c>
      <c r="B5364" t="s">
        <v>51</v>
      </c>
      <c r="C5364" t="s">
        <v>36</v>
      </c>
      <c r="D5364" t="s">
        <v>5071</v>
      </c>
      <c r="E5364" s="103">
        <v>5.2643338920195064E-2</v>
      </c>
      <c r="F5364" s="103">
        <v>677609</v>
      </c>
      <c r="G5364" s="103">
        <v>5</v>
      </c>
      <c r="H5364" t="s">
        <v>1078</v>
      </c>
      <c r="I5364" s="103"/>
    </row>
    <row r="5365" spans="1:9" x14ac:dyDescent="0.35">
      <c r="A5365" t="s">
        <v>6638</v>
      </c>
      <c r="B5365" t="s">
        <v>51</v>
      </c>
      <c r="C5365" t="s">
        <v>36</v>
      </c>
      <c r="D5365" t="s">
        <v>5072</v>
      </c>
      <c r="E5365" s="103">
        <v>5.2937505724964591E-2</v>
      </c>
      <c r="F5365" s="103">
        <v>677609</v>
      </c>
      <c r="G5365" s="103">
        <v>5</v>
      </c>
      <c r="H5365" t="s">
        <v>1078</v>
      </c>
      <c r="I5365" s="103"/>
    </row>
    <row r="5366" spans="1:9" x14ac:dyDescent="0.35">
      <c r="A5366" t="s">
        <v>1397</v>
      </c>
      <c r="B5366" t="s">
        <v>51</v>
      </c>
      <c r="C5366" t="s">
        <v>36</v>
      </c>
      <c r="D5366" t="s">
        <v>42</v>
      </c>
      <c r="E5366" s="103">
        <v>5.2223676868119108E-2</v>
      </c>
      <c r="F5366" s="103">
        <v>677609</v>
      </c>
      <c r="G5366" s="103">
        <v>5</v>
      </c>
      <c r="H5366" t="s">
        <v>1078</v>
      </c>
      <c r="I5366" s="103"/>
    </row>
    <row r="5367" spans="1:9" x14ac:dyDescent="0.35">
      <c r="A5367" t="s">
        <v>2347</v>
      </c>
      <c r="B5367" t="s">
        <v>51</v>
      </c>
      <c r="C5367" t="s">
        <v>36</v>
      </c>
      <c r="D5367" t="s">
        <v>1767</v>
      </c>
      <c r="E5367" s="103">
        <v>5.1785321730826381E-2</v>
      </c>
      <c r="F5367" s="103">
        <v>677609</v>
      </c>
      <c r="G5367" s="103">
        <v>5</v>
      </c>
      <c r="H5367" t="s">
        <v>1078</v>
      </c>
      <c r="I5367" s="103"/>
    </row>
    <row r="5368" spans="1:9" x14ac:dyDescent="0.35">
      <c r="A5368" t="s">
        <v>2348</v>
      </c>
      <c r="B5368" t="s">
        <v>51</v>
      </c>
      <c r="C5368" t="s">
        <v>36</v>
      </c>
      <c r="D5368" t="s">
        <v>1768</v>
      </c>
      <c r="E5368" s="103">
        <v>2.9263179846318214E-2</v>
      </c>
      <c r="F5368" s="103">
        <v>677609</v>
      </c>
      <c r="G5368" s="103">
        <v>5</v>
      </c>
      <c r="H5368" t="s">
        <v>1078</v>
      </c>
      <c r="I5368" s="103"/>
    </row>
    <row r="5369" spans="1:9" x14ac:dyDescent="0.35">
      <c r="A5369" t="s">
        <v>1398</v>
      </c>
      <c r="B5369" t="s">
        <v>51</v>
      </c>
      <c r="C5369" t="s">
        <v>36</v>
      </c>
      <c r="D5369" t="s">
        <v>340</v>
      </c>
      <c r="E5369" s="103">
        <v>4.9092221500225533E-2</v>
      </c>
      <c r="F5369" s="103">
        <v>677609</v>
      </c>
      <c r="G5369" s="103">
        <v>5</v>
      </c>
      <c r="H5369" t="s">
        <v>1078</v>
      </c>
      <c r="I5369" s="103"/>
    </row>
    <row r="5370" spans="1:9" x14ac:dyDescent="0.35">
      <c r="A5370" t="s">
        <v>1399</v>
      </c>
      <c r="B5370" t="s">
        <v>51</v>
      </c>
      <c r="C5370" t="s">
        <v>36</v>
      </c>
      <c r="D5370" t="s">
        <v>777</v>
      </c>
      <c r="E5370" s="103">
        <v>8.1641639299793622E-2</v>
      </c>
      <c r="F5370" s="103">
        <v>677609</v>
      </c>
      <c r="G5370" s="103">
        <v>5</v>
      </c>
      <c r="H5370" t="s">
        <v>1078</v>
      </c>
      <c r="I5370" s="103"/>
    </row>
    <row r="5371" spans="1:9" x14ac:dyDescent="0.35">
      <c r="A5371" t="s">
        <v>1400</v>
      </c>
      <c r="B5371" t="s">
        <v>51</v>
      </c>
      <c r="C5371" t="s">
        <v>36</v>
      </c>
      <c r="D5371" t="s">
        <v>776</v>
      </c>
      <c r="E5371" s="103">
        <v>0.179253905112817</v>
      </c>
      <c r="F5371" s="103">
        <v>677609</v>
      </c>
      <c r="G5371" s="103">
        <v>5</v>
      </c>
      <c r="H5371" t="s">
        <v>1078</v>
      </c>
      <c r="I5371" s="103"/>
    </row>
    <row r="5372" spans="1:9" x14ac:dyDescent="0.35">
      <c r="A5372" t="s">
        <v>186</v>
      </c>
      <c r="B5372" t="s">
        <v>47</v>
      </c>
      <c r="C5372" t="s">
        <v>37</v>
      </c>
      <c r="D5372" t="s">
        <v>54</v>
      </c>
      <c r="E5372" s="103">
        <v>188307</v>
      </c>
      <c r="F5372" s="103">
        <v>677609</v>
      </c>
      <c r="G5372" s="103">
        <v>5</v>
      </c>
      <c r="H5372" t="s">
        <v>54</v>
      </c>
      <c r="I5372" s="103"/>
    </row>
    <row r="5373" spans="1:9" x14ac:dyDescent="0.35">
      <c r="A5373" t="s">
        <v>187</v>
      </c>
      <c r="B5373" t="s">
        <v>48</v>
      </c>
      <c r="C5373" t="s">
        <v>37</v>
      </c>
      <c r="D5373" t="s">
        <v>54</v>
      </c>
      <c r="E5373" s="103">
        <v>30830929434.931641</v>
      </c>
      <c r="F5373" s="103">
        <v>677609</v>
      </c>
      <c r="G5373" s="103">
        <v>5</v>
      </c>
      <c r="H5373" t="s">
        <v>54</v>
      </c>
      <c r="I5373" s="103"/>
    </row>
    <row r="5374" spans="1:9" x14ac:dyDescent="0.35">
      <c r="A5374" t="s">
        <v>188</v>
      </c>
      <c r="B5374" t="s">
        <v>49</v>
      </c>
      <c r="C5374" t="s">
        <v>37</v>
      </c>
      <c r="D5374" t="s">
        <v>54</v>
      </c>
      <c r="E5374" s="103">
        <v>0.2778992014568874</v>
      </c>
      <c r="F5374" s="103">
        <v>677609</v>
      </c>
      <c r="G5374" s="103">
        <v>5</v>
      </c>
      <c r="H5374" t="s">
        <v>54</v>
      </c>
      <c r="I5374" s="103"/>
    </row>
    <row r="5375" spans="1:9" x14ac:dyDescent="0.35">
      <c r="A5375" t="s">
        <v>189</v>
      </c>
      <c r="B5375" t="s">
        <v>50</v>
      </c>
      <c r="C5375" t="s">
        <v>37</v>
      </c>
      <c r="D5375" t="s">
        <v>54</v>
      </c>
      <c r="E5375" s="103">
        <v>45499.58668632152</v>
      </c>
      <c r="F5375" s="103">
        <v>677609</v>
      </c>
      <c r="G5375" s="103">
        <v>5</v>
      </c>
      <c r="H5375" t="s">
        <v>54</v>
      </c>
      <c r="I5375" s="103"/>
    </row>
    <row r="5376" spans="1:9" x14ac:dyDescent="0.35">
      <c r="A5376" t="s">
        <v>1361</v>
      </c>
      <c r="B5376" t="s">
        <v>51</v>
      </c>
      <c r="C5376" t="s">
        <v>37</v>
      </c>
      <c r="D5376" t="s">
        <v>40</v>
      </c>
      <c r="E5376" s="103">
        <v>0.21607474377893118</v>
      </c>
      <c r="F5376" s="103">
        <v>677609</v>
      </c>
      <c r="G5376" s="103">
        <v>5</v>
      </c>
      <c r="H5376" t="s">
        <v>1078</v>
      </c>
      <c r="I5376" s="103"/>
    </row>
    <row r="5377" spans="1:9" x14ac:dyDescent="0.35">
      <c r="A5377" t="s">
        <v>6639</v>
      </c>
      <c r="B5377" t="s">
        <v>51</v>
      </c>
      <c r="C5377" t="s">
        <v>37</v>
      </c>
      <c r="D5377" t="s">
        <v>5070</v>
      </c>
      <c r="E5377" s="103">
        <v>0.21717744946540729</v>
      </c>
      <c r="F5377" s="103">
        <v>677609</v>
      </c>
      <c r="G5377" s="103">
        <v>5</v>
      </c>
      <c r="H5377" t="s">
        <v>1078</v>
      </c>
      <c r="I5377" s="103"/>
    </row>
    <row r="5378" spans="1:9" x14ac:dyDescent="0.35">
      <c r="A5378" t="s">
        <v>6640</v>
      </c>
      <c r="B5378" t="s">
        <v>51</v>
      </c>
      <c r="C5378" t="s">
        <v>37</v>
      </c>
      <c r="D5378" t="s">
        <v>5071</v>
      </c>
      <c r="E5378" s="103">
        <v>0.21622795315791649</v>
      </c>
      <c r="F5378" s="103">
        <v>677609</v>
      </c>
      <c r="G5378" s="103">
        <v>5</v>
      </c>
      <c r="H5378" t="s">
        <v>1078</v>
      </c>
      <c r="I5378" s="103"/>
    </row>
    <row r="5379" spans="1:9" x14ac:dyDescent="0.35">
      <c r="A5379" t="s">
        <v>6641</v>
      </c>
      <c r="B5379" t="s">
        <v>51</v>
      </c>
      <c r="C5379" t="s">
        <v>37</v>
      </c>
      <c r="D5379" t="s">
        <v>5072</v>
      </c>
      <c r="E5379" s="103">
        <v>0.21715922594268669</v>
      </c>
      <c r="F5379" s="103">
        <v>677609</v>
      </c>
      <c r="G5379" s="103">
        <v>5</v>
      </c>
      <c r="H5379" t="s">
        <v>1078</v>
      </c>
      <c r="I5379" s="103"/>
    </row>
    <row r="5380" spans="1:9" x14ac:dyDescent="0.35">
      <c r="A5380" t="s">
        <v>1362</v>
      </c>
      <c r="B5380" t="s">
        <v>51</v>
      </c>
      <c r="C5380" t="s">
        <v>37</v>
      </c>
      <c r="D5380" t="s">
        <v>42</v>
      </c>
      <c r="E5380" s="103">
        <v>0.2137740891321481</v>
      </c>
      <c r="F5380" s="103">
        <v>677609</v>
      </c>
      <c r="G5380" s="103">
        <v>5</v>
      </c>
      <c r="H5380" t="s">
        <v>1078</v>
      </c>
      <c r="I5380" s="103"/>
    </row>
    <row r="5381" spans="1:9" x14ac:dyDescent="0.35">
      <c r="A5381" t="s">
        <v>2303</v>
      </c>
      <c r="B5381" t="s">
        <v>51</v>
      </c>
      <c r="C5381" t="s">
        <v>37</v>
      </c>
      <c r="D5381" t="s">
        <v>1767</v>
      </c>
      <c r="E5381" s="103">
        <v>0.21282621708409474</v>
      </c>
      <c r="F5381" s="103">
        <v>677609</v>
      </c>
      <c r="G5381" s="103">
        <v>5</v>
      </c>
      <c r="H5381" t="s">
        <v>1078</v>
      </c>
      <c r="I5381" s="103"/>
    </row>
    <row r="5382" spans="1:9" x14ac:dyDescent="0.35">
      <c r="A5382" t="s">
        <v>2304</v>
      </c>
      <c r="B5382" t="s">
        <v>51</v>
      </c>
      <c r="C5382" t="s">
        <v>37</v>
      </c>
      <c r="D5382" t="s">
        <v>1768</v>
      </c>
      <c r="E5382" s="103">
        <v>0.12424619612576593</v>
      </c>
      <c r="F5382" s="103">
        <v>677609</v>
      </c>
      <c r="G5382" s="103">
        <v>5</v>
      </c>
      <c r="H5382" t="s">
        <v>1078</v>
      </c>
      <c r="I5382" s="103"/>
    </row>
    <row r="5383" spans="1:9" x14ac:dyDescent="0.35">
      <c r="A5383" t="s">
        <v>1363</v>
      </c>
      <c r="B5383" t="s">
        <v>51</v>
      </c>
      <c r="C5383" t="s">
        <v>37</v>
      </c>
      <c r="D5383" t="s">
        <v>340</v>
      </c>
      <c r="E5383" s="103">
        <v>0.20197827895941928</v>
      </c>
      <c r="F5383" s="103">
        <v>677609</v>
      </c>
      <c r="G5383" s="103">
        <v>5</v>
      </c>
      <c r="H5383" t="s">
        <v>1078</v>
      </c>
      <c r="I5383" s="103"/>
    </row>
    <row r="5384" spans="1:9" x14ac:dyDescent="0.35">
      <c r="A5384" t="s">
        <v>1364</v>
      </c>
      <c r="B5384" t="s">
        <v>51</v>
      </c>
      <c r="C5384" t="s">
        <v>37</v>
      </c>
      <c r="D5384" t="s">
        <v>777</v>
      </c>
      <c r="E5384" s="103">
        <v>0.30035733435370032</v>
      </c>
      <c r="F5384" s="103">
        <v>677609</v>
      </c>
      <c r="G5384" s="103">
        <v>5</v>
      </c>
      <c r="H5384" t="s">
        <v>1078</v>
      </c>
      <c r="I5384" s="103"/>
    </row>
    <row r="5385" spans="1:9" x14ac:dyDescent="0.35">
      <c r="A5385" t="s">
        <v>1365</v>
      </c>
      <c r="B5385" t="s">
        <v>51</v>
      </c>
      <c r="C5385" t="s">
        <v>37</v>
      </c>
      <c r="D5385" t="s">
        <v>776</v>
      </c>
      <c r="E5385" s="103">
        <v>0.72166567160514516</v>
      </c>
      <c r="F5385" s="103">
        <v>677609</v>
      </c>
      <c r="G5385" s="103">
        <v>5</v>
      </c>
      <c r="H5385" t="s">
        <v>1078</v>
      </c>
      <c r="I5385" s="103"/>
    </row>
    <row r="5386" spans="1:9" x14ac:dyDescent="0.35">
      <c r="A5386" t="s">
        <v>190</v>
      </c>
      <c r="B5386" t="s">
        <v>47</v>
      </c>
      <c r="C5386" t="s">
        <v>38</v>
      </c>
      <c r="D5386" t="s">
        <v>54</v>
      </c>
      <c r="E5386" s="103">
        <v>35483</v>
      </c>
      <c r="F5386" s="103">
        <v>677609</v>
      </c>
      <c r="G5386" s="103">
        <v>5</v>
      </c>
      <c r="H5386" t="s">
        <v>54</v>
      </c>
      <c r="I5386" s="103"/>
    </row>
    <row r="5387" spans="1:9" x14ac:dyDescent="0.35">
      <c r="A5387" t="s">
        <v>191</v>
      </c>
      <c r="B5387" t="s">
        <v>48</v>
      </c>
      <c r="C5387" t="s">
        <v>38</v>
      </c>
      <c r="D5387" t="s">
        <v>54</v>
      </c>
      <c r="E5387" s="103">
        <v>5433975257.6569996</v>
      </c>
      <c r="F5387" s="103">
        <v>677609</v>
      </c>
      <c r="G5387" s="103">
        <v>5</v>
      </c>
      <c r="H5387" t="s">
        <v>54</v>
      </c>
      <c r="I5387" s="103"/>
    </row>
    <row r="5388" spans="1:9" x14ac:dyDescent="0.35">
      <c r="A5388" t="s">
        <v>192</v>
      </c>
      <c r="B5388" t="s">
        <v>49</v>
      </c>
      <c r="C5388" t="s">
        <v>38</v>
      </c>
      <c r="D5388" t="s">
        <v>54</v>
      </c>
      <c r="E5388" s="103">
        <v>5.2365006958290106E-2</v>
      </c>
      <c r="F5388" s="103">
        <v>677609</v>
      </c>
      <c r="G5388" s="103">
        <v>5</v>
      </c>
      <c r="H5388" t="s">
        <v>54</v>
      </c>
      <c r="I5388" s="103"/>
    </row>
    <row r="5389" spans="1:9" x14ac:dyDescent="0.35">
      <c r="A5389" t="s">
        <v>193</v>
      </c>
      <c r="B5389" t="s">
        <v>50</v>
      </c>
      <c r="C5389" t="s">
        <v>38</v>
      </c>
      <c r="D5389" t="s">
        <v>54</v>
      </c>
      <c r="E5389" s="103">
        <v>8019.3374905838018</v>
      </c>
      <c r="F5389" s="103">
        <v>677609</v>
      </c>
      <c r="G5389" s="103">
        <v>5</v>
      </c>
      <c r="H5389" t="s">
        <v>54</v>
      </c>
      <c r="I5389" s="103"/>
    </row>
    <row r="5390" spans="1:9" x14ac:dyDescent="0.35">
      <c r="A5390" t="s">
        <v>1366</v>
      </c>
      <c r="B5390" t="s">
        <v>51</v>
      </c>
      <c r="C5390" t="s">
        <v>38</v>
      </c>
      <c r="D5390" t="s">
        <v>40</v>
      </c>
      <c r="E5390" s="103">
        <v>0.2048160817196456</v>
      </c>
      <c r="F5390" s="103">
        <v>677609</v>
      </c>
      <c r="G5390" s="103">
        <v>5</v>
      </c>
      <c r="H5390" t="s">
        <v>1078</v>
      </c>
      <c r="I5390" s="103"/>
    </row>
    <row r="5391" spans="1:9" x14ac:dyDescent="0.35">
      <c r="A5391" t="s">
        <v>6642</v>
      </c>
      <c r="B5391" t="s">
        <v>51</v>
      </c>
      <c r="C5391" t="s">
        <v>38</v>
      </c>
      <c r="D5391" t="s">
        <v>5070</v>
      </c>
      <c r="E5391" s="103">
        <v>0.20769812986520456</v>
      </c>
      <c r="F5391" s="103">
        <v>677609</v>
      </c>
      <c r="G5391" s="103">
        <v>5</v>
      </c>
      <c r="H5391" t="s">
        <v>1078</v>
      </c>
      <c r="I5391" s="103"/>
    </row>
    <row r="5392" spans="1:9" x14ac:dyDescent="0.35">
      <c r="A5392" t="s">
        <v>6643</v>
      </c>
      <c r="B5392" t="s">
        <v>51</v>
      </c>
      <c r="C5392" t="s">
        <v>38</v>
      </c>
      <c r="D5392" t="s">
        <v>5071</v>
      </c>
      <c r="E5392" s="103">
        <v>0.20486874817399542</v>
      </c>
      <c r="F5392" s="103">
        <v>677609</v>
      </c>
      <c r="G5392" s="103">
        <v>5</v>
      </c>
      <c r="H5392" t="s">
        <v>1078</v>
      </c>
      <c r="I5392" s="103"/>
    </row>
    <row r="5393" spans="1:9" x14ac:dyDescent="0.35">
      <c r="A5393" t="s">
        <v>6644</v>
      </c>
      <c r="B5393" t="s">
        <v>51</v>
      </c>
      <c r="C5393" t="s">
        <v>38</v>
      </c>
      <c r="D5393" t="s">
        <v>5072</v>
      </c>
      <c r="E5393" s="103">
        <v>0.20769812986520456</v>
      </c>
      <c r="F5393" s="103">
        <v>677609</v>
      </c>
      <c r="G5393" s="103">
        <v>5</v>
      </c>
      <c r="H5393" t="s">
        <v>1078</v>
      </c>
      <c r="I5393" s="103"/>
    </row>
    <row r="5394" spans="1:9" x14ac:dyDescent="0.35">
      <c r="A5394" t="s">
        <v>1367</v>
      </c>
      <c r="B5394" t="s">
        <v>51</v>
      </c>
      <c r="C5394" t="s">
        <v>38</v>
      </c>
      <c r="D5394" t="s">
        <v>42</v>
      </c>
      <c r="E5394" s="103">
        <v>0.20627861360651151</v>
      </c>
      <c r="F5394" s="103">
        <v>677609</v>
      </c>
      <c r="G5394" s="103">
        <v>5</v>
      </c>
      <c r="H5394" t="s">
        <v>1078</v>
      </c>
      <c r="I5394" s="103"/>
    </row>
    <row r="5395" spans="1:9" x14ac:dyDescent="0.35">
      <c r="A5395" t="s">
        <v>2305</v>
      </c>
      <c r="B5395" t="s">
        <v>51</v>
      </c>
      <c r="C5395" t="s">
        <v>38</v>
      </c>
      <c r="D5395" t="s">
        <v>1767</v>
      </c>
      <c r="E5395" s="103">
        <v>0.20587892571207606</v>
      </c>
      <c r="F5395" s="103">
        <v>677609</v>
      </c>
      <c r="G5395" s="103">
        <v>5</v>
      </c>
      <c r="H5395" t="s">
        <v>1078</v>
      </c>
      <c r="I5395" s="103"/>
    </row>
    <row r="5396" spans="1:9" x14ac:dyDescent="0.35">
      <c r="A5396" t="s">
        <v>2306</v>
      </c>
      <c r="B5396" t="s">
        <v>51</v>
      </c>
      <c r="C5396" t="s">
        <v>38</v>
      </c>
      <c r="D5396" t="s">
        <v>1768</v>
      </c>
      <c r="E5396" s="103">
        <v>0.13479485239430794</v>
      </c>
      <c r="F5396" s="103">
        <v>677609</v>
      </c>
      <c r="G5396" s="103">
        <v>5</v>
      </c>
      <c r="H5396" t="s">
        <v>1078</v>
      </c>
      <c r="I5396" s="103"/>
    </row>
    <row r="5397" spans="1:9" x14ac:dyDescent="0.35">
      <c r="A5397" t="s">
        <v>1368</v>
      </c>
      <c r="B5397" t="s">
        <v>51</v>
      </c>
      <c r="C5397" t="s">
        <v>38</v>
      </c>
      <c r="D5397" t="s">
        <v>340</v>
      </c>
      <c r="E5397" s="103">
        <v>0.15944950782796996</v>
      </c>
      <c r="F5397" s="103">
        <v>677609</v>
      </c>
      <c r="G5397" s="103">
        <v>5</v>
      </c>
      <c r="H5397" t="s">
        <v>1078</v>
      </c>
      <c r="I5397" s="103"/>
    </row>
    <row r="5398" spans="1:9" x14ac:dyDescent="0.35">
      <c r="A5398" t="s">
        <v>1369</v>
      </c>
      <c r="B5398" t="s">
        <v>51</v>
      </c>
      <c r="C5398" t="s">
        <v>38</v>
      </c>
      <c r="D5398" t="s">
        <v>777</v>
      </c>
      <c r="E5398" s="103">
        <v>0.30465722959859898</v>
      </c>
      <c r="F5398" s="103">
        <v>677609</v>
      </c>
      <c r="G5398" s="103">
        <v>5</v>
      </c>
      <c r="H5398" t="s">
        <v>1078</v>
      </c>
      <c r="I5398" s="103"/>
    </row>
    <row r="5399" spans="1:9" x14ac:dyDescent="0.35">
      <c r="A5399" t="s">
        <v>1370</v>
      </c>
      <c r="B5399" t="s">
        <v>51</v>
      </c>
      <c r="C5399" t="s">
        <v>38</v>
      </c>
      <c r="D5399" t="s">
        <v>776</v>
      </c>
      <c r="E5399" s="103">
        <v>0.68971160432876466</v>
      </c>
      <c r="F5399" s="103">
        <v>677609</v>
      </c>
      <c r="G5399" s="103">
        <v>5</v>
      </c>
      <c r="H5399" t="s">
        <v>1078</v>
      </c>
      <c r="I5399" s="103"/>
    </row>
    <row r="5400" spans="1:9" x14ac:dyDescent="0.35">
      <c r="A5400" t="s">
        <v>194</v>
      </c>
      <c r="B5400" t="s">
        <v>47</v>
      </c>
      <c r="C5400" t="s">
        <v>39</v>
      </c>
      <c r="D5400" t="s">
        <v>54</v>
      </c>
      <c r="E5400" s="103">
        <v>1992</v>
      </c>
      <c r="F5400" s="103">
        <v>677609</v>
      </c>
      <c r="G5400" s="103">
        <v>5</v>
      </c>
      <c r="H5400" t="s">
        <v>54</v>
      </c>
      <c r="I5400" s="103"/>
    </row>
    <row r="5401" spans="1:9" x14ac:dyDescent="0.35">
      <c r="A5401" t="s">
        <v>195</v>
      </c>
      <c r="B5401" t="s">
        <v>48</v>
      </c>
      <c r="C5401" t="s">
        <v>39</v>
      </c>
      <c r="D5401" t="s">
        <v>54</v>
      </c>
      <c r="E5401" s="103">
        <v>69305254.222000003</v>
      </c>
      <c r="F5401" s="103">
        <v>677609</v>
      </c>
      <c r="G5401" s="103">
        <v>5</v>
      </c>
      <c r="H5401" t="s">
        <v>54</v>
      </c>
      <c r="I5401" s="103"/>
    </row>
    <row r="5402" spans="1:9" x14ac:dyDescent="0.35">
      <c r="A5402" t="s">
        <v>196</v>
      </c>
      <c r="B5402" t="s">
        <v>49</v>
      </c>
      <c r="C5402" t="s">
        <v>39</v>
      </c>
      <c r="D5402" t="s">
        <v>54</v>
      </c>
      <c r="E5402" s="103">
        <v>2.9397484389965304E-3</v>
      </c>
      <c r="F5402" s="103">
        <v>677609</v>
      </c>
      <c r="G5402" s="103">
        <v>5</v>
      </c>
      <c r="H5402" t="s">
        <v>54</v>
      </c>
      <c r="I5402" s="103"/>
    </row>
    <row r="5403" spans="1:9" x14ac:dyDescent="0.35">
      <c r="A5403" t="s">
        <v>197</v>
      </c>
      <c r="B5403" t="s">
        <v>50</v>
      </c>
      <c r="C5403" t="s">
        <v>39</v>
      </c>
      <c r="D5403" t="s">
        <v>54</v>
      </c>
      <c r="E5403" s="103">
        <v>102.27912294848504</v>
      </c>
      <c r="F5403" s="103">
        <v>677609</v>
      </c>
      <c r="G5403" s="103">
        <v>5</v>
      </c>
      <c r="H5403" t="s">
        <v>54</v>
      </c>
      <c r="I5403" s="103"/>
    </row>
    <row r="5404" spans="1:9" x14ac:dyDescent="0.35">
      <c r="A5404" t="s">
        <v>1371</v>
      </c>
      <c r="B5404" t="s">
        <v>51</v>
      </c>
      <c r="C5404" t="s">
        <v>39</v>
      </c>
      <c r="D5404" t="s">
        <v>40</v>
      </c>
      <c r="E5404" s="103">
        <v>4.6017790941679695E-2</v>
      </c>
      <c r="F5404" s="103">
        <v>677609</v>
      </c>
      <c r="G5404" s="103">
        <v>5</v>
      </c>
      <c r="H5404" t="s">
        <v>1078</v>
      </c>
      <c r="I5404" s="103"/>
    </row>
    <row r="5405" spans="1:9" x14ac:dyDescent="0.35">
      <c r="A5405" t="s">
        <v>6645</v>
      </c>
      <c r="B5405" t="s">
        <v>51</v>
      </c>
      <c r="C5405" t="s">
        <v>39</v>
      </c>
      <c r="D5405" t="s">
        <v>5070</v>
      </c>
      <c r="E5405" s="103">
        <v>4.615346775146334E-2</v>
      </c>
      <c r="F5405" s="103">
        <v>677609</v>
      </c>
      <c r="G5405" s="103">
        <v>5</v>
      </c>
      <c r="H5405" t="s">
        <v>1078</v>
      </c>
      <c r="I5405" s="103"/>
    </row>
    <row r="5406" spans="1:9" x14ac:dyDescent="0.35">
      <c r="A5406" t="s">
        <v>6646</v>
      </c>
      <c r="B5406" t="s">
        <v>51</v>
      </c>
      <c r="C5406" t="s">
        <v>39</v>
      </c>
      <c r="D5406" t="s">
        <v>5071</v>
      </c>
      <c r="E5406" s="103">
        <v>4.615346775146334E-2</v>
      </c>
      <c r="F5406" s="103">
        <v>677609</v>
      </c>
      <c r="G5406" s="103">
        <v>5</v>
      </c>
      <c r="H5406" t="s">
        <v>1078</v>
      </c>
      <c r="I5406" s="103"/>
    </row>
    <row r="5407" spans="1:9" x14ac:dyDescent="0.35">
      <c r="A5407" t="s">
        <v>6647</v>
      </c>
      <c r="B5407" t="s">
        <v>51</v>
      </c>
      <c r="C5407" t="s">
        <v>39</v>
      </c>
      <c r="D5407" t="s">
        <v>5072</v>
      </c>
      <c r="E5407" s="103">
        <v>4.615346775146334E-2</v>
      </c>
      <c r="F5407" s="103">
        <v>677609</v>
      </c>
      <c r="G5407" s="103">
        <v>5</v>
      </c>
      <c r="H5407" t="s">
        <v>1078</v>
      </c>
      <c r="I5407" s="103"/>
    </row>
    <row r="5408" spans="1:9" x14ac:dyDescent="0.35">
      <c r="A5408" t="s">
        <v>1372</v>
      </c>
      <c r="B5408" t="s">
        <v>51</v>
      </c>
      <c r="C5408" t="s">
        <v>39</v>
      </c>
      <c r="D5408" t="s">
        <v>42</v>
      </c>
      <c r="E5408" s="103">
        <v>4.5551898561096607E-2</v>
      </c>
      <c r="F5408" s="103">
        <v>677609</v>
      </c>
      <c r="G5408" s="103">
        <v>5</v>
      </c>
      <c r="H5408" t="s">
        <v>1078</v>
      </c>
      <c r="I5408" s="103"/>
    </row>
    <row r="5409" spans="1:9" x14ac:dyDescent="0.35">
      <c r="A5409" t="s">
        <v>2307</v>
      </c>
      <c r="B5409" t="s">
        <v>51</v>
      </c>
      <c r="C5409" t="s">
        <v>39</v>
      </c>
      <c r="D5409" t="s">
        <v>1767</v>
      </c>
      <c r="E5409" s="103">
        <v>4.5488544312346453E-2</v>
      </c>
      <c r="F5409" s="103">
        <v>677609</v>
      </c>
      <c r="G5409" s="103">
        <v>5</v>
      </c>
      <c r="H5409" t="s">
        <v>1078</v>
      </c>
      <c r="I5409" s="103"/>
    </row>
    <row r="5410" spans="1:9" x14ac:dyDescent="0.35">
      <c r="A5410" t="s">
        <v>2308</v>
      </c>
      <c r="B5410" t="s">
        <v>51</v>
      </c>
      <c r="C5410" t="s">
        <v>39</v>
      </c>
      <c r="D5410" t="s">
        <v>1768</v>
      </c>
      <c r="E5410" s="103">
        <v>2.7848356587399752E-2</v>
      </c>
      <c r="F5410" s="103">
        <v>677609</v>
      </c>
      <c r="G5410" s="103">
        <v>5</v>
      </c>
      <c r="H5410" t="s">
        <v>1078</v>
      </c>
      <c r="I5410" s="103"/>
    </row>
    <row r="5411" spans="1:9" x14ac:dyDescent="0.35">
      <c r="A5411" t="s">
        <v>1373</v>
      </c>
      <c r="B5411" t="s">
        <v>51</v>
      </c>
      <c r="C5411" t="s">
        <v>39</v>
      </c>
      <c r="D5411" t="s">
        <v>340</v>
      </c>
      <c r="E5411" s="103">
        <v>3.7921361097814993E-2</v>
      </c>
      <c r="F5411" s="103">
        <v>677609</v>
      </c>
      <c r="G5411" s="103">
        <v>5</v>
      </c>
      <c r="H5411" t="s">
        <v>1078</v>
      </c>
      <c r="I5411" s="103"/>
    </row>
    <row r="5412" spans="1:9" x14ac:dyDescent="0.35">
      <c r="A5412" t="s">
        <v>1374</v>
      </c>
      <c r="B5412" t="s">
        <v>51</v>
      </c>
      <c r="C5412" t="s">
        <v>39</v>
      </c>
      <c r="D5412" t="s">
        <v>777</v>
      </c>
      <c r="E5412" s="103">
        <v>6.4954658863252537E-2</v>
      </c>
      <c r="F5412" s="103">
        <v>677609</v>
      </c>
      <c r="G5412" s="103">
        <v>5</v>
      </c>
      <c r="H5412" t="s">
        <v>1078</v>
      </c>
      <c r="I5412" s="103"/>
    </row>
    <row r="5413" spans="1:9" x14ac:dyDescent="0.35">
      <c r="A5413" t="s">
        <v>1375</v>
      </c>
      <c r="B5413" t="s">
        <v>51</v>
      </c>
      <c r="C5413" t="s">
        <v>39</v>
      </c>
      <c r="D5413" t="s">
        <v>776</v>
      </c>
      <c r="E5413" s="103">
        <v>0.15405283829928373</v>
      </c>
      <c r="F5413" s="103">
        <v>677609</v>
      </c>
      <c r="G5413" s="103">
        <v>5</v>
      </c>
      <c r="H5413" t="s">
        <v>1078</v>
      </c>
      <c r="I5413" s="103"/>
    </row>
    <row r="5414" spans="1:9" x14ac:dyDescent="0.35">
      <c r="A5414" t="s">
        <v>2944</v>
      </c>
      <c r="B5414" t="s">
        <v>47</v>
      </c>
      <c r="C5414" t="s">
        <v>2588</v>
      </c>
      <c r="D5414" t="s">
        <v>54</v>
      </c>
      <c r="E5414" s="103">
        <v>107427</v>
      </c>
      <c r="F5414" s="103">
        <v>677609</v>
      </c>
      <c r="G5414" s="103">
        <v>5</v>
      </c>
      <c r="H5414" t="s">
        <v>54</v>
      </c>
      <c r="I5414" s="103"/>
    </row>
    <row r="5415" spans="1:9" x14ac:dyDescent="0.35">
      <c r="A5415" t="s">
        <v>2945</v>
      </c>
      <c r="B5415" t="s">
        <v>48</v>
      </c>
      <c r="C5415" t="s">
        <v>2588</v>
      </c>
      <c r="D5415" t="s">
        <v>54</v>
      </c>
      <c r="E5415" s="103">
        <v>445810462.03125</v>
      </c>
      <c r="F5415" s="103">
        <v>677609</v>
      </c>
      <c r="G5415" s="103">
        <v>5</v>
      </c>
      <c r="H5415" t="s">
        <v>54</v>
      </c>
      <c r="I5415" s="103"/>
    </row>
    <row r="5416" spans="1:9" x14ac:dyDescent="0.35">
      <c r="A5416" t="s">
        <v>2946</v>
      </c>
      <c r="B5416" t="s">
        <v>49</v>
      </c>
      <c r="C5416" t="s">
        <v>2588</v>
      </c>
      <c r="D5416" t="s">
        <v>54</v>
      </c>
      <c r="E5416" s="103">
        <v>0.15853833110244994</v>
      </c>
      <c r="F5416" s="103">
        <v>677609</v>
      </c>
      <c r="G5416" s="103">
        <v>5</v>
      </c>
      <c r="H5416" t="s">
        <v>54</v>
      </c>
      <c r="I5416" s="103"/>
    </row>
    <row r="5417" spans="1:9" x14ac:dyDescent="0.35">
      <c r="A5417" t="s">
        <v>2947</v>
      </c>
      <c r="B5417" t="s">
        <v>50</v>
      </c>
      <c r="C5417" t="s">
        <v>2588</v>
      </c>
      <c r="D5417" t="s">
        <v>54</v>
      </c>
      <c r="E5417" s="103">
        <v>657.91697281359905</v>
      </c>
      <c r="F5417" s="103">
        <v>677609</v>
      </c>
      <c r="G5417" s="103">
        <v>5</v>
      </c>
      <c r="H5417" t="s">
        <v>54</v>
      </c>
      <c r="I5417" s="103"/>
    </row>
    <row r="5418" spans="1:9" x14ac:dyDescent="0.35">
      <c r="A5418" t="s">
        <v>2948</v>
      </c>
      <c r="B5418" t="s">
        <v>51</v>
      </c>
      <c r="C5418" t="s">
        <v>2588</v>
      </c>
      <c r="D5418" t="s">
        <v>40</v>
      </c>
      <c r="E5418" s="103">
        <v>5.5201046029679356E-3</v>
      </c>
      <c r="F5418" s="103">
        <v>677609</v>
      </c>
      <c r="G5418" s="103">
        <v>5</v>
      </c>
      <c r="H5418" t="s">
        <v>1078</v>
      </c>
      <c r="I5418" s="103"/>
    </row>
    <row r="5419" spans="1:9" x14ac:dyDescent="0.35">
      <c r="A5419" t="s">
        <v>6648</v>
      </c>
      <c r="B5419" t="s">
        <v>51</v>
      </c>
      <c r="C5419" t="s">
        <v>2588</v>
      </c>
      <c r="D5419" t="s">
        <v>5070</v>
      </c>
      <c r="E5419" s="103">
        <v>5.5906390393553286E-3</v>
      </c>
      <c r="F5419" s="103">
        <v>677609</v>
      </c>
      <c r="G5419" s="103">
        <v>5</v>
      </c>
      <c r="H5419" t="s">
        <v>1078</v>
      </c>
      <c r="I5419" s="103"/>
    </row>
    <row r="5420" spans="1:9" x14ac:dyDescent="0.35">
      <c r="A5420" t="s">
        <v>6649</v>
      </c>
      <c r="B5420" t="s">
        <v>51</v>
      </c>
      <c r="C5420" t="s">
        <v>2588</v>
      </c>
      <c r="D5420" t="s">
        <v>5071</v>
      </c>
      <c r="E5420" s="103">
        <v>5.5212458325446644E-3</v>
      </c>
      <c r="F5420" s="103">
        <v>677609</v>
      </c>
      <c r="G5420" s="103">
        <v>5</v>
      </c>
      <c r="H5420" t="s">
        <v>1078</v>
      </c>
      <c r="I5420" s="103"/>
    </row>
    <row r="5421" spans="1:9" x14ac:dyDescent="0.35">
      <c r="A5421" t="s">
        <v>6650</v>
      </c>
      <c r="B5421" t="s">
        <v>51</v>
      </c>
      <c r="C5421" t="s">
        <v>2588</v>
      </c>
      <c r="D5421" t="s">
        <v>5072</v>
      </c>
      <c r="E5421" s="103">
        <v>5.5903334013851407E-3</v>
      </c>
      <c r="F5421" s="103">
        <v>677609</v>
      </c>
      <c r="G5421" s="103">
        <v>5</v>
      </c>
      <c r="H5421" t="s">
        <v>1078</v>
      </c>
      <c r="I5421" s="103"/>
    </row>
    <row r="5422" spans="1:9" x14ac:dyDescent="0.35">
      <c r="A5422" t="s">
        <v>2949</v>
      </c>
      <c r="B5422" t="s">
        <v>51</v>
      </c>
      <c r="C5422" t="s">
        <v>2588</v>
      </c>
      <c r="D5422" t="s">
        <v>42</v>
      </c>
      <c r="E5422" s="103">
        <v>5.5065222703073449E-3</v>
      </c>
      <c r="F5422" s="103">
        <v>677609</v>
      </c>
      <c r="G5422" s="103">
        <v>5</v>
      </c>
      <c r="H5422" t="s">
        <v>1078</v>
      </c>
      <c r="I5422" s="103"/>
    </row>
    <row r="5423" spans="1:9" x14ac:dyDescent="0.35">
      <c r="A5423" t="s">
        <v>2950</v>
      </c>
      <c r="B5423" t="s">
        <v>51</v>
      </c>
      <c r="C5423" t="s">
        <v>2588</v>
      </c>
      <c r="D5423" t="s">
        <v>1767</v>
      </c>
      <c r="E5423" s="103">
        <v>5.4525002180890415E-3</v>
      </c>
      <c r="F5423" s="103">
        <v>677609</v>
      </c>
      <c r="G5423" s="103">
        <v>5</v>
      </c>
      <c r="H5423" t="s">
        <v>1078</v>
      </c>
      <c r="I5423" s="103"/>
    </row>
    <row r="5424" spans="1:9" x14ac:dyDescent="0.35">
      <c r="A5424" t="s">
        <v>2951</v>
      </c>
      <c r="B5424" t="s">
        <v>51</v>
      </c>
      <c r="C5424" t="s">
        <v>2588</v>
      </c>
      <c r="D5424" t="s">
        <v>1768</v>
      </c>
      <c r="E5424" s="103">
        <v>2.9682151123493921E-3</v>
      </c>
      <c r="F5424" s="103">
        <v>677609</v>
      </c>
      <c r="G5424" s="103">
        <v>5</v>
      </c>
      <c r="H5424" t="s">
        <v>1078</v>
      </c>
      <c r="I5424" s="103"/>
    </row>
    <row r="5425" spans="1:9" x14ac:dyDescent="0.35">
      <c r="A5425" t="s">
        <v>2952</v>
      </c>
      <c r="B5425" t="s">
        <v>51</v>
      </c>
      <c r="C5425" t="s">
        <v>2588</v>
      </c>
      <c r="D5425" t="s">
        <v>340</v>
      </c>
      <c r="E5425" s="103">
        <v>5.3648383780262104E-3</v>
      </c>
      <c r="F5425" s="103">
        <v>677609</v>
      </c>
      <c r="G5425" s="103">
        <v>5</v>
      </c>
      <c r="H5425" t="s">
        <v>1078</v>
      </c>
      <c r="I5425" s="103"/>
    </row>
    <row r="5426" spans="1:9" x14ac:dyDescent="0.35">
      <c r="A5426" t="s">
        <v>2953</v>
      </c>
      <c r="B5426" t="s">
        <v>51</v>
      </c>
      <c r="C5426" t="s">
        <v>2588</v>
      </c>
      <c r="D5426" t="s">
        <v>777</v>
      </c>
      <c r="E5426" s="103">
        <v>8.2310065970808317E-3</v>
      </c>
      <c r="F5426" s="103">
        <v>677609</v>
      </c>
      <c r="G5426" s="103">
        <v>5</v>
      </c>
      <c r="H5426" t="s">
        <v>1078</v>
      </c>
      <c r="I5426" s="103"/>
    </row>
    <row r="5427" spans="1:9" x14ac:dyDescent="0.35">
      <c r="A5427" t="s">
        <v>2954</v>
      </c>
      <c r="B5427" t="s">
        <v>51</v>
      </c>
      <c r="C5427" t="s">
        <v>2588</v>
      </c>
      <c r="D5427" t="s">
        <v>776</v>
      </c>
      <c r="E5427" s="103">
        <v>1.8674633580944958E-2</v>
      </c>
      <c r="F5427" s="103">
        <v>677609</v>
      </c>
      <c r="G5427" s="103">
        <v>5</v>
      </c>
      <c r="H5427" t="s">
        <v>1078</v>
      </c>
      <c r="I5427" s="103"/>
    </row>
    <row r="5428" spans="1:9" x14ac:dyDescent="0.35">
      <c r="A5428" t="s">
        <v>2955</v>
      </c>
      <c r="B5428" t="s">
        <v>47</v>
      </c>
      <c r="C5428" t="s">
        <v>2589</v>
      </c>
      <c r="D5428" t="s">
        <v>54</v>
      </c>
      <c r="E5428" s="103">
        <v>233850</v>
      </c>
      <c r="F5428" s="103">
        <v>677609</v>
      </c>
      <c r="G5428" s="103">
        <v>5</v>
      </c>
      <c r="H5428" t="s">
        <v>54</v>
      </c>
      <c r="I5428" s="103"/>
    </row>
    <row r="5429" spans="1:9" x14ac:dyDescent="0.35">
      <c r="A5429" t="s">
        <v>2956</v>
      </c>
      <c r="B5429" t="s">
        <v>48</v>
      </c>
      <c r="C5429" t="s">
        <v>2589</v>
      </c>
      <c r="D5429" t="s">
        <v>54</v>
      </c>
      <c r="E5429" s="103">
        <v>3077226800</v>
      </c>
      <c r="F5429" s="103">
        <v>677609</v>
      </c>
      <c r="G5429" s="103">
        <v>5</v>
      </c>
      <c r="H5429" t="s">
        <v>54</v>
      </c>
      <c r="I5429" s="103"/>
    </row>
    <row r="5430" spans="1:9" x14ac:dyDescent="0.35">
      <c r="A5430" t="s">
        <v>2957</v>
      </c>
      <c r="B5430" t="s">
        <v>49</v>
      </c>
      <c r="C5430" t="s">
        <v>2589</v>
      </c>
      <c r="D5430" t="s">
        <v>54</v>
      </c>
      <c r="E5430" s="103">
        <v>0.34511052834304151</v>
      </c>
      <c r="F5430" s="103">
        <v>677609</v>
      </c>
      <c r="G5430" s="103">
        <v>5</v>
      </c>
      <c r="H5430" t="s">
        <v>54</v>
      </c>
      <c r="I5430" s="103"/>
    </row>
    <row r="5431" spans="1:9" x14ac:dyDescent="0.35">
      <c r="A5431" t="s">
        <v>2958</v>
      </c>
      <c r="B5431" t="s">
        <v>50</v>
      </c>
      <c r="C5431" t="s">
        <v>2589</v>
      </c>
      <c r="D5431" t="s">
        <v>54</v>
      </c>
      <c r="E5431" s="103">
        <v>4541.3015470573737</v>
      </c>
      <c r="F5431" s="103">
        <v>677609</v>
      </c>
      <c r="G5431" s="103">
        <v>5</v>
      </c>
      <c r="H5431" t="s">
        <v>54</v>
      </c>
      <c r="I5431" s="103"/>
    </row>
    <row r="5432" spans="1:9" x14ac:dyDescent="0.35">
      <c r="A5432" t="s">
        <v>2959</v>
      </c>
      <c r="B5432" t="s">
        <v>51</v>
      </c>
      <c r="C5432" t="s">
        <v>2589</v>
      </c>
      <c r="D5432" t="s">
        <v>40</v>
      </c>
      <c r="E5432" s="103">
        <v>1.735852718778123E-2</v>
      </c>
      <c r="F5432" s="103">
        <v>677609</v>
      </c>
      <c r="G5432" s="103">
        <v>5</v>
      </c>
      <c r="H5432" t="s">
        <v>1078</v>
      </c>
      <c r="I5432" s="103"/>
    </row>
    <row r="5433" spans="1:9" x14ac:dyDescent="0.35">
      <c r="A5433" t="s">
        <v>6651</v>
      </c>
      <c r="B5433" t="s">
        <v>51</v>
      </c>
      <c r="C5433" t="s">
        <v>2589</v>
      </c>
      <c r="D5433" t="s">
        <v>5070</v>
      </c>
      <c r="E5433" s="103">
        <v>1.7649214246399564E-2</v>
      </c>
      <c r="F5433" s="103">
        <v>677609</v>
      </c>
      <c r="G5433" s="103">
        <v>5</v>
      </c>
      <c r="H5433" t="s">
        <v>1078</v>
      </c>
      <c r="I5433" s="103"/>
    </row>
    <row r="5434" spans="1:9" x14ac:dyDescent="0.35">
      <c r="A5434" t="s">
        <v>6652</v>
      </c>
      <c r="B5434" t="s">
        <v>51</v>
      </c>
      <c r="C5434" t="s">
        <v>2589</v>
      </c>
      <c r="D5434" t="s">
        <v>5071</v>
      </c>
      <c r="E5434" s="103">
        <v>1.7359923490474879E-2</v>
      </c>
      <c r="F5434" s="103">
        <v>677609</v>
      </c>
      <c r="G5434" s="103">
        <v>5</v>
      </c>
      <c r="H5434" t="s">
        <v>1078</v>
      </c>
      <c r="I5434" s="103"/>
    </row>
    <row r="5435" spans="1:9" x14ac:dyDescent="0.35">
      <c r="A5435" t="s">
        <v>6653</v>
      </c>
      <c r="B5435" t="s">
        <v>51</v>
      </c>
      <c r="C5435" t="s">
        <v>2589</v>
      </c>
      <c r="D5435" t="s">
        <v>5072</v>
      </c>
      <c r="E5435" s="103">
        <v>1.7647428653294012E-2</v>
      </c>
      <c r="F5435" s="103">
        <v>677609</v>
      </c>
      <c r="G5435" s="103">
        <v>5</v>
      </c>
      <c r="H5435" t="s">
        <v>1078</v>
      </c>
      <c r="I5435" s="103"/>
    </row>
    <row r="5436" spans="1:9" x14ac:dyDescent="0.35">
      <c r="A5436" t="s">
        <v>2960</v>
      </c>
      <c r="B5436" t="s">
        <v>51</v>
      </c>
      <c r="C5436" t="s">
        <v>2589</v>
      </c>
      <c r="D5436" t="s">
        <v>42</v>
      </c>
      <c r="E5436" s="103">
        <v>1.7330860456995837E-2</v>
      </c>
      <c r="F5436" s="103">
        <v>677609</v>
      </c>
      <c r="G5436" s="103">
        <v>5</v>
      </c>
      <c r="H5436" t="s">
        <v>1078</v>
      </c>
      <c r="I5436" s="103"/>
    </row>
    <row r="5437" spans="1:9" x14ac:dyDescent="0.35">
      <c r="A5437" t="s">
        <v>2961</v>
      </c>
      <c r="B5437" t="s">
        <v>51</v>
      </c>
      <c r="C5437" t="s">
        <v>2589</v>
      </c>
      <c r="D5437" t="s">
        <v>1767</v>
      </c>
      <c r="E5437" s="103">
        <v>1.6815955141126899E-2</v>
      </c>
      <c r="F5437" s="103">
        <v>677609</v>
      </c>
      <c r="G5437" s="103">
        <v>5</v>
      </c>
      <c r="H5437" t="s">
        <v>1078</v>
      </c>
      <c r="I5437" s="103"/>
    </row>
    <row r="5438" spans="1:9" x14ac:dyDescent="0.35">
      <c r="A5438" t="s">
        <v>2962</v>
      </c>
      <c r="B5438" t="s">
        <v>51</v>
      </c>
      <c r="C5438" t="s">
        <v>2589</v>
      </c>
      <c r="D5438" t="s">
        <v>1768</v>
      </c>
      <c r="E5438" s="103">
        <v>7.3265082951069474E-3</v>
      </c>
      <c r="F5438" s="103">
        <v>677609</v>
      </c>
      <c r="G5438" s="103">
        <v>5</v>
      </c>
      <c r="H5438" t="s">
        <v>1078</v>
      </c>
      <c r="I5438" s="103"/>
    </row>
    <row r="5439" spans="1:9" x14ac:dyDescent="0.35">
      <c r="A5439" t="s">
        <v>2963</v>
      </c>
      <c r="B5439" t="s">
        <v>51</v>
      </c>
      <c r="C5439" t="s">
        <v>2589</v>
      </c>
      <c r="D5439" t="s">
        <v>340</v>
      </c>
      <c r="E5439" s="103">
        <v>1.7353285515959761E-2</v>
      </c>
      <c r="F5439" s="103">
        <v>677609</v>
      </c>
      <c r="G5439" s="103">
        <v>5</v>
      </c>
      <c r="H5439" t="s">
        <v>1078</v>
      </c>
      <c r="I5439" s="103"/>
    </row>
    <row r="5440" spans="1:9" x14ac:dyDescent="0.35">
      <c r="A5440" t="s">
        <v>2964</v>
      </c>
      <c r="B5440" t="s">
        <v>51</v>
      </c>
      <c r="C5440" t="s">
        <v>2589</v>
      </c>
      <c r="D5440" t="s">
        <v>777</v>
      </c>
      <c r="E5440" s="103">
        <v>2.086989026134085E-2</v>
      </c>
      <c r="F5440" s="103">
        <v>677609</v>
      </c>
      <c r="G5440" s="103">
        <v>5</v>
      </c>
      <c r="H5440" t="s">
        <v>1078</v>
      </c>
      <c r="I5440" s="103"/>
    </row>
    <row r="5441" spans="1:9" x14ac:dyDescent="0.35">
      <c r="A5441" t="s">
        <v>2965</v>
      </c>
      <c r="B5441" t="s">
        <v>51</v>
      </c>
      <c r="C5441" t="s">
        <v>2589</v>
      </c>
      <c r="D5441" t="s">
        <v>776</v>
      </c>
      <c r="E5441" s="103">
        <v>5.5974738678966574E-2</v>
      </c>
      <c r="F5441" s="103">
        <v>677609</v>
      </c>
      <c r="G5441" s="103">
        <v>5</v>
      </c>
      <c r="H5441" t="s">
        <v>1078</v>
      </c>
      <c r="I5441" s="103"/>
    </row>
    <row r="5442" spans="1:9" x14ac:dyDescent="0.35">
      <c r="A5442" t="s">
        <v>2933</v>
      </c>
      <c r="B5442" t="s">
        <v>47</v>
      </c>
      <c r="C5442" t="s">
        <v>2590</v>
      </c>
      <c r="D5442" t="s">
        <v>54</v>
      </c>
      <c r="E5442" s="103">
        <v>7724</v>
      </c>
      <c r="F5442" s="103">
        <v>677609</v>
      </c>
      <c r="G5442" s="103">
        <v>5</v>
      </c>
      <c r="H5442" t="s">
        <v>54</v>
      </c>
      <c r="I5442" s="103"/>
    </row>
    <row r="5443" spans="1:9" x14ac:dyDescent="0.35">
      <c r="A5443" t="s">
        <v>2934</v>
      </c>
      <c r="B5443" t="s">
        <v>48</v>
      </c>
      <c r="C5443" t="s">
        <v>2590</v>
      </c>
      <c r="D5443" t="s">
        <v>54</v>
      </c>
      <c r="E5443" s="103">
        <v>461555290</v>
      </c>
      <c r="F5443" s="103">
        <v>677609</v>
      </c>
      <c r="G5443" s="103">
        <v>5</v>
      </c>
      <c r="H5443" t="s">
        <v>54</v>
      </c>
      <c r="I5443" s="103"/>
    </row>
    <row r="5444" spans="1:9" x14ac:dyDescent="0.35">
      <c r="A5444" t="s">
        <v>2935</v>
      </c>
      <c r="B5444" t="s">
        <v>49</v>
      </c>
      <c r="C5444" t="s">
        <v>2590</v>
      </c>
      <c r="D5444" t="s">
        <v>54</v>
      </c>
      <c r="E5444" s="103">
        <v>1.1398904087755624E-2</v>
      </c>
      <c r="F5444" s="103">
        <v>677609</v>
      </c>
      <c r="G5444" s="103">
        <v>5</v>
      </c>
      <c r="H5444" t="s">
        <v>54</v>
      </c>
      <c r="I5444" s="103"/>
    </row>
    <row r="5445" spans="1:9" x14ac:dyDescent="0.35">
      <c r="A5445" t="s">
        <v>2936</v>
      </c>
      <c r="B5445" t="s">
        <v>50</v>
      </c>
      <c r="C5445" t="s">
        <v>2590</v>
      </c>
      <c r="D5445" t="s">
        <v>54</v>
      </c>
      <c r="E5445" s="103">
        <v>681.15283297594931</v>
      </c>
      <c r="F5445" s="103">
        <v>677609</v>
      </c>
      <c r="G5445" s="103">
        <v>5</v>
      </c>
      <c r="H5445" t="s">
        <v>54</v>
      </c>
      <c r="I5445" s="103"/>
    </row>
    <row r="5446" spans="1:9" x14ac:dyDescent="0.35">
      <c r="A5446" t="s">
        <v>2937</v>
      </c>
      <c r="B5446" t="s">
        <v>51</v>
      </c>
      <c r="C5446" t="s">
        <v>2590</v>
      </c>
      <c r="D5446" t="s">
        <v>40</v>
      </c>
      <c r="E5446" s="103">
        <v>7.9041088306742002E-2</v>
      </c>
      <c r="F5446" s="103">
        <v>677609</v>
      </c>
      <c r="G5446" s="103">
        <v>5</v>
      </c>
      <c r="H5446" t="s">
        <v>1078</v>
      </c>
      <c r="I5446" s="103"/>
    </row>
    <row r="5447" spans="1:9" x14ac:dyDescent="0.35">
      <c r="A5447" t="s">
        <v>6654</v>
      </c>
      <c r="B5447" t="s">
        <v>51</v>
      </c>
      <c r="C5447" t="s">
        <v>2590</v>
      </c>
      <c r="D5447" t="s">
        <v>5070</v>
      </c>
      <c r="E5447" s="103">
        <v>7.9477480115236504E-2</v>
      </c>
      <c r="F5447" s="103">
        <v>677609</v>
      </c>
      <c r="G5447" s="103">
        <v>5</v>
      </c>
      <c r="H5447" t="s">
        <v>1078</v>
      </c>
      <c r="I5447" s="103"/>
    </row>
    <row r="5448" spans="1:9" x14ac:dyDescent="0.35">
      <c r="A5448" t="s">
        <v>6655</v>
      </c>
      <c r="B5448" t="s">
        <v>51</v>
      </c>
      <c r="C5448" t="s">
        <v>2590</v>
      </c>
      <c r="D5448" t="s">
        <v>5071</v>
      </c>
      <c r="E5448" s="103">
        <v>7.9041088306742002E-2</v>
      </c>
      <c r="F5448" s="103">
        <v>677609</v>
      </c>
      <c r="G5448" s="103">
        <v>5</v>
      </c>
      <c r="H5448" t="s">
        <v>1078</v>
      </c>
      <c r="I5448" s="103"/>
    </row>
    <row r="5449" spans="1:9" x14ac:dyDescent="0.35">
      <c r="A5449" t="s">
        <v>6656</v>
      </c>
      <c r="B5449" t="s">
        <v>51</v>
      </c>
      <c r="C5449" t="s">
        <v>2590</v>
      </c>
      <c r="D5449" t="s">
        <v>5072</v>
      </c>
      <c r="E5449" s="103">
        <v>7.9477480115236504E-2</v>
      </c>
      <c r="F5449" s="103">
        <v>677609</v>
      </c>
      <c r="G5449" s="103">
        <v>5</v>
      </c>
      <c r="H5449" t="s">
        <v>1078</v>
      </c>
      <c r="I5449" s="103"/>
    </row>
    <row r="5450" spans="1:9" x14ac:dyDescent="0.35">
      <c r="A5450" t="s">
        <v>2938</v>
      </c>
      <c r="B5450" t="s">
        <v>51</v>
      </c>
      <c r="C5450" t="s">
        <v>2590</v>
      </c>
      <c r="D5450" t="s">
        <v>42</v>
      </c>
      <c r="E5450" s="103">
        <v>7.8158356090897843E-2</v>
      </c>
      <c r="F5450" s="103">
        <v>677609</v>
      </c>
      <c r="G5450" s="103">
        <v>5</v>
      </c>
      <c r="H5450" t="s">
        <v>1078</v>
      </c>
      <c r="I5450" s="103"/>
    </row>
    <row r="5451" spans="1:9" x14ac:dyDescent="0.35">
      <c r="A5451" t="s">
        <v>2939</v>
      </c>
      <c r="B5451" t="s">
        <v>51</v>
      </c>
      <c r="C5451" t="s">
        <v>2590</v>
      </c>
      <c r="D5451" t="s">
        <v>1767</v>
      </c>
      <c r="E5451" s="103">
        <v>6.9956996343621111E-2</v>
      </c>
      <c r="F5451" s="103">
        <v>677609</v>
      </c>
      <c r="G5451" s="103">
        <v>5</v>
      </c>
      <c r="H5451" t="s">
        <v>1078</v>
      </c>
      <c r="I5451" s="103"/>
    </row>
    <row r="5452" spans="1:9" x14ac:dyDescent="0.35">
      <c r="A5452" t="s">
        <v>2940</v>
      </c>
      <c r="B5452" t="s">
        <v>51</v>
      </c>
      <c r="C5452" t="s">
        <v>2590</v>
      </c>
      <c r="D5452" t="s">
        <v>1768</v>
      </c>
      <c r="E5452" s="103">
        <v>2.7446275825116166E-2</v>
      </c>
      <c r="F5452" s="103">
        <v>677609</v>
      </c>
      <c r="G5452" s="103">
        <v>5</v>
      </c>
      <c r="H5452" t="s">
        <v>1078</v>
      </c>
      <c r="I5452" s="103"/>
    </row>
    <row r="5453" spans="1:9" x14ac:dyDescent="0.35">
      <c r="A5453" t="s">
        <v>2941</v>
      </c>
      <c r="B5453" t="s">
        <v>51</v>
      </c>
      <c r="C5453" t="s">
        <v>2590</v>
      </c>
      <c r="D5453" t="s">
        <v>340</v>
      </c>
      <c r="E5453" s="103">
        <v>7.8600657609582764E-2</v>
      </c>
      <c r="F5453" s="103">
        <v>677609</v>
      </c>
      <c r="G5453" s="103">
        <v>5</v>
      </c>
      <c r="H5453" t="s">
        <v>1078</v>
      </c>
      <c r="I5453" s="103"/>
    </row>
    <row r="5454" spans="1:9" x14ac:dyDescent="0.35">
      <c r="A5454" t="s">
        <v>2942</v>
      </c>
      <c r="B5454" t="s">
        <v>51</v>
      </c>
      <c r="C5454" t="s">
        <v>2590</v>
      </c>
      <c r="D5454" t="s">
        <v>777</v>
      </c>
      <c r="E5454" s="103">
        <v>0.10040469424605457</v>
      </c>
      <c r="F5454" s="103">
        <v>677609</v>
      </c>
      <c r="G5454" s="103">
        <v>5</v>
      </c>
      <c r="H5454" t="s">
        <v>1078</v>
      </c>
      <c r="I5454" s="103"/>
    </row>
    <row r="5455" spans="1:9" x14ac:dyDescent="0.35">
      <c r="A5455" t="s">
        <v>2943</v>
      </c>
      <c r="B5455" t="s">
        <v>51</v>
      </c>
      <c r="C5455" t="s">
        <v>2590</v>
      </c>
      <c r="D5455" t="s">
        <v>776</v>
      </c>
      <c r="E5455" s="103">
        <v>0.25767654906387549</v>
      </c>
      <c r="F5455" s="103">
        <v>677609</v>
      </c>
      <c r="G5455" s="103">
        <v>5</v>
      </c>
      <c r="H5455" t="s">
        <v>1078</v>
      </c>
      <c r="I5455" s="103"/>
    </row>
    <row r="5456" spans="1:9" x14ac:dyDescent="0.35">
      <c r="A5456" t="s">
        <v>178</v>
      </c>
      <c r="B5456" t="s">
        <v>47</v>
      </c>
      <c r="C5456" t="s">
        <v>58</v>
      </c>
      <c r="D5456" t="s">
        <v>54</v>
      </c>
      <c r="E5456" s="103">
        <v>0</v>
      </c>
      <c r="F5456" s="103">
        <v>677609</v>
      </c>
      <c r="G5456" s="103">
        <v>5</v>
      </c>
      <c r="H5456" t="s">
        <v>54</v>
      </c>
      <c r="I5456" s="103"/>
    </row>
    <row r="5457" spans="1:9" x14ac:dyDescent="0.35">
      <c r="A5457" t="s">
        <v>179</v>
      </c>
      <c r="B5457" t="s">
        <v>48</v>
      </c>
      <c r="C5457" t="s">
        <v>58</v>
      </c>
      <c r="D5457" t="s">
        <v>54</v>
      </c>
      <c r="E5457" s="103">
        <v>0</v>
      </c>
      <c r="F5457" s="103">
        <v>677609</v>
      </c>
      <c r="G5457" s="103">
        <v>5</v>
      </c>
      <c r="H5457" t="s">
        <v>54</v>
      </c>
      <c r="I5457" s="103"/>
    </row>
    <row r="5458" spans="1:9" x14ac:dyDescent="0.35">
      <c r="A5458" t="s">
        <v>180</v>
      </c>
      <c r="B5458" t="s">
        <v>49</v>
      </c>
      <c r="C5458" t="s">
        <v>58</v>
      </c>
      <c r="D5458" t="s">
        <v>54</v>
      </c>
      <c r="E5458" s="103">
        <v>0</v>
      </c>
      <c r="F5458" s="103">
        <v>677609</v>
      </c>
      <c r="G5458" s="103">
        <v>5</v>
      </c>
      <c r="H5458" t="s">
        <v>54</v>
      </c>
      <c r="I5458" s="103"/>
    </row>
    <row r="5459" spans="1:9" x14ac:dyDescent="0.35">
      <c r="A5459" t="s">
        <v>181</v>
      </c>
      <c r="B5459" t="s">
        <v>50</v>
      </c>
      <c r="C5459" t="s">
        <v>58</v>
      </c>
      <c r="D5459" t="s">
        <v>54</v>
      </c>
      <c r="E5459" s="103">
        <v>0</v>
      </c>
      <c r="F5459" s="103">
        <v>677609</v>
      </c>
      <c r="G5459" s="103">
        <v>5</v>
      </c>
      <c r="H5459" t="s">
        <v>54</v>
      </c>
      <c r="I5459" s="103"/>
    </row>
    <row r="5460" spans="1:9" x14ac:dyDescent="0.35">
      <c r="A5460" t="s">
        <v>3918</v>
      </c>
      <c r="B5460" t="s">
        <v>47</v>
      </c>
      <c r="C5460" t="s">
        <v>3119</v>
      </c>
      <c r="D5460" t="s">
        <v>54</v>
      </c>
      <c r="E5460" s="103">
        <v>5036</v>
      </c>
      <c r="F5460" s="103">
        <v>677609</v>
      </c>
      <c r="G5460" s="103">
        <v>5</v>
      </c>
      <c r="H5460" t="s">
        <v>54</v>
      </c>
      <c r="I5460" s="103"/>
    </row>
    <row r="5461" spans="1:9" x14ac:dyDescent="0.35">
      <c r="A5461" t="s">
        <v>3919</v>
      </c>
      <c r="B5461" t="s">
        <v>48</v>
      </c>
      <c r="C5461" t="s">
        <v>3119</v>
      </c>
      <c r="D5461" t="s">
        <v>54</v>
      </c>
      <c r="E5461" s="103">
        <v>839333359.5625</v>
      </c>
      <c r="F5461" s="103">
        <v>677609</v>
      </c>
      <c r="G5461" s="103">
        <v>5</v>
      </c>
      <c r="H5461" t="s">
        <v>54</v>
      </c>
      <c r="I5461" s="103"/>
    </row>
    <row r="5462" spans="1:9" x14ac:dyDescent="0.35">
      <c r="A5462" t="s">
        <v>3920</v>
      </c>
      <c r="B5462" t="s">
        <v>49</v>
      </c>
      <c r="C5462" t="s">
        <v>3119</v>
      </c>
      <c r="D5462" t="s">
        <v>54</v>
      </c>
      <c r="E5462" s="103">
        <v>7.4320146279048833E-3</v>
      </c>
      <c r="F5462" s="103">
        <v>677609</v>
      </c>
      <c r="G5462" s="103">
        <v>5</v>
      </c>
      <c r="H5462" t="s">
        <v>54</v>
      </c>
      <c r="I5462" s="103"/>
    </row>
    <row r="5463" spans="1:9" x14ac:dyDescent="0.35">
      <c r="A5463" t="s">
        <v>3921</v>
      </c>
      <c r="B5463" t="s">
        <v>50</v>
      </c>
      <c r="C5463" t="s">
        <v>3119</v>
      </c>
      <c r="D5463" t="s">
        <v>54</v>
      </c>
      <c r="E5463" s="103">
        <v>1238.6691433592234</v>
      </c>
      <c r="F5463" s="103">
        <v>677609</v>
      </c>
      <c r="G5463" s="103">
        <v>5</v>
      </c>
      <c r="H5463" t="s">
        <v>54</v>
      </c>
      <c r="I5463" s="103"/>
    </row>
    <row r="5464" spans="1:9" x14ac:dyDescent="0.35">
      <c r="A5464" t="s">
        <v>3922</v>
      </c>
      <c r="B5464" t="s">
        <v>51</v>
      </c>
      <c r="C5464" t="s">
        <v>3119</v>
      </c>
      <c r="D5464" t="s">
        <v>40</v>
      </c>
      <c r="E5464" s="103">
        <v>0.21275987338065863</v>
      </c>
      <c r="F5464" s="103">
        <v>677609</v>
      </c>
      <c r="G5464" s="103">
        <v>5</v>
      </c>
      <c r="H5464" t="s">
        <v>1078</v>
      </c>
      <c r="I5464" s="103"/>
    </row>
    <row r="5465" spans="1:9" x14ac:dyDescent="0.35">
      <c r="A5465" t="s">
        <v>6657</v>
      </c>
      <c r="B5465" t="s">
        <v>51</v>
      </c>
      <c r="C5465" t="s">
        <v>3119</v>
      </c>
      <c r="D5465" t="s">
        <v>5070</v>
      </c>
      <c r="E5465" s="103">
        <v>0.21610948118257439</v>
      </c>
      <c r="F5465" s="103">
        <v>677609</v>
      </c>
      <c r="G5465" s="103">
        <v>5</v>
      </c>
      <c r="H5465" t="s">
        <v>1078</v>
      </c>
      <c r="I5465" s="103"/>
    </row>
    <row r="5466" spans="1:9" x14ac:dyDescent="0.35">
      <c r="A5466" t="s">
        <v>6658</v>
      </c>
      <c r="B5466" t="s">
        <v>51</v>
      </c>
      <c r="C5466" t="s">
        <v>3119</v>
      </c>
      <c r="D5466" t="s">
        <v>5071</v>
      </c>
      <c r="E5466" s="103">
        <v>0.21288601428140008</v>
      </c>
      <c r="F5466" s="103">
        <v>677609</v>
      </c>
      <c r="G5466" s="103">
        <v>5</v>
      </c>
      <c r="H5466" t="s">
        <v>1078</v>
      </c>
      <c r="I5466" s="103"/>
    </row>
    <row r="5467" spans="1:9" x14ac:dyDescent="0.35">
      <c r="A5467" t="s">
        <v>6659</v>
      </c>
      <c r="B5467" t="s">
        <v>51</v>
      </c>
      <c r="C5467" t="s">
        <v>3119</v>
      </c>
      <c r="D5467" t="s">
        <v>5072</v>
      </c>
      <c r="E5467" s="103">
        <v>0.21610948118257439</v>
      </c>
      <c r="F5467" s="103">
        <v>677609</v>
      </c>
      <c r="G5467" s="103">
        <v>5</v>
      </c>
      <c r="H5467" t="s">
        <v>1078</v>
      </c>
      <c r="I5467" s="103"/>
    </row>
    <row r="5468" spans="1:9" x14ac:dyDescent="0.35">
      <c r="A5468" t="s">
        <v>3923</v>
      </c>
      <c r="B5468" t="s">
        <v>51</v>
      </c>
      <c r="C5468" t="s">
        <v>3119</v>
      </c>
      <c r="D5468" t="s">
        <v>42</v>
      </c>
      <c r="E5468" s="103">
        <v>0.17645061654119917</v>
      </c>
      <c r="F5468" s="103">
        <v>677609</v>
      </c>
      <c r="G5468" s="103">
        <v>5</v>
      </c>
      <c r="H5468" t="s">
        <v>1078</v>
      </c>
      <c r="I5468" s="103"/>
    </row>
    <row r="5469" spans="1:9" x14ac:dyDescent="0.35">
      <c r="A5469" t="s">
        <v>3924</v>
      </c>
      <c r="B5469" t="s">
        <v>51</v>
      </c>
      <c r="C5469" t="s">
        <v>3119</v>
      </c>
      <c r="D5469" t="s">
        <v>1767</v>
      </c>
      <c r="E5469" s="103">
        <v>0.17607234442363098</v>
      </c>
      <c r="F5469" s="103">
        <v>677609</v>
      </c>
      <c r="G5469" s="103">
        <v>5</v>
      </c>
      <c r="H5469" t="s">
        <v>1078</v>
      </c>
      <c r="I5469" s="103"/>
    </row>
    <row r="5470" spans="1:9" x14ac:dyDescent="0.35">
      <c r="A5470" t="s">
        <v>3925</v>
      </c>
      <c r="B5470" t="s">
        <v>51</v>
      </c>
      <c r="C5470" t="s">
        <v>3119</v>
      </c>
      <c r="D5470" t="s">
        <v>1768</v>
      </c>
      <c r="E5470" s="103">
        <v>6.2706395775493168E-2</v>
      </c>
      <c r="F5470" s="103">
        <v>677609</v>
      </c>
      <c r="G5470" s="103">
        <v>5</v>
      </c>
      <c r="H5470" t="s">
        <v>1078</v>
      </c>
      <c r="I5470" s="103"/>
    </row>
    <row r="5471" spans="1:9" x14ac:dyDescent="0.35">
      <c r="A5471" t="s">
        <v>3926</v>
      </c>
      <c r="B5471" t="s">
        <v>51</v>
      </c>
      <c r="C5471" t="s">
        <v>3119</v>
      </c>
      <c r="D5471" t="s">
        <v>340</v>
      </c>
      <c r="E5471" s="103">
        <v>0.21220264967815081</v>
      </c>
      <c r="F5471" s="103">
        <v>677609</v>
      </c>
      <c r="G5471" s="103">
        <v>5</v>
      </c>
      <c r="H5471" t="s">
        <v>1078</v>
      </c>
      <c r="I5471" s="103"/>
    </row>
    <row r="5472" spans="1:9" x14ac:dyDescent="0.35">
      <c r="A5472" t="s">
        <v>3927</v>
      </c>
      <c r="B5472" t="s">
        <v>51</v>
      </c>
      <c r="C5472" t="s">
        <v>3119</v>
      </c>
      <c r="D5472" t="s">
        <v>777</v>
      </c>
      <c r="E5472" s="103">
        <v>0.26433020743048052</v>
      </c>
      <c r="F5472" s="103">
        <v>677609</v>
      </c>
      <c r="G5472" s="103">
        <v>5</v>
      </c>
      <c r="H5472" t="s">
        <v>1078</v>
      </c>
      <c r="I5472" s="103"/>
    </row>
    <row r="5473" spans="1:9" x14ac:dyDescent="0.35">
      <c r="A5473" t="s">
        <v>3928</v>
      </c>
      <c r="B5473" t="s">
        <v>51</v>
      </c>
      <c r="C5473" t="s">
        <v>3119</v>
      </c>
      <c r="D5473" t="s">
        <v>776</v>
      </c>
      <c r="E5473" s="103">
        <v>0.7089550592072722</v>
      </c>
      <c r="F5473" s="103">
        <v>677609</v>
      </c>
      <c r="G5473" s="103">
        <v>5</v>
      </c>
      <c r="H5473" t="s">
        <v>1078</v>
      </c>
      <c r="I5473" s="103"/>
    </row>
    <row r="5474" spans="1:9" x14ac:dyDescent="0.35">
      <c r="A5474" t="s">
        <v>3929</v>
      </c>
      <c r="B5474" t="s">
        <v>47</v>
      </c>
      <c r="C5474" t="s">
        <v>3104</v>
      </c>
      <c r="D5474" t="s">
        <v>54</v>
      </c>
      <c r="E5474" s="103">
        <v>83470</v>
      </c>
      <c r="F5474" s="103">
        <v>677609</v>
      </c>
      <c r="G5474" s="103">
        <v>5</v>
      </c>
      <c r="H5474" t="s">
        <v>54</v>
      </c>
      <c r="I5474" s="103"/>
    </row>
    <row r="5475" spans="1:9" x14ac:dyDescent="0.35">
      <c r="A5475" t="s">
        <v>3930</v>
      </c>
      <c r="B5475" t="s">
        <v>48</v>
      </c>
      <c r="C5475" t="s">
        <v>3104</v>
      </c>
      <c r="D5475" t="s">
        <v>54</v>
      </c>
      <c r="E5475" s="103">
        <v>16993107365.421875</v>
      </c>
      <c r="F5475" s="103">
        <v>677609</v>
      </c>
      <c r="G5475" s="103">
        <v>5</v>
      </c>
      <c r="H5475" t="s">
        <v>54</v>
      </c>
      <c r="I5475" s="103"/>
    </row>
    <row r="5476" spans="1:9" x14ac:dyDescent="0.35">
      <c r="A5476" t="s">
        <v>3931</v>
      </c>
      <c r="B5476" t="s">
        <v>49</v>
      </c>
      <c r="C5476" t="s">
        <v>3104</v>
      </c>
      <c r="D5476" t="s">
        <v>54</v>
      </c>
      <c r="E5476" s="103">
        <v>0.12318313363606445</v>
      </c>
      <c r="F5476" s="103">
        <v>677609</v>
      </c>
      <c r="G5476" s="103">
        <v>5</v>
      </c>
      <c r="H5476" t="s">
        <v>54</v>
      </c>
      <c r="I5476" s="103"/>
    </row>
    <row r="5477" spans="1:9" x14ac:dyDescent="0.35">
      <c r="A5477" t="s">
        <v>3932</v>
      </c>
      <c r="B5477" t="s">
        <v>50</v>
      </c>
      <c r="C5477" t="s">
        <v>3104</v>
      </c>
      <c r="D5477" t="s">
        <v>54</v>
      </c>
      <c r="E5477" s="103">
        <v>25078.042595983636</v>
      </c>
      <c r="F5477" s="103">
        <v>677609</v>
      </c>
      <c r="G5477" s="103">
        <v>5</v>
      </c>
      <c r="H5477" t="s">
        <v>54</v>
      </c>
      <c r="I5477" s="103"/>
    </row>
    <row r="5478" spans="1:9" x14ac:dyDescent="0.35">
      <c r="A5478" t="s">
        <v>3933</v>
      </c>
      <c r="B5478" t="s">
        <v>51</v>
      </c>
      <c r="C5478" t="s">
        <v>3104</v>
      </c>
      <c r="D5478" t="s">
        <v>40</v>
      </c>
      <c r="E5478" s="103">
        <v>0.26609741234780004</v>
      </c>
      <c r="F5478" s="103">
        <v>677609</v>
      </c>
      <c r="G5478" s="103">
        <v>5</v>
      </c>
      <c r="H5478" t="s">
        <v>1078</v>
      </c>
      <c r="I5478" s="103"/>
    </row>
    <row r="5479" spans="1:9" x14ac:dyDescent="0.35">
      <c r="A5479" t="s">
        <v>6660</v>
      </c>
      <c r="B5479" t="s">
        <v>51</v>
      </c>
      <c r="C5479" t="s">
        <v>3104</v>
      </c>
      <c r="D5479" t="s">
        <v>5070</v>
      </c>
      <c r="E5479" s="103">
        <v>0.27191061372840714</v>
      </c>
      <c r="F5479" s="103">
        <v>677609</v>
      </c>
      <c r="G5479" s="103">
        <v>5</v>
      </c>
      <c r="H5479" t="s">
        <v>1078</v>
      </c>
      <c r="I5479" s="103"/>
    </row>
    <row r="5480" spans="1:9" x14ac:dyDescent="0.35">
      <c r="A5480" t="s">
        <v>6661</v>
      </c>
      <c r="B5480" t="s">
        <v>51</v>
      </c>
      <c r="C5480" t="s">
        <v>3104</v>
      </c>
      <c r="D5480" t="s">
        <v>5071</v>
      </c>
      <c r="E5480" s="103">
        <v>0.26609741234780004</v>
      </c>
      <c r="F5480" s="103">
        <v>677609</v>
      </c>
      <c r="G5480" s="103">
        <v>5</v>
      </c>
      <c r="H5480" t="s">
        <v>1078</v>
      </c>
      <c r="I5480" s="103"/>
    </row>
    <row r="5481" spans="1:9" x14ac:dyDescent="0.35">
      <c r="A5481" t="s">
        <v>6662</v>
      </c>
      <c r="B5481" t="s">
        <v>51</v>
      </c>
      <c r="C5481" t="s">
        <v>3104</v>
      </c>
      <c r="D5481" t="s">
        <v>5072</v>
      </c>
      <c r="E5481" s="103">
        <v>0.27190686046543361</v>
      </c>
      <c r="F5481" s="103">
        <v>677609</v>
      </c>
      <c r="G5481" s="103">
        <v>5</v>
      </c>
      <c r="H5481" t="s">
        <v>1078</v>
      </c>
      <c r="I5481" s="103"/>
    </row>
    <row r="5482" spans="1:9" x14ac:dyDescent="0.35">
      <c r="A5482" t="s">
        <v>3934</v>
      </c>
      <c r="B5482" t="s">
        <v>51</v>
      </c>
      <c r="C5482" t="s">
        <v>3104</v>
      </c>
      <c r="D5482" t="s">
        <v>42</v>
      </c>
      <c r="E5482" s="103">
        <v>0.26646002364472232</v>
      </c>
      <c r="F5482" s="103">
        <v>677609</v>
      </c>
      <c r="G5482" s="103">
        <v>5</v>
      </c>
      <c r="H5482" t="s">
        <v>1078</v>
      </c>
      <c r="I5482" s="103"/>
    </row>
    <row r="5483" spans="1:9" x14ac:dyDescent="0.35">
      <c r="A5483" t="s">
        <v>3935</v>
      </c>
      <c r="B5483" t="s">
        <v>51</v>
      </c>
      <c r="C5483" t="s">
        <v>3104</v>
      </c>
      <c r="D5483" t="s">
        <v>1767</v>
      </c>
      <c r="E5483" s="103">
        <v>0.26423248683589529</v>
      </c>
      <c r="F5483" s="103">
        <v>677609</v>
      </c>
      <c r="G5483" s="103">
        <v>5</v>
      </c>
      <c r="H5483" t="s">
        <v>1078</v>
      </c>
      <c r="I5483" s="103"/>
    </row>
    <row r="5484" spans="1:9" x14ac:dyDescent="0.35">
      <c r="A5484" t="s">
        <v>3936</v>
      </c>
      <c r="B5484" t="s">
        <v>51</v>
      </c>
      <c r="C5484" t="s">
        <v>3104</v>
      </c>
      <c r="D5484" t="s">
        <v>1768</v>
      </c>
      <c r="E5484" s="103">
        <v>0.11170638438025672</v>
      </c>
      <c r="F5484" s="103">
        <v>677609</v>
      </c>
      <c r="G5484" s="103">
        <v>5</v>
      </c>
      <c r="H5484" t="s">
        <v>1078</v>
      </c>
      <c r="I5484" s="103"/>
    </row>
    <row r="5485" spans="1:9" x14ac:dyDescent="0.35">
      <c r="A5485" t="s">
        <v>3937</v>
      </c>
      <c r="B5485" t="s">
        <v>51</v>
      </c>
      <c r="C5485" t="s">
        <v>3104</v>
      </c>
      <c r="D5485" t="s">
        <v>340</v>
      </c>
      <c r="E5485" s="103">
        <v>0.26710217801107788</v>
      </c>
      <c r="F5485" s="103">
        <v>677609</v>
      </c>
      <c r="G5485" s="103">
        <v>5</v>
      </c>
      <c r="H5485" t="s">
        <v>1078</v>
      </c>
      <c r="I5485" s="103"/>
    </row>
    <row r="5486" spans="1:9" x14ac:dyDescent="0.35">
      <c r="A5486" t="s">
        <v>3938</v>
      </c>
      <c r="B5486" t="s">
        <v>51</v>
      </c>
      <c r="C5486" t="s">
        <v>3104</v>
      </c>
      <c r="D5486" t="s">
        <v>777</v>
      </c>
      <c r="E5486" s="103">
        <v>0.37041758180473566</v>
      </c>
      <c r="F5486" s="103">
        <v>677609</v>
      </c>
      <c r="G5486" s="103">
        <v>5</v>
      </c>
      <c r="H5486" t="s">
        <v>1078</v>
      </c>
      <c r="I5486" s="103"/>
    </row>
    <row r="5487" spans="1:9" x14ac:dyDescent="0.35">
      <c r="A5487" t="s">
        <v>3939</v>
      </c>
      <c r="B5487" t="s">
        <v>51</v>
      </c>
      <c r="C5487" t="s">
        <v>3104</v>
      </c>
      <c r="D5487" t="s">
        <v>776</v>
      </c>
      <c r="E5487" s="103">
        <v>0.89544846379532572</v>
      </c>
      <c r="F5487" s="103">
        <v>677609</v>
      </c>
      <c r="G5487" s="103">
        <v>5</v>
      </c>
      <c r="H5487" t="s">
        <v>1078</v>
      </c>
      <c r="I5487" s="103"/>
    </row>
    <row r="5488" spans="1:9" x14ac:dyDescent="0.35">
      <c r="A5488" t="s">
        <v>3940</v>
      </c>
      <c r="B5488" t="s">
        <v>47</v>
      </c>
      <c r="C5488" t="s">
        <v>3106</v>
      </c>
      <c r="D5488" t="s">
        <v>54</v>
      </c>
      <c r="E5488" s="103">
        <v>419645</v>
      </c>
      <c r="F5488" s="103">
        <v>677609</v>
      </c>
      <c r="G5488" s="103">
        <v>5</v>
      </c>
      <c r="H5488" t="s">
        <v>54</v>
      </c>
      <c r="I5488" s="103"/>
    </row>
    <row r="5489" spans="1:9" x14ac:dyDescent="0.35">
      <c r="A5489" t="s">
        <v>3941</v>
      </c>
      <c r="B5489" t="s">
        <v>48</v>
      </c>
      <c r="C5489" t="s">
        <v>3106</v>
      </c>
      <c r="D5489" t="s">
        <v>54</v>
      </c>
      <c r="E5489" s="103">
        <v>130013804676.875</v>
      </c>
      <c r="F5489" s="103">
        <v>677609</v>
      </c>
      <c r="G5489" s="103">
        <v>5</v>
      </c>
      <c r="H5489" t="s">
        <v>54</v>
      </c>
      <c r="I5489" s="103"/>
    </row>
    <row r="5490" spans="1:9" x14ac:dyDescent="0.35">
      <c r="A5490" t="s">
        <v>3942</v>
      </c>
      <c r="B5490" t="s">
        <v>49</v>
      </c>
      <c r="C5490" t="s">
        <v>3106</v>
      </c>
      <c r="D5490" t="s">
        <v>54</v>
      </c>
      <c r="E5490" s="103">
        <v>0.6193025771499493</v>
      </c>
      <c r="F5490" s="103">
        <v>677609</v>
      </c>
      <c r="G5490" s="103">
        <v>5</v>
      </c>
      <c r="H5490" t="s">
        <v>54</v>
      </c>
      <c r="I5490" s="103"/>
    </row>
    <row r="5491" spans="1:9" x14ac:dyDescent="0.35">
      <c r="A5491" t="s">
        <v>3943</v>
      </c>
      <c r="B5491" t="s">
        <v>50</v>
      </c>
      <c r="C5491" t="s">
        <v>3106</v>
      </c>
      <c r="D5491" t="s">
        <v>54</v>
      </c>
      <c r="E5491" s="103">
        <v>191871.42537492124</v>
      </c>
      <c r="F5491" s="103">
        <v>677609</v>
      </c>
      <c r="G5491" s="103">
        <v>5</v>
      </c>
      <c r="H5491" t="s">
        <v>54</v>
      </c>
      <c r="I5491" s="103"/>
    </row>
    <row r="5492" spans="1:9" x14ac:dyDescent="0.35">
      <c r="A5492" t="s">
        <v>3944</v>
      </c>
      <c r="B5492" t="s">
        <v>51</v>
      </c>
      <c r="C5492" t="s">
        <v>3106</v>
      </c>
      <c r="D5492" t="s">
        <v>40</v>
      </c>
      <c r="E5492" s="103">
        <v>0.40989844756949612</v>
      </c>
      <c r="F5492" s="103">
        <v>677609</v>
      </c>
      <c r="G5492" s="103">
        <v>5</v>
      </c>
      <c r="H5492" t="s">
        <v>1078</v>
      </c>
      <c r="I5492" s="103"/>
    </row>
    <row r="5493" spans="1:9" x14ac:dyDescent="0.35">
      <c r="A5493" t="s">
        <v>6663</v>
      </c>
      <c r="B5493" t="s">
        <v>51</v>
      </c>
      <c r="C5493" t="s">
        <v>3106</v>
      </c>
      <c r="D5493" t="s">
        <v>5070</v>
      </c>
      <c r="E5493" s="103">
        <v>0.41602007111472655</v>
      </c>
      <c r="F5493" s="103">
        <v>677609</v>
      </c>
      <c r="G5493" s="103">
        <v>5</v>
      </c>
      <c r="H5493" t="s">
        <v>1078</v>
      </c>
      <c r="I5493" s="103"/>
    </row>
    <row r="5494" spans="1:9" x14ac:dyDescent="0.35">
      <c r="A5494" t="s">
        <v>6664</v>
      </c>
      <c r="B5494" t="s">
        <v>51</v>
      </c>
      <c r="C5494" t="s">
        <v>3106</v>
      </c>
      <c r="D5494" t="s">
        <v>5071</v>
      </c>
      <c r="E5494" s="103">
        <v>0.40997530905076568</v>
      </c>
      <c r="F5494" s="103">
        <v>677609</v>
      </c>
      <c r="G5494" s="103">
        <v>5</v>
      </c>
      <c r="H5494" t="s">
        <v>1078</v>
      </c>
      <c r="I5494" s="103"/>
    </row>
    <row r="5495" spans="1:9" x14ac:dyDescent="0.35">
      <c r="A5495" t="s">
        <v>6665</v>
      </c>
      <c r="B5495" t="s">
        <v>51</v>
      </c>
      <c r="C5495" t="s">
        <v>3106</v>
      </c>
      <c r="D5495" t="s">
        <v>5072</v>
      </c>
      <c r="E5495" s="103">
        <v>0.41600319102138045</v>
      </c>
      <c r="F5495" s="103">
        <v>677609</v>
      </c>
      <c r="G5495" s="103">
        <v>5</v>
      </c>
      <c r="H5495" t="s">
        <v>1078</v>
      </c>
      <c r="I5495" s="103"/>
    </row>
    <row r="5496" spans="1:9" x14ac:dyDescent="0.35">
      <c r="A5496" t="s">
        <v>3945</v>
      </c>
      <c r="B5496" t="s">
        <v>51</v>
      </c>
      <c r="C5496" t="s">
        <v>3106</v>
      </c>
      <c r="D5496" t="s">
        <v>42</v>
      </c>
      <c r="E5496" s="103">
        <v>0.40562954939878898</v>
      </c>
      <c r="F5496" s="103">
        <v>677609</v>
      </c>
      <c r="G5496" s="103">
        <v>5</v>
      </c>
      <c r="H5496" t="s">
        <v>1078</v>
      </c>
      <c r="I5496" s="103"/>
    </row>
    <row r="5497" spans="1:9" x14ac:dyDescent="0.35">
      <c r="A5497" t="s">
        <v>3946</v>
      </c>
      <c r="B5497" t="s">
        <v>51</v>
      </c>
      <c r="C5497" t="s">
        <v>3106</v>
      </c>
      <c r="D5497" t="s">
        <v>1767</v>
      </c>
      <c r="E5497" s="103">
        <v>0.40119969149223572</v>
      </c>
      <c r="F5497" s="103">
        <v>677609</v>
      </c>
      <c r="G5497" s="103">
        <v>5</v>
      </c>
      <c r="H5497" t="s">
        <v>1078</v>
      </c>
      <c r="I5497" s="103"/>
    </row>
    <row r="5498" spans="1:9" x14ac:dyDescent="0.35">
      <c r="A5498" t="s">
        <v>3947</v>
      </c>
      <c r="B5498" t="s">
        <v>51</v>
      </c>
      <c r="C5498" t="s">
        <v>3106</v>
      </c>
      <c r="D5498" t="s">
        <v>1768</v>
      </c>
      <c r="E5498" s="103">
        <v>0.17687118251498687</v>
      </c>
      <c r="F5498" s="103">
        <v>677609</v>
      </c>
      <c r="G5498" s="103">
        <v>5</v>
      </c>
      <c r="H5498" t="s">
        <v>1078</v>
      </c>
      <c r="I5498" s="103"/>
    </row>
    <row r="5499" spans="1:9" x14ac:dyDescent="0.35">
      <c r="A5499" t="s">
        <v>3948</v>
      </c>
      <c r="B5499" t="s">
        <v>51</v>
      </c>
      <c r="C5499" t="s">
        <v>3106</v>
      </c>
      <c r="D5499" t="s">
        <v>340</v>
      </c>
      <c r="E5499" s="103">
        <v>0.40262830363512797</v>
      </c>
      <c r="F5499" s="103">
        <v>677609</v>
      </c>
      <c r="G5499" s="103">
        <v>5</v>
      </c>
      <c r="H5499" t="s">
        <v>1078</v>
      </c>
      <c r="I5499" s="103"/>
    </row>
    <row r="5500" spans="1:9" x14ac:dyDescent="0.35">
      <c r="A5500" t="s">
        <v>3949</v>
      </c>
      <c r="B5500" t="s">
        <v>51</v>
      </c>
      <c r="C5500" t="s">
        <v>3106</v>
      </c>
      <c r="D5500" t="s">
        <v>777</v>
      </c>
      <c r="E5500" s="103">
        <v>0.56884304288188825</v>
      </c>
      <c r="F5500" s="103">
        <v>677609</v>
      </c>
      <c r="G5500" s="103">
        <v>5</v>
      </c>
      <c r="H5500" t="s">
        <v>1078</v>
      </c>
      <c r="I5500" s="103"/>
    </row>
    <row r="5501" spans="1:9" x14ac:dyDescent="0.35">
      <c r="A5501" t="s">
        <v>3950</v>
      </c>
      <c r="B5501" t="s">
        <v>51</v>
      </c>
      <c r="C5501" t="s">
        <v>3106</v>
      </c>
      <c r="D5501" t="s">
        <v>776</v>
      </c>
      <c r="E5501" s="103">
        <v>1.3658970972941979</v>
      </c>
      <c r="F5501" s="103">
        <v>677609</v>
      </c>
      <c r="G5501" s="103">
        <v>5</v>
      </c>
      <c r="H5501" t="s">
        <v>1078</v>
      </c>
      <c r="I5501" s="103"/>
    </row>
    <row r="5502" spans="1:9" x14ac:dyDescent="0.35">
      <c r="A5502" t="s">
        <v>3951</v>
      </c>
      <c r="B5502" t="s">
        <v>47</v>
      </c>
      <c r="C5502" t="s">
        <v>3108</v>
      </c>
      <c r="D5502" t="s">
        <v>54</v>
      </c>
      <c r="E5502" s="103">
        <v>167643</v>
      </c>
      <c r="F5502" s="103">
        <v>677609</v>
      </c>
      <c r="G5502" s="103">
        <v>5</v>
      </c>
      <c r="H5502" t="s">
        <v>54</v>
      </c>
      <c r="I5502" s="103"/>
    </row>
    <row r="5503" spans="1:9" x14ac:dyDescent="0.35">
      <c r="A5503" t="s">
        <v>3952</v>
      </c>
      <c r="B5503" t="s">
        <v>48</v>
      </c>
      <c r="C5503" t="s">
        <v>3108</v>
      </c>
      <c r="D5503" t="s">
        <v>54</v>
      </c>
      <c r="E5503" s="103">
        <v>70678085437.6875</v>
      </c>
      <c r="F5503" s="103">
        <v>677609</v>
      </c>
      <c r="G5503" s="103">
        <v>5</v>
      </c>
      <c r="H5503" t="s">
        <v>54</v>
      </c>
      <c r="I5503" s="103"/>
    </row>
    <row r="5504" spans="1:9" x14ac:dyDescent="0.35">
      <c r="A5504" t="s">
        <v>3953</v>
      </c>
      <c r="B5504" t="s">
        <v>49</v>
      </c>
      <c r="C5504" t="s">
        <v>3108</v>
      </c>
      <c r="D5504" t="s">
        <v>54</v>
      </c>
      <c r="E5504" s="103">
        <v>0.24740373873428481</v>
      </c>
      <c r="F5504" s="103">
        <v>677609</v>
      </c>
      <c r="G5504" s="103">
        <v>5</v>
      </c>
      <c r="H5504" t="s">
        <v>54</v>
      </c>
      <c r="I5504" s="103"/>
    </row>
    <row r="5505" spans="1:9" x14ac:dyDescent="0.35">
      <c r="A5505" t="s">
        <v>3954</v>
      </c>
      <c r="B5505" t="s">
        <v>50</v>
      </c>
      <c r="C5505" t="s">
        <v>3108</v>
      </c>
      <c r="D5505" t="s">
        <v>54</v>
      </c>
      <c r="E5505" s="103">
        <v>104305.11613288416</v>
      </c>
      <c r="F5505" s="103">
        <v>677609</v>
      </c>
      <c r="G5505" s="103">
        <v>5</v>
      </c>
      <c r="H5505" t="s">
        <v>54</v>
      </c>
      <c r="I5505" s="103"/>
    </row>
    <row r="5506" spans="1:9" x14ac:dyDescent="0.35">
      <c r="A5506" t="s">
        <v>3955</v>
      </c>
      <c r="B5506" t="s">
        <v>51</v>
      </c>
      <c r="C5506" t="s">
        <v>3108</v>
      </c>
      <c r="D5506" t="s">
        <v>40</v>
      </c>
      <c r="E5506" s="103">
        <v>0.55632523534208422</v>
      </c>
      <c r="F5506" s="103">
        <v>677609</v>
      </c>
      <c r="G5506" s="103">
        <v>5</v>
      </c>
      <c r="H5506" t="s">
        <v>1078</v>
      </c>
      <c r="I5506" s="103"/>
    </row>
    <row r="5507" spans="1:9" x14ac:dyDescent="0.35">
      <c r="A5507" t="s">
        <v>6666</v>
      </c>
      <c r="B5507" t="s">
        <v>51</v>
      </c>
      <c r="C5507" t="s">
        <v>3108</v>
      </c>
      <c r="D5507" t="s">
        <v>5070</v>
      </c>
      <c r="E5507" s="103">
        <v>0.56634412593716532</v>
      </c>
      <c r="F5507" s="103">
        <v>677609</v>
      </c>
      <c r="G5507" s="103">
        <v>5</v>
      </c>
      <c r="H5507" t="s">
        <v>1078</v>
      </c>
      <c r="I5507" s="103"/>
    </row>
    <row r="5508" spans="1:9" x14ac:dyDescent="0.35">
      <c r="A5508" t="s">
        <v>6667</v>
      </c>
      <c r="B5508" t="s">
        <v>51</v>
      </c>
      <c r="C5508" t="s">
        <v>3108</v>
      </c>
      <c r="D5508" t="s">
        <v>5071</v>
      </c>
      <c r="E5508" s="103">
        <v>0.55636714394592901</v>
      </c>
      <c r="F5508" s="103">
        <v>677609</v>
      </c>
      <c r="G5508" s="103">
        <v>5</v>
      </c>
      <c r="H5508" t="s">
        <v>1078</v>
      </c>
      <c r="I5508" s="103"/>
    </row>
    <row r="5509" spans="1:9" x14ac:dyDescent="0.35">
      <c r="A5509" t="s">
        <v>6668</v>
      </c>
      <c r="B5509" t="s">
        <v>51</v>
      </c>
      <c r="C5509" t="s">
        <v>3108</v>
      </c>
      <c r="D5509" t="s">
        <v>5072</v>
      </c>
      <c r="E5509" s="103">
        <v>0.56628402632579089</v>
      </c>
      <c r="F5509" s="103">
        <v>677609</v>
      </c>
      <c r="G5509" s="103">
        <v>5</v>
      </c>
      <c r="H5509" t="s">
        <v>1078</v>
      </c>
      <c r="I5509" s="103"/>
    </row>
    <row r="5510" spans="1:9" x14ac:dyDescent="0.35">
      <c r="A5510" t="s">
        <v>3956</v>
      </c>
      <c r="B5510" t="s">
        <v>51</v>
      </c>
      <c r="C5510" t="s">
        <v>3108</v>
      </c>
      <c r="D5510" t="s">
        <v>42</v>
      </c>
      <c r="E5510" s="103">
        <v>0.55493700158708803</v>
      </c>
      <c r="F5510" s="103">
        <v>677609</v>
      </c>
      <c r="G5510" s="103">
        <v>5</v>
      </c>
      <c r="H5510" t="s">
        <v>1078</v>
      </c>
      <c r="I5510" s="103"/>
    </row>
    <row r="5511" spans="1:9" x14ac:dyDescent="0.35">
      <c r="A5511" t="s">
        <v>3957</v>
      </c>
      <c r="B5511" t="s">
        <v>51</v>
      </c>
      <c r="C5511" t="s">
        <v>3108</v>
      </c>
      <c r="D5511" t="s">
        <v>1767</v>
      </c>
      <c r="E5511" s="103">
        <v>0.54671007968758278</v>
      </c>
      <c r="F5511" s="103">
        <v>677609</v>
      </c>
      <c r="G5511" s="103">
        <v>5</v>
      </c>
      <c r="H5511" t="s">
        <v>1078</v>
      </c>
      <c r="I5511" s="103"/>
    </row>
    <row r="5512" spans="1:9" x14ac:dyDescent="0.35">
      <c r="A5512" t="s">
        <v>3958</v>
      </c>
      <c r="B5512" t="s">
        <v>51</v>
      </c>
      <c r="C5512" t="s">
        <v>3108</v>
      </c>
      <c r="D5512" t="s">
        <v>1768</v>
      </c>
      <c r="E5512" s="103">
        <v>0.21708674060630131</v>
      </c>
      <c r="F5512" s="103">
        <v>677609</v>
      </c>
      <c r="G5512" s="103">
        <v>5</v>
      </c>
      <c r="H5512" t="s">
        <v>1078</v>
      </c>
      <c r="I5512" s="103"/>
    </row>
    <row r="5513" spans="1:9" x14ac:dyDescent="0.35">
      <c r="A5513" t="s">
        <v>3959</v>
      </c>
      <c r="B5513" t="s">
        <v>51</v>
      </c>
      <c r="C5513" t="s">
        <v>3108</v>
      </c>
      <c r="D5513" t="s">
        <v>340</v>
      </c>
      <c r="E5513" s="103">
        <v>0.5556149525626195</v>
      </c>
      <c r="F5513" s="103">
        <v>677609</v>
      </c>
      <c r="G5513" s="103">
        <v>5</v>
      </c>
      <c r="H5513" t="s">
        <v>1078</v>
      </c>
      <c r="I5513" s="103"/>
    </row>
    <row r="5514" spans="1:9" x14ac:dyDescent="0.35">
      <c r="A5514" t="s">
        <v>3960</v>
      </c>
      <c r="B5514" t="s">
        <v>51</v>
      </c>
      <c r="C5514" t="s">
        <v>3108</v>
      </c>
      <c r="D5514" t="s">
        <v>777</v>
      </c>
      <c r="E5514" s="103">
        <v>0.76748712040324363</v>
      </c>
      <c r="F5514" s="103">
        <v>677609</v>
      </c>
      <c r="G5514" s="103">
        <v>5</v>
      </c>
      <c r="H5514" t="s">
        <v>1078</v>
      </c>
      <c r="I5514" s="103"/>
    </row>
    <row r="5515" spans="1:9" x14ac:dyDescent="0.35">
      <c r="A5515" t="s">
        <v>3961</v>
      </c>
      <c r="B5515" t="s">
        <v>51</v>
      </c>
      <c r="C5515" t="s">
        <v>3108</v>
      </c>
      <c r="D5515" t="s">
        <v>776</v>
      </c>
      <c r="E5515" s="103">
        <v>1.8546186362023758</v>
      </c>
      <c r="F5515" s="103">
        <v>677609</v>
      </c>
      <c r="G5515" s="103">
        <v>5</v>
      </c>
      <c r="H5515" t="s">
        <v>1078</v>
      </c>
      <c r="I5515" s="103"/>
    </row>
    <row r="5516" spans="1:9" x14ac:dyDescent="0.35">
      <c r="A5516" t="s">
        <v>3962</v>
      </c>
      <c r="B5516" t="s">
        <v>47</v>
      </c>
      <c r="C5516" t="s">
        <v>3110</v>
      </c>
      <c r="D5516" t="s">
        <v>54</v>
      </c>
      <c r="E5516" s="103">
        <v>28957</v>
      </c>
      <c r="F5516" s="103">
        <v>677609</v>
      </c>
      <c r="G5516" s="103">
        <v>5</v>
      </c>
      <c r="H5516" t="s">
        <v>54</v>
      </c>
      <c r="I5516" s="103"/>
    </row>
    <row r="5517" spans="1:9" x14ac:dyDescent="0.35">
      <c r="A5517" t="s">
        <v>3963</v>
      </c>
      <c r="B5517" t="s">
        <v>48</v>
      </c>
      <c r="C5517" t="s">
        <v>3110</v>
      </c>
      <c r="D5517" t="s">
        <v>54</v>
      </c>
      <c r="E5517" s="103">
        <v>38750720188.9375</v>
      </c>
      <c r="F5517" s="103">
        <v>677609</v>
      </c>
      <c r="G5517" s="103">
        <v>5</v>
      </c>
      <c r="H5517" t="s">
        <v>54</v>
      </c>
      <c r="I5517" s="103"/>
    </row>
    <row r="5518" spans="1:9" x14ac:dyDescent="0.35">
      <c r="A5518" t="s">
        <v>3964</v>
      </c>
      <c r="B5518" t="s">
        <v>49</v>
      </c>
      <c r="C5518" t="s">
        <v>3110</v>
      </c>
      <c r="D5518" t="s">
        <v>54</v>
      </c>
      <c r="E5518" s="103">
        <v>4.2734084110453076E-2</v>
      </c>
      <c r="F5518" s="103">
        <v>677609</v>
      </c>
      <c r="G5518" s="103">
        <v>5</v>
      </c>
      <c r="H5518" t="s">
        <v>54</v>
      </c>
      <c r="I5518" s="103"/>
    </row>
    <row r="5519" spans="1:9" x14ac:dyDescent="0.35">
      <c r="A5519" t="s">
        <v>3965</v>
      </c>
      <c r="B5519" t="s">
        <v>50</v>
      </c>
      <c r="C5519" t="s">
        <v>3110</v>
      </c>
      <c r="D5519" t="s">
        <v>54</v>
      </c>
      <c r="E5519" s="103">
        <v>57187.434330030301</v>
      </c>
      <c r="F5519" s="103">
        <v>677609</v>
      </c>
      <c r="G5519" s="103">
        <v>5</v>
      </c>
      <c r="H5519" t="s">
        <v>54</v>
      </c>
      <c r="I5519" s="103"/>
    </row>
    <row r="5520" spans="1:9" x14ac:dyDescent="0.35">
      <c r="A5520" t="s">
        <v>3966</v>
      </c>
      <c r="B5520" t="s">
        <v>51</v>
      </c>
      <c r="C5520" t="s">
        <v>3110</v>
      </c>
      <c r="D5520" t="s">
        <v>40</v>
      </c>
      <c r="E5520" s="103">
        <v>1.7554866097690351</v>
      </c>
      <c r="F5520" s="103">
        <v>677609</v>
      </c>
      <c r="G5520" s="103">
        <v>5</v>
      </c>
      <c r="H5520" t="s">
        <v>1078</v>
      </c>
      <c r="I5520" s="103"/>
    </row>
    <row r="5521" spans="1:9" x14ac:dyDescent="0.35">
      <c r="A5521" t="s">
        <v>6669</v>
      </c>
      <c r="B5521" t="s">
        <v>51</v>
      </c>
      <c r="C5521" t="s">
        <v>3110</v>
      </c>
      <c r="D5521" t="s">
        <v>5070</v>
      </c>
      <c r="E5521" s="103">
        <v>1.7751549484403655</v>
      </c>
      <c r="F5521" s="103">
        <v>677609</v>
      </c>
      <c r="G5521" s="103">
        <v>5</v>
      </c>
      <c r="H5521" t="s">
        <v>1078</v>
      </c>
      <c r="I5521" s="103"/>
    </row>
    <row r="5522" spans="1:9" x14ac:dyDescent="0.35">
      <c r="A5522" t="s">
        <v>6670</v>
      </c>
      <c r="B5522" t="s">
        <v>51</v>
      </c>
      <c r="C5522" t="s">
        <v>3110</v>
      </c>
      <c r="D5522" t="s">
        <v>5071</v>
      </c>
      <c r="E5522" s="103">
        <v>1.7569286100585699</v>
      </c>
      <c r="F5522" s="103">
        <v>677609</v>
      </c>
      <c r="G5522" s="103">
        <v>5</v>
      </c>
      <c r="H5522" t="s">
        <v>1078</v>
      </c>
      <c r="I5522" s="103"/>
    </row>
    <row r="5523" spans="1:9" x14ac:dyDescent="0.35">
      <c r="A5523" t="s">
        <v>6671</v>
      </c>
      <c r="B5523" t="s">
        <v>51</v>
      </c>
      <c r="C5523" t="s">
        <v>3110</v>
      </c>
      <c r="D5523" t="s">
        <v>5072</v>
      </c>
      <c r="E5523" s="103">
        <v>1.7750252753647371</v>
      </c>
      <c r="F5523" s="103">
        <v>677609</v>
      </c>
      <c r="G5523" s="103">
        <v>5</v>
      </c>
      <c r="H5523" t="s">
        <v>1078</v>
      </c>
      <c r="I5523" s="103"/>
    </row>
    <row r="5524" spans="1:9" x14ac:dyDescent="0.35">
      <c r="A5524" t="s">
        <v>3967</v>
      </c>
      <c r="B5524" t="s">
        <v>51</v>
      </c>
      <c r="C5524" t="s">
        <v>3110</v>
      </c>
      <c r="D5524" t="s">
        <v>42</v>
      </c>
      <c r="E5524" s="103">
        <v>1.7143862493630007</v>
      </c>
      <c r="F5524" s="103">
        <v>677609</v>
      </c>
      <c r="G5524" s="103">
        <v>5</v>
      </c>
      <c r="H5524" t="s">
        <v>1078</v>
      </c>
      <c r="I5524" s="103"/>
    </row>
    <row r="5525" spans="1:9" x14ac:dyDescent="0.35">
      <c r="A5525" t="s">
        <v>3968</v>
      </c>
      <c r="B5525" t="s">
        <v>51</v>
      </c>
      <c r="C5525" t="s">
        <v>3110</v>
      </c>
      <c r="D5525" t="s">
        <v>1767</v>
      </c>
      <c r="E5525" s="103">
        <v>1.6911046929252618</v>
      </c>
      <c r="F5525" s="103">
        <v>677609</v>
      </c>
      <c r="G5525" s="103">
        <v>5</v>
      </c>
      <c r="H5525" t="s">
        <v>1078</v>
      </c>
      <c r="I5525" s="103"/>
    </row>
    <row r="5526" spans="1:9" x14ac:dyDescent="0.35">
      <c r="A5526" t="s">
        <v>3969</v>
      </c>
      <c r="B5526" t="s">
        <v>51</v>
      </c>
      <c r="C5526" t="s">
        <v>3110</v>
      </c>
      <c r="D5526" t="s">
        <v>1768</v>
      </c>
      <c r="E5526" s="103">
        <v>0.46004160618816548</v>
      </c>
      <c r="F5526" s="103">
        <v>677609</v>
      </c>
      <c r="G5526" s="103">
        <v>5</v>
      </c>
      <c r="H5526" t="s">
        <v>1078</v>
      </c>
      <c r="I5526" s="103"/>
    </row>
    <row r="5527" spans="1:9" x14ac:dyDescent="0.35">
      <c r="A5527" t="s">
        <v>3970</v>
      </c>
      <c r="B5527" t="s">
        <v>51</v>
      </c>
      <c r="C5527" t="s">
        <v>3110</v>
      </c>
      <c r="D5527" t="s">
        <v>340</v>
      </c>
      <c r="E5527" s="103">
        <v>1.7456483437804444</v>
      </c>
      <c r="F5527" s="103">
        <v>677609</v>
      </c>
      <c r="G5527" s="103">
        <v>5</v>
      </c>
      <c r="H5527" t="s">
        <v>1078</v>
      </c>
      <c r="I5527" s="103"/>
    </row>
    <row r="5528" spans="1:9" x14ac:dyDescent="0.35">
      <c r="A5528" t="s">
        <v>3971</v>
      </c>
      <c r="B5528" t="s">
        <v>51</v>
      </c>
      <c r="C5528" t="s">
        <v>3110</v>
      </c>
      <c r="D5528" t="s">
        <v>777</v>
      </c>
      <c r="E5528" s="103">
        <v>2.2650225730125708</v>
      </c>
      <c r="F5528" s="103">
        <v>677609</v>
      </c>
      <c r="G5528" s="103">
        <v>5</v>
      </c>
      <c r="H5528" t="s">
        <v>1078</v>
      </c>
      <c r="I5528" s="103"/>
    </row>
    <row r="5529" spans="1:9" x14ac:dyDescent="0.35">
      <c r="A5529" t="s">
        <v>3972</v>
      </c>
      <c r="B5529" t="s">
        <v>51</v>
      </c>
      <c r="C5529" t="s">
        <v>3110</v>
      </c>
      <c r="D5529" t="s">
        <v>776</v>
      </c>
      <c r="E5529" s="103">
        <v>5.7808025752370904</v>
      </c>
      <c r="F5529" s="103">
        <v>677609</v>
      </c>
      <c r="G5529" s="103">
        <v>5</v>
      </c>
      <c r="H5529" t="s">
        <v>1078</v>
      </c>
      <c r="I5529" s="103"/>
    </row>
    <row r="5530" spans="1:9" x14ac:dyDescent="0.35">
      <c r="A5530" t="s">
        <v>3973</v>
      </c>
      <c r="B5530" t="s">
        <v>47</v>
      </c>
      <c r="C5530" t="s">
        <v>3113</v>
      </c>
      <c r="D5530" t="s">
        <v>54</v>
      </c>
      <c r="E5530" s="103">
        <v>300144</v>
      </c>
      <c r="F5530" s="103">
        <v>677609</v>
      </c>
      <c r="G5530" s="103">
        <v>5</v>
      </c>
      <c r="H5530" t="s">
        <v>54</v>
      </c>
      <c r="I5530" s="103"/>
    </row>
    <row r="5531" spans="1:9" x14ac:dyDescent="0.35">
      <c r="A5531" t="s">
        <v>3974</v>
      </c>
      <c r="B5531" t="s">
        <v>48</v>
      </c>
      <c r="C5531" t="s">
        <v>3113</v>
      </c>
      <c r="D5531" t="s">
        <v>54</v>
      </c>
      <c r="E5531" s="103">
        <v>1987347213.906189</v>
      </c>
      <c r="F5531" s="103">
        <v>677609</v>
      </c>
      <c r="G5531" s="103">
        <v>5</v>
      </c>
      <c r="H5531" t="s">
        <v>54</v>
      </c>
      <c r="I5531" s="103"/>
    </row>
    <row r="5532" spans="1:9" x14ac:dyDescent="0.35">
      <c r="A5532" t="s">
        <v>3975</v>
      </c>
      <c r="B5532" t="s">
        <v>49</v>
      </c>
      <c r="C5532" t="s">
        <v>3113</v>
      </c>
      <c r="D5532" t="s">
        <v>54</v>
      </c>
      <c r="E5532" s="103">
        <v>0.44294571057940496</v>
      </c>
      <c r="F5532" s="103">
        <v>677609</v>
      </c>
      <c r="G5532" s="103">
        <v>5</v>
      </c>
      <c r="H5532" t="s">
        <v>54</v>
      </c>
      <c r="I5532" s="103"/>
    </row>
    <row r="5533" spans="1:9" x14ac:dyDescent="0.35">
      <c r="A5533" t="s">
        <v>3976</v>
      </c>
      <c r="B5533" t="s">
        <v>50</v>
      </c>
      <c r="C5533" t="s">
        <v>3113</v>
      </c>
      <c r="D5533" t="s">
        <v>54</v>
      </c>
      <c r="E5533" s="103">
        <v>2932.8819627634653</v>
      </c>
      <c r="F5533" s="103">
        <v>677609</v>
      </c>
      <c r="G5533" s="103">
        <v>5</v>
      </c>
      <c r="H5533" t="s">
        <v>54</v>
      </c>
      <c r="I5533" s="103"/>
    </row>
    <row r="5534" spans="1:9" x14ac:dyDescent="0.35">
      <c r="A5534" t="s">
        <v>3977</v>
      </c>
      <c r="B5534" t="s">
        <v>51</v>
      </c>
      <c r="C5534" t="s">
        <v>3113</v>
      </c>
      <c r="D5534" t="s">
        <v>40</v>
      </c>
      <c r="E5534" s="103">
        <v>8.7893090833343415E-3</v>
      </c>
      <c r="F5534" s="103">
        <v>677609</v>
      </c>
      <c r="G5534" s="103">
        <v>5</v>
      </c>
      <c r="H5534" t="s">
        <v>1078</v>
      </c>
      <c r="I5534" s="103"/>
    </row>
    <row r="5535" spans="1:9" x14ac:dyDescent="0.35">
      <c r="A5535" t="s">
        <v>6672</v>
      </c>
      <c r="B5535" t="s">
        <v>51</v>
      </c>
      <c r="C5535" t="s">
        <v>3113</v>
      </c>
      <c r="D5535" t="s">
        <v>5070</v>
      </c>
      <c r="E5535" s="103">
        <v>8.9048387250380088E-3</v>
      </c>
      <c r="F5535" s="103">
        <v>677609</v>
      </c>
      <c r="G5535" s="103">
        <v>5</v>
      </c>
      <c r="H5535" t="s">
        <v>1078</v>
      </c>
      <c r="I5535" s="103"/>
    </row>
    <row r="5536" spans="1:9" x14ac:dyDescent="0.35">
      <c r="A5536" t="s">
        <v>6673</v>
      </c>
      <c r="B5536" t="s">
        <v>51</v>
      </c>
      <c r="C5536" t="s">
        <v>3113</v>
      </c>
      <c r="D5536" t="s">
        <v>5071</v>
      </c>
      <c r="E5536" s="103">
        <v>8.7909862704783868E-3</v>
      </c>
      <c r="F5536" s="103">
        <v>677609</v>
      </c>
      <c r="G5536" s="103">
        <v>5</v>
      </c>
      <c r="H5536" t="s">
        <v>1078</v>
      </c>
      <c r="I5536" s="103"/>
    </row>
    <row r="5537" spans="1:9" x14ac:dyDescent="0.35">
      <c r="A5537" t="s">
        <v>6674</v>
      </c>
      <c r="B5537" t="s">
        <v>51</v>
      </c>
      <c r="C5537" t="s">
        <v>3113</v>
      </c>
      <c r="D5537" t="s">
        <v>5072</v>
      </c>
      <c r="E5537" s="103">
        <v>8.904688068059316E-3</v>
      </c>
      <c r="F5537" s="103">
        <v>677609</v>
      </c>
      <c r="G5537" s="103">
        <v>5</v>
      </c>
      <c r="H5537" t="s">
        <v>1078</v>
      </c>
      <c r="I5537" s="103"/>
    </row>
    <row r="5538" spans="1:9" x14ac:dyDescent="0.35">
      <c r="A5538" t="s">
        <v>3978</v>
      </c>
      <c r="B5538" t="s">
        <v>51</v>
      </c>
      <c r="C5538" t="s">
        <v>3113</v>
      </c>
      <c r="D5538" t="s">
        <v>42</v>
      </c>
      <c r="E5538" s="103">
        <v>8.6418820508759805E-3</v>
      </c>
      <c r="F5538" s="103">
        <v>677609</v>
      </c>
      <c r="G5538" s="103">
        <v>5</v>
      </c>
      <c r="H5538" t="s">
        <v>1078</v>
      </c>
      <c r="I5538" s="103"/>
    </row>
    <row r="5539" spans="1:9" x14ac:dyDescent="0.35">
      <c r="A5539" t="s">
        <v>3979</v>
      </c>
      <c r="B5539" t="s">
        <v>51</v>
      </c>
      <c r="C5539" t="s">
        <v>3113</v>
      </c>
      <c r="D5539" t="s">
        <v>1767</v>
      </c>
      <c r="E5539" s="103">
        <v>8.5857337057198922E-3</v>
      </c>
      <c r="F5539" s="103">
        <v>677609</v>
      </c>
      <c r="G5539" s="103">
        <v>5</v>
      </c>
      <c r="H5539" t="s">
        <v>1078</v>
      </c>
      <c r="I5539" s="103"/>
    </row>
    <row r="5540" spans="1:9" x14ac:dyDescent="0.35">
      <c r="A5540" t="s">
        <v>3980</v>
      </c>
      <c r="B5540" t="s">
        <v>51</v>
      </c>
      <c r="C5540" t="s">
        <v>3113</v>
      </c>
      <c r="D5540" t="s">
        <v>1768</v>
      </c>
      <c r="E5540" s="103">
        <v>3.9254568686352192E-3</v>
      </c>
      <c r="F5540" s="103">
        <v>677609</v>
      </c>
      <c r="G5540" s="103">
        <v>5</v>
      </c>
      <c r="H5540" t="s">
        <v>1078</v>
      </c>
      <c r="I5540" s="103"/>
    </row>
    <row r="5541" spans="1:9" x14ac:dyDescent="0.35">
      <c r="A5541" t="s">
        <v>3981</v>
      </c>
      <c r="B5541" t="s">
        <v>51</v>
      </c>
      <c r="C5541" t="s">
        <v>3113</v>
      </c>
      <c r="D5541" t="s">
        <v>340</v>
      </c>
      <c r="E5541" s="103">
        <v>8.5389057214051052E-3</v>
      </c>
      <c r="F5541" s="103">
        <v>677609</v>
      </c>
      <c r="G5541" s="103">
        <v>5</v>
      </c>
      <c r="H5541" t="s">
        <v>1078</v>
      </c>
      <c r="I5541" s="103"/>
    </row>
    <row r="5542" spans="1:9" x14ac:dyDescent="0.35">
      <c r="A5542" t="s">
        <v>3982</v>
      </c>
      <c r="B5542" t="s">
        <v>51</v>
      </c>
      <c r="C5542" t="s">
        <v>3113</v>
      </c>
      <c r="D5542" t="s">
        <v>777</v>
      </c>
      <c r="E5542" s="103">
        <v>1.270705279449142E-2</v>
      </c>
      <c r="F5542" s="103">
        <v>677609</v>
      </c>
      <c r="G5542" s="103">
        <v>5</v>
      </c>
      <c r="H5542" t="s">
        <v>1078</v>
      </c>
      <c r="I5542" s="103"/>
    </row>
    <row r="5543" spans="1:9" x14ac:dyDescent="0.35">
      <c r="A5543" t="s">
        <v>3983</v>
      </c>
      <c r="B5543" t="s">
        <v>51</v>
      </c>
      <c r="C5543" t="s">
        <v>3113</v>
      </c>
      <c r="D5543" t="s">
        <v>776</v>
      </c>
      <c r="E5543" s="103">
        <v>2.9532204605870756E-2</v>
      </c>
      <c r="F5543" s="103">
        <v>677609</v>
      </c>
      <c r="G5543" s="103">
        <v>5</v>
      </c>
      <c r="H5543" t="s">
        <v>1078</v>
      </c>
      <c r="I5543" s="103"/>
    </row>
    <row r="5544" spans="1:9" x14ac:dyDescent="0.35">
      <c r="A5544" t="s">
        <v>3984</v>
      </c>
      <c r="B5544" t="s">
        <v>47</v>
      </c>
      <c r="C5544" t="s">
        <v>3115</v>
      </c>
      <c r="D5544" t="s">
        <v>54</v>
      </c>
      <c r="E5544" s="103">
        <v>443961</v>
      </c>
      <c r="F5544" s="103">
        <v>677609</v>
      </c>
      <c r="G5544" s="103">
        <v>5</v>
      </c>
      <c r="H5544" t="s">
        <v>54</v>
      </c>
      <c r="I5544" s="103"/>
    </row>
    <row r="5545" spans="1:9" x14ac:dyDescent="0.35">
      <c r="A5545" t="s">
        <v>3985</v>
      </c>
      <c r="B5545" t="s">
        <v>48</v>
      </c>
      <c r="C5545" t="s">
        <v>3115</v>
      </c>
      <c r="D5545" t="s">
        <v>54</v>
      </c>
      <c r="E5545" s="103">
        <v>4198937605.7255859</v>
      </c>
      <c r="F5545" s="103">
        <v>677609</v>
      </c>
      <c r="G5545" s="103">
        <v>5</v>
      </c>
      <c r="H5545" t="s">
        <v>54</v>
      </c>
      <c r="I5545" s="103"/>
    </row>
    <row r="5546" spans="1:9" x14ac:dyDescent="0.35">
      <c r="A5546" t="s">
        <v>3986</v>
      </c>
      <c r="B5546" t="s">
        <v>49</v>
      </c>
      <c r="C5546" t="s">
        <v>3115</v>
      </c>
      <c r="D5546" t="s">
        <v>54</v>
      </c>
      <c r="E5546" s="103">
        <v>0.65518757867737887</v>
      </c>
      <c r="F5546" s="103">
        <v>677609</v>
      </c>
      <c r="G5546" s="103">
        <v>5</v>
      </c>
      <c r="H5546" t="s">
        <v>54</v>
      </c>
      <c r="I5546" s="103"/>
    </row>
    <row r="5547" spans="1:9" x14ac:dyDescent="0.35">
      <c r="A5547" t="s">
        <v>3987</v>
      </c>
      <c r="B5547" t="s">
        <v>50</v>
      </c>
      <c r="C5547" t="s">
        <v>3115</v>
      </c>
      <c r="D5547" t="s">
        <v>54</v>
      </c>
      <c r="E5547" s="103">
        <v>6196.6969236323393</v>
      </c>
      <c r="F5547" s="103">
        <v>677609</v>
      </c>
      <c r="G5547" s="103">
        <v>5</v>
      </c>
      <c r="H5547" t="s">
        <v>54</v>
      </c>
      <c r="I5547" s="103"/>
    </row>
    <row r="5548" spans="1:9" x14ac:dyDescent="0.35">
      <c r="A5548" t="s">
        <v>3988</v>
      </c>
      <c r="B5548" t="s">
        <v>51</v>
      </c>
      <c r="C5548" t="s">
        <v>3115</v>
      </c>
      <c r="D5548" t="s">
        <v>40</v>
      </c>
      <c r="E5548" s="103">
        <v>1.2532455842635192E-2</v>
      </c>
      <c r="F5548" s="103">
        <v>677609</v>
      </c>
      <c r="G5548" s="103">
        <v>5</v>
      </c>
      <c r="H5548" t="s">
        <v>1078</v>
      </c>
      <c r="I5548" s="103"/>
    </row>
    <row r="5549" spans="1:9" x14ac:dyDescent="0.35">
      <c r="A5549" t="s">
        <v>6675</v>
      </c>
      <c r="B5549" t="s">
        <v>51</v>
      </c>
      <c r="C5549" t="s">
        <v>3115</v>
      </c>
      <c r="D5549" t="s">
        <v>5070</v>
      </c>
      <c r="E5549" s="103">
        <v>1.2734389997807268E-2</v>
      </c>
      <c r="F5549" s="103">
        <v>677609</v>
      </c>
      <c r="G5549" s="103">
        <v>5</v>
      </c>
      <c r="H5549" t="s">
        <v>1078</v>
      </c>
      <c r="I5549" s="103"/>
    </row>
    <row r="5550" spans="1:9" x14ac:dyDescent="0.35">
      <c r="A5550" t="s">
        <v>6676</v>
      </c>
      <c r="B5550" t="s">
        <v>51</v>
      </c>
      <c r="C5550" t="s">
        <v>3115</v>
      </c>
      <c r="D5550" t="s">
        <v>5071</v>
      </c>
      <c r="E5550" s="103">
        <v>1.2534469665939399E-2</v>
      </c>
      <c r="F5550" s="103">
        <v>677609</v>
      </c>
      <c r="G5550" s="103">
        <v>5</v>
      </c>
      <c r="H5550" t="s">
        <v>1078</v>
      </c>
      <c r="I5550" s="103"/>
    </row>
    <row r="5551" spans="1:9" x14ac:dyDescent="0.35">
      <c r="A5551" t="s">
        <v>6677</v>
      </c>
      <c r="B5551" t="s">
        <v>51</v>
      </c>
      <c r="C5551" t="s">
        <v>3115</v>
      </c>
      <c r="D5551" t="s">
        <v>5072</v>
      </c>
      <c r="E5551" s="103">
        <v>1.2733642010609348E-2</v>
      </c>
      <c r="F5551" s="103">
        <v>677609</v>
      </c>
      <c r="G5551" s="103">
        <v>5</v>
      </c>
      <c r="H5551" t="s">
        <v>1078</v>
      </c>
      <c r="I5551" s="103"/>
    </row>
    <row r="5552" spans="1:9" x14ac:dyDescent="0.35">
      <c r="A5552" t="s">
        <v>3989</v>
      </c>
      <c r="B5552" t="s">
        <v>51</v>
      </c>
      <c r="C5552" t="s">
        <v>3115</v>
      </c>
      <c r="D5552" t="s">
        <v>42</v>
      </c>
      <c r="E5552" s="103">
        <v>1.2420090074121905E-2</v>
      </c>
      <c r="F5552" s="103">
        <v>677609</v>
      </c>
      <c r="G5552" s="103">
        <v>5</v>
      </c>
      <c r="H5552" t="s">
        <v>1078</v>
      </c>
      <c r="I5552" s="103"/>
    </row>
    <row r="5553" spans="1:9" x14ac:dyDescent="0.35">
      <c r="A5553" t="s">
        <v>3990</v>
      </c>
      <c r="B5553" t="s">
        <v>51</v>
      </c>
      <c r="C5553" t="s">
        <v>3115</v>
      </c>
      <c r="D5553" t="s">
        <v>1767</v>
      </c>
      <c r="E5553" s="103">
        <v>1.2266095125279947E-2</v>
      </c>
      <c r="F5553" s="103">
        <v>677609</v>
      </c>
      <c r="G5553" s="103">
        <v>5</v>
      </c>
      <c r="H5553" t="s">
        <v>1078</v>
      </c>
      <c r="I5553" s="103"/>
    </row>
    <row r="5554" spans="1:9" x14ac:dyDescent="0.35">
      <c r="A5554" t="s">
        <v>3991</v>
      </c>
      <c r="B5554" t="s">
        <v>51</v>
      </c>
      <c r="C5554" t="s">
        <v>3115</v>
      </c>
      <c r="D5554" t="s">
        <v>1768</v>
      </c>
      <c r="E5554" s="103">
        <v>5.2910838688716511E-3</v>
      </c>
      <c r="F5554" s="103">
        <v>677609</v>
      </c>
      <c r="G5554" s="103">
        <v>5</v>
      </c>
      <c r="H5554" t="s">
        <v>1078</v>
      </c>
      <c r="I5554" s="103"/>
    </row>
    <row r="5555" spans="1:9" x14ac:dyDescent="0.35">
      <c r="A5555" t="s">
        <v>3992</v>
      </c>
      <c r="B5555" t="s">
        <v>51</v>
      </c>
      <c r="C5555" t="s">
        <v>3115</v>
      </c>
      <c r="D5555" t="s">
        <v>340</v>
      </c>
      <c r="E5555" s="103">
        <v>1.2346666942910917E-2</v>
      </c>
      <c r="F5555" s="103">
        <v>677609</v>
      </c>
      <c r="G5555" s="103">
        <v>5</v>
      </c>
      <c r="H5555" t="s">
        <v>1078</v>
      </c>
      <c r="I5555" s="103"/>
    </row>
    <row r="5556" spans="1:9" x14ac:dyDescent="0.35">
      <c r="A5556" t="s">
        <v>3993</v>
      </c>
      <c r="B5556" t="s">
        <v>51</v>
      </c>
      <c r="C5556" t="s">
        <v>3115</v>
      </c>
      <c r="D5556" t="s">
        <v>777</v>
      </c>
      <c r="E5556" s="103">
        <v>1.7234862101231485E-2</v>
      </c>
      <c r="F5556" s="103">
        <v>677609</v>
      </c>
      <c r="G5556" s="103">
        <v>5</v>
      </c>
      <c r="H5556" t="s">
        <v>1078</v>
      </c>
      <c r="I5556" s="103"/>
    </row>
    <row r="5557" spans="1:9" x14ac:dyDescent="0.35">
      <c r="A5557" t="s">
        <v>3994</v>
      </c>
      <c r="B5557" t="s">
        <v>51</v>
      </c>
      <c r="C5557" t="s">
        <v>3115</v>
      </c>
      <c r="D5557" t="s">
        <v>776</v>
      </c>
      <c r="E5557" s="103">
        <v>4.1616267289099979E-2</v>
      </c>
      <c r="F5557" s="103">
        <v>677609</v>
      </c>
      <c r="G5557" s="103">
        <v>5</v>
      </c>
      <c r="H5557" t="s">
        <v>1078</v>
      </c>
      <c r="I5557" s="103"/>
    </row>
    <row r="5558" spans="1:9" x14ac:dyDescent="0.35">
      <c r="A5558" t="s">
        <v>198</v>
      </c>
      <c r="B5558" t="s">
        <v>49</v>
      </c>
      <c r="C5558" t="s">
        <v>40</v>
      </c>
      <c r="D5558" t="s">
        <v>54</v>
      </c>
      <c r="E5558" s="103">
        <v>1</v>
      </c>
      <c r="F5558" s="103">
        <v>677609</v>
      </c>
      <c r="G5558" s="103">
        <v>5</v>
      </c>
      <c r="H5558" t="s">
        <v>54</v>
      </c>
      <c r="I5558" s="103"/>
    </row>
    <row r="5559" spans="1:9" x14ac:dyDescent="0.35">
      <c r="A5559" t="s">
        <v>199</v>
      </c>
      <c r="B5559" t="s">
        <v>50</v>
      </c>
      <c r="C5559" t="s">
        <v>40</v>
      </c>
      <c r="D5559" t="s">
        <v>54</v>
      </c>
      <c r="E5559" s="103">
        <v>757613.58372404799</v>
      </c>
      <c r="F5559" s="103">
        <v>677609</v>
      </c>
      <c r="G5559" s="103">
        <v>5</v>
      </c>
      <c r="H5559" t="s">
        <v>54</v>
      </c>
      <c r="I5559" s="103"/>
    </row>
    <row r="5560" spans="1:9" x14ac:dyDescent="0.35">
      <c r="A5560" t="s">
        <v>1376</v>
      </c>
      <c r="B5560" t="s">
        <v>51</v>
      </c>
      <c r="C5560" t="s">
        <v>40</v>
      </c>
      <c r="D5560" t="s">
        <v>40</v>
      </c>
      <c r="E5560" s="103">
        <v>1</v>
      </c>
      <c r="F5560" s="103">
        <v>677609</v>
      </c>
      <c r="G5560" s="103">
        <v>5</v>
      </c>
      <c r="H5560" t="s">
        <v>1078</v>
      </c>
      <c r="I5560" s="103"/>
    </row>
    <row r="5561" spans="1:9" x14ac:dyDescent="0.35">
      <c r="A5561" t="s">
        <v>6678</v>
      </c>
      <c r="B5561" t="s">
        <v>51</v>
      </c>
      <c r="C5561" t="s">
        <v>40</v>
      </c>
      <c r="D5561" t="s">
        <v>5070</v>
      </c>
      <c r="E5561" s="103">
        <v>1.0170955954613001</v>
      </c>
      <c r="F5561" s="103">
        <v>677609</v>
      </c>
      <c r="G5561" s="103">
        <v>5</v>
      </c>
      <c r="H5561" t="s">
        <v>1078</v>
      </c>
      <c r="I5561" s="103"/>
    </row>
    <row r="5562" spans="1:9" x14ac:dyDescent="0.35">
      <c r="A5562" t="s">
        <v>6679</v>
      </c>
      <c r="B5562" t="s">
        <v>51</v>
      </c>
      <c r="C5562" t="s">
        <v>40</v>
      </c>
      <c r="D5562" t="s">
        <v>5071</v>
      </c>
      <c r="E5562" s="103">
        <v>1.0015734445871123</v>
      </c>
      <c r="F5562" s="103">
        <v>677609</v>
      </c>
      <c r="G5562" s="103">
        <v>5</v>
      </c>
      <c r="H5562" t="s">
        <v>1078</v>
      </c>
      <c r="I5562" s="103"/>
    </row>
    <row r="5563" spans="1:9" x14ac:dyDescent="0.35">
      <c r="A5563" t="s">
        <v>6680</v>
      </c>
      <c r="B5563" t="s">
        <v>51</v>
      </c>
      <c r="C5563" t="s">
        <v>40</v>
      </c>
      <c r="D5563" t="s">
        <v>5072</v>
      </c>
      <c r="E5563" s="103">
        <v>1.0170338813384148</v>
      </c>
      <c r="F5563" s="103">
        <v>677609</v>
      </c>
      <c r="G5563" s="103">
        <v>5</v>
      </c>
      <c r="H5563" t="s">
        <v>1078</v>
      </c>
      <c r="I5563" s="103"/>
    </row>
    <row r="5564" spans="1:9" x14ac:dyDescent="0.35">
      <c r="A5564" t="s">
        <v>1377</v>
      </c>
      <c r="B5564" t="s">
        <v>51</v>
      </c>
      <c r="C5564" t="s">
        <v>40</v>
      </c>
      <c r="D5564" t="s">
        <v>42</v>
      </c>
      <c r="E5564" s="103">
        <v>1.0036044184430162</v>
      </c>
      <c r="F5564" s="103">
        <v>677609</v>
      </c>
      <c r="G5564" s="103">
        <v>5</v>
      </c>
      <c r="H5564" t="s">
        <v>1078</v>
      </c>
      <c r="I5564" s="103"/>
    </row>
    <row r="5565" spans="1:9" x14ac:dyDescent="0.35">
      <c r="A5565" t="s">
        <v>2309</v>
      </c>
      <c r="B5565" t="s">
        <v>51</v>
      </c>
      <c r="C5565" t="s">
        <v>40</v>
      </c>
      <c r="D5565" t="s">
        <v>1767</v>
      </c>
      <c r="E5565" s="103">
        <v>0.99615039727175436</v>
      </c>
      <c r="F5565" s="103">
        <v>677609</v>
      </c>
      <c r="G5565" s="103">
        <v>5</v>
      </c>
      <c r="H5565" t="s">
        <v>1078</v>
      </c>
      <c r="I5565" s="103"/>
    </row>
    <row r="5566" spans="1:9" x14ac:dyDescent="0.35">
      <c r="A5566" t="s">
        <v>2310</v>
      </c>
      <c r="B5566" t="s">
        <v>51</v>
      </c>
      <c r="C5566" t="s">
        <v>40</v>
      </c>
      <c r="D5566" t="s">
        <v>1768</v>
      </c>
      <c r="E5566" s="103">
        <v>0.54967826008720844</v>
      </c>
      <c r="F5566" s="103">
        <v>677609</v>
      </c>
      <c r="G5566" s="103">
        <v>5</v>
      </c>
      <c r="H5566" t="s">
        <v>1078</v>
      </c>
      <c r="I5566" s="103"/>
    </row>
    <row r="5567" spans="1:9" x14ac:dyDescent="0.35">
      <c r="A5567" t="s">
        <v>1378</v>
      </c>
      <c r="B5567" t="s">
        <v>51</v>
      </c>
      <c r="C5567" t="s">
        <v>40</v>
      </c>
      <c r="D5567" t="s">
        <v>340</v>
      </c>
      <c r="E5567" s="103">
        <v>0.98656852494377456</v>
      </c>
      <c r="F5567" s="103">
        <v>677609</v>
      </c>
      <c r="G5567" s="103">
        <v>5</v>
      </c>
      <c r="H5567" t="s">
        <v>1078</v>
      </c>
      <c r="I5567" s="103"/>
    </row>
    <row r="5568" spans="1:9" x14ac:dyDescent="0.35">
      <c r="A5568" t="s">
        <v>1379</v>
      </c>
      <c r="B5568" t="s">
        <v>51</v>
      </c>
      <c r="C5568" t="s">
        <v>40</v>
      </c>
      <c r="D5568" t="s">
        <v>777</v>
      </c>
      <c r="E5568" s="103">
        <v>1.3940740124526481</v>
      </c>
      <c r="F5568" s="103">
        <v>677609</v>
      </c>
      <c r="G5568" s="103">
        <v>5</v>
      </c>
      <c r="H5568" t="s">
        <v>1078</v>
      </c>
      <c r="I5568" s="103"/>
    </row>
    <row r="5569" spans="1:9" x14ac:dyDescent="0.35">
      <c r="A5569" t="s">
        <v>599</v>
      </c>
      <c r="B5569" t="s">
        <v>44</v>
      </c>
      <c r="C5569" t="s">
        <v>40</v>
      </c>
      <c r="D5569" t="s">
        <v>777</v>
      </c>
      <c r="E5569" s="103">
        <v>0</v>
      </c>
      <c r="F5569" s="103">
        <v>677609</v>
      </c>
      <c r="G5569" s="103">
        <v>5</v>
      </c>
      <c r="H5569" t="s">
        <v>54</v>
      </c>
      <c r="I5569" s="103"/>
    </row>
    <row r="5570" spans="1:9" x14ac:dyDescent="0.35">
      <c r="A5570" t="s">
        <v>600</v>
      </c>
      <c r="B5570" t="s">
        <v>45</v>
      </c>
      <c r="C5570" t="s">
        <v>40</v>
      </c>
      <c r="D5570" t="s">
        <v>777</v>
      </c>
      <c r="E5570" s="103">
        <v>0</v>
      </c>
      <c r="F5570" s="103">
        <v>677609</v>
      </c>
      <c r="G5570" s="103">
        <v>5</v>
      </c>
      <c r="H5570" t="s">
        <v>54</v>
      </c>
      <c r="I5570" s="103"/>
    </row>
    <row r="5571" spans="1:9" x14ac:dyDescent="0.35">
      <c r="A5571" t="s">
        <v>601</v>
      </c>
      <c r="B5571" t="s">
        <v>46</v>
      </c>
      <c r="C5571" t="s">
        <v>40</v>
      </c>
      <c r="D5571" t="s">
        <v>777</v>
      </c>
      <c r="E5571" s="103">
        <v>0</v>
      </c>
      <c r="F5571" s="103">
        <v>677609</v>
      </c>
      <c r="G5571" s="103">
        <v>5</v>
      </c>
      <c r="H5571" t="s">
        <v>54</v>
      </c>
      <c r="I5571" s="103"/>
    </row>
    <row r="5572" spans="1:9" x14ac:dyDescent="0.35">
      <c r="A5572" t="s">
        <v>1380</v>
      </c>
      <c r="B5572" t="s">
        <v>51</v>
      </c>
      <c r="C5572" t="s">
        <v>40</v>
      </c>
      <c r="D5572" t="s">
        <v>776</v>
      </c>
      <c r="E5572" s="103">
        <v>3.3419849068411094</v>
      </c>
      <c r="F5572" s="103">
        <v>677609</v>
      </c>
      <c r="G5572" s="103">
        <v>5</v>
      </c>
      <c r="H5572" t="s">
        <v>1078</v>
      </c>
      <c r="I5572" s="103"/>
    </row>
    <row r="5573" spans="1:9" x14ac:dyDescent="0.35">
      <c r="A5573" t="s">
        <v>603</v>
      </c>
      <c r="B5573" t="s">
        <v>44</v>
      </c>
      <c r="C5573" t="s">
        <v>40</v>
      </c>
      <c r="D5573" t="s">
        <v>776</v>
      </c>
      <c r="E5573" s="103">
        <v>0</v>
      </c>
      <c r="F5573" s="103">
        <v>677609</v>
      </c>
      <c r="G5573" s="103">
        <v>5</v>
      </c>
      <c r="H5573" t="s">
        <v>54</v>
      </c>
      <c r="I5573" s="103"/>
    </row>
    <row r="5574" spans="1:9" x14ac:dyDescent="0.35">
      <c r="A5574" t="s">
        <v>604</v>
      </c>
      <c r="B5574" t="s">
        <v>45</v>
      </c>
      <c r="C5574" t="s">
        <v>40</v>
      </c>
      <c r="D5574" t="s">
        <v>776</v>
      </c>
      <c r="E5574" s="103">
        <v>0</v>
      </c>
      <c r="F5574" s="103">
        <v>677609</v>
      </c>
      <c r="G5574" s="103">
        <v>5</v>
      </c>
      <c r="H5574" t="s">
        <v>54</v>
      </c>
      <c r="I5574" s="103"/>
    </row>
    <row r="5575" spans="1:9" x14ac:dyDescent="0.35">
      <c r="A5575" t="s">
        <v>605</v>
      </c>
      <c r="B5575" t="s">
        <v>46</v>
      </c>
      <c r="C5575" t="s">
        <v>40</v>
      </c>
      <c r="D5575" t="s">
        <v>776</v>
      </c>
      <c r="E5575" s="103">
        <v>0</v>
      </c>
      <c r="F5575" s="103">
        <v>677609</v>
      </c>
      <c r="G5575" s="103">
        <v>5</v>
      </c>
      <c r="H5575" t="s">
        <v>54</v>
      </c>
      <c r="I5575" s="103"/>
    </row>
    <row r="5576" spans="1:9" x14ac:dyDescent="0.35">
      <c r="A5576" t="s">
        <v>6681</v>
      </c>
      <c r="B5576" t="s">
        <v>49</v>
      </c>
      <c r="C5576" t="s">
        <v>5070</v>
      </c>
      <c r="D5576" t="s">
        <v>54</v>
      </c>
      <c r="E5576" s="103">
        <v>1</v>
      </c>
      <c r="F5576" s="103">
        <v>677609</v>
      </c>
      <c r="G5576" s="103">
        <v>5</v>
      </c>
      <c r="H5576" t="s">
        <v>54</v>
      </c>
      <c r="I5576" s="103"/>
    </row>
    <row r="5577" spans="1:9" x14ac:dyDescent="0.35">
      <c r="A5577" t="s">
        <v>6682</v>
      </c>
      <c r="B5577" t="s">
        <v>50</v>
      </c>
      <c r="C5577" t="s">
        <v>5070</v>
      </c>
      <c r="D5577" t="s">
        <v>54</v>
      </c>
      <c r="E5577" s="103">
        <v>746247.12326328782</v>
      </c>
      <c r="F5577" s="103">
        <v>677609</v>
      </c>
      <c r="G5577" s="103">
        <v>5</v>
      </c>
      <c r="H5577" t="s">
        <v>54</v>
      </c>
      <c r="I5577" s="103"/>
    </row>
    <row r="5578" spans="1:9" x14ac:dyDescent="0.35">
      <c r="A5578" t="s">
        <v>6683</v>
      </c>
      <c r="B5578" t="s">
        <v>51</v>
      </c>
      <c r="C5578" t="s">
        <v>5070</v>
      </c>
      <c r="D5578" t="s">
        <v>40</v>
      </c>
      <c r="E5578" s="103">
        <v>0.98507175765479393</v>
      </c>
      <c r="F5578" s="103">
        <v>677609</v>
      </c>
      <c r="G5578" s="103">
        <v>5</v>
      </c>
      <c r="H5578" t="s">
        <v>1078</v>
      </c>
      <c r="I5578" s="103"/>
    </row>
    <row r="5579" spans="1:9" x14ac:dyDescent="0.35">
      <c r="A5579" t="s">
        <v>6684</v>
      </c>
      <c r="B5579" t="s">
        <v>51</v>
      </c>
      <c r="C5579" t="s">
        <v>5070</v>
      </c>
      <c r="D5579" t="s">
        <v>5070</v>
      </c>
      <c r="E5579" s="103">
        <v>1</v>
      </c>
      <c r="F5579" s="103">
        <v>677609</v>
      </c>
      <c r="G5579" s="103">
        <v>5</v>
      </c>
      <c r="H5579" t="s">
        <v>1078</v>
      </c>
      <c r="I5579" s="103"/>
    </row>
    <row r="5580" spans="1:9" x14ac:dyDescent="0.35">
      <c r="A5580" t="s">
        <v>6685</v>
      </c>
      <c r="B5580" t="s">
        <v>51</v>
      </c>
      <c r="C5580" t="s">
        <v>5070</v>
      </c>
      <c r="D5580" t="s">
        <v>5071</v>
      </c>
      <c r="E5580" s="103">
        <v>0.985639581400652</v>
      </c>
      <c r="F5580" s="103">
        <v>677609</v>
      </c>
      <c r="G5580" s="103">
        <v>5</v>
      </c>
      <c r="H5580" t="s">
        <v>1078</v>
      </c>
      <c r="I5580" s="103"/>
    </row>
    <row r="5581" spans="1:9" x14ac:dyDescent="0.35">
      <c r="A5581" t="s">
        <v>6686</v>
      </c>
      <c r="B5581" t="s">
        <v>51</v>
      </c>
      <c r="C5581" t="s">
        <v>5070</v>
      </c>
      <c r="D5581" t="s">
        <v>5072</v>
      </c>
      <c r="E5581" s="103">
        <v>0.99993915356965279</v>
      </c>
      <c r="F5581" s="103">
        <v>677609</v>
      </c>
      <c r="G5581" s="103">
        <v>5</v>
      </c>
      <c r="H5581" t="s">
        <v>1078</v>
      </c>
      <c r="I5581" s="103"/>
    </row>
    <row r="5582" spans="1:9" x14ac:dyDescent="0.35">
      <c r="A5582" t="s">
        <v>6687</v>
      </c>
      <c r="B5582" t="s">
        <v>51</v>
      </c>
      <c r="C5582" t="s">
        <v>5070</v>
      </c>
      <c r="D5582" t="s">
        <v>42</v>
      </c>
      <c r="E5582" s="103">
        <v>0.98672324310837545</v>
      </c>
      <c r="F5582" s="103">
        <v>677609</v>
      </c>
      <c r="G5582" s="103">
        <v>5</v>
      </c>
      <c r="H5582" t="s">
        <v>1078</v>
      </c>
      <c r="I5582" s="103"/>
    </row>
    <row r="5583" spans="1:9" x14ac:dyDescent="0.35">
      <c r="A5583" t="s">
        <v>6688</v>
      </c>
      <c r="B5583" t="s">
        <v>51</v>
      </c>
      <c r="C5583" t="s">
        <v>5070</v>
      </c>
      <c r="D5583" t="s">
        <v>1767</v>
      </c>
      <c r="E5583" s="103">
        <v>0.97938659413874263</v>
      </c>
      <c r="F5583" s="103">
        <v>677609</v>
      </c>
      <c r="G5583" s="103">
        <v>5</v>
      </c>
      <c r="H5583" t="s">
        <v>1078</v>
      </c>
      <c r="I5583" s="103"/>
    </row>
    <row r="5584" spans="1:9" x14ac:dyDescent="0.35">
      <c r="A5584" t="s">
        <v>6689</v>
      </c>
      <c r="B5584" t="s">
        <v>51</v>
      </c>
      <c r="C5584" t="s">
        <v>5070</v>
      </c>
      <c r="D5584" t="s">
        <v>1768</v>
      </c>
      <c r="E5584" s="103">
        <v>0.54116785940815759</v>
      </c>
      <c r="F5584" s="103">
        <v>677609</v>
      </c>
      <c r="G5584" s="103">
        <v>5</v>
      </c>
      <c r="H5584" t="s">
        <v>1078</v>
      </c>
      <c r="I5584" s="103"/>
    </row>
    <row r="5585" spans="1:9" x14ac:dyDescent="0.35">
      <c r="A5585" t="s">
        <v>6690</v>
      </c>
      <c r="B5585" t="s">
        <v>51</v>
      </c>
      <c r="C5585" t="s">
        <v>5070</v>
      </c>
      <c r="D5585" t="s">
        <v>340</v>
      </c>
      <c r="E5585" s="103">
        <v>0.97117628925412125</v>
      </c>
      <c r="F5585" s="103">
        <v>677609</v>
      </c>
      <c r="G5585" s="103">
        <v>5</v>
      </c>
      <c r="H5585" t="s">
        <v>1078</v>
      </c>
      <c r="I5585" s="103"/>
    </row>
    <row r="5586" spans="1:9" x14ac:dyDescent="0.35">
      <c r="A5586" t="s">
        <v>6691</v>
      </c>
      <c r="B5586" t="s">
        <v>51</v>
      </c>
      <c r="C5586" t="s">
        <v>5070</v>
      </c>
      <c r="D5586" t="s">
        <v>777</v>
      </c>
      <c r="E5586" s="103">
        <v>1.3740585528940394</v>
      </c>
      <c r="F5586" s="103">
        <v>677609</v>
      </c>
      <c r="G5586" s="103">
        <v>5</v>
      </c>
      <c r="H5586" t="s">
        <v>1078</v>
      </c>
      <c r="I5586" s="103"/>
    </row>
    <row r="5587" spans="1:9" x14ac:dyDescent="0.35">
      <c r="A5587" t="s">
        <v>6692</v>
      </c>
      <c r="B5587" t="s">
        <v>44</v>
      </c>
      <c r="C5587" t="s">
        <v>5070</v>
      </c>
      <c r="D5587" t="s">
        <v>777</v>
      </c>
      <c r="E5587" s="103">
        <v>6.1023392546439023E-3</v>
      </c>
      <c r="F5587" s="103">
        <v>677609</v>
      </c>
      <c r="G5587" s="103">
        <v>5</v>
      </c>
      <c r="H5587" t="s">
        <v>54</v>
      </c>
      <c r="I5587" s="103"/>
    </row>
    <row r="5588" spans="1:9" x14ac:dyDescent="0.35">
      <c r="A5588" t="s">
        <v>6693</v>
      </c>
      <c r="B5588" t="s">
        <v>45</v>
      </c>
      <c r="C5588" t="s">
        <v>5070</v>
      </c>
      <c r="D5588" t="s">
        <v>777</v>
      </c>
      <c r="E5588" s="103">
        <v>2.9459191619326353E-4</v>
      </c>
      <c r="F5588" s="103">
        <v>677609</v>
      </c>
      <c r="G5588" s="103">
        <v>5</v>
      </c>
      <c r="H5588" t="s">
        <v>54</v>
      </c>
      <c r="I5588" s="103"/>
    </row>
    <row r="5589" spans="1:9" x14ac:dyDescent="0.35">
      <c r="A5589" t="s">
        <v>6694</v>
      </c>
      <c r="B5589" t="s">
        <v>46</v>
      </c>
      <c r="C5589" t="s">
        <v>5070</v>
      </c>
      <c r="D5589" t="s">
        <v>777</v>
      </c>
      <c r="E5589" s="103">
        <v>1.8119039133407825E-4</v>
      </c>
      <c r="F5589" s="103">
        <v>677609</v>
      </c>
      <c r="G5589" s="103">
        <v>5</v>
      </c>
      <c r="H5589" t="s">
        <v>54</v>
      </c>
      <c r="I5589" s="103"/>
    </row>
    <row r="5590" spans="1:9" x14ac:dyDescent="0.35">
      <c r="A5590" t="s">
        <v>6695</v>
      </c>
      <c r="B5590" t="s">
        <v>51</v>
      </c>
      <c r="C5590" t="s">
        <v>5070</v>
      </c>
      <c r="D5590" t="s">
        <v>776</v>
      </c>
      <c r="E5590" s="103">
        <v>3.2924027898973915</v>
      </c>
      <c r="F5590" s="103">
        <v>677609</v>
      </c>
      <c r="G5590" s="103">
        <v>5</v>
      </c>
      <c r="H5590" t="s">
        <v>1078</v>
      </c>
      <c r="I5590" s="103"/>
    </row>
    <row r="5591" spans="1:9" x14ac:dyDescent="0.35">
      <c r="A5591" t="s">
        <v>6696</v>
      </c>
      <c r="B5591" t="s">
        <v>44</v>
      </c>
      <c r="C5591" t="s">
        <v>5070</v>
      </c>
      <c r="D5591" t="s">
        <v>776</v>
      </c>
      <c r="E5591" s="103">
        <v>3.0991323905083906E-4</v>
      </c>
      <c r="F5591" s="103">
        <v>677609</v>
      </c>
      <c r="G5591" s="103">
        <v>5</v>
      </c>
      <c r="H5591" t="s">
        <v>54</v>
      </c>
      <c r="I5591" s="103"/>
    </row>
    <row r="5592" spans="1:9" x14ac:dyDescent="0.35">
      <c r="A5592" t="s">
        <v>6697</v>
      </c>
      <c r="B5592" t="s">
        <v>45</v>
      </c>
      <c r="C5592" t="s">
        <v>5070</v>
      </c>
      <c r="D5592" t="s">
        <v>776</v>
      </c>
      <c r="E5592" s="103">
        <v>1.1217014442960615E-4</v>
      </c>
      <c r="F5592" s="103">
        <v>677609</v>
      </c>
      <c r="G5592" s="103">
        <v>5</v>
      </c>
      <c r="H5592" t="s">
        <v>54</v>
      </c>
      <c r="I5592" s="103"/>
    </row>
    <row r="5593" spans="1:9" x14ac:dyDescent="0.35">
      <c r="A5593" t="s">
        <v>6698</v>
      </c>
      <c r="B5593" t="s">
        <v>46</v>
      </c>
      <c r="C5593" t="s">
        <v>5070</v>
      </c>
      <c r="D5593" t="s">
        <v>776</v>
      </c>
      <c r="E5593" s="103">
        <v>4.059891516803057E-5</v>
      </c>
      <c r="F5593" s="103">
        <v>677609</v>
      </c>
      <c r="G5593" s="103">
        <v>5</v>
      </c>
      <c r="H5593" t="s">
        <v>54</v>
      </c>
      <c r="I5593" s="103"/>
    </row>
    <row r="5594" spans="1:9" x14ac:dyDescent="0.35">
      <c r="A5594" t="s">
        <v>6699</v>
      </c>
      <c r="B5594" t="s">
        <v>49</v>
      </c>
      <c r="C5594" t="s">
        <v>5071</v>
      </c>
      <c r="D5594" t="s">
        <v>54</v>
      </c>
      <c r="E5594" s="103">
        <v>1</v>
      </c>
      <c r="F5594" s="103">
        <v>677609</v>
      </c>
      <c r="G5594" s="103">
        <v>5</v>
      </c>
      <c r="H5594" t="s">
        <v>54</v>
      </c>
      <c r="I5594" s="103"/>
    </row>
    <row r="5595" spans="1:9" x14ac:dyDescent="0.35">
      <c r="A5595" t="s">
        <v>6700</v>
      </c>
      <c r="B5595" t="s">
        <v>50</v>
      </c>
      <c r="C5595" t="s">
        <v>5071</v>
      </c>
      <c r="D5595" t="s">
        <v>54</v>
      </c>
      <c r="E5595" s="103">
        <v>757186.81768768537</v>
      </c>
      <c r="F5595" s="103">
        <v>677609</v>
      </c>
      <c r="G5595" s="103">
        <v>5</v>
      </c>
      <c r="H5595" t="s">
        <v>54</v>
      </c>
      <c r="I5595" s="103"/>
    </row>
    <row r="5596" spans="1:9" x14ac:dyDescent="0.35">
      <c r="A5596" t="s">
        <v>6701</v>
      </c>
      <c r="B5596" t="s">
        <v>51</v>
      </c>
      <c r="C5596" t="s">
        <v>5071</v>
      </c>
      <c r="D5596" t="s">
        <v>40</v>
      </c>
      <c r="E5596" s="103">
        <v>0.99943171434619005</v>
      </c>
      <c r="F5596" s="103">
        <v>677609</v>
      </c>
      <c r="G5596" s="103">
        <v>5</v>
      </c>
      <c r="H5596" t="s">
        <v>1078</v>
      </c>
      <c r="I5596" s="103"/>
    </row>
    <row r="5597" spans="1:9" x14ac:dyDescent="0.35">
      <c r="A5597" t="s">
        <v>6702</v>
      </c>
      <c r="B5597" t="s">
        <v>51</v>
      </c>
      <c r="C5597" t="s">
        <v>5071</v>
      </c>
      <c r="D5597" t="s">
        <v>5070</v>
      </c>
      <c r="E5597" s="103">
        <v>1.0155216612097291</v>
      </c>
      <c r="F5597" s="103">
        <v>677609</v>
      </c>
      <c r="G5597" s="103">
        <v>5</v>
      </c>
      <c r="H5597" t="s">
        <v>1078</v>
      </c>
      <c r="I5597" s="103"/>
    </row>
    <row r="5598" spans="1:9" x14ac:dyDescent="0.35">
      <c r="A5598" t="s">
        <v>6703</v>
      </c>
      <c r="B5598" t="s">
        <v>51</v>
      </c>
      <c r="C5598" t="s">
        <v>5071</v>
      </c>
      <c r="D5598" t="s">
        <v>5071</v>
      </c>
      <c r="E5598" s="103">
        <v>1</v>
      </c>
      <c r="F5598" s="103">
        <v>677609</v>
      </c>
      <c r="G5598" s="103">
        <v>5</v>
      </c>
      <c r="H5598" t="s">
        <v>1078</v>
      </c>
      <c r="I5598" s="103"/>
    </row>
    <row r="5599" spans="1:9" x14ac:dyDescent="0.35">
      <c r="A5599" t="s">
        <v>6704</v>
      </c>
      <c r="B5599" t="s">
        <v>51</v>
      </c>
      <c r="C5599" t="s">
        <v>5071</v>
      </c>
      <c r="D5599" t="s">
        <v>5072</v>
      </c>
      <c r="E5599" s="103">
        <v>1.0154599470868437</v>
      </c>
      <c r="F5599" s="103">
        <v>677609</v>
      </c>
      <c r="G5599" s="103">
        <v>5</v>
      </c>
      <c r="H5599" t="s">
        <v>1078</v>
      </c>
      <c r="I5599" s="103"/>
    </row>
    <row r="5600" spans="1:9" x14ac:dyDescent="0.35">
      <c r="A5600" t="s">
        <v>6705</v>
      </c>
      <c r="B5600" t="s">
        <v>51</v>
      </c>
      <c r="C5600" t="s">
        <v>5071</v>
      </c>
      <c r="D5600" t="s">
        <v>42</v>
      </c>
      <c r="E5600" s="103">
        <v>1.0020333822520757</v>
      </c>
      <c r="F5600" s="103">
        <v>677609</v>
      </c>
      <c r="G5600" s="103">
        <v>5</v>
      </c>
      <c r="H5600" t="s">
        <v>1078</v>
      </c>
      <c r="I5600" s="103"/>
    </row>
    <row r="5601" spans="1:9" x14ac:dyDescent="0.35">
      <c r="A5601" t="s">
        <v>6706</v>
      </c>
      <c r="B5601" t="s">
        <v>51</v>
      </c>
      <c r="C5601" t="s">
        <v>5071</v>
      </c>
      <c r="D5601" t="s">
        <v>1767</v>
      </c>
      <c r="E5601" s="103">
        <v>0.99458000784488632</v>
      </c>
      <c r="F5601" s="103">
        <v>677609</v>
      </c>
      <c r="G5601" s="103">
        <v>5</v>
      </c>
      <c r="H5601" t="s">
        <v>1078</v>
      </c>
      <c r="I5601" s="103"/>
    </row>
    <row r="5602" spans="1:9" x14ac:dyDescent="0.35">
      <c r="A5602" t="s">
        <v>6707</v>
      </c>
      <c r="B5602" t="s">
        <v>51</v>
      </c>
      <c r="C5602" t="s">
        <v>5071</v>
      </c>
      <c r="D5602" t="s">
        <v>1768</v>
      </c>
      <c r="E5602" s="103">
        <v>0.54822089625221049</v>
      </c>
      <c r="F5602" s="103">
        <v>677609</v>
      </c>
      <c r="G5602" s="103">
        <v>5</v>
      </c>
      <c r="H5602" t="s">
        <v>1078</v>
      </c>
      <c r="I5602" s="103"/>
    </row>
    <row r="5603" spans="1:9" x14ac:dyDescent="0.35">
      <c r="A5603" t="s">
        <v>6708</v>
      </c>
      <c r="B5603" t="s">
        <v>51</v>
      </c>
      <c r="C5603" t="s">
        <v>5071</v>
      </c>
      <c r="D5603" t="s">
        <v>340</v>
      </c>
      <c r="E5603" s="103">
        <v>0.98636013480790208</v>
      </c>
      <c r="F5603" s="103">
        <v>677609</v>
      </c>
      <c r="G5603" s="103">
        <v>5</v>
      </c>
      <c r="H5603" t="s">
        <v>1078</v>
      </c>
      <c r="I5603" s="103"/>
    </row>
    <row r="5604" spans="1:9" x14ac:dyDescent="0.35">
      <c r="A5604" t="s">
        <v>6709</v>
      </c>
      <c r="B5604" t="s">
        <v>51</v>
      </c>
      <c r="C5604" t="s">
        <v>5071</v>
      </c>
      <c r="D5604" t="s">
        <v>777</v>
      </c>
      <c r="E5604" s="103">
        <v>1.3933918381671555</v>
      </c>
      <c r="F5604" s="103">
        <v>677609</v>
      </c>
      <c r="G5604" s="103">
        <v>5</v>
      </c>
      <c r="H5604" t="s">
        <v>1078</v>
      </c>
      <c r="I5604" s="103"/>
    </row>
    <row r="5605" spans="1:9" x14ac:dyDescent="0.35">
      <c r="A5605" t="s">
        <v>6710</v>
      </c>
      <c r="B5605" t="s">
        <v>44</v>
      </c>
      <c r="C5605" t="s">
        <v>5071</v>
      </c>
      <c r="D5605" t="s">
        <v>777</v>
      </c>
      <c r="E5605" s="103">
        <v>4.9586118248134254E-4</v>
      </c>
      <c r="F5605" s="103">
        <v>677609</v>
      </c>
      <c r="G5605" s="103">
        <v>5</v>
      </c>
      <c r="H5605" t="s">
        <v>54</v>
      </c>
      <c r="I5605" s="103"/>
    </row>
    <row r="5606" spans="1:9" x14ac:dyDescent="0.35">
      <c r="A5606" t="s">
        <v>6711</v>
      </c>
      <c r="B5606" t="s">
        <v>45</v>
      </c>
      <c r="C5606" t="s">
        <v>5071</v>
      </c>
      <c r="D5606" t="s">
        <v>777</v>
      </c>
      <c r="E5606" s="103">
        <v>2.3672142474099339E-4</v>
      </c>
      <c r="F5606" s="103">
        <v>677609</v>
      </c>
      <c r="G5606" s="103">
        <v>5</v>
      </c>
      <c r="H5606" t="s">
        <v>54</v>
      </c>
      <c r="I5606" s="103"/>
    </row>
    <row r="5607" spans="1:9" x14ac:dyDescent="0.35">
      <c r="A5607" t="s">
        <v>6712</v>
      </c>
      <c r="B5607" t="s">
        <v>46</v>
      </c>
      <c r="C5607" t="s">
        <v>5071</v>
      </c>
      <c r="D5607" t="s">
        <v>777</v>
      </c>
      <c r="E5607" s="103">
        <v>1.7999937303308136E-4</v>
      </c>
      <c r="F5607" s="103">
        <v>677609</v>
      </c>
      <c r="G5607" s="103">
        <v>5</v>
      </c>
      <c r="H5607" t="s">
        <v>54</v>
      </c>
      <c r="I5607" s="103"/>
    </row>
    <row r="5608" spans="1:9" x14ac:dyDescent="0.35">
      <c r="A5608" t="s">
        <v>6713</v>
      </c>
      <c r="B5608" t="s">
        <v>51</v>
      </c>
      <c r="C5608" t="s">
        <v>5071</v>
      </c>
      <c r="D5608" t="s">
        <v>776</v>
      </c>
      <c r="E5608" s="103">
        <v>3.3401662553797085</v>
      </c>
      <c r="F5608" s="103">
        <v>677609</v>
      </c>
      <c r="G5608" s="103">
        <v>5</v>
      </c>
      <c r="H5608" t="s">
        <v>1078</v>
      </c>
      <c r="I5608" s="103"/>
    </row>
    <row r="5609" spans="1:9" x14ac:dyDescent="0.35">
      <c r="A5609" t="s">
        <v>6714</v>
      </c>
      <c r="B5609" t="s">
        <v>44</v>
      </c>
      <c r="C5609" t="s">
        <v>5071</v>
      </c>
      <c r="D5609" t="s">
        <v>776</v>
      </c>
      <c r="E5609" s="103">
        <v>3.0991323905083906E-4</v>
      </c>
      <c r="F5609" s="103">
        <v>677609</v>
      </c>
      <c r="G5609" s="103">
        <v>5</v>
      </c>
      <c r="H5609" t="s">
        <v>54</v>
      </c>
      <c r="I5609" s="103"/>
    </row>
    <row r="5610" spans="1:9" x14ac:dyDescent="0.35">
      <c r="A5610" t="s">
        <v>6715</v>
      </c>
      <c r="B5610" t="s">
        <v>45</v>
      </c>
      <c r="C5610" t="s">
        <v>5071</v>
      </c>
      <c r="D5610" t="s">
        <v>776</v>
      </c>
      <c r="E5610" s="103">
        <v>1.1217014442960615E-4</v>
      </c>
      <c r="F5610" s="103">
        <v>677609</v>
      </c>
      <c r="G5610" s="103">
        <v>5</v>
      </c>
      <c r="H5610" t="s">
        <v>54</v>
      </c>
      <c r="I5610" s="103"/>
    </row>
    <row r="5611" spans="1:9" x14ac:dyDescent="0.35">
      <c r="A5611" t="s">
        <v>6716</v>
      </c>
      <c r="B5611" t="s">
        <v>46</v>
      </c>
      <c r="C5611" t="s">
        <v>5071</v>
      </c>
      <c r="D5611" t="s">
        <v>776</v>
      </c>
      <c r="E5611" s="103">
        <v>4.059891516803057E-5</v>
      </c>
      <c r="F5611" s="103">
        <v>677609</v>
      </c>
      <c r="G5611" s="103">
        <v>5</v>
      </c>
      <c r="H5611" t="s">
        <v>54</v>
      </c>
      <c r="I5611" s="103"/>
    </row>
    <row r="5612" spans="1:9" x14ac:dyDescent="0.35">
      <c r="A5612" t="s">
        <v>370</v>
      </c>
      <c r="B5612" t="s">
        <v>47</v>
      </c>
      <c r="C5612" t="s">
        <v>353</v>
      </c>
      <c r="D5612" t="s">
        <v>54</v>
      </c>
      <c r="E5612" s="103">
        <v>159230</v>
      </c>
      <c r="F5612" s="103">
        <v>677609</v>
      </c>
      <c r="G5612" s="103">
        <v>5</v>
      </c>
      <c r="H5612" t="s">
        <v>54</v>
      </c>
      <c r="I5612" s="103"/>
    </row>
    <row r="5613" spans="1:9" x14ac:dyDescent="0.35">
      <c r="A5613" t="s">
        <v>371</v>
      </c>
      <c r="B5613" t="s">
        <v>48</v>
      </c>
      <c r="C5613" t="s">
        <v>353</v>
      </c>
      <c r="D5613" t="s">
        <v>54</v>
      </c>
      <c r="E5613" s="103">
        <v>7381377419.6375647</v>
      </c>
      <c r="F5613" s="103">
        <v>677609</v>
      </c>
      <c r="G5613" s="103">
        <v>5</v>
      </c>
      <c r="H5613" t="s">
        <v>54</v>
      </c>
      <c r="I5613" s="103"/>
    </row>
    <row r="5614" spans="1:9" x14ac:dyDescent="0.35">
      <c r="A5614" t="s">
        <v>372</v>
      </c>
      <c r="B5614" t="s">
        <v>49</v>
      </c>
      <c r="C5614" t="s">
        <v>353</v>
      </c>
      <c r="D5614" t="s">
        <v>54</v>
      </c>
      <c r="E5614" s="103">
        <v>0.23498802406697669</v>
      </c>
      <c r="F5614" s="103">
        <v>677609</v>
      </c>
      <c r="G5614" s="103">
        <v>5</v>
      </c>
      <c r="H5614" t="s">
        <v>54</v>
      </c>
      <c r="I5614" s="103"/>
    </row>
    <row r="5615" spans="1:9" x14ac:dyDescent="0.35">
      <c r="A5615" t="s">
        <v>373</v>
      </c>
      <c r="B5615" t="s">
        <v>50</v>
      </c>
      <c r="C5615" t="s">
        <v>353</v>
      </c>
      <c r="D5615" t="s">
        <v>54</v>
      </c>
      <c r="E5615" s="103">
        <v>10893.269451317154</v>
      </c>
      <c r="F5615" s="103">
        <v>677609</v>
      </c>
      <c r="G5615" s="103">
        <v>5</v>
      </c>
      <c r="H5615" t="s">
        <v>54</v>
      </c>
      <c r="I5615" s="103"/>
    </row>
    <row r="5616" spans="1:9" x14ac:dyDescent="0.35">
      <c r="A5616" t="s">
        <v>6717</v>
      </c>
      <c r="B5616" t="s">
        <v>49</v>
      </c>
      <c r="C5616" t="s">
        <v>5072</v>
      </c>
      <c r="D5616" t="s">
        <v>54</v>
      </c>
      <c r="E5616" s="103">
        <v>1</v>
      </c>
      <c r="F5616" s="103">
        <v>677609</v>
      </c>
      <c r="G5616" s="103">
        <v>5</v>
      </c>
      <c r="H5616" t="s">
        <v>54</v>
      </c>
      <c r="I5616" s="103"/>
    </row>
    <row r="5617" spans="1:9" x14ac:dyDescent="0.35">
      <c r="A5617" t="s">
        <v>6718</v>
      </c>
      <c r="B5617" t="s">
        <v>50</v>
      </c>
      <c r="C5617" t="s">
        <v>5072</v>
      </c>
      <c r="D5617" t="s">
        <v>54</v>
      </c>
      <c r="E5617" s="103">
        <v>746293.54823636822</v>
      </c>
      <c r="F5617" s="103">
        <v>677609</v>
      </c>
      <c r="G5617" s="103">
        <v>5</v>
      </c>
      <c r="H5617" t="s">
        <v>54</v>
      </c>
      <c r="I5617" s="103"/>
    </row>
    <row r="5618" spans="1:9" x14ac:dyDescent="0.35">
      <c r="A5618" t="s">
        <v>6719</v>
      </c>
      <c r="B5618" t="s">
        <v>51</v>
      </c>
      <c r="C5618" t="s">
        <v>5072</v>
      </c>
      <c r="D5618" t="s">
        <v>40</v>
      </c>
      <c r="E5618" s="103">
        <v>0.98513199253389827</v>
      </c>
      <c r="F5618" s="103">
        <v>677609</v>
      </c>
      <c r="G5618" s="103">
        <v>5</v>
      </c>
      <c r="H5618" t="s">
        <v>1078</v>
      </c>
      <c r="I5618" s="103"/>
    </row>
    <row r="5619" spans="1:9" x14ac:dyDescent="0.35">
      <c r="A5619" t="s">
        <v>6720</v>
      </c>
      <c r="B5619" t="s">
        <v>51</v>
      </c>
      <c r="C5619" t="s">
        <v>5072</v>
      </c>
      <c r="D5619" t="s">
        <v>5070</v>
      </c>
      <c r="E5619" s="103">
        <v>1.000061070682513</v>
      </c>
      <c r="F5619" s="103">
        <v>677609</v>
      </c>
      <c r="G5619" s="103">
        <v>5</v>
      </c>
      <c r="H5619" t="s">
        <v>1078</v>
      </c>
      <c r="I5619" s="103"/>
    </row>
    <row r="5620" spans="1:9" x14ac:dyDescent="0.35">
      <c r="A5620" t="s">
        <v>6721</v>
      </c>
      <c r="B5620" t="s">
        <v>51</v>
      </c>
      <c r="C5620" t="s">
        <v>5072</v>
      </c>
      <c r="D5620" t="s">
        <v>5071</v>
      </c>
      <c r="E5620" s="103">
        <v>0.98569981627975634</v>
      </c>
      <c r="F5620" s="103">
        <v>677609</v>
      </c>
      <c r="G5620" s="103">
        <v>5</v>
      </c>
      <c r="H5620" t="s">
        <v>1078</v>
      </c>
      <c r="I5620" s="103"/>
    </row>
    <row r="5621" spans="1:9" x14ac:dyDescent="0.35">
      <c r="A5621" t="s">
        <v>6722</v>
      </c>
      <c r="B5621" t="s">
        <v>51</v>
      </c>
      <c r="C5621" t="s">
        <v>5072</v>
      </c>
      <c r="D5621" t="s">
        <v>5072</v>
      </c>
      <c r="E5621" s="103">
        <v>1</v>
      </c>
      <c r="F5621" s="103">
        <v>677609</v>
      </c>
      <c r="G5621" s="103">
        <v>5</v>
      </c>
      <c r="H5621" t="s">
        <v>1078</v>
      </c>
      <c r="I5621" s="103"/>
    </row>
    <row r="5622" spans="1:9" x14ac:dyDescent="0.35">
      <c r="A5622" t="s">
        <v>6723</v>
      </c>
      <c r="B5622" t="s">
        <v>51</v>
      </c>
      <c r="C5622" t="s">
        <v>5072</v>
      </c>
      <c r="D5622" t="s">
        <v>42</v>
      </c>
      <c r="E5622" s="103">
        <v>0.98678376183523453</v>
      </c>
      <c r="F5622" s="103">
        <v>677609</v>
      </c>
      <c r="G5622" s="103">
        <v>5</v>
      </c>
      <c r="H5622" t="s">
        <v>1078</v>
      </c>
      <c r="I5622" s="103"/>
    </row>
    <row r="5623" spans="1:9" x14ac:dyDescent="0.35">
      <c r="A5623" t="s">
        <v>6724</v>
      </c>
      <c r="B5623" t="s">
        <v>51</v>
      </c>
      <c r="C5623" t="s">
        <v>5072</v>
      </c>
      <c r="D5623" t="s">
        <v>1767</v>
      </c>
      <c r="E5623" s="103">
        <v>0.97944647798025908</v>
      </c>
      <c r="F5623" s="103">
        <v>677609</v>
      </c>
      <c r="G5623" s="103">
        <v>5</v>
      </c>
      <c r="H5623" t="s">
        <v>1078</v>
      </c>
      <c r="I5623" s="103"/>
    </row>
    <row r="5624" spans="1:9" x14ac:dyDescent="0.35">
      <c r="A5624" t="s">
        <v>6725</v>
      </c>
      <c r="B5624" t="s">
        <v>51</v>
      </c>
      <c r="C5624" t="s">
        <v>5072</v>
      </c>
      <c r="D5624" t="s">
        <v>1768</v>
      </c>
      <c r="E5624" s="103">
        <v>0.54119929631134256</v>
      </c>
      <c r="F5624" s="103">
        <v>677609</v>
      </c>
      <c r="G5624" s="103">
        <v>5</v>
      </c>
      <c r="H5624" t="s">
        <v>1078</v>
      </c>
      <c r="I5624" s="103"/>
    </row>
    <row r="5625" spans="1:9" x14ac:dyDescent="0.35">
      <c r="A5625" t="s">
        <v>6726</v>
      </c>
      <c r="B5625" t="s">
        <v>51</v>
      </c>
      <c r="C5625" t="s">
        <v>5072</v>
      </c>
      <c r="D5625" t="s">
        <v>340</v>
      </c>
      <c r="E5625" s="103">
        <v>0.97123413491176813</v>
      </c>
      <c r="F5625" s="103">
        <v>677609</v>
      </c>
      <c r="G5625" s="103">
        <v>5</v>
      </c>
      <c r="H5625" t="s">
        <v>1078</v>
      </c>
      <c r="I5625" s="103"/>
    </row>
    <row r="5626" spans="1:9" x14ac:dyDescent="0.35">
      <c r="A5626" t="s">
        <v>6727</v>
      </c>
      <c r="B5626" t="s">
        <v>51</v>
      </c>
      <c r="C5626" t="s">
        <v>5072</v>
      </c>
      <c r="D5626" t="s">
        <v>777</v>
      </c>
      <c r="E5626" s="103">
        <v>1.3741378401817432</v>
      </c>
      <c r="F5626" s="103">
        <v>677609</v>
      </c>
      <c r="G5626" s="103">
        <v>5</v>
      </c>
      <c r="H5626" t="s">
        <v>1078</v>
      </c>
      <c r="I5626" s="103"/>
    </row>
    <row r="5627" spans="1:9" x14ac:dyDescent="0.35">
      <c r="A5627" t="s">
        <v>7354</v>
      </c>
      <c r="B5627" t="s">
        <v>44</v>
      </c>
      <c r="C5627" t="s">
        <v>5072</v>
      </c>
      <c r="D5627" t="s">
        <v>777</v>
      </c>
      <c r="E5627" s="103">
        <v>6.1023392546439023E-3</v>
      </c>
      <c r="F5627" s="103">
        <v>677609</v>
      </c>
      <c r="G5627" s="103">
        <v>5</v>
      </c>
      <c r="H5627" t="s">
        <v>54</v>
      </c>
      <c r="I5627" s="103"/>
    </row>
    <row r="5628" spans="1:9" x14ac:dyDescent="0.35">
      <c r="A5628" t="s">
        <v>7355</v>
      </c>
      <c r="B5628" t="s">
        <v>45</v>
      </c>
      <c r="C5628" t="s">
        <v>5072</v>
      </c>
      <c r="D5628" t="s">
        <v>777</v>
      </c>
      <c r="E5628" s="103">
        <v>2.908004347159745E-4</v>
      </c>
      <c r="F5628" s="103">
        <v>677609</v>
      </c>
      <c r="G5628" s="103">
        <v>5</v>
      </c>
      <c r="H5628" t="s">
        <v>54</v>
      </c>
      <c r="I5628" s="103"/>
    </row>
    <row r="5629" spans="1:9" x14ac:dyDescent="0.35">
      <c r="A5629" t="s">
        <v>7356</v>
      </c>
      <c r="B5629" t="s">
        <v>46</v>
      </c>
      <c r="C5629" t="s">
        <v>5072</v>
      </c>
      <c r="D5629" t="s">
        <v>777</v>
      </c>
      <c r="E5629" s="103">
        <v>1.811742317169516E-4</v>
      </c>
      <c r="F5629" s="103">
        <v>677609</v>
      </c>
      <c r="G5629" s="103">
        <v>5</v>
      </c>
      <c r="H5629" t="s">
        <v>54</v>
      </c>
      <c r="I5629" s="103"/>
    </row>
    <row r="5630" spans="1:9" x14ac:dyDescent="0.35">
      <c r="A5630" t="s">
        <v>6728</v>
      </c>
      <c r="B5630" t="s">
        <v>51</v>
      </c>
      <c r="C5630" t="s">
        <v>5072</v>
      </c>
      <c r="D5630" t="s">
        <v>776</v>
      </c>
      <c r="E5630" s="103">
        <v>3.292603775587617</v>
      </c>
      <c r="F5630" s="103">
        <v>677609</v>
      </c>
      <c r="G5630" s="103">
        <v>5</v>
      </c>
      <c r="H5630" t="s">
        <v>1078</v>
      </c>
      <c r="I5630" s="103"/>
    </row>
    <row r="5631" spans="1:9" x14ac:dyDescent="0.35">
      <c r="A5631" t="s">
        <v>7357</v>
      </c>
      <c r="B5631" t="s">
        <v>44</v>
      </c>
      <c r="C5631" t="s">
        <v>5072</v>
      </c>
      <c r="D5631" t="s">
        <v>776</v>
      </c>
      <c r="E5631" s="103">
        <v>3.0991323905083906E-4</v>
      </c>
      <c r="F5631" s="103">
        <v>677609</v>
      </c>
      <c r="G5631" s="103">
        <v>5</v>
      </c>
      <c r="H5631" t="s">
        <v>54</v>
      </c>
      <c r="I5631" s="103"/>
    </row>
    <row r="5632" spans="1:9" x14ac:dyDescent="0.35">
      <c r="A5632" t="s">
        <v>7358</v>
      </c>
      <c r="B5632" t="s">
        <v>45</v>
      </c>
      <c r="C5632" t="s">
        <v>5072</v>
      </c>
      <c r="D5632" t="s">
        <v>776</v>
      </c>
      <c r="E5632" s="103">
        <v>1.1217014442960615E-4</v>
      </c>
      <c r="F5632" s="103">
        <v>677609</v>
      </c>
      <c r="G5632" s="103">
        <v>5</v>
      </c>
      <c r="H5632" t="s">
        <v>54</v>
      </c>
      <c r="I5632" s="103"/>
    </row>
    <row r="5633" spans="1:9" x14ac:dyDescent="0.35">
      <c r="A5633" t="s">
        <v>7359</v>
      </c>
      <c r="B5633" t="s">
        <v>46</v>
      </c>
      <c r="C5633" t="s">
        <v>5072</v>
      </c>
      <c r="D5633" t="s">
        <v>776</v>
      </c>
      <c r="E5633" s="103">
        <v>4.059891516803057E-5</v>
      </c>
      <c r="F5633" s="103">
        <v>677609</v>
      </c>
      <c r="G5633" s="103">
        <v>5</v>
      </c>
      <c r="H5633" t="s">
        <v>54</v>
      </c>
      <c r="I5633" s="103"/>
    </row>
    <row r="5634" spans="1:9" x14ac:dyDescent="0.35">
      <c r="A5634" t="s">
        <v>176</v>
      </c>
      <c r="B5634" t="s">
        <v>49</v>
      </c>
      <c r="C5634" t="s">
        <v>42</v>
      </c>
      <c r="D5634" t="s">
        <v>54</v>
      </c>
      <c r="E5634" s="103">
        <v>1</v>
      </c>
      <c r="F5634" s="103">
        <v>677609</v>
      </c>
      <c r="G5634" s="103">
        <v>5</v>
      </c>
      <c r="H5634" t="s">
        <v>54</v>
      </c>
      <c r="I5634" s="103"/>
    </row>
    <row r="5635" spans="1:9" x14ac:dyDescent="0.35">
      <c r="A5635" t="s">
        <v>177</v>
      </c>
      <c r="B5635" t="s">
        <v>50</v>
      </c>
      <c r="C5635" t="s">
        <v>42</v>
      </c>
      <c r="D5635" t="s">
        <v>54</v>
      </c>
      <c r="E5635" s="103">
        <v>756615.3712930429</v>
      </c>
      <c r="F5635" s="103">
        <v>677609</v>
      </c>
      <c r="G5635" s="103">
        <v>5</v>
      </c>
      <c r="H5635" t="s">
        <v>54</v>
      </c>
      <c r="I5635" s="103"/>
    </row>
    <row r="5636" spans="1:9" x14ac:dyDescent="0.35">
      <c r="A5636" t="s">
        <v>1381</v>
      </c>
      <c r="B5636" t="s">
        <v>51</v>
      </c>
      <c r="C5636" t="s">
        <v>42</v>
      </c>
      <c r="D5636" t="s">
        <v>40</v>
      </c>
      <c r="E5636" s="103">
        <v>0.99875728830182708</v>
      </c>
      <c r="F5636" s="103">
        <v>677609</v>
      </c>
      <c r="G5636" s="103">
        <v>5</v>
      </c>
      <c r="H5636" t="s">
        <v>1078</v>
      </c>
      <c r="I5636" s="103"/>
    </row>
    <row r="5637" spans="1:9" x14ac:dyDescent="0.35">
      <c r="A5637" t="s">
        <v>6729</v>
      </c>
      <c r="B5637" t="s">
        <v>51</v>
      </c>
      <c r="C5637" t="s">
        <v>42</v>
      </c>
      <c r="D5637" t="s">
        <v>5070</v>
      </c>
      <c r="E5637" s="103">
        <v>1.0138939030906315</v>
      </c>
      <c r="F5637" s="103">
        <v>677609</v>
      </c>
      <c r="G5637" s="103">
        <v>5</v>
      </c>
      <c r="H5637" t="s">
        <v>1078</v>
      </c>
      <c r="I5637" s="103"/>
    </row>
    <row r="5638" spans="1:9" x14ac:dyDescent="0.35">
      <c r="A5638" t="s">
        <v>6730</v>
      </c>
      <c r="B5638" t="s">
        <v>51</v>
      </c>
      <c r="C5638" t="s">
        <v>42</v>
      </c>
      <c r="D5638" t="s">
        <v>5071</v>
      </c>
      <c r="E5638" s="103">
        <v>0.99932811186357051</v>
      </c>
      <c r="F5638" s="103">
        <v>677609</v>
      </c>
      <c r="G5638" s="103">
        <v>5</v>
      </c>
      <c r="H5638" t="s">
        <v>1078</v>
      </c>
      <c r="I5638" s="103"/>
    </row>
    <row r="5639" spans="1:9" x14ac:dyDescent="0.35">
      <c r="A5639" t="s">
        <v>6731</v>
      </c>
      <c r="B5639" t="s">
        <v>51</v>
      </c>
      <c r="C5639" t="s">
        <v>42</v>
      </c>
      <c r="D5639" t="s">
        <v>5072</v>
      </c>
      <c r="E5639" s="103">
        <v>1.0138324998555006</v>
      </c>
      <c r="F5639" s="103">
        <v>677609</v>
      </c>
      <c r="G5639" s="103">
        <v>5</v>
      </c>
      <c r="H5639" t="s">
        <v>1078</v>
      </c>
      <c r="I5639" s="103"/>
    </row>
    <row r="5640" spans="1:9" x14ac:dyDescent="0.35">
      <c r="A5640" t="s">
        <v>1382</v>
      </c>
      <c r="B5640" t="s">
        <v>51</v>
      </c>
      <c r="C5640" t="s">
        <v>42</v>
      </c>
      <c r="D5640" t="s">
        <v>42</v>
      </c>
      <c r="E5640" s="103">
        <v>1</v>
      </c>
      <c r="F5640" s="103">
        <v>677609</v>
      </c>
      <c r="G5640" s="103">
        <v>5</v>
      </c>
      <c r="H5640" t="s">
        <v>1078</v>
      </c>
      <c r="I5640" s="103"/>
    </row>
    <row r="5641" spans="1:9" x14ac:dyDescent="0.35">
      <c r="A5641" t="s">
        <v>2311</v>
      </c>
      <c r="B5641" t="s">
        <v>51</v>
      </c>
      <c r="C5641" t="s">
        <v>42</v>
      </c>
      <c r="D5641" t="s">
        <v>1767</v>
      </c>
      <c r="E5641" s="103">
        <v>0.99253477346015284</v>
      </c>
      <c r="F5641" s="103">
        <v>677609</v>
      </c>
      <c r="G5641" s="103">
        <v>5</v>
      </c>
      <c r="H5641" t="s">
        <v>1078</v>
      </c>
      <c r="I5641" s="103"/>
    </row>
    <row r="5642" spans="1:9" x14ac:dyDescent="0.35">
      <c r="A5642" t="s">
        <v>2312</v>
      </c>
      <c r="B5642" t="s">
        <v>51</v>
      </c>
      <c r="C5642" t="s">
        <v>42</v>
      </c>
      <c r="D5642" t="s">
        <v>1768</v>
      </c>
      <c r="E5642" s="103">
        <v>0.54683931096947569</v>
      </c>
      <c r="F5642" s="103">
        <v>677609</v>
      </c>
      <c r="G5642" s="103">
        <v>5</v>
      </c>
      <c r="H5642" t="s">
        <v>1078</v>
      </c>
      <c r="I5642" s="103"/>
    </row>
    <row r="5643" spans="1:9" x14ac:dyDescent="0.35">
      <c r="A5643" t="s">
        <v>1383</v>
      </c>
      <c r="B5643" t="s">
        <v>51</v>
      </c>
      <c r="C5643" t="s">
        <v>42</v>
      </c>
      <c r="D5643" t="s">
        <v>340</v>
      </c>
      <c r="E5643" s="103">
        <v>0.98462503693200953</v>
      </c>
      <c r="F5643" s="103">
        <v>677609</v>
      </c>
      <c r="G5643" s="103">
        <v>5</v>
      </c>
      <c r="H5643" t="s">
        <v>1078</v>
      </c>
      <c r="I5643" s="103"/>
    </row>
    <row r="5644" spans="1:9" x14ac:dyDescent="0.35">
      <c r="A5644" t="s">
        <v>1384</v>
      </c>
      <c r="B5644" t="s">
        <v>51</v>
      </c>
      <c r="C5644" t="s">
        <v>42</v>
      </c>
      <c r="D5644" t="s">
        <v>777</v>
      </c>
      <c r="E5644" s="103">
        <v>1.3929436609606305</v>
      </c>
      <c r="F5644" s="103">
        <v>677609</v>
      </c>
      <c r="G5644" s="103">
        <v>5</v>
      </c>
      <c r="H5644" t="s">
        <v>1078</v>
      </c>
      <c r="I5644" s="103"/>
    </row>
    <row r="5645" spans="1:9" x14ac:dyDescent="0.35">
      <c r="A5645" t="s">
        <v>573</v>
      </c>
      <c r="B5645" t="s">
        <v>44</v>
      </c>
      <c r="C5645" t="s">
        <v>42</v>
      </c>
      <c r="D5645" t="s">
        <v>777</v>
      </c>
      <c r="E5645" s="103">
        <v>2.5235792322711179E-3</v>
      </c>
      <c r="F5645" s="103">
        <v>677609</v>
      </c>
      <c r="G5645" s="103">
        <v>5</v>
      </c>
      <c r="H5645" t="s">
        <v>54</v>
      </c>
      <c r="I5645" s="103"/>
    </row>
    <row r="5646" spans="1:9" x14ac:dyDescent="0.35">
      <c r="A5646" t="s">
        <v>574</v>
      </c>
      <c r="B5646" t="s">
        <v>45</v>
      </c>
      <c r="C5646" t="s">
        <v>42</v>
      </c>
      <c r="D5646" t="s">
        <v>777</v>
      </c>
      <c r="E5646" s="103">
        <v>2.8535371229287341E-4</v>
      </c>
      <c r="F5646" s="103">
        <v>677609</v>
      </c>
      <c r="G5646" s="103">
        <v>5</v>
      </c>
      <c r="H5646" t="s">
        <v>54</v>
      </c>
      <c r="I5646" s="103"/>
    </row>
    <row r="5647" spans="1:9" x14ac:dyDescent="0.35">
      <c r="A5647" t="s">
        <v>575</v>
      </c>
      <c r="B5647" t="s">
        <v>46</v>
      </c>
      <c r="C5647" t="s">
        <v>42</v>
      </c>
      <c r="D5647" t="s">
        <v>777</v>
      </c>
      <c r="E5647" s="103">
        <v>1.8116575767630525E-4</v>
      </c>
      <c r="F5647" s="103">
        <v>677609</v>
      </c>
      <c r="G5647" s="103">
        <v>5</v>
      </c>
      <c r="H5647" t="s">
        <v>54</v>
      </c>
      <c r="I5647" s="103"/>
    </row>
    <row r="5648" spans="1:9" x14ac:dyDescent="0.35">
      <c r="A5648" t="s">
        <v>1385</v>
      </c>
      <c r="B5648" t="s">
        <v>51</v>
      </c>
      <c r="C5648" t="s">
        <v>42</v>
      </c>
      <c r="D5648" t="s">
        <v>776</v>
      </c>
      <c r="E5648" s="103">
        <v>3.3380193790208068</v>
      </c>
      <c r="F5648" s="103">
        <v>677609</v>
      </c>
      <c r="G5648" s="103">
        <v>5</v>
      </c>
      <c r="H5648" t="s">
        <v>1078</v>
      </c>
      <c r="I5648" s="103"/>
    </row>
    <row r="5649" spans="1:9" x14ac:dyDescent="0.35">
      <c r="A5649" t="s">
        <v>577</v>
      </c>
      <c r="B5649" t="s">
        <v>44</v>
      </c>
      <c r="C5649" t="s">
        <v>42</v>
      </c>
      <c r="D5649" t="s">
        <v>776</v>
      </c>
      <c r="E5649" s="103">
        <v>3.0991323905083906E-4</v>
      </c>
      <c r="F5649" s="103">
        <v>677609</v>
      </c>
      <c r="G5649" s="103">
        <v>5</v>
      </c>
      <c r="H5649" t="s">
        <v>54</v>
      </c>
      <c r="I5649" s="103"/>
    </row>
    <row r="5650" spans="1:9" x14ac:dyDescent="0.35">
      <c r="A5650" t="s">
        <v>578</v>
      </c>
      <c r="B5650" t="s">
        <v>45</v>
      </c>
      <c r="C5650" t="s">
        <v>42</v>
      </c>
      <c r="D5650" t="s">
        <v>776</v>
      </c>
      <c r="E5650" s="103">
        <v>1.1217014442960615E-4</v>
      </c>
      <c r="F5650" s="103">
        <v>677609</v>
      </c>
      <c r="G5650" s="103">
        <v>5</v>
      </c>
      <c r="H5650" t="s">
        <v>54</v>
      </c>
      <c r="I5650" s="103"/>
    </row>
    <row r="5651" spans="1:9" x14ac:dyDescent="0.35">
      <c r="A5651" t="s">
        <v>579</v>
      </c>
      <c r="B5651" t="s">
        <v>46</v>
      </c>
      <c r="C5651" t="s">
        <v>42</v>
      </c>
      <c r="D5651" t="s">
        <v>776</v>
      </c>
      <c r="E5651" s="103">
        <v>4.059891516803057E-5</v>
      </c>
      <c r="F5651" s="103">
        <v>677609</v>
      </c>
      <c r="G5651" s="103">
        <v>5</v>
      </c>
      <c r="H5651" t="s">
        <v>54</v>
      </c>
      <c r="I5651" s="103"/>
    </row>
    <row r="5652" spans="1:9" x14ac:dyDescent="0.35">
      <c r="A5652" t="s">
        <v>2313</v>
      </c>
      <c r="B5652" t="s">
        <v>49</v>
      </c>
      <c r="C5652" t="s">
        <v>1767</v>
      </c>
      <c r="D5652" t="s">
        <v>54</v>
      </c>
      <c r="E5652" s="103">
        <v>1</v>
      </c>
      <c r="F5652" s="103">
        <v>677609</v>
      </c>
      <c r="G5652" s="103">
        <v>5</v>
      </c>
      <c r="H5652" t="s">
        <v>54</v>
      </c>
      <c r="I5652" s="103"/>
    </row>
    <row r="5653" spans="1:9" x14ac:dyDescent="0.35">
      <c r="A5653" t="s">
        <v>2314</v>
      </c>
      <c r="B5653" t="s">
        <v>50</v>
      </c>
      <c r="C5653" t="s">
        <v>1767</v>
      </c>
      <c r="D5653" t="s">
        <v>54</v>
      </c>
      <c r="E5653" s="103">
        <v>762495.74264588987</v>
      </c>
      <c r="F5653" s="103">
        <v>677609</v>
      </c>
      <c r="G5653" s="103">
        <v>5</v>
      </c>
      <c r="H5653" t="s">
        <v>54</v>
      </c>
      <c r="I5653" s="103"/>
    </row>
    <row r="5654" spans="1:9" x14ac:dyDescent="0.35">
      <c r="A5654" t="s">
        <v>2315</v>
      </c>
      <c r="B5654" t="s">
        <v>51</v>
      </c>
      <c r="C5654" t="s">
        <v>1767</v>
      </c>
      <c r="D5654" t="s">
        <v>40</v>
      </c>
      <c r="E5654" s="103">
        <v>1.0065240287467252</v>
      </c>
      <c r="F5654" s="103">
        <v>677609</v>
      </c>
      <c r="G5654" s="103">
        <v>5</v>
      </c>
      <c r="H5654" t="s">
        <v>1078</v>
      </c>
      <c r="I5654" s="103"/>
    </row>
    <row r="5655" spans="1:9" x14ac:dyDescent="0.35">
      <c r="A5655" t="s">
        <v>6732</v>
      </c>
      <c r="B5655" t="s">
        <v>51</v>
      </c>
      <c r="C5655" t="s">
        <v>1767</v>
      </c>
      <c r="D5655" t="s">
        <v>5070</v>
      </c>
      <c r="E5655" s="103">
        <v>1.0217771195001117</v>
      </c>
      <c r="F5655" s="103">
        <v>677609</v>
      </c>
      <c r="G5655" s="103">
        <v>5</v>
      </c>
      <c r="H5655" t="s">
        <v>1078</v>
      </c>
      <c r="I5655" s="103"/>
    </row>
    <row r="5656" spans="1:9" x14ac:dyDescent="0.35">
      <c r="A5656" t="s">
        <v>6733</v>
      </c>
      <c r="B5656" t="s">
        <v>51</v>
      </c>
      <c r="C5656" t="s">
        <v>1767</v>
      </c>
      <c r="D5656" t="s">
        <v>5071</v>
      </c>
      <c r="E5656" s="103">
        <v>1.0070955151158616</v>
      </c>
      <c r="F5656" s="103">
        <v>677609</v>
      </c>
      <c r="G5656" s="103">
        <v>5</v>
      </c>
      <c r="H5656" t="s">
        <v>1078</v>
      </c>
      <c r="I5656" s="103"/>
    </row>
    <row r="5657" spans="1:9" x14ac:dyDescent="0.35">
      <c r="A5657" t="s">
        <v>6734</v>
      </c>
      <c r="B5657" t="s">
        <v>51</v>
      </c>
      <c r="C5657" t="s">
        <v>1767</v>
      </c>
      <c r="D5657" t="s">
        <v>5072</v>
      </c>
      <c r="E5657" s="103">
        <v>1.0217150515826672</v>
      </c>
      <c r="F5657" s="103">
        <v>677609</v>
      </c>
      <c r="G5657" s="103">
        <v>5</v>
      </c>
      <c r="H5657" t="s">
        <v>1078</v>
      </c>
      <c r="I5657" s="103"/>
    </row>
    <row r="5658" spans="1:9" x14ac:dyDescent="0.35">
      <c r="A5658" t="s">
        <v>2316</v>
      </c>
      <c r="B5658" t="s">
        <v>51</v>
      </c>
      <c r="C5658" t="s">
        <v>1767</v>
      </c>
      <c r="D5658" t="s">
        <v>42</v>
      </c>
      <c r="E5658" s="103">
        <v>1.0077449768646032</v>
      </c>
      <c r="F5658" s="103">
        <v>677609</v>
      </c>
      <c r="G5658" s="103">
        <v>5</v>
      </c>
      <c r="H5658" t="s">
        <v>1078</v>
      </c>
      <c r="I5658" s="103"/>
    </row>
    <row r="5659" spans="1:9" x14ac:dyDescent="0.35">
      <c r="A5659" t="s">
        <v>2317</v>
      </c>
      <c r="B5659" t="s">
        <v>51</v>
      </c>
      <c r="C5659" t="s">
        <v>1767</v>
      </c>
      <c r="D5659" t="s">
        <v>1767</v>
      </c>
      <c r="E5659" s="103">
        <v>1</v>
      </c>
      <c r="F5659" s="103">
        <v>677609</v>
      </c>
      <c r="G5659" s="103">
        <v>5</v>
      </c>
      <c r="H5659" t="s">
        <v>1078</v>
      </c>
      <c r="I5659" s="103"/>
    </row>
    <row r="5660" spans="1:9" x14ac:dyDescent="0.35">
      <c r="A5660" t="s">
        <v>2318</v>
      </c>
      <c r="B5660" t="s">
        <v>51</v>
      </c>
      <c r="C5660" t="s">
        <v>1767</v>
      </c>
      <c r="D5660" t="s">
        <v>1768</v>
      </c>
      <c r="E5660" s="103">
        <v>0.5501511994540712</v>
      </c>
      <c r="F5660" s="103">
        <v>677609</v>
      </c>
      <c r="G5660" s="103">
        <v>5</v>
      </c>
      <c r="H5660" t="s">
        <v>1078</v>
      </c>
      <c r="I5660" s="103"/>
    </row>
    <row r="5661" spans="1:9" x14ac:dyDescent="0.35">
      <c r="A5661" t="s">
        <v>2319</v>
      </c>
      <c r="B5661" t="s">
        <v>51</v>
      </c>
      <c r="C5661" t="s">
        <v>1767</v>
      </c>
      <c r="D5661" t="s">
        <v>340</v>
      </c>
      <c r="E5661" s="103">
        <v>0.99236033234532295</v>
      </c>
      <c r="F5661" s="103">
        <v>677609</v>
      </c>
      <c r="G5661" s="103">
        <v>5</v>
      </c>
      <c r="H5661" t="s">
        <v>1078</v>
      </c>
      <c r="I5661" s="103"/>
    </row>
    <row r="5662" spans="1:9" x14ac:dyDescent="0.35">
      <c r="A5662" t="s">
        <v>2320</v>
      </c>
      <c r="B5662" t="s">
        <v>51</v>
      </c>
      <c r="C5662" t="s">
        <v>1767</v>
      </c>
      <c r="D5662" t="s">
        <v>777</v>
      </c>
      <c r="E5662" s="103">
        <v>1.4025955133440486</v>
      </c>
      <c r="F5662" s="103">
        <v>677609</v>
      </c>
      <c r="G5662" s="103">
        <v>5</v>
      </c>
      <c r="H5662" t="s">
        <v>1078</v>
      </c>
      <c r="I5662" s="103"/>
    </row>
    <row r="5663" spans="1:9" x14ac:dyDescent="0.35">
      <c r="A5663" t="s">
        <v>2321</v>
      </c>
      <c r="B5663" t="s">
        <v>44</v>
      </c>
      <c r="C5663" t="s">
        <v>1767</v>
      </c>
      <c r="D5663" t="s">
        <v>777</v>
      </c>
      <c r="E5663" s="103">
        <v>2.5235792322711179E-3</v>
      </c>
      <c r="F5663" s="103">
        <v>677609</v>
      </c>
      <c r="G5663" s="103">
        <v>5</v>
      </c>
      <c r="H5663" t="s">
        <v>54</v>
      </c>
      <c r="I5663" s="103"/>
    </row>
    <row r="5664" spans="1:9" x14ac:dyDescent="0.35">
      <c r="A5664" t="s">
        <v>2322</v>
      </c>
      <c r="B5664" t="s">
        <v>45</v>
      </c>
      <c r="C5664" t="s">
        <v>1767</v>
      </c>
      <c r="D5664" t="s">
        <v>777</v>
      </c>
      <c r="E5664" s="103">
        <v>2.7463396960331873E-4</v>
      </c>
      <c r="F5664" s="103">
        <v>677609</v>
      </c>
      <c r="G5664" s="103">
        <v>5</v>
      </c>
      <c r="H5664" t="s">
        <v>54</v>
      </c>
      <c r="I5664" s="103"/>
    </row>
    <row r="5665" spans="1:9" x14ac:dyDescent="0.35">
      <c r="A5665" t="s">
        <v>2323</v>
      </c>
      <c r="B5665" t="s">
        <v>46</v>
      </c>
      <c r="C5665" t="s">
        <v>1767</v>
      </c>
      <c r="D5665" t="s">
        <v>777</v>
      </c>
      <c r="E5665" s="103">
        <v>1.8070822947559122E-4</v>
      </c>
      <c r="F5665" s="103">
        <v>677609</v>
      </c>
      <c r="G5665" s="103">
        <v>5</v>
      </c>
      <c r="H5665" t="s">
        <v>54</v>
      </c>
      <c r="I5665" s="103"/>
    </row>
    <row r="5666" spans="1:9" x14ac:dyDescent="0.35">
      <c r="A5666" t="s">
        <v>2324</v>
      </c>
      <c r="B5666" t="s">
        <v>51</v>
      </c>
      <c r="C5666" t="s">
        <v>1767</v>
      </c>
      <c r="D5666" t="s">
        <v>776</v>
      </c>
      <c r="E5666" s="103">
        <v>3.363234726170484</v>
      </c>
      <c r="F5666" s="103">
        <v>677609</v>
      </c>
      <c r="G5666" s="103">
        <v>5</v>
      </c>
      <c r="H5666" t="s">
        <v>1078</v>
      </c>
      <c r="I5666" s="103"/>
    </row>
    <row r="5667" spans="1:9" x14ac:dyDescent="0.35">
      <c r="A5667" t="s">
        <v>2325</v>
      </c>
      <c r="B5667" t="s">
        <v>44</v>
      </c>
      <c r="C5667" t="s">
        <v>1767</v>
      </c>
      <c r="D5667" t="s">
        <v>776</v>
      </c>
      <c r="E5667" s="103">
        <v>3.0991323905083906E-4</v>
      </c>
      <c r="F5667" s="103">
        <v>677609</v>
      </c>
      <c r="G5667" s="103">
        <v>5</v>
      </c>
      <c r="H5667" t="s">
        <v>54</v>
      </c>
      <c r="I5667" s="103"/>
    </row>
    <row r="5668" spans="1:9" x14ac:dyDescent="0.35">
      <c r="A5668" t="s">
        <v>2326</v>
      </c>
      <c r="B5668" t="s">
        <v>45</v>
      </c>
      <c r="C5668" t="s">
        <v>1767</v>
      </c>
      <c r="D5668" t="s">
        <v>776</v>
      </c>
      <c r="E5668" s="103">
        <v>1.1217014442960615E-4</v>
      </c>
      <c r="F5668" s="103">
        <v>677609</v>
      </c>
      <c r="G5668" s="103">
        <v>5</v>
      </c>
      <c r="H5668" t="s">
        <v>54</v>
      </c>
      <c r="I5668" s="103"/>
    </row>
    <row r="5669" spans="1:9" x14ac:dyDescent="0.35">
      <c r="A5669" t="s">
        <v>2327</v>
      </c>
      <c r="B5669" t="s">
        <v>46</v>
      </c>
      <c r="C5669" t="s">
        <v>1767</v>
      </c>
      <c r="D5669" t="s">
        <v>776</v>
      </c>
      <c r="E5669" s="103">
        <v>4.059891516803057E-5</v>
      </c>
      <c r="F5669" s="103">
        <v>677609</v>
      </c>
      <c r="G5669" s="103">
        <v>5</v>
      </c>
      <c r="H5669" t="s">
        <v>54</v>
      </c>
      <c r="I5669" s="103"/>
    </row>
    <row r="5670" spans="1:9" x14ac:dyDescent="0.35">
      <c r="A5670" t="s">
        <v>2328</v>
      </c>
      <c r="B5670" t="s">
        <v>49</v>
      </c>
      <c r="C5670" t="s">
        <v>1768</v>
      </c>
      <c r="D5670" t="s">
        <v>54</v>
      </c>
      <c r="E5670" s="103">
        <v>1</v>
      </c>
      <c r="F5670" s="103">
        <v>677609</v>
      </c>
      <c r="G5670" s="103">
        <v>5</v>
      </c>
      <c r="H5670" t="s">
        <v>54</v>
      </c>
      <c r="I5670" s="103"/>
    </row>
    <row r="5671" spans="1:9" x14ac:dyDescent="0.35">
      <c r="A5671" t="s">
        <v>2329</v>
      </c>
      <c r="B5671" t="s">
        <v>50</v>
      </c>
      <c r="C5671" t="s">
        <v>1768</v>
      </c>
      <c r="D5671" t="s">
        <v>54</v>
      </c>
      <c r="E5671" s="103">
        <v>1540424.0604381154</v>
      </c>
      <c r="F5671" s="103">
        <v>677609</v>
      </c>
      <c r="G5671" s="103">
        <v>5</v>
      </c>
      <c r="H5671" t="s">
        <v>54</v>
      </c>
      <c r="I5671" s="103"/>
    </row>
    <row r="5672" spans="1:9" x14ac:dyDescent="0.35">
      <c r="A5672" t="s">
        <v>2330</v>
      </c>
      <c r="B5672" t="s">
        <v>51</v>
      </c>
      <c r="C5672" t="s">
        <v>1768</v>
      </c>
      <c r="D5672" t="s">
        <v>40</v>
      </c>
      <c r="E5672" s="103">
        <v>2.0335336822974233</v>
      </c>
      <c r="F5672" s="103">
        <v>677609</v>
      </c>
      <c r="G5672" s="103">
        <v>5</v>
      </c>
      <c r="H5672" t="s">
        <v>1078</v>
      </c>
      <c r="I5672" s="103"/>
    </row>
    <row r="5673" spans="1:9" x14ac:dyDescent="0.35">
      <c r="A5673" t="s">
        <v>6735</v>
      </c>
      <c r="B5673" t="s">
        <v>51</v>
      </c>
      <c r="C5673" t="s">
        <v>1768</v>
      </c>
      <c r="D5673" t="s">
        <v>5070</v>
      </c>
      <c r="E5673" s="103">
        <v>2.0690822723852786</v>
      </c>
      <c r="F5673" s="103">
        <v>677609</v>
      </c>
      <c r="G5673" s="103">
        <v>5</v>
      </c>
      <c r="H5673" t="s">
        <v>1078</v>
      </c>
      <c r="I5673" s="103"/>
    </row>
    <row r="5674" spans="1:9" x14ac:dyDescent="0.35">
      <c r="A5674" t="s">
        <v>6736</v>
      </c>
      <c r="B5674" t="s">
        <v>51</v>
      </c>
      <c r="C5674" t="s">
        <v>1768</v>
      </c>
      <c r="D5674" t="s">
        <v>5071</v>
      </c>
      <c r="E5674" s="103">
        <v>2.0343384983417367</v>
      </c>
      <c r="F5674" s="103">
        <v>677609</v>
      </c>
      <c r="G5674" s="103">
        <v>5</v>
      </c>
      <c r="H5674" t="s">
        <v>1078</v>
      </c>
      <c r="I5674" s="103"/>
    </row>
    <row r="5675" spans="1:9" x14ac:dyDescent="0.35">
      <c r="A5675" t="s">
        <v>6737</v>
      </c>
      <c r="B5675" t="s">
        <v>51</v>
      </c>
      <c r="C5675" t="s">
        <v>1768</v>
      </c>
      <c r="D5675" t="s">
        <v>5072</v>
      </c>
      <c r="E5675" s="103">
        <v>2.0689543606893905</v>
      </c>
      <c r="F5675" s="103">
        <v>677609</v>
      </c>
      <c r="G5675" s="103">
        <v>5</v>
      </c>
      <c r="H5675" t="s">
        <v>1078</v>
      </c>
      <c r="I5675" s="103"/>
    </row>
    <row r="5676" spans="1:9" x14ac:dyDescent="0.35">
      <c r="A5676" t="s">
        <v>2331</v>
      </c>
      <c r="B5676" t="s">
        <v>51</v>
      </c>
      <c r="C5676" t="s">
        <v>1768</v>
      </c>
      <c r="D5676" t="s">
        <v>42</v>
      </c>
      <c r="E5676" s="103">
        <v>2.033782429885437</v>
      </c>
      <c r="F5676" s="103">
        <v>677609</v>
      </c>
      <c r="G5676" s="103">
        <v>5</v>
      </c>
      <c r="H5676" t="s">
        <v>1078</v>
      </c>
      <c r="I5676" s="103"/>
    </row>
    <row r="5677" spans="1:9" x14ac:dyDescent="0.35">
      <c r="A5677" t="s">
        <v>2332</v>
      </c>
      <c r="B5677" t="s">
        <v>51</v>
      </c>
      <c r="C5677" t="s">
        <v>1768</v>
      </c>
      <c r="D5677" t="s">
        <v>1767</v>
      </c>
      <c r="E5677" s="103">
        <v>2.0143194370902116</v>
      </c>
      <c r="F5677" s="103">
        <v>677609</v>
      </c>
      <c r="G5677" s="103">
        <v>5</v>
      </c>
      <c r="H5677" t="s">
        <v>1078</v>
      </c>
      <c r="I5677" s="103"/>
    </row>
    <row r="5678" spans="1:9" x14ac:dyDescent="0.35">
      <c r="A5678" t="s">
        <v>2333</v>
      </c>
      <c r="B5678" t="s">
        <v>51</v>
      </c>
      <c r="C5678" t="s">
        <v>1768</v>
      </c>
      <c r="D5678" t="s">
        <v>1768</v>
      </c>
      <c r="E5678" s="103">
        <v>1</v>
      </c>
      <c r="F5678" s="103">
        <v>677609</v>
      </c>
      <c r="G5678" s="103">
        <v>5</v>
      </c>
      <c r="H5678" t="s">
        <v>1078</v>
      </c>
      <c r="I5678" s="103"/>
    </row>
    <row r="5679" spans="1:9" x14ac:dyDescent="0.35">
      <c r="A5679" t="s">
        <v>2334</v>
      </c>
      <c r="B5679" t="s">
        <v>51</v>
      </c>
      <c r="C5679" t="s">
        <v>1768</v>
      </c>
      <c r="D5679" t="s">
        <v>340</v>
      </c>
      <c r="E5679" s="103">
        <v>2.0131394443704655</v>
      </c>
      <c r="F5679" s="103">
        <v>677609</v>
      </c>
      <c r="G5679" s="103">
        <v>5</v>
      </c>
      <c r="H5679" t="s">
        <v>1078</v>
      </c>
      <c r="I5679" s="103"/>
    </row>
    <row r="5680" spans="1:9" x14ac:dyDescent="0.35">
      <c r="A5680" t="s">
        <v>2335</v>
      </c>
      <c r="B5680" t="s">
        <v>51</v>
      </c>
      <c r="C5680" t="s">
        <v>1768</v>
      </c>
      <c r="D5680" t="s">
        <v>777</v>
      </c>
      <c r="E5680" s="103">
        <v>2.8157584296711811</v>
      </c>
      <c r="F5680" s="103">
        <v>677609</v>
      </c>
      <c r="G5680" s="103">
        <v>5</v>
      </c>
      <c r="H5680" t="s">
        <v>1078</v>
      </c>
      <c r="I5680" s="103"/>
    </row>
    <row r="5681" spans="1:9" x14ac:dyDescent="0.35">
      <c r="A5681" t="s">
        <v>2336</v>
      </c>
      <c r="B5681" t="s">
        <v>44</v>
      </c>
      <c r="C5681" t="s">
        <v>1768</v>
      </c>
      <c r="D5681" t="s">
        <v>777</v>
      </c>
      <c r="E5681" s="103">
        <v>3.0991323905083906E-4</v>
      </c>
      <c r="F5681" s="103">
        <v>677609</v>
      </c>
      <c r="G5681" s="103">
        <v>5</v>
      </c>
      <c r="H5681" t="s">
        <v>54</v>
      </c>
      <c r="I5681" s="103"/>
    </row>
    <row r="5682" spans="1:9" x14ac:dyDescent="0.35">
      <c r="A5682" t="s">
        <v>2337</v>
      </c>
      <c r="B5682" t="s">
        <v>45</v>
      </c>
      <c r="C5682" t="s">
        <v>1768</v>
      </c>
      <c r="D5682" t="s">
        <v>777</v>
      </c>
      <c r="E5682" s="103">
        <v>2.3618576035663023E-4</v>
      </c>
      <c r="F5682" s="103">
        <v>677609</v>
      </c>
      <c r="G5682" s="103">
        <v>5</v>
      </c>
      <c r="H5682" t="s">
        <v>54</v>
      </c>
      <c r="I5682" s="103"/>
    </row>
    <row r="5683" spans="1:9" x14ac:dyDescent="0.35">
      <c r="A5683" t="s">
        <v>2338</v>
      </c>
      <c r="B5683" t="s">
        <v>46</v>
      </c>
      <c r="C5683" t="s">
        <v>1768</v>
      </c>
      <c r="D5683" t="s">
        <v>777</v>
      </c>
      <c r="E5683" s="103">
        <v>1.7999782993261383E-4</v>
      </c>
      <c r="F5683" s="103">
        <v>677609</v>
      </c>
      <c r="G5683" s="103">
        <v>5</v>
      </c>
      <c r="H5683" t="s">
        <v>54</v>
      </c>
      <c r="I5683" s="103"/>
    </row>
    <row r="5684" spans="1:9" x14ac:dyDescent="0.35">
      <c r="A5684" t="s">
        <v>2339</v>
      </c>
      <c r="B5684" t="s">
        <v>51</v>
      </c>
      <c r="C5684" t="s">
        <v>1768</v>
      </c>
      <c r="D5684" t="s">
        <v>776</v>
      </c>
      <c r="E5684" s="103">
        <v>6.7834963933204122</v>
      </c>
      <c r="F5684" s="103">
        <v>677609</v>
      </c>
      <c r="G5684" s="103">
        <v>5</v>
      </c>
      <c r="H5684" t="s">
        <v>1078</v>
      </c>
      <c r="I5684" s="103"/>
    </row>
    <row r="5685" spans="1:9" x14ac:dyDescent="0.35">
      <c r="A5685" t="s">
        <v>2340</v>
      </c>
      <c r="B5685" t="s">
        <v>44</v>
      </c>
      <c r="C5685" t="s">
        <v>1768</v>
      </c>
      <c r="D5685" t="s">
        <v>776</v>
      </c>
      <c r="E5685" s="103">
        <v>3.0991323905083906E-4</v>
      </c>
      <c r="F5685" s="103">
        <v>677609</v>
      </c>
      <c r="G5685" s="103">
        <v>5</v>
      </c>
      <c r="H5685" t="s">
        <v>54</v>
      </c>
      <c r="I5685" s="103"/>
    </row>
    <row r="5686" spans="1:9" x14ac:dyDescent="0.35">
      <c r="A5686" t="s">
        <v>2341</v>
      </c>
      <c r="B5686" t="s">
        <v>45</v>
      </c>
      <c r="C5686" t="s">
        <v>1768</v>
      </c>
      <c r="D5686" t="s">
        <v>776</v>
      </c>
      <c r="E5686" s="103">
        <v>1.1217014442960615E-4</v>
      </c>
      <c r="F5686" s="103">
        <v>677609</v>
      </c>
      <c r="G5686" s="103">
        <v>5</v>
      </c>
      <c r="H5686" t="s">
        <v>54</v>
      </c>
      <c r="I5686" s="103"/>
    </row>
    <row r="5687" spans="1:9" x14ac:dyDescent="0.35">
      <c r="A5687" t="s">
        <v>2342</v>
      </c>
      <c r="B5687" t="s">
        <v>46</v>
      </c>
      <c r="C5687" t="s">
        <v>1768</v>
      </c>
      <c r="D5687" t="s">
        <v>776</v>
      </c>
      <c r="E5687" s="103">
        <v>4.059891516803057E-5</v>
      </c>
      <c r="F5687" s="103">
        <v>677609</v>
      </c>
      <c r="G5687" s="103">
        <v>5</v>
      </c>
      <c r="H5687" t="s">
        <v>54</v>
      </c>
      <c r="I5687" s="103"/>
    </row>
    <row r="5688" spans="1:9" x14ac:dyDescent="0.35">
      <c r="A5688" t="s">
        <v>408</v>
      </c>
      <c r="B5688" t="s">
        <v>49</v>
      </c>
      <c r="C5688" t="s">
        <v>340</v>
      </c>
      <c r="D5688" t="s">
        <v>54</v>
      </c>
      <c r="E5688" s="103">
        <v>1</v>
      </c>
      <c r="F5688" s="103">
        <v>677609</v>
      </c>
      <c r="G5688" s="103">
        <v>5</v>
      </c>
      <c r="H5688" t="s">
        <v>54</v>
      </c>
      <c r="I5688" s="103"/>
    </row>
    <row r="5689" spans="1:9" x14ac:dyDescent="0.35">
      <c r="A5689" t="s">
        <v>409</v>
      </c>
      <c r="B5689" t="s">
        <v>50</v>
      </c>
      <c r="C5689" t="s">
        <v>340</v>
      </c>
      <c r="D5689" t="s">
        <v>54</v>
      </c>
      <c r="E5689" s="103">
        <v>777956.43003098748</v>
      </c>
      <c r="F5689" s="103">
        <v>677609</v>
      </c>
      <c r="G5689" s="103">
        <v>5</v>
      </c>
      <c r="H5689" t="s">
        <v>54</v>
      </c>
      <c r="I5689" s="103"/>
    </row>
    <row r="5690" spans="1:9" x14ac:dyDescent="0.35">
      <c r="A5690" t="s">
        <v>1386</v>
      </c>
      <c r="B5690" t="s">
        <v>51</v>
      </c>
      <c r="C5690" t="s">
        <v>340</v>
      </c>
      <c r="D5690" t="s">
        <v>40</v>
      </c>
      <c r="E5690" s="103">
        <v>1.0273022886478935</v>
      </c>
      <c r="F5690" s="103">
        <v>677609</v>
      </c>
      <c r="G5690" s="103">
        <v>5</v>
      </c>
      <c r="H5690" t="s">
        <v>1078</v>
      </c>
      <c r="I5690" s="103"/>
    </row>
    <row r="5691" spans="1:9" x14ac:dyDescent="0.35">
      <c r="A5691" t="s">
        <v>6738</v>
      </c>
      <c r="B5691" t="s">
        <v>51</v>
      </c>
      <c r="C5691" t="s">
        <v>340</v>
      </c>
      <c r="D5691" t="s">
        <v>5070</v>
      </c>
      <c r="E5691" s="103">
        <v>1.0685906648778525</v>
      </c>
      <c r="F5691" s="103">
        <v>677609</v>
      </c>
      <c r="G5691" s="103">
        <v>5</v>
      </c>
      <c r="H5691" t="s">
        <v>1078</v>
      </c>
      <c r="I5691" s="103"/>
    </row>
    <row r="5692" spans="1:9" x14ac:dyDescent="0.35">
      <c r="A5692" t="s">
        <v>6739</v>
      </c>
      <c r="B5692" t="s">
        <v>51</v>
      </c>
      <c r="C5692" t="s">
        <v>340</v>
      </c>
      <c r="D5692" t="s">
        <v>5071</v>
      </c>
      <c r="E5692" s="103">
        <v>1.0538642541715102</v>
      </c>
      <c r="F5692" s="103">
        <v>677609</v>
      </c>
      <c r="G5692" s="103">
        <v>5</v>
      </c>
      <c r="H5692" t="s">
        <v>1078</v>
      </c>
      <c r="I5692" s="103"/>
    </row>
    <row r="5693" spans="1:9" x14ac:dyDescent="0.35">
      <c r="A5693" t="s">
        <v>6740</v>
      </c>
      <c r="B5693" t="s">
        <v>51</v>
      </c>
      <c r="C5693" t="s">
        <v>340</v>
      </c>
      <c r="D5693" t="s">
        <v>5072</v>
      </c>
      <c r="E5693" s="103">
        <v>1.068526004110824</v>
      </c>
      <c r="F5693" s="103">
        <v>677609</v>
      </c>
      <c r="G5693" s="103">
        <v>5</v>
      </c>
      <c r="H5693" t="s">
        <v>1078</v>
      </c>
      <c r="I5693" s="103"/>
    </row>
    <row r="5694" spans="1:9" x14ac:dyDescent="0.35">
      <c r="A5694" t="s">
        <v>1387</v>
      </c>
      <c r="B5694" t="s">
        <v>51</v>
      </c>
      <c r="C5694" t="s">
        <v>340</v>
      </c>
      <c r="D5694" t="s">
        <v>42</v>
      </c>
      <c r="E5694" s="103">
        <v>1.0548277196118452</v>
      </c>
      <c r="F5694" s="103">
        <v>677609</v>
      </c>
      <c r="G5694" s="103">
        <v>5</v>
      </c>
      <c r="H5694" t="s">
        <v>1078</v>
      </c>
      <c r="I5694" s="103"/>
    </row>
    <row r="5695" spans="1:9" x14ac:dyDescent="0.35">
      <c r="A5695" t="s">
        <v>2343</v>
      </c>
      <c r="B5695" t="s">
        <v>51</v>
      </c>
      <c r="C5695" t="s">
        <v>340</v>
      </c>
      <c r="D5695" t="s">
        <v>1767</v>
      </c>
      <c r="E5695" s="103">
        <v>1.0473330476846303</v>
      </c>
      <c r="F5695" s="103">
        <v>677609</v>
      </c>
      <c r="G5695" s="103">
        <v>5</v>
      </c>
      <c r="H5695" t="s">
        <v>1078</v>
      </c>
      <c r="I5695" s="103"/>
    </row>
    <row r="5696" spans="1:9" x14ac:dyDescent="0.35">
      <c r="A5696" t="s">
        <v>2344</v>
      </c>
      <c r="B5696" t="s">
        <v>51</v>
      </c>
      <c r="C5696" t="s">
        <v>340</v>
      </c>
      <c r="D5696" t="s">
        <v>1768</v>
      </c>
      <c r="E5696" s="103">
        <v>0.59481946527385676</v>
      </c>
      <c r="F5696" s="103">
        <v>677609</v>
      </c>
      <c r="G5696" s="103">
        <v>5</v>
      </c>
      <c r="H5696" t="s">
        <v>1078</v>
      </c>
      <c r="I5696" s="103"/>
    </row>
    <row r="5697" spans="1:9" x14ac:dyDescent="0.35">
      <c r="A5697" t="s">
        <v>1388</v>
      </c>
      <c r="B5697" t="s">
        <v>51</v>
      </c>
      <c r="C5697" t="s">
        <v>340</v>
      </c>
      <c r="D5697" t="s">
        <v>340</v>
      </c>
      <c r="E5697" s="103">
        <v>1</v>
      </c>
      <c r="F5697" s="103">
        <v>677609</v>
      </c>
      <c r="G5697" s="103">
        <v>5</v>
      </c>
      <c r="H5697" t="s">
        <v>1078</v>
      </c>
      <c r="I5697" s="103"/>
    </row>
    <row r="5698" spans="1:9" x14ac:dyDescent="0.35">
      <c r="A5698" t="s">
        <v>1389</v>
      </c>
      <c r="B5698" t="s">
        <v>51</v>
      </c>
      <c r="C5698" t="s">
        <v>340</v>
      </c>
      <c r="D5698" t="s">
        <v>777</v>
      </c>
      <c r="E5698" s="103">
        <v>1.4309680392797921</v>
      </c>
      <c r="F5698" s="103">
        <v>677609</v>
      </c>
      <c r="G5698" s="103">
        <v>5</v>
      </c>
      <c r="H5698" t="s">
        <v>1078</v>
      </c>
      <c r="I5698" s="103"/>
    </row>
    <row r="5699" spans="1:9" x14ac:dyDescent="0.35">
      <c r="A5699" t="s">
        <v>581</v>
      </c>
      <c r="B5699" t="s">
        <v>44</v>
      </c>
      <c r="C5699" t="s">
        <v>340</v>
      </c>
      <c r="D5699" t="s">
        <v>777</v>
      </c>
      <c r="E5699" s="103">
        <v>2.2830275276745143E-3</v>
      </c>
      <c r="F5699" s="103">
        <v>677609</v>
      </c>
      <c r="G5699" s="103">
        <v>5</v>
      </c>
      <c r="H5699" t="s">
        <v>54</v>
      </c>
      <c r="I5699" s="103"/>
    </row>
    <row r="5700" spans="1:9" x14ac:dyDescent="0.35">
      <c r="A5700" t="s">
        <v>582</v>
      </c>
      <c r="B5700" t="s">
        <v>45</v>
      </c>
      <c r="C5700" t="s">
        <v>340</v>
      </c>
      <c r="D5700" t="s">
        <v>777</v>
      </c>
      <c r="E5700" s="103">
        <v>5.3324332657724385E-5</v>
      </c>
      <c r="F5700" s="103">
        <v>677609</v>
      </c>
      <c r="G5700" s="103">
        <v>5</v>
      </c>
      <c r="H5700" t="s">
        <v>54</v>
      </c>
      <c r="I5700" s="103"/>
    </row>
    <row r="5701" spans="1:9" x14ac:dyDescent="0.35">
      <c r="A5701" t="s">
        <v>583</v>
      </c>
      <c r="B5701" t="s">
        <v>46</v>
      </c>
      <c r="C5701" t="s">
        <v>340</v>
      </c>
      <c r="D5701" t="s">
        <v>777</v>
      </c>
      <c r="E5701" s="103">
        <v>1.382956433672485E-6</v>
      </c>
      <c r="F5701" s="103">
        <v>677609</v>
      </c>
      <c r="G5701" s="103">
        <v>5</v>
      </c>
      <c r="H5701" t="s">
        <v>54</v>
      </c>
      <c r="I5701" s="103"/>
    </row>
    <row r="5702" spans="1:9" x14ac:dyDescent="0.35">
      <c r="A5702" t="s">
        <v>1390</v>
      </c>
      <c r="B5702" t="s">
        <v>51</v>
      </c>
      <c r="C5702" t="s">
        <v>340</v>
      </c>
      <c r="D5702" t="s">
        <v>776</v>
      </c>
      <c r="E5702" s="103">
        <v>3.4313875215576046</v>
      </c>
      <c r="F5702" s="103">
        <v>677609</v>
      </c>
      <c r="G5702" s="103">
        <v>5</v>
      </c>
      <c r="H5702" t="s">
        <v>1078</v>
      </c>
      <c r="I5702" s="103"/>
    </row>
    <row r="5703" spans="1:9" x14ac:dyDescent="0.35">
      <c r="A5703" t="s">
        <v>585</v>
      </c>
      <c r="B5703" t="s">
        <v>44</v>
      </c>
      <c r="C5703" t="s">
        <v>340</v>
      </c>
      <c r="D5703" t="s">
        <v>776</v>
      </c>
      <c r="E5703" s="103">
        <v>0</v>
      </c>
      <c r="F5703" s="103">
        <v>677609</v>
      </c>
      <c r="G5703" s="103">
        <v>5</v>
      </c>
      <c r="H5703" t="s">
        <v>54</v>
      </c>
      <c r="I5703" s="103"/>
    </row>
    <row r="5704" spans="1:9" x14ac:dyDescent="0.35">
      <c r="A5704" t="s">
        <v>586</v>
      </c>
      <c r="B5704" t="s">
        <v>45</v>
      </c>
      <c r="C5704" t="s">
        <v>340</v>
      </c>
      <c r="D5704" t="s">
        <v>776</v>
      </c>
      <c r="E5704" s="103">
        <v>0</v>
      </c>
      <c r="F5704" s="103">
        <v>677609</v>
      </c>
      <c r="G5704" s="103">
        <v>5</v>
      </c>
      <c r="H5704" t="s">
        <v>54</v>
      </c>
      <c r="I5704" s="103"/>
    </row>
    <row r="5705" spans="1:9" x14ac:dyDescent="0.35">
      <c r="A5705" t="s">
        <v>587</v>
      </c>
      <c r="B5705" t="s">
        <v>46</v>
      </c>
      <c r="C5705" t="s">
        <v>340</v>
      </c>
      <c r="D5705" t="s">
        <v>776</v>
      </c>
      <c r="E5705" s="103">
        <v>0</v>
      </c>
      <c r="F5705" s="103">
        <v>677609</v>
      </c>
      <c r="G5705" s="103">
        <v>5</v>
      </c>
      <c r="H5705" t="s">
        <v>54</v>
      </c>
      <c r="I5705" s="103"/>
    </row>
    <row r="5706" spans="1:9" x14ac:dyDescent="0.35">
      <c r="A5706" t="s">
        <v>1391</v>
      </c>
      <c r="B5706" t="s">
        <v>51</v>
      </c>
      <c r="C5706" t="s">
        <v>353</v>
      </c>
      <c r="D5706" t="s">
        <v>40</v>
      </c>
      <c r="E5706" s="103">
        <v>6.0852981206464013E-2</v>
      </c>
      <c r="F5706" s="103">
        <v>677609</v>
      </c>
      <c r="G5706" s="103">
        <v>5</v>
      </c>
      <c r="H5706" t="s">
        <v>1078</v>
      </c>
      <c r="I5706" s="103"/>
    </row>
    <row r="5707" spans="1:9" x14ac:dyDescent="0.35">
      <c r="A5707" t="s">
        <v>6741</v>
      </c>
      <c r="B5707" t="s">
        <v>51</v>
      </c>
      <c r="C5707" t="s">
        <v>353</v>
      </c>
      <c r="D5707" t="s">
        <v>5070</v>
      </c>
      <c r="E5707" s="103">
        <v>6.5793099833928337E-2</v>
      </c>
      <c r="F5707" s="103">
        <v>677609</v>
      </c>
      <c r="G5707" s="103">
        <v>5</v>
      </c>
      <c r="H5707" t="s">
        <v>1078</v>
      </c>
      <c r="I5707" s="103"/>
    </row>
    <row r="5708" spans="1:9" x14ac:dyDescent="0.35">
      <c r="A5708" t="s">
        <v>6742</v>
      </c>
      <c r="B5708" t="s">
        <v>51</v>
      </c>
      <c r="C5708" t="s">
        <v>353</v>
      </c>
      <c r="D5708" t="s">
        <v>5071</v>
      </c>
      <c r="E5708" s="103">
        <v>6.0854946872389348E-2</v>
      </c>
      <c r="F5708" s="103">
        <v>677609</v>
      </c>
      <c r="G5708" s="103">
        <v>5</v>
      </c>
      <c r="H5708" t="s">
        <v>1078</v>
      </c>
      <c r="I5708" s="103"/>
    </row>
    <row r="5709" spans="1:9" x14ac:dyDescent="0.35">
      <c r="A5709" t="s">
        <v>6743</v>
      </c>
      <c r="B5709" t="s">
        <v>51</v>
      </c>
      <c r="C5709" t="s">
        <v>353</v>
      </c>
      <c r="D5709" t="s">
        <v>5072</v>
      </c>
      <c r="E5709" s="103">
        <v>6.5790361650249068E-2</v>
      </c>
      <c r="F5709" s="103">
        <v>677609</v>
      </c>
      <c r="G5709" s="103">
        <v>5</v>
      </c>
      <c r="H5709" t="s">
        <v>1078</v>
      </c>
      <c r="I5709" s="103"/>
    </row>
    <row r="5710" spans="1:9" x14ac:dyDescent="0.35">
      <c r="A5710" t="s">
        <v>1392</v>
      </c>
      <c r="B5710" t="s">
        <v>51</v>
      </c>
      <c r="C5710" t="s">
        <v>353</v>
      </c>
      <c r="D5710" t="s">
        <v>42</v>
      </c>
      <c r="E5710" s="103">
        <v>6.4895308930700155E-2</v>
      </c>
      <c r="F5710" s="103">
        <v>677609</v>
      </c>
      <c r="G5710" s="103">
        <v>5</v>
      </c>
      <c r="H5710" t="s">
        <v>1078</v>
      </c>
      <c r="I5710" s="103"/>
    </row>
    <row r="5711" spans="1:9" x14ac:dyDescent="0.35">
      <c r="A5711" t="s">
        <v>2345</v>
      </c>
      <c r="B5711" t="s">
        <v>51</v>
      </c>
      <c r="C5711" t="s">
        <v>353</v>
      </c>
      <c r="D5711" t="s">
        <v>1767</v>
      </c>
      <c r="E5711" s="103">
        <v>6.4401281404510735E-2</v>
      </c>
      <c r="F5711" s="103">
        <v>677609</v>
      </c>
      <c r="G5711" s="103">
        <v>5</v>
      </c>
      <c r="H5711" t="s">
        <v>1078</v>
      </c>
      <c r="I5711" s="103"/>
    </row>
    <row r="5712" spans="1:9" x14ac:dyDescent="0.35">
      <c r="A5712" t="s">
        <v>2346</v>
      </c>
      <c r="B5712" t="s">
        <v>51</v>
      </c>
      <c r="C5712" t="s">
        <v>353</v>
      </c>
      <c r="D5712" t="s">
        <v>1768</v>
      </c>
      <c r="E5712" s="103">
        <v>2.9880671445906008E-2</v>
      </c>
      <c r="F5712" s="103">
        <v>677609</v>
      </c>
      <c r="G5712" s="103">
        <v>5</v>
      </c>
      <c r="H5712" t="s">
        <v>1078</v>
      </c>
      <c r="I5712" s="103"/>
    </row>
    <row r="5713" spans="1:9" x14ac:dyDescent="0.35">
      <c r="A5713" t="s">
        <v>1393</v>
      </c>
      <c r="B5713" t="s">
        <v>51</v>
      </c>
      <c r="C5713" t="s">
        <v>353</v>
      </c>
      <c r="D5713" t="s">
        <v>340</v>
      </c>
      <c r="E5713" s="103">
        <v>6.4369237352379774E-2</v>
      </c>
      <c r="F5713" s="103">
        <v>677609</v>
      </c>
      <c r="G5713" s="103">
        <v>5</v>
      </c>
      <c r="H5713" t="s">
        <v>1078</v>
      </c>
      <c r="I5713" s="103"/>
    </row>
    <row r="5714" spans="1:9" x14ac:dyDescent="0.35">
      <c r="A5714" t="s">
        <v>1394</v>
      </c>
      <c r="B5714" t="s">
        <v>51</v>
      </c>
      <c r="C5714" t="s">
        <v>353</v>
      </c>
      <c r="D5714" t="s">
        <v>777</v>
      </c>
      <c r="E5714" s="103">
        <v>8.1936081899750227E-2</v>
      </c>
      <c r="F5714" s="103">
        <v>677609</v>
      </c>
      <c r="G5714" s="103">
        <v>5</v>
      </c>
      <c r="H5714" t="s">
        <v>1078</v>
      </c>
      <c r="I5714" s="103"/>
    </row>
    <row r="5715" spans="1:9" x14ac:dyDescent="0.35">
      <c r="A5715" t="s">
        <v>1395</v>
      </c>
      <c r="B5715" t="s">
        <v>51</v>
      </c>
      <c r="C5715" t="s">
        <v>353</v>
      </c>
      <c r="D5715" t="s">
        <v>776</v>
      </c>
      <c r="E5715" s="103">
        <v>0.20240384581698836</v>
      </c>
      <c r="F5715" s="103">
        <v>677609</v>
      </c>
      <c r="G5715" s="103">
        <v>5</v>
      </c>
      <c r="H5715" t="s">
        <v>1078</v>
      </c>
      <c r="I5715" s="103"/>
    </row>
    <row r="5716" spans="1:9" x14ac:dyDescent="0.35">
      <c r="A5716" t="s">
        <v>8381</v>
      </c>
      <c r="B5716" t="s">
        <v>47</v>
      </c>
      <c r="C5716" t="s">
        <v>7626</v>
      </c>
      <c r="D5716" t="s">
        <v>54</v>
      </c>
      <c r="E5716" s="103">
        <v>0</v>
      </c>
      <c r="F5716" s="103">
        <v>677609</v>
      </c>
      <c r="G5716" s="103">
        <v>5</v>
      </c>
      <c r="H5716" t="s">
        <v>54</v>
      </c>
      <c r="I5716" s="103"/>
    </row>
    <row r="5717" spans="1:9" x14ac:dyDescent="0.35">
      <c r="A5717" t="s">
        <v>8382</v>
      </c>
      <c r="B5717" t="s">
        <v>48</v>
      </c>
      <c r="C5717" t="s">
        <v>7626</v>
      </c>
      <c r="D5717" t="s">
        <v>54</v>
      </c>
      <c r="E5717" s="103">
        <v>0</v>
      </c>
      <c r="F5717" s="103">
        <v>677609</v>
      </c>
      <c r="G5717" s="103">
        <v>5</v>
      </c>
      <c r="H5717" t="s">
        <v>54</v>
      </c>
      <c r="I5717" s="103"/>
    </row>
    <row r="5718" spans="1:9" x14ac:dyDescent="0.35">
      <c r="A5718" t="s">
        <v>8383</v>
      </c>
      <c r="B5718" t="s">
        <v>49</v>
      </c>
      <c r="C5718" t="s">
        <v>7626</v>
      </c>
      <c r="D5718" t="s">
        <v>54</v>
      </c>
      <c r="E5718" s="103">
        <v>0</v>
      </c>
      <c r="F5718" s="103">
        <v>677609</v>
      </c>
      <c r="G5718" s="103">
        <v>5</v>
      </c>
      <c r="H5718" t="s">
        <v>54</v>
      </c>
      <c r="I5718" s="103"/>
    </row>
    <row r="5719" spans="1:9" x14ac:dyDescent="0.35">
      <c r="A5719" t="s">
        <v>8384</v>
      </c>
      <c r="B5719" t="s">
        <v>50</v>
      </c>
      <c r="C5719" t="s">
        <v>7626</v>
      </c>
      <c r="D5719" t="s">
        <v>54</v>
      </c>
      <c r="E5719" s="103">
        <v>0</v>
      </c>
      <c r="F5719" s="103">
        <v>677609</v>
      </c>
      <c r="G5719" s="103">
        <v>5</v>
      </c>
      <c r="H5719" t="s">
        <v>54</v>
      </c>
      <c r="I5719" s="103"/>
    </row>
    <row r="5720" spans="1:9" x14ac:dyDescent="0.35">
      <c r="A5720" t="s">
        <v>4993</v>
      </c>
      <c r="B5720" t="s">
        <v>47</v>
      </c>
      <c r="C5720" t="s">
        <v>4874</v>
      </c>
      <c r="D5720" t="s">
        <v>54</v>
      </c>
      <c r="E5720" s="103">
        <v>19843</v>
      </c>
      <c r="F5720" s="103">
        <v>677609</v>
      </c>
      <c r="G5720" s="103">
        <v>5</v>
      </c>
      <c r="H5720" t="s">
        <v>54</v>
      </c>
      <c r="I5720" s="103"/>
    </row>
    <row r="5721" spans="1:9" x14ac:dyDescent="0.35">
      <c r="A5721" t="s">
        <v>4994</v>
      </c>
      <c r="B5721" t="s">
        <v>48</v>
      </c>
      <c r="C5721" t="s">
        <v>4874</v>
      </c>
      <c r="D5721" t="s">
        <v>54</v>
      </c>
      <c r="E5721" s="103">
        <v>31457979.583984375</v>
      </c>
      <c r="F5721" s="103">
        <v>677609</v>
      </c>
      <c r="G5721" s="103">
        <v>5</v>
      </c>
      <c r="H5721" t="s">
        <v>54</v>
      </c>
      <c r="I5721" s="103"/>
    </row>
    <row r="5722" spans="1:9" x14ac:dyDescent="0.35">
      <c r="A5722" t="s">
        <v>4995</v>
      </c>
      <c r="B5722" t="s">
        <v>49</v>
      </c>
      <c r="C5722" t="s">
        <v>4874</v>
      </c>
      <c r="D5722" t="s">
        <v>54</v>
      </c>
      <c r="E5722" s="103">
        <v>2.9283849535646663E-2</v>
      </c>
      <c r="F5722" s="103">
        <v>677609</v>
      </c>
      <c r="G5722" s="103">
        <v>5</v>
      </c>
      <c r="H5722" t="s">
        <v>54</v>
      </c>
      <c r="I5722" s="103"/>
    </row>
    <row r="5723" spans="1:9" x14ac:dyDescent="0.35">
      <c r="A5723" t="s">
        <v>4996</v>
      </c>
      <c r="B5723" t="s">
        <v>50</v>
      </c>
      <c r="C5723" t="s">
        <v>4874</v>
      </c>
      <c r="D5723" t="s">
        <v>54</v>
      </c>
      <c r="E5723" s="103">
        <v>46.424973080322687</v>
      </c>
      <c r="F5723" s="103">
        <v>677609</v>
      </c>
      <c r="G5723" s="103">
        <v>5</v>
      </c>
      <c r="H5723" t="s">
        <v>54</v>
      </c>
      <c r="I5723" s="103"/>
    </row>
    <row r="5724" spans="1:9" x14ac:dyDescent="0.35">
      <c r="A5724" t="s">
        <v>4997</v>
      </c>
      <c r="B5724" t="s">
        <v>51</v>
      </c>
      <c r="C5724" t="s">
        <v>4874</v>
      </c>
      <c r="D5724" t="s">
        <v>40</v>
      </c>
      <c r="E5724" s="103">
        <v>2.056931723780559E-3</v>
      </c>
      <c r="F5724" s="103">
        <v>677609</v>
      </c>
      <c r="G5724" s="103">
        <v>5</v>
      </c>
      <c r="H5724" t="s">
        <v>1078</v>
      </c>
      <c r="I5724" s="103"/>
    </row>
    <row r="5725" spans="1:9" x14ac:dyDescent="0.35">
      <c r="A5725" t="s">
        <v>6744</v>
      </c>
      <c r="B5725" t="s">
        <v>51</v>
      </c>
      <c r="C5725" t="s">
        <v>4874</v>
      </c>
      <c r="D5725" t="s">
        <v>5070</v>
      </c>
      <c r="E5725" s="103">
        <v>2.0854731697327517E-3</v>
      </c>
      <c r="F5725" s="103">
        <v>677609</v>
      </c>
      <c r="G5725" s="103">
        <v>5</v>
      </c>
      <c r="H5725" t="s">
        <v>1078</v>
      </c>
      <c r="I5725" s="103"/>
    </row>
    <row r="5726" spans="1:9" x14ac:dyDescent="0.35">
      <c r="A5726" t="s">
        <v>6745</v>
      </c>
      <c r="B5726" t="s">
        <v>51</v>
      </c>
      <c r="C5726" t="s">
        <v>4874</v>
      </c>
      <c r="D5726" t="s">
        <v>5071</v>
      </c>
      <c r="E5726" s="103">
        <v>2.056931723780559E-3</v>
      </c>
      <c r="F5726" s="103">
        <v>677609</v>
      </c>
      <c r="G5726" s="103">
        <v>5</v>
      </c>
      <c r="H5726" t="s">
        <v>1078</v>
      </c>
      <c r="I5726" s="103"/>
    </row>
    <row r="5727" spans="1:9" x14ac:dyDescent="0.35">
      <c r="A5727" t="s">
        <v>6746</v>
      </c>
      <c r="B5727" t="s">
        <v>51</v>
      </c>
      <c r="C5727" t="s">
        <v>4874</v>
      </c>
      <c r="D5727" t="s">
        <v>5072</v>
      </c>
      <c r="E5727" s="103">
        <v>2.0778152910932344E-3</v>
      </c>
      <c r="F5727" s="103">
        <v>677609</v>
      </c>
      <c r="G5727" s="103">
        <v>5</v>
      </c>
      <c r="H5727" t="s">
        <v>1078</v>
      </c>
      <c r="I5727" s="103"/>
    </row>
    <row r="5728" spans="1:9" x14ac:dyDescent="0.35">
      <c r="A5728" t="s">
        <v>4998</v>
      </c>
      <c r="B5728" t="s">
        <v>51</v>
      </c>
      <c r="C5728" t="s">
        <v>4874</v>
      </c>
      <c r="D5728" t="s">
        <v>42</v>
      </c>
      <c r="E5728" s="103">
        <v>2.0666247033354289E-3</v>
      </c>
      <c r="F5728" s="103">
        <v>677609</v>
      </c>
      <c r="G5728" s="103">
        <v>5</v>
      </c>
      <c r="H5728" t="s">
        <v>1078</v>
      </c>
      <c r="I5728" s="103"/>
    </row>
    <row r="5729" spans="1:9" x14ac:dyDescent="0.35">
      <c r="A5729" t="s">
        <v>4999</v>
      </c>
      <c r="B5729" t="s">
        <v>51</v>
      </c>
      <c r="C5729" t="s">
        <v>4874</v>
      </c>
      <c r="D5729" t="s">
        <v>1767</v>
      </c>
      <c r="E5729" s="103">
        <v>2.0449443111478735E-3</v>
      </c>
      <c r="F5729" s="103">
        <v>677609</v>
      </c>
      <c r="G5729" s="103">
        <v>5</v>
      </c>
      <c r="H5729" t="s">
        <v>1078</v>
      </c>
      <c r="I5729" s="103"/>
    </row>
    <row r="5730" spans="1:9" x14ac:dyDescent="0.35">
      <c r="A5730" t="s">
        <v>5000</v>
      </c>
      <c r="B5730" t="s">
        <v>51</v>
      </c>
      <c r="C5730" t="s">
        <v>4874</v>
      </c>
      <c r="D5730" t="s">
        <v>1768</v>
      </c>
      <c r="E5730" s="103">
        <v>1.0735235866635657E-3</v>
      </c>
      <c r="F5730" s="103">
        <v>677609</v>
      </c>
      <c r="G5730" s="103">
        <v>5</v>
      </c>
      <c r="H5730" t="s">
        <v>1078</v>
      </c>
      <c r="I5730" s="103"/>
    </row>
    <row r="5731" spans="1:9" x14ac:dyDescent="0.35">
      <c r="A5731" t="s">
        <v>5001</v>
      </c>
      <c r="B5731" t="s">
        <v>51</v>
      </c>
      <c r="C5731" t="s">
        <v>4874</v>
      </c>
      <c r="D5731" t="s">
        <v>340</v>
      </c>
      <c r="E5731" s="103">
        <v>1.9753433569747016E-3</v>
      </c>
      <c r="F5731" s="103">
        <v>677609</v>
      </c>
      <c r="G5731" s="103">
        <v>5</v>
      </c>
      <c r="H5731" t="s">
        <v>1078</v>
      </c>
      <c r="I5731" s="103"/>
    </row>
    <row r="5732" spans="1:9" x14ac:dyDescent="0.35">
      <c r="A5732" t="s">
        <v>5002</v>
      </c>
      <c r="B5732" t="s">
        <v>51</v>
      </c>
      <c r="C5732" t="s">
        <v>4874</v>
      </c>
      <c r="D5732" t="s">
        <v>777</v>
      </c>
      <c r="E5732" s="103">
        <v>2.7075432008067902E-3</v>
      </c>
      <c r="F5732" s="103">
        <v>677609</v>
      </c>
      <c r="G5732" s="103">
        <v>5</v>
      </c>
      <c r="H5732" t="s">
        <v>1078</v>
      </c>
      <c r="I5732" s="103"/>
    </row>
    <row r="5733" spans="1:9" x14ac:dyDescent="0.35">
      <c r="A5733" t="s">
        <v>5003</v>
      </c>
      <c r="B5733" t="s">
        <v>51</v>
      </c>
      <c r="C5733" t="s">
        <v>4874</v>
      </c>
      <c r="D5733" t="s">
        <v>776</v>
      </c>
      <c r="E5733" s="103">
        <v>6.8633630281969213E-3</v>
      </c>
      <c r="F5733" s="103">
        <v>677609</v>
      </c>
      <c r="G5733" s="103">
        <v>5</v>
      </c>
      <c r="H5733" t="s">
        <v>1078</v>
      </c>
      <c r="I5733" s="103"/>
    </row>
    <row r="5734" spans="1:9" x14ac:dyDescent="0.35">
      <c r="A5734" t="s">
        <v>8385</v>
      </c>
      <c r="B5734" t="s">
        <v>47</v>
      </c>
      <c r="C5734" t="s">
        <v>7627</v>
      </c>
      <c r="D5734" t="s">
        <v>54</v>
      </c>
      <c r="E5734" s="103">
        <v>2630</v>
      </c>
      <c r="F5734" s="103">
        <v>677609</v>
      </c>
      <c r="G5734" s="103">
        <v>5</v>
      </c>
      <c r="H5734" t="s">
        <v>54</v>
      </c>
      <c r="I5734" s="103"/>
    </row>
    <row r="5735" spans="1:9" x14ac:dyDescent="0.35">
      <c r="A5735" t="s">
        <v>8386</v>
      </c>
      <c r="B5735" t="s">
        <v>48</v>
      </c>
      <c r="C5735" t="s">
        <v>7627</v>
      </c>
      <c r="D5735" t="s">
        <v>54</v>
      </c>
      <c r="E5735" s="103">
        <v>12598113.478080001</v>
      </c>
      <c r="F5735" s="103">
        <v>677609</v>
      </c>
      <c r="G5735" s="103">
        <v>5</v>
      </c>
      <c r="H5735" t="s">
        <v>54</v>
      </c>
      <c r="I5735" s="103"/>
    </row>
    <row r="5736" spans="1:9" x14ac:dyDescent="0.35">
      <c r="A5736" t="s">
        <v>8387</v>
      </c>
      <c r="B5736" t="s">
        <v>49</v>
      </c>
      <c r="C5736" t="s">
        <v>7627</v>
      </c>
      <c r="D5736" t="s">
        <v>54</v>
      </c>
      <c r="E5736" s="103">
        <v>3.8812943747795559E-3</v>
      </c>
      <c r="F5736" s="103">
        <v>677609</v>
      </c>
      <c r="G5736" s="103">
        <v>5</v>
      </c>
      <c r="H5736" t="s">
        <v>54</v>
      </c>
      <c r="I5736" s="103"/>
    </row>
    <row r="5737" spans="1:9" x14ac:dyDescent="0.35">
      <c r="A5737" t="s">
        <v>8388</v>
      </c>
      <c r="B5737" t="s">
        <v>50</v>
      </c>
      <c r="C5737" t="s">
        <v>7627</v>
      </c>
      <c r="D5737" t="s">
        <v>54</v>
      </c>
      <c r="E5737" s="103">
        <v>18.5920102567705</v>
      </c>
      <c r="F5737" s="103">
        <v>677609</v>
      </c>
      <c r="G5737" s="103">
        <v>5</v>
      </c>
      <c r="H5737" t="s">
        <v>54</v>
      </c>
      <c r="I5737" s="103"/>
    </row>
    <row r="5738" spans="1:9" x14ac:dyDescent="0.35">
      <c r="A5738" t="s">
        <v>8389</v>
      </c>
      <c r="B5738" t="s">
        <v>51</v>
      </c>
      <c r="C5738" t="s">
        <v>7627</v>
      </c>
      <c r="D5738" t="s">
        <v>40</v>
      </c>
      <c r="E5738" s="103">
        <v>6.5753424711578277E-3</v>
      </c>
      <c r="F5738" s="103">
        <v>677609</v>
      </c>
      <c r="G5738" s="103">
        <v>5</v>
      </c>
      <c r="H5738" t="s">
        <v>1078</v>
      </c>
      <c r="I5738" s="103"/>
    </row>
    <row r="5739" spans="1:9" x14ac:dyDescent="0.35">
      <c r="A5739" t="s">
        <v>8390</v>
      </c>
      <c r="B5739" t="s">
        <v>51</v>
      </c>
      <c r="C5739" t="s">
        <v>7627</v>
      </c>
      <c r="D5739" t="s">
        <v>5070</v>
      </c>
      <c r="E5739" s="103">
        <v>6.6188637671970854E-3</v>
      </c>
      <c r="F5739" s="103">
        <v>677609</v>
      </c>
      <c r="G5739" s="103">
        <v>5</v>
      </c>
      <c r="H5739" t="s">
        <v>1078</v>
      </c>
      <c r="I5739" s="103"/>
    </row>
    <row r="5740" spans="1:9" x14ac:dyDescent="0.35">
      <c r="A5740" t="s">
        <v>8391</v>
      </c>
      <c r="B5740" t="s">
        <v>51</v>
      </c>
      <c r="C5740" t="s">
        <v>7627</v>
      </c>
      <c r="D5740" t="s">
        <v>5071</v>
      </c>
      <c r="E5740" s="103">
        <v>6.6188637671970854E-3</v>
      </c>
      <c r="F5740" s="103">
        <v>677609</v>
      </c>
      <c r="G5740" s="103">
        <v>5</v>
      </c>
      <c r="H5740" t="s">
        <v>1078</v>
      </c>
      <c r="I5740" s="103"/>
    </row>
    <row r="5741" spans="1:9" x14ac:dyDescent="0.35">
      <c r="A5741" t="s">
        <v>8392</v>
      </c>
      <c r="B5741" t="s">
        <v>51</v>
      </c>
      <c r="C5741" t="s">
        <v>7627</v>
      </c>
      <c r="D5741" t="s">
        <v>5072</v>
      </c>
      <c r="E5741" s="103">
        <v>6.6188637671970854E-3</v>
      </c>
      <c r="F5741" s="103">
        <v>677609</v>
      </c>
      <c r="G5741" s="103">
        <v>5</v>
      </c>
      <c r="H5741" t="s">
        <v>1078</v>
      </c>
      <c r="I5741" s="103"/>
    </row>
    <row r="5742" spans="1:9" x14ac:dyDescent="0.35">
      <c r="A5742" t="s">
        <v>8393</v>
      </c>
      <c r="B5742" t="s">
        <v>51</v>
      </c>
      <c r="C5742" t="s">
        <v>7627</v>
      </c>
      <c r="D5742" t="s">
        <v>42</v>
      </c>
      <c r="E5742" s="103">
        <v>6.5763784448230498E-3</v>
      </c>
      <c r="F5742" s="103">
        <v>677609</v>
      </c>
      <c r="G5742" s="103">
        <v>5</v>
      </c>
      <c r="H5742" t="s">
        <v>1078</v>
      </c>
      <c r="I5742" s="103"/>
    </row>
    <row r="5743" spans="1:9" x14ac:dyDescent="0.35">
      <c r="A5743" t="s">
        <v>8394</v>
      </c>
      <c r="B5743" t="s">
        <v>51</v>
      </c>
      <c r="C5743" t="s">
        <v>7627</v>
      </c>
      <c r="D5743" t="s">
        <v>1767</v>
      </c>
      <c r="E5743" s="103">
        <v>6.4755022509468199E-3</v>
      </c>
      <c r="F5743" s="103">
        <v>677609</v>
      </c>
      <c r="G5743" s="103">
        <v>5</v>
      </c>
      <c r="H5743" t="s">
        <v>1078</v>
      </c>
      <c r="I5743" s="103"/>
    </row>
    <row r="5744" spans="1:9" x14ac:dyDescent="0.35">
      <c r="A5744" t="s">
        <v>8395</v>
      </c>
      <c r="B5744" t="s">
        <v>51</v>
      </c>
      <c r="C5744" t="s">
        <v>7627</v>
      </c>
      <c r="D5744" t="s">
        <v>1768</v>
      </c>
      <c r="E5744" s="103">
        <v>1.6726984883821004E-3</v>
      </c>
      <c r="F5744" s="103">
        <v>677609</v>
      </c>
      <c r="G5744" s="103">
        <v>5</v>
      </c>
      <c r="H5744" t="s">
        <v>1078</v>
      </c>
      <c r="I5744" s="103"/>
    </row>
    <row r="5745" spans="1:9" x14ac:dyDescent="0.35">
      <c r="A5745" t="s">
        <v>8396</v>
      </c>
      <c r="B5745" t="s">
        <v>51</v>
      </c>
      <c r="C5745" t="s">
        <v>7627</v>
      </c>
      <c r="D5745" t="s">
        <v>340</v>
      </c>
      <c r="E5745" s="103">
        <v>6.1499039139013599E-3</v>
      </c>
      <c r="F5745" s="103">
        <v>677609</v>
      </c>
      <c r="G5745" s="103">
        <v>5</v>
      </c>
      <c r="H5745" t="s">
        <v>1078</v>
      </c>
      <c r="I5745" s="103"/>
    </row>
    <row r="5746" spans="1:9" x14ac:dyDescent="0.35">
      <c r="A5746" t="s">
        <v>8397</v>
      </c>
      <c r="B5746" t="s">
        <v>51</v>
      </c>
      <c r="C5746" t="s">
        <v>7627</v>
      </c>
      <c r="D5746" t="s">
        <v>777</v>
      </c>
      <c r="E5746" s="103">
        <v>7.5970992657700062E-3</v>
      </c>
      <c r="F5746" s="103">
        <v>677609</v>
      </c>
      <c r="G5746" s="103">
        <v>5</v>
      </c>
      <c r="H5746" t="s">
        <v>1078</v>
      </c>
      <c r="I5746" s="103"/>
    </row>
    <row r="5747" spans="1:9" x14ac:dyDescent="0.35">
      <c r="A5747" t="s">
        <v>8398</v>
      </c>
      <c r="B5747" t="s">
        <v>51</v>
      </c>
      <c r="C5747" t="s">
        <v>7627</v>
      </c>
      <c r="D5747" t="s">
        <v>776</v>
      </c>
      <c r="E5747" s="103">
        <v>2.0376036519337393E-2</v>
      </c>
      <c r="F5747" s="103">
        <v>677609</v>
      </c>
      <c r="G5747" s="103">
        <v>5</v>
      </c>
      <c r="H5747" t="s">
        <v>1078</v>
      </c>
      <c r="I5747" s="103"/>
    </row>
    <row r="5748" spans="1:9" x14ac:dyDescent="0.35">
      <c r="A5748" t="s">
        <v>8399</v>
      </c>
      <c r="B5748" t="s">
        <v>47</v>
      </c>
      <c r="C5748" t="s">
        <v>7628</v>
      </c>
      <c r="D5748" t="s">
        <v>54</v>
      </c>
      <c r="E5748" s="103">
        <v>14528</v>
      </c>
      <c r="F5748" s="103">
        <v>677609</v>
      </c>
      <c r="G5748" s="103">
        <v>5</v>
      </c>
      <c r="H5748" t="s">
        <v>54</v>
      </c>
      <c r="I5748" s="103"/>
    </row>
    <row r="5749" spans="1:9" x14ac:dyDescent="0.35">
      <c r="A5749" t="s">
        <v>8400</v>
      </c>
      <c r="B5749" t="s">
        <v>48</v>
      </c>
      <c r="C5749" t="s">
        <v>7628</v>
      </c>
      <c r="D5749" t="s">
        <v>54</v>
      </c>
      <c r="E5749" s="103">
        <v>276582393.65556002</v>
      </c>
      <c r="F5749" s="103">
        <v>677609</v>
      </c>
      <c r="G5749" s="103">
        <v>5</v>
      </c>
      <c r="H5749" t="s">
        <v>54</v>
      </c>
      <c r="I5749" s="103"/>
    </row>
    <row r="5750" spans="1:9" x14ac:dyDescent="0.35">
      <c r="A5750" t="s">
        <v>8401</v>
      </c>
      <c r="B5750" t="s">
        <v>49</v>
      </c>
      <c r="C5750" t="s">
        <v>7628</v>
      </c>
      <c r="D5750" t="s">
        <v>54</v>
      </c>
      <c r="E5750" s="103">
        <v>2.1440093033002809E-2</v>
      </c>
      <c r="F5750" s="103">
        <v>677609</v>
      </c>
      <c r="G5750" s="103">
        <v>5</v>
      </c>
      <c r="H5750" t="s">
        <v>54</v>
      </c>
      <c r="I5750" s="103"/>
    </row>
    <row r="5751" spans="1:9" x14ac:dyDescent="0.35">
      <c r="A5751" t="s">
        <v>8402</v>
      </c>
      <c r="B5751" t="s">
        <v>50</v>
      </c>
      <c r="C5751" t="s">
        <v>7628</v>
      </c>
      <c r="D5751" t="s">
        <v>54</v>
      </c>
      <c r="E5751" s="103">
        <v>408.17402610585162</v>
      </c>
      <c r="F5751" s="103">
        <v>677609</v>
      </c>
      <c r="G5751" s="103">
        <v>5</v>
      </c>
      <c r="H5751" t="s">
        <v>54</v>
      </c>
      <c r="I5751" s="103"/>
    </row>
    <row r="5752" spans="1:9" x14ac:dyDescent="0.35">
      <c r="A5752" t="s">
        <v>8403</v>
      </c>
      <c r="B5752" t="s">
        <v>51</v>
      </c>
      <c r="C5752" t="s">
        <v>7628</v>
      </c>
      <c r="D5752" t="s">
        <v>40</v>
      </c>
      <c r="E5752" s="103">
        <v>2.5315413194752171E-2</v>
      </c>
      <c r="F5752" s="103">
        <v>677609</v>
      </c>
      <c r="G5752" s="103">
        <v>5</v>
      </c>
      <c r="H5752" t="s">
        <v>1078</v>
      </c>
      <c r="I5752" s="103"/>
    </row>
    <row r="5753" spans="1:9" x14ac:dyDescent="0.35">
      <c r="A5753" t="s">
        <v>8404</v>
      </c>
      <c r="B5753" t="s">
        <v>51</v>
      </c>
      <c r="C5753" t="s">
        <v>7628</v>
      </c>
      <c r="D5753" t="s">
        <v>5070</v>
      </c>
      <c r="E5753" s="103">
        <v>7.2212582775668735E-2</v>
      </c>
      <c r="F5753" s="103">
        <v>677609</v>
      </c>
      <c r="G5753" s="103">
        <v>5</v>
      </c>
      <c r="H5753" t="s">
        <v>1078</v>
      </c>
      <c r="I5753" s="103"/>
    </row>
    <row r="5754" spans="1:9" x14ac:dyDescent="0.35">
      <c r="A5754" t="s">
        <v>8405</v>
      </c>
      <c r="B5754" t="s">
        <v>51</v>
      </c>
      <c r="C5754" t="s">
        <v>7628</v>
      </c>
      <c r="D5754" t="s">
        <v>5071</v>
      </c>
      <c r="E5754" s="103">
        <v>7.2189744047418306E-2</v>
      </c>
      <c r="F5754" s="103">
        <v>677609</v>
      </c>
      <c r="G5754" s="103">
        <v>5</v>
      </c>
      <c r="H5754" t="s">
        <v>1078</v>
      </c>
      <c r="I5754" s="103"/>
    </row>
    <row r="5755" spans="1:9" x14ac:dyDescent="0.35">
      <c r="A5755" t="s">
        <v>8406</v>
      </c>
      <c r="B5755" t="s">
        <v>51</v>
      </c>
      <c r="C5755" t="s">
        <v>7628</v>
      </c>
      <c r="D5755" t="s">
        <v>5072</v>
      </c>
      <c r="E5755" s="103">
        <v>7.2212582775668735E-2</v>
      </c>
      <c r="F5755" s="103">
        <v>677609</v>
      </c>
      <c r="G5755" s="103">
        <v>5</v>
      </c>
      <c r="H5755" t="s">
        <v>1078</v>
      </c>
      <c r="I5755" s="103"/>
    </row>
    <row r="5756" spans="1:9" x14ac:dyDescent="0.35">
      <c r="A5756" t="s">
        <v>8407</v>
      </c>
      <c r="B5756" t="s">
        <v>51</v>
      </c>
      <c r="C5756" t="s">
        <v>7628</v>
      </c>
      <c r="D5756" t="s">
        <v>42</v>
      </c>
      <c r="E5756" s="103">
        <v>7.2085103730527234E-2</v>
      </c>
      <c r="F5756" s="103">
        <v>677609</v>
      </c>
      <c r="G5756" s="103">
        <v>5</v>
      </c>
      <c r="H5756" t="s">
        <v>1078</v>
      </c>
      <c r="I5756" s="103"/>
    </row>
    <row r="5757" spans="1:9" x14ac:dyDescent="0.35">
      <c r="A5757" t="s">
        <v>8408</v>
      </c>
      <c r="B5757" t="s">
        <v>51</v>
      </c>
      <c r="C5757" t="s">
        <v>7628</v>
      </c>
      <c r="D5757" t="s">
        <v>1767</v>
      </c>
      <c r="E5757" s="103">
        <v>7.2073199217415881E-2</v>
      </c>
      <c r="F5757" s="103">
        <v>677609</v>
      </c>
      <c r="G5757" s="103">
        <v>5</v>
      </c>
      <c r="H5757" t="s">
        <v>1078</v>
      </c>
      <c r="I5757" s="103"/>
    </row>
    <row r="5758" spans="1:9" x14ac:dyDescent="0.35">
      <c r="A5758" t="s">
        <v>8409</v>
      </c>
      <c r="B5758" t="s">
        <v>51</v>
      </c>
      <c r="C5758" t="s">
        <v>7628</v>
      </c>
      <c r="D5758" t="s">
        <v>1768</v>
      </c>
      <c r="E5758" s="103">
        <v>6.7670956349443992E-2</v>
      </c>
      <c r="F5758" s="103">
        <v>677609</v>
      </c>
      <c r="G5758" s="103">
        <v>5</v>
      </c>
      <c r="H5758" t="s">
        <v>1078</v>
      </c>
      <c r="I5758" s="103"/>
    </row>
    <row r="5759" spans="1:9" x14ac:dyDescent="0.35">
      <c r="A5759" t="s">
        <v>8410</v>
      </c>
      <c r="B5759" t="s">
        <v>51</v>
      </c>
      <c r="C5759" t="s">
        <v>7628</v>
      </c>
      <c r="D5759" t="s">
        <v>340</v>
      </c>
      <c r="E5759" s="103">
        <v>8.6063315174022027E-3</v>
      </c>
      <c r="F5759" s="103">
        <v>677609</v>
      </c>
      <c r="G5759" s="103">
        <v>5</v>
      </c>
      <c r="H5759" t="s">
        <v>1078</v>
      </c>
      <c r="I5759" s="103"/>
    </row>
    <row r="5760" spans="1:9" x14ac:dyDescent="0.35">
      <c r="A5760" t="s">
        <v>8411</v>
      </c>
      <c r="B5760" t="s">
        <v>51</v>
      </c>
      <c r="C5760" t="s">
        <v>7628</v>
      </c>
      <c r="D5760" t="s">
        <v>777</v>
      </c>
      <c r="E5760" s="103">
        <v>3.0442391543868672E-2</v>
      </c>
      <c r="F5760" s="103">
        <v>677609</v>
      </c>
      <c r="G5760" s="103">
        <v>5</v>
      </c>
      <c r="H5760" t="s">
        <v>1078</v>
      </c>
      <c r="I5760" s="103"/>
    </row>
    <row r="5761" spans="1:9" x14ac:dyDescent="0.35">
      <c r="A5761" t="s">
        <v>8412</v>
      </c>
      <c r="B5761" t="s">
        <v>51</v>
      </c>
      <c r="C5761" t="s">
        <v>7628</v>
      </c>
      <c r="D5761" t="s">
        <v>776</v>
      </c>
      <c r="E5761" s="103">
        <v>8.1136124866645135E-2</v>
      </c>
      <c r="F5761" s="103">
        <v>677609</v>
      </c>
      <c r="G5761" s="103">
        <v>5</v>
      </c>
      <c r="H5761" t="s">
        <v>1078</v>
      </c>
      <c r="I5761" s="103"/>
    </row>
    <row r="5762" spans="1:9" x14ac:dyDescent="0.35">
      <c r="A5762" t="s">
        <v>8413</v>
      </c>
      <c r="B5762" t="s">
        <v>47</v>
      </c>
      <c r="C5762" t="s">
        <v>7629</v>
      </c>
      <c r="D5762" t="s">
        <v>54</v>
      </c>
      <c r="E5762" s="103">
        <v>17158</v>
      </c>
      <c r="F5762" s="103">
        <v>677609</v>
      </c>
      <c r="G5762" s="103">
        <v>5</v>
      </c>
      <c r="H5762" t="s">
        <v>54</v>
      </c>
      <c r="I5762" s="103"/>
    </row>
    <row r="5763" spans="1:9" x14ac:dyDescent="0.35">
      <c r="A5763" t="s">
        <v>8414</v>
      </c>
      <c r="B5763" t="s">
        <v>48</v>
      </c>
      <c r="C5763" t="s">
        <v>7629</v>
      </c>
      <c r="D5763" t="s">
        <v>54</v>
      </c>
      <c r="E5763" s="103">
        <v>289180507.13363999</v>
      </c>
      <c r="F5763" s="103">
        <v>677609</v>
      </c>
      <c r="G5763" s="103">
        <v>5</v>
      </c>
      <c r="H5763" t="s">
        <v>54</v>
      </c>
      <c r="I5763" s="103"/>
    </row>
    <row r="5764" spans="1:9" x14ac:dyDescent="0.35">
      <c r="A5764" t="s">
        <v>8415</v>
      </c>
      <c r="B5764" t="s">
        <v>49</v>
      </c>
      <c r="C5764" t="s">
        <v>7629</v>
      </c>
      <c r="D5764" t="s">
        <v>54</v>
      </c>
      <c r="E5764" s="103">
        <v>2.5321387407782364E-2</v>
      </c>
      <c r="F5764" s="103">
        <v>677609</v>
      </c>
      <c r="G5764" s="103">
        <v>5</v>
      </c>
      <c r="H5764" t="s">
        <v>54</v>
      </c>
      <c r="I5764" s="103"/>
    </row>
    <row r="5765" spans="1:9" x14ac:dyDescent="0.35">
      <c r="A5765" t="s">
        <v>8416</v>
      </c>
      <c r="B5765" t="s">
        <v>50</v>
      </c>
      <c r="C5765" t="s">
        <v>7629</v>
      </c>
      <c r="D5765" t="s">
        <v>54</v>
      </c>
      <c r="E5765" s="103">
        <v>426.76603636262212</v>
      </c>
      <c r="F5765" s="103">
        <v>677609</v>
      </c>
      <c r="G5765" s="103">
        <v>5</v>
      </c>
      <c r="H5765" t="s">
        <v>54</v>
      </c>
      <c r="I5765" s="103"/>
    </row>
    <row r="5766" spans="1:9" x14ac:dyDescent="0.35">
      <c r="A5766" t="s">
        <v>8417</v>
      </c>
      <c r="B5766" t="s">
        <v>51</v>
      </c>
      <c r="C5766" t="s">
        <v>7629</v>
      </c>
      <c r="D5766" t="s">
        <v>40</v>
      </c>
      <c r="E5766" s="103">
        <v>2.2442911387836849E-2</v>
      </c>
      <c r="F5766" s="103">
        <v>677609</v>
      </c>
      <c r="G5766" s="103">
        <v>5</v>
      </c>
      <c r="H5766" t="s">
        <v>1078</v>
      </c>
      <c r="I5766" s="103"/>
    </row>
    <row r="5767" spans="1:9" x14ac:dyDescent="0.35">
      <c r="A5767" t="s">
        <v>8418</v>
      </c>
      <c r="B5767" t="s">
        <v>51</v>
      </c>
      <c r="C5767" t="s">
        <v>7629</v>
      </c>
      <c r="D5767" t="s">
        <v>5070</v>
      </c>
      <c r="E5767" s="103">
        <v>6.2158294339237891E-2</v>
      </c>
      <c r="F5767" s="103">
        <v>677609</v>
      </c>
      <c r="G5767" s="103">
        <v>5</v>
      </c>
      <c r="H5767" t="s">
        <v>1078</v>
      </c>
      <c r="I5767" s="103"/>
    </row>
    <row r="5768" spans="1:9" x14ac:dyDescent="0.35">
      <c r="A5768" t="s">
        <v>8419</v>
      </c>
      <c r="B5768" t="s">
        <v>51</v>
      </c>
      <c r="C5768" t="s">
        <v>7629</v>
      </c>
      <c r="D5768" t="s">
        <v>5071</v>
      </c>
      <c r="E5768" s="103">
        <v>6.2138956360218066E-2</v>
      </c>
      <c r="F5768" s="103">
        <v>677609</v>
      </c>
      <c r="G5768" s="103">
        <v>5</v>
      </c>
      <c r="H5768" t="s">
        <v>1078</v>
      </c>
      <c r="I5768" s="103"/>
    </row>
    <row r="5769" spans="1:9" x14ac:dyDescent="0.35">
      <c r="A5769" t="s">
        <v>8420</v>
      </c>
      <c r="B5769" t="s">
        <v>51</v>
      </c>
      <c r="C5769" t="s">
        <v>7629</v>
      </c>
      <c r="D5769" t="s">
        <v>5072</v>
      </c>
      <c r="E5769" s="103">
        <v>6.2158294339237891E-2</v>
      </c>
      <c r="F5769" s="103">
        <v>677609</v>
      </c>
      <c r="G5769" s="103">
        <v>5</v>
      </c>
      <c r="H5769" t="s">
        <v>1078</v>
      </c>
      <c r="I5769" s="103"/>
    </row>
    <row r="5770" spans="1:9" x14ac:dyDescent="0.35">
      <c r="A5770" t="s">
        <v>8421</v>
      </c>
      <c r="B5770" t="s">
        <v>51</v>
      </c>
      <c r="C5770" t="s">
        <v>7629</v>
      </c>
      <c r="D5770" t="s">
        <v>42</v>
      </c>
      <c r="E5770" s="103">
        <v>6.2043843239712335E-2</v>
      </c>
      <c r="F5770" s="103">
        <v>677609</v>
      </c>
      <c r="G5770" s="103">
        <v>5</v>
      </c>
      <c r="H5770" t="s">
        <v>1078</v>
      </c>
      <c r="I5770" s="103"/>
    </row>
    <row r="5771" spans="1:9" x14ac:dyDescent="0.35">
      <c r="A5771" t="s">
        <v>8422</v>
      </c>
      <c r="B5771" t="s">
        <v>51</v>
      </c>
      <c r="C5771" t="s">
        <v>7629</v>
      </c>
      <c r="D5771" t="s">
        <v>1767</v>
      </c>
      <c r="E5771" s="103">
        <v>6.2018301034538294E-2</v>
      </c>
      <c r="F5771" s="103">
        <v>677609</v>
      </c>
      <c r="G5771" s="103">
        <v>5</v>
      </c>
      <c r="H5771" t="s">
        <v>1078</v>
      </c>
      <c r="I5771" s="103"/>
    </row>
    <row r="5772" spans="1:9" x14ac:dyDescent="0.35">
      <c r="A5772" t="s">
        <v>8423</v>
      </c>
      <c r="B5772" t="s">
        <v>51</v>
      </c>
      <c r="C5772" t="s">
        <v>7629</v>
      </c>
      <c r="D5772" t="s">
        <v>1768</v>
      </c>
      <c r="E5772" s="103">
        <v>5.7554659684646646E-2</v>
      </c>
      <c r="F5772" s="103">
        <v>677609</v>
      </c>
      <c r="G5772" s="103">
        <v>5</v>
      </c>
      <c r="H5772" t="s">
        <v>1078</v>
      </c>
      <c r="I5772" s="103"/>
    </row>
    <row r="5773" spans="1:9" x14ac:dyDescent="0.35">
      <c r="A5773" t="s">
        <v>8424</v>
      </c>
      <c r="B5773" t="s">
        <v>51</v>
      </c>
      <c r="C5773" t="s">
        <v>7629</v>
      </c>
      <c r="D5773" t="s">
        <v>340</v>
      </c>
      <c r="E5773" s="103">
        <v>8.2298071790639794E-3</v>
      </c>
      <c r="F5773" s="103">
        <v>677609</v>
      </c>
      <c r="G5773" s="103">
        <v>5</v>
      </c>
      <c r="H5773" t="s">
        <v>1078</v>
      </c>
      <c r="I5773" s="103"/>
    </row>
    <row r="5774" spans="1:9" x14ac:dyDescent="0.35">
      <c r="A5774" t="s">
        <v>8425</v>
      </c>
      <c r="B5774" t="s">
        <v>51</v>
      </c>
      <c r="C5774" t="s">
        <v>7629</v>
      </c>
      <c r="D5774" t="s">
        <v>777</v>
      </c>
      <c r="E5774" s="103">
        <v>2.6940636170783263E-2</v>
      </c>
      <c r="F5774" s="103">
        <v>677609</v>
      </c>
      <c r="G5774" s="103">
        <v>5</v>
      </c>
      <c r="H5774" t="s">
        <v>1078</v>
      </c>
      <c r="I5774" s="103"/>
    </row>
    <row r="5775" spans="1:9" x14ac:dyDescent="0.35">
      <c r="A5775" t="s">
        <v>8426</v>
      </c>
      <c r="B5775" t="s">
        <v>51</v>
      </c>
      <c r="C5775" t="s">
        <v>7629</v>
      </c>
      <c r="D5775" t="s">
        <v>776</v>
      </c>
      <c r="E5775" s="103">
        <v>7.1822741468031109E-2</v>
      </c>
      <c r="F5775" s="103">
        <v>677609</v>
      </c>
      <c r="G5775" s="103">
        <v>5</v>
      </c>
      <c r="H5775" t="s">
        <v>1078</v>
      </c>
      <c r="I5775" s="103"/>
    </row>
    <row r="5776" spans="1:9" x14ac:dyDescent="0.35">
      <c r="A5776" t="s">
        <v>8427</v>
      </c>
      <c r="B5776" t="s">
        <v>47</v>
      </c>
      <c r="C5776" t="s">
        <v>7630</v>
      </c>
      <c r="D5776" t="s">
        <v>54</v>
      </c>
      <c r="E5776" s="103">
        <v>17158</v>
      </c>
      <c r="F5776" s="103">
        <v>677609</v>
      </c>
      <c r="G5776" s="103">
        <v>5</v>
      </c>
      <c r="H5776" t="s">
        <v>54</v>
      </c>
      <c r="I5776" s="103"/>
    </row>
    <row r="5777" spans="1:9" x14ac:dyDescent="0.35">
      <c r="A5777" t="s">
        <v>8428</v>
      </c>
      <c r="B5777" t="s">
        <v>48</v>
      </c>
      <c r="C5777" t="s">
        <v>7630</v>
      </c>
      <c r="D5777" t="s">
        <v>54</v>
      </c>
      <c r="E5777" s="103">
        <v>289180507.13363999</v>
      </c>
      <c r="F5777" s="103">
        <v>677609</v>
      </c>
      <c r="G5777" s="103">
        <v>5</v>
      </c>
      <c r="H5777" t="s">
        <v>54</v>
      </c>
      <c r="I5777" s="103"/>
    </row>
    <row r="5778" spans="1:9" x14ac:dyDescent="0.35">
      <c r="A5778" t="s">
        <v>8429</v>
      </c>
      <c r="B5778" t="s">
        <v>49</v>
      </c>
      <c r="C5778" t="s">
        <v>7630</v>
      </c>
      <c r="D5778" t="s">
        <v>54</v>
      </c>
      <c r="E5778" s="103">
        <v>2.5321387407782364E-2</v>
      </c>
      <c r="F5778" s="103">
        <v>677609</v>
      </c>
      <c r="G5778" s="103">
        <v>5</v>
      </c>
      <c r="H5778" t="s">
        <v>54</v>
      </c>
      <c r="I5778" s="103"/>
    </row>
    <row r="5779" spans="1:9" x14ac:dyDescent="0.35">
      <c r="A5779" t="s">
        <v>8430</v>
      </c>
      <c r="B5779" t="s">
        <v>50</v>
      </c>
      <c r="C5779" t="s">
        <v>7630</v>
      </c>
      <c r="D5779" t="s">
        <v>54</v>
      </c>
      <c r="E5779" s="103">
        <v>426.76603636262212</v>
      </c>
      <c r="F5779" s="103">
        <v>677609</v>
      </c>
      <c r="G5779" s="103">
        <v>5</v>
      </c>
      <c r="H5779" t="s">
        <v>54</v>
      </c>
      <c r="I5779" s="103"/>
    </row>
    <row r="5780" spans="1:9" x14ac:dyDescent="0.35">
      <c r="A5780" t="s">
        <v>8431</v>
      </c>
      <c r="B5780" t="s">
        <v>51</v>
      </c>
      <c r="C5780" t="s">
        <v>7630</v>
      </c>
      <c r="D5780" t="s">
        <v>40</v>
      </c>
      <c r="E5780" s="103">
        <v>2.2442911387836849E-2</v>
      </c>
      <c r="F5780" s="103">
        <v>677609</v>
      </c>
      <c r="G5780" s="103">
        <v>5</v>
      </c>
      <c r="H5780" t="s">
        <v>1078</v>
      </c>
      <c r="I5780" s="103"/>
    </row>
    <row r="5781" spans="1:9" x14ac:dyDescent="0.35">
      <c r="A5781" t="s">
        <v>8432</v>
      </c>
      <c r="B5781" t="s">
        <v>51</v>
      </c>
      <c r="C5781" t="s">
        <v>7630</v>
      </c>
      <c r="D5781" t="s">
        <v>5070</v>
      </c>
      <c r="E5781" s="103">
        <v>6.2158294339237891E-2</v>
      </c>
      <c r="F5781" s="103">
        <v>677609</v>
      </c>
      <c r="G5781" s="103">
        <v>5</v>
      </c>
      <c r="H5781" t="s">
        <v>1078</v>
      </c>
      <c r="I5781" s="103"/>
    </row>
    <row r="5782" spans="1:9" x14ac:dyDescent="0.35">
      <c r="A5782" t="s">
        <v>8433</v>
      </c>
      <c r="B5782" t="s">
        <v>51</v>
      </c>
      <c r="C5782" t="s">
        <v>7630</v>
      </c>
      <c r="D5782" t="s">
        <v>5071</v>
      </c>
      <c r="E5782" s="103">
        <v>6.2138956360218066E-2</v>
      </c>
      <c r="F5782" s="103">
        <v>677609</v>
      </c>
      <c r="G5782" s="103">
        <v>5</v>
      </c>
      <c r="H5782" t="s">
        <v>1078</v>
      </c>
      <c r="I5782" s="103"/>
    </row>
    <row r="5783" spans="1:9" x14ac:dyDescent="0.35">
      <c r="A5783" t="s">
        <v>8434</v>
      </c>
      <c r="B5783" t="s">
        <v>51</v>
      </c>
      <c r="C5783" t="s">
        <v>7630</v>
      </c>
      <c r="D5783" t="s">
        <v>5072</v>
      </c>
      <c r="E5783" s="103">
        <v>6.2158294339237891E-2</v>
      </c>
      <c r="F5783" s="103">
        <v>677609</v>
      </c>
      <c r="G5783" s="103">
        <v>5</v>
      </c>
      <c r="H5783" t="s">
        <v>1078</v>
      </c>
      <c r="I5783" s="103"/>
    </row>
    <row r="5784" spans="1:9" x14ac:dyDescent="0.35">
      <c r="A5784" t="s">
        <v>8435</v>
      </c>
      <c r="B5784" t="s">
        <v>51</v>
      </c>
      <c r="C5784" t="s">
        <v>7630</v>
      </c>
      <c r="D5784" t="s">
        <v>42</v>
      </c>
      <c r="E5784" s="103">
        <v>6.2043843239712335E-2</v>
      </c>
      <c r="F5784" s="103">
        <v>677609</v>
      </c>
      <c r="G5784" s="103">
        <v>5</v>
      </c>
      <c r="H5784" t="s">
        <v>1078</v>
      </c>
      <c r="I5784" s="103"/>
    </row>
    <row r="5785" spans="1:9" x14ac:dyDescent="0.35">
      <c r="A5785" t="s">
        <v>8436</v>
      </c>
      <c r="B5785" t="s">
        <v>51</v>
      </c>
      <c r="C5785" t="s">
        <v>7630</v>
      </c>
      <c r="D5785" t="s">
        <v>1767</v>
      </c>
      <c r="E5785" s="103">
        <v>6.2018301034538294E-2</v>
      </c>
      <c r="F5785" s="103">
        <v>677609</v>
      </c>
      <c r="G5785" s="103">
        <v>5</v>
      </c>
      <c r="H5785" t="s">
        <v>1078</v>
      </c>
      <c r="I5785" s="103"/>
    </row>
    <row r="5786" spans="1:9" x14ac:dyDescent="0.35">
      <c r="A5786" t="s">
        <v>8437</v>
      </c>
      <c r="B5786" t="s">
        <v>51</v>
      </c>
      <c r="C5786" t="s">
        <v>7630</v>
      </c>
      <c r="D5786" t="s">
        <v>1768</v>
      </c>
      <c r="E5786" s="103">
        <v>5.7554659684646646E-2</v>
      </c>
      <c r="F5786" s="103">
        <v>677609</v>
      </c>
      <c r="G5786" s="103">
        <v>5</v>
      </c>
      <c r="H5786" t="s">
        <v>1078</v>
      </c>
      <c r="I5786" s="103"/>
    </row>
    <row r="5787" spans="1:9" x14ac:dyDescent="0.35">
      <c r="A5787" t="s">
        <v>8438</v>
      </c>
      <c r="B5787" t="s">
        <v>51</v>
      </c>
      <c r="C5787" t="s">
        <v>7630</v>
      </c>
      <c r="D5787" t="s">
        <v>340</v>
      </c>
      <c r="E5787" s="103">
        <v>8.2298071790639794E-3</v>
      </c>
      <c r="F5787" s="103">
        <v>677609</v>
      </c>
      <c r="G5787" s="103">
        <v>5</v>
      </c>
      <c r="H5787" t="s">
        <v>1078</v>
      </c>
      <c r="I5787" s="103"/>
    </row>
    <row r="5788" spans="1:9" x14ac:dyDescent="0.35">
      <c r="A5788" t="s">
        <v>8439</v>
      </c>
      <c r="B5788" t="s">
        <v>51</v>
      </c>
      <c r="C5788" t="s">
        <v>7630</v>
      </c>
      <c r="D5788" t="s">
        <v>777</v>
      </c>
      <c r="E5788" s="103">
        <v>2.6940636170783263E-2</v>
      </c>
      <c r="F5788" s="103">
        <v>677609</v>
      </c>
      <c r="G5788" s="103">
        <v>5</v>
      </c>
      <c r="H5788" t="s">
        <v>1078</v>
      </c>
      <c r="I5788" s="103"/>
    </row>
    <row r="5789" spans="1:9" x14ac:dyDescent="0.35">
      <c r="A5789" t="s">
        <v>8440</v>
      </c>
      <c r="B5789" t="s">
        <v>51</v>
      </c>
      <c r="C5789" t="s">
        <v>7630</v>
      </c>
      <c r="D5789" t="s">
        <v>776</v>
      </c>
      <c r="E5789" s="103">
        <v>7.1822741468031109E-2</v>
      </c>
      <c r="F5789" s="103">
        <v>677609</v>
      </c>
      <c r="G5789" s="103">
        <v>5</v>
      </c>
      <c r="H5789" t="s">
        <v>1078</v>
      </c>
      <c r="I5789" s="103"/>
    </row>
    <row r="5790" spans="1:9" x14ac:dyDescent="0.35">
      <c r="A5790" t="s">
        <v>200</v>
      </c>
      <c r="B5790" t="s">
        <v>47</v>
      </c>
      <c r="C5790" t="s">
        <v>35</v>
      </c>
      <c r="D5790" t="s">
        <v>54</v>
      </c>
      <c r="E5790" s="103">
        <v>1495</v>
      </c>
      <c r="F5790" s="103">
        <v>679225</v>
      </c>
      <c r="G5790" s="103">
        <v>6</v>
      </c>
      <c r="H5790" t="s">
        <v>54</v>
      </c>
      <c r="I5790" s="103"/>
    </row>
    <row r="5791" spans="1:9" x14ac:dyDescent="0.35">
      <c r="A5791" t="s">
        <v>201</v>
      </c>
      <c r="B5791" t="s">
        <v>48</v>
      </c>
      <c r="C5791" t="s">
        <v>35</v>
      </c>
      <c r="D5791" t="s">
        <v>54</v>
      </c>
      <c r="E5791" s="103">
        <v>40720791.210983321</v>
      </c>
      <c r="F5791" s="103">
        <v>679225</v>
      </c>
      <c r="G5791" s="103">
        <v>6</v>
      </c>
      <c r="H5791" t="s">
        <v>54</v>
      </c>
      <c r="I5791" s="103"/>
    </row>
    <row r="5792" spans="1:9" x14ac:dyDescent="0.35">
      <c r="A5792" t="s">
        <v>202</v>
      </c>
      <c r="B5792" t="s">
        <v>49</v>
      </c>
      <c r="C5792" t="s">
        <v>35</v>
      </c>
      <c r="D5792" t="s">
        <v>54</v>
      </c>
      <c r="E5792" s="103">
        <v>2.201037947660937E-3</v>
      </c>
      <c r="F5792" s="103">
        <v>679225</v>
      </c>
      <c r="G5792" s="103">
        <v>6</v>
      </c>
      <c r="H5792" t="s">
        <v>54</v>
      </c>
      <c r="I5792" s="103"/>
    </row>
    <row r="5793" spans="1:9" x14ac:dyDescent="0.35">
      <c r="A5793" t="s">
        <v>203</v>
      </c>
      <c r="B5793" t="s">
        <v>50</v>
      </c>
      <c r="C5793" t="s">
        <v>35</v>
      </c>
      <c r="D5793" t="s">
        <v>54</v>
      </c>
      <c r="E5793" s="103">
        <v>59.951843955954686</v>
      </c>
      <c r="F5793" s="103">
        <v>679225</v>
      </c>
      <c r="G5793" s="103">
        <v>6</v>
      </c>
      <c r="H5793" t="s">
        <v>54</v>
      </c>
      <c r="I5793" s="103"/>
    </row>
    <row r="5794" spans="1:9" x14ac:dyDescent="0.35">
      <c r="A5794" t="s">
        <v>4715</v>
      </c>
      <c r="B5794" t="s">
        <v>47</v>
      </c>
      <c r="C5794" t="s">
        <v>4357</v>
      </c>
      <c r="D5794" t="s">
        <v>54</v>
      </c>
      <c r="E5794" s="103">
        <v>56644</v>
      </c>
      <c r="F5794" s="103">
        <v>679225</v>
      </c>
      <c r="G5794" s="103">
        <v>6</v>
      </c>
      <c r="H5794" t="s">
        <v>54</v>
      </c>
      <c r="I5794" s="103"/>
    </row>
    <row r="5795" spans="1:9" x14ac:dyDescent="0.35">
      <c r="A5795" t="s">
        <v>4716</v>
      </c>
      <c r="B5795" t="s">
        <v>48</v>
      </c>
      <c r="C5795" t="s">
        <v>4357</v>
      </c>
      <c r="D5795" t="s">
        <v>54</v>
      </c>
      <c r="E5795" s="103">
        <v>499174470.93491173</v>
      </c>
      <c r="F5795" s="103">
        <v>679225</v>
      </c>
      <c r="G5795" s="103">
        <v>6</v>
      </c>
      <c r="H5795" t="s">
        <v>54</v>
      </c>
      <c r="I5795" s="103"/>
    </row>
    <row r="5796" spans="1:9" x14ac:dyDescent="0.35">
      <c r="A5796" t="s">
        <v>4717</v>
      </c>
      <c r="B5796" t="s">
        <v>49</v>
      </c>
      <c r="C5796" t="s">
        <v>4357</v>
      </c>
      <c r="D5796" t="s">
        <v>54</v>
      </c>
      <c r="E5796" s="103">
        <v>8.339504582428503E-2</v>
      </c>
      <c r="F5796" s="103">
        <v>679225</v>
      </c>
      <c r="G5796" s="103">
        <v>6</v>
      </c>
      <c r="H5796" t="s">
        <v>54</v>
      </c>
      <c r="I5796" s="103"/>
    </row>
    <row r="5797" spans="1:9" x14ac:dyDescent="0.35">
      <c r="A5797" t="s">
        <v>4718</v>
      </c>
      <c r="B5797" t="s">
        <v>50</v>
      </c>
      <c r="C5797" t="s">
        <v>4357</v>
      </c>
      <c r="D5797" t="s">
        <v>54</v>
      </c>
      <c r="E5797" s="103">
        <v>734.9176943353259</v>
      </c>
      <c r="F5797" s="103">
        <v>679225</v>
      </c>
      <c r="G5797" s="103">
        <v>6</v>
      </c>
      <c r="H5797" t="s">
        <v>54</v>
      </c>
      <c r="I5797" s="103"/>
    </row>
    <row r="5798" spans="1:9" x14ac:dyDescent="0.35">
      <c r="A5798" t="s">
        <v>4719</v>
      </c>
      <c r="B5798" t="s">
        <v>51</v>
      </c>
      <c r="C5798" t="s">
        <v>4357</v>
      </c>
      <c r="D5798" t="s">
        <v>40</v>
      </c>
      <c r="E5798" s="103">
        <v>9.1263578186675069E-3</v>
      </c>
      <c r="F5798" s="103">
        <v>679225</v>
      </c>
      <c r="G5798" s="103">
        <v>6</v>
      </c>
      <c r="H5798" t="s">
        <v>1078</v>
      </c>
      <c r="I5798" s="103"/>
    </row>
    <row r="5799" spans="1:9" x14ac:dyDescent="0.35">
      <c r="A5799" t="s">
        <v>6747</v>
      </c>
      <c r="B5799" t="s">
        <v>51</v>
      </c>
      <c r="C5799" t="s">
        <v>4357</v>
      </c>
      <c r="D5799" t="s">
        <v>5070</v>
      </c>
      <c r="E5799" s="103">
        <v>9.9837223841344538E-3</v>
      </c>
      <c r="F5799" s="103">
        <v>679225</v>
      </c>
      <c r="G5799" s="103">
        <v>6</v>
      </c>
      <c r="H5799" t="s">
        <v>1078</v>
      </c>
      <c r="I5799" s="103"/>
    </row>
    <row r="5800" spans="1:9" x14ac:dyDescent="0.35">
      <c r="A5800" t="s">
        <v>6748</v>
      </c>
      <c r="B5800" t="s">
        <v>51</v>
      </c>
      <c r="C5800" t="s">
        <v>4357</v>
      </c>
      <c r="D5800" t="s">
        <v>5071</v>
      </c>
      <c r="E5800" s="103">
        <v>9.3744316138750783E-3</v>
      </c>
      <c r="F5800" s="103">
        <v>679225</v>
      </c>
      <c r="G5800" s="103">
        <v>6</v>
      </c>
      <c r="H5800" t="s">
        <v>1078</v>
      </c>
      <c r="I5800" s="103"/>
    </row>
    <row r="5801" spans="1:9" x14ac:dyDescent="0.35">
      <c r="A5801" t="s">
        <v>6749</v>
      </c>
      <c r="B5801" t="s">
        <v>51</v>
      </c>
      <c r="C5801" t="s">
        <v>4357</v>
      </c>
      <c r="D5801" t="s">
        <v>5072</v>
      </c>
      <c r="E5801" s="103">
        <v>9.6849635456875034E-3</v>
      </c>
      <c r="F5801" s="103">
        <v>679225</v>
      </c>
      <c r="G5801" s="103">
        <v>6</v>
      </c>
      <c r="H5801" t="s">
        <v>1078</v>
      </c>
      <c r="I5801" s="103"/>
    </row>
    <row r="5802" spans="1:9" x14ac:dyDescent="0.35">
      <c r="A5802" t="s">
        <v>4720</v>
      </c>
      <c r="B5802" t="s">
        <v>51</v>
      </c>
      <c r="C5802" t="s">
        <v>4357</v>
      </c>
      <c r="D5802" t="s">
        <v>42</v>
      </c>
      <c r="E5802" s="103">
        <v>9.9298644354056127E-3</v>
      </c>
      <c r="F5802" s="103">
        <v>679225</v>
      </c>
      <c r="G5802" s="103">
        <v>6</v>
      </c>
      <c r="H5802" t="s">
        <v>1078</v>
      </c>
      <c r="I5802" s="103"/>
    </row>
    <row r="5803" spans="1:9" x14ac:dyDescent="0.35">
      <c r="A5803" t="s">
        <v>4721</v>
      </c>
      <c r="B5803" t="s">
        <v>51</v>
      </c>
      <c r="C5803" t="s">
        <v>4357</v>
      </c>
      <c r="D5803" t="s">
        <v>1767</v>
      </c>
      <c r="E5803" s="103">
        <v>9.9061934391714169E-3</v>
      </c>
      <c r="F5803" s="103">
        <v>679225</v>
      </c>
      <c r="G5803" s="103">
        <v>6</v>
      </c>
      <c r="H5803" t="s">
        <v>1078</v>
      </c>
      <c r="I5803" s="103"/>
    </row>
    <row r="5804" spans="1:9" x14ac:dyDescent="0.35">
      <c r="A5804" t="s">
        <v>4722</v>
      </c>
      <c r="B5804" t="s">
        <v>51</v>
      </c>
      <c r="C5804" t="s">
        <v>4357</v>
      </c>
      <c r="D5804" t="s">
        <v>1768</v>
      </c>
      <c r="E5804" s="103">
        <v>6.3526964244853025E-3</v>
      </c>
      <c r="F5804" s="103">
        <v>679225</v>
      </c>
      <c r="G5804" s="103">
        <v>6</v>
      </c>
      <c r="H5804" t="s">
        <v>1078</v>
      </c>
      <c r="I5804" s="103"/>
    </row>
    <row r="5805" spans="1:9" x14ac:dyDescent="0.35">
      <c r="A5805" t="s">
        <v>4723</v>
      </c>
      <c r="B5805" t="s">
        <v>51</v>
      </c>
      <c r="C5805" t="s">
        <v>4357</v>
      </c>
      <c r="D5805" t="s">
        <v>340</v>
      </c>
      <c r="E5805" s="103">
        <v>6.935621468295094E-3</v>
      </c>
      <c r="F5805" s="103">
        <v>679225</v>
      </c>
      <c r="G5805" s="103">
        <v>6</v>
      </c>
      <c r="H5805" t="s">
        <v>1078</v>
      </c>
      <c r="I5805" s="103"/>
    </row>
    <row r="5806" spans="1:9" x14ac:dyDescent="0.35">
      <c r="A5806" t="s">
        <v>4724</v>
      </c>
      <c r="B5806" t="s">
        <v>51</v>
      </c>
      <c r="C5806" t="s">
        <v>4357</v>
      </c>
      <c r="D5806" t="s">
        <v>777</v>
      </c>
      <c r="E5806" s="103">
        <v>1.442068706014916E-2</v>
      </c>
      <c r="F5806" s="103">
        <v>679225</v>
      </c>
      <c r="G5806" s="103">
        <v>6</v>
      </c>
      <c r="H5806" t="s">
        <v>1078</v>
      </c>
      <c r="I5806" s="103"/>
    </row>
    <row r="5807" spans="1:9" x14ac:dyDescent="0.35">
      <c r="A5807" t="s">
        <v>4725</v>
      </c>
      <c r="B5807" t="s">
        <v>51</v>
      </c>
      <c r="C5807" t="s">
        <v>4357</v>
      </c>
      <c r="D5807" t="s">
        <v>776</v>
      </c>
      <c r="E5807" s="103">
        <v>3.7761242239169615E-2</v>
      </c>
      <c r="F5807" s="103">
        <v>679225</v>
      </c>
      <c r="G5807" s="103">
        <v>6</v>
      </c>
      <c r="H5807" t="s">
        <v>1078</v>
      </c>
      <c r="I5807" s="103"/>
    </row>
    <row r="5808" spans="1:9" x14ac:dyDescent="0.35">
      <c r="A5808" t="s">
        <v>4700</v>
      </c>
      <c r="B5808" t="s">
        <v>47</v>
      </c>
      <c r="C5808" t="s">
        <v>4358</v>
      </c>
      <c r="D5808" t="s">
        <v>54</v>
      </c>
      <c r="E5808" s="103">
        <v>0</v>
      </c>
      <c r="F5808" s="103">
        <v>679225</v>
      </c>
      <c r="G5808" s="103">
        <v>6</v>
      </c>
      <c r="H5808" t="s">
        <v>54</v>
      </c>
      <c r="I5808" s="103"/>
    </row>
    <row r="5809" spans="1:9" x14ac:dyDescent="0.35">
      <c r="A5809" t="s">
        <v>4701</v>
      </c>
      <c r="B5809" t="s">
        <v>48</v>
      </c>
      <c r="C5809" t="s">
        <v>4358</v>
      </c>
      <c r="D5809" t="s">
        <v>54</v>
      </c>
      <c r="E5809" s="103">
        <v>0</v>
      </c>
      <c r="F5809" s="103">
        <v>679225</v>
      </c>
      <c r="G5809" s="103">
        <v>6</v>
      </c>
      <c r="H5809" t="s">
        <v>54</v>
      </c>
      <c r="I5809" s="103"/>
    </row>
    <row r="5810" spans="1:9" x14ac:dyDescent="0.35">
      <c r="A5810" t="s">
        <v>4702</v>
      </c>
      <c r="B5810" t="s">
        <v>49</v>
      </c>
      <c r="C5810" t="s">
        <v>4358</v>
      </c>
      <c r="D5810" t="s">
        <v>54</v>
      </c>
      <c r="E5810" s="103">
        <v>0</v>
      </c>
      <c r="F5810" s="103">
        <v>679225</v>
      </c>
      <c r="G5810" s="103">
        <v>6</v>
      </c>
      <c r="H5810" t="s">
        <v>54</v>
      </c>
      <c r="I5810" s="103"/>
    </row>
    <row r="5811" spans="1:9" x14ac:dyDescent="0.35">
      <c r="A5811" t="s">
        <v>4703</v>
      </c>
      <c r="B5811" t="s">
        <v>50</v>
      </c>
      <c r="C5811" t="s">
        <v>4358</v>
      </c>
      <c r="D5811" t="s">
        <v>54</v>
      </c>
      <c r="E5811" s="103">
        <v>0</v>
      </c>
      <c r="F5811" s="103">
        <v>679225</v>
      </c>
      <c r="G5811" s="103">
        <v>6</v>
      </c>
      <c r="H5811" t="s">
        <v>54</v>
      </c>
      <c r="I5811" s="103"/>
    </row>
    <row r="5812" spans="1:9" x14ac:dyDescent="0.35">
      <c r="A5812" t="s">
        <v>4704</v>
      </c>
      <c r="B5812" t="s">
        <v>47</v>
      </c>
      <c r="C5812" t="s">
        <v>4359</v>
      </c>
      <c r="D5812" t="s">
        <v>54</v>
      </c>
      <c r="E5812" s="103">
        <v>31158</v>
      </c>
      <c r="F5812" s="103">
        <v>679225</v>
      </c>
      <c r="G5812" s="103">
        <v>6</v>
      </c>
      <c r="H5812" t="s">
        <v>54</v>
      </c>
      <c r="I5812" s="103"/>
    </row>
    <row r="5813" spans="1:9" x14ac:dyDescent="0.35">
      <c r="A5813" t="s">
        <v>4705</v>
      </c>
      <c r="B5813" t="s">
        <v>48</v>
      </c>
      <c r="C5813" t="s">
        <v>4359</v>
      </c>
      <c r="D5813" t="s">
        <v>54</v>
      </c>
      <c r="E5813" s="103">
        <v>90230490.432128906</v>
      </c>
      <c r="F5813" s="103">
        <v>679225</v>
      </c>
      <c r="G5813" s="103">
        <v>6</v>
      </c>
      <c r="H5813" t="s">
        <v>54</v>
      </c>
      <c r="I5813" s="103"/>
    </row>
    <row r="5814" spans="1:9" x14ac:dyDescent="0.35">
      <c r="A5814" t="s">
        <v>4706</v>
      </c>
      <c r="B5814" t="s">
        <v>49</v>
      </c>
      <c r="C5814" t="s">
        <v>4359</v>
      </c>
      <c r="D5814" t="s">
        <v>54</v>
      </c>
      <c r="E5814" s="103">
        <v>4.5872869814862528E-2</v>
      </c>
      <c r="F5814" s="103">
        <v>679225</v>
      </c>
      <c r="G5814" s="103">
        <v>6</v>
      </c>
      <c r="H5814" t="s">
        <v>54</v>
      </c>
      <c r="I5814" s="103"/>
    </row>
    <row r="5815" spans="1:9" x14ac:dyDescent="0.35">
      <c r="A5815" t="s">
        <v>4707</v>
      </c>
      <c r="B5815" t="s">
        <v>50</v>
      </c>
      <c r="C5815" t="s">
        <v>4359</v>
      </c>
      <c r="D5815" t="s">
        <v>54</v>
      </c>
      <c r="E5815" s="103">
        <v>132.84329998473098</v>
      </c>
      <c r="F5815" s="103">
        <v>679225</v>
      </c>
      <c r="G5815" s="103">
        <v>6</v>
      </c>
      <c r="H5815" t="s">
        <v>54</v>
      </c>
      <c r="I5815" s="103"/>
    </row>
    <row r="5816" spans="1:9" x14ac:dyDescent="0.35">
      <c r="A5816" t="s">
        <v>4708</v>
      </c>
      <c r="B5816" t="s">
        <v>51</v>
      </c>
      <c r="C5816" t="s">
        <v>4359</v>
      </c>
      <c r="D5816" t="s">
        <v>40</v>
      </c>
      <c r="E5816" s="103">
        <v>2.9327553432549501E-3</v>
      </c>
      <c r="F5816" s="103">
        <v>679225</v>
      </c>
      <c r="G5816" s="103">
        <v>6</v>
      </c>
      <c r="H5816" t="s">
        <v>1078</v>
      </c>
      <c r="I5816" s="103"/>
    </row>
    <row r="5817" spans="1:9" x14ac:dyDescent="0.35">
      <c r="A5817" t="s">
        <v>6750</v>
      </c>
      <c r="B5817" t="s">
        <v>51</v>
      </c>
      <c r="C5817" t="s">
        <v>4359</v>
      </c>
      <c r="D5817" t="s">
        <v>5070</v>
      </c>
      <c r="E5817" s="103">
        <v>2.9688424954379422E-3</v>
      </c>
      <c r="F5817" s="103">
        <v>679225</v>
      </c>
      <c r="G5817" s="103">
        <v>6</v>
      </c>
      <c r="H5817" t="s">
        <v>1078</v>
      </c>
      <c r="I5817" s="103"/>
    </row>
    <row r="5818" spans="1:9" x14ac:dyDescent="0.35">
      <c r="A5818" t="s">
        <v>6751</v>
      </c>
      <c r="B5818" t="s">
        <v>51</v>
      </c>
      <c r="C5818" t="s">
        <v>4359</v>
      </c>
      <c r="D5818" t="s">
        <v>5071</v>
      </c>
      <c r="E5818" s="103">
        <v>2.9334142462071676E-3</v>
      </c>
      <c r="F5818" s="103">
        <v>679225</v>
      </c>
      <c r="G5818" s="103">
        <v>6</v>
      </c>
      <c r="H5818" t="s">
        <v>1078</v>
      </c>
      <c r="I5818" s="103"/>
    </row>
    <row r="5819" spans="1:9" x14ac:dyDescent="0.35">
      <c r="A5819" t="s">
        <v>6752</v>
      </c>
      <c r="B5819" t="s">
        <v>51</v>
      </c>
      <c r="C5819" t="s">
        <v>4359</v>
      </c>
      <c r="D5819" t="s">
        <v>5072</v>
      </c>
      <c r="E5819" s="103">
        <v>2.9553759814310038E-3</v>
      </c>
      <c r="F5819" s="103">
        <v>679225</v>
      </c>
      <c r="G5819" s="103">
        <v>6</v>
      </c>
      <c r="H5819" t="s">
        <v>1078</v>
      </c>
      <c r="I5819" s="103"/>
    </row>
    <row r="5820" spans="1:9" x14ac:dyDescent="0.35">
      <c r="A5820" t="s">
        <v>4709</v>
      </c>
      <c r="B5820" t="s">
        <v>51</v>
      </c>
      <c r="C5820" t="s">
        <v>4359</v>
      </c>
      <c r="D5820" t="s">
        <v>42</v>
      </c>
      <c r="E5820" s="103">
        <v>2.9449225031895139E-3</v>
      </c>
      <c r="F5820" s="103">
        <v>679225</v>
      </c>
      <c r="G5820" s="103">
        <v>6</v>
      </c>
      <c r="H5820" t="s">
        <v>1078</v>
      </c>
      <c r="I5820" s="103"/>
    </row>
    <row r="5821" spans="1:9" x14ac:dyDescent="0.35">
      <c r="A5821" t="s">
        <v>4710</v>
      </c>
      <c r="B5821" t="s">
        <v>51</v>
      </c>
      <c r="C5821" t="s">
        <v>4359</v>
      </c>
      <c r="D5821" t="s">
        <v>1767</v>
      </c>
      <c r="E5821" s="103">
        <v>2.9316853352969663E-3</v>
      </c>
      <c r="F5821" s="103">
        <v>679225</v>
      </c>
      <c r="G5821" s="103">
        <v>6</v>
      </c>
      <c r="H5821" t="s">
        <v>1078</v>
      </c>
      <c r="I5821" s="103"/>
    </row>
    <row r="5822" spans="1:9" x14ac:dyDescent="0.35">
      <c r="A5822" t="s">
        <v>4711</v>
      </c>
      <c r="B5822" t="s">
        <v>51</v>
      </c>
      <c r="C5822" t="s">
        <v>4359</v>
      </c>
      <c r="D5822" t="s">
        <v>1768</v>
      </c>
      <c r="E5822" s="103">
        <v>1.8670135236071085E-3</v>
      </c>
      <c r="F5822" s="103">
        <v>679225</v>
      </c>
      <c r="G5822" s="103">
        <v>6</v>
      </c>
      <c r="H5822" t="s">
        <v>1078</v>
      </c>
      <c r="I5822" s="103"/>
    </row>
    <row r="5823" spans="1:9" x14ac:dyDescent="0.35">
      <c r="A5823" t="s">
        <v>4712</v>
      </c>
      <c r="B5823" t="s">
        <v>51</v>
      </c>
      <c r="C5823" t="s">
        <v>4359</v>
      </c>
      <c r="D5823" t="s">
        <v>340</v>
      </c>
      <c r="E5823" s="103">
        <v>2.9103932947103788E-3</v>
      </c>
      <c r="F5823" s="103">
        <v>679225</v>
      </c>
      <c r="G5823" s="103">
        <v>6</v>
      </c>
      <c r="H5823" t="s">
        <v>1078</v>
      </c>
      <c r="I5823" s="103"/>
    </row>
    <row r="5824" spans="1:9" x14ac:dyDescent="0.35">
      <c r="A5824" t="s">
        <v>4713</v>
      </c>
      <c r="B5824" t="s">
        <v>51</v>
      </c>
      <c r="C5824" t="s">
        <v>4359</v>
      </c>
      <c r="D5824" t="s">
        <v>777</v>
      </c>
      <c r="E5824" s="103">
        <v>4.7456843690444721E-3</v>
      </c>
      <c r="F5824" s="103">
        <v>679225</v>
      </c>
      <c r="G5824" s="103">
        <v>6</v>
      </c>
      <c r="H5824" t="s">
        <v>1078</v>
      </c>
      <c r="I5824" s="103"/>
    </row>
    <row r="5825" spans="1:9" x14ac:dyDescent="0.35">
      <c r="A5825" t="s">
        <v>4714</v>
      </c>
      <c r="B5825" t="s">
        <v>51</v>
      </c>
      <c r="C5825" t="s">
        <v>4359</v>
      </c>
      <c r="D5825" t="s">
        <v>776</v>
      </c>
      <c r="E5825" s="103">
        <v>1.2413097776764333E-2</v>
      </c>
      <c r="F5825" s="103">
        <v>679225</v>
      </c>
      <c r="G5825" s="103">
        <v>6</v>
      </c>
      <c r="H5825" t="s">
        <v>1078</v>
      </c>
      <c r="I5825" s="103"/>
    </row>
    <row r="5826" spans="1:9" x14ac:dyDescent="0.35">
      <c r="A5826" t="s">
        <v>210</v>
      </c>
      <c r="B5826" t="s">
        <v>47</v>
      </c>
      <c r="C5826" t="s">
        <v>36</v>
      </c>
      <c r="D5826" t="s">
        <v>54</v>
      </c>
      <c r="E5826" s="103">
        <v>20884</v>
      </c>
      <c r="F5826" s="103">
        <v>679225</v>
      </c>
      <c r="G5826" s="103">
        <v>6</v>
      </c>
      <c r="H5826" t="s">
        <v>54</v>
      </c>
      <c r="I5826" s="103"/>
    </row>
    <row r="5827" spans="1:9" x14ac:dyDescent="0.35">
      <c r="A5827" t="s">
        <v>211</v>
      </c>
      <c r="B5827" t="s">
        <v>48</v>
      </c>
      <c r="C5827" t="s">
        <v>36</v>
      </c>
      <c r="D5827" t="s">
        <v>54</v>
      </c>
      <c r="E5827" s="103">
        <v>843537759.43099999</v>
      </c>
      <c r="F5827" s="103">
        <v>679225</v>
      </c>
      <c r="G5827" s="103">
        <v>6</v>
      </c>
      <c r="H5827" t="s">
        <v>54</v>
      </c>
      <c r="I5827" s="103"/>
    </row>
    <row r="5828" spans="1:9" x14ac:dyDescent="0.35">
      <c r="A5828" t="s">
        <v>212</v>
      </c>
      <c r="B5828" t="s">
        <v>49</v>
      </c>
      <c r="C5828" t="s">
        <v>36</v>
      </c>
      <c r="D5828" t="s">
        <v>54</v>
      </c>
      <c r="E5828" s="103">
        <v>3.0746807022709707E-2</v>
      </c>
      <c r="F5828" s="103">
        <v>679225</v>
      </c>
      <c r="G5828" s="103">
        <v>6</v>
      </c>
      <c r="H5828" t="s">
        <v>54</v>
      </c>
      <c r="I5828" s="103"/>
    </row>
    <row r="5829" spans="1:9" x14ac:dyDescent="0.35">
      <c r="A5829" t="s">
        <v>213</v>
      </c>
      <c r="B5829" t="s">
        <v>50</v>
      </c>
      <c r="C5829" t="s">
        <v>36</v>
      </c>
      <c r="D5829" t="s">
        <v>54</v>
      </c>
      <c r="E5829" s="103">
        <v>1241.9121195936546</v>
      </c>
      <c r="F5829" s="103">
        <v>679225</v>
      </c>
      <c r="G5829" s="103">
        <v>6</v>
      </c>
      <c r="H5829" t="s">
        <v>54</v>
      </c>
      <c r="I5829" s="103"/>
    </row>
    <row r="5830" spans="1:9" x14ac:dyDescent="0.35">
      <c r="A5830" t="s">
        <v>1436</v>
      </c>
      <c r="B5830" t="s">
        <v>51</v>
      </c>
      <c r="C5830" t="s">
        <v>36</v>
      </c>
      <c r="D5830" t="s">
        <v>40</v>
      </c>
      <c r="E5830" s="103">
        <v>4.293387611472603E-2</v>
      </c>
      <c r="F5830" s="103">
        <v>679225</v>
      </c>
      <c r="G5830" s="103">
        <v>6</v>
      </c>
      <c r="H5830" t="s">
        <v>1078</v>
      </c>
      <c r="I5830" s="103"/>
    </row>
    <row r="5831" spans="1:9" x14ac:dyDescent="0.35">
      <c r="A5831" t="s">
        <v>6753</v>
      </c>
      <c r="B5831" t="s">
        <v>51</v>
      </c>
      <c r="C5831" t="s">
        <v>36</v>
      </c>
      <c r="D5831" t="s">
        <v>5070</v>
      </c>
      <c r="E5831" s="103">
        <v>4.2964788030715718E-2</v>
      </c>
      <c r="F5831" s="103">
        <v>679225</v>
      </c>
      <c r="G5831" s="103">
        <v>6</v>
      </c>
      <c r="H5831" t="s">
        <v>1078</v>
      </c>
      <c r="I5831" s="103"/>
    </row>
    <row r="5832" spans="1:9" x14ac:dyDescent="0.35">
      <c r="A5832" t="s">
        <v>6754</v>
      </c>
      <c r="B5832" t="s">
        <v>51</v>
      </c>
      <c r="C5832" t="s">
        <v>36</v>
      </c>
      <c r="D5832" t="s">
        <v>5071</v>
      </c>
      <c r="E5832" s="103">
        <v>4.293387611472603E-2</v>
      </c>
      <c r="F5832" s="103">
        <v>679225</v>
      </c>
      <c r="G5832" s="103">
        <v>6</v>
      </c>
      <c r="H5832" t="s">
        <v>1078</v>
      </c>
      <c r="I5832" s="103"/>
    </row>
    <row r="5833" spans="1:9" x14ac:dyDescent="0.35">
      <c r="A5833" t="s">
        <v>6755</v>
      </c>
      <c r="B5833" t="s">
        <v>51</v>
      </c>
      <c r="C5833" t="s">
        <v>36</v>
      </c>
      <c r="D5833" t="s">
        <v>5072</v>
      </c>
      <c r="E5833" s="103">
        <v>4.2953426215311341E-2</v>
      </c>
      <c r="F5833" s="103">
        <v>679225</v>
      </c>
      <c r="G5833" s="103">
        <v>6</v>
      </c>
      <c r="H5833" t="s">
        <v>1078</v>
      </c>
      <c r="I5833" s="103"/>
    </row>
    <row r="5834" spans="1:9" x14ac:dyDescent="0.35">
      <c r="A5834" t="s">
        <v>1437</v>
      </c>
      <c r="B5834" t="s">
        <v>51</v>
      </c>
      <c r="C5834" t="s">
        <v>36</v>
      </c>
      <c r="D5834" t="s">
        <v>42</v>
      </c>
      <c r="E5834" s="103">
        <v>4.2412078383363513E-2</v>
      </c>
      <c r="F5834" s="103">
        <v>679225</v>
      </c>
      <c r="G5834" s="103">
        <v>6</v>
      </c>
      <c r="H5834" t="s">
        <v>1078</v>
      </c>
      <c r="I5834" s="103"/>
    </row>
    <row r="5835" spans="1:9" x14ac:dyDescent="0.35">
      <c r="A5835" t="s">
        <v>2393</v>
      </c>
      <c r="B5835" t="s">
        <v>51</v>
      </c>
      <c r="C5835" t="s">
        <v>36</v>
      </c>
      <c r="D5835" t="s">
        <v>1767</v>
      </c>
      <c r="E5835" s="103">
        <v>4.2142224831433234E-2</v>
      </c>
      <c r="F5835" s="103">
        <v>679225</v>
      </c>
      <c r="G5835" s="103">
        <v>6</v>
      </c>
      <c r="H5835" t="s">
        <v>1078</v>
      </c>
      <c r="I5835" s="103"/>
    </row>
    <row r="5836" spans="1:9" x14ac:dyDescent="0.35">
      <c r="A5836" t="s">
        <v>2394</v>
      </c>
      <c r="B5836" t="s">
        <v>51</v>
      </c>
      <c r="C5836" t="s">
        <v>36</v>
      </c>
      <c r="D5836" t="s">
        <v>1768</v>
      </c>
      <c r="E5836" s="103">
        <v>2.5871030079210575E-2</v>
      </c>
      <c r="F5836" s="103">
        <v>679225</v>
      </c>
      <c r="G5836" s="103">
        <v>6</v>
      </c>
      <c r="H5836" t="s">
        <v>1078</v>
      </c>
      <c r="I5836" s="103"/>
    </row>
    <row r="5837" spans="1:9" x14ac:dyDescent="0.35">
      <c r="A5837" t="s">
        <v>1438</v>
      </c>
      <c r="B5837" t="s">
        <v>51</v>
      </c>
      <c r="C5837" t="s">
        <v>36</v>
      </c>
      <c r="D5837" t="s">
        <v>340</v>
      </c>
      <c r="E5837" s="103">
        <v>3.9979900711703799E-2</v>
      </c>
      <c r="F5837" s="103">
        <v>679225</v>
      </c>
      <c r="G5837" s="103">
        <v>6</v>
      </c>
      <c r="H5837" t="s">
        <v>1078</v>
      </c>
      <c r="I5837" s="103"/>
    </row>
    <row r="5838" spans="1:9" x14ac:dyDescent="0.35">
      <c r="A5838" t="s">
        <v>1439</v>
      </c>
      <c r="B5838" t="s">
        <v>51</v>
      </c>
      <c r="C5838" t="s">
        <v>36</v>
      </c>
      <c r="D5838" t="s">
        <v>777</v>
      </c>
      <c r="E5838" s="103">
        <v>8.2941836353370324E-2</v>
      </c>
      <c r="F5838" s="103">
        <v>679225</v>
      </c>
      <c r="G5838" s="103">
        <v>6</v>
      </c>
      <c r="H5838" t="s">
        <v>1078</v>
      </c>
      <c r="I5838" s="103"/>
    </row>
    <row r="5839" spans="1:9" x14ac:dyDescent="0.35">
      <c r="A5839" t="s">
        <v>1440</v>
      </c>
      <c r="B5839" t="s">
        <v>51</v>
      </c>
      <c r="C5839" t="s">
        <v>36</v>
      </c>
      <c r="D5839" t="s">
        <v>776</v>
      </c>
      <c r="E5839" s="103">
        <v>0.18351585327034231</v>
      </c>
      <c r="F5839" s="103">
        <v>679225</v>
      </c>
      <c r="G5839" s="103">
        <v>6</v>
      </c>
      <c r="H5839" t="s">
        <v>1078</v>
      </c>
      <c r="I5839" s="103"/>
    </row>
    <row r="5840" spans="1:9" x14ac:dyDescent="0.35">
      <c r="A5840" t="s">
        <v>214</v>
      </c>
      <c r="B5840" t="s">
        <v>47</v>
      </c>
      <c r="C5840" t="s">
        <v>37</v>
      </c>
      <c r="D5840" t="s">
        <v>54</v>
      </c>
      <c r="E5840" s="103">
        <v>162294</v>
      </c>
      <c r="F5840" s="103">
        <v>679225</v>
      </c>
      <c r="G5840" s="103">
        <v>6</v>
      </c>
      <c r="H5840" t="s">
        <v>54</v>
      </c>
      <c r="I5840" s="103"/>
    </row>
    <row r="5841" spans="1:9" x14ac:dyDescent="0.35">
      <c r="A5841" t="s">
        <v>215</v>
      </c>
      <c r="B5841" t="s">
        <v>48</v>
      </c>
      <c r="C5841" t="s">
        <v>37</v>
      </c>
      <c r="D5841" t="s">
        <v>54</v>
      </c>
      <c r="E5841" s="103">
        <v>28913563071.691406</v>
      </c>
      <c r="F5841" s="103">
        <v>679225</v>
      </c>
      <c r="G5841" s="103">
        <v>6</v>
      </c>
      <c r="H5841" t="s">
        <v>54</v>
      </c>
      <c r="I5841" s="103"/>
    </row>
    <row r="5842" spans="1:9" x14ac:dyDescent="0.35">
      <c r="A5842" t="s">
        <v>216</v>
      </c>
      <c r="B5842" t="s">
        <v>49</v>
      </c>
      <c r="C5842" t="s">
        <v>37</v>
      </c>
      <c r="D5842" t="s">
        <v>54</v>
      </c>
      <c r="E5842" s="103">
        <v>0.23893996834627701</v>
      </c>
      <c r="F5842" s="103">
        <v>679225</v>
      </c>
      <c r="G5842" s="103">
        <v>6</v>
      </c>
      <c r="H5842" t="s">
        <v>54</v>
      </c>
      <c r="I5842" s="103"/>
    </row>
    <row r="5843" spans="1:9" x14ac:dyDescent="0.35">
      <c r="A5843" t="s">
        <v>217</v>
      </c>
      <c r="B5843" t="s">
        <v>50</v>
      </c>
      <c r="C5843" t="s">
        <v>37</v>
      </c>
      <c r="D5843" t="s">
        <v>54</v>
      </c>
      <c r="E5843" s="103">
        <v>42568.461219318204</v>
      </c>
      <c r="F5843" s="103">
        <v>679225</v>
      </c>
      <c r="G5843" s="103">
        <v>6</v>
      </c>
      <c r="H5843" t="s">
        <v>54</v>
      </c>
      <c r="I5843" s="103"/>
    </row>
    <row r="5844" spans="1:9" x14ac:dyDescent="0.35">
      <c r="A5844" t="s">
        <v>1401</v>
      </c>
      <c r="B5844" t="s">
        <v>51</v>
      </c>
      <c r="C5844" t="s">
        <v>37</v>
      </c>
      <c r="D5844" t="s">
        <v>40</v>
      </c>
      <c r="E5844" s="103">
        <v>0.18841996558239671</v>
      </c>
      <c r="F5844" s="103">
        <v>679225</v>
      </c>
      <c r="G5844" s="103">
        <v>6</v>
      </c>
      <c r="H5844" t="s">
        <v>1078</v>
      </c>
      <c r="I5844" s="103"/>
    </row>
    <row r="5845" spans="1:9" x14ac:dyDescent="0.35">
      <c r="A5845" t="s">
        <v>6756</v>
      </c>
      <c r="B5845" t="s">
        <v>51</v>
      </c>
      <c r="C5845" t="s">
        <v>37</v>
      </c>
      <c r="D5845" t="s">
        <v>5070</v>
      </c>
      <c r="E5845" s="103">
        <v>0.19049505344535744</v>
      </c>
      <c r="F5845" s="103">
        <v>679225</v>
      </c>
      <c r="G5845" s="103">
        <v>6</v>
      </c>
      <c r="H5845" t="s">
        <v>1078</v>
      </c>
      <c r="I5845" s="103"/>
    </row>
    <row r="5846" spans="1:9" x14ac:dyDescent="0.35">
      <c r="A5846" t="s">
        <v>6757</v>
      </c>
      <c r="B5846" t="s">
        <v>51</v>
      </c>
      <c r="C5846" t="s">
        <v>37</v>
      </c>
      <c r="D5846" t="s">
        <v>5071</v>
      </c>
      <c r="E5846" s="103">
        <v>0.18853568775230836</v>
      </c>
      <c r="F5846" s="103">
        <v>679225</v>
      </c>
      <c r="G5846" s="103">
        <v>6</v>
      </c>
      <c r="H5846" t="s">
        <v>1078</v>
      </c>
      <c r="I5846" s="103"/>
    </row>
    <row r="5847" spans="1:9" x14ac:dyDescent="0.35">
      <c r="A5847" t="s">
        <v>6758</v>
      </c>
      <c r="B5847" t="s">
        <v>51</v>
      </c>
      <c r="C5847" t="s">
        <v>37</v>
      </c>
      <c r="D5847" t="s">
        <v>5072</v>
      </c>
      <c r="E5847" s="103">
        <v>0.19028156113749298</v>
      </c>
      <c r="F5847" s="103">
        <v>679225</v>
      </c>
      <c r="G5847" s="103">
        <v>6</v>
      </c>
      <c r="H5847" t="s">
        <v>1078</v>
      </c>
      <c r="I5847" s="103"/>
    </row>
    <row r="5848" spans="1:9" x14ac:dyDescent="0.35">
      <c r="A5848" t="s">
        <v>1402</v>
      </c>
      <c r="B5848" t="s">
        <v>51</v>
      </c>
      <c r="C5848" t="s">
        <v>37</v>
      </c>
      <c r="D5848" t="s">
        <v>42</v>
      </c>
      <c r="E5848" s="103">
        <v>0.18871266318967592</v>
      </c>
      <c r="F5848" s="103">
        <v>679225</v>
      </c>
      <c r="G5848" s="103">
        <v>6</v>
      </c>
      <c r="H5848" t="s">
        <v>1078</v>
      </c>
      <c r="I5848" s="103"/>
    </row>
    <row r="5849" spans="1:9" x14ac:dyDescent="0.35">
      <c r="A5849" t="s">
        <v>2349</v>
      </c>
      <c r="B5849" t="s">
        <v>51</v>
      </c>
      <c r="C5849" t="s">
        <v>37</v>
      </c>
      <c r="D5849" t="s">
        <v>1767</v>
      </c>
      <c r="E5849" s="103">
        <v>0.18826077512950301</v>
      </c>
      <c r="F5849" s="103">
        <v>679225</v>
      </c>
      <c r="G5849" s="103">
        <v>6</v>
      </c>
      <c r="H5849" t="s">
        <v>1078</v>
      </c>
      <c r="I5849" s="103"/>
    </row>
    <row r="5850" spans="1:9" x14ac:dyDescent="0.35">
      <c r="A5850" t="s">
        <v>2350</v>
      </c>
      <c r="B5850" t="s">
        <v>51</v>
      </c>
      <c r="C5850" t="s">
        <v>37</v>
      </c>
      <c r="D5850" t="s">
        <v>1768</v>
      </c>
      <c r="E5850" s="103">
        <v>0.11926557625934717</v>
      </c>
      <c r="F5850" s="103">
        <v>679225</v>
      </c>
      <c r="G5850" s="103">
        <v>6</v>
      </c>
      <c r="H5850" t="s">
        <v>1078</v>
      </c>
      <c r="I5850" s="103"/>
    </row>
    <row r="5851" spans="1:9" x14ac:dyDescent="0.35">
      <c r="A5851" t="s">
        <v>1403</v>
      </c>
      <c r="B5851" t="s">
        <v>51</v>
      </c>
      <c r="C5851" t="s">
        <v>37</v>
      </c>
      <c r="D5851" t="s">
        <v>340</v>
      </c>
      <c r="E5851" s="103">
        <v>0.18051000376722928</v>
      </c>
      <c r="F5851" s="103">
        <v>679225</v>
      </c>
      <c r="G5851" s="103">
        <v>6</v>
      </c>
      <c r="H5851" t="s">
        <v>1078</v>
      </c>
      <c r="I5851" s="103"/>
    </row>
    <row r="5852" spans="1:9" x14ac:dyDescent="0.35">
      <c r="A5852" t="s">
        <v>1404</v>
      </c>
      <c r="B5852" t="s">
        <v>51</v>
      </c>
      <c r="C5852" t="s">
        <v>37</v>
      </c>
      <c r="D5852" t="s">
        <v>777</v>
      </c>
      <c r="E5852" s="103">
        <v>0.32485653935557424</v>
      </c>
      <c r="F5852" s="103">
        <v>679225</v>
      </c>
      <c r="G5852" s="103">
        <v>6</v>
      </c>
      <c r="H5852" t="s">
        <v>1078</v>
      </c>
      <c r="I5852" s="103"/>
    </row>
    <row r="5853" spans="1:9" x14ac:dyDescent="0.35">
      <c r="A5853" t="s">
        <v>1405</v>
      </c>
      <c r="B5853" t="s">
        <v>51</v>
      </c>
      <c r="C5853" t="s">
        <v>37</v>
      </c>
      <c r="D5853" t="s">
        <v>776</v>
      </c>
      <c r="E5853" s="103">
        <v>0.78404205521880022</v>
      </c>
      <c r="F5853" s="103">
        <v>679225</v>
      </c>
      <c r="G5853" s="103">
        <v>6</v>
      </c>
      <c r="H5853" t="s">
        <v>1078</v>
      </c>
      <c r="I5853" s="103"/>
    </row>
    <row r="5854" spans="1:9" x14ac:dyDescent="0.35">
      <c r="A5854" t="s">
        <v>218</v>
      </c>
      <c r="B5854" t="s">
        <v>47</v>
      </c>
      <c r="C5854" t="s">
        <v>38</v>
      </c>
      <c r="D5854" t="s">
        <v>54</v>
      </c>
      <c r="E5854" s="103">
        <v>17767</v>
      </c>
      <c r="F5854" s="103">
        <v>679225</v>
      </c>
      <c r="G5854" s="103">
        <v>6</v>
      </c>
      <c r="H5854" t="s">
        <v>54</v>
      </c>
      <c r="I5854" s="103"/>
    </row>
    <row r="5855" spans="1:9" x14ac:dyDescent="0.35">
      <c r="A5855" t="s">
        <v>219</v>
      </c>
      <c r="B5855" t="s">
        <v>48</v>
      </c>
      <c r="C5855" t="s">
        <v>38</v>
      </c>
      <c r="D5855" t="s">
        <v>54</v>
      </c>
      <c r="E5855" s="103">
        <v>2406920655.1329999</v>
      </c>
      <c r="F5855" s="103">
        <v>679225</v>
      </c>
      <c r="G5855" s="103">
        <v>6</v>
      </c>
      <c r="H5855" t="s">
        <v>54</v>
      </c>
      <c r="I5855" s="103"/>
    </row>
    <row r="5856" spans="1:9" x14ac:dyDescent="0.35">
      <c r="A5856" t="s">
        <v>220</v>
      </c>
      <c r="B5856" t="s">
        <v>49</v>
      </c>
      <c r="C5856" t="s">
        <v>38</v>
      </c>
      <c r="D5856" t="s">
        <v>54</v>
      </c>
      <c r="E5856" s="103">
        <v>2.6157753321800582E-2</v>
      </c>
      <c r="F5856" s="103">
        <v>679225</v>
      </c>
      <c r="G5856" s="103">
        <v>6</v>
      </c>
      <c r="H5856" t="s">
        <v>54</v>
      </c>
      <c r="I5856" s="103"/>
    </row>
    <row r="5857" spans="1:9" x14ac:dyDescent="0.35">
      <c r="A5857" t="s">
        <v>221</v>
      </c>
      <c r="B5857" t="s">
        <v>50</v>
      </c>
      <c r="C5857" t="s">
        <v>38</v>
      </c>
      <c r="D5857" t="s">
        <v>54</v>
      </c>
      <c r="E5857" s="103">
        <v>3543.6278922786996</v>
      </c>
      <c r="F5857" s="103">
        <v>679225</v>
      </c>
      <c r="G5857" s="103">
        <v>6</v>
      </c>
      <c r="H5857" t="s">
        <v>54</v>
      </c>
      <c r="I5857" s="103"/>
    </row>
    <row r="5858" spans="1:9" x14ac:dyDescent="0.35">
      <c r="A5858" t="s">
        <v>1406</v>
      </c>
      <c r="B5858" t="s">
        <v>51</v>
      </c>
      <c r="C5858" t="s">
        <v>38</v>
      </c>
      <c r="D5858" t="s">
        <v>40</v>
      </c>
      <c r="E5858" s="103">
        <v>0.14215910528417197</v>
      </c>
      <c r="F5858" s="103">
        <v>679225</v>
      </c>
      <c r="G5858" s="103">
        <v>6</v>
      </c>
      <c r="H5858" t="s">
        <v>1078</v>
      </c>
      <c r="I5858" s="103"/>
    </row>
    <row r="5859" spans="1:9" x14ac:dyDescent="0.35">
      <c r="A5859" t="s">
        <v>6759</v>
      </c>
      <c r="B5859" t="s">
        <v>51</v>
      </c>
      <c r="C5859" t="s">
        <v>38</v>
      </c>
      <c r="D5859" t="s">
        <v>5070</v>
      </c>
      <c r="E5859" s="103">
        <v>0.14499799514869027</v>
      </c>
      <c r="F5859" s="103">
        <v>679225</v>
      </c>
      <c r="G5859" s="103">
        <v>6</v>
      </c>
      <c r="H5859" t="s">
        <v>1078</v>
      </c>
      <c r="I5859" s="103"/>
    </row>
    <row r="5860" spans="1:9" x14ac:dyDescent="0.35">
      <c r="A5860" t="s">
        <v>6760</v>
      </c>
      <c r="B5860" t="s">
        <v>51</v>
      </c>
      <c r="C5860" t="s">
        <v>38</v>
      </c>
      <c r="D5860" t="s">
        <v>5071</v>
      </c>
      <c r="E5860" s="103">
        <v>0.14215910528417197</v>
      </c>
      <c r="F5860" s="103">
        <v>679225</v>
      </c>
      <c r="G5860" s="103">
        <v>6</v>
      </c>
      <c r="H5860" t="s">
        <v>1078</v>
      </c>
      <c r="I5860" s="103"/>
    </row>
    <row r="5861" spans="1:9" x14ac:dyDescent="0.35">
      <c r="A5861" t="s">
        <v>6761</v>
      </c>
      <c r="B5861" t="s">
        <v>51</v>
      </c>
      <c r="C5861" t="s">
        <v>38</v>
      </c>
      <c r="D5861" t="s">
        <v>5072</v>
      </c>
      <c r="E5861" s="103">
        <v>0.14499799514869027</v>
      </c>
      <c r="F5861" s="103">
        <v>679225</v>
      </c>
      <c r="G5861" s="103">
        <v>6</v>
      </c>
      <c r="H5861" t="s">
        <v>1078</v>
      </c>
      <c r="I5861" s="103"/>
    </row>
    <row r="5862" spans="1:9" x14ac:dyDescent="0.35">
      <c r="A5862" t="s">
        <v>1407</v>
      </c>
      <c r="B5862" t="s">
        <v>51</v>
      </c>
      <c r="C5862" t="s">
        <v>38</v>
      </c>
      <c r="D5862" t="s">
        <v>42</v>
      </c>
      <c r="E5862" s="103">
        <v>0.14434376217443931</v>
      </c>
      <c r="F5862" s="103">
        <v>679225</v>
      </c>
      <c r="G5862" s="103">
        <v>6</v>
      </c>
      <c r="H5862" t="s">
        <v>1078</v>
      </c>
      <c r="I5862" s="103"/>
    </row>
    <row r="5863" spans="1:9" x14ac:dyDescent="0.35">
      <c r="A5863" t="s">
        <v>2351</v>
      </c>
      <c r="B5863" t="s">
        <v>51</v>
      </c>
      <c r="C5863" t="s">
        <v>38</v>
      </c>
      <c r="D5863" t="s">
        <v>1767</v>
      </c>
      <c r="E5863" s="103">
        <v>0.14423656495539619</v>
      </c>
      <c r="F5863" s="103">
        <v>679225</v>
      </c>
      <c r="G5863" s="103">
        <v>6</v>
      </c>
      <c r="H5863" t="s">
        <v>1078</v>
      </c>
      <c r="I5863" s="103"/>
    </row>
    <row r="5864" spans="1:9" x14ac:dyDescent="0.35">
      <c r="A5864" t="s">
        <v>2352</v>
      </c>
      <c r="B5864" t="s">
        <v>51</v>
      </c>
      <c r="C5864" t="s">
        <v>38</v>
      </c>
      <c r="D5864" t="s">
        <v>1768</v>
      </c>
      <c r="E5864" s="103">
        <v>0.10409435337199774</v>
      </c>
      <c r="F5864" s="103">
        <v>679225</v>
      </c>
      <c r="G5864" s="103">
        <v>6</v>
      </c>
      <c r="H5864" t="s">
        <v>1078</v>
      </c>
      <c r="I5864" s="103"/>
    </row>
    <row r="5865" spans="1:9" x14ac:dyDescent="0.35">
      <c r="A5865" t="s">
        <v>1408</v>
      </c>
      <c r="B5865" t="s">
        <v>51</v>
      </c>
      <c r="C5865" t="s">
        <v>38</v>
      </c>
      <c r="D5865" t="s">
        <v>340</v>
      </c>
      <c r="E5865" s="103">
        <v>0.12082134457082162</v>
      </c>
      <c r="F5865" s="103">
        <v>679225</v>
      </c>
      <c r="G5865" s="103">
        <v>6</v>
      </c>
      <c r="H5865" t="s">
        <v>1078</v>
      </c>
      <c r="I5865" s="103"/>
    </row>
    <row r="5866" spans="1:9" x14ac:dyDescent="0.35">
      <c r="A5866" t="s">
        <v>1409</v>
      </c>
      <c r="B5866" t="s">
        <v>51</v>
      </c>
      <c r="C5866" t="s">
        <v>38</v>
      </c>
      <c r="D5866" t="s">
        <v>777</v>
      </c>
      <c r="E5866" s="103">
        <v>0.27548303322228407</v>
      </c>
      <c r="F5866" s="103">
        <v>679225</v>
      </c>
      <c r="G5866" s="103">
        <v>6</v>
      </c>
      <c r="H5866" t="s">
        <v>1078</v>
      </c>
      <c r="I5866" s="103"/>
    </row>
    <row r="5867" spans="1:9" x14ac:dyDescent="0.35">
      <c r="A5867" t="s">
        <v>1410</v>
      </c>
      <c r="B5867" t="s">
        <v>51</v>
      </c>
      <c r="C5867" t="s">
        <v>38</v>
      </c>
      <c r="D5867" t="s">
        <v>776</v>
      </c>
      <c r="E5867" s="103">
        <v>0.61383020698904456</v>
      </c>
      <c r="F5867" s="103">
        <v>679225</v>
      </c>
      <c r="G5867" s="103">
        <v>6</v>
      </c>
      <c r="H5867" t="s">
        <v>1078</v>
      </c>
      <c r="I5867" s="103"/>
    </row>
    <row r="5868" spans="1:9" x14ac:dyDescent="0.35">
      <c r="A5868" t="s">
        <v>222</v>
      </c>
      <c r="B5868" t="s">
        <v>47</v>
      </c>
      <c r="C5868" t="s">
        <v>39</v>
      </c>
      <c r="D5868" t="s">
        <v>54</v>
      </c>
      <c r="E5868" s="103">
        <v>3324</v>
      </c>
      <c r="F5868" s="103">
        <v>679225</v>
      </c>
      <c r="G5868" s="103">
        <v>6</v>
      </c>
      <c r="H5868" t="s">
        <v>54</v>
      </c>
      <c r="I5868" s="103"/>
    </row>
    <row r="5869" spans="1:9" x14ac:dyDescent="0.35">
      <c r="A5869" t="s">
        <v>223</v>
      </c>
      <c r="B5869" t="s">
        <v>48</v>
      </c>
      <c r="C5869" t="s">
        <v>39</v>
      </c>
      <c r="D5869" t="s">
        <v>54</v>
      </c>
      <c r="E5869" s="103">
        <v>30979276.023000002</v>
      </c>
      <c r="F5869" s="103">
        <v>679225</v>
      </c>
      <c r="G5869" s="103">
        <v>6</v>
      </c>
      <c r="H5869" t="s">
        <v>54</v>
      </c>
      <c r="I5869" s="103"/>
    </row>
    <row r="5870" spans="1:9" x14ac:dyDescent="0.35">
      <c r="A5870" t="s">
        <v>224</v>
      </c>
      <c r="B5870" t="s">
        <v>49</v>
      </c>
      <c r="C5870" t="s">
        <v>39</v>
      </c>
      <c r="D5870" t="s">
        <v>54</v>
      </c>
      <c r="E5870" s="103">
        <v>4.8938128013544845E-3</v>
      </c>
      <c r="F5870" s="103">
        <v>679225</v>
      </c>
      <c r="G5870" s="103">
        <v>6</v>
      </c>
      <c r="H5870" t="s">
        <v>54</v>
      </c>
      <c r="I5870" s="103"/>
    </row>
    <row r="5871" spans="1:9" x14ac:dyDescent="0.35">
      <c r="A5871" t="s">
        <v>225</v>
      </c>
      <c r="B5871" t="s">
        <v>50</v>
      </c>
      <c r="C5871" t="s">
        <v>39</v>
      </c>
      <c r="D5871" t="s">
        <v>54</v>
      </c>
      <c r="E5871" s="103">
        <v>45.609740546946888</v>
      </c>
      <c r="F5871" s="103">
        <v>679225</v>
      </c>
      <c r="G5871" s="103">
        <v>6</v>
      </c>
      <c r="H5871" t="s">
        <v>54</v>
      </c>
      <c r="I5871" s="103"/>
    </row>
    <row r="5872" spans="1:9" x14ac:dyDescent="0.35">
      <c r="A5872" t="s">
        <v>1411</v>
      </c>
      <c r="B5872" t="s">
        <v>51</v>
      </c>
      <c r="C5872" t="s">
        <v>39</v>
      </c>
      <c r="D5872" t="s">
        <v>40</v>
      </c>
      <c r="E5872" s="103">
        <v>9.288419910695709E-3</v>
      </c>
      <c r="F5872" s="103">
        <v>679225</v>
      </c>
      <c r="G5872" s="103">
        <v>6</v>
      </c>
      <c r="H5872" t="s">
        <v>1078</v>
      </c>
      <c r="I5872" s="103"/>
    </row>
    <row r="5873" spans="1:9" x14ac:dyDescent="0.35">
      <c r="A5873" t="s">
        <v>6762</v>
      </c>
      <c r="B5873" t="s">
        <v>51</v>
      </c>
      <c r="C5873" t="s">
        <v>39</v>
      </c>
      <c r="D5873" t="s">
        <v>5070</v>
      </c>
      <c r="E5873" s="103">
        <v>9.288419910695709E-3</v>
      </c>
      <c r="F5873" s="103">
        <v>679225</v>
      </c>
      <c r="G5873" s="103">
        <v>6</v>
      </c>
      <c r="H5873" t="s">
        <v>1078</v>
      </c>
      <c r="I5873" s="103"/>
    </row>
    <row r="5874" spans="1:9" x14ac:dyDescent="0.35">
      <c r="A5874" t="s">
        <v>6763</v>
      </c>
      <c r="B5874" t="s">
        <v>51</v>
      </c>
      <c r="C5874" t="s">
        <v>39</v>
      </c>
      <c r="D5874" t="s">
        <v>5071</v>
      </c>
      <c r="E5874" s="103">
        <v>9.288419910695709E-3</v>
      </c>
      <c r="F5874" s="103">
        <v>679225</v>
      </c>
      <c r="G5874" s="103">
        <v>6</v>
      </c>
      <c r="H5874" t="s">
        <v>1078</v>
      </c>
      <c r="I5874" s="103"/>
    </row>
    <row r="5875" spans="1:9" x14ac:dyDescent="0.35">
      <c r="A5875" t="s">
        <v>6764</v>
      </c>
      <c r="B5875" t="s">
        <v>51</v>
      </c>
      <c r="C5875" t="s">
        <v>39</v>
      </c>
      <c r="D5875" t="s">
        <v>5072</v>
      </c>
      <c r="E5875" s="103">
        <v>9.288419910695709E-3</v>
      </c>
      <c r="F5875" s="103">
        <v>679225</v>
      </c>
      <c r="G5875" s="103">
        <v>6</v>
      </c>
      <c r="H5875" t="s">
        <v>1078</v>
      </c>
      <c r="I5875" s="103"/>
    </row>
    <row r="5876" spans="1:9" x14ac:dyDescent="0.35">
      <c r="A5876" t="s">
        <v>1412</v>
      </c>
      <c r="B5876" t="s">
        <v>51</v>
      </c>
      <c r="C5876" t="s">
        <v>39</v>
      </c>
      <c r="D5876" t="s">
        <v>42</v>
      </c>
      <c r="E5876" s="103">
        <v>9.2629668913264615E-3</v>
      </c>
      <c r="F5876" s="103">
        <v>679225</v>
      </c>
      <c r="G5876" s="103">
        <v>6</v>
      </c>
      <c r="H5876" t="s">
        <v>1078</v>
      </c>
      <c r="I5876" s="103"/>
    </row>
    <row r="5877" spans="1:9" x14ac:dyDescent="0.35">
      <c r="A5877" t="s">
        <v>2353</v>
      </c>
      <c r="B5877" t="s">
        <v>51</v>
      </c>
      <c r="C5877" t="s">
        <v>39</v>
      </c>
      <c r="D5877" t="s">
        <v>1767</v>
      </c>
      <c r="E5877" s="103">
        <v>9.1549557610455991E-3</v>
      </c>
      <c r="F5877" s="103">
        <v>679225</v>
      </c>
      <c r="G5877" s="103">
        <v>6</v>
      </c>
      <c r="H5877" t="s">
        <v>1078</v>
      </c>
      <c r="I5877" s="103"/>
    </row>
    <row r="5878" spans="1:9" x14ac:dyDescent="0.35">
      <c r="A5878" t="s">
        <v>2354</v>
      </c>
      <c r="B5878" t="s">
        <v>51</v>
      </c>
      <c r="C5878" t="s">
        <v>39</v>
      </c>
      <c r="D5878" t="s">
        <v>1768</v>
      </c>
      <c r="E5878" s="103">
        <v>6.1541543120425604E-3</v>
      </c>
      <c r="F5878" s="103">
        <v>679225</v>
      </c>
      <c r="G5878" s="103">
        <v>6</v>
      </c>
      <c r="H5878" t="s">
        <v>1078</v>
      </c>
      <c r="I5878" s="103"/>
    </row>
    <row r="5879" spans="1:9" x14ac:dyDescent="0.35">
      <c r="A5879" t="s">
        <v>1413</v>
      </c>
      <c r="B5879" t="s">
        <v>51</v>
      </c>
      <c r="C5879" t="s">
        <v>39</v>
      </c>
      <c r="D5879" t="s">
        <v>340</v>
      </c>
      <c r="E5879" s="103">
        <v>9.0972556402159239E-3</v>
      </c>
      <c r="F5879" s="103">
        <v>679225</v>
      </c>
      <c r="G5879" s="103">
        <v>6</v>
      </c>
      <c r="H5879" t="s">
        <v>1078</v>
      </c>
      <c r="I5879" s="103"/>
    </row>
    <row r="5880" spans="1:9" x14ac:dyDescent="0.35">
      <c r="A5880" t="s">
        <v>1414</v>
      </c>
      <c r="B5880" t="s">
        <v>51</v>
      </c>
      <c r="C5880" t="s">
        <v>39</v>
      </c>
      <c r="D5880" t="s">
        <v>777</v>
      </c>
      <c r="E5880" s="103">
        <v>1.7247074471145322E-2</v>
      </c>
      <c r="F5880" s="103">
        <v>679225</v>
      </c>
      <c r="G5880" s="103">
        <v>6</v>
      </c>
      <c r="H5880" t="s">
        <v>1078</v>
      </c>
      <c r="I5880" s="103"/>
    </row>
    <row r="5881" spans="1:9" x14ac:dyDescent="0.35">
      <c r="A5881" t="s">
        <v>1415</v>
      </c>
      <c r="B5881" t="s">
        <v>51</v>
      </c>
      <c r="C5881" t="s">
        <v>39</v>
      </c>
      <c r="D5881" t="s">
        <v>776</v>
      </c>
      <c r="E5881" s="103">
        <v>4.1172390230543608E-2</v>
      </c>
      <c r="F5881" s="103">
        <v>679225</v>
      </c>
      <c r="G5881" s="103">
        <v>6</v>
      </c>
      <c r="H5881" t="s">
        <v>1078</v>
      </c>
      <c r="I5881" s="103"/>
    </row>
    <row r="5882" spans="1:9" x14ac:dyDescent="0.35">
      <c r="A5882" t="s">
        <v>2970</v>
      </c>
      <c r="B5882" t="s">
        <v>47</v>
      </c>
      <c r="C5882" t="s">
        <v>2588</v>
      </c>
      <c r="D5882" t="s">
        <v>54</v>
      </c>
      <c r="E5882" s="103">
        <v>72631</v>
      </c>
      <c r="F5882" s="103">
        <v>679225</v>
      </c>
      <c r="G5882" s="103">
        <v>6</v>
      </c>
      <c r="H5882" t="s">
        <v>54</v>
      </c>
      <c r="I5882" s="103"/>
    </row>
    <row r="5883" spans="1:9" x14ac:dyDescent="0.35">
      <c r="A5883" t="s">
        <v>2971</v>
      </c>
      <c r="B5883" t="s">
        <v>48</v>
      </c>
      <c r="C5883" t="s">
        <v>2588</v>
      </c>
      <c r="D5883" t="s">
        <v>54</v>
      </c>
      <c r="E5883" s="103">
        <v>306176734.734375</v>
      </c>
      <c r="F5883" s="103">
        <v>679225</v>
      </c>
      <c r="G5883" s="103">
        <v>6</v>
      </c>
      <c r="H5883" t="s">
        <v>54</v>
      </c>
      <c r="I5883" s="103"/>
    </row>
    <row r="5884" spans="1:9" x14ac:dyDescent="0.35">
      <c r="A5884" t="s">
        <v>2972</v>
      </c>
      <c r="B5884" t="s">
        <v>49</v>
      </c>
      <c r="C5884" t="s">
        <v>2588</v>
      </c>
      <c r="D5884" t="s">
        <v>54</v>
      </c>
      <c r="E5884" s="103">
        <v>0.10693216533549266</v>
      </c>
      <c r="F5884" s="103">
        <v>679225</v>
      </c>
      <c r="G5884" s="103">
        <v>6</v>
      </c>
      <c r="H5884" t="s">
        <v>54</v>
      </c>
      <c r="I5884" s="103"/>
    </row>
    <row r="5885" spans="1:9" x14ac:dyDescent="0.35">
      <c r="A5885" t="s">
        <v>2973</v>
      </c>
      <c r="B5885" t="s">
        <v>50</v>
      </c>
      <c r="C5885" t="s">
        <v>2588</v>
      </c>
      <c r="D5885" t="s">
        <v>54</v>
      </c>
      <c r="E5885" s="103">
        <v>450.7736534055357</v>
      </c>
      <c r="F5885" s="103">
        <v>679225</v>
      </c>
      <c r="G5885" s="103">
        <v>6</v>
      </c>
      <c r="H5885" t="s">
        <v>54</v>
      </c>
      <c r="I5885" s="103"/>
    </row>
    <row r="5886" spans="1:9" x14ac:dyDescent="0.35">
      <c r="A5886" t="s">
        <v>2974</v>
      </c>
      <c r="B5886" t="s">
        <v>51</v>
      </c>
      <c r="C5886" t="s">
        <v>2588</v>
      </c>
      <c r="D5886" t="s">
        <v>40</v>
      </c>
      <c r="E5886" s="103">
        <v>4.447141587921968E-3</v>
      </c>
      <c r="F5886" s="103">
        <v>679225</v>
      </c>
      <c r="G5886" s="103">
        <v>6</v>
      </c>
      <c r="H5886" t="s">
        <v>1078</v>
      </c>
      <c r="I5886" s="103"/>
    </row>
    <row r="5887" spans="1:9" x14ac:dyDescent="0.35">
      <c r="A5887" t="s">
        <v>6765</v>
      </c>
      <c r="B5887" t="s">
        <v>51</v>
      </c>
      <c r="C5887" t="s">
        <v>2588</v>
      </c>
      <c r="D5887" t="s">
        <v>5070</v>
      </c>
      <c r="E5887" s="103">
        <v>4.5400151144638868E-3</v>
      </c>
      <c r="F5887" s="103">
        <v>679225</v>
      </c>
      <c r="G5887" s="103">
        <v>6</v>
      </c>
      <c r="H5887" t="s">
        <v>1078</v>
      </c>
      <c r="I5887" s="103"/>
    </row>
    <row r="5888" spans="1:9" x14ac:dyDescent="0.35">
      <c r="A5888" t="s">
        <v>6766</v>
      </c>
      <c r="B5888" t="s">
        <v>51</v>
      </c>
      <c r="C5888" t="s">
        <v>2588</v>
      </c>
      <c r="D5888" t="s">
        <v>5071</v>
      </c>
      <c r="E5888" s="103">
        <v>4.4479844060892927E-3</v>
      </c>
      <c r="F5888" s="103">
        <v>679225</v>
      </c>
      <c r="G5888" s="103">
        <v>6</v>
      </c>
      <c r="H5888" t="s">
        <v>1078</v>
      </c>
      <c r="I5888" s="103"/>
    </row>
    <row r="5889" spans="1:9" x14ac:dyDescent="0.35">
      <c r="A5889" t="s">
        <v>6767</v>
      </c>
      <c r="B5889" t="s">
        <v>51</v>
      </c>
      <c r="C5889" t="s">
        <v>2588</v>
      </c>
      <c r="D5889" t="s">
        <v>5072</v>
      </c>
      <c r="E5889" s="103">
        <v>4.5393857870300253E-3</v>
      </c>
      <c r="F5889" s="103">
        <v>679225</v>
      </c>
      <c r="G5889" s="103">
        <v>6</v>
      </c>
      <c r="H5889" t="s">
        <v>1078</v>
      </c>
      <c r="I5889" s="103"/>
    </row>
    <row r="5890" spans="1:9" x14ac:dyDescent="0.35">
      <c r="A5890" t="s">
        <v>2975</v>
      </c>
      <c r="B5890" t="s">
        <v>51</v>
      </c>
      <c r="C5890" t="s">
        <v>2588</v>
      </c>
      <c r="D5890" t="s">
        <v>42</v>
      </c>
      <c r="E5890" s="103">
        <v>4.4802452237754893E-3</v>
      </c>
      <c r="F5890" s="103">
        <v>679225</v>
      </c>
      <c r="G5890" s="103">
        <v>6</v>
      </c>
      <c r="H5890" t="s">
        <v>1078</v>
      </c>
      <c r="I5890" s="103"/>
    </row>
    <row r="5891" spans="1:9" x14ac:dyDescent="0.35">
      <c r="A5891" t="s">
        <v>2976</v>
      </c>
      <c r="B5891" t="s">
        <v>51</v>
      </c>
      <c r="C5891" t="s">
        <v>2588</v>
      </c>
      <c r="D5891" t="s">
        <v>1767</v>
      </c>
      <c r="E5891" s="103">
        <v>4.4372719885173717E-3</v>
      </c>
      <c r="F5891" s="103">
        <v>679225</v>
      </c>
      <c r="G5891" s="103">
        <v>6</v>
      </c>
      <c r="H5891" t="s">
        <v>1078</v>
      </c>
      <c r="I5891" s="103"/>
    </row>
    <row r="5892" spans="1:9" x14ac:dyDescent="0.35">
      <c r="A5892" t="s">
        <v>2977</v>
      </c>
      <c r="B5892" t="s">
        <v>51</v>
      </c>
      <c r="C5892" t="s">
        <v>2588</v>
      </c>
      <c r="D5892" t="s">
        <v>1768</v>
      </c>
      <c r="E5892" s="103">
        <v>2.5481173959586217E-3</v>
      </c>
      <c r="F5892" s="103">
        <v>679225</v>
      </c>
      <c r="G5892" s="103">
        <v>6</v>
      </c>
      <c r="H5892" t="s">
        <v>1078</v>
      </c>
      <c r="I5892" s="103"/>
    </row>
    <row r="5893" spans="1:9" x14ac:dyDescent="0.35">
      <c r="A5893" t="s">
        <v>2978</v>
      </c>
      <c r="B5893" t="s">
        <v>51</v>
      </c>
      <c r="C5893" t="s">
        <v>2588</v>
      </c>
      <c r="D5893" t="s">
        <v>340</v>
      </c>
      <c r="E5893" s="103">
        <v>4.4049012263504394E-3</v>
      </c>
      <c r="F5893" s="103">
        <v>679225</v>
      </c>
      <c r="G5893" s="103">
        <v>6</v>
      </c>
      <c r="H5893" t="s">
        <v>1078</v>
      </c>
      <c r="I5893" s="103"/>
    </row>
    <row r="5894" spans="1:9" x14ac:dyDescent="0.35">
      <c r="A5894" t="s">
        <v>2979</v>
      </c>
      <c r="B5894" t="s">
        <v>51</v>
      </c>
      <c r="C5894" t="s">
        <v>2588</v>
      </c>
      <c r="D5894" t="s">
        <v>777</v>
      </c>
      <c r="E5894" s="103">
        <v>8.1429754872789223E-3</v>
      </c>
      <c r="F5894" s="103">
        <v>679225</v>
      </c>
      <c r="G5894" s="103">
        <v>6</v>
      </c>
      <c r="H5894" t="s">
        <v>1078</v>
      </c>
      <c r="I5894" s="103"/>
    </row>
    <row r="5895" spans="1:9" x14ac:dyDescent="0.35">
      <c r="A5895" t="s">
        <v>2980</v>
      </c>
      <c r="B5895" t="s">
        <v>51</v>
      </c>
      <c r="C5895" t="s">
        <v>2588</v>
      </c>
      <c r="D5895" t="s">
        <v>776</v>
      </c>
      <c r="E5895" s="103">
        <v>1.8834710563068076E-2</v>
      </c>
      <c r="F5895" s="103">
        <v>679225</v>
      </c>
      <c r="G5895" s="103">
        <v>6</v>
      </c>
      <c r="H5895" t="s">
        <v>1078</v>
      </c>
      <c r="I5895" s="103"/>
    </row>
    <row r="5896" spans="1:9" x14ac:dyDescent="0.35">
      <c r="A5896" t="s">
        <v>2981</v>
      </c>
      <c r="B5896" t="s">
        <v>47</v>
      </c>
      <c r="C5896" t="s">
        <v>2589</v>
      </c>
      <c r="D5896" t="s">
        <v>54</v>
      </c>
      <c r="E5896" s="103">
        <v>235089</v>
      </c>
      <c r="F5896" s="103">
        <v>679225</v>
      </c>
      <c r="G5896" s="103">
        <v>6</v>
      </c>
      <c r="H5896" t="s">
        <v>54</v>
      </c>
      <c r="I5896" s="103"/>
    </row>
    <row r="5897" spans="1:9" x14ac:dyDescent="0.35">
      <c r="A5897" t="s">
        <v>2982</v>
      </c>
      <c r="B5897" t="s">
        <v>48</v>
      </c>
      <c r="C5897" t="s">
        <v>2589</v>
      </c>
      <c r="D5897" t="s">
        <v>54</v>
      </c>
      <c r="E5897" s="103">
        <v>2845194200</v>
      </c>
      <c r="F5897" s="103">
        <v>679225</v>
      </c>
      <c r="G5897" s="103">
        <v>6</v>
      </c>
      <c r="H5897" t="s">
        <v>54</v>
      </c>
      <c r="I5897" s="103"/>
    </row>
    <row r="5898" spans="1:9" x14ac:dyDescent="0.35">
      <c r="A5898" t="s">
        <v>2983</v>
      </c>
      <c r="B5898" t="s">
        <v>49</v>
      </c>
      <c r="C5898" t="s">
        <v>2589</v>
      </c>
      <c r="D5898" t="s">
        <v>54</v>
      </c>
      <c r="E5898" s="103">
        <v>0.34611358533622877</v>
      </c>
      <c r="F5898" s="103">
        <v>679225</v>
      </c>
      <c r="G5898" s="103">
        <v>6</v>
      </c>
      <c r="H5898" t="s">
        <v>54</v>
      </c>
      <c r="I5898" s="103"/>
    </row>
    <row r="5899" spans="1:9" x14ac:dyDescent="0.35">
      <c r="A5899" t="s">
        <v>2984</v>
      </c>
      <c r="B5899" t="s">
        <v>50</v>
      </c>
      <c r="C5899" t="s">
        <v>2589</v>
      </c>
      <c r="D5899" t="s">
        <v>54</v>
      </c>
      <c r="E5899" s="103">
        <v>4188.8832124848177</v>
      </c>
      <c r="F5899" s="103">
        <v>679225</v>
      </c>
      <c r="G5899" s="103">
        <v>6</v>
      </c>
      <c r="H5899" t="s">
        <v>54</v>
      </c>
      <c r="I5899" s="103"/>
    </row>
    <row r="5900" spans="1:9" x14ac:dyDescent="0.35">
      <c r="A5900" t="s">
        <v>2985</v>
      </c>
      <c r="B5900" t="s">
        <v>51</v>
      </c>
      <c r="C5900" t="s">
        <v>2589</v>
      </c>
      <c r="D5900" t="s">
        <v>40</v>
      </c>
      <c r="E5900" s="103">
        <v>1.2720554433900359E-2</v>
      </c>
      <c r="F5900" s="103">
        <v>679225</v>
      </c>
      <c r="G5900" s="103">
        <v>6</v>
      </c>
      <c r="H5900" t="s">
        <v>1078</v>
      </c>
      <c r="I5900" s="103"/>
    </row>
    <row r="5901" spans="1:9" x14ac:dyDescent="0.35">
      <c r="A5901" t="s">
        <v>6768</v>
      </c>
      <c r="B5901" t="s">
        <v>51</v>
      </c>
      <c r="C5901" t="s">
        <v>2589</v>
      </c>
      <c r="D5901" t="s">
        <v>5070</v>
      </c>
      <c r="E5901" s="103">
        <v>1.3194840398605863E-2</v>
      </c>
      <c r="F5901" s="103">
        <v>679225</v>
      </c>
      <c r="G5901" s="103">
        <v>6</v>
      </c>
      <c r="H5901" t="s">
        <v>1078</v>
      </c>
      <c r="I5901" s="103"/>
    </row>
    <row r="5902" spans="1:9" x14ac:dyDescent="0.35">
      <c r="A5902" t="s">
        <v>6769</v>
      </c>
      <c r="B5902" t="s">
        <v>51</v>
      </c>
      <c r="C5902" t="s">
        <v>2589</v>
      </c>
      <c r="D5902" t="s">
        <v>5071</v>
      </c>
      <c r="E5902" s="103">
        <v>1.2723792536888125E-2</v>
      </c>
      <c r="F5902" s="103">
        <v>679225</v>
      </c>
      <c r="G5902" s="103">
        <v>6</v>
      </c>
      <c r="H5902" t="s">
        <v>1078</v>
      </c>
      <c r="I5902" s="103"/>
    </row>
    <row r="5903" spans="1:9" x14ac:dyDescent="0.35">
      <c r="A5903" t="s">
        <v>6770</v>
      </c>
      <c r="B5903" t="s">
        <v>51</v>
      </c>
      <c r="C5903" t="s">
        <v>2589</v>
      </c>
      <c r="D5903" t="s">
        <v>5072</v>
      </c>
      <c r="E5903" s="103">
        <v>1.3193237831093765E-2</v>
      </c>
      <c r="F5903" s="103">
        <v>679225</v>
      </c>
      <c r="G5903" s="103">
        <v>6</v>
      </c>
      <c r="H5903" t="s">
        <v>1078</v>
      </c>
      <c r="I5903" s="103"/>
    </row>
    <row r="5904" spans="1:9" x14ac:dyDescent="0.35">
      <c r="A5904" t="s">
        <v>2986</v>
      </c>
      <c r="B5904" t="s">
        <v>51</v>
      </c>
      <c r="C5904" t="s">
        <v>2589</v>
      </c>
      <c r="D5904" t="s">
        <v>42</v>
      </c>
      <c r="E5904" s="103">
        <v>1.3071473371829517E-2</v>
      </c>
      <c r="F5904" s="103">
        <v>679225</v>
      </c>
      <c r="G5904" s="103">
        <v>6</v>
      </c>
      <c r="H5904" t="s">
        <v>1078</v>
      </c>
      <c r="I5904" s="103"/>
    </row>
    <row r="5905" spans="1:9" x14ac:dyDescent="0.35">
      <c r="A5905" t="s">
        <v>2987</v>
      </c>
      <c r="B5905" t="s">
        <v>51</v>
      </c>
      <c r="C5905" t="s">
        <v>2589</v>
      </c>
      <c r="D5905" t="s">
        <v>1767</v>
      </c>
      <c r="E5905" s="103">
        <v>1.283524994007566E-2</v>
      </c>
      <c r="F5905" s="103">
        <v>679225</v>
      </c>
      <c r="G5905" s="103">
        <v>6</v>
      </c>
      <c r="H5905" t="s">
        <v>1078</v>
      </c>
      <c r="I5905" s="103"/>
    </row>
    <row r="5906" spans="1:9" x14ac:dyDescent="0.35">
      <c r="A5906" t="s">
        <v>2988</v>
      </c>
      <c r="B5906" t="s">
        <v>51</v>
      </c>
      <c r="C5906" t="s">
        <v>2589</v>
      </c>
      <c r="D5906" t="s">
        <v>1768</v>
      </c>
      <c r="E5906" s="103">
        <v>6.5528989930533459E-3</v>
      </c>
      <c r="F5906" s="103">
        <v>679225</v>
      </c>
      <c r="G5906" s="103">
        <v>6</v>
      </c>
      <c r="H5906" t="s">
        <v>1078</v>
      </c>
      <c r="I5906" s="103"/>
    </row>
    <row r="5907" spans="1:9" x14ac:dyDescent="0.35">
      <c r="A5907" t="s">
        <v>2989</v>
      </c>
      <c r="B5907" t="s">
        <v>51</v>
      </c>
      <c r="C5907" t="s">
        <v>2589</v>
      </c>
      <c r="D5907" t="s">
        <v>340</v>
      </c>
      <c r="E5907" s="103">
        <v>1.3038341743829866E-2</v>
      </c>
      <c r="F5907" s="103">
        <v>679225</v>
      </c>
      <c r="G5907" s="103">
        <v>6</v>
      </c>
      <c r="H5907" t="s">
        <v>1078</v>
      </c>
      <c r="I5907" s="103"/>
    </row>
    <row r="5908" spans="1:9" x14ac:dyDescent="0.35">
      <c r="A5908" t="s">
        <v>2990</v>
      </c>
      <c r="B5908" t="s">
        <v>51</v>
      </c>
      <c r="C5908" t="s">
        <v>2589</v>
      </c>
      <c r="D5908" t="s">
        <v>777</v>
      </c>
      <c r="E5908" s="103">
        <v>1.9194536951464058E-2</v>
      </c>
      <c r="F5908" s="103">
        <v>679225</v>
      </c>
      <c r="G5908" s="103">
        <v>6</v>
      </c>
      <c r="H5908" t="s">
        <v>1078</v>
      </c>
      <c r="I5908" s="103"/>
    </row>
    <row r="5909" spans="1:9" x14ac:dyDescent="0.35">
      <c r="A5909" t="s">
        <v>2991</v>
      </c>
      <c r="B5909" t="s">
        <v>51</v>
      </c>
      <c r="C5909" t="s">
        <v>2589</v>
      </c>
      <c r="D5909" t="s">
        <v>776</v>
      </c>
      <c r="E5909" s="103">
        <v>5.1481305194603352E-2</v>
      </c>
      <c r="F5909" s="103">
        <v>679225</v>
      </c>
      <c r="G5909" s="103">
        <v>6</v>
      </c>
      <c r="H5909" t="s">
        <v>1078</v>
      </c>
      <c r="I5909" s="103"/>
    </row>
    <row r="5910" spans="1:9" x14ac:dyDescent="0.35">
      <c r="A5910" t="s">
        <v>2966</v>
      </c>
      <c r="B5910" t="s">
        <v>47</v>
      </c>
      <c r="C5910" t="s">
        <v>2590</v>
      </c>
      <c r="D5910" t="s">
        <v>54</v>
      </c>
      <c r="E5910" s="103">
        <v>0</v>
      </c>
      <c r="F5910" s="103">
        <v>679225</v>
      </c>
      <c r="G5910" s="103">
        <v>6</v>
      </c>
      <c r="H5910" t="s">
        <v>54</v>
      </c>
      <c r="I5910" s="103"/>
    </row>
    <row r="5911" spans="1:9" x14ac:dyDescent="0.35">
      <c r="A5911" t="s">
        <v>2967</v>
      </c>
      <c r="B5911" t="s">
        <v>48</v>
      </c>
      <c r="C5911" t="s">
        <v>2590</v>
      </c>
      <c r="D5911" t="s">
        <v>54</v>
      </c>
      <c r="E5911" s="103">
        <v>0</v>
      </c>
      <c r="F5911" s="103">
        <v>679225</v>
      </c>
      <c r="G5911" s="103">
        <v>6</v>
      </c>
      <c r="H5911" t="s">
        <v>54</v>
      </c>
      <c r="I5911" s="103"/>
    </row>
    <row r="5912" spans="1:9" x14ac:dyDescent="0.35">
      <c r="A5912" t="s">
        <v>2968</v>
      </c>
      <c r="B5912" t="s">
        <v>49</v>
      </c>
      <c r="C5912" t="s">
        <v>2590</v>
      </c>
      <c r="D5912" t="s">
        <v>54</v>
      </c>
      <c r="E5912" s="103">
        <v>0</v>
      </c>
      <c r="F5912" s="103">
        <v>679225</v>
      </c>
      <c r="G5912" s="103">
        <v>6</v>
      </c>
      <c r="H5912" t="s">
        <v>54</v>
      </c>
      <c r="I5912" s="103"/>
    </row>
    <row r="5913" spans="1:9" x14ac:dyDescent="0.35">
      <c r="A5913" t="s">
        <v>2969</v>
      </c>
      <c r="B5913" t="s">
        <v>50</v>
      </c>
      <c r="C5913" t="s">
        <v>2590</v>
      </c>
      <c r="D5913" t="s">
        <v>54</v>
      </c>
      <c r="E5913" s="103">
        <v>0</v>
      </c>
      <c r="F5913" s="103">
        <v>679225</v>
      </c>
      <c r="G5913" s="103">
        <v>6</v>
      </c>
      <c r="H5913" t="s">
        <v>54</v>
      </c>
      <c r="I5913" s="103"/>
    </row>
    <row r="5914" spans="1:9" x14ac:dyDescent="0.35">
      <c r="A5914" t="s">
        <v>8441</v>
      </c>
      <c r="B5914" t="s">
        <v>51</v>
      </c>
      <c r="C5914" t="s">
        <v>35</v>
      </c>
      <c r="D5914" t="s">
        <v>40</v>
      </c>
      <c r="E5914" s="103">
        <v>2.9069104943626623E-2</v>
      </c>
      <c r="F5914" s="103">
        <v>679225</v>
      </c>
      <c r="G5914" s="103">
        <v>6</v>
      </c>
      <c r="H5914" t="s">
        <v>1078</v>
      </c>
      <c r="I5914" s="103"/>
    </row>
    <row r="5915" spans="1:9" x14ac:dyDescent="0.35">
      <c r="A5915" t="s">
        <v>8442</v>
      </c>
      <c r="B5915" t="s">
        <v>51</v>
      </c>
      <c r="C5915" t="s">
        <v>35</v>
      </c>
      <c r="D5915" t="s">
        <v>5070</v>
      </c>
      <c r="E5915" s="103">
        <v>2.9985936983390447E-2</v>
      </c>
      <c r="F5915" s="103">
        <v>679225</v>
      </c>
      <c r="G5915" s="103">
        <v>6</v>
      </c>
      <c r="H5915" t="s">
        <v>1078</v>
      </c>
      <c r="I5915" s="103"/>
    </row>
    <row r="5916" spans="1:9" x14ac:dyDescent="0.35">
      <c r="A5916" t="s">
        <v>8443</v>
      </c>
      <c r="B5916" t="s">
        <v>51</v>
      </c>
      <c r="C5916" t="s">
        <v>35</v>
      </c>
      <c r="D5916" t="s">
        <v>5071</v>
      </c>
      <c r="E5916" s="103">
        <v>2.9985936983390447E-2</v>
      </c>
      <c r="F5916" s="103">
        <v>679225</v>
      </c>
      <c r="G5916" s="103">
        <v>6</v>
      </c>
      <c r="H5916" t="s">
        <v>1078</v>
      </c>
      <c r="I5916" s="103"/>
    </row>
    <row r="5917" spans="1:9" x14ac:dyDescent="0.35">
      <c r="A5917" t="s">
        <v>8444</v>
      </c>
      <c r="B5917" t="s">
        <v>51</v>
      </c>
      <c r="C5917" t="s">
        <v>35</v>
      </c>
      <c r="D5917" t="s">
        <v>5072</v>
      </c>
      <c r="E5917" s="103">
        <v>2.9985936983390447E-2</v>
      </c>
      <c r="F5917" s="103">
        <v>679225</v>
      </c>
      <c r="G5917" s="103">
        <v>6</v>
      </c>
      <c r="H5917" t="s">
        <v>1078</v>
      </c>
      <c r="I5917" s="103"/>
    </row>
    <row r="5918" spans="1:9" x14ac:dyDescent="0.35">
      <c r="A5918" t="s">
        <v>8445</v>
      </c>
      <c r="B5918" t="s">
        <v>51</v>
      </c>
      <c r="C5918" t="s">
        <v>35</v>
      </c>
      <c r="D5918" t="s">
        <v>42</v>
      </c>
      <c r="E5918" s="103">
        <v>2.9880062497937235E-2</v>
      </c>
      <c r="F5918" s="103">
        <v>679225</v>
      </c>
      <c r="G5918" s="103">
        <v>6</v>
      </c>
      <c r="H5918" t="s">
        <v>1078</v>
      </c>
      <c r="I5918" s="103"/>
    </row>
    <row r="5919" spans="1:9" x14ac:dyDescent="0.35">
      <c r="A5919" t="s">
        <v>8446</v>
      </c>
      <c r="B5919" t="s">
        <v>51</v>
      </c>
      <c r="C5919" t="s">
        <v>35</v>
      </c>
      <c r="D5919" t="s">
        <v>1767</v>
      </c>
      <c r="E5919" s="103">
        <v>2.9880062497937235E-2</v>
      </c>
      <c r="F5919" s="103">
        <v>679225</v>
      </c>
      <c r="G5919" s="103">
        <v>6</v>
      </c>
      <c r="H5919" t="s">
        <v>1078</v>
      </c>
      <c r="I5919" s="103"/>
    </row>
    <row r="5920" spans="1:9" x14ac:dyDescent="0.35">
      <c r="A5920" t="s">
        <v>8447</v>
      </c>
      <c r="B5920" t="s">
        <v>51</v>
      </c>
      <c r="C5920" t="s">
        <v>35</v>
      </c>
      <c r="D5920" t="s">
        <v>1768</v>
      </c>
      <c r="E5920" s="103">
        <v>2.4274779454502713E-2</v>
      </c>
      <c r="F5920" s="103">
        <v>679225</v>
      </c>
      <c r="G5920" s="103">
        <v>6</v>
      </c>
      <c r="H5920" t="s">
        <v>1078</v>
      </c>
      <c r="I5920" s="103"/>
    </row>
    <row r="5921" spans="1:9" x14ac:dyDescent="0.35">
      <c r="A5921" t="s">
        <v>8448</v>
      </c>
      <c r="B5921" t="s">
        <v>51</v>
      </c>
      <c r="C5921" t="s">
        <v>35</v>
      </c>
      <c r="D5921" t="s">
        <v>340</v>
      </c>
      <c r="E5921" s="103">
        <v>2.9325767495463607E-2</v>
      </c>
      <c r="F5921" s="103">
        <v>679225</v>
      </c>
      <c r="G5921" s="103">
        <v>6</v>
      </c>
      <c r="H5921" t="s">
        <v>1078</v>
      </c>
      <c r="I5921" s="103"/>
    </row>
    <row r="5922" spans="1:9" x14ac:dyDescent="0.35">
      <c r="A5922" t="s">
        <v>8449</v>
      </c>
      <c r="B5922" t="s">
        <v>51</v>
      </c>
      <c r="C5922" t="s">
        <v>35</v>
      </c>
      <c r="D5922" t="s">
        <v>777</v>
      </c>
      <c r="E5922" s="103">
        <v>4.3198935857521575E-2</v>
      </c>
      <c r="F5922" s="103">
        <v>679225</v>
      </c>
      <c r="G5922" s="103">
        <v>6</v>
      </c>
      <c r="H5922" t="s">
        <v>1078</v>
      </c>
      <c r="I5922" s="103"/>
    </row>
    <row r="5923" spans="1:9" x14ac:dyDescent="0.35">
      <c r="A5923" t="s">
        <v>8450</v>
      </c>
      <c r="B5923" t="s">
        <v>51</v>
      </c>
      <c r="C5923" t="s">
        <v>35</v>
      </c>
      <c r="D5923" t="s">
        <v>776</v>
      </c>
      <c r="E5923" s="103">
        <v>0.11586305033493045</v>
      </c>
      <c r="F5923" s="103">
        <v>679225</v>
      </c>
      <c r="G5923" s="103">
        <v>6</v>
      </c>
      <c r="H5923" t="s">
        <v>1078</v>
      </c>
      <c r="I5923" s="103"/>
    </row>
    <row r="5924" spans="1:9" x14ac:dyDescent="0.35">
      <c r="A5924" t="s">
        <v>206</v>
      </c>
      <c r="B5924" t="s">
        <v>47</v>
      </c>
      <c r="C5924" t="s">
        <v>58</v>
      </c>
      <c r="D5924" t="s">
        <v>54</v>
      </c>
      <c r="E5924" s="103">
        <v>1955</v>
      </c>
      <c r="F5924" s="103">
        <v>679225</v>
      </c>
      <c r="G5924" s="103">
        <v>6</v>
      </c>
      <c r="H5924" t="s">
        <v>54</v>
      </c>
      <c r="I5924" s="103"/>
    </row>
    <row r="5925" spans="1:9" x14ac:dyDescent="0.35">
      <c r="A5925" t="s">
        <v>207</v>
      </c>
      <c r="B5925" t="s">
        <v>48</v>
      </c>
      <c r="C5925" t="s">
        <v>58</v>
      </c>
      <c r="D5925" t="s">
        <v>54</v>
      </c>
      <c r="E5925" s="103">
        <v>2671180248.3899803</v>
      </c>
      <c r="F5925" s="103">
        <v>679225</v>
      </c>
      <c r="G5925" s="103">
        <v>6</v>
      </c>
      <c r="H5925" t="s">
        <v>54</v>
      </c>
      <c r="I5925" s="103"/>
    </row>
    <row r="5926" spans="1:9" x14ac:dyDescent="0.35">
      <c r="A5926" t="s">
        <v>208</v>
      </c>
      <c r="B5926" t="s">
        <v>49</v>
      </c>
      <c r="C5926" t="s">
        <v>58</v>
      </c>
      <c r="D5926" t="s">
        <v>54</v>
      </c>
      <c r="E5926" s="103">
        <v>2.8782803930950717E-3</v>
      </c>
      <c r="F5926" s="103">
        <v>679225</v>
      </c>
      <c r="G5926" s="103">
        <v>6</v>
      </c>
      <c r="H5926" t="s">
        <v>54</v>
      </c>
      <c r="I5926" s="103"/>
    </row>
    <row r="5927" spans="1:9" x14ac:dyDescent="0.35">
      <c r="A5927" t="s">
        <v>209</v>
      </c>
      <c r="B5927" t="s">
        <v>50</v>
      </c>
      <c r="C5927" t="s">
        <v>58</v>
      </c>
      <c r="D5927" t="s">
        <v>54</v>
      </c>
      <c r="E5927" s="103">
        <v>3932.6883556847588</v>
      </c>
      <c r="F5927" s="103">
        <v>679225</v>
      </c>
      <c r="G5927" s="103">
        <v>6</v>
      </c>
      <c r="H5927" t="s">
        <v>54</v>
      </c>
      <c r="I5927" s="103"/>
    </row>
    <row r="5928" spans="1:9" x14ac:dyDescent="0.35">
      <c r="A5928" t="s">
        <v>3995</v>
      </c>
      <c r="B5928" t="s">
        <v>47</v>
      </c>
      <c r="C5928" t="s">
        <v>3119</v>
      </c>
      <c r="D5928" t="s">
        <v>54</v>
      </c>
      <c r="E5928" s="103">
        <v>2597</v>
      </c>
      <c r="F5928" s="103">
        <v>679225</v>
      </c>
      <c r="G5928" s="103">
        <v>6</v>
      </c>
      <c r="H5928" t="s">
        <v>54</v>
      </c>
      <c r="I5928" s="103"/>
    </row>
    <row r="5929" spans="1:9" x14ac:dyDescent="0.35">
      <c r="A5929" t="s">
        <v>3996</v>
      </c>
      <c r="B5929" t="s">
        <v>48</v>
      </c>
      <c r="C5929" t="s">
        <v>3119</v>
      </c>
      <c r="D5929" t="s">
        <v>54</v>
      </c>
      <c r="E5929" s="103">
        <v>432833346.859375</v>
      </c>
      <c r="F5929" s="103">
        <v>679225</v>
      </c>
      <c r="G5929" s="103">
        <v>6</v>
      </c>
      <c r="H5929" t="s">
        <v>54</v>
      </c>
      <c r="I5929" s="103"/>
    </row>
    <row r="5930" spans="1:9" x14ac:dyDescent="0.35">
      <c r="A5930" t="s">
        <v>3997</v>
      </c>
      <c r="B5930" t="s">
        <v>49</v>
      </c>
      <c r="C5930" t="s">
        <v>3119</v>
      </c>
      <c r="D5930" t="s">
        <v>54</v>
      </c>
      <c r="E5930" s="103">
        <v>3.8234752843314072E-3</v>
      </c>
      <c r="F5930" s="103">
        <v>679225</v>
      </c>
      <c r="G5930" s="103">
        <v>6</v>
      </c>
      <c r="H5930" t="s">
        <v>54</v>
      </c>
      <c r="I5930" s="103"/>
    </row>
    <row r="5931" spans="1:9" x14ac:dyDescent="0.35">
      <c r="A5931" t="s">
        <v>3998</v>
      </c>
      <c r="B5931" t="s">
        <v>50</v>
      </c>
      <c r="C5931" t="s">
        <v>3119</v>
      </c>
      <c r="D5931" t="s">
        <v>54</v>
      </c>
      <c r="E5931" s="103">
        <v>637.24590063583491</v>
      </c>
      <c r="F5931" s="103">
        <v>679225</v>
      </c>
      <c r="G5931" s="103">
        <v>6</v>
      </c>
      <c r="H5931" t="s">
        <v>54</v>
      </c>
      <c r="I5931" s="103"/>
    </row>
    <row r="5932" spans="1:9" x14ac:dyDescent="0.35">
      <c r="A5932" t="s">
        <v>3999</v>
      </c>
      <c r="B5932" t="s">
        <v>51</v>
      </c>
      <c r="C5932" t="s">
        <v>3119</v>
      </c>
      <c r="D5932" t="s">
        <v>40</v>
      </c>
      <c r="E5932" s="103">
        <v>0.17619154848008314</v>
      </c>
      <c r="F5932" s="103">
        <v>679225</v>
      </c>
      <c r="G5932" s="103">
        <v>6</v>
      </c>
      <c r="H5932" t="s">
        <v>1078</v>
      </c>
      <c r="I5932" s="103"/>
    </row>
    <row r="5933" spans="1:9" x14ac:dyDescent="0.35">
      <c r="A5933" t="s">
        <v>6771</v>
      </c>
      <c r="B5933" t="s">
        <v>51</v>
      </c>
      <c r="C5933" t="s">
        <v>3119</v>
      </c>
      <c r="D5933" t="s">
        <v>5070</v>
      </c>
      <c r="E5933" s="103">
        <v>0.18859092046771048</v>
      </c>
      <c r="F5933" s="103">
        <v>679225</v>
      </c>
      <c r="G5933" s="103">
        <v>6</v>
      </c>
      <c r="H5933" t="s">
        <v>1078</v>
      </c>
      <c r="I5933" s="103"/>
    </row>
    <row r="5934" spans="1:9" x14ac:dyDescent="0.35">
      <c r="A5934" t="s">
        <v>6772</v>
      </c>
      <c r="B5934" t="s">
        <v>51</v>
      </c>
      <c r="C5934" t="s">
        <v>3119</v>
      </c>
      <c r="D5934" t="s">
        <v>5071</v>
      </c>
      <c r="E5934" s="103">
        <v>0.17619154848008314</v>
      </c>
      <c r="F5934" s="103">
        <v>679225</v>
      </c>
      <c r="G5934" s="103">
        <v>6</v>
      </c>
      <c r="H5934" t="s">
        <v>1078</v>
      </c>
      <c r="I5934" s="103"/>
    </row>
    <row r="5935" spans="1:9" x14ac:dyDescent="0.35">
      <c r="A5935" t="s">
        <v>6773</v>
      </c>
      <c r="B5935" t="s">
        <v>51</v>
      </c>
      <c r="C5935" t="s">
        <v>3119</v>
      </c>
      <c r="D5935" t="s">
        <v>5072</v>
      </c>
      <c r="E5935" s="103">
        <v>0.18859092046771048</v>
      </c>
      <c r="F5935" s="103">
        <v>679225</v>
      </c>
      <c r="G5935" s="103">
        <v>6</v>
      </c>
      <c r="H5935" t="s">
        <v>1078</v>
      </c>
      <c r="I5935" s="103"/>
    </row>
    <row r="5936" spans="1:9" x14ac:dyDescent="0.35">
      <c r="A5936" t="s">
        <v>4000</v>
      </c>
      <c r="B5936" t="s">
        <v>51</v>
      </c>
      <c r="C5936" t="s">
        <v>3119</v>
      </c>
      <c r="D5936" t="s">
        <v>42</v>
      </c>
      <c r="E5936" s="103">
        <v>0.15683383730985356</v>
      </c>
      <c r="F5936" s="103">
        <v>679225</v>
      </c>
      <c r="G5936" s="103">
        <v>6</v>
      </c>
      <c r="H5936" t="s">
        <v>1078</v>
      </c>
      <c r="I5936" s="103"/>
    </row>
    <row r="5937" spans="1:9" x14ac:dyDescent="0.35">
      <c r="A5937" t="s">
        <v>4001</v>
      </c>
      <c r="B5937" t="s">
        <v>51</v>
      </c>
      <c r="C5937" t="s">
        <v>3119</v>
      </c>
      <c r="D5937" t="s">
        <v>1767</v>
      </c>
      <c r="E5937" s="103">
        <v>0.15683383730985356</v>
      </c>
      <c r="F5937" s="103">
        <v>679225</v>
      </c>
      <c r="G5937" s="103">
        <v>6</v>
      </c>
      <c r="H5937" t="s">
        <v>1078</v>
      </c>
      <c r="I5937" s="103"/>
    </row>
    <row r="5938" spans="1:9" x14ac:dyDescent="0.35">
      <c r="A5938" t="s">
        <v>4002</v>
      </c>
      <c r="B5938" t="s">
        <v>51</v>
      </c>
      <c r="C5938" t="s">
        <v>3119</v>
      </c>
      <c r="D5938" t="s">
        <v>1768</v>
      </c>
      <c r="E5938" s="103">
        <v>4.5878600778184959E-2</v>
      </c>
      <c r="F5938" s="103">
        <v>679225</v>
      </c>
      <c r="G5938" s="103">
        <v>6</v>
      </c>
      <c r="H5938" t="s">
        <v>1078</v>
      </c>
      <c r="I5938" s="103"/>
    </row>
    <row r="5939" spans="1:9" x14ac:dyDescent="0.35">
      <c r="A5939" t="s">
        <v>4003</v>
      </c>
      <c r="B5939" t="s">
        <v>51</v>
      </c>
      <c r="C5939" t="s">
        <v>3119</v>
      </c>
      <c r="D5939" t="s">
        <v>340</v>
      </c>
      <c r="E5939" s="103">
        <v>0.18939394531249998</v>
      </c>
      <c r="F5939" s="103">
        <v>679225</v>
      </c>
      <c r="G5939" s="103">
        <v>6</v>
      </c>
      <c r="H5939" t="s">
        <v>1078</v>
      </c>
      <c r="I5939" s="103"/>
    </row>
    <row r="5940" spans="1:9" x14ac:dyDescent="0.35">
      <c r="A5940" t="s">
        <v>4004</v>
      </c>
      <c r="B5940" t="s">
        <v>51</v>
      </c>
      <c r="C5940" t="s">
        <v>3119</v>
      </c>
      <c r="D5940" t="s">
        <v>777</v>
      </c>
      <c r="E5940" s="103">
        <v>0.26433020743048052</v>
      </c>
      <c r="F5940" s="103">
        <v>679225</v>
      </c>
      <c r="G5940" s="103">
        <v>6</v>
      </c>
      <c r="H5940" t="s">
        <v>1078</v>
      </c>
      <c r="I5940" s="103"/>
    </row>
    <row r="5941" spans="1:9" x14ac:dyDescent="0.35">
      <c r="A5941" t="s">
        <v>4005</v>
      </c>
      <c r="B5941" t="s">
        <v>51</v>
      </c>
      <c r="C5941" t="s">
        <v>3119</v>
      </c>
      <c r="D5941" t="s">
        <v>776</v>
      </c>
      <c r="E5941" s="103">
        <v>0.7089550592072722</v>
      </c>
      <c r="F5941" s="103">
        <v>679225</v>
      </c>
      <c r="G5941" s="103">
        <v>6</v>
      </c>
      <c r="H5941" t="s">
        <v>1078</v>
      </c>
      <c r="I5941" s="103"/>
    </row>
    <row r="5942" spans="1:9" x14ac:dyDescent="0.35">
      <c r="A5942" t="s">
        <v>4006</v>
      </c>
      <c r="B5942" t="s">
        <v>47</v>
      </c>
      <c r="C5942" t="s">
        <v>3104</v>
      </c>
      <c r="D5942" t="s">
        <v>54</v>
      </c>
      <c r="E5942" s="103">
        <v>77223</v>
      </c>
      <c r="F5942" s="103">
        <v>679225</v>
      </c>
      <c r="G5942" s="103">
        <v>6</v>
      </c>
      <c r="H5942" t="s">
        <v>54</v>
      </c>
      <c r="I5942" s="103"/>
    </row>
    <row r="5943" spans="1:9" x14ac:dyDescent="0.35">
      <c r="A5943" t="s">
        <v>4007</v>
      </c>
      <c r="B5943" t="s">
        <v>48</v>
      </c>
      <c r="C5943" t="s">
        <v>3104</v>
      </c>
      <c r="D5943" t="s">
        <v>54</v>
      </c>
      <c r="E5943" s="103">
        <v>15507092080.359375</v>
      </c>
      <c r="F5943" s="103">
        <v>679225</v>
      </c>
      <c r="G5943" s="103">
        <v>6</v>
      </c>
      <c r="H5943" t="s">
        <v>54</v>
      </c>
      <c r="I5943" s="103"/>
    </row>
    <row r="5944" spans="1:9" x14ac:dyDescent="0.35">
      <c r="A5944" t="s">
        <v>4008</v>
      </c>
      <c r="B5944" t="s">
        <v>49</v>
      </c>
      <c r="C5944" t="s">
        <v>3104</v>
      </c>
      <c r="D5944" t="s">
        <v>54</v>
      </c>
      <c r="E5944" s="103">
        <v>0.1136928116603482</v>
      </c>
      <c r="F5944" s="103">
        <v>679225</v>
      </c>
      <c r="G5944" s="103">
        <v>6</v>
      </c>
      <c r="H5944" t="s">
        <v>54</v>
      </c>
      <c r="I5944" s="103"/>
    </row>
    <row r="5945" spans="1:9" x14ac:dyDescent="0.35">
      <c r="A5945" t="s">
        <v>4009</v>
      </c>
      <c r="B5945" t="s">
        <v>50</v>
      </c>
      <c r="C5945" t="s">
        <v>3104</v>
      </c>
      <c r="D5945" t="s">
        <v>54</v>
      </c>
      <c r="E5945" s="103">
        <v>22830.567308858441</v>
      </c>
      <c r="F5945" s="103">
        <v>679225</v>
      </c>
      <c r="G5945" s="103">
        <v>6</v>
      </c>
      <c r="H5945" t="s">
        <v>54</v>
      </c>
      <c r="I5945" s="103"/>
    </row>
    <row r="5946" spans="1:9" x14ac:dyDescent="0.35">
      <c r="A5946" t="s">
        <v>4010</v>
      </c>
      <c r="B5946" t="s">
        <v>51</v>
      </c>
      <c r="C5946" t="s">
        <v>3104</v>
      </c>
      <c r="D5946" t="s">
        <v>40</v>
      </c>
      <c r="E5946" s="103">
        <v>0.21560592407763715</v>
      </c>
      <c r="F5946" s="103">
        <v>679225</v>
      </c>
      <c r="G5946" s="103">
        <v>6</v>
      </c>
      <c r="H5946" t="s">
        <v>1078</v>
      </c>
      <c r="I5946" s="103"/>
    </row>
    <row r="5947" spans="1:9" x14ac:dyDescent="0.35">
      <c r="A5947" t="s">
        <v>6774</v>
      </c>
      <c r="B5947" t="s">
        <v>51</v>
      </c>
      <c r="C5947" t="s">
        <v>3104</v>
      </c>
      <c r="D5947" t="s">
        <v>5070</v>
      </c>
      <c r="E5947" s="103">
        <v>0.22203467711368727</v>
      </c>
      <c r="F5947" s="103">
        <v>679225</v>
      </c>
      <c r="G5947" s="103">
        <v>6</v>
      </c>
      <c r="H5947" t="s">
        <v>1078</v>
      </c>
      <c r="I5947" s="103"/>
    </row>
    <row r="5948" spans="1:9" x14ac:dyDescent="0.35">
      <c r="A5948" t="s">
        <v>6775</v>
      </c>
      <c r="B5948" t="s">
        <v>51</v>
      </c>
      <c r="C5948" t="s">
        <v>3104</v>
      </c>
      <c r="D5948" t="s">
        <v>5071</v>
      </c>
      <c r="E5948" s="103">
        <v>0.21561203261114584</v>
      </c>
      <c r="F5948" s="103">
        <v>679225</v>
      </c>
      <c r="G5948" s="103">
        <v>6</v>
      </c>
      <c r="H5948" t="s">
        <v>1078</v>
      </c>
      <c r="I5948" s="103"/>
    </row>
    <row r="5949" spans="1:9" x14ac:dyDescent="0.35">
      <c r="A5949" t="s">
        <v>6776</v>
      </c>
      <c r="B5949" t="s">
        <v>51</v>
      </c>
      <c r="C5949" t="s">
        <v>3104</v>
      </c>
      <c r="D5949" t="s">
        <v>5072</v>
      </c>
      <c r="E5949" s="103">
        <v>0.22194206983423739</v>
      </c>
      <c r="F5949" s="103">
        <v>679225</v>
      </c>
      <c r="G5949" s="103">
        <v>6</v>
      </c>
      <c r="H5949" t="s">
        <v>1078</v>
      </c>
      <c r="I5949" s="103"/>
    </row>
    <row r="5950" spans="1:9" x14ac:dyDescent="0.35">
      <c r="A5950" t="s">
        <v>4011</v>
      </c>
      <c r="B5950" t="s">
        <v>51</v>
      </c>
      <c r="C5950" t="s">
        <v>3104</v>
      </c>
      <c r="D5950" t="s">
        <v>42</v>
      </c>
      <c r="E5950" s="103">
        <v>0.21792590091961744</v>
      </c>
      <c r="F5950" s="103">
        <v>679225</v>
      </c>
      <c r="G5950" s="103">
        <v>6</v>
      </c>
      <c r="H5950" t="s">
        <v>1078</v>
      </c>
      <c r="I5950" s="103"/>
    </row>
    <row r="5951" spans="1:9" x14ac:dyDescent="0.35">
      <c r="A5951" t="s">
        <v>4012</v>
      </c>
      <c r="B5951" t="s">
        <v>51</v>
      </c>
      <c r="C5951" t="s">
        <v>3104</v>
      </c>
      <c r="D5951" t="s">
        <v>1767</v>
      </c>
      <c r="E5951" s="103">
        <v>0.21677406643057315</v>
      </c>
      <c r="F5951" s="103">
        <v>679225</v>
      </c>
      <c r="G5951" s="103">
        <v>6</v>
      </c>
      <c r="H5951" t="s">
        <v>1078</v>
      </c>
      <c r="I5951" s="103"/>
    </row>
    <row r="5952" spans="1:9" x14ac:dyDescent="0.35">
      <c r="A5952" t="s">
        <v>4013</v>
      </c>
      <c r="B5952" t="s">
        <v>51</v>
      </c>
      <c r="C5952" t="s">
        <v>3104</v>
      </c>
      <c r="D5952" t="s">
        <v>1768</v>
      </c>
      <c r="E5952" s="103">
        <v>9.618134981303729E-2</v>
      </c>
      <c r="F5952" s="103">
        <v>679225</v>
      </c>
      <c r="G5952" s="103">
        <v>6</v>
      </c>
      <c r="H5952" t="s">
        <v>1078</v>
      </c>
      <c r="I5952" s="103"/>
    </row>
    <row r="5953" spans="1:9" x14ac:dyDescent="0.35">
      <c r="A5953" t="s">
        <v>4014</v>
      </c>
      <c r="B5953" t="s">
        <v>51</v>
      </c>
      <c r="C5953" t="s">
        <v>3104</v>
      </c>
      <c r="D5953" t="s">
        <v>340</v>
      </c>
      <c r="E5953" s="103">
        <v>0.21585421090456819</v>
      </c>
      <c r="F5953" s="103">
        <v>679225</v>
      </c>
      <c r="G5953" s="103">
        <v>6</v>
      </c>
      <c r="H5953" t="s">
        <v>1078</v>
      </c>
      <c r="I5953" s="103"/>
    </row>
    <row r="5954" spans="1:9" x14ac:dyDescent="0.35">
      <c r="A5954" t="s">
        <v>4015</v>
      </c>
      <c r="B5954" t="s">
        <v>51</v>
      </c>
      <c r="C5954" t="s">
        <v>3104</v>
      </c>
      <c r="D5954" t="s">
        <v>777</v>
      </c>
      <c r="E5954" s="103">
        <v>0.36204387096257873</v>
      </c>
      <c r="F5954" s="103">
        <v>679225</v>
      </c>
      <c r="G5954" s="103">
        <v>6</v>
      </c>
      <c r="H5954" t="s">
        <v>1078</v>
      </c>
      <c r="I5954" s="103"/>
    </row>
    <row r="5955" spans="1:9" x14ac:dyDescent="0.35">
      <c r="A5955" t="s">
        <v>4016</v>
      </c>
      <c r="B5955" t="s">
        <v>51</v>
      </c>
      <c r="C5955" t="s">
        <v>3104</v>
      </c>
      <c r="D5955" t="s">
        <v>776</v>
      </c>
      <c r="E5955" s="103">
        <v>0.88118523460983211</v>
      </c>
      <c r="F5955" s="103">
        <v>679225</v>
      </c>
      <c r="G5955" s="103">
        <v>6</v>
      </c>
      <c r="H5955" t="s">
        <v>1078</v>
      </c>
      <c r="I5955" s="103"/>
    </row>
    <row r="5956" spans="1:9" x14ac:dyDescent="0.35">
      <c r="A5956" t="s">
        <v>4017</v>
      </c>
      <c r="B5956" t="s">
        <v>47</v>
      </c>
      <c r="C5956" t="s">
        <v>3106</v>
      </c>
      <c r="D5956" t="s">
        <v>54</v>
      </c>
      <c r="E5956" s="103">
        <v>403357</v>
      </c>
      <c r="F5956" s="103">
        <v>679225</v>
      </c>
      <c r="G5956" s="103">
        <v>6</v>
      </c>
      <c r="H5956" t="s">
        <v>54</v>
      </c>
      <c r="I5956" s="103"/>
    </row>
    <row r="5957" spans="1:9" x14ac:dyDescent="0.35">
      <c r="A5957" t="s">
        <v>4018</v>
      </c>
      <c r="B5957" t="s">
        <v>48</v>
      </c>
      <c r="C5957" t="s">
        <v>3106</v>
      </c>
      <c r="D5957" t="s">
        <v>54</v>
      </c>
      <c r="E5957" s="103">
        <v>116070877676.25</v>
      </c>
      <c r="F5957" s="103">
        <v>679225</v>
      </c>
      <c r="G5957" s="103">
        <v>6</v>
      </c>
      <c r="H5957" t="s">
        <v>54</v>
      </c>
      <c r="I5957" s="103"/>
    </row>
    <row r="5958" spans="1:9" x14ac:dyDescent="0.35">
      <c r="A5958" t="s">
        <v>4019</v>
      </c>
      <c r="B5958" t="s">
        <v>49</v>
      </c>
      <c r="C5958" t="s">
        <v>3106</v>
      </c>
      <c r="D5958" t="s">
        <v>54</v>
      </c>
      <c r="E5958" s="103">
        <v>0.59384887187603519</v>
      </c>
      <c r="F5958" s="103">
        <v>679225</v>
      </c>
      <c r="G5958" s="103">
        <v>6</v>
      </c>
      <c r="H5958" t="s">
        <v>54</v>
      </c>
      <c r="I5958" s="103"/>
    </row>
    <row r="5959" spans="1:9" x14ac:dyDescent="0.35">
      <c r="A5959" t="s">
        <v>4020</v>
      </c>
      <c r="B5959" t="s">
        <v>50</v>
      </c>
      <c r="C5959" t="s">
        <v>3106</v>
      </c>
      <c r="D5959" t="s">
        <v>54</v>
      </c>
      <c r="E5959" s="103">
        <v>170887.22835032575</v>
      </c>
      <c r="F5959" s="103">
        <v>679225</v>
      </c>
      <c r="G5959" s="103">
        <v>6</v>
      </c>
      <c r="H5959" t="s">
        <v>54</v>
      </c>
      <c r="I5959" s="103"/>
    </row>
    <row r="5960" spans="1:9" x14ac:dyDescent="0.35">
      <c r="A5960" t="s">
        <v>4021</v>
      </c>
      <c r="B5960" t="s">
        <v>51</v>
      </c>
      <c r="C5960" t="s">
        <v>3106</v>
      </c>
      <c r="D5960" t="s">
        <v>40</v>
      </c>
      <c r="E5960" s="103">
        <v>0.30554550803934671</v>
      </c>
      <c r="F5960" s="103">
        <v>679225</v>
      </c>
      <c r="G5960" s="103">
        <v>6</v>
      </c>
      <c r="H5960" t="s">
        <v>1078</v>
      </c>
      <c r="I5960" s="103"/>
    </row>
    <row r="5961" spans="1:9" x14ac:dyDescent="0.35">
      <c r="A5961" t="s">
        <v>6777</v>
      </c>
      <c r="B5961" t="s">
        <v>51</v>
      </c>
      <c r="C5961" t="s">
        <v>3106</v>
      </c>
      <c r="D5961" t="s">
        <v>5070</v>
      </c>
      <c r="E5961" s="103">
        <v>0.31541063235319122</v>
      </c>
      <c r="F5961" s="103">
        <v>679225</v>
      </c>
      <c r="G5961" s="103">
        <v>6</v>
      </c>
      <c r="H5961" t="s">
        <v>1078</v>
      </c>
      <c r="I5961" s="103"/>
    </row>
    <row r="5962" spans="1:9" x14ac:dyDescent="0.35">
      <c r="A5962" t="s">
        <v>6778</v>
      </c>
      <c r="B5962" t="s">
        <v>51</v>
      </c>
      <c r="C5962" t="s">
        <v>3106</v>
      </c>
      <c r="D5962" t="s">
        <v>5071</v>
      </c>
      <c r="E5962" s="103">
        <v>0.30567447138834947</v>
      </c>
      <c r="F5962" s="103">
        <v>679225</v>
      </c>
      <c r="G5962" s="103">
        <v>6</v>
      </c>
      <c r="H5962" t="s">
        <v>1078</v>
      </c>
      <c r="I5962" s="103"/>
    </row>
    <row r="5963" spans="1:9" x14ac:dyDescent="0.35">
      <c r="A5963" t="s">
        <v>6779</v>
      </c>
      <c r="B5963" t="s">
        <v>51</v>
      </c>
      <c r="C5963" t="s">
        <v>3106</v>
      </c>
      <c r="D5963" t="s">
        <v>5072</v>
      </c>
      <c r="E5963" s="103">
        <v>0.31536346053466668</v>
      </c>
      <c r="F5963" s="103">
        <v>679225</v>
      </c>
      <c r="G5963" s="103">
        <v>6</v>
      </c>
      <c r="H5963" t="s">
        <v>1078</v>
      </c>
      <c r="I5963" s="103"/>
    </row>
    <row r="5964" spans="1:9" x14ac:dyDescent="0.35">
      <c r="A5964" t="s">
        <v>4022</v>
      </c>
      <c r="B5964" t="s">
        <v>51</v>
      </c>
      <c r="C5964" t="s">
        <v>3106</v>
      </c>
      <c r="D5964" t="s">
        <v>42</v>
      </c>
      <c r="E5964" s="103">
        <v>0.30942758925622016</v>
      </c>
      <c r="F5964" s="103">
        <v>679225</v>
      </c>
      <c r="G5964" s="103">
        <v>6</v>
      </c>
      <c r="H5964" t="s">
        <v>1078</v>
      </c>
      <c r="I5964" s="103"/>
    </row>
    <row r="5965" spans="1:9" x14ac:dyDescent="0.35">
      <c r="A5965" t="s">
        <v>4023</v>
      </c>
      <c r="B5965" t="s">
        <v>51</v>
      </c>
      <c r="C5965" t="s">
        <v>3106</v>
      </c>
      <c r="D5965" t="s">
        <v>1767</v>
      </c>
      <c r="E5965" s="103">
        <v>0.30767616018283284</v>
      </c>
      <c r="F5965" s="103">
        <v>679225</v>
      </c>
      <c r="G5965" s="103">
        <v>6</v>
      </c>
      <c r="H5965" t="s">
        <v>1078</v>
      </c>
      <c r="I5965" s="103"/>
    </row>
    <row r="5966" spans="1:9" x14ac:dyDescent="0.35">
      <c r="A5966" t="s">
        <v>4024</v>
      </c>
      <c r="B5966" t="s">
        <v>51</v>
      </c>
      <c r="C5966" t="s">
        <v>3106</v>
      </c>
      <c r="D5966" t="s">
        <v>1768</v>
      </c>
      <c r="E5966" s="103">
        <v>0.14682930974828828</v>
      </c>
      <c r="F5966" s="103">
        <v>679225</v>
      </c>
      <c r="G5966" s="103">
        <v>6</v>
      </c>
      <c r="H5966" t="s">
        <v>1078</v>
      </c>
      <c r="I5966" s="103"/>
    </row>
    <row r="5967" spans="1:9" x14ac:dyDescent="0.35">
      <c r="A5967" t="s">
        <v>4025</v>
      </c>
      <c r="B5967" t="s">
        <v>51</v>
      </c>
      <c r="C5967" t="s">
        <v>3106</v>
      </c>
      <c r="D5967" t="s">
        <v>340</v>
      </c>
      <c r="E5967" s="103">
        <v>0.30825396966586011</v>
      </c>
      <c r="F5967" s="103">
        <v>679225</v>
      </c>
      <c r="G5967" s="103">
        <v>6</v>
      </c>
      <c r="H5967" t="s">
        <v>1078</v>
      </c>
      <c r="I5967" s="103"/>
    </row>
    <row r="5968" spans="1:9" x14ac:dyDescent="0.35">
      <c r="A5968" t="s">
        <v>4026</v>
      </c>
      <c r="B5968" t="s">
        <v>51</v>
      </c>
      <c r="C5968" t="s">
        <v>3106</v>
      </c>
      <c r="D5968" t="s">
        <v>777</v>
      </c>
      <c r="E5968" s="103">
        <v>0.5177701570416553</v>
      </c>
      <c r="F5968" s="103">
        <v>679225</v>
      </c>
      <c r="G5968" s="103">
        <v>6</v>
      </c>
      <c r="H5968" t="s">
        <v>1078</v>
      </c>
      <c r="I5968" s="103"/>
    </row>
    <row r="5969" spans="1:9" x14ac:dyDescent="0.35">
      <c r="A5969" t="s">
        <v>4027</v>
      </c>
      <c r="B5969" t="s">
        <v>51</v>
      </c>
      <c r="C5969" t="s">
        <v>3106</v>
      </c>
      <c r="D5969" t="s">
        <v>776</v>
      </c>
      <c r="E5969" s="103">
        <v>1.2621029481998911</v>
      </c>
      <c r="F5969" s="103">
        <v>679225</v>
      </c>
      <c r="G5969" s="103">
        <v>6</v>
      </c>
      <c r="H5969" t="s">
        <v>1078</v>
      </c>
      <c r="I5969" s="103"/>
    </row>
    <row r="5970" spans="1:9" x14ac:dyDescent="0.35">
      <c r="A5970" t="s">
        <v>4028</v>
      </c>
      <c r="B5970" t="s">
        <v>47</v>
      </c>
      <c r="C5970" t="s">
        <v>3108</v>
      </c>
      <c r="D5970" t="s">
        <v>54</v>
      </c>
      <c r="E5970" s="103">
        <v>168826</v>
      </c>
      <c r="F5970" s="103">
        <v>679225</v>
      </c>
      <c r="G5970" s="103">
        <v>6</v>
      </c>
      <c r="H5970" t="s">
        <v>54</v>
      </c>
      <c r="I5970" s="103"/>
    </row>
    <row r="5971" spans="1:9" x14ac:dyDescent="0.35">
      <c r="A5971" t="s">
        <v>4029</v>
      </c>
      <c r="B5971" t="s">
        <v>48</v>
      </c>
      <c r="C5971" t="s">
        <v>3108</v>
      </c>
      <c r="D5971" t="s">
        <v>54</v>
      </c>
      <c r="E5971" s="103">
        <v>71255684908.21875</v>
      </c>
      <c r="F5971" s="103">
        <v>679225</v>
      </c>
      <c r="G5971" s="103">
        <v>6</v>
      </c>
      <c r="H5971" t="s">
        <v>54</v>
      </c>
      <c r="I5971" s="103"/>
    </row>
    <row r="5972" spans="1:9" x14ac:dyDescent="0.35">
      <c r="A5972" t="s">
        <v>4030</v>
      </c>
      <c r="B5972" t="s">
        <v>49</v>
      </c>
      <c r="C5972" t="s">
        <v>3108</v>
      </c>
      <c r="D5972" t="s">
        <v>54</v>
      </c>
      <c r="E5972" s="103">
        <v>0.24855681107144173</v>
      </c>
      <c r="F5972" s="103">
        <v>679225</v>
      </c>
      <c r="G5972" s="103">
        <v>6</v>
      </c>
      <c r="H5972" t="s">
        <v>54</v>
      </c>
      <c r="I5972" s="103"/>
    </row>
    <row r="5973" spans="1:9" x14ac:dyDescent="0.35">
      <c r="A5973" t="s">
        <v>4031</v>
      </c>
      <c r="B5973" t="s">
        <v>50</v>
      </c>
      <c r="C5973" t="s">
        <v>3108</v>
      </c>
      <c r="D5973" t="s">
        <v>54</v>
      </c>
      <c r="E5973" s="103">
        <v>104907.33543114395</v>
      </c>
      <c r="F5973" s="103">
        <v>679225</v>
      </c>
      <c r="G5973" s="103">
        <v>6</v>
      </c>
      <c r="H5973" t="s">
        <v>54</v>
      </c>
      <c r="I5973" s="103"/>
    </row>
    <row r="5974" spans="1:9" x14ac:dyDescent="0.35">
      <c r="A5974" t="s">
        <v>4032</v>
      </c>
      <c r="B5974" t="s">
        <v>51</v>
      </c>
      <c r="C5974" t="s">
        <v>3108</v>
      </c>
      <c r="D5974" t="s">
        <v>40</v>
      </c>
      <c r="E5974" s="103">
        <v>0.44785220319330815</v>
      </c>
      <c r="F5974" s="103">
        <v>679225</v>
      </c>
      <c r="G5974" s="103">
        <v>6</v>
      </c>
      <c r="H5974" t="s">
        <v>1078</v>
      </c>
      <c r="I5974" s="103"/>
    </row>
    <row r="5975" spans="1:9" x14ac:dyDescent="0.35">
      <c r="A5975" t="s">
        <v>6780</v>
      </c>
      <c r="B5975" t="s">
        <v>51</v>
      </c>
      <c r="C5975" t="s">
        <v>3108</v>
      </c>
      <c r="D5975" t="s">
        <v>5070</v>
      </c>
      <c r="E5975" s="103">
        <v>0.46143024625596413</v>
      </c>
      <c r="F5975" s="103">
        <v>679225</v>
      </c>
      <c r="G5975" s="103">
        <v>6</v>
      </c>
      <c r="H5975" t="s">
        <v>1078</v>
      </c>
      <c r="I5975" s="103"/>
    </row>
    <row r="5976" spans="1:9" x14ac:dyDescent="0.35">
      <c r="A5976" t="s">
        <v>6781</v>
      </c>
      <c r="B5976" t="s">
        <v>51</v>
      </c>
      <c r="C5976" t="s">
        <v>3108</v>
      </c>
      <c r="D5976" t="s">
        <v>5071</v>
      </c>
      <c r="E5976" s="103">
        <v>0.44808559108061907</v>
      </c>
      <c r="F5976" s="103">
        <v>679225</v>
      </c>
      <c r="G5976" s="103">
        <v>6</v>
      </c>
      <c r="H5976" t="s">
        <v>1078</v>
      </c>
      <c r="I5976" s="103"/>
    </row>
    <row r="5977" spans="1:9" x14ac:dyDescent="0.35">
      <c r="A5977" t="s">
        <v>6782</v>
      </c>
      <c r="B5977" t="s">
        <v>51</v>
      </c>
      <c r="C5977" t="s">
        <v>3108</v>
      </c>
      <c r="D5977" t="s">
        <v>5072</v>
      </c>
      <c r="E5977" s="103">
        <v>0.46137904674218788</v>
      </c>
      <c r="F5977" s="103">
        <v>679225</v>
      </c>
      <c r="G5977" s="103">
        <v>6</v>
      </c>
      <c r="H5977" t="s">
        <v>1078</v>
      </c>
      <c r="I5977" s="103"/>
    </row>
    <row r="5978" spans="1:9" x14ac:dyDescent="0.35">
      <c r="A5978" t="s">
        <v>4033</v>
      </c>
      <c r="B5978" t="s">
        <v>51</v>
      </c>
      <c r="C5978" t="s">
        <v>3108</v>
      </c>
      <c r="D5978" t="s">
        <v>42</v>
      </c>
      <c r="E5978" s="103">
        <v>0.45240027536751176</v>
      </c>
      <c r="F5978" s="103">
        <v>679225</v>
      </c>
      <c r="G5978" s="103">
        <v>6</v>
      </c>
      <c r="H5978" t="s">
        <v>1078</v>
      </c>
      <c r="I5978" s="103"/>
    </row>
    <row r="5979" spans="1:9" x14ac:dyDescent="0.35">
      <c r="A5979" t="s">
        <v>4034</v>
      </c>
      <c r="B5979" t="s">
        <v>51</v>
      </c>
      <c r="C5979" t="s">
        <v>3108</v>
      </c>
      <c r="D5979" t="s">
        <v>1767</v>
      </c>
      <c r="E5979" s="103">
        <v>0.44888162539993054</v>
      </c>
      <c r="F5979" s="103">
        <v>679225</v>
      </c>
      <c r="G5979" s="103">
        <v>6</v>
      </c>
      <c r="H5979" t="s">
        <v>1078</v>
      </c>
      <c r="I5979" s="103"/>
    </row>
    <row r="5980" spans="1:9" x14ac:dyDescent="0.35">
      <c r="A5980" t="s">
        <v>4035</v>
      </c>
      <c r="B5980" t="s">
        <v>51</v>
      </c>
      <c r="C5980" t="s">
        <v>3108</v>
      </c>
      <c r="D5980" t="s">
        <v>1768</v>
      </c>
      <c r="E5980" s="103">
        <v>0.18800208059456994</v>
      </c>
      <c r="F5980" s="103">
        <v>679225</v>
      </c>
      <c r="G5980" s="103">
        <v>6</v>
      </c>
      <c r="H5980" t="s">
        <v>1078</v>
      </c>
      <c r="I5980" s="103"/>
    </row>
    <row r="5981" spans="1:9" x14ac:dyDescent="0.35">
      <c r="A5981" t="s">
        <v>4036</v>
      </c>
      <c r="B5981" t="s">
        <v>51</v>
      </c>
      <c r="C5981" t="s">
        <v>3108</v>
      </c>
      <c r="D5981" t="s">
        <v>340</v>
      </c>
      <c r="E5981" s="103">
        <v>0.45124887710101264</v>
      </c>
      <c r="F5981" s="103">
        <v>679225</v>
      </c>
      <c r="G5981" s="103">
        <v>6</v>
      </c>
      <c r="H5981" t="s">
        <v>1078</v>
      </c>
      <c r="I5981" s="103"/>
    </row>
    <row r="5982" spans="1:9" x14ac:dyDescent="0.35">
      <c r="A5982" t="s">
        <v>4037</v>
      </c>
      <c r="B5982" t="s">
        <v>51</v>
      </c>
      <c r="C5982" t="s">
        <v>3108</v>
      </c>
      <c r="D5982" t="s">
        <v>777</v>
      </c>
      <c r="E5982" s="103">
        <v>0.7359462023285217</v>
      </c>
      <c r="F5982" s="103">
        <v>679225</v>
      </c>
      <c r="G5982" s="103">
        <v>6</v>
      </c>
      <c r="H5982" t="s">
        <v>1078</v>
      </c>
      <c r="I5982" s="103"/>
    </row>
    <row r="5983" spans="1:9" x14ac:dyDescent="0.35">
      <c r="A5983" t="s">
        <v>4038</v>
      </c>
      <c r="B5983" t="s">
        <v>51</v>
      </c>
      <c r="C5983" t="s">
        <v>3108</v>
      </c>
      <c r="D5983" t="s">
        <v>776</v>
      </c>
      <c r="E5983" s="103">
        <v>1.8366002391655907</v>
      </c>
      <c r="F5983" s="103">
        <v>679225</v>
      </c>
      <c r="G5983" s="103">
        <v>6</v>
      </c>
      <c r="H5983" t="s">
        <v>1078</v>
      </c>
      <c r="I5983" s="103"/>
    </row>
    <row r="5984" spans="1:9" x14ac:dyDescent="0.35">
      <c r="A5984" t="s">
        <v>4039</v>
      </c>
      <c r="B5984" t="s">
        <v>47</v>
      </c>
      <c r="C5984" t="s">
        <v>3110</v>
      </c>
      <c r="D5984" t="s">
        <v>54</v>
      </c>
      <c r="E5984" s="103">
        <v>49795</v>
      </c>
      <c r="F5984" s="103">
        <v>679225</v>
      </c>
      <c r="G5984" s="103">
        <v>6</v>
      </c>
      <c r="H5984" t="s">
        <v>54</v>
      </c>
      <c r="I5984" s="103"/>
    </row>
    <row r="5985" spans="1:9" x14ac:dyDescent="0.35">
      <c r="A5985" t="s">
        <v>4040</v>
      </c>
      <c r="B5985" t="s">
        <v>48</v>
      </c>
      <c r="C5985" t="s">
        <v>3110</v>
      </c>
      <c r="D5985" t="s">
        <v>54</v>
      </c>
      <c r="E5985" s="103">
        <v>83660523579.0625</v>
      </c>
      <c r="F5985" s="103">
        <v>679225</v>
      </c>
      <c r="G5985" s="103">
        <v>6</v>
      </c>
      <c r="H5985" t="s">
        <v>54</v>
      </c>
      <c r="I5985" s="103"/>
    </row>
    <row r="5986" spans="1:9" x14ac:dyDescent="0.35">
      <c r="A5986" t="s">
        <v>4041</v>
      </c>
      <c r="B5986" t="s">
        <v>49</v>
      </c>
      <c r="C5986" t="s">
        <v>3110</v>
      </c>
      <c r="D5986" t="s">
        <v>54</v>
      </c>
      <c r="E5986" s="103">
        <v>7.3311494718245065E-2</v>
      </c>
      <c r="F5986" s="103">
        <v>679225</v>
      </c>
      <c r="G5986" s="103">
        <v>6</v>
      </c>
      <c r="H5986" t="s">
        <v>54</v>
      </c>
      <c r="I5986" s="103"/>
    </row>
    <row r="5987" spans="1:9" x14ac:dyDescent="0.35">
      <c r="A5987" t="s">
        <v>4042</v>
      </c>
      <c r="B5987" t="s">
        <v>50</v>
      </c>
      <c r="C5987" t="s">
        <v>3110</v>
      </c>
      <c r="D5987" t="s">
        <v>54</v>
      </c>
      <c r="E5987" s="103">
        <v>123170.55994561817</v>
      </c>
      <c r="F5987" s="103">
        <v>679225</v>
      </c>
      <c r="G5987" s="103">
        <v>6</v>
      </c>
      <c r="H5987" t="s">
        <v>54</v>
      </c>
      <c r="I5987" s="103"/>
    </row>
    <row r="5988" spans="1:9" x14ac:dyDescent="0.35">
      <c r="A5988" t="s">
        <v>4043</v>
      </c>
      <c r="B5988" t="s">
        <v>51</v>
      </c>
      <c r="C5988" t="s">
        <v>3110</v>
      </c>
      <c r="D5988" t="s">
        <v>40</v>
      </c>
      <c r="E5988" s="103">
        <v>1.754021738107914</v>
      </c>
      <c r="F5988" s="103">
        <v>679225</v>
      </c>
      <c r="G5988" s="103">
        <v>6</v>
      </c>
      <c r="H5988" t="s">
        <v>1078</v>
      </c>
      <c r="I5988" s="103"/>
    </row>
    <row r="5989" spans="1:9" x14ac:dyDescent="0.35">
      <c r="A5989" t="s">
        <v>6783</v>
      </c>
      <c r="B5989" t="s">
        <v>51</v>
      </c>
      <c r="C5989" t="s">
        <v>3110</v>
      </c>
      <c r="D5989" t="s">
        <v>5070</v>
      </c>
      <c r="E5989" s="103">
        <v>1.8403199650664117</v>
      </c>
      <c r="F5989" s="103">
        <v>679225</v>
      </c>
      <c r="G5989" s="103">
        <v>6</v>
      </c>
      <c r="H5989" t="s">
        <v>1078</v>
      </c>
      <c r="I5989" s="103"/>
    </row>
    <row r="5990" spans="1:9" x14ac:dyDescent="0.35">
      <c r="A5990" t="s">
        <v>6784</v>
      </c>
      <c r="B5990" t="s">
        <v>51</v>
      </c>
      <c r="C5990" t="s">
        <v>3110</v>
      </c>
      <c r="D5990" t="s">
        <v>5071</v>
      </c>
      <c r="E5990" s="103">
        <v>1.7544921688984023</v>
      </c>
      <c r="F5990" s="103">
        <v>679225</v>
      </c>
      <c r="G5990" s="103">
        <v>6</v>
      </c>
      <c r="H5990" t="s">
        <v>1078</v>
      </c>
      <c r="I5990" s="103"/>
    </row>
    <row r="5991" spans="1:9" x14ac:dyDescent="0.35">
      <c r="A5991" t="s">
        <v>6785</v>
      </c>
      <c r="B5991" t="s">
        <v>51</v>
      </c>
      <c r="C5991" t="s">
        <v>3110</v>
      </c>
      <c r="D5991" t="s">
        <v>5072</v>
      </c>
      <c r="E5991" s="103">
        <v>1.8402931146164012</v>
      </c>
      <c r="F5991" s="103">
        <v>679225</v>
      </c>
      <c r="G5991" s="103">
        <v>6</v>
      </c>
      <c r="H5991" t="s">
        <v>1078</v>
      </c>
      <c r="I5991" s="103"/>
    </row>
    <row r="5992" spans="1:9" x14ac:dyDescent="0.35">
      <c r="A5992" t="s">
        <v>4044</v>
      </c>
      <c r="B5992" t="s">
        <v>51</v>
      </c>
      <c r="C5992" t="s">
        <v>3110</v>
      </c>
      <c r="D5992" t="s">
        <v>42</v>
      </c>
      <c r="E5992" s="103">
        <v>1.818573224342529</v>
      </c>
      <c r="F5992" s="103">
        <v>679225</v>
      </c>
      <c r="G5992" s="103">
        <v>6</v>
      </c>
      <c r="H5992" t="s">
        <v>1078</v>
      </c>
      <c r="I5992" s="103"/>
    </row>
    <row r="5993" spans="1:9" x14ac:dyDescent="0.35">
      <c r="A5993" t="s">
        <v>4045</v>
      </c>
      <c r="B5993" t="s">
        <v>51</v>
      </c>
      <c r="C5993" t="s">
        <v>3110</v>
      </c>
      <c r="D5993" t="s">
        <v>1767</v>
      </c>
      <c r="E5993" s="103">
        <v>1.8035604957472224</v>
      </c>
      <c r="F5993" s="103">
        <v>679225</v>
      </c>
      <c r="G5993" s="103">
        <v>6</v>
      </c>
      <c r="H5993" t="s">
        <v>1078</v>
      </c>
      <c r="I5993" s="103"/>
    </row>
    <row r="5994" spans="1:9" x14ac:dyDescent="0.35">
      <c r="A5994" t="s">
        <v>4046</v>
      </c>
      <c r="B5994" t="s">
        <v>51</v>
      </c>
      <c r="C5994" t="s">
        <v>3110</v>
      </c>
      <c r="D5994" t="s">
        <v>1768</v>
      </c>
      <c r="E5994" s="103">
        <v>0.46636138690181511</v>
      </c>
      <c r="F5994" s="103">
        <v>679225</v>
      </c>
      <c r="G5994" s="103">
        <v>6</v>
      </c>
      <c r="H5994" t="s">
        <v>1078</v>
      </c>
      <c r="I5994" s="103"/>
    </row>
    <row r="5995" spans="1:9" x14ac:dyDescent="0.35">
      <c r="A5995" t="s">
        <v>4047</v>
      </c>
      <c r="B5995" t="s">
        <v>51</v>
      </c>
      <c r="C5995" t="s">
        <v>3110</v>
      </c>
      <c r="D5995" t="s">
        <v>340</v>
      </c>
      <c r="E5995" s="103">
        <v>1.8521275561694521</v>
      </c>
      <c r="F5995" s="103">
        <v>679225</v>
      </c>
      <c r="G5995" s="103">
        <v>6</v>
      </c>
      <c r="H5995" t="s">
        <v>1078</v>
      </c>
      <c r="I5995" s="103"/>
    </row>
    <row r="5996" spans="1:9" x14ac:dyDescent="0.35">
      <c r="A5996" t="s">
        <v>4048</v>
      </c>
      <c r="B5996" t="s">
        <v>51</v>
      </c>
      <c r="C5996" t="s">
        <v>3110</v>
      </c>
      <c r="D5996" t="s">
        <v>777</v>
      </c>
      <c r="E5996" s="103">
        <v>2.8825836350310694</v>
      </c>
      <c r="F5996" s="103">
        <v>679225</v>
      </c>
      <c r="G5996" s="103">
        <v>6</v>
      </c>
      <c r="H5996" t="s">
        <v>1078</v>
      </c>
      <c r="I5996" s="103"/>
    </row>
    <row r="5997" spans="1:9" x14ac:dyDescent="0.35">
      <c r="A5997" t="s">
        <v>4049</v>
      </c>
      <c r="B5997" t="s">
        <v>51</v>
      </c>
      <c r="C5997" t="s">
        <v>3110</v>
      </c>
      <c r="D5997" t="s">
        <v>776</v>
      </c>
      <c r="E5997" s="103">
        <v>7.2817694182978512</v>
      </c>
      <c r="F5997" s="103">
        <v>679225</v>
      </c>
      <c r="G5997" s="103">
        <v>6</v>
      </c>
      <c r="H5997" t="s">
        <v>1078</v>
      </c>
      <c r="I5997" s="103"/>
    </row>
    <row r="5998" spans="1:9" x14ac:dyDescent="0.35">
      <c r="A5998" t="s">
        <v>4050</v>
      </c>
      <c r="B5998" t="s">
        <v>47</v>
      </c>
      <c r="C5998" t="s">
        <v>3113</v>
      </c>
      <c r="D5998" t="s">
        <v>54</v>
      </c>
      <c r="E5998" s="103">
        <v>274393</v>
      </c>
      <c r="F5998" s="103">
        <v>679225</v>
      </c>
      <c r="G5998" s="103">
        <v>6</v>
      </c>
      <c r="H5998" t="s">
        <v>54</v>
      </c>
      <c r="I5998" s="103"/>
    </row>
    <row r="5999" spans="1:9" x14ac:dyDescent="0.35">
      <c r="A5999" t="s">
        <v>4051</v>
      </c>
      <c r="B5999" t="s">
        <v>48</v>
      </c>
      <c r="C5999" t="s">
        <v>3113</v>
      </c>
      <c r="D5999" t="s">
        <v>54</v>
      </c>
      <c r="E5999" s="103">
        <v>1867840102.1149292</v>
      </c>
      <c r="F5999" s="103">
        <v>679225</v>
      </c>
      <c r="G5999" s="103">
        <v>6</v>
      </c>
      <c r="H5999" t="s">
        <v>54</v>
      </c>
      <c r="I5999" s="103"/>
    </row>
    <row r="6000" spans="1:9" x14ac:dyDescent="0.35">
      <c r="A6000" t="s">
        <v>4052</v>
      </c>
      <c r="B6000" t="s">
        <v>49</v>
      </c>
      <c r="C6000" t="s">
        <v>3113</v>
      </c>
      <c r="D6000" t="s">
        <v>54</v>
      </c>
      <c r="E6000" s="103">
        <v>0.40397953550001842</v>
      </c>
      <c r="F6000" s="103">
        <v>679225</v>
      </c>
      <c r="G6000" s="103">
        <v>6</v>
      </c>
      <c r="H6000" t="s">
        <v>54</v>
      </c>
      <c r="I6000" s="103"/>
    </row>
    <row r="6001" spans="1:9" x14ac:dyDescent="0.35">
      <c r="A6001" t="s">
        <v>4053</v>
      </c>
      <c r="B6001" t="s">
        <v>50</v>
      </c>
      <c r="C6001" t="s">
        <v>3113</v>
      </c>
      <c r="D6001" t="s">
        <v>54</v>
      </c>
      <c r="E6001" s="103">
        <v>2749.9578226875178</v>
      </c>
      <c r="F6001" s="103">
        <v>679225</v>
      </c>
      <c r="G6001" s="103">
        <v>6</v>
      </c>
      <c r="H6001" t="s">
        <v>54</v>
      </c>
      <c r="I6001" s="103"/>
    </row>
    <row r="6002" spans="1:9" x14ac:dyDescent="0.35">
      <c r="A6002" t="s">
        <v>4054</v>
      </c>
      <c r="B6002" t="s">
        <v>51</v>
      </c>
      <c r="C6002" t="s">
        <v>3113</v>
      </c>
      <c r="D6002" t="s">
        <v>40</v>
      </c>
      <c r="E6002" s="103">
        <v>7.2289159874658589E-3</v>
      </c>
      <c r="F6002" s="103">
        <v>679225</v>
      </c>
      <c r="G6002" s="103">
        <v>6</v>
      </c>
      <c r="H6002" t="s">
        <v>1078</v>
      </c>
      <c r="I6002" s="103"/>
    </row>
    <row r="6003" spans="1:9" x14ac:dyDescent="0.35">
      <c r="A6003" t="s">
        <v>6786</v>
      </c>
      <c r="B6003" t="s">
        <v>51</v>
      </c>
      <c r="C6003" t="s">
        <v>3113</v>
      </c>
      <c r="D6003" t="s">
        <v>5070</v>
      </c>
      <c r="E6003" s="103">
        <v>7.4334569837899867E-3</v>
      </c>
      <c r="F6003" s="103">
        <v>679225</v>
      </c>
      <c r="G6003" s="103">
        <v>6</v>
      </c>
      <c r="H6003" t="s">
        <v>1078</v>
      </c>
      <c r="I6003" s="103"/>
    </row>
    <row r="6004" spans="1:9" x14ac:dyDescent="0.35">
      <c r="A6004" t="s">
        <v>6787</v>
      </c>
      <c r="B6004" t="s">
        <v>51</v>
      </c>
      <c r="C6004" t="s">
        <v>3113</v>
      </c>
      <c r="D6004" t="s">
        <v>5071</v>
      </c>
      <c r="E6004" s="103">
        <v>7.2302831654654127E-3</v>
      </c>
      <c r="F6004" s="103">
        <v>679225</v>
      </c>
      <c r="G6004" s="103">
        <v>6</v>
      </c>
      <c r="H6004" t="s">
        <v>1078</v>
      </c>
      <c r="I6004" s="103"/>
    </row>
    <row r="6005" spans="1:9" x14ac:dyDescent="0.35">
      <c r="A6005" t="s">
        <v>6788</v>
      </c>
      <c r="B6005" t="s">
        <v>51</v>
      </c>
      <c r="C6005" t="s">
        <v>3113</v>
      </c>
      <c r="D6005" t="s">
        <v>5072</v>
      </c>
      <c r="E6005" s="103">
        <v>7.4327075233293115E-3</v>
      </c>
      <c r="F6005" s="103">
        <v>679225</v>
      </c>
      <c r="G6005" s="103">
        <v>6</v>
      </c>
      <c r="H6005" t="s">
        <v>1078</v>
      </c>
      <c r="I6005" s="103"/>
    </row>
    <row r="6006" spans="1:9" x14ac:dyDescent="0.35">
      <c r="A6006" t="s">
        <v>4055</v>
      </c>
      <c r="B6006" t="s">
        <v>51</v>
      </c>
      <c r="C6006" t="s">
        <v>3113</v>
      </c>
      <c r="D6006" t="s">
        <v>42</v>
      </c>
      <c r="E6006" s="103">
        <v>7.2523275707069342E-3</v>
      </c>
      <c r="F6006" s="103">
        <v>679225</v>
      </c>
      <c r="G6006" s="103">
        <v>6</v>
      </c>
      <c r="H6006" t="s">
        <v>1078</v>
      </c>
      <c r="I6006" s="103"/>
    </row>
    <row r="6007" spans="1:9" x14ac:dyDescent="0.35">
      <c r="A6007" t="s">
        <v>4056</v>
      </c>
      <c r="B6007" t="s">
        <v>51</v>
      </c>
      <c r="C6007" t="s">
        <v>3113</v>
      </c>
      <c r="D6007" t="s">
        <v>1767</v>
      </c>
      <c r="E6007" s="103">
        <v>7.2281049946512042E-3</v>
      </c>
      <c r="F6007" s="103">
        <v>679225</v>
      </c>
      <c r="G6007" s="103">
        <v>6</v>
      </c>
      <c r="H6007" t="s">
        <v>1078</v>
      </c>
      <c r="I6007" s="103"/>
    </row>
    <row r="6008" spans="1:9" x14ac:dyDescent="0.35">
      <c r="A6008" t="s">
        <v>4057</v>
      </c>
      <c r="B6008" t="s">
        <v>51</v>
      </c>
      <c r="C6008" t="s">
        <v>3113</v>
      </c>
      <c r="D6008" t="s">
        <v>1768</v>
      </c>
      <c r="E6008" s="103">
        <v>3.5324122460162568E-3</v>
      </c>
      <c r="F6008" s="103">
        <v>679225</v>
      </c>
      <c r="G6008" s="103">
        <v>6</v>
      </c>
      <c r="H6008" t="s">
        <v>1078</v>
      </c>
      <c r="I6008" s="103"/>
    </row>
    <row r="6009" spans="1:9" x14ac:dyDescent="0.35">
      <c r="A6009" t="s">
        <v>4058</v>
      </c>
      <c r="B6009" t="s">
        <v>51</v>
      </c>
      <c r="C6009" t="s">
        <v>3113</v>
      </c>
      <c r="D6009" t="s">
        <v>340</v>
      </c>
      <c r="E6009" s="103">
        <v>7.2479241044236418E-3</v>
      </c>
      <c r="F6009" s="103">
        <v>679225</v>
      </c>
      <c r="G6009" s="103">
        <v>6</v>
      </c>
      <c r="H6009" t="s">
        <v>1078</v>
      </c>
      <c r="I6009" s="103"/>
    </row>
    <row r="6010" spans="1:9" x14ac:dyDescent="0.35">
      <c r="A6010" t="s">
        <v>4059</v>
      </c>
      <c r="B6010" t="s">
        <v>51</v>
      </c>
      <c r="C6010" t="s">
        <v>3113</v>
      </c>
      <c r="D6010" t="s">
        <v>777</v>
      </c>
      <c r="E6010" s="103">
        <v>1.2804265527910658E-2</v>
      </c>
      <c r="F6010" s="103">
        <v>679225</v>
      </c>
      <c r="G6010" s="103">
        <v>6</v>
      </c>
      <c r="H6010" t="s">
        <v>1078</v>
      </c>
      <c r="I6010" s="103"/>
    </row>
    <row r="6011" spans="1:9" x14ac:dyDescent="0.35">
      <c r="A6011" t="s">
        <v>4060</v>
      </c>
      <c r="B6011" t="s">
        <v>51</v>
      </c>
      <c r="C6011" t="s">
        <v>3113</v>
      </c>
      <c r="D6011" t="s">
        <v>776</v>
      </c>
      <c r="E6011" s="103">
        <v>3.0200371134167778E-2</v>
      </c>
      <c r="F6011" s="103">
        <v>679225</v>
      </c>
      <c r="G6011" s="103">
        <v>6</v>
      </c>
      <c r="H6011" t="s">
        <v>1078</v>
      </c>
      <c r="I6011" s="103"/>
    </row>
    <row r="6012" spans="1:9" x14ac:dyDescent="0.35">
      <c r="A6012" t="s">
        <v>4061</v>
      </c>
      <c r="B6012" t="s">
        <v>47</v>
      </c>
      <c r="C6012" t="s">
        <v>3115</v>
      </c>
      <c r="D6012" t="s">
        <v>54</v>
      </c>
      <c r="E6012" s="103">
        <v>427842</v>
      </c>
      <c r="F6012" s="103">
        <v>679225</v>
      </c>
      <c r="G6012" s="103">
        <v>6</v>
      </c>
      <c r="H6012" t="s">
        <v>54</v>
      </c>
      <c r="I6012" s="103"/>
    </row>
    <row r="6013" spans="1:9" x14ac:dyDescent="0.35">
      <c r="A6013" t="s">
        <v>4062</v>
      </c>
      <c r="B6013" t="s">
        <v>48</v>
      </c>
      <c r="C6013" t="s">
        <v>3115</v>
      </c>
      <c r="D6013" t="s">
        <v>54</v>
      </c>
      <c r="E6013" s="103">
        <v>3891651025.6811523</v>
      </c>
      <c r="F6013" s="103">
        <v>679225</v>
      </c>
      <c r="G6013" s="103">
        <v>6</v>
      </c>
      <c r="H6013" t="s">
        <v>54</v>
      </c>
      <c r="I6013" s="103"/>
    </row>
    <row r="6014" spans="1:9" x14ac:dyDescent="0.35">
      <c r="A6014" t="s">
        <v>4063</v>
      </c>
      <c r="B6014" t="s">
        <v>49</v>
      </c>
      <c r="C6014" t="s">
        <v>3115</v>
      </c>
      <c r="D6014" t="s">
        <v>54</v>
      </c>
      <c r="E6014" s="103">
        <v>0.6298973094335456</v>
      </c>
      <c r="F6014" s="103">
        <v>679225</v>
      </c>
      <c r="G6014" s="103">
        <v>6</v>
      </c>
      <c r="H6014" t="s">
        <v>54</v>
      </c>
      <c r="I6014" s="103"/>
    </row>
    <row r="6015" spans="1:9" x14ac:dyDescent="0.35">
      <c r="A6015" t="s">
        <v>4064</v>
      </c>
      <c r="B6015" t="s">
        <v>50</v>
      </c>
      <c r="C6015" t="s">
        <v>3115</v>
      </c>
      <c r="D6015" t="s">
        <v>54</v>
      </c>
      <c r="E6015" s="103">
        <v>5729.5462117577417</v>
      </c>
      <c r="F6015" s="103">
        <v>679225</v>
      </c>
      <c r="G6015" s="103">
        <v>6</v>
      </c>
      <c r="H6015" t="s">
        <v>54</v>
      </c>
      <c r="I6015" s="103"/>
    </row>
    <row r="6016" spans="1:9" x14ac:dyDescent="0.35">
      <c r="A6016" t="s">
        <v>4065</v>
      </c>
      <c r="B6016" t="s">
        <v>51</v>
      </c>
      <c r="C6016" t="s">
        <v>3115</v>
      </c>
      <c r="D6016" t="s">
        <v>40</v>
      </c>
      <c r="E6016" s="103">
        <v>9.6612260722985319E-3</v>
      </c>
      <c r="F6016" s="103">
        <v>679225</v>
      </c>
      <c r="G6016" s="103">
        <v>6</v>
      </c>
      <c r="H6016" t="s">
        <v>1078</v>
      </c>
      <c r="I6016" s="103"/>
    </row>
    <row r="6017" spans="1:9" x14ac:dyDescent="0.35">
      <c r="A6017" t="s">
        <v>6789</v>
      </c>
      <c r="B6017" t="s">
        <v>51</v>
      </c>
      <c r="C6017" t="s">
        <v>3115</v>
      </c>
      <c r="D6017" t="s">
        <v>5070</v>
      </c>
      <c r="E6017" s="103">
        <v>9.9621488726554432E-3</v>
      </c>
      <c r="F6017" s="103">
        <v>679225</v>
      </c>
      <c r="G6017" s="103">
        <v>6</v>
      </c>
      <c r="H6017" t="s">
        <v>1078</v>
      </c>
      <c r="I6017" s="103"/>
    </row>
    <row r="6018" spans="1:9" x14ac:dyDescent="0.35">
      <c r="A6018" t="s">
        <v>6790</v>
      </c>
      <c r="B6018" t="s">
        <v>51</v>
      </c>
      <c r="C6018" t="s">
        <v>3115</v>
      </c>
      <c r="D6018" t="s">
        <v>5071</v>
      </c>
      <c r="E6018" s="103">
        <v>9.665393470053062E-3</v>
      </c>
      <c r="F6018" s="103">
        <v>679225</v>
      </c>
      <c r="G6018" s="103">
        <v>6</v>
      </c>
      <c r="H6018" t="s">
        <v>1078</v>
      </c>
      <c r="I6018" s="103"/>
    </row>
    <row r="6019" spans="1:9" x14ac:dyDescent="0.35">
      <c r="A6019" t="s">
        <v>6791</v>
      </c>
      <c r="B6019" t="s">
        <v>51</v>
      </c>
      <c r="C6019" t="s">
        <v>3115</v>
      </c>
      <c r="D6019" t="s">
        <v>5072</v>
      </c>
      <c r="E6019" s="103">
        <v>9.960812002850131E-3</v>
      </c>
      <c r="F6019" s="103">
        <v>679225</v>
      </c>
      <c r="G6019" s="103">
        <v>6</v>
      </c>
      <c r="H6019" t="s">
        <v>1078</v>
      </c>
      <c r="I6019" s="103"/>
    </row>
    <row r="6020" spans="1:9" x14ac:dyDescent="0.35">
      <c r="A6020" t="s">
        <v>4066</v>
      </c>
      <c r="B6020" t="s">
        <v>51</v>
      </c>
      <c r="C6020" t="s">
        <v>3115</v>
      </c>
      <c r="D6020" t="s">
        <v>42</v>
      </c>
      <c r="E6020" s="103">
        <v>9.7622252770635035E-3</v>
      </c>
      <c r="F6020" s="103">
        <v>679225</v>
      </c>
      <c r="G6020" s="103">
        <v>6</v>
      </c>
      <c r="H6020" t="s">
        <v>1078</v>
      </c>
      <c r="I6020" s="103"/>
    </row>
    <row r="6021" spans="1:9" x14ac:dyDescent="0.35">
      <c r="A6021" t="s">
        <v>4067</v>
      </c>
      <c r="B6021" t="s">
        <v>51</v>
      </c>
      <c r="C6021" t="s">
        <v>3115</v>
      </c>
      <c r="D6021" t="s">
        <v>1767</v>
      </c>
      <c r="E6021" s="103">
        <v>9.7026937801521912E-3</v>
      </c>
      <c r="F6021" s="103">
        <v>679225</v>
      </c>
      <c r="G6021" s="103">
        <v>6</v>
      </c>
      <c r="H6021" t="s">
        <v>1078</v>
      </c>
      <c r="I6021" s="103"/>
    </row>
    <row r="6022" spans="1:9" x14ac:dyDescent="0.35">
      <c r="A6022" t="s">
        <v>4068</v>
      </c>
      <c r="B6022" t="s">
        <v>51</v>
      </c>
      <c r="C6022" t="s">
        <v>3115</v>
      </c>
      <c r="D6022" t="s">
        <v>1768</v>
      </c>
      <c r="E6022" s="103">
        <v>4.5234216951261057E-3</v>
      </c>
      <c r="F6022" s="103">
        <v>679225</v>
      </c>
      <c r="G6022" s="103">
        <v>6</v>
      </c>
      <c r="H6022" t="s">
        <v>1078</v>
      </c>
      <c r="I6022" s="103"/>
    </row>
    <row r="6023" spans="1:9" x14ac:dyDescent="0.35">
      <c r="A6023" t="s">
        <v>4069</v>
      </c>
      <c r="B6023" t="s">
        <v>51</v>
      </c>
      <c r="C6023" t="s">
        <v>3115</v>
      </c>
      <c r="D6023" t="s">
        <v>340</v>
      </c>
      <c r="E6023" s="103">
        <v>9.7357285894320768E-3</v>
      </c>
      <c r="F6023" s="103">
        <v>679225</v>
      </c>
      <c r="G6023" s="103">
        <v>6</v>
      </c>
      <c r="H6023" t="s">
        <v>1078</v>
      </c>
      <c r="I6023" s="103"/>
    </row>
    <row r="6024" spans="1:9" x14ac:dyDescent="0.35">
      <c r="A6024" t="s">
        <v>4070</v>
      </c>
      <c r="B6024" t="s">
        <v>51</v>
      </c>
      <c r="C6024" t="s">
        <v>3115</v>
      </c>
      <c r="D6024" t="s">
        <v>777</v>
      </c>
      <c r="E6024" s="103">
        <v>1.6323941448796959E-2</v>
      </c>
      <c r="F6024" s="103">
        <v>679225</v>
      </c>
      <c r="G6024" s="103">
        <v>6</v>
      </c>
      <c r="H6024" t="s">
        <v>1078</v>
      </c>
      <c r="I6024" s="103"/>
    </row>
    <row r="6025" spans="1:9" x14ac:dyDescent="0.35">
      <c r="A6025" t="s">
        <v>4071</v>
      </c>
      <c r="B6025" t="s">
        <v>51</v>
      </c>
      <c r="C6025" t="s">
        <v>3115</v>
      </c>
      <c r="D6025" t="s">
        <v>776</v>
      </c>
      <c r="E6025" s="103">
        <v>3.9868040463619268E-2</v>
      </c>
      <c r="F6025" s="103">
        <v>679225</v>
      </c>
      <c r="G6025" s="103">
        <v>6</v>
      </c>
      <c r="H6025" t="s">
        <v>1078</v>
      </c>
      <c r="I6025" s="103"/>
    </row>
    <row r="6026" spans="1:9" x14ac:dyDescent="0.35">
      <c r="A6026" t="s">
        <v>226</v>
      </c>
      <c r="B6026" t="s">
        <v>49</v>
      </c>
      <c r="C6026" t="s">
        <v>40</v>
      </c>
      <c r="D6026" t="s">
        <v>54</v>
      </c>
      <c r="E6026" s="103">
        <v>1</v>
      </c>
      <c r="F6026" s="103">
        <v>679225</v>
      </c>
      <c r="G6026" s="103">
        <v>6</v>
      </c>
      <c r="H6026" t="s">
        <v>54</v>
      </c>
      <c r="I6026" s="103"/>
    </row>
    <row r="6027" spans="1:9" x14ac:dyDescent="0.35">
      <c r="A6027" t="s">
        <v>227</v>
      </c>
      <c r="B6027" t="s">
        <v>50</v>
      </c>
      <c r="C6027" t="s">
        <v>40</v>
      </c>
      <c r="D6027" t="s">
        <v>54</v>
      </c>
      <c r="E6027" s="103">
        <v>950848.64287701319</v>
      </c>
      <c r="F6027" s="103">
        <v>679225</v>
      </c>
      <c r="G6027" s="103">
        <v>6</v>
      </c>
      <c r="H6027" t="s">
        <v>54</v>
      </c>
      <c r="I6027" s="103"/>
    </row>
    <row r="6028" spans="1:9" x14ac:dyDescent="0.35">
      <c r="A6028" t="s">
        <v>1416</v>
      </c>
      <c r="B6028" t="s">
        <v>51</v>
      </c>
      <c r="C6028" t="s">
        <v>40</v>
      </c>
      <c r="D6028" t="s">
        <v>40</v>
      </c>
      <c r="E6028" s="103">
        <v>1</v>
      </c>
      <c r="F6028" s="103">
        <v>679225</v>
      </c>
      <c r="G6028" s="103">
        <v>6</v>
      </c>
      <c r="H6028" t="s">
        <v>1078</v>
      </c>
      <c r="I6028" s="103"/>
    </row>
    <row r="6029" spans="1:9" x14ac:dyDescent="0.35">
      <c r="A6029" t="s">
        <v>6792</v>
      </c>
      <c r="B6029" t="s">
        <v>51</v>
      </c>
      <c r="C6029" t="s">
        <v>40</v>
      </c>
      <c r="D6029" t="s">
        <v>5070</v>
      </c>
      <c r="E6029" s="103">
        <v>1.0292953659376463</v>
      </c>
      <c r="F6029" s="103">
        <v>679225</v>
      </c>
      <c r="G6029" s="103">
        <v>6</v>
      </c>
      <c r="H6029" t="s">
        <v>1078</v>
      </c>
      <c r="I6029" s="103"/>
    </row>
    <row r="6030" spans="1:9" x14ac:dyDescent="0.35">
      <c r="A6030" t="s">
        <v>6793</v>
      </c>
      <c r="B6030" t="s">
        <v>51</v>
      </c>
      <c r="C6030" t="s">
        <v>40</v>
      </c>
      <c r="D6030" t="s">
        <v>5071</v>
      </c>
      <c r="E6030" s="103">
        <v>1.0006273435047384</v>
      </c>
      <c r="F6030" s="103">
        <v>679225</v>
      </c>
      <c r="G6030" s="103">
        <v>6</v>
      </c>
      <c r="H6030" t="s">
        <v>1078</v>
      </c>
      <c r="I6030" s="103"/>
    </row>
    <row r="6031" spans="1:9" x14ac:dyDescent="0.35">
      <c r="A6031" t="s">
        <v>6794</v>
      </c>
      <c r="B6031" t="s">
        <v>51</v>
      </c>
      <c r="C6031" t="s">
        <v>40</v>
      </c>
      <c r="D6031" t="s">
        <v>5072</v>
      </c>
      <c r="E6031" s="103">
        <v>1.0282059574250912</v>
      </c>
      <c r="F6031" s="103">
        <v>679225</v>
      </c>
      <c r="G6031" s="103">
        <v>6</v>
      </c>
      <c r="H6031" t="s">
        <v>1078</v>
      </c>
      <c r="I6031" s="103"/>
    </row>
    <row r="6032" spans="1:9" x14ac:dyDescent="0.35">
      <c r="A6032" t="s">
        <v>1417</v>
      </c>
      <c r="B6032" t="s">
        <v>51</v>
      </c>
      <c r="C6032" t="s">
        <v>40</v>
      </c>
      <c r="D6032" t="s">
        <v>42</v>
      </c>
      <c r="E6032" s="103">
        <v>1.0192828831317007</v>
      </c>
      <c r="F6032" s="103">
        <v>679225</v>
      </c>
      <c r="G6032" s="103">
        <v>6</v>
      </c>
      <c r="H6032" t="s">
        <v>1078</v>
      </c>
      <c r="I6032" s="103"/>
    </row>
    <row r="6033" spans="1:9" x14ac:dyDescent="0.35">
      <c r="A6033" t="s">
        <v>2355</v>
      </c>
      <c r="B6033" t="s">
        <v>51</v>
      </c>
      <c r="C6033" t="s">
        <v>40</v>
      </c>
      <c r="D6033" t="s">
        <v>1767</v>
      </c>
      <c r="E6033" s="103">
        <v>1.0142337490570004</v>
      </c>
      <c r="F6033" s="103">
        <v>679225</v>
      </c>
      <c r="G6033" s="103">
        <v>6</v>
      </c>
      <c r="H6033" t="s">
        <v>1078</v>
      </c>
      <c r="I6033" s="103"/>
    </row>
    <row r="6034" spans="1:9" x14ac:dyDescent="0.35">
      <c r="A6034" t="s">
        <v>2356</v>
      </c>
      <c r="B6034" t="s">
        <v>51</v>
      </c>
      <c r="C6034" t="s">
        <v>40</v>
      </c>
      <c r="D6034" t="s">
        <v>1768</v>
      </c>
      <c r="E6034" s="103">
        <v>0.59079429725743704</v>
      </c>
      <c r="F6034" s="103">
        <v>679225</v>
      </c>
      <c r="G6034" s="103">
        <v>6</v>
      </c>
      <c r="H6034" t="s">
        <v>1078</v>
      </c>
      <c r="I6034" s="103"/>
    </row>
    <row r="6035" spans="1:9" x14ac:dyDescent="0.35">
      <c r="A6035" t="s">
        <v>1418</v>
      </c>
      <c r="B6035" t="s">
        <v>51</v>
      </c>
      <c r="C6035" t="s">
        <v>40</v>
      </c>
      <c r="D6035" t="s">
        <v>340</v>
      </c>
      <c r="E6035" s="103">
        <v>1.0073608429873566</v>
      </c>
      <c r="F6035" s="103">
        <v>679225</v>
      </c>
      <c r="G6035" s="103">
        <v>6</v>
      </c>
      <c r="H6035" t="s">
        <v>1078</v>
      </c>
      <c r="I6035" s="103"/>
    </row>
    <row r="6036" spans="1:9" x14ac:dyDescent="0.35">
      <c r="A6036" t="s">
        <v>1419</v>
      </c>
      <c r="B6036" t="s">
        <v>51</v>
      </c>
      <c r="C6036" t="s">
        <v>40</v>
      </c>
      <c r="D6036" t="s">
        <v>777</v>
      </c>
      <c r="E6036" s="103">
        <v>1.7005610671109446</v>
      </c>
      <c r="F6036" s="103">
        <v>679225</v>
      </c>
      <c r="G6036" s="103">
        <v>6</v>
      </c>
      <c r="H6036" t="s">
        <v>1078</v>
      </c>
      <c r="I6036" s="103"/>
    </row>
    <row r="6037" spans="1:9" x14ac:dyDescent="0.35">
      <c r="A6037" t="s">
        <v>633</v>
      </c>
      <c r="B6037" t="s">
        <v>44</v>
      </c>
      <c r="C6037" t="s">
        <v>40</v>
      </c>
      <c r="D6037" t="s">
        <v>777</v>
      </c>
      <c r="E6037" s="103">
        <v>0</v>
      </c>
      <c r="F6037" s="103">
        <v>679225</v>
      </c>
      <c r="G6037" s="103">
        <v>6</v>
      </c>
      <c r="H6037" t="s">
        <v>54</v>
      </c>
      <c r="I6037" s="103"/>
    </row>
    <row r="6038" spans="1:9" x14ac:dyDescent="0.35">
      <c r="A6038" t="s">
        <v>634</v>
      </c>
      <c r="B6038" t="s">
        <v>45</v>
      </c>
      <c r="C6038" t="s">
        <v>40</v>
      </c>
      <c r="D6038" t="s">
        <v>777</v>
      </c>
      <c r="E6038" s="103">
        <v>0</v>
      </c>
      <c r="F6038" s="103">
        <v>679225</v>
      </c>
      <c r="G6038" s="103">
        <v>6</v>
      </c>
      <c r="H6038" t="s">
        <v>54</v>
      </c>
      <c r="I6038" s="103"/>
    </row>
    <row r="6039" spans="1:9" x14ac:dyDescent="0.35">
      <c r="A6039" t="s">
        <v>635</v>
      </c>
      <c r="B6039" t="s">
        <v>46</v>
      </c>
      <c r="C6039" t="s">
        <v>40</v>
      </c>
      <c r="D6039" t="s">
        <v>777</v>
      </c>
      <c r="E6039" s="103">
        <v>0</v>
      </c>
      <c r="F6039" s="103">
        <v>679225</v>
      </c>
      <c r="G6039" s="103">
        <v>6</v>
      </c>
      <c r="H6039" t="s">
        <v>54</v>
      </c>
      <c r="I6039" s="103"/>
    </row>
    <row r="6040" spans="1:9" x14ac:dyDescent="0.35">
      <c r="A6040" t="s">
        <v>1420</v>
      </c>
      <c r="B6040" t="s">
        <v>51</v>
      </c>
      <c r="C6040" t="s">
        <v>40</v>
      </c>
      <c r="D6040" t="s">
        <v>776</v>
      </c>
      <c r="E6040" s="103">
        <v>4.1639670405471749</v>
      </c>
      <c r="F6040" s="103">
        <v>679225</v>
      </c>
      <c r="G6040" s="103">
        <v>6</v>
      </c>
      <c r="H6040" t="s">
        <v>1078</v>
      </c>
      <c r="I6040" s="103"/>
    </row>
    <row r="6041" spans="1:9" x14ac:dyDescent="0.35">
      <c r="A6041" t="s">
        <v>637</v>
      </c>
      <c r="B6041" t="s">
        <v>44</v>
      </c>
      <c r="C6041" t="s">
        <v>40</v>
      </c>
      <c r="D6041" t="s">
        <v>776</v>
      </c>
      <c r="E6041" s="103">
        <v>0</v>
      </c>
      <c r="F6041" s="103">
        <v>679225</v>
      </c>
      <c r="G6041" s="103">
        <v>6</v>
      </c>
      <c r="H6041" t="s">
        <v>54</v>
      </c>
      <c r="I6041" s="103"/>
    </row>
    <row r="6042" spans="1:9" x14ac:dyDescent="0.35">
      <c r="A6042" t="s">
        <v>638</v>
      </c>
      <c r="B6042" t="s">
        <v>45</v>
      </c>
      <c r="C6042" t="s">
        <v>40</v>
      </c>
      <c r="D6042" t="s">
        <v>776</v>
      </c>
      <c r="E6042" s="103">
        <v>0</v>
      </c>
      <c r="F6042" s="103">
        <v>679225</v>
      </c>
      <c r="G6042" s="103">
        <v>6</v>
      </c>
      <c r="H6042" t="s">
        <v>54</v>
      </c>
      <c r="I6042" s="103"/>
    </row>
    <row r="6043" spans="1:9" x14ac:dyDescent="0.35">
      <c r="A6043" t="s">
        <v>639</v>
      </c>
      <c r="B6043" t="s">
        <v>46</v>
      </c>
      <c r="C6043" t="s">
        <v>40</v>
      </c>
      <c r="D6043" t="s">
        <v>776</v>
      </c>
      <c r="E6043" s="103">
        <v>0</v>
      </c>
      <c r="F6043" s="103">
        <v>679225</v>
      </c>
      <c r="G6043" s="103">
        <v>6</v>
      </c>
      <c r="H6043" t="s">
        <v>54</v>
      </c>
      <c r="I6043" s="103"/>
    </row>
    <row r="6044" spans="1:9" x14ac:dyDescent="0.35">
      <c r="A6044" t="s">
        <v>6795</v>
      </c>
      <c r="B6044" t="s">
        <v>49</v>
      </c>
      <c r="C6044" t="s">
        <v>5070</v>
      </c>
      <c r="D6044" t="s">
        <v>54</v>
      </c>
      <c r="E6044" s="103">
        <v>1</v>
      </c>
      <c r="F6044" s="103">
        <v>679225</v>
      </c>
      <c r="G6044" s="103">
        <v>6</v>
      </c>
      <c r="H6044" t="s">
        <v>54</v>
      </c>
      <c r="I6044" s="103"/>
    </row>
    <row r="6045" spans="1:9" x14ac:dyDescent="0.35">
      <c r="A6045" t="s">
        <v>6796</v>
      </c>
      <c r="B6045" t="s">
        <v>50</v>
      </c>
      <c r="C6045" t="s">
        <v>5070</v>
      </c>
      <c r="D6045" t="s">
        <v>54</v>
      </c>
      <c r="E6045" s="103">
        <v>925373.1337938474</v>
      </c>
      <c r="F6045" s="103">
        <v>679225</v>
      </c>
      <c r="G6045" s="103">
        <v>6</v>
      </c>
      <c r="H6045" t="s">
        <v>54</v>
      </c>
      <c r="I6045" s="103"/>
    </row>
    <row r="6046" spans="1:9" x14ac:dyDescent="0.35">
      <c r="A6046" t="s">
        <v>6797</v>
      </c>
      <c r="B6046" t="s">
        <v>51</v>
      </c>
      <c r="C6046" t="s">
        <v>5070</v>
      </c>
      <c r="D6046" t="s">
        <v>40</v>
      </c>
      <c r="E6046" s="103">
        <v>0.97337138629781828</v>
      </c>
      <c r="F6046" s="103">
        <v>679225</v>
      </c>
      <c r="G6046" s="103">
        <v>6</v>
      </c>
      <c r="H6046" t="s">
        <v>1078</v>
      </c>
      <c r="I6046" s="103"/>
    </row>
    <row r="6047" spans="1:9" x14ac:dyDescent="0.35">
      <c r="A6047" t="s">
        <v>6798</v>
      </c>
      <c r="B6047" t="s">
        <v>51</v>
      </c>
      <c r="C6047" t="s">
        <v>5070</v>
      </c>
      <c r="D6047" t="s">
        <v>5070</v>
      </c>
      <c r="E6047" s="103">
        <v>1</v>
      </c>
      <c r="F6047" s="103">
        <v>679225</v>
      </c>
      <c r="G6047" s="103">
        <v>6</v>
      </c>
      <c r="H6047" t="s">
        <v>1078</v>
      </c>
      <c r="I6047" s="103"/>
    </row>
    <row r="6048" spans="1:9" x14ac:dyDescent="0.35">
      <c r="A6048" t="s">
        <v>6799</v>
      </c>
      <c r="B6048" t="s">
        <v>51</v>
      </c>
      <c r="C6048" t="s">
        <v>5070</v>
      </c>
      <c r="D6048" t="s">
        <v>5071</v>
      </c>
      <c r="E6048" s="103">
        <v>0.97394299226228065</v>
      </c>
      <c r="F6048" s="103">
        <v>679225</v>
      </c>
      <c r="G6048" s="103">
        <v>6</v>
      </c>
      <c r="H6048" t="s">
        <v>1078</v>
      </c>
      <c r="I6048" s="103"/>
    </row>
    <row r="6049" spans="1:9" x14ac:dyDescent="0.35">
      <c r="A6049" t="s">
        <v>6800</v>
      </c>
      <c r="B6049" t="s">
        <v>51</v>
      </c>
      <c r="C6049" t="s">
        <v>5070</v>
      </c>
      <c r="D6049" t="s">
        <v>5072</v>
      </c>
      <c r="E6049" s="103">
        <v>0.99929166114074375</v>
      </c>
      <c r="F6049" s="103">
        <v>679225</v>
      </c>
      <c r="G6049" s="103">
        <v>6</v>
      </c>
      <c r="H6049" t="s">
        <v>1078</v>
      </c>
      <c r="I6049" s="103"/>
    </row>
    <row r="6050" spans="1:9" x14ac:dyDescent="0.35">
      <c r="A6050" t="s">
        <v>6801</v>
      </c>
      <c r="B6050" t="s">
        <v>51</v>
      </c>
      <c r="C6050" t="s">
        <v>5070</v>
      </c>
      <c r="D6050" t="s">
        <v>42</v>
      </c>
      <c r="E6050" s="103">
        <v>0.99032135833988433</v>
      </c>
      <c r="F6050" s="103">
        <v>679225</v>
      </c>
      <c r="G6050" s="103">
        <v>6</v>
      </c>
      <c r="H6050" t="s">
        <v>1078</v>
      </c>
      <c r="I6050" s="103"/>
    </row>
    <row r="6051" spans="1:9" x14ac:dyDescent="0.35">
      <c r="A6051" t="s">
        <v>6802</v>
      </c>
      <c r="B6051" t="s">
        <v>51</v>
      </c>
      <c r="C6051" t="s">
        <v>5070</v>
      </c>
      <c r="D6051" t="s">
        <v>1767</v>
      </c>
      <c r="E6051" s="103">
        <v>0.98545170101727797</v>
      </c>
      <c r="F6051" s="103">
        <v>679225</v>
      </c>
      <c r="G6051" s="103">
        <v>6</v>
      </c>
      <c r="H6051" t="s">
        <v>1078</v>
      </c>
      <c r="I6051" s="103"/>
    </row>
    <row r="6052" spans="1:9" x14ac:dyDescent="0.35">
      <c r="A6052" t="s">
        <v>6803</v>
      </c>
      <c r="B6052" t="s">
        <v>51</v>
      </c>
      <c r="C6052" t="s">
        <v>5070</v>
      </c>
      <c r="D6052" t="s">
        <v>1768</v>
      </c>
      <c r="E6052" s="103">
        <v>0.57590021106144629</v>
      </c>
      <c r="F6052" s="103">
        <v>679225</v>
      </c>
      <c r="G6052" s="103">
        <v>6</v>
      </c>
      <c r="H6052" t="s">
        <v>1078</v>
      </c>
      <c r="I6052" s="103"/>
    </row>
    <row r="6053" spans="1:9" x14ac:dyDescent="0.35">
      <c r="A6053" t="s">
        <v>6804</v>
      </c>
      <c r="B6053" t="s">
        <v>51</v>
      </c>
      <c r="C6053" t="s">
        <v>5070</v>
      </c>
      <c r="D6053" t="s">
        <v>340</v>
      </c>
      <c r="E6053" s="103">
        <v>0.9792211761444396</v>
      </c>
      <c r="F6053" s="103">
        <v>679225</v>
      </c>
      <c r="G6053" s="103">
        <v>6</v>
      </c>
      <c r="H6053" t="s">
        <v>1078</v>
      </c>
      <c r="I6053" s="103"/>
    </row>
    <row r="6054" spans="1:9" x14ac:dyDescent="0.35">
      <c r="A6054" t="s">
        <v>6805</v>
      </c>
      <c r="B6054" t="s">
        <v>51</v>
      </c>
      <c r="C6054" t="s">
        <v>5070</v>
      </c>
      <c r="D6054" t="s">
        <v>777</v>
      </c>
      <c r="E6054" s="103">
        <v>1.6558058325187632</v>
      </c>
      <c r="F6054" s="103">
        <v>679225</v>
      </c>
      <c r="G6054" s="103">
        <v>6</v>
      </c>
      <c r="H6054" t="s">
        <v>1078</v>
      </c>
      <c r="I6054" s="103"/>
    </row>
    <row r="6055" spans="1:9" x14ac:dyDescent="0.35">
      <c r="A6055" t="s">
        <v>6806</v>
      </c>
      <c r="B6055" t="s">
        <v>44</v>
      </c>
      <c r="C6055" t="s">
        <v>5070</v>
      </c>
      <c r="D6055" t="s">
        <v>777</v>
      </c>
      <c r="E6055" s="103">
        <v>1.4133755382973242E-3</v>
      </c>
      <c r="F6055" s="103">
        <v>679225</v>
      </c>
      <c r="G6055" s="103">
        <v>6</v>
      </c>
      <c r="H6055" t="s">
        <v>54</v>
      </c>
      <c r="I6055" s="103"/>
    </row>
    <row r="6056" spans="1:9" x14ac:dyDescent="0.35">
      <c r="A6056" t="s">
        <v>6807</v>
      </c>
      <c r="B6056" t="s">
        <v>45</v>
      </c>
      <c r="C6056" t="s">
        <v>5070</v>
      </c>
      <c r="D6056" t="s">
        <v>777</v>
      </c>
      <c r="E6056" s="103">
        <v>1.1592107007121693E-4</v>
      </c>
      <c r="F6056" s="103">
        <v>679225</v>
      </c>
      <c r="G6056" s="103">
        <v>6</v>
      </c>
      <c r="H6056" t="s">
        <v>54</v>
      </c>
      <c r="I6056" s="103"/>
    </row>
    <row r="6057" spans="1:9" x14ac:dyDescent="0.35">
      <c r="A6057" t="s">
        <v>6808</v>
      </c>
      <c r="B6057" t="s">
        <v>46</v>
      </c>
      <c r="C6057" t="s">
        <v>5070</v>
      </c>
      <c r="D6057" t="s">
        <v>777</v>
      </c>
      <c r="E6057" s="103">
        <v>9.5075182623566436E-6</v>
      </c>
      <c r="F6057" s="103">
        <v>679225</v>
      </c>
      <c r="G6057" s="103">
        <v>6</v>
      </c>
      <c r="H6057" t="s">
        <v>54</v>
      </c>
      <c r="I6057" s="103"/>
    </row>
    <row r="6058" spans="1:9" x14ac:dyDescent="0.35">
      <c r="A6058" t="s">
        <v>6809</v>
      </c>
      <c r="B6058" t="s">
        <v>51</v>
      </c>
      <c r="C6058" t="s">
        <v>5070</v>
      </c>
      <c r="D6058" t="s">
        <v>776</v>
      </c>
      <c r="E6058" s="103">
        <v>4.0529044216935297</v>
      </c>
      <c r="F6058" s="103">
        <v>679225</v>
      </c>
      <c r="G6058" s="103">
        <v>6</v>
      </c>
      <c r="H6058" t="s">
        <v>1078</v>
      </c>
      <c r="I6058" s="103"/>
    </row>
    <row r="6059" spans="1:9" x14ac:dyDescent="0.35">
      <c r="A6059" t="s">
        <v>6810</v>
      </c>
      <c r="B6059" t="s">
        <v>44</v>
      </c>
      <c r="C6059" t="s">
        <v>5070</v>
      </c>
      <c r="D6059" t="s">
        <v>776</v>
      </c>
      <c r="E6059" s="103">
        <v>0</v>
      </c>
      <c r="F6059" s="103">
        <v>679225</v>
      </c>
      <c r="G6059" s="103">
        <v>6</v>
      </c>
      <c r="H6059" t="s">
        <v>54</v>
      </c>
      <c r="I6059" s="103"/>
    </row>
    <row r="6060" spans="1:9" x14ac:dyDescent="0.35">
      <c r="A6060" t="s">
        <v>6811</v>
      </c>
      <c r="B6060" t="s">
        <v>45</v>
      </c>
      <c r="C6060" t="s">
        <v>5070</v>
      </c>
      <c r="D6060" t="s">
        <v>776</v>
      </c>
      <c r="E6060" s="103">
        <v>0</v>
      </c>
      <c r="F6060" s="103">
        <v>679225</v>
      </c>
      <c r="G6060" s="103">
        <v>6</v>
      </c>
      <c r="H6060" t="s">
        <v>54</v>
      </c>
      <c r="I6060" s="103"/>
    </row>
    <row r="6061" spans="1:9" x14ac:dyDescent="0.35">
      <c r="A6061" t="s">
        <v>6812</v>
      </c>
      <c r="B6061" t="s">
        <v>46</v>
      </c>
      <c r="C6061" t="s">
        <v>5070</v>
      </c>
      <c r="D6061" t="s">
        <v>776</v>
      </c>
      <c r="E6061" s="103">
        <v>0</v>
      </c>
      <c r="F6061" s="103">
        <v>679225</v>
      </c>
      <c r="G6061" s="103">
        <v>6</v>
      </c>
      <c r="H6061" t="s">
        <v>54</v>
      </c>
      <c r="I6061" s="103"/>
    </row>
    <row r="6062" spans="1:9" x14ac:dyDescent="0.35">
      <c r="A6062" t="s">
        <v>6813</v>
      </c>
      <c r="B6062" t="s">
        <v>49</v>
      </c>
      <c r="C6062" t="s">
        <v>5071</v>
      </c>
      <c r="D6062" t="s">
        <v>54</v>
      </c>
      <c r="E6062" s="103">
        <v>1</v>
      </c>
      <c r="F6062" s="103">
        <v>679225</v>
      </c>
      <c r="G6062" s="103">
        <v>6</v>
      </c>
      <c r="H6062" t="s">
        <v>54</v>
      </c>
      <c r="I6062" s="103"/>
    </row>
    <row r="6063" spans="1:9" x14ac:dyDescent="0.35">
      <c r="A6063" t="s">
        <v>6814</v>
      </c>
      <c r="B6063" t="s">
        <v>50</v>
      </c>
      <c r="C6063" t="s">
        <v>5071</v>
      </c>
      <c r="D6063" t="s">
        <v>54</v>
      </c>
      <c r="E6063" s="103">
        <v>950266.41463084612</v>
      </c>
      <c r="F6063" s="103">
        <v>679225</v>
      </c>
      <c r="G6063" s="103">
        <v>6</v>
      </c>
      <c r="H6063" t="s">
        <v>54</v>
      </c>
      <c r="I6063" s="103"/>
    </row>
    <row r="6064" spans="1:9" x14ac:dyDescent="0.35">
      <c r="A6064" t="s">
        <v>6815</v>
      </c>
      <c r="B6064" t="s">
        <v>51</v>
      </c>
      <c r="C6064" t="s">
        <v>5071</v>
      </c>
      <c r="D6064" t="s">
        <v>40</v>
      </c>
      <c r="E6064" s="103">
        <v>0.99939331439501156</v>
      </c>
      <c r="F6064" s="103">
        <v>679225</v>
      </c>
      <c r="G6064" s="103">
        <v>6</v>
      </c>
      <c r="H6064" t="s">
        <v>1078</v>
      </c>
      <c r="I6064" s="103"/>
    </row>
    <row r="6065" spans="1:9" x14ac:dyDescent="0.35">
      <c r="A6065" t="s">
        <v>6816</v>
      </c>
      <c r="B6065" t="s">
        <v>51</v>
      </c>
      <c r="C6065" t="s">
        <v>5071</v>
      </c>
      <c r="D6065" t="s">
        <v>5070</v>
      </c>
      <c r="E6065" s="103">
        <v>1.0286194320043807</v>
      </c>
      <c r="F6065" s="103">
        <v>679225</v>
      </c>
      <c r="G6065" s="103">
        <v>6</v>
      </c>
      <c r="H6065" t="s">
        <v>1078</v>
      </c>
      <c r="I6065" s="103"/>
    </row>
    <row r="6066" spans="1:9" x14ac:dyDescent="0.35">
      <c r="A6066" t="s">
        <v>6817</v>
      </c>
      <c r="B6066" t="s">
        <v>51</v>
      </c>
      <c r="C6066" t="s">
        <v>5071</v>
      </c>
      <c r="D6066" t="s">
        <v>5071</v>
      </c>
      <c r="E6066" s="103">
        <v>1</v>
      </c>
      <c r="F6066" s="103">
        <v>679225</v>
      </c>
      <c r="G6066" s="103">
        <v>6</v>
      </c>
      <c r="H6066" t="s">
        <v>1078</v>
      </c>
      <c r="I6066" s="103"/>
    </row>
    <row r="6067" spans="1:9" x14ac:dyDescent="0.35">
      <c r="A6067" t="s">
        <v>6818</v>
      </c>
      <c r="B6067" t="s">
        <v>51</v>
      </c>
      <c r="C6067" t="s">
        <v>5071</v>
      </c>
      <c r="D6067" t="s">
        <v>5072</v>
      </c>
      <c r="E6067" s="103">
        <v>1.0275540462421962</v>
      </c>
      <c r="F6067" s="103">
        <v>679225</v>
      </c>
      <c r="G6067" s="103">
        <v>6</v>
      </c>
      <c r="H6067" t="s">
        <v>1078</v>
      </c>
      <c r="I6067" s="103"/>
    </row>
    <row r="6068" spans="1:9" x14ac:dyDescent="0.35">
      <c r="A6068" t="s">
        <v>6819</v>
      </c>
      <c r="B6068" t="s">
        <v>51</v>
      </c>
      <c r="C6068" t="s">
        <v>5071</v>
      </c>
      <c r="D6068" t="s">
        <v>42</v>
      </c>
      <c r="E6068" s="103">
        <v>1.0186103126752837</v>
      </c>
      <c r="F6068" s="103">
        <v>679225</v>
      </c>
      <c r="G6068" s="103">
        <v>6</v>
      </c>
      <c r="H6068" t="s">
        <v>1078</v>
      </c>
      <c r="I6068" s="103"/>
    </row>
    <row r="6069" spans="1:9" x14ac:dyDescent="0.35">
      <c r="A6069" t="s">
        <v>6820</v>
      </c>
      <c r="B6069" t="s">
        <v>51</v>
      </c>
      <c r="C6069" t="s">
        <v>5071</v>
      </c>
      <c r="D6069" t="s">
        <v>1767</v>
      </c>
      <c r="E6069" s="103">
        <v>1.0135625454175197</v>
      </c>
      <c r="F6069" s="103">
        <v>679225</v>
      </c>
      <c r="G6069" s="103">
        <v>6</v>
      </c>
      <c r="H6069" t="s">
        <v>1078</v>
      </c>
      <c r="I6069" s="103"/>
    </row>
    <row r="6070" spans="1:9" x14ac:dyDescent="0.35">
      <c r="A6070" t="s">
        <v>6821</v>
      </c>
      <c r="B6070" t="s">
        <v>51</v>
      </c>
      <c r="C6070" t="s">
        <v>5071</v>
      </c>
      <c r="D6070" t="s">
        <v>1768</v>
      </c>
      <c r="E6070" s="103">
        <v>0.59036402909634478</v>
      </c>
      <c r="F6070" s="103">
        <v>679225</v>
      </c>
      <c r="G6070" s="103">
        <v>6</v>
      </c>
      <c r="H6070" t="s">
        <v>1078</v>
      </c>
      <c r="I6070" s="103"/>
    </row>
    <row r="6071" spans="1:9" x14ac:dyDescent="0.35">
      <c r="A6071" t="s">
        <v>6822</v>
      </c>
      <c r="B6071" t="s">
        <v>51</v>
      </c>
      <c r="C6071" t="s">
        <v>5071</v>
      </c>
      <c r="D6071" t="s">
        <v>340</v>
      </c>
      <c r="E6071" s="103">
        <v>1.0069361210237897</v>
      </c>
      <c r="F6071" s="103">
        <v>679225</v>
      </c>
      <c r="G6071" s="103">
        <v>6</v>
      </c>
      <c r="H6071" t="s">
        <v>1078</v>
      </c>
      <c r="I6071" s="103"/>
    </row>
    <row r="6072" spans="1:9" x14ac:dyDescent="0.35">
      <c r="A6072" t="s">
        <v>6823</v>
      </c>
      <c r="B6072" t="s">
        <v>51</v>
      </c>
      <c r="C6072" t="s">
        <v>5071</v>
      </c>
      <c r="D6072" t="s">
        <v>777</v>
      </c>
      <c r="E6072" s="103">
        <v>1.6996076270318023</v>
      </c>
      <c r="F6072" s="103">
        <v>679225</v>
      </c>
      <c r="G6072" s="103">
        <v>6</v>
      </c>
      <c r="H6072" t="s">
        <v>1078</v>
      </c>
      <c r="I6072" s="103"/>
    </row>
    <row r="6073" spans="1:9" x14ac:dyDescent="0.35">
      <c r="A6073" t="s">
        <v>6824</v>
      </c>
      <c r="B6073" t="s">
        <v>44</v>
      </c>
      <c r="C6073" t="s">
        <v>5071</v>
      </c>
      <c r="D6073" t="s">
        <v>777</v>
      </c>
      <c r="E6073" s="103">
        <v>0</v>
      </c>
      <c r="F6073" s="103">
        <v>679225</v>
      </c>
      <c r="G6073" s="103">
        <v>6</v>
      </c>
      <c r="H6073" t="s">
        <v>54</v>
      </c>
      <c r="I6073" s="103"/>
    </row>
    <row r="6074" spans="1:9" x14ac:dyDescent="0.35">
      <c r="A6074" t="s">
        <v>6825</v>
      </c>
      <c r="B6074" t="s">
        <v>45</v>
      </c>
      <c r="C6074" t="s">
        <v>5071</v>
      </c>
      <c r="D6074" t="s">
        <v>777</v>
      </c>
      <c r="E6074" s="103">
        <v>0</v>
      </c>
      <c r="F6074" s="103">
        <v>679225</v>
      </c>
      <c r="G6074" s="103">
        <v>6</v>
      </c>
      <c r="H6074" t="s">
        <v>54</v>
      </c>
      <c r="I6074" s="103"/>
    </row>
    <row r="6075" spans="1:9" x14ac:dyDescent="0.35">
      <c r="A6075" t="s">
        <v>6826</v>
      </c>
      <c r="B6075" t="s">
        <v>46</v>
      </c>
      <c r="C6075" t="s">
        <v>5071</v>
      </c>
      <c r="D6075" t="s">
        <v>777</v>
      </c>
      <c r="E6075" s="103">
        <v>0</v>
      </c>
      <c r="F6075" s="103">
        <v>679225</v>
      </c>
      <c r="G6075" s="103">
        <v>6</v>
      </c>
      <c r="H6075" t="s">
        <v>54</v>
      </c>
      <c r="I6075" s="103"/>
    </row>
    <row r="6076" spans="1:9" x14ac:dyDescent="0.35">
      <c r="A6076" t="s">
        <v>6827</v>
      </c>
      <c r="B6076" t="s">
        <v>51</v>
      </c>
      <c r="C6076" t="s">
        <v>5071</v>
      </c>
      <c r="D6076" t="s">
        <v>776</v>
      </c>
      <c r="E6076" s="103">
        <v>4.161471784598894</v>
      </c>
      <c r="F6076" s="103">
        <v>679225</v>
      </c>
      <c r="G6076" s="103">
        <v>6</v>
      </c>
      <c r="H6076" t="s">
        <v>1078</v>
      </c>
      <c r="I6076" s="103"/>
    </row>
    <row r="6077" spans="1:9" x14ac:dyDescent="0.35">
      <c r="A6077" t="s">
        <v>6828</v>
      </c>
      <c r="B6077" t="s">
        <v>44</v>
      </c>
      <c r="C6077" t="s">
        <v>5071</v>
      </c>
      <c r="D6077" t="s">
        <v>776</v>
      </c>
      <c r="E6077" s="103">
        <v>0</v>
      </c>
      <c r="F6077" s="103">
        <v>679225</v>
      </c>
      <c r="G6077" s="103">
        <v>6</v>
      </c>
      <c r="H6077" t="s">
        <v>54</v>
      </c>
      <c r="I6077" s="103"/>
    </row>
    <row r="6078" spans="1:9" x14ac:dyDescent="0.35">
      <c r="A6078" t="s">
        <v>6829</v>
      </c>
      <c r="B6078" t="s">
        <v>45</v>
      </c>
      <c r="C6078" t="s">
        <v>5071</v>
      </c>
      <c r="D6078" t="s">
        <v>776</v>
      </c>
      <c r="E6078" s="103">
        <v>0</v>
      </c>
      <c r="F6078" s="103">
        <v>679225</v>
      </c>
      <c r="G6078" s="103">
        <v>6</v>
      </c>
      <c r="H6078" t="s">
        <v>54</v>
      </c>
      <c r="I6078" s="103"/>
    </row>
    <row r="6079" spans="1:9" x14ac:dyDescent="0.35">
      <c r="A6079" t="s">
        <v>6830</v>
      </c>
      <c r="B6079" t="s">
        <v>46</v>
      </c>
      <c r="C6079" t="s">
        <v>5071</v>
      </c>
      <c r="D6079" t="s">
        <v>776</v>
      </c>
      <c r="E6079" s="103">
        <v>0</v>
      </c>
      <c r="F6079" s="103">
        <v>679225</v>
      </c>
      <c r="G6079" s="103">
        <v>6</v>
      </c>
      <c r="H6079" t="s">
        <v>54</v>
      </c>
      <c r="I6079" s="103"/>
    </row>
    <row r="6080" spans="1:9" x14ac:dyDescent="0.35">
      <c r="A6080" t="s">
        <v>8451</v>
      </c>
      <c r="B6080" t="s">
        <v>51</v>
      </c>
      <c r="C6080" t="s">
        <v>58</v>
      </c>
      <c r="D6080" t="s">
        <v>40</v>
      </c>
      <c r="E6080" s="103">
        <v>1.4022926379496967</v>
      </c>
      <c r="F6080" s="103">
        <v>679225</v>
      </c>
      <c r="G6080" s="103">
        <v>6</v>
      </c>
      <c r="H6080" t="s">
        <v>1078</v>
      </c>
      <c r="I6080" s="103"/>
    </row>
    <row r="6081" spans="1:9" x14ac:dyDescent="0.35">
      <c r="A6081" t="s">
        <v>8452</v>
      </c>
      <c r="B6081" t="s">
        <v>51</v>
      </c>
      <c r="C6081" t="s">
        <v>58</v>
      </c>
      <c r="D6081" t="s">
        <v>5070</v>
      </c>
      <c r="E6081" s="103">
        <v>1.4339538432572987</v>
      </c>
      <c r="F6081" s="103">
        <v>679225</v>
      </c>
      <c r="G6081" s="103">
        <v>6</v>
      </c>
      <c r="H6081" t="s">
        <v>1078</v>
      </c>
      <c r="I6081" s="103"/>
    </row>
    <row r="6082" spans="1:9" x14ac:dyDescent="0.35">
      <c r="A6082" t="s">
        <v>8453</v>
      </c>
      <c r="B6082" t="s">
        <v>51</v>
      </c>
      <c r="C6082" t="s">
        <v>58</v>
      </c>
      <c r="D6082" t="s">
        <v>5071</v>
      </c>
      <c r="E6082" s="103">
        <v>1.4339538432572987</v>
      </c>
      <c r="F6082" s="103">
        <v>679225</v>
      </c>
      <c r="G6082" s="103">
        <v>6</v>
      </c>
      <c r="H6082" t="s">
        <v>1078</v>
      </c>
      <c r="I6082" s="103"/>
    </row>
    <row r="6083" spans="1:9" x14ac:dyDescent="0.35">
      <c r="A6083" t="s">
        <v>8454</v>
      </c>
      <c r="B6083" t="s">
        <v>51</v>
      </c>
      <c r="C6083" t="s">
        <v>58</v>
      </c>
      <c r="D6083" t="s">
        <v>5072</v>
      </c>
      <c r="E6083" s="103">
        <v>1.4339538432572987</v>
      </c>
      <c r="F6083" s="103">
        <v>679225</v>
      </c>
      <c r="G6083" s="103">
        <v>6</v>
      </c>
      <c r="H6083" t="s">
        <v>1078</v>
      </c>
      <c r="I6083" s="103"/>
    </row>
    <row r="6084" spans="1:9" x14ac:dyDescent="0.35">
      <c r="A6084" t="s">
        <v>8455</v>
      </c>
      <c r="B6084" t="s">
        <v>51</v>
      </c>
      <c r="C6084" t="s">
        <v>58</v>
      </c>
      <c r="D6084" t="s">
        <v>42</v>
      </c>
      <c r="E6084" s="103">
        <v>1.4215594345634659</v>
      </c>
      <c r="F6084" s="103">
        <v>679225</v>
      </c>
      <c r="G6084" s="103">
        <v>6</v>
      </c>
      <c r="H6084" t="s">
        <v>1078</v>
      </c>
      <c r="I6084" s="103"/>
    </row>
    <row r="6085" spans="1:9" x14ac:dyDescent="0.35">
      <c r="A6085" t="s">
        <v>8456</v>
      </c>
      <c r="B6085" t="s">
        <v>51</v>
      </c>
      <c r="C6085" t="s">
        <v>58</v>
      </c>
      <c r="D6085" t="s">
        <v>1767</v>
      </c>
      <c r="E6085" s="103">
        <v>1.4215594345634659</v>
      </c>
      <c r="F6085" s="103">
        <v>679225</v>
      </c>
      <c r="G6085" s="103">
        <v>6</v>
      </c>
      <c r="H6085" t="s">
        <v>1078</v>
      </c>
      <c r="I6085" s="103"/>
    </row>
    <row r="6086" spans="1:9" x14ac:dyDescent="0.35">
      <c r="A6086" t="s">
        <v>8457</v>
      </c>
      <c r="B6086" t="s">
        <v>51</v>
      </c>
      <c r="C6086" t="s">
        <v>58</v>
      </c>
      <c r="D6086" t="s">
        <v>1768</v>
      </c>
      <c r="E6086" s="103">
        <v>1.0653948524096435</v>
      </c>
      <c r="F6086" s="103">
        <v>679225</v>
      </c>
      <c r="G6086" s="103">
        <v>6</v>
      </c>
      <c r="H6086" t="s">
        <v>1078</v>
      </c>
      <c r="I6086" s="103"/>
    </row>
    <row r="6087" spans="1:9" x14ac:dyDescent="0.35">
      <c r="A6087" t="s">
        <v>8458</v>
      </c>
      <c r="B6087" t="s">
        <v>51</v>
      </c>
      <c r="C6087" t="s">
        <v>58</v>
      </c>
      <c r="D6087" t="s">
        <v>340</v>
      </c>
      <c r="E6087" s="103">
        <v>1.4070447642901611</v>
      </c>
      <c r="F6087" s="103">
        <v>679225</v>
      </c>
      <c r="G6087" s="103">
        <v>6</v>
      </c>
      <c r="H6087" t="s">
        <v>1078</v>
      </c>
      <c r="I6087" s="103"/>
    </row>
    <row r="6088" spans="1:9" x14ac:dyDescent="0.35">
      <c r="A6088" t="s">
        <v>8459</v>
      </c>
      <c r="B6088" t="s">
        <v>51</v>
      </c>
      <c r="C6088" t="s">
        <v>58</v>
      </c>
      <c r="D6088" t="s">
        <v>777</v>
      </c>
      <c r="E6088" s="103">
        <v>2.1669778222291325</v>
      </c>
      <c r="F6088" s="103">
        <v>679225</v>
      </c>
      <c r="G6088" s="103">
        <v>6</v>
      </c>
      <c r="H6088" t="s">
        <v>1078</v>
      </c>
      <c r="I6088" s="103"/>
    </row>
    <row r="6089" spans="1:9" x14ac:dyDescent="0.35">
      <c r="A6089" t="s">
        <v>8460</v>
      </c>
      <c r="B6089" t="s">
        <v>51</v>
      </c>
      <c r="C6089" t="s">
        <v>58</v>
      </c>
      <c r="D6089" t="s">
        <v>776</v>
      </c>
      <c r="E6089" s="103">
        <v>5.8120103078394809</v>
      </c>
      <c r="F6089" s="103">
        <v>679225</v>
      </c>
      <c r="G6089" s="103">
        <v>6</v>
      </c>
      <c r="H6089" t="s">
        <v>1078</v>
      </c>
      <c r="I6089" s="103"/>
    </row>
    <row r="6090" spans="1:9" x14ac:dyDescent="0.35">
      <c r="A6090" t="s">
        <v>374</v>
      </c>
      <c r="B6090" t="s">
        <v>47</v>
      </c>
      <c r="C6090" t="s">
        <v>353</v>
      </c>
      <c r="D6090" t="s">
        <v>54</v>
      </c>
      <c r="E6090" s="103">
        <v>266124</v>
      </c>
      <c r="F6090" s="103">
        <v>679225</v>
      </c>
      <c r="G6090" s="103">
        <v>6</v>
      </c>
      <c r="H6090" t="s">
        <v>54</v>
      </c>
      <c r="I6090" s="103"/>
    </row>
    <row r="6091" spans="1:9" x14ac:dyDescent="0.35">
      <c r="A6091" t="s">
        <v>375</v>
      </c>
      <c r="B6091" t="s">
        <v>48</v>
      </c>
      <c r="C6091" t="s">
        <v>353</v>
      </c>
      <c r="D6091" t="s">
        <v>54</v>
      </c>
      <c r="E6091" s="103">
        <v>16447736760.670555</v>
      </c>
      <c r="F6091" s="103">
        <v>679225</v>
      </c>
      <c r="G6091" s="103">
        <v>6</v>
      </c>
      <c r="H6091" t="s">
        <v>54</v>
      </c>
      <c r="I6091" s="103"/>
    </row>
    <row r="6092" spans="1:9" x14ac:dyDescent="0.35">
      <c r="A6092" t="s">
        <v>376</v>
      </c>
      <c r="B6092" t="s">
        <v>49</v>
      </c>
      <c r="C6092" t="s">
        <v>353</v>
      </c>
      <c r="D6092" t="s">
        <v>54</v>
      </c>
      <c r="E6092" s="103">
        <v>0.39180536641024699</v>
      </c>
      <c r="F6092" s="103">
        <v>679225</v>
      </c>
      <c r="G6092" s="103">
        <v>6</v>
      </c>
      <c r="H6092" t="s">
        <v>54</v>
      </c>
      <c r="I6092" s="103"/>
    </row>
    <row r="6093" spans="1:9" x14ac:dyDescent="0.35">
      <c r="A6093" t="s">
        <v>377</v>
      </c>
      <c r="B6093" t="s">
        <v>50</v>
      </c>
      <c r="C6093" t="s">
        <v>353</v>
      </c>
      <c r="D6093" t="s">
        <v>54</v>
      </c>
      <c r="E6093" s="103">
        <v>24215.446664463991</v>
      </c>
      <c r="F6093" s="103">
        <v>679225</v>
      </c>
      <c r="G6093" s="103">
        <v>6</v>
      </c>
      <c r="H6093" t="s">
        <v>54</v>
      </c>
      <c r="I6093" s="103"/>
    </row>
    <row r="6094" spans="1:9" x14ac:dyDescent="0.35">
      <c r="A6094" t="s">
        <v>6831</v>
      </c>
      <c r="B6094" t="s">
        <v>49</v>
      </c>
      <c r="C6094" t="s">
        <v>5072</v>
      </c>
      <c r="D6094" t="s">
        <v>54</v>
      </c>
      <c r="E6094" s="103">
        <v>1</v>
      </c>
      <c r="F6094" s="103">
        <v>679225</v>
      </c>
      <c r="G6094" s="103">
        <v>6</v>
      </c>
      <c r="H6094" t="s">
        <v>54</v>
      </c>
      <c r="I6094" s="103"/>
    </row>
    <row r="6095" spans="1:9" x14ac:dyDescent="0.35">
      <c r="A6095" t="s">
        <v>6832</v>
      </c>
      <c r="B6095" t="s">
        <v>50</v>
      </c>
      <c r="C6095" t="s">
        <v>5072</v>
      </c>
      <c r="D6095" t="s">
        <v>54</v>
      </c>
      <c r="E6095" s="103">
        <v>926050.96796638216</v>
      </c>
      <c r="F6095" s="103">
        <v>679225</v>
      </c>
      <c r="G6095" s="103">
        <v>6</v>
      </c>
      <c r="H6095" t="s">
        <v>54</v>
      </c>
      <c r="I6095" s="103"/>
    </row>
    <row r="6096" spans="1:9" x14ac:dyDescent="0.35">
      <c r="A6096" t="s">
        <v>6833</v>
      </c>
      <c r="B6096" t="s">
        <v>51</v>
      </c>
      <c r="C6096" t="s">
        <v>5072</v>
      </c>
      <c r="D6096" t="s">
        <v>40</v>
      </c>
      <c r="E6096" s="103">
        <v>0.97406413007812842</v>
      </c>
      <c r="F6096" s="103">
        <v>679225</v>
      </c>
      <c r="G6096" s="103">
        <v>6</v>
      </c>
      <c r="H6096" t="s">
        <v>1078</v>
      </c>
      <c r="I6096" s="103"/>
    </row>
    <row r="6097" spans="1:9" x14ac:dyDescent="0.35">
      <c r="A6097" t="s">
        <v>6834</v>
      </c>
      <c r="B6097" t="s">
        <v>51</v>
      </c>
      <c r="C6097" t="s">
        <v>5072</v>
      </c>
      <c r="D6097" t="s">
        <v>5070</v>
      </c>
      <c r="E6097" s="103">
        <v>1.0010639414466986</v>
      </c>
      <c r="F6097" s="103">
        <v>679225</v>
      </c>
      <c r="G6097" s="103">
        <v>6</v>
      </c>
      <c r="H6097" t="s">
        <v>1078</v>
      </c>
      <c r="I6097" s="103"/>
    </row>
    <row r="6098" spans="1:9" x14ac:dyDescent="0.35">
      <c r="A6098" t="s">
        <v>6835</v>
      </c>
      <c r="B6098" t="s">
        <v>51</v>
      </c>
      <c r="C6098" t="s">
        <v>5072</v>
      </c>
      <c r="D6098" t="s">
        <v>5071</v>
      </c>
      <c r="E6098" s="103">
        <v>0.97465000197501028</v>
      </c>
      <c r="F6098" s="103">
        <v>679225</v>
      </c>
      <c r="G6098" s="103">
        <v>6</v>
      </c>
      <c r="H6098" t="s">
        <v>1078</v>
      </c>
      <c r="I6098" s="103"/>
    </row>
    <row r="6099" spans="1:9" x14ac:dyDescent="0.35">
      <c r="A6099" t="s">
        <v>6836</v>
      </c>
      <c r="B6099" t="s">
        <v>51</v>
      </c>
      <c r="C6099" t="s">
        <v>5072</v>
      </c>
      <c r="D6099" t="s">
        <v>5072</v>
      </c>
      <c r="E6099" s="103">
        <v>1</v>
      </c>
      <c r="F6099" s="103">
        <v>679225</v>
      </c>
      <c r="G6099" s="103">
        <v>6</v>
      </c>
      <c r="H6099" t="s">
        <v>1078</v>
      </c>
      <c r="I6099" s="103"/>
    </row>
    <row r="6100" spans="1:9" x14ac:dyDescent="0.35">
      <c r="A6100" t="s">
        <v>6837</v>
      </c>
      <c r="B6100" t="s">
        <v>51</v>
      </c>
      <c r="C6100" t="s">
        <v>5072</v>
      </c>
      <c r="D6100" t="s">
        <v>42</v>
      </c>
      <c r="E6100" s="103">
        <v>0.9913841717773294</v>
      </c>
      <c r="F6100" s="103">
        <v>679225</v>
      </c>
      <c r="G6100" s="103">
        <v>6</v>
      </c>
      <c r="H6100" t="s">
        <v>1078</v>
      </c>
      <c r="I6100" s="103"/>
    </row>
    <row r="6101" spans="1:9" x14ac:dyDescent="0.35">
      <c r="A6101" t="s">
        <v>6838</v>
      </c>
      <c r="B6101" t="s">
        <v>51</v>
      </c>
      <c r="C6101" t="s">
        <v>5072</v>
      </c>
      <c r="D6101" t="s">
        <v>1767</v>
      </c>
      <c r="E6101" s="103">
        <v>0.98651390722784371</v>
      </c>
      <c r="F6101" s="103">
        <v>679225</v>
      </c>
      <c r="G6101" s="103">
        <v>6</v>
      </c>
      <c r="H6101" t="s">
        <v>1078</v>
      </c>
      <c r="I6101" s="103"/>
    </row>
    <row r="6102" spans="1:9" x14ac:dyDescent="0.35">
      <c r="A6102" t="s">
        <v>6839</v>
      </c>
      <c r="B6102" t="s">
        <v>51</v>
      </c>
      <c r="C6102" t="s">
        <v>5072</v>
      </c>
      <c r="D6102" t="s">
        <v>1768</v>
      </c>
      <c r="E6102" s="103">
        <v>0.57667952072715833</v>
      </c>
      <c r="F6102" s="103">
        <v>679225</v>
      </c>
      <c r="G6102" s="103">
        <v>6</v>
      </c>
      <c r="H6102" t="s">
        <v>1078</v>
      </c>
      <c r="I6102" s="103"/>
    </row>
    <row r="6103" spans="1:9" x14ac:dyDescent="0.35">
      <c r="A6103" t="s">
        <v>6840</v>
      </c>
      <c r="B6103" t="s">
        <v>51</v>
      </c>
      <c r="C6103" t="s">
        <v>5072</v>
      </c>
      <c r="D6103" t="s">
        <v>340</v>
      </c>
      <c r="E6103" s="103">
        <v>0.97996295011852819</v>
      </c>
      <c r="F6103" s="103">
        <v>679225</v>
      </c>
      <c r="G6103" s="103">
        <v>6</v>
      </c>
      <c r="H6103" t="s">
        <v>1078</v>
      </c>
      <c r="I6103" s="103"/>
    </row>
    <row r="6104" spans="1:9" x14ac:dyDescent="0.35">
      <c r="A6104" t="s">
        <v>6841</v>
      </c>
      <c r="B6104" t="s">
        <v>51</v>
      </c>
      <c r="C6104" t="s">
        <v>5072</v>
      </c>
      <c r="D6104" t="s">
        <v>777</v>
      </c>
      <c r="E6104" s="103">
        <v>1.6568878759553298</v>
      </c>
      <c r="F6104" s="103">
        <v>679225</v>
      </c>
      <c r="G6104" s="103">
        <v>6</v>
      </c>
      <c r="H6104" t="s">
        <v>1078</v>
      </c>
      <c r="I6104" s="103"/>
    </row>
    <row r="6105" spans="1:9" x14ac:dyDescent="0.35">
      <c r="A6105" t="s">
        <v>7360</v>
      </c>
      <c r="B6105" t="s">
        <v>44</v>
      </c>
      <c r="C6105" t="s">
        <v>5072</v>
      </c>
      <c r="D6105" t="s">
        <v>777</v>
      </c>
      <c r="E6105" s="103">
        <v>0</v>
      </c>
      <c r="F6105" s="103">
        <v>679225</v>
      </c>
      <c r="G6105" s="103">
        <v>6</v>
      </c>
      <c r="H6105" t="s">
        <v>54</v>
      </c>
      <c r="I6105" s="103"/>
    </row>
    <row r="6106" spans="1:9" x14ac:dyDescent="0.35">
      <c r="A6106" t="s">
        <v>7361</v>
      </c>
      <c r="B6106" t="s">
        <v>45</v>
      </c>
      <c r="C6106" t="s">
        <v>5072</v>
      </c>
      <c r="D6106" t="s">
        <v>777</v>
      </c>
      <c r="E6106" s="103">
        <v>0</v>
      </c>
      <c r="F6106" s="103">
        <v>679225</v>
      </c>
      <c r="G6106" s="103">
        <v>6</v>
      </c>
      <c r="H6106" t="s">
        <v>54</v>
      </c>
      <c r="I6106" s="103"/>
    </row>
    <row r="6107" spans="1:9" x14ac:dyDescent="0.35">
      <c r="A6107" t="s">
        <v>7362</v>
      </c>
      <c r="B6107" t="s">
        <v>46</v>
      </c>
      <c r="C6107" t="s">
        <v>5072</v>
      </c>
      <c r="D6107" t="s">
        <v>777</v>
      </c>
      <c r="E6107" s="103">
        <v>0</v>
      </c>
      <c r="F6107" s="103">
        <v>679225</v>
      </c>
      <c r="G6107" s="103">
        <v>6</v>
      </c>
      <c r="H6107" t="s">
        <v>54</v>
      </c>
      <c r="I6107" s="103"/>
    </row>
    <row r="6108" spans="1:9" x14ac:dyDescent="0.35">
      <c r="A6108" t="s">
        <v>6842</v>
      </c>
      <c r="B6108" t="s">
        <v>51</v>
      </c>
      <c r="C6108" t="s">
        <v>5072</v>
      </c>
      <c r="D6108" t="s">
        <v>776</v>
      </c>
      <c r="E6108" s="103">
        <v>4.0557920902572953</v>
      </c>
      <c r="F6108" s="103">
        <v>679225</v>
      </c>
      <c r="G6108" s="103">
        <v>6</v>
      </c>
      <c r="H6108" t="s">
        <v>1078</v>
      </c>
      <c r="I6108" s="103"/>
    </row>
    <row r="6109" spans="1:9" x14ac:dyDescent="0.35">
      <c r="A6109" t="s">
        <v>7363</v>
      </c>
      <c r="B6109" t="s">
        <v>44</v>
      </c>
      <c r="C6109" t="s">
        <v>5072</v>
      </c>
      <c r="D6109" t="s">
        <v>776</v>
      </c>
      <c r="E6109" s="103">
        <v>0</v>
      </c>
      <c r="F6109" s="103">
        <v>679225</v>
      </c>
      <c r="G6109" s="103">
        <v>6</v>
      </c>
      <c r="H6109" t="s">
        <v>54</v>
      </c>
      <c r="I6109" s="103"/>
    </row>
    <row r="6110" spans="1:9" x14ac:dyDescent="0.35">
      <c r="A6110" t="s">
        <v>7364</v>
      </c>
      <c r="B6110" t="s">
        <v>45</v>
      </c>
      <c r="C6110" t="s">
        <v>5072</v>
      </c>
      <c r="D6110" t="s">
        <v>776</v>
      </c>
      <c r="E6110" s="103">
        <v>0</v>
      </c>
      <c r="F6110" s="103">
        <v>679225</v>
      </c>
      <c r="G6110" s="103">
        <v>6</v>
      </c>
      <c r="H6110" t="s">
        <v>54</v>
      </c>
      <c r="I6110" s="103"/>
    </row>
    <row r="6111" spans="1:9" x14ac:dyDescent="0.35">
      <c r="A6111" t="s">
        <v>7365</v>
      </c>
      <c r="B6111" t="s">
        <v>46</v>
      </c>
      <c r="C6111" t="s">
        <v>5072</v>
      </c>
      <c r="D6111" t="s">
        <v>776</v>
      </c>
      <c r="E6111" s="103">
        <v>0</v>
      </c>
      <c r="F6111" s="103">
        <v>679225</v>
      </c>
      <c r="G6111" s="103">
        <v>6</v>
      </c>
      <c r="H6111" t="s">
        <v>54</v>
      </c>
      <c r="I6111" s="103"/>
    </row>
    <row r="6112" spans="1:9" x14ac:dyDescent="0.35">
      <c r="A6112" t="s">
        <v>204</v>
      </c>
      <c r="B6112" t="s">
        <v>49</v>
      </c>
      <c r="C6112" t="s">
        <v>42</v>
      </c>
      <c r="D6112" t="s">
        <v>54</v>
      </c>
      <c r="E6112" s="103">
        <v>1</v>
      </c>
      <c r="F6112" s="103">
        <v>679225</v>
      </c>
      <c r="G6112" s="103">
        <v>6</v>
      </c>
      <c r="H6112" t="s">
        <v>54</v>
      </c>
      <c r="I6112" s="103"/>
    </row>
    <row r="6113" spans="1:9" x14ac:dyDescent="0.35">
      <c r="A6113" t="s">
        <v>205</v>
      </c>
      <c r="B6113" t="s">
        <v>50</v>
      </c>
      <c r="C6113" t="s">
        <v>42</v>
      </c>
      <c r="D6113" t="s">
        <v>54</v>
      </c>
      <c r="E6113" s="103">
        <v>934489.8837289284</v>
      </c>
      <c r="F6113" s="103">
        <v>679225</v>
      </c>
      <c r="G6113" s="103">
        <v>6</v>
      </c>
      <c r="H6113" t="s">
        <v>54</v>
      </c>
      <c r="I6113" s="103"/>
    </row>
    <row r="6114" spans="1:9" x14ac:dyDescent="0.35">
      <c r="A6114" t="s">
        <v>1421</v>
      </c>
      <c r="B6114" t="s">
        <v>51</v>
      </c>
      <c r="C6114" t="s">
        <v>42</v>
      </c>
      <c r="D6114" t="s">
        <v>40</v>
      </c>
      <c r="E6114" s="103">
        <v>0.98305096476029508</v>
      </c>
      <c r="F6114" s="103">
        <v>679225</v>
      </c>
      <c r="G6114" s="103">
        <v>6</v>
      </c>
      <c r="H6114" t="s">
        <v>1078</v>
      </c>
      <c r="I6114" s="103"/>
    </row>
    <row r="6115" spans="1:9" x14ac:dyDescent="0.35">
      <c r="A6115" t="s">
        <v>6843</v>
      </c>
      <c r="B6115" t="s">
        <v>51</v>
      </c>
      <c r="C6115" t="s">
        <v>42</v>
      </c>
      <c r="D6115" t="s">
        <v>5070</v>
      </c>
      <c r="E6115" s="103">
        <v>1.0099991679937905</v>
      </c>
      <c r="F6115" s="103">
        <v>679225</v>
      </c>
      <c r="G6115" s="103">
        <v>6</v>
      </c>
      <c r="H6115" t="s">
        <v>1078</v>
      </c>
      <c r="I6115" s="103"/>
    </row>
    <row r="6116" spans="1:9" x14ac:dyDescent="0.35">
      <c r="A6116" t="s">
        <v>6844</v>
      </c>
      <c r="B6116" t="s">
        <v>51</v>
      </c>
      <c r="C6116" t="s">
        <v>42</v>
      </c>
      <c r="D6116" t="s">
        <v>5071</v>
      </c>
      <c r="E6116" s="103">
        <v>0.98362574806932368</v>
      </c>
      <c r="F6116" s="103">
        <v>679225</v>
      </c>
      <c r="G6116" s="103">
        <v>6</v>
      </c>
      <c r="H6116" t="s">
        <v>1078</v>
      </c>
      <c r="I6116" s="103"/>
    </row>
    <row r="6117" spans="1:9" x14ac:dyDescent="0.35">
      <c r="A6117" t="s">
        <v>6845</v>
      </c>
      <c r="B6117" t="s">
        <v>51</v>
      </c>
      <c r="C6117" t="s">
        <v>42</v>
      </c>
      <c r="D6117" t="s">
        <v>5072</v>
      </c>
      <c r="E6117" s="103">
        <v>1.0092896842771522</v>
      </c>
      <c r="F6117" s="103">
        <v>679225</v>
      </c>
      <c r="G6117" s="103">
        <v>6</v>
      </c>
      <c r="H6117" t="s">
        <v>1078</v>
      </c>
      <c r="I6117" s="103"/>
    </row>
    <row r="6118" spans="1:9" x14ac:dyDescent="0.35">
      <c r="A6118" t="s">
        <v>1422</v>
      </c>
      <c r="B6118" t="s">
        <v>51</v>
      </c>
      <c r="C6118" t="s">
        <v>42</v>
      </c>
      <c r="D6118" t="s">
        <v>42</v>
      </c>
      <c r="E6118" s="103">
        <v>1</v>
      </c>
      <c r="F6118" s="103">
        <v>679225</v>
      </c>
      <c r="G6118" s="103">
        <v>6</v>
      </c>
      <c r="H6118" t="s">
        <v>1078</v>
      </c>
      <c r="I6118" s="103"/>
    </row>
    <row r="6119" spans="1:9" x14ac:dyDescent="0.35">
      <c r="A6119" t="s">
        <v>2357</v>
      </c>
      <c r="B6119" t="s">
        <v>51</v>
      </c>
      <c r="C6119" t="s">
        <v>42</v>
      </c>
      <c r="D6119" t="s">
        <v>1767</v>
      </c>
      <c r="E6119" s="103">
        <v>0.99508305852263923</v>
      </c>
      <c r="F6119" s="103">
        <v>679225</v>
      </c>
      <c r="G6119" s="103">
        <v>6</v>
      </c>
      <c r="H6119" t="s">
        <v>1078</v>
      </c>
      <c r="I6119" s="103"/>
    </row>
    <row r="6120" spans="1:9" x14ac:dyDescent="0.35">
      <c r="A6120" t="s">
        <v>2358</v>
      </c>
      <c r="B6120" t="s">
        <v>51</v>
      </c>
      <c r="C6120" t="s">
        <v>42</v>
      </c>
      <c r="D6120" t="s">
        <v>1768</v>
      </c>
      <c r="E6120" s="103">
        <v>0.58035194017113489</v>
      </c>
      <c r="F6120" s="103">
        <v>679225</v>
      </c>
      <c r="G6120" s="103">
        <v>6</v>
      </c>
      <c r="H6120" t="s">
        <v>1078</v>
      </c>
      <c r="I6120" s="103"/>
    </row>
    <row r="6121" spans="1:9" x14ac:dyDescent="0.35">
      <c r="A6121" t="s">
        <v>1423</v>
      </c>
      <c r="B6121" t="s">
        <v>51</v>
      </c>
      <c r="C6121" t="s">
        <v>42</v>
      </c>
      <c r="D6121" t="s">
        <v>340</v>
      </c>
      <c r="E6121" s="103">
        <v>0.98900584147024684</v>
      </c>
      <c r="F6121" s="103">
        <v>679225</v>
      </c>
      <c r="G6121" s="103">
        <v>6</v>
      </c>
      <c r="H6121" t="s">
        <v>1078</v>
      </c>
      <c r="I6121" s="103"/>
    </row>
    <row r="6122" spans="1:9" x14ac:dyDescent="0.35">
      <c r="A6122" t="s">
        <v>1424</v>
      </c>
      <c r="B6122" t="s">
        <v>51</v>
      </c>
      <c r="C6122" t="s">
        <v>42</v>
      </c>
      <c r="D6122" t="s">
        <v>777</v>
      </c>
      <c r="E6122" s="103">
        <v>1.6722715605721084</v>
      </c>
      <c r="F6122" s="103">
        <v>679225</v>
      </c>
      <c r="G6122" s="103">
        <v>6</v>
      </c>
      <c r="H6122" t="s">
        <v>1078</v>
      </c>
      <c r="I6122" s="103"/>
    </row>
    <row r="6123" spans="1:9" x14ac:dyDescent="0.35">
      <c r="A6123" t="s">
        <v>607</v>
      </c>
      <c r="B6123" t="s">
        <v>44</v>
      </c>
      <c r="C6123" t="s">
        <v>42</v>
      </c>
      <c r="D6123" t="s">
        <v>777</v>
      </c>
      <c r="E6123" s="103">
        <v>1.4133755382973242E-3</v>
      </c>
      <c r="F6123" s="103">
        <v>679225</v>
      </c>
      <c r="G6123" s="103">
        <v>6</v>
      </c>
      <c r="H6123" t="s">
        <v>54</v>
      </c>
      <c r="I6123" s="103"/>
    </row>
    <row r="6124" spans="1:9" x14ac:dyDescent="0.35">
      <c r="A6124" t="s">
        <v>608</v>
      </c>
      <c r="B6124" t="s">
        <v>45</v>
      </c>
      <c r="C6124" t="s">
        <v>42</v>
      </c>
      <c r="D6124" t="s">
        <v>777</v>
      </c>
      <c r="E6124" s="103">
        <v>1.1592107007121693E-4</v>
      </c>
      <c r="F6124" s="103">
        <v>679225</v>
      </c>
      <c r="G6124" s="103">
        <v>6</v>
      </c>
      <c r="H6124" t="s">
        <v>54</v>
      </c>
      <c r="I6124" s="103"/>
    </row>
    <row r="6125" spans="1:9" x14ac:dyDescent="0.35">
      <c r="A6125" t="s">
        <v>609</v>
      </c>
      <c r="B6125" t="s">
        <v>46</v>
      </c>
      <c r="C6125" t="s">
        <v>42</v>
      </c>
      <c r="D6125" t="s">
        <v>777</v>
      </c>
      <c r="E6125" s="103">
        <v>9.5075182623566436E-6</v>
      </c>
      <c r="F6125" s="103">
        <v>679225</v>
      </c>
      <c r="G6125" s="103">
        <v>6</v>
      </c>
      <c r="H6125" t="s">
        <v>54</v>
      </c>
      <c r="I6125" s="103"/>
    </row>
    <row r="6126" spans="1:9" x14ac:dyDescent="0.35">
      <c r="A6126" t="s">
        <v>1425</v>
      </c>
      <c r="B6126" t="s">
        <v>51</v>
      </c>
      <c r="C6126" t="s">
        <v>42</v>
      </c>
      <c r="D6126" t="s">
        <v>776</v>
      </c>
      <c r="E6126" s="103">
        <v>4.0929281971632419</v>
      </c>
      <c r="F6126" s="103">
        <v>679225</v>
      </c>
      <c r="G6126" s="103">
        <v>6</v>
      </c>
      <c r="H6126" t="s">
        <v>1078</v>
      </c>
      <c r="I6126" s="103"/>
    </row>
    <row r="6127" spans="1:9" x14ac:dyDescent="0.35">
      <c r="A6127" t="s">
        <v>611</v>
      </c>
      <c r="B6127" t="s">
        <v>44</v>
      </c>
      <c r="C6127" t="s">
        <v>42</v>
      </c>
      <c r="D6127" t="s">
        <v>776</v>
      </c>
      <c r="E6127" s="103">
        <v>0</v>
      </c>
      <c r="F6127" s="103">
        <v>679225</v>
      </c>
      <c r="G6127" s="103">
        <v>6</v>
      </c>
      <c r="H6127" t="s">
        <v>54</v>
      </c>
      <c r="I6127" s="103"/>
    </row>
    <row r="6128" spans="1:9" x14ac:dyDescent="0.35">
      <c r="A6128" t="s">
        <v>612</v>
      </c>
      <c r="B6128" t="s">
        <v>45</v>
      </c>
      <c r="C6128" t="s">
        <v>42</v>
      </c>
      <c r="D6128" t="s">
        <v>776</v>
      </c>
      <c r="E6128" s="103">
        <v>0</v>
      </c>
      <c r="F6128" s="103">
        <v>679225</v>
      </c>
      <c r="G6128" s="103">
        <v>6</v>
      </c>
      <c r="H6128" t="s">
        <v>54</v>
      </c>
      <c r="I6128" s="103"/>
    </row>
    <row r="6129" spans="1:9" x14ac:dyDescent="0.35">
      <c r="A6129" t="s">
        <v>613</v>
      </c>
      <c r="B6129" t="s">
        <v>46</v>
      </c>
      <c r="C6129" t="s">
        <v>42</v>
      </c>
      <c r="D6129" t="s">
        <v>776</v>
      </c>
      <c r="E6129" s="103">
        <v>0</v>
      </c>
      <c r="F6129" s="103">
        <v>679225</v>
      </c>
      <c r="G6129" s="103">
        <v>6</v>
      </c>
      <c r="H6129" t="s">
        <v>54</v>
      </c>
      <c r="I6129" s="103"/>
    </row>
    <row r="6130" spans="1:9" x14ac:dyDescent="0.35">
      <c r="A6130" t="s">
        <v>2359</v>
      </c>
      <c r="B6130" t="s">
        <v>49</v>
      </c>
      <c r="C6130" t="s">
        <v>1767</v>
      </c>
      <c r="D6130" t="s">
        <v>54</v>
      </c>
      <c r="E6130" s="103">
        <v>1</v>
      </c>
      <c r="F6130" s="103">
        <v>679225</v>
      </c>
      <c r="G6130" s="103">
        <v>6</v>
      </c>
      <c r="H6130" t="s">
        <v>54</v>
      </c>
      <c r="I6130" s="103"/>
    </row>
    <row r="6131" spans="1:9" x14ac:dyDescent="0.35">
      <c r="A6131" t="s">
        <v>2360</v>
      </c>
      <c r="B6131" t="s">
        <v>50</v>
      </c>
      <c r="C6131" t="s">
        <v>1767</v>
      </c>
      <c r="D6131" t="s">
        <v>54</v>
      </c>
      <c r="E6131" s="103">
        <v>939129.54059481877</v>
      </c>
      <c r="F6131" s="103">
        <v>679225</v>
      </c>
      <c r="G6131" s="103">
        <v>6</v>
      </c>
      <c r="H6131" t="s">
        <v>54</v>
      </c>
      <c r="I6131" s="103"/>
    </row>
    <row r="6132" spans="1:9" x14ac:dyDescent="0.35">
      <c r="A6132" t="s">
        <v>2361</v>
      </c>
      <c r="B6132" t="s">
        <v>51</v>
      </c>
      <c r="C6132" t="s">
        <v>1767</v>
      </c>
      <c r="D6132" t="s">
        <v>40</v>
      </c>
      <c r="E6132" s="103">
        <v>0.98792926394242708</v>
      </c>
      <c r="F6132" s="103">
        <v>679225</v>
      </c>
      <c r="G6132" s="103">
        <v>6</v>
      </c>
      <c r="H6132" t="s">
        <v>1078</v>
      </c>
      <c r="I6132" s="103"/>
    </row>
    <row r="6133" spans="1:9" x14ac:dyDescent="0.35">
      <c r="A6133" t="s">
        <v>6846</v>
      </c>
      <c r="B6133" t="s">
        <v>51</v>
      </c>
      <c r="C6133" t="s">
        <v>1767</v>
      </c>
      <c r="D6133" t="s">
        <v>5070</v>
      </c>
      <c r="E6133" s="103">
        <v>1.0150515551589367</v>
      </c>
      <c r="F6133" s="103">
        <v>679225</v>
      </c>
      <c r="G6133" s="103">
        <v>6</v>
      </c>
      <c r="H6133" t="s">
        <v>1078</v>
      </c>
      <c r="I6133" s="103"/>
    </row>
    <row r="6134" spans="1:9" x14ac:dyDescent="0.35">
      <c r="A6134" t="s">
        <v>6847</v>
      </c>
      <c r="B6134" t="s">
        <v>51</v>
      </c>
      <c r="C6134" t="s">
        <v>1767</v>
      </c>
      <c r="D6134" t="s">
        <v>5071</v>
      </c>
      <c r="E6134" s="103">
        <v>0.98850525812726209</v>
      </c>
      <c r="F6134" s="103">
        <v>679225</v>
      </c>
      <c r="G6134" s="103">
        <v>6</v>
      </c>
      <c r="H6134" t="s">
        <v>1078</v>
      </c>
      <c r="I6134" s="103"/>
    </row>
    <row r="6135" spans="1:9" x14ac:dyDescent="0.35">
      <c r="A6135" t="s">
        <v>6848</v>
      </c>
      <c r="B6135" t="s">
        <v>51</v>
      </c>
      <c r="C6135" t="s">
        <v>1767</v>
      </c>
      <c r="D6135" t="s">
        <v>5072</v>
      </c>
      <c r="E6135" s="103">
        <v>1.0143414494765659</v>
      </c>
      <c r="F6135" s="103">
        <v>679225</v>
      </c>
      <c r="G6135" s="103">
        <v>6</v>
      </c>
      <c r="H6135" t="s">
        <v>1078</v>
      </c>
      <c r="I6135" s="103"/>
    </row>
    <row r="6136" spans="1:9" x14ac:dyDescent="0.35">
      <c r="A6136" t="s">
        <v>2362</v>
      </c>
      <c r="B6136" t="s">
        <v>51</v>
      </c>
      <c r="C6136" t="s">
        <v>1767</v>
      </c>
      <c r="D6136" t="s">
        <v>42</v>
      </c>
      <c r="E6136" s="103">
        <v>1.0050032968373632</v>
      </c>
      <c r="F6136" s="103">
        <v>679225</v>
      </c>
      <c r="G6136" s="103">
        <v>6</v>
      </c>
      <c r="H6136" t="s">
        <v>1078</v>
      </c>
      <c r="I6136" s="103"/>
    </row>
    <row r="6137" spans="1:9" x14ac:dyDescent="0.35">
      <c r="A6137" t="s">
        <v>2363</v>
      </c>
      <c r="B6137" t="s">
        <v>51</v>
      </c>
      <c r="C6137" t="s">
        <v>1767</v>
      </c>
      <c r="D6137" t="s">
        <v>1767</v>
      </c>
      <c r="E6137" s="103">
        <v>1</v>
      </c>
      <c r="F6137" s="103">
        <v>679225</v>
      </c>
      <c r="G6137" s="103">
        <v>6</v>
      </c>
      <c r="H6137" t="s">
        <v>1078</v>
      </c>
      <c r="I6137" s="103"/>
    </row>
    <row r="6138" spans="1:9" x14ac:dyDescent="0.35">
      <c r="A6138" t="s">
        <v>2364</v>
      </c>
      <c r="B6138" t="s">
        <v>51</v>
      </c>
      <c r="C6138" t="s">
        <v>1767</v>
      </c>
      <c r="D6138" t="s">
        <v>1768</v>
      </c>
      <c r="E6138" s="103">
        <v>0.58289246324664556</v>
      </c>
      <c r="F6138" s="103">
        <v>679225</v>
      </c>
      <c r="G6138" s="103">
        <v>6</v>
      </c>
      <c r="H6138" t="s">
        <v>1078</v>
      </c>
      <c r="I6138" s="103"/>
    </row>
    <row r="6139" spans="1:9" x14ac:dyDescent="0.35">
      <c r="A6139" t="s">
        <v>2365</v>
      </c>
      <c r="B6139" t="s">
        <v>51</v>
      </c>
      <c r="C6139" t="s">
        <v>1767</v>
      </c>
      <c r="D6139" t="s">
        <v>340</v>
      </c>
      <c r="E6139" s="103">
        <v>0.99398961430426547</v>
      </c>
      <c r="F6139" s="103">
        <v>679225</v>
      </c>
      <c r="G6139" s="103">
        <v>6</v>
      </c>
      <c r="H6139" t="s">
        <v>1078</v>
      </c>
      <c r="I6139" s="103"/>
    </row>
    <row r="6140" spans="1:9" x14ac:dyDescent="0.35">
      <c r="A6140" t="s">
        <v>2366</v>
      </c>
      <c r="B6140" t="s">
        <v>51</v>
      </c>
      <c r="C6140" t="s">
        <v>1767</v>
      </c>
      <c r="D6140" t="s">
        <v>777</v>
      </c>
      <c r="E6140" s="103">
        <v>1.6797857965763769</v>
      </c>
      <c r="F6140" s="103">
        <v>679225</v>
      </c>
      <c r="G6140" s="103">
        <v>6</v>
      </c>
      <c r="H6140" t="s">
        <v>1078</v>
      </c>
      <c r="I6140" s="103"/>
    </row>
    <row r="6141" spans="1:9" x14ac:dyDescent="0.35">
      <c r="A6141" t="s">
        <v>2367</v>
      </c>
      <c r="B6141" t="s">
        <v>44</v>
      </c>
      <c r="C6141" t="s">
        <v>1767</v>
      </c>
      <c r="D6141" t="s">
        <v>777</v>
      </c>
      <c r="E6141" s="103">
        <v>1.4133755382973242E-3</v>
      </c>
      <c r="F6141" s="103">
        <v>679225</v>
      </c>
      <c r="G6141" s="103">
        <v>6</v>
      </c>
      <c r="H6141" t="s">
        <v>54</v>
      </c>
      <c r="I6141" s="103"/>
    </row>
    <row r="6142" spans="1:9" x14ac:dyDescent="0.35">
      <c r="A6142" t="s">
        <v>2368</v>
      </c>
      <c r="B6142" t="s">
        <v>45</v>
      </c>
      <c r="C6142" t="s">
        <v>1767</v>
      </c>
      <c r="D6142" t="s">
        <v>777</v>
      </c>
      <c r="E6142" s="103">
        <v>1.1592107007121693E-4</v>
      </c>
      <c r="F6142" s="103">
        <v>679225</v>
      </c>
      <c r="G6142" s="103">
        <v>6</v>
      </c>
      <c r="H6142" t="s">
        <v>54</v>
      </c>
      <c r="I6142" s="103"/>
    </row>
    <row r="6143" spans="1:9" x14ac:dyDescent="0.35">
      <c r="A6143" t="s">
        <v>2369</v>
      </c>
      <c r="B6143" t="s">
        <v>46</v>
      </c>
      <c r="C6143" t="s">
        <v>1767</v>
      </c>
      <c r="D6143" t="s">
        <v>777</v>
      </c>
      <c r="E6143" s="103">
        <v>9.5075182623566436E-6</v>
      </c>
      <c r="F6143" s="103">
        <v>679225</v>
      </c>
      <c r="G6143" s="103">
        <v>6</v>
      </c>
      <c r="H6143" t="s">
        <v>54</v>
      </c>
      <c r="I6143" s="103"/>
    </row>
    <row r="6144" spans="1:9" x14ac:dyDescent="0.35">
      <c r="A6144" t="s">
        <v>2370</v>
      </c>
      <c r="B6144" t="s">
        <v>51</v>
      </c>
      <c r="C6144" t="s">
        <v>1767</v>
      </c>
      <c r="D6144" t="s">
        <v>776</v>
      </c>
      <c r="E6144" s="103">
        <v>4.1127606126659106</v>
      </c>
      <c r="F6144" s="103">
        <v>679225</v>
      </c>
      <c r="G6144" s="103">
        <v>6</v>
      </c>
      <c r="H6144" t="s">
        <v>1078</v>
      </c>
      <c r="I6144" s="103"/>
    </row>
    <row r="6145" spans="1:9" x14ac:dyDescent="0.35">
      <c r="A6145" t="s">
        <v>2371</v>
      </c>
      <c r="B6145" t="s">
        <v>44</v>
      </c>
      <c r="C6145" t="s">
        <v>1767</v>
      </c>
      <c r="D6145" t="s">
        <v>776</v>
      </c>
      <c r="E6145" s="103">
        <v>0</v>
      </c>
      <c r="F6145" s="103">
        <v>679225</v>
      </c>
      <c r="G6145" s="103">
        <v>6</v>
      </c>
      <c r="H6145" t="s">
        <v>54</v>
      </c>
      <c r="I6145" s="103"/>
    </row>
    <row r="6146" spans="1:9" x14ac:dyDescent="0.35">
      <c r="A6146" t="s">
        <v>2372</v>
      </c>
      <c r="B6146" t="s">
        <v>45</v>
      </c>
      <c r="C6146" t="s">
        <v>1767</v>
      </c>
      <c r="D6146" t="s">
        <v>776</v>
      </c>
      <c r="E6146" s="103">
        <v>0</v>
      </c>
      <c r="F6146" s="103">
        <v>679225</v>
      </c>
      <c r="G6146" s="103">
        <v>6</v>
      </c>
      <c r="H6146" t="s">
        <v>54</v>
      </c>
      <c r="I6146" s="103"/>
    </row>
    <row r="6147" spans="1:9" x14ac:dyDescent="0.35">
      <c r="A6147" t="s">
        <v>2373</v>
      </c>
      <c r="B6147" t="s">
        <v>46</v>
      </c>
      <c r="C6147" t="s">
        <v>1767</v>
      </c>
      <c r="D6147" t="s">
        <v>776</v>
      </c>
      <c r="E6147" s="103">
        <v>0</v>
      </c>
      <c r="F6147" s="103">
        <v>679225</v>
      </c>
      <c r="G6147" s="103">
        <v>6</v>
      </c>
      <c r="H6147" t="s">
        <v>54</v>
      </c>
      <c r="I6147" s="103"/>
    </row>
    <row r="6148" spans="1:9" x14ac:dyDescent="0.35">
      <c r="A6148" t="s">
        <v>2374</v>
      </c>
      <c r="B6148" t="s">
        <v>49</v>
      </c>
      <c r="C6148" t="s">
        <v>1768</v>
      </c>
      <c r="D6148" t="s">
        <v>54</v>
      </c>
      <c r="E6148" s="103">
        <v>1</v>
      </c>
      <c r="F6148" s="103">
        <v>679225</v>
      </c>
      <c r="G6148" s="103">
        <v>6</v>
      </c>
      <c r="H6148" t="s">
        <v>54</v>
      </c>
      <c r="I6148" s="103"/>
    </row>
    <row r="6149" spans="1:9" x14ac:dyDescent="0.35">
      <c r="A6149" t="s">
        <v>2375</v>
      </c>
      <c r="B6149" t="s">
        <v>50</v>
      </c>
      <c r="C6149" t="s">
        <v>1768</v>
      </c>
      <c r="D6149" t="s">
        <v>54</v>
      </c>
      <c r="E6149" s="103">
        <v>1795708.5957321806</v>
      </c>
      <c r="F6149" s="103">
        <v>679225</v>
      </c>
      <c r="G6149" s="103">
        <v>6</v>
      </c>
      <c r="H6149" t="s">
        <v>54</v>
      </c>
      <c r="I6149" s="103"/>
    </row>
    <row r="6150" spans="1:9" x14ac:dyDescent="0.35">
      <c r="A6150" t="s">
        <v>2376</v>
      </c>
      <c r="B6150" t="s">
        <v>51</v>
      </c>
      <c r="C6150" t="s">
        <v>1768</v>
      </c>
      <c r="D6150" t="s">
        <v>40</v>
      </c>
      <c r="E6150" s="103">
        <v>1.8919404908813735</v>
      </c>
      <c r="F6150" s="103">
        <v>679225</v>
      </c>
      <c r="G6150" s="103">
        <v>6</v>
      </c>
      <c r="H6150" t="s">
        <v>1078</v>
      </c>
      <c r="I6150" s="103"/>
    </row>
    <row r="6151" spans="1:9" x14ac:dyDescent="0.35">
      <c r="A6151" t="s">
        <v>6849</v>
      </c>
      <c r="B6151" t="s">
        <v>51</v>
      </c>
      <c r="C6151" t="s">
        <v>1768</v>
      </c>
      <c r="D6151" t="s">
        <v>5070</v>
      </c>
      <c r="E6151" s="103">
        <v>1.9530825312739464</v>
      </c>
      <c r="F6151" s="103">
        <v>679225</v>
      </c>
      <c r="G6151" s="103">
        <v>6</v>
      </c>
      <c r="H6151" t="s">
        <v>1078</v>
      </c>
      <c r="I6151" s="103"/>
    </row>
    <row r="6152" spans="1:9" x14ac:dyDescent="0.35">
      <c r="A6152" t="s">
        <v>6850</v>
      </c>
      <c r="B6152" t="s">
        <v>51</v>
      </c>
      <c r="C6152" t="s">
        <v>1768</v>
      </c>
      <c r="D6152" t="s">
        <v>5071</v>
      </c>
      <c r="E6152" s="103">
        <v>1.8929368996513003</v>
      </c>
      <c r="F6152" s="103">
        <v>679225</v>
      </c>
      <c r="G6152" s="103">
        <v>6</v>
      </c>
      <c r="H6152" t="s">
        <v>1078</v>
      </c>
      <c r="I6152" s="103"/>
    </row>
    <row r="6153" spans="1:9" x14ac:dyDescent="0.35">
      <c r="A6153" t="s">
        <v>6851</v>
      </c>
      <c r="B6153" t="s">
        <v>51</v>
      </c>
      <c r="C6153" t="s">
        <v>1768</v>
      </c>
      <c r="D6153" t="s">
        <v>5072</v>
      </c>
      <c r="E6153" s="103">
        <v>1.9520802262674144</v>
      </c>
      <c r="F6153" s="103">
        <v>679225</v>
      </c>
      <c r="G6153" s="103">
        <v>6</v>
      </c>
      <c r="H6153" t="s">
        <v>1078</v>
      </c>
      <c r="I6153" s="103"/>
    </row>
    <row r="6154" spans="1:9" x14ac:dyDescent="0.35">
      <c r="A6154" t="s">
        <v>2377</v>
      </c>
      <c r="B6154" t="s">
        <v>51</v>
      </c>
      <c r="C6154" t="s">
        <v>1768</v>
      </c>
      <c r="D6154" t="s">
        <v>42</v>
      </c>
      <c r="E6154" s="103">
        <v>1.9293430691829991</v>
      </c>
      <c r="F6154" s="103">
        <v>679225</v>
      </c>
      <c r="G6154" s="103">
        <v>6</v>
      </c>
      <c r="H6154" t="s">
        <v>1078</v>
      </c>
      <c r="I6154" s="103"/>
    </row>
    <row r="6155" spans="1:9" x14ac:dyDescent="0.35">
      <c r="A6155" t="s">
        <v>2378</v>
      </c>
      <c r="B6155" t="s">
        <v>51</v>
      </c>
      <c r="C6155" t="s">
        <v>1768</v>
      </c>
      <c r="D6155" t="s">
        <v>1767</v>
      </c>
      <c r="E6155" s="103">
        <v>1.9181312594448767</v>
      </c>
      <c r="F6155" s="103">
        <v>679225</v>
      </c>
      <c r="G6155" s="103">
        <v>6</v>
      </c>
      <c r="H6155" t="s">
        <v>1078</v>
      </c>
      <c r="I6155" s="103"/>
    </row>
    <row r="6156" spans="1:9" x14ac:dyDescent="0.35">
      <c r="A6156" t="s">
        <v>2379</v>
      </c>
      <c r="B6156" t="s">
        <v>51</v>
      </c>
      <c r="C6156" t="s">
        <v>1768</v>
      </c>
      <c r="D6156" t="s">
        <v>1768</v>
      </c>
      <c r="E6156" s="103">
        <v>1</v>
      </c>
      <c r="F6156" s="103">
        <v>679225</v>
      </c>
      <c r="G6156" s="103">
        <v>6</v>
      </c>
      <c r="H6156" t="s">
        <v>1078</v>
      </c>
      <c r="I6156" s="103"/>
    </row>
    <row r="6157" spans="1:9" x14ac:dyDescent="0.35">
      <c r="A6157" t="s">
        <v>2380</v>
      </c>
      <c r="B6157" t="s">
        <v>51</v>
      </c>
      <c r="C6157" t="s">
        <v>1768</v>
      </c>
      <c r="D6157" t="s">
        <v>340</v>
      </c>
      <c r="E6157" s="103">
        <v>1.9144518539337558</v>
      </c>
      <c r="F6157" s="103">
        <v>679225</v>
      </c>
      <c r="G6157" s="103">
        <v>6</v>
      </c>
      <c r="H6157" t="s">
        <v>1078</v>
      </c>
      <c r="I6157" s="103"/>
    </row>
    <row r="6158" spans="1:9" x14ac:dyDescent="0.35">
      <c r="A6158" t="s">
        <v>2381</v>
      </c>
      <c r="B6158" t="s">
        <v>51</v>
      </c>
      <c r="C6158" t="s">
        <v>1768</v>
      </c>
      <c r="D6158" t="s">
        <v>777</v>
      </c>
      <c r="E6158" s="103">
        <v>3.1930208033490124</v>
      </c>
      <c r="F6158" s="103">
        <v>679225</v>
      </c>
      <c r="G6158" s="103">
        <v>6</v>
      </c>
      <c r="H6158" t="s">
        <v>1078</v>
      </c>
      <c r="I6158" s="103"/>
    </row>
    <row r="6159" spans="1:9" x14ac:dyDescent="0.35">
      <c r="A6159" t="s">
        <v>2382</v>
      </c>
      <c r="B6159" t="s">
        <v>44</v>
      </c>
      <c r="C6159" t="s">
        <v>1768</v>
      </c>
      <c r="D6159" t="s">
        <v>777</v>
      </c>
      <c r="E6159" s="103">
        <v>0</v>
      </c>
      <c r="F6159" s="103">
        <v>679225</v>
      </c>
      <c r="G6159" s="103">
        <v>6</v>
      </c>
      <c r="H6159" t="s">
        <v>54</v>
      </c>
      <c r="I6159" s="103"/>
    </row>
    <row r="6160" spans="1:9" x14ac:dyDescent="0.35">
      <c r="A6160" t="s">
        <v>2383</v>
      </c>
      <c r="B6160" t="s">
        <v>45</v>
      </c>
      <c r="C6160" t="s">
        <v>1768</v>
      </c>
      <c r="D6160" t="s">
        <v>777</v>
      </c>
      <c r="E6160" s="103">
        <v>0</v>
      </c>
      <c r="F6160" s="103">
        <v>679225</v>
      </c>
      <c r="G6160" s="103">
        <v>6</v>
      </c>
      <c r="H6160" t="s">
        <v>54</v>
      </c>
      <c r="I6160" s="103"/>
    </row>
    <row r="6161" spans="1:9" x14ac:dyDescent="0.35">
      <c r="A6161" t="s">
        <v>2384</v>
      </c>
      <c r="B6161" t="s">
        <v>46</v>
      </c>
      <c r="C6161" t="s">
        <v>1768</v>
      </c>
      <c r="D6161" t="s">
        <v>777</v>
      </c>
      <c r="E6161" s="103">
        <v>0</v>
      </c>
      <c r="F6161" s="103">
        <v>679225</v>
      </c>
      <c r="G6161" s="103">
        <v>6</v>
      </c>
      <c r="H6161" t="s">
        <v>54</v>
      </c>
      <c r="I6161" s="103"/>
    </row>
    <row r="6162" spans="1:9" x14ac:dyDescent="0.35">
      <c r="A6162" t="s">
        <v>2385</v>
      </c>
      <c r="B6162" t="s">
        <v>51</v>
      </c>
      <c r="C6162" t="s">
        <v>1768</v>
      </c>
      <c r="D6162" t="s">
        <v>776</v>
      </c>
      <c r="E6162" s="103">
        <v>7.8522953745564523</v>
      </c>
      <c r="F6162" s="103">
        <v>679225</v>
      </c>
      <c r="G6162" s="103">
        <v>6</v>
      </c>
      <c r="H6162" t="s">
        <v>1078</v>
      </c>
      <c r="I6162" s="103"/>
    </row>
    <row r="6163" spans="1:9" x14ac:dyDescent="0.35">
      <c r="A6163" t="s">
        <v>2386</v>
      </c>
      <c r="B6163" t="s">
        <v>44</v>
      </c>
      <c r="C6163" t="s">
        <v>1768</v>
      </c>
      <c r="D6163" t="s">
        <v>776</v>
      </c>
      <c r="E6163" s="103">
        <v>0</v>
      </c>
      <c r="F6163" s="103">
        <v>679225</v>
      </c>
      <c r="G6163" s="103">
        <v>6</v>
      </c>
      <c r="H6163" t="s">
        <v>54</v>
      </c>
      <c r="I6163" s="103"/>
    </row>
    <row r="6164" spans="1:9" x14ac:dyDescent="0.35">
      <c r="A6164" t="s">
        <v>2387</v>
      </c>
      <c r="B6164" t="s">
        <v>45</v>
      </c>
      <c r="C6164" t="s">
        <v>1768</v>
      </c>
      <c r="D6164" t="s">
        <v>776</v>
      </c>
      <c r="E6164" s="103">
        <v>0</v>
      </c>
      <c r="F6164" s="103">
        <v>679225</v>
      </c>
      <c r="G6164" s="103">
        <v>6</v>
      </c>
      <c r="H6164" t="s">
        <v>54</v>
      </c>
      <c r="I6164" s="103"/>
    </row>
    <row r="6165" spans="1:9" x14ac:dyDescent="0.35">
      <c r="A6165" t="s">
        <v>2388</v>
      </c>
      <c r="B6165" t="s">
        <v>46</v>
      </c>
      <c r="C6165" t="s">
        <v>1768</v>
      </c>
      <c r="D6165" t="s">
        <v>776</v>
      </c>
      <c r="E6165" s="103">
        <v>0</v>
      </c>
      <c r="F6165" s="103">
        <v>679225</v>
      </c>
      <c r="G6165" s="103">
        <v>6</v>
      </c>
      <c r="H6165" t="s">
        <v>54</v>
      </c>
      <c r="I6165" s="103"/>
    </row>
    <row r="6166" spans="1:9" x14ac:dyDescent="0.35">
      <c r="A6166" t="s">
        <v>410</v>
      </c>
      <c r="B6166" t="s">
        <v>49</v>
      </c>
      <c r="C6166" t="s">
        <v>340</v>
      </c>
      <c r="D6166" t="s">
        <v>54</v>
      </c>
      <c r="E6166" s="103">
        <v>1</v>
      </c>
      <c r="F6166" s="103">
        <v>679225</v>
      </c>
      <c r="G6166" s="103">
        <v>6</v>
      </c>
      <c r="H6166" t="s">
        <v>54</v>
      </c>
      <c r="I6166" s="103"/>
    </row>
    <row r="6167" spans="1:9" x14ac:dyDescent="0.35">
      <c r="A6167" t="s">
        <v>411</v>
      </c>
      <c r="B6167" t="s">
        <v>50</v>
      </c>
      <c r="C6167" t="s">
        <v>340</v>
      </c>
      <c r="D6167" t="s">
        <v>54</v>
      </c>
      <c r="E6167" s="103">
        <v>951648.14155499008</v>
      </c>
      <c r="F6167" s="103">
        <v>679225</v>
      </c>
      <c r="G6167" s="103">
        <v>6</v>
      </c>
      <c r="H6167" t="s">
        <v>54</v>
      </c>
      <c r="I6167" s="103"/>
    </row>
    <row r="6168" spans="1:9" x14ac:dyDescent="0.35">
      <c r="A6168" t="s">
        <v>1426</v>
      </c>
      <c r="B6168" t="s">
        <v>51</v>
      </c>
      <c r="C6168" t="s">
        <v>340</v>
      </c>
      <c r="D6168" t="s">
        <v>40</v>
      </c>
      <c r="E6168" s="103">
        <v>1.0008457534481512</v>
      </c>
      <c r="F6168" s="103">
        <v>679225</v>
      </c>
      <c r="G6168" s="103">
        <v>6</v>
      </c>
      <c r="H6168" t="s">
        <v>1078</v>
      </c>
      <c r="I6168" s="103"/>
    </row>
    <row r="6169" spans="1:9" x14ac:dyDescent="0.35">
      <c r="A6169" t="s">
        <v>6852</v>
      </c>
      <c r="B6169" t="s">
        <v>51</v>
      </c>
      <c r="C6169" t="s">
        <v>340</v>
      </c>
      <c r="D6169" t="s">
        <v>5070</v>
      </c>
      <c r="E6169" s="103">
        <v>1.0291515106810518</v>
      </c>
      <c r="F6169" s="103">
        <v>679225</v>
      </c>
      <c r="G6169" s="103">
        <v>6</v>
      </c>
      <c r="H6169" t="s">
        <v>1078</v>
      </c>
      <c r="I6169" s="103"/>
    </row>
    <row r="6170" spans="1:9" x14ac:dyDescent="0.35">
      <c r="A6170" t="s">
        <v>6853</v>
      </c>
      <c r="B6170" t="s">
        <v>51</v>
      </c>
      <c r="C6170" t="s">
        <v>340</v>
      </c>
      <c r="D6170" t="s">
        <v>5071</v>
      </c>
      <c r="E6170" s="103">
        <v>1.0018668161281954</v>
      </c>
      <c r="F6170" s="103">
        <v>679225</v>
      </c>
      <c r="G6170" s="103">
        <v>6</v>
      </c>
      <c r="H6170" t="s">
        <v>1078</v>
      </c>
      <c r="I6170" s="103"/>
    </row>
    <row r="6171" spans="1:9" x14ac:dyDescent="0.35">
      <c r="A6171" t="s">
        <v>6854</v>
      </c>
      <c r="B6171" t="s">
        <v>51</v>
      </c>
      <c r="C6171" t="s">
        <v>340</v>
      </c>
      <c r="D6171" t="s">
        <v>5072</v>
      </c>
      <c r="E6171" s="103">
        <v>1.0281399508959188</v>
      </c>
      <c r="F6171" s="103">
        <v>679225</v>
      </c>
      <c r="G6171" s="103">
        <v>6</v>
      </c>
      <c r="H6171" t="s">
        <v>1078</v>
      </c>
      <c r="I6171" s="103"/>
    </row>
    <row r="6172" spans="1:9" x14ac:dyDescent="0.35">
      <c r="A6172" t="s">
        <v>1427</v>
      </c>
      <c r="B6172" t="s">
        <v>51</v>
      </c>
      <c r="C6172" t="s">
        <v>340</v>
      </c>
      <c r="D6172" t="s">
        <v>42</v>
      </c>
      <c r="E6172" s="103">
        <v>1.0192220704486317</v>
      </c>
      <c r="F6172" s="103">
        <v>679225</v>
      </c>
      <c r="G6172" s="103">
        <v>6</v>
      </c>
      <c r="H6172" t="s">
        <v>1078</v>
      </c>
      <c r="I6172" s="103"/>
    </row>
    <row r="6173" spans="1:9" x14ac:dyDescent="0.35">
      <c r="A6173" t="s">
        <v>2389</v>
      </c>
      <c r="B6173" t="s">
        <v>51</v>
      </c>
      <c r="C6173" t="s">
        <v>340</v>
      </c>
      <c r="D6173" t="s">
        <v>1767</v>
      </c>
      <c r="E6173" s="103">
        <v>1.0142642561003903</v>
      </c>
      <c r="F6173" s="103">
        <v>679225</v>
      </c>
      <c r="G6173" s="103">
        <v>6</v>
      </c>
      <c r="H6173" t="s">
        <v>1078</v>
      </c>
      <c r="I6173" s="103"/>
    </row>
    <row r="6174" spans="1:9" x14ac:dyDescent="0.35">
      <c r="A6174" t="s">
        <v>2390</v>
      </c>
      <c r="B6174" t="s">
        <v>51</v>
      </c>
      <c r="C6174" t="s">
        <v>340</v>
      </c>
      <c r="D6174" t="s">
        <v>1768</v>
      </c>
      <c r="E6174" s="103">
        <v>0.59337709191400068</v>
      </c>
      <c r="F6174" s="103">
        <v>679225</v>
      </c>
      <c r="G6174" s="103">
        <v>6</v>
      </c>
      <c r="H6174" t="s">
        <v>1078</v>
      </c>
      <c r="I6174" s="103"/>
    </row>
    <row r="6175" spans="1:9" x14ac:dyDescent="0.35">
      <c r="A6175" t="s">
        <v>1428</v>
      </c>
      <c r="B6175" t="s">
        <v>51</v>
      </c>
      <c r="C6175" t="s">
        <v>340</v>
      </c>
      <c r="D6175" t="s">
        <v>340</v>
      </c>
      <c r="E6175" s="103">
        <v>1</v>
      </c>
      <c r="F6175" s="103">
        <v>679225</v>
      </c>
      <c r="G6175" s="103">
        <v>6</v>
      </c>
      <c r="H6175" t="s">
        <v>1078</v>
      </c>
      <c r="I6175" s="103"/>
    </row>
    <row r="6176" spans="1:9" x14ac:dyDescent="0.35">
      <c r="A6176" t="s">
        <v>1429</v>
      </c>
      <c r="B6176" t="s">
        <v>51</v>
      </c>
      <c r="C6176" t="s">
        <v>340</v>
      </c>
      <c r="D6176" t="s">
        <v>777</v>
      </c>
      <c r="E6176" s="103">
        <v>1.7024069974120881</v>
      </c>
      <c r="F6176" s="103">
        <v>679225</v>
      </c>
      <c r="G6176" s="103">
        <v>6</v>
      </c>
      <c r="H6176" t="s">
        <v>1078</v>
      </c>
      <c r="I6176" s="103"/>
    </row>
    <row r="6177" spans="1:9" x14ac:dyDescent="0.35">
      <c r="A6177" t="s">
        <v>615</v>
      </c>
      <c r="B6177" t="s">
        <v>44</v>
      </c>
      <c r="C6177" t="s">
        <v>340</v>
      </c>
      <c r="D6177" t="s">
        <v>777</v>
      </c>
      <c r="E6177" s="103">
        <v>0</v>
      </c>
      <c r="F6177" s="103">
        <v>679225</v>
      </c>
      <c r="G6177" s="103">
        <v>6</v>
      </c>
      <c r="H6177" t="s">
        <v>54</v>
      </c>
      <c r="I6177" s="103"/>
    </row>
    <row r="6178" spans="1:9" x14ac:dyDescent="0.35">
      <c r="A6178" t="s">
        <v>616</v>
      </c>
      <c r="B6178" t="s">
        <v>45</v>
      </c>
      <c r="C6178" t="s">
        <v>340</v>
      </c>
      <c r="D6178" t="s">
        <v>777</v>
      </c>
      <c r="E6178" s="103">
        <v>0</v>
      </c>
      <c r="F6178" s="103">
        <v>679225</v>
      </c>
      <c r="G6178" s="103">
        <v>6</v>
      </c>
      <c r="H6178" t="s">
        <v>54</v>
      </c>
      <c r="I6178" s="103"/>
    </row>
    <row r="6179" spans="1:9" x14ac:dyDescent="0.35">
      <c r="A6179" t="s">
        <v>617</v>
      </c>
      <c r="B6179" t="s">
        <v>46</v>
      </c>
      <c r="C6179" t="s">
        <v>340</v>
      </c>
      <c r="D6179" t="s">
        <v>777</v>
      </c>
      <c r="E6179" s="103">
        <v>0</v>
      </c>
      <c r="F6179" s="103">
        <v>679225</v>
      </c>
      <c r="G6179" s="103">
        <v>6</v>
      </c>
      <c r="H6179" t="s">
        <v>54</v>
      </c>
      <c r="I6179" s="103"/>
    </row>
    <row r="6180" spans="1:9" x14ac:dyDescent="0.35">
      <c r="A6180" t="s">
        <v>1430</v>
      </c>
      <c r="B6180" t="s">
        <v>51</v>
      </c>
      <c r="C6180" t="s">
        <v>340</v>
      </c>
      <c r="D6180" t="s">
        <v>776</v>
      </c>
      <c r="E6180" s="103">
        <v>4.167726044117475</v>
      </c>
      <c r="F6180" s="103">
        <v>679225</v>
      </c>
      <c r="G6180" s="103">
        <v>6</v>
      </c>
      <c r="H6180" t="s">
        <v>1078</v>
      </c>
      <c r="I6180" s="103"/>
    </row>
    <row r="6181" spans="1:9" x14ac:dyDescent="0.35">
      <c r="A6181" t="s">
        <v>619</v>
      </c>
      <c r="B6181" t="s">
        <v>44</v>
      </c>
      <c r="C6181" t="s">
        <v>340</v>
      </c>
      <c r="D6181" t="s">
        <v>776</v>
      </c>
      <c r="E6181" s="103">
        <v>0</v>
      </c>
      <c r="F6181" s="103">
        <v>679225</v>
      </c>
      <c r="G6181" s="103">
        <v>6</v>
      </c>
      <c r="H6181" t="s">
        <v>54</v>
      </c>
      <c r="I6181" s="103"/>
    </row>
    <row r="6182" spans="1:9" x14ac:dyDescent="0.35">
      <c r="A6182" t="s">
        <v>620</v>
      </c>
      <c r="B6182" t="s">
        <v>45</v>
      </c>
      <c r="C6182" t="s">
        <v>340</v>
      </c>
      <c r="D6182" t="s">
        <v>776</v>
      </c>
      <c r="E6182" s="103">
        <v>0</v>
      </c>
      <c r="F6182" s="103">
        <v>679225</v>
      </c>
      <c r="G6182" s="103">
        <v>6</v>
      </c>
      <c r="H6182" t="s">
        <v>54</v>
      </c>
      <c r="I6182" s="103"/>
    </row>
    <row r="6183" spans="1:9" x14ac:dyDescent="0.35">
      <c r="A6183" t="s">
        <v>621</v>
      </c>
      <c r="B6183" t="s">
        <v>46</v>
      </c>
      <c r="C6183" t="s">
        <v>340</v>
      </c>
      <c r="D6183" t="s">
        <v>776</v>
      </c>
      <c r="E6183" s="103">
        <v>0</v>
      </c>
      <c r="F6183" s="103">
        <v>679225</v>
      </c>
      <c r="G6183" s="103">
        <v>6</v>
      </c>
      <c r="H6183" t="s">
        <v>54</v>
      </c>
      <c r="I6183" s="103"/>
    </row>
    <row r="6184" spans="1:9" x14ac:dyDescent="0.35">
      <c r="A6184" t="s">
        <v>1431</v>
      </c>
      <c r="B6184" t="s">
        <v>51</v>
      </c>
      <c r="C6184" t="s">
        <v>353</v>
      </c>
      <c r="D6184" t="s">
        <v>40</v>
      </c>
      <c r="E6184" s="103">
        <v>6.46473644527924E-2</v>
      </c>
      <c r="F6184" s="103">
        <v>679225</v>
      </c>
      <c r="G6184" s="103">
        <v>6</v>
      </c>
      <c r="H6184" t="s">
        <v>1078</v>
      </c>
      <c r="I6184" s="103"/>
    </row>
    <row r="6185" spans="1:9" x14ac:dyDescent="0.35">
      <c r="A6185" t="s">
        <v>6855</v>
      </c>
      <c r="B6185" t="s">
        <v>51</v>
      </c>
      <c r="C6185" t="s">
        <v>353</v>
      </c>
      <c r="D6185" t="s">
        <v>5070</v>
      </c>
      <c r="E6185" s="103">
        <v>7.0329538388275895E-2</v>
      </c>
      <c r="F6185" s="103">
        <v>679225</v>
      </c>
      <c r="G6185" s="103">
        <v>6</v>
      </c>
      <c r="H6185" t="s">
        <v>1078</v>
      </c>
      <c r="I6185" s="103"/>
    </row>
    <row r="6186" spans="1:9" x14ac:dyDescent="0.35">
      <c r="A6186" t="s">
        <v>6856</v>
      </c>
      <c r="B6186" t="s">
        <v>51</v>
      </c>
      <c r="C6186" t="s">
        <v>353</v>
      </c>
      <c r="D6186" t="s">
        <v>5071</v>
      </c>
      <c r="E6186" s="103">
        <v>6.4700487023055586E-2</v>
      </c>
      <c r="F6186" s="103">
        <v>679225</v>
      </c>
      <c r="G6186" s="103">
        <v>6</v>
      </c>
      <c r="H6186" t="s">
        <v>1078</v>
      </c>
      <c r="I6186" s="103"/>
    </row>
    <row r="6187" spans="1:9" x14ac:dyDescent="0.35">
      <c r="A6187" t="s">
        <v>6857</v>
      </c>
      <c r="B6187" t="s">
        <v>51</v>
      </c>
      <c r="C6187" t="s">
        <v>353</v>
      </c>
      <c r="D6187" t="s">
        <v>5072</v>
      </c>
      <c r="E6187" s="103">
        <v>7.0325852079690707E-2</v>
      </c>
      <c r="F6187" s="103">
        <v>679225</v>
      </c>
      <c r="G6187" s="103">
        <v>6</v>
      </c>
      <c r="H6187" t="s">
        <v>1078</v>
      </c>
      <c r="I6187" s="103"/>
    </row>
    <row r="6188" spans="1:9" x14ac:dyDescent="0.35">
      <c r="A6188" t="s">
        <v>1432</v>
      </c>
      <c r="B6188" t="s">
        <v>51</v>
      </c>
      <c r="C6188" t="s">
        <v>353</v>
      </c>
      <c r="D6188" t="s">
        <v>42</v>
      </c>
      <c r="E6188" s="103">
        <v>6.9488943317449661E-2</v>
      </c>
      <c r="F6188" s="103">
        <v>679225</v>
      </c>
      <c r="G6188" s="103">
        <v>6</v>
      </c>
      <c r="H6188" t="s">
        <v>1078</v>
      </c>
      <c r="I6188" s="103"/>
    </row>
    <row r="6189" spans="1:9" x14ac:dyDescent="0.35">
      <c r="A6189" t="s">
        <v>2391</v>
      </c>
      <c r="B6189" t="s">
        <v>51</v>
      </c>
      <c r="C6189" t="s">
        <v>353</v>
      </c>
      <c r="D6189" t="s">
        <v>1767</v>
      </c>
      <c r="E6189" s="103">
        <v>6.9035905346314735E-2</v>
      </c>
      <c r="F6189" s="103">
        <v>679225</v>
      </c>
      <c r="G6189" s="103">
        <v>6</v>
      </c>
      <c r="H6189" t="s">
        <v>1078</v>
      </c>
      <c r="I6189" s="103"/>
    </row>
    <row r="6190" spans="1:9" x14ac:dyDescent="0.35">
      <c r="A6190" t="s">
        <v>2392</v>
      </c>
      <c r="B6190" t="s">
        <v>51</v>
      </c>
      <c r="C6190" t="s">
        <v>353</v>
      </c>
      <c r="D6190" t="s">
        <v>1768</v>
      </c>
      <c r="E6190" s="103">
        <v>3.4926801780601237E-2</v>
      </c>
      <c r="F6190" s="103">
        <v>679225</v>
      </c>
      <c r="G6190" s="103">
        <v>6</v>
      </c>
      <c r="H6190" t="s">
        <v>1078</v>
      </c>
      <c r="I6190" s="103"/>
    </row>
    <row r="6191" spans="1:9" x14ac:dyDescent="0.35">
      <c r="A6191" t="s">
        <v>1433</v>
      </c>
      <c r="B6191" t="s">
        <v>51</v>
      </c>
      <c r="C6191" t="s">
        <v>353</v>
      </c>
      <c r="D6191" t="s">
        <v>340</v>
      </c>
      <c r="E6191" s="103">
        <v>6.8843291127918871E-2</v>
      </c>
      <c r="F6191" s="103">
        <v>679225</v>
      </c>
      <c r="G6191" s="103">
        <v>6</v>
      </c>
      <c r="H6191" t="s">
        <v>1078</v>
      </c>
      <c r="I6191" s="103"/>
    </row>
    <row r="6192" spans="1:9" x14ac:dyDescent="0.35">
      <c r="A6192" t="s">
        <v>1434</v>
      </c>
      <c r="B6192" t="s">
        <v>51</v>
      </c>
      <c r="C6192" t="s">
        <v>353</v>
      </c>
      <c r="D6192" t="s">
        <v>777</v>
      </c>
      <c r="E6192" s="103">
        <v>0.1090330933133319</v>
      </c>
      <c r="F6192" s="103">
        <v>679225</v>
      </c>
      <c r="G6192" s="103">
        <v>6</v>
      </c>
      <c r="H6192" t="s">
        <v>1078</v>
      </c>
      <c r="I6192" s="103"/>
    </row>
    <row r="6193" spans="1:9" x14ac:dyDescent="0.35">
      <c r="A6193" t="s">
        <v>1435</v>
      </c>
      <c r="B6193" t="s">
        <v>51</v>
      </c>
      <c r="C6193" t="s">
        <v>353</v>
      </c>
      <c r="D6193" t="s">
        <v>776</v>
      </c>
      <c r="E6193" s="103">
        <v>0.26972497929225753</v>
      </c>
      <c r="F6193" s="103">
        <v>679225</v>
      </c>
      <c r="G6193" s="103">
        <v>6</v>
      </c>
      <c r="H6193" t="s">
        <v>1078</v>
      </c>
      <c r="I6193" s="103"/>
    </row>
    <row r="6194" spans="1:9" x14ac:dyDescent="0.35">
      <c r="A6194" t="s">
        <v>8461</v>
      </c>
      <c r="B6194" t="s">
        <v>47</v>
      </c>
      <c r="C6194" t="s">
        <v>7626</v>
      </c>
      <c r="D6194" t="s">
        <v>54</v>
      </c>
      <c r="E6194" s="103">
        <v>1880</v>
      </c>
      <c r="F6194" s="103">
        <v>679225</v>
      </c>
      <c r="G6194" s="103">
        <v>6</v>
      </c>
      <c r="H6194" t="s">
        <v>54</v>
      </c>
      <c r="I6194" s="103"/>
    </row>
    <row r="6195" spans="1:9" x14ac:dyDescent="0.35">
      <c r="A6195" t="s">
        <v>8462</v>
      </c>
      <c r="B6195" t="s">
        <v>48</v>
      </c>
      <c r="C6195" t="s">
        <v>7626</v>
      </c>
      <c r="D6195" t="s">
        <v>54</v>
      </c>
      <c r="E6195" s="103">
        <v>13480000</v>
      </c>
      <c r="F6195" s="103">
        <v>679225</v>
      </c>
      <c r="G6195" s="103">
        <v>6</v>
      </c>
      <c r="H6195" t="s">
        <v>54</v>
      </c>
      <c r="I6195" s="103"/>
    </row>
    <row r="6196" spans="1:9" x14ac:dyDescent="0.35">
      <c r="A6196" t="s">
        <v>8463</v>
      </c>
      <c r="B6196" t="s">
        <v>49</v>
      </c>
      <c r="C6196" t="s">
        <v>7626</v>
      </c>
      <c r="D6196" t="s">
        <v>54</v>
      </c>
      <c r="E6196" s="103">
        <v>2.7678604291655933E-3</v>
      </c>
      <c r="F6196" s="103">
        <v>679225</v>
      </c>
      <c r="G6196" s="103">
        <v>6</v>
      </c>
      <c r="H6196" t="s">
        <v>54</v>
      </c>
      <c r="I6196" s="103"/>
    </row>
    <row r="6197" spans="1:9" x14ac:dyDescent="0.35">
      <c r="A6197" t="s">
        <v>8464</v>
      </c>
      <c r="B6197" t="s">
        <v>50</v>
      </c>
      <c r="C6197" t="s">
        <v>7626</v>
      </c>
      <c r="D6197" t="s">
        <v>54</v>
      </c>
      <c r="E6197" s="103">
        <v>19.846148183591595</v>
      </c>
      <c r="F6197" s="103">
        <v>679225</v>
      </c>
      <c r="G6197" s="103">
        <v>6</v>
      </c>
      <c r="H6197" t="s">
        <v>54</v>
      </c>
      <c r="I6197" s="103"/>
    </row>
    <row r="6198" spans="1:9" x14ac:dyDescent="0.35">
      <c r="A6198" t="s">
        <v>8465</v>
      </c>
      <c r="B6198" t="s">
        <v>51</v>
      </c>
      <c r="C6198" t="s">
        <v>7626</v>
      </c>
      <c r="D6198" t="s">
        <v>40</v>
      </c>
      <c r="E6198" s="103">
        <v>7.1801017271948871E-3</v>
      </c>
      <c r="F6198" s="103">
        <v>679225</v>
      </c>
      <c r="G6198" s="103">
        <v>6</v>
      </c>
      <c r="H6198" t="s">
        <v>1078</v>
      </c>
      <c r="I6198" s="103"/>
    </row>
    <row r="6199" spans="1:9" x14ac:dyDescent="0.35">
      <c r="A6199" t="s">
        <v>8466</v>
      </c>
      <c r="B6199" t="s">
        <v>51</v>
      </c>
      <c r="C6199" t="s">
        <v>7626</v>
      </c>
      <c r="D6199" t="s">
        <v>5070</v>
      </c>
      <c r="E6199" s="103">
        <v>7.3955055487975241E-3</v>
      </c>
      <c r="F6199" s="103">
        <v>679225</v>
      </c>
      <c r="G6199" s="103">
        <v>6</v>
      </c>
      <c r="H6199" t="s">
        <v>1078</v>
      </c>
      <c r="I6199" s="103"/>
    </row>
    <row r="6200" spans="1:9" x14ac:dyDescent="0.35">
      <c r="A6200" t="s">
        <v>8467</v>
      </c>
      <c r="B6200" t="s">
        <v>51</v>
      </c>
      <c r="C6200" t="s">
        <v>7626</v>
      </c>
      <c r="D6200" t="s">
        <v>5071</v>
      </c>
      <c r="E6200" s="103">
        <v>7.1801017271948871E-3</v>
      </c>
      <c r="F6200" s="103">
        <v>679225</v>
      </c>
      <c r="G6200" s="103">
        <v>6</v>
      </c>
      <c r="H6200" t="s">
        <v>1078</v>
      </c>
      <c r="I6200" s="103"/>
    </row>
    <row r="6201" spans="1:9" x14ac:dyDescent="0.35">
      <c r="A6201" t="s">
        <v>8468</v>
      </c>
      <c r="B6201" t="s">
        <v>51</v>
      </c>
      <c r="C6201" t="s">
        <v>7626</v>
      </c>
      <c r="D6201" t="s">
        <v>5072</v>
      </c>
      <c r="E6201" s="103">
        <v>7.2963282183981229E-3</v>
      </c>
      <c r="F6201" s="103">
        <v>679225</v>
      </c>
      <c r="G6201" s="103">
        <v>6</v>
      </c>
      <c r="H6201" t="s">
        <v>1078</v>
      </c>
      <c r="I6201" s="103"/>
    </row>
    <row r="6202" spans="1:9" x14ac:dyDescent="0.35">
      <c r="A6202" t="s">
        <v>8469</v>
      </c>
      <c r="B6202" t="s">
        <v>51</v>
      </c>
      <c r="C6202" t="s">
        <v>7626</v>
      </c>
      <c r="D6202" t="s">
        <v>42</v>
      </c>
      <c r="E6202" s="103">
        <v>7.3844029068536477E-3</v>
      </c>
      <c r="F6202" s="103">
        <v>679225</v>
      </c>
      <c r="G6202" s="103">
        <v>6</v>
      </c>
      <c r="H6202" t="s">
        <v>1078</v>
      </c>
      <c r="I6202" s="103"/>
    </row>
    <row r="6203" spans="1:9" x14ac:dyDescent="0.35">
      <c r="A6203" t="s">
        <v>8470</v>
      </c>
      <c r="B6203" t="s">
        <v>51</v>
      </c>
      <c r="C6203" t="s">
        <v>7626</v>
      </c>
      <c r="D6203" t="s">
        <v>1767</v>
      </c>
      <c r="E6203" s="103">
        <v>7.3844029068536477E-3</v>
      </c>
      <c r="F6203" s="103">
        <v>679225</v>
      </c>
      <c r="G6203" s="103">
        <v>6</v>
      </c>
      <c r="H6203" t="s">
        <v>1078</v>
      </c>
      <c r="I6203" s="103"/>
    </row>
    <row r="6204" spans="1:9" x14ac:dyDescent="0.35">
      <c r="A6204" t="s">
        <v>8471</v>
      </c>
      <c r="B6204" t="s">
        <v>51</v>
      </c>
      <c r="C6204" t="s">
        <v>7626</v>
      </c>
      <c r="D6204" t="s">
        <v>1768</v>
      </c>
      <c r="E6204" s="103">
        <v>5.0110836075249882E-3</v>
      </c>
      <c r="F6204" s="103">
        <v>679225</v>
      </c>
      <c r="G6204" s="103">
        <v>6</v>
      </c>
      <c r="H6204" t="s">
        <v>1078</v>
      </c>
      <c r="I6204" s="103"/>
    </row>
    <row r="6205" spans="1:9" x14ac:dyDescent="0.35">
      <c r="A6205" t="s">
        <v>8472</v>
      </c>
      <c r="B6205" t="s">
        <v>51</v>
      </c>
      <c r="C6205" t="s">
        <v>7626</v>
      </c>
      <c r="D6205" t="s">
        <v>340</v>
      </c>
      <c r="E6205" s="103">
        <v>7.2859215264986978E-3</v>
      </c>
      <c r="F6205" s="103">
        <v>679225</v>
      </c>
      <c r="G6205" s="103">
        <v>6</v>
      </c>
      <c r="H6205" t="s">
        <v>1078</v>
      </c>
      <c r="I6205" s="103"/>
    </row>
    <row r="6206" spans="1:9" x14ac:dyDescent="0.35">
      <c r="A6206" t="s">
        <v>8473</v>
      </c>
      <c r="B6206" t="s">
        <v>51</v>
      </c>
      <c r="C6206" t="s">
        <v>7626</v>
      </c>
      <c r="D6206" t="s">
        <v>777</v>
      </c>
      <c r="E6206" s="103">
        <v>1.137182261110781E-2</v>
      </c>
      <c r="F6206" s="103">
        <v>679225</v>
      </c>
      <c r="G6206" s="103">
        <v>6</v>
      </c>
      <c r="H6206" t="s">
        <v>1078</v>
      </c>
      <c r="I6206" s="103"/>
    </row>
    <row r="6207" spans="1:9" x14ac:dyDescent="0.35">
      <c r="A6207" t="s">
        <v>8474</v>
      </c>
      <c r="B6207" t="s">
        <v>51</v>
      </c>
      <c r="C6207" t="s">
        <v>7626</v>
      </c>
      <c r="D6207" t="s">
        <v>776</v>
      </c>
      <c r="E6207" s="103">
        <v>3.050015074297889E-2</v>
      </c>
      <c r="F6207" s="103">
        <v>679225</v>
      </c>
      <c r="G6207" s="103">
        <v>6</v>
      </c>
      <c r="H6207" t="s">
        <v>1078</v>
      </c>
      <c r="I6207" s="103"/>
    </row>
    <row r="6208" spans="1:9" x14ac:dyDescent="0.35">
      <c r="A6208" t="s">
        <v>5004</v>
      </c>
      <c r="B6208" t="s">
        <v>47</v>
      </c>
      <c r="C6208" t="s">
        <v>4874</v>
      </c>
      <c r="D6208" t="s">
        <v>54</v>
      </c>
      <c r="E6208" s="103">
        <v>31158</v>
      </c>
      <c r="F6208" s="103">
        <v>679225</v>
      </c>
      <c r="G6208" s="103">
        <v>6</v>
      </c>
      <c r="H6208" t="s">
        <v>54</v>
      </c>
      <c r="I6208" s="103"/>
    </row>
    <row r="6209" spans="1:9" x14ac:dyDescent="0.35">
      <c r="A6209" t="s">
        <v>5005</v>
      </c>
      <c r="B6209" t="s">
        <v>48</v>
      </c>
      <c r="C6209" t="s">
        <v>4874</v>
      </c>
      <c r="D6209" t="s">
        <v>54</v>
      </c>
      <c r="E6209" s="103">
        <v>103710490.43212891</v>
      </c>
      <c r="F6209" s="103">
        <v>679225</v>
      </c>
      <c r="G6209" s="103">
        <v>6</v>
      </c>
      <c r="H6209" t="s">
        <v>54</v>
      </c>
      <c r="I6209" s="103"/>
    </row>
    <row r="6210" spans="1:9" x14ac:dyDescent="0.35">
      <c r="A6210" t="s">
        <v>5006</v>
      </c>
      <c r="B6210" t="s">
        <v>49</v>
      </c>
      <c r="C6210" t="s">
        <v>4874</v>
      </c>
      <c r="D6210" t="s">
        <v>54</v>
      </c>
      <c r="E6210" s="103">
        <v>4.5872869814862528E-2</v>
      </c>
      <c r="F6210" s="103">
        <v>679225</v>
      </c>
      <c r="G6210" s="103">
        <v>6</v>
      </c>
      <c r="H6210" t="s">
        <v>54</v>
      </c>
      <c r="I6210" s="103"/>
    </row>
    <row r="6211" spans="1:9" x14ac:dyDescent="0.35">
      <c r="A6211" t="s">
        <v>5007</v>
      </c>
      <c r="B6211" t="s">
        <v>50</v>
      </c>
      <c r="C6211" t="s">
        <v>4874</v>
      </c>
      <c r="D6211" t="s">
        <v>54</v>
      </c>
      <c r="E6211" s="103">
        <v>152.68944816832257</v>
      </c>
      <c r="F6211" s="103">
        <v>679225</v>
      </c>
      <c r="G6211" s="103">
        <v>6</v>
      </c>
      <c r="H6211" t="s">
        <v>54</v>
      </c>
      <c r="I6211" s="103"/>
    </row>
    <row r="6212" spans="1:9" x14ac:dyDescent="0.35">
      <c r="A6212" t="s">
        <v>5008</v>
      </c>
      <c r="B6212" t="s">
        <v>51</v>
      </c>
      <c r="C6212" t="s">
        <v>4874</v>
      </c>
      <c r="D6212" t="s">
        <v>40</v>
      </c>
      <c r="E6212" s="103">
        <v>3.3659856933135673E-3</v>
      </c>
      <c r="F6212" s="103">
        <v>679225</v>
      </c>
      <c r="G6212" s="103">
        <v>6</v>
      </c>
      <c r="H6212" t="s">
        <v>1078</v>
      </c>
      <c r="I6212" s="103"/>
    </row>
    <row r="6213" spans="1:9" x14ac:dyDescent="0.35">
      <c r="A6213" t="s">
        <v>6858</v>
      </c>
      <c r="B6213" t="s">
        <v>51</v>
      </c>
      <c r="C6213" t="s">
        <v>4874</v>
      </c>
      <c r="D6213" t="s">
        <v>5070</v>
      </c>
      <c r="E6213" s="103">
        <v>3.415069802445431E-3</v>
      </c>
      <c r="F6213" s="103">
        <v>679225</v>
      </c>
      <c r="G6213" s="103">
        <v>6</v>
      </c>
      <c r="H6213" t="s">
        <v>1078</v>
      </c>
      <c r="I6213" s="103"/>
    </row>
    <row r="6214" spans="1:9" x14ac:dyDescent="0.35">
      <c r="A6214" t="s">
        <v>6859</v>
      </c>
      <c r="B6214" t="s">
        <v>51</v>
      </c>
      <c r="C6214" t="s">
        <v>4874</v>
      </c>
      <c r="D6214" t="s">
        <v>5071</v>
      </c>
      <c r="E6214" s="103">
        <v>3.3666445962657844E-3</v>
      </c>
      <c r="F6214" s="103">
        <v>679225</v>
      </c>
      <c r="G6214" s="103">
        <v>6</v>
      </c>
      <c r="H6214" t="s">
        <v>1078</v>
      </c>
      <c r="I6214" s="103"/>
    </row>
    <row r="6215" spans="1:9" x14ac:dyDescent="0.35">
      <c r="A6215" t="s">
        <v>6860</v>
      </c>
      <c r="B6215" t="s">
        <v>51</v>
      </c>
      <c r="C6215" t="s">
        <v>4874</v>
      </c>
      <c r="D6215" t="s">
        <v>5072</v>
      </c>
      <c r="E6215" s="103">
        <v>3.3956191629763038E-3</v>
      </c>
      <c r="F6215" s="103">
        <v>679225</v>
      </c>
      <c r="G6215" s="103">
        <v>6</v>
      </c>
      <c r="H6215" t="s">
        <v>1078</v>
      </c>
      <c r="I6215" s="103"/>
    </row>
    <row r="6216" spans="1:9" x14ac:dyDescent="0.35">
      <c r="A6216" t="s">
        <v>5009</v>
      </c>
      <c r="B6216" t="s">
        <v>51</v>
      </c>
      <c r="C6216" t="s">
        <v>4874</v>
      </c>
      <c r="D6216" t="s">
        <v>42</v>
      </c>
      <c r="E6216" s="103">
        <v>3.390479903051022E-3</v>
      </c>
      <c r="F6216" s="103">
        <v>679225</v>
      </c>
      <c r="G6216" s="103">
        <v>6</v>
      </c>
      <c r="H6216" t="s">
        <v>1078</v>
      </c>
      <c r="I6216" s="103"/>
    </row>
    <row r="6217" spans="1:9" x14ac:dyDescent="0.35">
      <c r="A6217" t="s">
        <v>5010</v>
      </c>
      <c r="B6217" t="s">
        <v>51</v>
      </c>
      <c r="C6217" t="s">
        <v>4874</v>
      </c>
      <c r="D6217" t="s">
        <v>1767</v>
      </c>
      <c r="E6217" s="103">
        <v>3.3772427351584744E-3</v>
      </c>
      <c r="F6217" s="103">
        <v>679225</v>
      </c>
      <c r="G6217" s="103">
        <v>6</v>
      </c>
      <c r="H6217" t="s">
        <v>1078</v>
      </c>
      <c r="I6217" s="103"/>
    </row>
    <row r="6218" spans="1:9" x14ac:dyDescent="0.35">
      <c r="A6218" t="s">
        <v>5011</v>
      </c>
      <c r="B6218" t="s">
        <v>51</v>
      </c>
      <c r="C6218" t="s">
        <v>4874</v>
      </c>
      <c r="D6218" t="s">
        <v>1768</v>
      </c>
      <c r="E6218" s="103">
        <v>2.1693704522336883E-3</v>
      </c>
      <c r="F6218" s="103">
        <v>679225</v>
      </c>
      <c r="G6218" s="103">
        <v>6</v>
      </c>
      <c r="H6218" t="s">
        <v>1078</v>
      </c>
      <c r="I6218" s="103"/>
    </row>
    <row r="6219" spans="1:9" x14ac:dyDescent="0.35">
      <c r="A6219" t="s">
        <v>5012</v>
      </c>
      <c r="B6219" t="s">
        <v>51</v>
      </c>
      <c r="C6219" t="s">
        <v>4874</v>
      </c>
      <c r="D6219" t="s">
        <v>340</v>
      </c>
      <c r="E6219" s="103">
        <v>3.3500085610887586E-3</v>
      </c>
      <c r="F6219" s="103">
        <v>679225</v>
      </c>
      <c r="G6219" s="103">
        <v>6</v>
      </c>
      <c r="H6219" t="s">
        <v>1078</v>
      </c>
      <c r="I6219" s="103"/>
    </row>
    <row r="6220" spans="1:9" x14ac:dyDescent="0.35">
      <c r="A6220" t="s">
        <v>5013</v>
      </c>
      <c r="B6220" t="s">
        <v>51</v>
      </c>
      <c r="C6220" t="s">
        <v>4874</v>
      </c>
      <c r="D6220" t="s">
        <v>777</v>
      </c>
      <c r="E6220" s="103">
        <v>5.4318332396036438E-3</v>
      </c>
      <c r="F6220" s="103">
        <v>679225</v>
      </c>
      <c r="G6220" s="103">
        <v>6</v>
      </c>
      <c r="H6220" t="s">
        <v>1078</v>
      </c>
      <c r="I6220" s="103"/>
    </row>
    <row r="6221" spans="1:9" x14ac:dyDescent="0.35">
      <c r="A6221" t="s">
        <v>5014</v>
      </c>
      <c r="B6221" t="s">
        <v>51</v>
      </c>
      <c r="C6221" t="s">
        <v>4874</v>
      </c>
      <c r="D6221" t="s">
        <v>776</v>
      </c>
      <c r="E6221" s="103">
        <v>1.4253404709070654E-2</v>
      </c>
      <c r="F6221" s="103">
        <v>679225</v>
      </c>
      <c r="G6221" s="103">
        <v>6</v>
      </c>
      <c r="H6221" t="s">
        <v>1078</v>
      </c>
      <c r="I6221" s="103"/>
    </row>
    <row r="6222" spans="1:9" x14ac:dyDescent="0.35">
      <c r="A6222" t="s">
        <v>8475</v>
      </c>
      <c r="B6222" t="s">
        <v>47</v>
      </c>
      <c r="C6222" t="s">
        <v>7627</v>
      </c>
      <c r="D6222" t="s">
        <v>54</v>
      </c>
      <c r="E6222" s="103">
        <v>2716</v>
      </c>
      <c r="F6222" s="103">
        <v>679225</v>
      </c>
      <c r="G6222" s="103">
        <v>6</v>
      </c>
      <c r="H6222" t="s">
        <v>54</v>
      </c>
      <c r="I6222" s="103"/>
    </row>
    <row r="6223" spans="1:9" x14ac:dyDescent="0.35">
      <c r="A6223" t="s">
        <v>8476</v>
      </c>
      <c r="B6223" t="s">
        <v>48</v>
      </c>
      <c r="C6223" t="s">
        <v>7627</v>
      </c>
      <c r="D6223" t="s">
        <v>54</v>
      </c>
      <c r="E6223" s="103">
        <v>42380011.530279517</v>
      </c>
      <c r="F6223" s="103">
        <v>679225</v>
      </c>
      <c r="G6223" s="103">
        <v>6</v>
      </c>
      <c r="H6223" t="s">
        <v>54</v>
      </c>
      <c r="I6223" s="103"/>
    </row>
    <row r="6224" spans="1:9" x14ac:dyDescent="0.35">
      <c r="A6224" t="s">
        <v>8477</v>
      </c>
      <c r="B6224" t="s">
        <v>49</v>
      </c>
      <c r="C6224" t="s">
        <v>7627</v>
      </c>
      <c r="D6224" t="s">
        <v>54</v>
      </c>
      <c r="E6224" s="103">
        <v>3.9986749604328459E-3</v>
      </c>
      <c r="F6224" s="103">
        <v>679225</v>
      </c>
      <c r="G6224" s="103">
        <v>6</v>
      </c>
      <c r="H6224" t="s">
        <v>54</v>
      </c>
      <c r="I6224" s="103"/>
    </row>
    <row r="6225" spans="1:9" x14ac:dyDescent="0.35">
      <c r="A6225" t="s">
        <v>8478</v>
      </c>
      <c r="B6225" t="s">
        <v>50</v>
      </c>
      <c r="C6225" t="s">
        <v>7627</v>
      </c>
      <c r="D6225" t="s">
        <v>54</v>
      </c>
      <c r="E6225" s="103">
        <v>62.394657926724598</v>
      </c>
      <c r="F6225" s="103">
        <v>679225</v>
      </c>
      <c r="G6225" s="103">
        <v>6</v>
      </c>
      <c r="H6225" t="s">
        <v>54</v>
      </c>
      <c r="I6225" s="103"/>
    </row>
    <row r="6226" spans="1:9" x14ac:dyDescent="0.35">
      <c r="A6226" t="s">
        <v>8479</v>
      </c>
      <c r="B6226" t="s">
        <v>51</v>
      </c>
      <c r="C6226" t="s">
        <v>7627</v>
      </c>
      <c r="D6226" t="s">
        <v>40</v>
      </c>
      <c r="E6226" s="103">
        <v>1.6217865915200948E-2</v>
      </c>
      <c r="F6226" s="103">
        <v>679225</v>
      </c>
      <c r="G6226" s="103">
        <v>6</v>
      </c>
      <c r="H6226" t="s">
        <v>1078</v>
      </c>
      <c r="I6226" s="103"/>
    </row>
    <row r="6227" spans="1:9" x14ac:dyDescent="0.35">
      <c r="A6227" t="s">
        <v>8480</v>
      </c>
      <c r="B6227" t="s">
        <v>51</v>
      </c>
      <c r="C6227" t="s">
        <v>7627</v>
      </c>
      <c r="D6227" t="s">
        <v>5070</v>
      </c>
      <c r="E6227" s="103">
        <v>2.3155698320429616E-2</v>
      </c>
      <c r="F6227" s="103">
        <v>679225</v>
      </c>
      <c r="G6227" s="103">
        <v>6</v>
      </c>
      <c r="H6227" t="s">
        <v>1078</v>
      </c>
      <c r="I6227" s="103"/>
    </row>
    <row r="6228" spans="1:9" x14ac:dyDescent="0.35">
      <c r="A6228" t="s">
        <v>8481</v>
      </c>
      <c r="B6228" t="s">
        <v>51</v>
      </c>
      <c r="C6228" t="s">
        <v>7627</v>
      </c>
      <c r="D6228" t="s">
        <v>5071</v>
      </c>
      <c r="E6228" s="103">
        <v>1.6850700445258725E-2</v>
      </c>
      <c r="F6228" s="103">
        <v>679225</v>
      </c>
      <c r="G6228" s="103">
        <v>6</v>
      </c>
      <c r="H6228" t="s">
        <v>1078</v>
      </c>
      <c r="I6228" s="103"/>
    </row>
    <row r="6229" spans="1:9" x14ac:dyDescent="0.35">
      <c r="A6229" t="s">
        <v>8482</v>
      </c>
      <c r="B6229" t="s">
        <v>51</v>
      </c>
      <c r="C6229" t="s">
        <v>7627</v>
      </c>
      <c r="D6229" t="s">
        <v>5072</v>
      </c>
      <c r="E6229" s="103">
        <v>1.7155692117864562E-2</v>
      </c>
      <c r="F6229" s="103">
        <v>679225</v>
      </c>
      <c r="G6229" s="103">
        <v>6</v>
      </c>
      <c r="H6229" t="s">
        <v>1078</v>
      </c>
      <c r="I6229" s="103"/>
    </row>
    <row r="6230" spans="1:9" x14ac:dyDescent="0.35">
      <c r="A6230" t="s">
        <v>8483</v>
      </c>
      <c r="B6230" t="s">
        <v>51</v>
      </c>
      <c r="C6230" t="s">
        <v>7627</v>
      </c>
      <c r="D6230" t="s">
        <v>42</v>
      </c>
      <c r="E6230" s="103">
        <v>2.3098014048738597E-2</v>
      </c>
      <c r="F6230" s="103">
        <v>679225</v>
      </c>
      <c r="G6230" s="103">
        <v>6</v>
      </c>
      <c r="H6230" t="s">
        <v>1078</v>
      </c>
      <c r="I6230" s="103"/>
    </row>
    <row r="6231" spans="1:9" x14ac:dyDescent="0.35">
      <c r="A6231" t="s">
        <v>8484</v>
      </c>
      <c r="B6231" t="s">
        <v>51</v>
      </c>
      <c r="C6231" t="s">
        <v>7627</v>
      </c>
      <c r="D6231" t="s">
        <v>1767</v>
      </c>
      <c r="E6231" s="103">
        <v>2.3098014048738597E-2</v>
      </c>
      <c r="F6231" s="103">
        <v>679225</v>
      </c>
      <c r="G6231" s="103">
        <v>6</v>
      </c>
      <c r="H6231" t="s">
        <v>1078</v>
      </c>
      <c r="I6231" s="103"/>
    </row>
    <row r="6232" spans="1:9" x14ac:dyDescent="0.35">
      <c r="A6232" t="s">
        <v>8485</v>
      </c>
      <c r="B6232" t="s">
        <v>51</v>
      </c>
      <c r="C6232" t="s">
        <v>7627</v>
      </c>
      <c r="D6232" t="s">
        <v>1768</v>
      </c>
      <c r="E6232" s="103">
        <v>1.6510333510351926E-2</v>
      </c>
      <c r="F6232" s="103">
        <v>679225</v>
      </c>
      <c r="G6232" s="103">
        <v>6</v>
      </c>
      <c r="H6232" t="s">
        <v>1078</v>
      </c>
      <c r="I6232" s="103"/>
    </row>
    <row r="6233" spans="1:9" x14ac:dyDescent="0.35">
      <c r="A6233" t="s">
        <v>8486</v>
      </c>
      <c r="B6233" t="s">
        <v>51</v>
      </c>
      <c r="C6233" t="s">
        <v>7627</v>
      </c>
      <c r="D6233" t="s">
        <v>340</v>
      </c>
      <c r="E6233" s="103">
        <v>1.5174696759027865E-2</v>
      </c>
      <c r="F6233" s="103">
        <v>679225</v>
      </c>
      <c r="G6233" s="103">
        <v>6</v>
      </c>
      <c r="H6233" t="s">
        <v>1078</v>
      </c>
      <c r="I6233" s="103"/>
    </row>
    <row r="6234" spans="1:9" x14ac:dyDescent="0.35">
      <c r="A6234" t="s">
        <v>8487</v>
      </c>
      <c r="B6234" t="s">
        <v>51</v>
      </c>
      <c r="C6234" t="s">
        <v>7627</v>
      </c>
      <c r="D6234" t="s">
        <v>777</v>
      </c>
      <c r="E6234" s="103">
        <v>2.6344588155376287E-2</v>
      </c>
      <c r="F6234" s="103">
        <v>679225</v>
      </c>
      <c r="G6234" s="103">
        <v>6</v>
      </c>
      <c r="H6234" t="s">
        <v>1078</v>
      </c>
      <c r="I6234" s="103"/>
    </row>
    <row r="6235" spans="1:9" x14ac:dyDescent="0.35">
      <c r="A6235" t="s">
        <v>8488</v>
      </c>
      <c r="B6235" t="s">
        <v>51</v>
      </c>
      <c r="C6235" t="s">
        <v>7627</v>
      </c>
      <c r="D6235" t="s">
        <v>776</v>
      </c>
      <c r="E6235" s="103">
        <v>6.7364289766456975E-2</v>
      </c>
      <c r="F6235" s="103">
        <v>679225</v>
      </c>
      <c r="G6235" s="103">
        <v>6</v>
      </c>
      <c r="H6235" t="s">
        <v>1078</v>
      </c>
      <c r="I6235" s="103"/>
    </row>
    <row r="6236" spans="1:9" x14ac:dyDescent="0.35">
      <c r="A6236" t="s">
        <v>8489</v>
      </c>
      <c r="B6236" t="s">
        <v>47</v>
      </c>
      <c r="C6236" t="s">
        <v>7628</v>
      </c>
      <c r="D6236" t="s">
        <v>54</v>
      </c>
      <c r="E6236" s="103">
        <v>22095</v>
      </c>
      <c r="F6236" s="103">
        <v>679225</v>
      </c>
      <c r="G6236" s="103">
        <v>6</v>
      </c>
      <c r="H6236" t="s">
        <v>54</v>
      </c>
      <c r="I6236" s="103"/>
    </row>
    <row r="6237" spans="1:9" x14ac:dyDescent="0.35">
      <c r="A6237" t="s">
        <v>8490</v>
      </c>
      <c r="B6237" t="s">
        <v>48</v>
      </c>
      <c r="C6237" t="s">
        <v>7628</v>
      </c>
      <c r="D6237" t="s">
        <v>54</v>
      </c>
      <c r="E6237" s="103">
        <v>312363177.76151997</v>
      </c>
      <c r="F6237" s="103">
        <v>679225</v>
      </c>
      <c r="G6237" s="103">
        <v>6</v>
      </c>
      <c r="H6237" t="s">
        <v>54</v>
      </c>
      <c r="I6237" s="103"/>
    </row>
    <row r="6238" spans="1:9" x14ac:dyDescent="0.35">
      <c r="A6238" t="s">
        <v>8491</v>
      </c>
      <c r="B6238" t="s">
        <v>49</v>
      </c>
      <c r="C6238" t="s">
        <v>7628</v>
      </c>
      <c r="D6238" t="s">
        <v>54</v>
      </c>
      <c r="E6238" s="103">
        <v>3.2529721373624351E-2</v>
      </c>
      <c r="F6238" s="103">
        <v>679225</v>
      </c>
      <c r="G6238" s="103">
        <v>6</v>
      </c>
      <c r="H6238" t="s">
        <v>54</v>
      </c>
      <c r="I6238" s="103"/>
    </row>
    <row r="6239" spans="1:9" x14ac:dyDescent="0.35">
      <c r="A6239" t="s">
        <v>8492</v>
      </c>
      <c r="B6239" t="s">
        <v>50</v>
      </c>
      <c r="C6239" t="s">
        <v>7628</v>
      </c>
      <c r="D6239" t="s">
        <v>54</v>
      </c>
      <c r="E6239" s="103">
        <v>459.88174428432399</v>
      </c>
      <c r="F6239" s="103">
        <v>679225</v>
      </c>
      <c r="G6239" s="103">
        <v>6</v>
      </c>
      <c r="H6239" t="s">
        <v>54</v>
      </c>
      <c r="I6239" s="103"/>
    </row>
    <row r="6240" spans="1:9" x14ac:dyDescent="0.35">
      <c r="A6240" t="s">
        <v>8493</v>
      </c>
      <c r="B6240" t="s">
        <v>51</v>
      </c>
      <c r="C6240" t="s">
        <v>7628</v>
      </c>
      <c r="D6240" t="s">
        <v>40</v>
      </c>
      <c r="E6240" s="103">
        <v>1.4689748555416635E-2</v>
      </c>
      <c r="F6240" s="103">
        <v>679225</v>
      </c>
      <c r="G6240" s="103">
        <v>6</v>
      </c>
      <c r="H6240" t="s">
        <v>1078</v>
      </c>
      <c r="I6240" s="103"/>
    </row>
    <row r="6241" spans="1:9" x14ac:dyDescent="0.35">
      <c r="A6241" t="s">
        <v>8494</v>
      </c>
      <c r="B6241" t="s">
        <v>51</v>
      </c>
      <c r="C6241" t="s">
        <v>7628</v>
      </c>
      <c r="D6241" t="s">
        <v>5070</v>
      </c>
      <c r="E6241" s="103">
        <v>1.5903660257699105E-2</v>
      </c>
      <c r="F6241" s="103">
        <v>679225</v>
      </c>
      <c r="G6241" s="103">
        <v>6</v>
      </c>
      <c r="H6241" t="s">
        <v>1078</v>
      </c>
      <c r="I6241" s="103"/>
    </row>
    <row r="6242" spans="1:9" x14ac:dyDescent="0.35">
      <c r="A6242" t="s">
        <v>8495</v>
      </c>
      <c r="B6242" t="s">
        <v>51</v>
      </c>
      <c r="C6242" t="s">
        <v>7628</v>
      </c>
      <c r="D6242" t="s">
        <v>5071</v>
      </c>
      <c r="E6242" s="103">
        <v>1.5184970074967151E-2</v>
      </c>
      <c r="F6242" s="103">
        <v>679225</v>
      </c>
      <c r="G6242" s="103">
        <v>6</v>
      </c>
      <c r="H6242" t="s">
        <v>1078</v>
      </c>
      <c r="I6242" s="103"/>
    </row>
    <row r="6243" spans="1:9" x14ac:dyDescent="0.35">
      <c r="A6243" t="s">
        <v>8496</v>
      </c>
      <c r="B6243" t="s">
        <v>51</v>
      </c>
      <c r="C6243" t="s">
        <v>7628</v>
      </c>
      <c r="D6243" t="s">
        <v>5072</v>
      </c>
      <c r="E6243" s="103">
        <v>1.590271724913412E-2</v>
      </c>
      <c r="F6243" s="103">
        <v>679225</v>
      </c>
      <c r="G6243" s="103">
        <v>6</v>
      </c>
      <c r="H6243" t="s">
        <v>1078</v>
      </c>
      <c r="I6243" s="103"/>
    </row>
    <row r="6244" spans="1:9" x14ac:dyDescent="0.35">
      <c r="A6244" t="s">
        <v>8497</v>
      </c>
      <c r="B6244" t="s">
        <v>51</v>
      </c>
      <c r="C6244" t="s">
        <v>7628</v>
      </c>
      <c r="D6244" t="s">
        <v>42</v>
      </c>
      <c r="E6244" s="103">
        <v>1.5814517703962958E-2</v>
      </c>
      <c r="F6244" s="103">
        <v>679225</v>
      </c>
      <c r="G6244" s="103">
        <v>6</v>
      </c>
      <c r="H6244" t="s">
        <v>1078</v>
      </c>
      <c r="I6244" s="103"/>
    </row>
    <row r="6245" spans="1:9" x14ac:dyDescent="0.35">
      <c r="A6245" t="s">
        <v>8498</v>
      </c>
      <c r="B6245" t="s">
        <v>51</v>
      </c>
      <c r="C6245" t="s">
        <v>7628</v>
      </c>
      <c r="D6245" t="s">
        <v>1767</v>
      </c>
      <c r="E6245" s="103">
        <v>1.5772500223379397E-2</v>
      </c>
      <c r="F6245" s="103">
        <v>679225</v>
      </c>
      <c r="G6245" s="103">
        <v>6</v>
      </c>
      <c r="H6245" t="s">
        <v>1078</v>
      </c>
      <c r="I6245" s="103"/>
    </row>
    <row r="6246" spans="1:9" x14ac:dyDescent="0.35">
      <c r="A6246" t="s">
        <v>8499</v>
      </c>
      <c r="B6246" t="s">
        <v>51</v>
      </c>
      <c r="C6246" t="s">
        <v>7628</v>
      </c>
      <c r="D6246" t="s">
        <v>1768</v>
      </c>
      <c r="E6246" s="103">
        <v>9.5549233138380076E-3</v>
      </c>
      <c r="F6246" s="103">
        <v>679225</v>
      </c>
      <c r="G6246" s="103">
        <v>6</v>
      </c>
      <c r="H6246" t="s">
        <v>1078</v>
      </c>
      <c r="I6246" s="103"/>
    </row>
    <row r="6247" spans="1:9" x14ac:dyDescent="0.35">
      <c r="A6247" t="s">
        <v>8500</v>
      </c>
      <c r="B6247" t="s">
        <v>51</v>
      </c>
      <c r="C6247" t="s">
        <v>7628</v>
      </c>
      <c r="D6247" t="s">
        <v>340</v>
      </c>
      <c r="E6247" s="103">
        <v>9.2068466576359365E-3</v>
      </c>
      <c r="F6247" s="103">
        <v>679225</v>
      </c>
      <c r="G6247" s="103">
        <v>6</v>
      </c>
      <c r="H6247" t="s">
        <v>1078</v>
      </c>
      <c r="I6247" s="103"/>
    </row>
    <row r="6248" spans="1:9" x14ac:dyDescent="0.35">
      <c r="A6248" t="s">
        <v>8501</v>
      </c>
      <c r="B6248" t="s">
        <v>51</v>
      </c>
      <c r="C6248" t="s">
        <v>7628</v>
      </c>
      <c r="D6248" t="s">
        <v>777</v>
      </c>
      <c r="E6248" s="103">
        <v>2.3148496366531882E-2</v>
      </c>
      <c r="F6248" s="103">
        <v>679225</v>
      </c>
      <c r="G6248" s="103">
        <v>6</v>
      </c>
      <c r="H6248" t="s">
        <v>1078</v>
      </c>
      <c r="I6248" s="103"/>
    </row>
    <row r="6249" spans="1:9" x14ac:dyDescent="0.35">
      <c r="A6249" t="s">
        <v>8502</v>
      </c>
      <c r="B6249" t="s">
        <v>51</v>
      </c>
      <c r="C6249" t="s">
        <v>7628</v>
      </c>
      <c r="D6249" t="s">
        <v>776</v>
      </c>
      <c r="E6249" s="103">
        <v>6.0586718724321441E-2</v>
      </c>
      <c r="F6249" s="103">
        <v>679225</v>
      </c>
      <c r="G6249" s="103">
        <v>6</v>
      </c>
      <c r="H6249" t="s">
        <v>1078</v>
      </c>
      <c r="I6249" s="103"/>
    </row>
    <row r="6250" spans="1:9" x14ac:dyDescent="0.35">
      <c r="A6250" t="s">
        <v>8503</v>
      </c>
      <c r="B6250" t="s">
        <v>47</v>
      </c>
      <c r="C6250" t="s">
        <v>7629</v>
      </c>
      <c r="D6250" t="s">
        <v>54</v>
      </c>
      <c r="E6250" s="103">
        <v>25910</v>
      </c>
      <c r="F6250" s="103">
        <v>679225</v>
      </c>
      <c r="G6250" s="103">
        <v>6</v>
      </c>
      <c r="H6250" t="s">
        <v>54</v>
      </c>
      <c r="I6250" s="103"/>
    </row>
    <row r="6251" spans="1:9" x14ac:dyDescent="0.35">
      <c r="A6251" t="s">
        <v>8504</v>
      </c>
      <c r="B6251" t="s">
        <v>48</v>
      </c>
      <c r="C6251" t="s">
        <v>7629</v>
      </c>
      <c r="D6251" t="s">
        <v>54</v>
      </c>
      <c r="E6251" s="103">
        <v>395463980.50278282</v>
      </c>
      <c r="F6251" s="103">
        <v>679225</v>
      </c>
      <c r="G6251" s="103">
        <v>6</v>
      </c>
      <c r="H6251" t="s">
        <v>54</v>
      </c>
      <c r="I6251" s="103"/>
    </row>
    <row r="6252" spans="1:9" x14ac:dyDescent="0.35">
      <c r="A6252" t="s">
        <v>8505</v>
      </c>
      <c r="B6252" t="s">
        <v>49</v>
      </c>
      <c r="C6252" t="s">
        <v>7629</v>
      </c>
      <c r="D6252" t="s">
        <v>54</v>
      </c>
      <c r="E6252" s="103">
        <v>3.8146416872170491E-2</v>
      </c>
      <c r="F6252" s="103">
        <v>679225</v>
      </c>
      <c r="G6252" s="103">
        <v>6</v>
      </c>
      <c r="H6252" t="s">
        <v>54</v>
      </c>
      <c r="I6252" s="103"/>
    </row>
    <row r="6253" spans="1:9" x14ac:dyDescent="0.35">
      <c r="A6253" t="s">
        <v>8506</v>
      </c>
      <c r="B6253" t="s">
        <v>50</v>
      </c>
      <c r="C6253" t="s">
        <v>7629</v>
      </c>
      <c r="D6253" t="s">
        <v>54</v>
      </c>
      <c r="E6253" s="103">
        <v>582.22824616700336</v>
      </c>
      <c r="F6253" s="103">
        <v>679225</v>
      </c>
      <c r="G6253" s="103">
        <v>6</v>
      </c>
      <c r="H6253" t="s">
        <v>54</v>
      </c>
      <c r="I6253" s="103"/>
    </row>
    <row r="6254" spans="1:9" x14ac:dyDescent="0.35">
      <c r="A6254" t="s">
        <v>8507</v>
      </c>
      <c r="B6254" t="s">
        <v>51</v>
      </c>
      <c r="C6254" t="s">
        <v>7629</v>
      </c>
      <c r="D6254" t="s">
        <v>40</v>
      </c>
      <c r="E6254" s="103">
        <v>1.5904130839380089E-2</v>
      </c>
      <c r="F6254" s="103">
        <v>679225</v>
      </c>
      <c r="G6254" s="103">
        <v>6</v>
      </c>
      <c r="H6254" t="s">
        <v>1078</v>
      </c>
      <c r="I6254" s="103"/>
    </row>
    <row r="6255" spans="1:9" x14ac:dyDescent="0.35">
      <c r="A6255" t="s">
        <v>8508</v>
      </c>
      <c r="B6255" t="s">
        <v>51</v>
      </c>
      <c r="C6255" t="s">
        <v>7629</v>
      </c>
      <c r="D6255" t="s">
        <v>5070</v>
      </c>
      <c r="E6255" s="103">
        <v>1.7719460664697696E-2</v>
      </c>
      <c r="F6255" s="103">
        <v>679225</v>
      </c>
      <c r="G6255" s="103">
        <v>6</v>
      </c>
      <c r="H6255" t="s">
        <v>1078</v>
      </c>
      <c r="I6255" s="103"/>
    </row>
    <row r="6256" spans="1:9" x14ac:dyDescent="0.35">
      <c r="A6256" t="s">
        <v>8509</v>
      </c>
      <c r="B6256" t="s">
        <v>51</v>
      </c>
      <c r="C6256" t="s">
        <v>7629</v>
      </c>
      <c r="D6256" t="s">
        <v>5071</v>
      </c>
      <c r="E6256" s="103">
        <v>1.6445673176607126E-2</v>
      </c>
      <c r="F6256" s="103">
        <v>679225</v>
      </c>
      <c r="G6256" s="103">
        <v>6</v>
      </c>
      <c r="H6256" t="s">
        <v>1078</v>
      </c>
      <c r="I6256" s="103"/>
    </row>
    <row r="6257" spans="1:9" x14ac:dyDescent="0.35">
      <c r="A6257" t="s">
        <v>8510</v>
      </c>
      <c r="B6257" t="s">
        <v>51</v>
      </c>
      <c r="C6257" t="s">
        <v>7629</v>
      </c>
      <c r="D6257" t="s">
        <v>5072</v>
      </c>
      <c r="E6257" s="103">
        <v>1.7089709502196345E-2</v>
      </c>
      <c r="F6257" s="103">
        <v>679225</v>
      </c>
      <c r="G6257" s="103">
        <v>6</v>
      </c>
      <c r="H6257" t="s">
        <v>1078</v>
      </c>
      <c r="I6257" s="103"/>
    </row>
    <row r="6258" spans="1:9" x14ac:dyDescent="0.35">
      <c r="A6258" t="s">
        <v>8511</v>
      </c>
      <c r="B6258" t="s">
        <v>51</v>
      </c>
      <c r="C6258" t="s">
        <v>7629</v>
      </c>
      <c r="D6258" t="s">
        <v>42</v>
      </c>
      <c r="E6258" s="103">
        <v>1.7631287852560854E-2</v>
      </c>
      <c r="F6258" s="103">
        <v>679225</v>
      </c>
      <c r="G6258" s="103">
        <v>6</v>
      </c>
      <c r="H6258" t="s">
        <v>1078</v>
      </c>
      <c r="I6258" s="103"/>
    </row>
    <row r="6259" spans="1:9" x14ac:dyDescent="0.35">
      <c r="A6259" t="s">
        <v>8512</v>
      </c>
      <c r="B6259" t="s">
        <v>51</v>
      </c>
      <c r="C6259" t="s">
        <v>7629</v>
      </c>
      <c r="D6259" t="s">
        <v>1767</v>
      </c>
      <c r="E6259" s="103">
        <v>1.7595457044629795E-2</v>
      </c>
      <c r="F6259" s="103">
        <v>679225</v>
      </c>
      <c r="G6259" s="103">
        <v>6</v>
      </c>
      <c r="H6259" t="s">
        <v>1078</v>
      </c>
      <c r="I6259" s="103"/>
    </row>
    <row r="6260" spans="1:9" x14ac:dyDescent="0.35">
      <c r="A6260" t="s">
        <v>8513</v>
      </c>
      <c r="B6260" t="s">
        <v>51</v>
      </c>
      <c r="C6260" t="s">
        <v>7629</v>
      </c>
      <c r="D6260" t="s">
        <v>1768</v>
      </c>
      <c r="E6260" s="103">
        <v>1.1279386017670713E-2</v>
      </c>
      <c r="F6260" s="103">
        <v>679225</v>
      </c>
      <c r="G6260" s="103">
        <v>6</v>
      </c>
      <c r="H6260" t="s">
        <v>1078</v>
      </c>
      <c r="I6260" s="103"/>
    </row>
    <row r="6261" spans="1:9" x14ac:dyDescent="0.35">
      <c r="A6261" t="s">
        <v>8514</v>
      </c>
      <c r="B6261" t="s">
        <v>51</v>
      </c>
      <c r="C6261" t="s">
        <v>7629</v>
      </c>
      <c r="D6261" t="s">
        <v>340</v>
      </c>
      <c r="E6261" s="103">
        <v>1.1133993658961935E-2</v>
      </c>
      <c r="F6261" s="103">
        <v>679225</v>
      </c>
      <c r="G6261" s="103">
        <v>6</v>
      </c>
      <c r="H6261" t="s">
        <v>1078</v>
      </c>
      <c r="I6261" s="103"/>
    </row>
    <row r="6262" spans="1:9" x14ac:dyDescent="0.35">
      <c r="A6262" t="s">
        <v>8515</v>
      </c>
      <c r="B6262" t="s">
        <v>51</v>
      </c>
      <c r="C6262" t="s">
        <v>7629</v>
      </c>
      <c r="D6262" t="s">
        <v>777</v>
      </c>
      <c r="E6262" s="103">
        <v>2.4994223765168605E-2</v>
      </c>
      <c r="F6262" s="103">
        <v>679225</v>
      </c>
      <c r="G6262" s="103">
        <v>6</v>
      </c>
      <c r="H6262" t="s">
        <v>1078</v>
      </c>
      <c r="I6262" s="103"/>
    </row>
    <row r="6263" spans="1:9" x14ac:dyDescent="0.35">
      <c r="A6263" t="s">
        <v>8516</v>
      </c>
      <c r="B6263" t="s">
        <v>51</v>
      </c>
      <c r="C6263" t="s">
        <v>7629</v>
      </c>
      <c r="D6263" t="s">
        <v>776</v>
      </c>
      <c r="E6263" s="103">
        <v>6.5412590562342735E-2</v>
      </c>
      <c r="F6263" s="103">
        <v>679225</v>
      </c>
      <c r="G6263" s="103">
        <v>6</v>
      </c>
      <c r="H6263" t="s">
        <v>1078</v>
      </c>
      <c r="I6263" s="103"/>
    </row>
    <row r="6264" spans="1:9" x14ac:dyDescent="0.35">
      <c r="A6264" t="s">
        <v>8517</v>
      </c>
      <c r="B6264" t="s">
        <v>47</v>
      </c>
      <c r="C6264" t="s">
        <v>7630</v>
      </c>
      <c r="D6264" t="s">
        <v>54</v>
      </c>
      <c r="E6264" s="103">
        <v>27790</v>
      </c>
      <c r="F6264" s="103">
        <v>679225</v>
      </c>
      <c r="G6264" s="103">
        <v>6</v>
      </c>
      <c r="H6264" t="s">
        <v>54</v>
      </c>
      <c r="I6264" s="103"/>
    </row>
    <row r="6265" spans="1:9" x14ac:dyDescent="0.35">
      <c r="A6265" t="s">
        <v>8518</v>
      </c>
      <c r="B6265" t="s">
        <v>48</v>
      </c>
      <c r="C6265" t="s">
        <v>7630</v>
      </c>
      <c r="D6265" t="s">
        <v>54</v>
      </c>
      <c r="E6265" s="103">
        <v>408943980.50278282</v>
      </c>
      <c r="F6265" s="103">
        <v>679225</v>
      </c>
      <c r="G6265" s="103">
        <v>6</v>
      </c>
      <c r="H6265" t="s">
        <v>54</v>
      </c>
      <c r="I6265" s="103"/>
    </row>
    <row r="6266" spans="1:9" x14ac:dyDescent="0.35">
      <c r="A6266" t="s">
        <v>8519</v>
      </c>
      <c r="B6266" t="s">
        <v>49</v>
      </c>
      <c r="C6266" t="s">
        <v>7630</v>
      </c>
      <c r="D6266" t="s">
        <v>54</v>
      </c>
      <c r="E6266" s="103">
        <v>4.091427730133608E-2</v>
      </c>
      <c r="F6266" s="103">
        <v>679225</v>
      </c>
      <c r="G6266" s="103">
        <v>6</v>
      </c>
      <c r="H6266" t="s">
        <v>54</v>
      </c>
      <c r="I6266" s="103"/>
    </row>
    <row r="6267" spans="1:9" x14ac:dyDescent="0.35">
      <c r="A6267" t="s">
        <v>8520</v>
      </c>
      <c r="B6267" t="s">
        <v>50</v>
      </c>
      <c r="C6267" t="s">
        <v>7630</v>
      </c>
      <c r="D6267" t="s">
        <v>54</v>
      </c>
      <c r="E6267" s="103">
        <v>602.07439435059496</v>
      </c>
      <c r="F6267" s="103">
        <v>679225</v>
      </c>
      <c r="G6267" s="103">
        <v>6</v>
      </c>
      <c r="H6267" t="s">
        <v>54</v>
      </c>
      <c r="I6267" s="103"/>
    </row>
    <row r="6268" spans="1:9" x14ac:dyDescent="0.35">
      <c r="A6268" t="s">
        <v>8521</v>
      </c>
      <c r="B6268" t="s">
        <v>51</v>
      </c>
      <c r="C6268" t="s">
        <v>7630</v>
      </c>
      <c r="D6268" t="s">
        <v>40</v>
      </c>
      <c r="E6268" s="103">
        <v>1.5313948229415779E-2</v>
      </c>
      <c r="F6268" s="103">
        <v>679225</v>
      </c>
      <c r="G6268" s="103">
        <v>6</v>
      </c>
      <c r="H6268" t="s">
        <v>1078</v>
      </c>
      <c r="I6268" s="103"/>
    </row>
    <row r="6269" spans="1:9" x14ac:dyDescent="0.35">
      <c r="A6269" t="s">
        <v>8522</v>
      </c>
      <c r="B6269" t="s">
        <v>51</v>
      </c>
      <c r="C6269" t="s">
        <v>7630</v>
      </c>
      <c r="D6269" t="s">
        <v>5070</v>
      </c>
      <c r="E6269" s="103">
        <v>1.7021042686364039E-2</v>
      </c>
      <c r="F6269" s="103">
        <v>679225</v>
      </c>
      <c r="G6269" s="103">
        <v>6</v>
      </c>
      <c r="H6269" t="s">
        <v>1078</v>
      </c>
      <c r="I6269" s="103"/>
    </row>
    <row r="6270" spans="1:9" x14ac:dyDescent="0.35">
      <c r="A6270" t="s">
        <v>8523</v>
      </c>
      <c r="B6270" t="s">
        <v>51</v>
      </c>
      <c r="C6270" t="s">
        <v>7630</v>
      </c>
      <c r="D6270" t="s">
        <v>5071</v>
      </c>
      <c r="E6270" s="103">
        <v>1.5818855100864233E-2</v>
      </c>
      <c r="F6270" s="103">
        <v>679225</v>
      </c>
      <c r="G6270" s="103">
        <v>6</v>
      </c>
      <c r="H6270" t="s">
        <v>1078</v>
      </c>
      <c r="I6270" s="103"/>
    </row>
    <row r="6271" spans="1:9" x14ac:dyDescent="0.35">
      <c r="A6271" t="s">
        <v>8524</v>
      </c>
      <c r="B6271" t="s">
        <v>51</v>
      </c>
      <c r="C6271" t="s">
        <v>7630</v>
      </c>
      <c r="D6271" t="s">
        <v>5072</v>
      </c>
      <c r="E6271" s="103">
        <v>1.6427184967704057E-2</v>
      </c>
      <c r="F6271" s="103">
        <v>679225</v>
      </c>
      <c r="G6271" s="103">
        <v>6</v>
      </c>
      <c r="H6271" t="s">
        <v>1078</v>
      </c>
      <c r="I6271" s="103"/>
    </row>
    <row r="6272" spans="1:9" x14ac:dyDescent="0.35">
      <c r="A6272" t="s">
        <v>8525</v>
      </c>
      <c r="B6272" t="s">
        <v>51</v>
      </c>
      <c r="C6272" t="s">
        <v>7630</v>
      </c>
      <c r="D6272" t="s">
        <v>42</v>
      </c>
      <c r="E6272" s="103">
        <v>1.693808368926724E-2</v>
      </c>
      <c r="F6272" s="103">
        <v>679225</v>
      </c>
      <c r="G6272" s="103">
        <v>6</v>
      </c>
      <c r="H6272" t="s">
        <v>1078</v>
      </c>
      <c r="I6272" s="103"/>
    </row>
    <row r="6273" spans="1:9" x14ac:dyDescent="0.35">
      <c r="A6273" t="s">
        <v>8526</v>
      </c>
      <c r="B6273" t="s">
        <v>51</v>
      </c>
      <c r="C6273" t="s">
        <v>7630</v>
      </c>
      <c r="D6273" t="s">
        <v>1767</v>
      </c>
      <c r="E6273" s="103">
        <v>1.6904676843873437E-2</v>
      </c>
      <c r="F6273" s="103">
        <v>679225</v>
      </c>
      <c r="G6273" s="103">
        <v>6</v>
      </c>
      <c r="H6273" t="s">
        <v>1078</v>
      </c>
      <c r="I6273" s="103"/>
    </row>
    <row r="6274" spans="1:9" x14ac:dyDescent="0.35">
      <c r="A6274" t="s">
        <v>8527</v>
      </c>
      <c r="B6274" t="s">
        <v>51</v>
      </c>
      <c r="C6274" t="s">
        <v>7630</v>
      </c>
      <c r="D6274" t="s">
        <v>1768</v>
      </c>
      <c r="E6274" s="103">
        <v>1.0855333893486693E-2</v>
      </c>
      <c r="F6274" s="103">
        <v>679225</v>
      </c>
      <c r="G6274" s="103">
        <v>6</v>
      </c>
      <c r="H6274" t="s">
        <v>1078</v>
      </c>
      <c r="I6274" s="103"/>
    </row>
    <row r="6275" spans="1:9" x14ac:dyDescent="0.35">
      <c r="A6275" t="s">
        <v>8528</v>
      </c>
      <c r="B6275" t="s">
        <v>51</v>
      </c>
      <c r="C6275" t="s">
        <v>7630</v>
      </c>
      <c r="D6275" t="s">
        <v>340</v>
      </c>
      <c r="E6275" s="103">
        <v>1.0873670679147943E-2</v>
      </c>
      <c r="F6275" s="103">
        <v>679225</v>
      </c>
      <c r="G6275" s="103">
        <v>6</v>
      </c>
      <c r="H6275" t="s">
        <v>1078</v>
      </c>
      <c r="I6275" s="103"/>
    </row>
    <row r="6276" spans="1:9" x14ac:dyDescent="0.35">
      <c r="A6276" t="s">
        <v>8529</v>
      </c>
      <c r="B6276" t="s">
        <v>51</v>
      </c>
      <c r="C6276" t="s">
        <v>7630</v>
      </c>
      <c r="D6276" t="s">
        <v>777</v>
      </c>
      <c r="E6276" s="103">
        <v>2.4072665140856469E-2</v>
      </c>
      <c r="F6276" s="103">
        <v>679225</v>
      </c>
      <c r="G6276" s="103">
        <v>6</v>
      </c>
      <c r="H6276" t="s">
        <v>1078</v>
      </c>
      <c r="I6276" s="103"/>
    </row>
    <row r="6277" spans="1:9" x14ac:dyDescent="0.35">
      <c r="A6277" t="s">
        <v>8530</v>
      </c>
      <c r="B6277" t="s">
        <v>51</v>
      </c>
      <c r="C6277" t="s">
        <v>7630</v>
      </c>
      <c r="D6277" t="s">
        <v>776</v>
      </c>
      <c r="E6277" s="103">
        <v>6.3050755842644857E-2</v>
      </c>
      <c r="F6277" s="103">
        <v>679225</v>
      </c>
      <c r="G6277" s="103">
        <v>6</v>
      </c>
      <c r="H6277" t="s">
        <v>1078</v>
      </c>
      <c r="I6277" s="103"/>
    </row>
    <row r="6278" spans="1:9" x14ac:dyDescent="0.35">
      <c r="A6278" t="s">
        <v>228</v>
      </c>
      <c r="B6278" t="s">
        <v>47</v>
      </c>
      <c r="C6278" t="s">
        <v>35</v>
      </c>
      <c r="D6278" t="s">
        <v>54</v>
      </c>
      <c r="E6278" s="103">
        <v>6006</v>
      </c>
      <c r="F6278" s="103">
        <v>678218</v>
      </c>
      <c r="G6278" s="103">
        <v>7</v>
      </c>
      <c r="H6278" t="s">
        <v>54</v>
      </c>
      <c r="I6278" s="103"/>
    </row>
    <row r="6279" spans="1:9" x14ac:dyDescent="0.35">
      <c r="A6279" t="s">
        <v>229</v>
      </c>
      <c r="B6279" t="s">
        <v>48</v>
      </c>
      <c r="C6279" t="s">
        <v>35</v>
      </c>
      <c r="D6279" t="s">
        <v>54</v>
      </c>
      <c r="E6279" s="103">
        <v>106246989.93136688</v>
      </c>
      <c r="F6279" s="103">
        <v>678218</v>
      </c>
      <c r="G6279" s="103">
        <v>7</v>
      </c>
      <c r="H6279" t="s">
        <v>54</v>
      </c>
      <c r="I6279" s="103"/>
    </row>
    <row r="6280" spans="1:9" x14ac:dyDescent="0.35">
      <c r="A6280" t="s">
        <v>230</v>
      </c>
      <c r="B6280" t="s">
        <v>49</v>
      </c>
      <c r="C6280" t="s">
        <v>35</v>
      </c>
      <c r="D6280" t="s">
        <v>54</v>
      </c>
      <c r="E6280" s="103">
        <v>8.8555597167872275E-3</v>
      </c>
      <c r="F6280" s="103">
        <v>678218</v>
      </c>
      <c r="G6280" s="103">
        <v>7</v>
      </c>
      <c r="H6280" t="s">
        <v>54</v>
      </c>
      <c r="I6280" s="103"/>
    </row>
    <row r="6281" spans="1:9" x14ac:dyDescent="0.35">
      <c r="A6281" t="s">
        <v>231</v>
      </c>
      <c r="B6281" t="s">
        <v>50</v>
      </c>
      <c r="C6281" t="s">
        <v>35</v>
      </c>
      <c r="D6281" t="s">
        <v>54</v>
      </c>
      <c r="E6281" s="103">
        <v>156.656104573112</v>
      </c>
      <c r="F6281" s="103">
        <v>678218</v>
      </c>
      <c r="G6281" s="103">
        <v>7</v>
      </c>
      <c r="H6281" t="s">
        <v>54</v>
      </c>
      <c r="I6281" s="103"/>
    </row>
    <row r="6282" spans="1:9" x14ac:dyDescent="0.35">
      <c r="A6282" t="s">
        <v>4748</v>
      </c>
      <c r="B6282" t="s">
        <v>47</v>
      </c>
      <c r="C6282" t="s">
        <v>4357</v>
      </c>
      <c r="D6282" t="s">
        <v>54</v>
      </c>
      <c r="E6282" s="103">
        <v>62428</v>
      </c>
      <c r="F6282" s="103">
        <v>678218</v>
      </c>
      <c r="G6282" s="103">
        <v>7</v>
      </c>
      <c r="H6282" t="s">
        <v>54</v>
      </c>
      <c r="I6282" s="103"/>
    </row>
    <row r="6283" spans="1:9" x14ac:dyDescent="0.35">
      <c r="A6283" t="s">
        <v>4749</v>
      </c>
      <c r="B6283" t="s">
        <v>48</v>
      </c>
      <c r="C6283" t="s">
        <v>4357</v>
      </c>
      <c r="D6283" t="s">
        <v>54</v>
      </c>
      <c r="E6283" s="103">
        <v>1119150947.204376</v>
      </c>
      <c r="F6283" s="103">
        <v>678218</v>
      </c>
      <c r="G6283" s="103">
        <v>7</v>
      </c>
      <c r="H6283" t="s">
        <v>54</v>
      </c>
      <c r="I6283" s="103"/>
    </row>
    <row r="6284" spans="1:9" x14ac:dyDescent="0.35">
      <c r="A6284" t="s">
        <v>4750</v>
      </c>
      <c r="B6284" t="s">
        <v>49</v>
      </c>
      <c r="C6284" t="s">
        <v>4357</v>
      </c>
      <c r="D6284" t="s">
        <v>54</v>
      </c>
      <c r="E6284" s="103">
        <v>9.2047099900032139E-2</v>
      </c>
      <c r="F6284" s="103">
        <v>678218</v>
      </c>
      <c r="G6284" s="103">
        <v>7</v>
      </c>
      <c r="H6284" t="s">
        <v>54</v>
      </c>
      <c r="I6284" s="103"/>
    </row>
    <row r="6285" spans="1:9" x14ac:dyDescent="0.35">
      <c r="A6285" t="s">
        <v>4751</v>
      </c>
      <c r="B6285" t="s">
        <v>50</v>
      </c>
      <c r="C6285" t="s">
        <v>4357</v>
      </c>
      <c r="D6285" t="s">
        <v>54</v>
      </c>
      <c r="E6285" s="103">
        <v>1650.1345396382519</v>
      </c>
      <c r="F6285" s="103">
        <v>678218</v>
      </c>
      <c r="G6285" s="103">
        <v>7</v>
      </c>
      <c r="H6285" t="s">
        <v>54</v>
      </c>
      <c r="I6285" s="103"/>
    </row>
    <row r="6286" spans="1:9" x14ac:dyDescent="0.35">
      <c r="A6286" t="s">
        <v>4752</v>
      </c>
      <c r="B6286" t="s">
        <v>51</v>
      </c>
      <c r="C6286" t="s">
        <v>4357</v>
      </c>
      <c r="D6286" t="s">
        <v>40</v>
      </c>
      <c r="E6286" s="103">
        <v>1.4856312189828743E-2</v>
      </c>
      <c r="F6286" s="103">
        <v>678218</v>
      </c>
      <c r="G6286" s="103">
        <v>7</v>
      </c>
      <c r="H6286" t="s">
        <v>1078</v>
      </c>
      <c r="I6286" s="103"/>
    </row>
    <row r="6287" spans="1:9" x14ac:dyDescent="0.35">
      <c r="A6287" t="s">
        <v>6861</v>
      </c>
      <c r="B6287" t="s">
        <v>51</v>
      </c>
      <c r="C6287" t="s">
        <v>4357</v>
      </c>
      <c r="D6287" t="s">
        <v>5070</v>
      </c>
      <c r="E6287" s="103">
        <v>1.7596826015920233E-2</v>
      </c>
      <c r="F6287" s="103">
        <v>678218</v>
      </c>
      <c r="G6287" s="103">
        <v>7</v>
      </c>
      <c r="H6287" t="s">
        <v>1078</v>
      </c>
      <c r="I6287" s="103"/>
    </row>
    <row r="6288" spans="1:9" x14ac:dyDescent="0.35">
      <c r="A6288" t="s">
        <v>6862</v>
      </c>
      <c r="B6288" t="s">
        <v>51</v>
      </c>
      <c r="C6288" t="s">
        <v>4357</v>
      </c>
      <c r="D6288" t="s">
        <v>5071</v>
      </c>
      <c r="E6288" s="103">
        <v>1.5751461053488361E-2</v>
      </c>
      <c r="F6288" s="103">
        <v>678218</v>
      </c>
      <c r="G6288" s="103">
        <v>7</v>
      </c>
      <c r="H6288" t="s">
        <v>1078</v>
      </c>
      <c r="I6288" s="103"/>
    </row>
    <row r="6289" spans="1:9" x14ac:dyDescent="0.35">
      <c r="A6289" t="s">
        <v>6863</v>
      </c>
      <c r="B6289" t="s">
        <v>51</v>
      </c>
      <c r="C6289" t="s">
        <v>4357</v>
      </c>
      <c r="D6289" t="s">
        <v>5072</v>
      </c>
      <c r="E6289" s="103">
        <v>1.5916533191713059E-2</v>
      </c>
      <c r="F6289" s="103">
        <v>678218</v>
      </c>
      <c r="G6289" s="103">
        <v>7</v>
      </c>
      <c r="H6289" t="s">
        <v>1078</v>
      </c>
      <c r="I6289" s="103"/>
    </row>
    <row r="6290" spans="1:9" x14ac:dyDescent="0.35">
      <c r="A6290" t="s">
        <v>4753</v>
      </c>
      <c r="B6290" t="s">
        <v>51</v>
      </c>
      <c r="C6290" t="s">
        <v>4357</v>
      </c>
      <c r="D6290" t="s">
        <v>42</v>
      </c>
      <c r="E6290" s="103">
        <v>1.7534621645372183E-2</v>
      </c>
      <c r="F6290" s="103">
        <v>678218</v>
      </c>
      <c r="G6290" s="103">
        <v>7</v>
      </c>
      <c r="H6290" t="s">
        <v>1078</v>
      </c>
      <c r="I6290" s="103"/>
    </row>
    <row r="6291" spans="1:9" x14ac:dyDescent="0.35">
      <c r="A6291" t="s">
        <v>4754</v>
      </c>
      <c r="B6291" t="s">
        <v>51</v>
      </c>
      <c r="C6291" t="s">
        <v>4357</v>
      </c>
      <c r="D6291" t="s">
        <v>1767</v>
      </c>
      <c r="E6291" s="103">
        <v>1.7442906481506933E-2</v>
      </c>
      <c r="F6291" s="103">
        <v>678218</v>
      </c>
      <c r="G6291" s="103">
        <v>7</v>
      </c>
      <c r="H6291" t="s">
        <v>1078</v>
      </c>
      <c r="I6291" s="103"/>
    </row>
    <row r="6292" spans="1:9" x14ac:dyDescent="0.35">
      <c r="A6292" t="s">
        <v>4755</v>
      </c>
      <c r="B6292" t="s">
        <v>51</v>
      </c>
      <c r="C6292" t="s">
        <v>4357</v>
      </c>
      <c r="D6292" t="s">
        <v>1768</v>
      </c>
      <c r="E6292" s="103">
        <v>1.2772048431907036E-2</v>
      </c>
      <c r="F6292" s="103">
        <v>678218</v>
      </c>
      <c r="G6292" s="103">
        <v>7</v>
      </c>
      <c r="H6292" t="s">
        <v>1078</v>
      </c>
      <c r="I6292" s="103"/>
    </row>
    <row r="6293" spans="1:9" x14ac:dyDescent="0.35">
      <c r="A6293" t="s">
        <v>4756</v>
      </c>
      <c r="B6293" t="s">
        <v>51</v>
      </c>
      <c r="C6293" t="s">
        <v>4357</v>
      </c>
      <c r="D6293" t="s">
        <v>340</v>
      </c>
      <c r="E6293" s="103">
        <v>9.8938195322010349E-3</v>
      </c>
      <c r="F6293" s="103">
        <v>678218</v>
      </c>
      <c r="G6293" s="103">
        <v>7</v>
      </c>
      <c r="H6293" t="s">
        <v>1078</v>
      </c>
      <c r="I6293" s="103"/>
    </row>
    <row r="6294" spans="1:9" x14ac:dyDescent="0.35">
      <c r="A6294" t="s">
        <v>4757</v>
      </c>
      <c r="B6294" t="s">
        <v>51</v>
      </c>
      <c r="C6294" t="s">
        <v>4357</v>
      </c>
      <c r="D6294" t="s">
        <v>777</v>
      </c>
      <c r="E6294" s="103">
        <v>2.9355711103969055E-2</v>
      </c>
      <c r="F6294" s="103">
        <v>678218</v>
      </c>
      <c r="G6294" s="103">
        <v>7</v>
      </c>
      <c r="H6294" t="s">
        <v>1078</v>
      </c>
      <c r="I6294" s="103"/>
    </row>
    <row r="6295" spans="1:9" x14ac:dyDescent="0.35">
      <c r="A6295" t="s">
        <v>4758</v>
      </c>
      <c r="B6295" t="s">
        <v>51</v>
      </c>
      <c r="C6295" t="s">
        <v>4357</v>
      </c>
      <c r="D6295" t="s">
        <v>776</v>
      </c>
      <c r="E6295" s="103">
        <v>7.6829339909908353E-2</v>
      </c>
      <c r="F6295" s="103">
        <v>678218</v>
      </c>
      <c r="G6295" s="103">
        <v>7</v>
      </c>
      <c r="H6295" t="s">
        <v>1078</v>
      </c>
      <c r="I6295" s="103"/>
    </row>
    <row r="6296" spans="1:9" x14ac:dyDescent="0.35">
      <c r="A6296" t="s">
        <v>4726</v>
      </c>
      <c r="B6296" t="s">
        <v>47</v>
      </c>
      <c r="C6296" t="s">
        <v>4358</v>
      </c>
      <c r="D6296" t="s">
        <v>54</v>
      </c>
      <c r="E6296" s="103">
        <v>948</v>
      </c>
      <c r="F6296" s="103">
        <v>678218</v>
      </c>
      <c r="G6296" s="103">
        <v>7</v>
      </c>
      <c r="H6296" t="s">
        <v>54</v>
      </c>
      <c r="I6296" s="103"/>
    </row>
    <row r="6297" spans="1:9" x14ac:dyDescent="0.35">
      <c r="A6297" t="s">
        <v>4727</v>
      </c>
      <c r="B6297" t="s">
        <v>48</v>
      </c>
      <c r="C6297" t="s">
        <v>4358</v>
      </c>
      <c r="D6297" t="s">
        <v>54</v>
      </c>
      <c r="E6297" s="103">
        <v>72415624.03125</v>
      </c>
      <c r="F6297" s="103">
        <v>678218</v>
      </c>
      <c r="G6297" s="103">
        <v>7</v>
      </c>
      <c r="H6297" t="s">
        <v>54</v>
      </c>
      <c r="I6297" s="103"/>
    </row>
    <row r="6298" spans="1:9" x14ac:dyDescent="0.35">
      <c r="A6298" t="s">
        <v>4728</v>
      </c>
      <c r="B6298" t="s">
        <v>49</v>
      </c>
      <c r="C6298" t="s">
        <v>4358</v>
      </c>
      <c r="D6298" t="s">
        <v>54</v>
      </c>
      <c r="E6298" s="103">
        <v>1.3977806545977841E-3</v>
      </c>
      <c r="F6298" s="103">
        <v>678218</v>
      </c>
      <c r="G6298" s="103">
        <v>7</v>
      </c>
      <c r="H6298" t="s">
        <v>54</v>
      </c>
      <c r="I6298" s="103"/>
    </row>
    <row r="6299" spans="1:9" x14ac:dyDescent="0.35">
      <c r="A6299" t="s">
        <v>4729</v>
      </c>
      <c r="B6299" t="s">
        <v>50</v>
      </c>
      <c r="C6299" t="s">
        <v>4358</v>
      </c>
      <c r="D6299" t="s">
        <v>54</v>
      </c>
      <c r="E6299" s="103">
        <v>106.7733737990587</v>
      </c>
      <c r="F6299" s="103">
        <v>678218</v>
      </c>
      <c r="G6299" s="103">
        <v>7</v>
      </c>
      <c r="H6299" t="s">
        <v>54</v>
      </c>
      <c r="I6299" s="103"/>
    </row>
    <row r="6300" spans="1:9" x14ac:dyDescent="0.35">
      <c r="A6300" t="s">
        <v>4730</v>
      </c>
      <c r="B6300" t="s">
        <v>51</v>
      </c>
      <c r="C6300" t="s">
        <v>4358</v>
      </c>
      <c r="D6300" t="s">
        <v>40</v>
      </c>
      <c r="E6300" s="103">
        <v>6.7400990349264708E-2</v>
      </c>
      <c r="F6300" s="103">
        <v>678218</v>
      </c>
      <c r="G6300" s="103">
        <v>7</v>
      </c>
      <c r="H6300" t="s">
        <v>1078</v>
      </c>
      <c r="I6300" s="103"/>
    </row>
    <row r="6301" spans="1:9" x14ac:dyDescent="0.35">
      <c r="A6301" t="s">
        <v>6864</v>
      </c>
      <c r="B6301" t="s">
        <v>51</v>
      </c>
      <c r="C6301" t="s">
        <v>4358</v>
      </c>
      <c r="D6301" t="s">
        <v>5070</v>
      </c>
      <c r="E6301" s="103">
        <v>7.2272208796904949E-2</v>
      </c>
      <c r="F6301" s="103">
        <v>678218</v>
      </c>
      <c r="G6301" s="103">
        <v>7</v>
      </c>
      <c r="H6301" t="s">
        <v>1078</v>
      </c>
      <c r="I6301" s="103"/>
    </row>
    <row r="6302" spans="1:9" x14ac:dyDescent="0.35">
      <c r="A6302" t="s">
        <v>6865</v>
      </c>
      <c r="B6302" t="s">
        <v>51</v>
      </c>
      <c r="C6302" t="s">
        <v>4358</v>
      </c>
      <c r="D6302" t="s">
        <v>5071</v>
      </c>
      <c r="E6302" s="103">
        <v>6.7400990349264708E-2</v>
      </c>
      <c r="F6302" s="103">
        <v>678218</v>
      </c>
      <c r="G6302" s="103">
        <v>7</v>
      </c>
      <c r="H6302" t="s">
        <v>1078</v>
      </c>
      <c r="I6302" s="103"/>
    </row>
    <row r="6303" spans="1:9" x14ac:dyDescent="0.35">
      <c r="A6303" t="s">
        <v>6866</v>
      </c>
      <c r="B6303" t="s">
        <v>51</v>
      </c>
      <c r="C6303" t="s">
        <v>4358</v>
      </c>
      <c r="D6303" t="s">
        <v>5072</v>
      </c>
      <c r="E6303" s="103">
        <v>6.7400990349264708E-2</v>
      </c>
      <c r="F6303" s="103">
        <v>678218</v>
      </c>
      <c r="G6303" s="103">
        <v>7</v>
      </c>
      <c r="H6303" t="s">
        <v>1078</v>
      </c>
      <c r="I6303" s="103"/>
    </row>
    <row r="6304" spans="1:9" x14ac:dyDescent="0.35">
      <c r="A6304" t="s">
        <v>4731</v>
      </c>
      <c r="B6304" t="s">
        <v>51</v>
      </c>
      <c r="C6304" t="s">
        <v>4358</v>
      </c>
      <c r="D6304" t="s">
        <v>42</v>
      </c>
      <c r="E6304" s="103">
        <v>7.2272208796904949E-2</v>
      </c>
      <c r="F6304" s="103">
        <v>678218</v>
      </c>
      <c r="G6304" s="103">
        <v>7</v>
      </c>
      <c r="H6304" t="s">
        <v>1078</v>
      </c>
      <c r="I6304" s="103"/>
    </row>
    <row r="6305" spans="1:9" x14ac:dyDescent="0.35">
      <c r="A6305" t="s">
        <v>4732</v>
      </c>
      <c r="B6305" t="s">
        <v>51</v>
      </c>
      <c r="C6305" t="s">
        <v>4358</v>
      </c>
      <c r="D6305" t="s">
        <v>1767</v>
      </c>
      <c r="E6305" s="103">
        <v>7.2272208796904949E-2</v>
      </c>
      <c r="F6305" s="103">
        <v>678218</v>
      </c>
      <c r="G6305" s="103">
        <v>7</v>
      </c>
      <c r="H6305" t="s">
        <v>1078</v>
      </c>
      <c r="I6305" s="103"/>
    </row>
    <row r="6306" spans="1:9" x14ac:dyDescent="0.35">
      <c r="A6306" t="s">
        <v>4733</v>
      </c>
      <c r="B6306" t="s">
        <v>51</v>
      </c>
      <c r="C6306" t="s">
        <v>4358</v>
      </c>
      <c r="D6306" t="s">
        <v>1768</v>
      </c>
      <c r="E6306" s="103">
        <v>7.2272208796904949E-2</v>
      </c>
      <c r="F6306" s="103">
        <v>678218</v>
      </c>
      <c r="G6306" s="103">
        <v>7</v>
      </c>
      <c r="H6306" t="s">
        <v>1078</v>
      </c>
      <c r="I6306" s="103"/>
    </row>
    <row r="6307" spans="1:9" x14ac:dyDescent="0.35">
      <c r="A6307" t="s">
        <v>4734</v>
      </c>
      <c r="B6307" t="s">
        <v>51</v>
      </c>
      <c r="C6307" t="s">
        <v>4358</v>
      </c>
      <c r="D6307" t="s">
        <v>340</v>
      </c>
      <c r="E6307" s="103">
        <v>7.4727184952445652E-2</v>
      </c>
      <c r="F6307" s="103">
        <v>678218</v>
      </c>
      <c r="G6307" s="103">
        <v>7</v>
      </c>
      <c r="H6307" t="s">
        <v>1078</v>
      </c>
      <c r="I6307" s="103"/>
    </row>
    <row r="6308" spans="1:9" x14ac:dyDescent="0.35">
      <c r="A6308" t="s">
        <v>4735</v>
      </c>
      <c r="B6308" t="s">
        <v>51</v>
      </c>
      <c r="C6308" t="s">
        <v>4358</v>
      </c>
      <c r="D6308" t="s">
        <v>777</v>
      </c>
      <c r="E6308" s="103">
        <v>0.17096726441102267</v>
      </c>
      <c r="F6308" s="103">
        <v>678218</v>
      </c>
      <c r="G6308" s="103">
        <v>7</v>
      </c>
      <c r="H6308" t="s">
        <v>1078</v>
      </c>
      <c r="I6308" s="103"/>
    </row>
    <row r="6309" spans="1:9" x14ac:dyDescent="0.35">
      <c r="A6309" t="s">
        <v>4736</v>
      </c>
      <c r="B6309" t="s">
        <v>51</v>
      </c>
      <c r="C6309" t="s">
        <v>4358</v>
      </c>
      <c r="D6309" t="s">
        <v>776</v>
      </c>
      <c r="E6309" s="103">
        <v>0.35580524467231189</v>
      </c>
      <c r="F6309" s="103">
        <v>678218</v>
      </c>
      <c r="G6309" s="103">
        <v>7</v>
      </c>
      <c r="H6309" t="s">
        <v>1078</v>
      </c>
      <c r="I6309" s="103"/>
    </row>
    <row r="6310" spans="1:9" x14ac:dyDescent="0.35">
      <c r="A6310" t="s">
        <v>4737</v>
      </c>
      <c r="B6310" t="s">
        <v>47</v>
      </c>
      <c r="C6310" t="s">
        <v>4359</v>
      </c>
      <c r="D6310" t="s">
        <v>54</v>
      </c>
      <c r="E6310" s="103">
        <v>34996</v>
      </c>
      <c r="F6310" s="103">
        <v>678218</v>
      </c>
      <c r="G6310" s="103">
        <v>7</v>
      </c>
      <c r="H6310" t="s">
        <v>54</v>
      </c>
      <c r="I6310" s="103"/>
    </row>
    <row r="6311" spans="1:9" x14ac:dyDescent="0.35">
      <c r="A6311" t="s">
        <v>4738</v>
      </c>
      <c r="B6311" t="s">
        <v>48</v>
      </c>
      <c r="C6311" t="s">
        <v>4359</v>
      </c>
      <c r="D6311" t="s">
        <v>54</v>
      </c>
      <c r="E6311" s="103">
        <v>105741640.39129639</v>
      </c>
      <c r="F6311" s="103">
        <v>678218</v>
      </c>
      <c r="G6311" s="103">
        <v>7</v>
      </c>
      <c r="H6311" t="s">
        <v>54</v>
      </c>
      <c r="I6311" s="103"/>
    </row>
    <row r="6312" spans="1:9" x14ac:dyDescent="0.35">
      <c r="A6312" t="s">
        <v>4739</v>
      </c>
      <c r="B6312" t="s">
        <v>49</v>
      </c>
      <c r="C6312" t="s">
        <v>4359</v>
      </c>
      <c r="D6312" t="s">
        <v>54</v>
      </c>
      <c r="E6312" s="103">
        <v>5.1599928046734238E-2</v>
      </c>
      <c r="F6312" s="103">
        <v>678218</v>
      </c>
      <c r="G6312" s="103">
        <v>7</v>
      </c>
      <c r="H6312" t="s">
        <v>54</v>
      </c>
      <c r="I6312" s="103"/>
    </row>
    <row r="6313" spans="1:9" x14ac:dyDescent="0.35">
      <c r="A6313" t="s">
        <v>4740</v>
      </c>
      <c r="B6313" t="s">
        <v>50</v>
      </c>
      <c r="C6313" t="s">
        <v>4359</v>
      </c>
      <c r="D6313" t="s">
        <v>54</v>
      </c>
      <c r="E6313" s="103">
        <v>155.9109908485124</v>
      </c>
      <c r="F6313" s="103">
        <v>678218</v>
      </c>
      <c r="G6313" s="103">
        <v>7</v>
      </c>
      <c r="H6313" t="s">
        <v>54</v>
      </c>
      <c r="I6313" s="103"/>
    </row>
    <row r="6314" spans="1:9" x14ac:dyDescent="0.35">
      <c r="A6314" t="s">
        <v>4741</v>
      </c>
      <c r="B6314" t="s">
        <v>51</v>
      </c>
      <c r="C6314" t="s">
        <v>4359</v>
      </c>
      <c r="D6314" t="s">
        <v>40</v>
      </c>
      <c r="E6314" s="103">
        <v>2.485493616164171E-3</v>
      </c>
      <c r="F6314" s="103">
        <v>678218</v>
      </c>
      <c r="G6314" s="103">
        <v>7</v>
      </c>
      <c r="H6314" t="s">
        <v>1078</v>
      </c>
      <c r="I6314" s="103"/>
    </row>
    <row r="6315" spans="1:9" x14ac:dyDescent="0.35">
      <c r="A6315" t="s">
        <v>6867</v>
      </c>
      <c r="B6315" t="s">
        <v>51</v>
      </c>
      <c r="C6315" t="s">
        <v>4359</v>
      </c>
      <c r="D6315" t="s">
        <v>5070</v>
      </c>
      <c r="E6315" s="103">
        <v>2.5387591435664381E-3</v>
      </c>
      <c r="F6315" s="103">
        <v>678218</v>
      </c>
      <c r="G6315" s="103">
        <v>7</v>
      </c>
      <c r="H6315" t="s">
        <v>1078</v>
      </c>
      <c r="I6315" s="103"/>
    </row>
    <row r="6316" spans="1:9" x14ac:dyDescent="0.35">
      <c r="A6316" t="s">
        <v>6868</v>
      </c>
      <c r="B6316" t="s">
        <v>51</v>
      </c>
      <c r="C6316" t="s">
        <v>4359</v>
      </c>
      <c r="D6316" t="s">
        <v>5071</v>
      </c>
      <c r="E6316" s="103">
        <v>2.4940480537919002E-3</v>
      </c>
      <c r="F6316" s="103">
        <v>678218</v>
      </c>
      <c r="G6316" s="103">
        <v>7</v>
      </c>
      <c r="H6316" t="s">
        <v>1078</v>
      </c>
      <c r="I6316" s="103"/>
    </row>
    <row r="6317" spans="1:9" x14ac:dyDescent="0.35">
      <c r="A6317" t="s">
        <v>6869</v>
      </c>
      <c r="B6317" t="s">
        <v>51</v>
      </c>
      <c r="C6317" t="s">
        <v>4359</v>
      </c>
      <c r="D6317" t="s">
        <v>5072</v>
      </c>
      <c r="E6317" s="103">
        <v>2.5244514730684052E-3</v>
      </c>
      <c r="F6317" s="103">
        <v>678218</v>
      </c>
      <c r="G6317" s="103">
        <v>7</v>
      </c>
      <c r="H6317" t="s">
        <v>1078</v>
      </c>
      <c r="I6317" s="103"/>
    </row>
    <row r="6318" spans="1:9" x14ac:dyDescent="0.35">
      <c r="A6318" t="s">
        <v>4742</v>
      </c>
      <c r="B6318" t="s">
        <v>51</v>
      </c>
      <c r="C6318" t="s">
        <v>4359</v>
      </c>
      <c r="D6318" t="s">
        <v>42</v>
      </c>
      <c r="E6318" s="103">
        <v>2.5281542812434243E-3</v>
      </c>
      <c r="F6318" s="103">
        <v>678218</v>
      </c>
      <c r="G6318" s="103">
        <v>7</v>
      </c>
      <c r="H6318" t="s">
        <v>1078</v>
      </c>
      <c r="I6318" s="103"/>
    </row>
    <row r="6319" spans="1:9" x14ac:dyDescent="0.35">
      <c r="A6319" t="s">
        <v>4743</v>
      </c>
      <c r="B6319" t="s">
        <v>51</v>
      </c>
      <c r="C6319" t="s">
        <v>4359</v>
      </c>
      <c r="D6319" t="s">
        <v>1767</v>
      </c>
      <c r="E6319" s="103">
        <v>2.5183111856203633E-3</v>
      </c>
      <c r="F6319" s="103">
        <v>678218</v>
      </c>
      <c r="G6319" s="103">
        <v>7</v>
      </c>
      <c r="H6319" t="s">
        <v>1078</v>
      </c>
      <c r="I6319" s="103"/>
    </row>
    <row r="6320" spans="1:9" x14ac:dyDescent="0.35">
      <c r="A6320" t="s">
        <v>4744</v>
      </c>
      <c r="B6320" t="s">
        <v>51</v>
      </c>
      <c r="C6320" t="s">
        <v>4359</v>
      </c>
      <c r="D6320" t="s">
        <v>1768</v>
      </c>
      <c r="E6320" s="103">
        <v>1.6638096182558727E-3</v>
      </c>
      <c r="F6320" s="103">
        <v>678218</v>
      </c>
      <c r="G6320" s="103">
        <v>7</v>
      </c>
      <c r="H6320" t="s">
        <v>1078</v>
      </c>
      <c r="I6320" s="103"/>
    </row>
    <row r="6321" spans="1:9" x14ac:dyDescent="0.35">
      <c r="A6321" t="s">
        <v>4745</v>
      </c>
      <c r="B6321" t="s">
        <v>51</v>
      </c>
      <c r="C6321" t="s">
        <v>4359</v>
      </c>
      <c r="D6321" t="s">
        <v>340</v>
      </c>
      <c r="E6321" s="103">
        <v>2.4345119144174449E-3</v>
      </c>
      <c r="F6321" s="103">
        <v>678218</v>
      </c>
      <c r="G6321" s="103">
        <v>7</v>
      </c>
      <c r="H6321" t="s">
        <v>1078</v>
      </c>
      <c r="I6321" s="103"/>
    </row>
    <row r="6322" spans="1:9" x14ac:dyDescent="0.35">
      <c r="A6322" t="s">
        <v>4746</v>
      </c>
      <c r="B6322" t="s">
        <v>51</v>
      </c>
      <c r="C6322" t="s">
        <v>4359</v>
      </c>
      <c r="D6322" t="s">
        <v>777</v>
      </c>
      <c r="E6322" s="103">
        <v>4.9422274030996478E-3</v>
      </c>
      <c r="F6322" s="103">
        <v>678218</v>
      </c>
      <c r="G6322" s="103">
        <v>7</v>
      </c>
      <c r="H6322" t="s">
        <v>1078</v>
      </c>
      <c r="I6322" s="103"/>
    </row>
    <row r="6323" spans="1:9" x14ac:dyDescent="0.35">
      <c r="A6323" t="s">
        <v>4747</v>
      </c>
      <c r="B6323" t="s">
        <v>51</v>
      </c>
      <c r="C6323" t="s">
        <v>4359</v>
      </c>
      <c r="D6323" t="s">
        <v>776</v>
      </c>
      <c r="E6323" s="103">
        <v>1.2945830843768468E-2</v>
      </c>
      <c r="F6323" s="103">
        <v>678218</v>
      </c>
      <c r="G6323" s="103">
        <v>7</v>
      </c>
      <c r="H6323" t="s">
        <v>1078</v>
      </c>
      <c r="I6323" s="103"/>
    </row>
    <row r="6324" spans="1:9" x14ac:dyDescent="0.35">
      <c r="A6324" t="s">
        <v>238</v>
      </c>
      <c r="B6324" t="s">
        <v>47</v>
      </c>
      <c r="C6324" t="s">
        <v>36</v>
      </c>
      <c r="D6324" t="s">
        <v>54</v>
      </c>
      <c r="E6324" s="103">
        <v>2745</v>
      </c>
      <c r="F6324" s="103">
        <v>678218</v>
      </c>
      <c r="G6324" s="103">
        <v>7</v>
      </c>
      <c r="H6324" t="s">
        <v>54</v>
      </c>
      <c r="I6324" s="103"/>
    </row>
    <row r="6325" spans="1:9" x14ac:dyDescent="0.35">
      <c r="A6325" t="s">
        <v>239</v>
      </c>
      <c r="B6325" t="s">
        <v>48</v>
      </c>
      <c r="C6325" t="s">
        <v>36</v>
      </c>
      <c r="D6325" t="s">
        <v>54</v>
      </c>
      <c r="E6325" s="103">
        <v>154349507.32300001</v>
      </c>
      <c r="F6325" s="103">
        <v>678218</v>
      </c>
      <c r="G6325" s="103">
        <v>7</v>
      </c>
      <c r="H6325" t="s">
        <v>54</v>
      </c>
      <c r="I6325" s="103"/>
    </row>
    <row r="6326" spans="1:9" x14ac:dyDescent="0.35">
      <c r="A6326" t="s">
        <v>240</v>
      </c>
      <c r="B6326" t="s">
        <v>49</v>
      </c>
      <c r="C6326" t="s">
        <v>36</v>
      </c>
      <c r="D6326" t="s">
        <v>54</v>
      </c>
      <c r="E6326" s="103">
        <v>4.0473711992309262E-3</v>
      </c>
      <c r="F6326" s="103">
        <v>678218</v>
      </c>
      <c r="G6326" s="103">
        <v>7</v>
      </c>
      <c r="H6326" t="s">
        <v>54</v>
      </c>
      <c r="I6326" s="103"/>
    </row>
    <row r="6327" spans="1:9" x14ac:dyDescent="0.35">
      <c r="A6327" t="s">
        <v>241</v>
      </c>
      <c r="B6327" t="s">
        <v>50</v>
      </c>
      <c r="C6327" t="s">
        <v>36</v>
      </c>
      <c r="D6327" t="s">
        <v>54</v>
      </c>
      <c r="E6327" s="103">
        <v>227.5809655936587</v>
      </c>
      <c r="F6327" s="103">
        <v>678218</v>
      </c>
      <c r="G6327" s="103">
        <v>7</v>
      </c>
      <c r="H6327" t="s">
        <v>54</v>
      </c>
      <c r="I6327" s="103"/>
    </row>
    <row r="6328" spans="1:9" x14ac:dyDescent="0.35">
      <c r="A6328" t="s">
        <v>1471</v>
      </c>
      <c r="B6328" t="s">
        <v>51</v>
      </c>
      <c r="C6328" t="s">
        <v>36</v>
      </c>
      <c r="D6328" t="s">
        <v>40</v>
      </c>
      <c r="E6328" s="103">
        <v>4.8249009387889272E-2</v>
      </c>
      <c r="F6328" s="103">
        <v>678218</v>
      </c>
      <c r="G6328" s="103">
        <v>7</v>
      </c>
      <c r="H6328" t="s">
        <v>1078</v>
      </c>
      <c r="I6328" s="103"/>
    </row>
    <row r="6329" spans="1:9" x14ac:dyDescent="0.35">
      <c r="A6329" t="s">
        <v>6870</v>
      </c>
      <c r="B6329" t="s">
        <v>51</v>
      </c>
      <c r="C6329" t="s">
        <v>36</v>
      </c>
      <c r="D6329" t="s">
        <v>5070</v>
      </c>
      <c r="E6329" s="103">
        <v>4.8249009387889272E-2</v>
      </c>
      <c r="F6329" s="103">
        <v>678218</v>
      </c>
      <c r="G6329" s="103">
        <v>7</v>
      </c>
      <c r="H6329" t="s">
        <v>1078</v>
      </c>
      <c r="I6329" s="103"/>
    </row>
    <row r="6330" spans="1:9" x14ac:dyDescent="0.35">
      <c r="A6330" t="s">
        <v>6871</v>
      </c>
      <c r="B6330" t="s">
        <v>51</v>
      </c>
      <c r="C6330" t="s">
        <v>36</v>
      </c>
      <c r="D6330" t="s">
        <v>5071</v>
      </c>
      <c r="E6330" s="103">
        <v>4.8249009387889272E-2</v>
      </c>
      <c r="F6330" s="103">
        <v>678218</v>
      </c>
      <c r="G6330" s="103">
        <v>7</v>
      </c>
      <c r="H6330" t="s">
        <v>1078</v>
      </c>
      <c r="I6330" s="103"/>
    </row>
    <row r="6331" spans="1:9" x14ac:dyDescent="0.35">
      <c r="A6331" t="s">
        <v>6872</v>
      </c>
      <c r="B6331" t="s">
        <v>51</v>
      </c>
      <c r="C6331" t="s">
        <v>36</v>
      </c>
      <c r="D6331" t="s">
        <v>5072</v>
      </c>
      <c r="E6331" s="103">
        <v>4.8249009387889272E-2</v>
      </c>
      <c r="F6331" s="103">
        <v>678218</v>
      </c>
      <c r="G6331" s="103">
        <v>7</v>
      </c>
      <c r="H6331" t="s">
        <v>1078</v>
      </c>
      <c r="I6331" s="103"/>
    </row>
    <row r="6332" spans="1:9" x14ac:dyDescent="0.35">
      <c r="A6332" t="s">
        <v>1472</v>
      </c>
      <c r="B6332" t="s">
        <v>51</v>
      </c>
      <c r="C6332" t="s">
        <v>36</v>
      </c>
      <c r="D6332" t="s">
        <v>42</v>
      </c>
      <c r="E6332" s="103">
        <v>4.7919359247633582E-2</v>
      </c>
      <c r="F6332" s="103">
        <v>678218</v>
      </c>
      <c r="G6332" s="103">
        <v>7</v>
      </c>
      <c r="H6332" t="s">
        <v>1078</v>
      </c>
      <c r="I6332" s="103"/>
    </row>
    <row r="6333" spans="1:9" x14ac:dyDescent="0.35">
      <c r="A6333" t="s">
        <v>2437</v>
      </c>
      <c r="B6333" t="s">
        <v>51</v>
      </c>
      <c r="C6333" t="s">
        <v>36</v>
      </c>
      <c r="D6333" t="s">
        <v>1767</v>
      </c>
      <c r="E6333" s="103">
        <v>4.762450210234085E-2</v>
      </c>
      <c r="F6333" s="103">
        <v>678218</v>
      </c>
      <c r="G6333" s="103">
        <v>7</v>
      </c>
      <c r="H6333" t="s">
        <v>1078</v>
      </c>
      <c r="I6333" s="103"/>
    </row>
    <row r="6334" spans="1:9" x14ac:dyDescent="0.35">
      <c r="A6334" t="s">
        <v>2438</v>
      </c>
      <c r="B6334" t="s">
        <v>51</v>
      </c>
      <c r="C6334" t="s">
        <v>36</v>
      </c>
      <c r="D6334" t="s">
        <v>1768</v>
      </c>
      <c r="E6334" s="103">
        <v>3.3957023618484905E-2</v>
      </c>
      <c r="F6334" s="103">
        <v>678218</v>
      </c>
      <c r="G6334" s="103">
        <v>7</v>
      </c>
      <c r="H6334" t="s">
        <v>1078</v>
      </c>
      <c r="I6334" s="103"/>
    </row>
    <row r="6335" spans="1:9" x14ac:dyDescent="0.35">
      <c r="A6335" t="s">
        <v>1473</v>
      </c>
      <c r="B6335" t="s">
        <v>51</v>
      </c>
      <c r="C6335" t="s">
        <v>36</v>
      </c>
      <c r="D6335" t="s">
        <v>340</v>
      </c>
      <c r="E6335" s="103">
        <v>4.5028376950491278E-2</v>
      </c>
      <c r="F6335" s="103">
        <v>678218</v>
      </c>
      <c r="G6335" s="103">
        <v>7</v>
      </c>
      <c r="H6335" t="s">
        <v>1078</v>
      </c>
      <c r="I6335" s="103"/>
    </row>
    <row r="6336" spans="1:9" x14ac:dyDescent="0.35">
      <c r="A6336" t="s">
        <v>1474</v>
      </c>
      <c r="B6336" t="s">
        <v>51</v>
      </c>
      <c r="C6336" t="s">
        <v>36</v>
      </c>
      <c r="D6336" t="s">
        <v>777</v>
      </c>
      <c r="E6336" s="103">
        <v>0.1156550977302766</v>
      </c>
      <c r="F6336" s="103">
        <v>678218</v>
      </c>
      <c r="G6336" s="103">
        <v>7</v>
      </c>
      <c r="H6336" t="s">
        <v>1078</v>
      </c>
      <c r="I6336" s="103"/>
    </row>
    <row r="6337" spans="1:9" x14ac:dyDescent="0.35">
      <c r="A6337" t="s">
        <v>1475</v>
      </c>
      <c r="B6337" t="s">
        <v>51</v>
      </c>
      <c r="C6337" t="s">
        <v>36</v>
      </c>
      <c r="D6337" t="s">
        <v>776</v>
      </c>
      <c r="E6337" s="103">
        <v>0.25559194522922141</v>
      </c>
      <c r="F6337" s="103">
        <v>678218</v>
      </c>
      <c r="G6337" s="103">
        <v>7</v>
      </c>
      <c r="H6337" t="s">
        <v>1078</v>
      </c>
      <c r="I6337" s="103"/>
    </row>
    <row r="6338" spans="1:9" x14ac:dyDescent="0.35">
      <c r="A6338" t="s">
        <v>242</v>
      </c>
      <c r="B6338" t="s">
        <v>47</v>
      </c>
      <c r="C6338" t="s">
        <v>37</v>
      </c>
      <c r="D6338" t="s">
        <v>54</v>
      </c>
      <c r="E6338" s="103">
        <v>156419</v>
      </c>
      <c r="F6338" s="103">
        <v>678218</v>
      </c>
      <c r="G6338" s="103">
        <v>7</v>
      </c>
      <c r="H6338" t="s">
        <v>54</v>
      </c>
      <c r="I6338" s="103"/>
    </row>
    <row r="6339" spans="1:9" x14ac:dyDescent="0.35">
      <c r="A6339" t="s">
        <v>243</v>
      </c>
      <c r="B6339" t="s">
        <v>48</v>
      </c>
      <c r="C6339" t="s">
        <v>37</v>
      </c>
      <c r="D6339" t="s">
        <v>54</v>
      </c>
      <c r="E6339" s="103">
        <v>34823073707.736328</v>
      </c>
      <c r="F6339" s="103">
        <v>678218</v>
      </c>
      <c r="G6339" s="103">
        <v>7</v>
      </c>
      <c r="H6339" t="s">
        <v>54</v>
      </c>
      <c r="I6339" s="103"/>
    </row>
    <row r="6340" spans="1:9" x14ac:dyDescent="0.35">
      <c r="A6340" t="s">
        <v>244</v>
      </c>
      <c r="B6340" t="s">
        <v>49</v>
      </c>
      <c r="C6340" t="s">
        <v>37</v>
      </c>
      <c r="D6340" t="s">
        <v>54</v>
      </c>
      <c r="E6340" s="103">
        <v>0.23063233355646709</v>
      </c>
      <c r="F6340" s="103">
        <v>678218</v>
      </c>
      <c r="G6340" s="103">
        <v>7</v>
      </c>
      <c r="H6340" t="s">
        <v>54</v>
      </c>
      <c r="I6340" s="103"/>
    </row>
    <row r="6341" spans="1:9" x14ac:dyDescent="0.35">
      <c r="A6341" t="s">
        <v>245</v>
      </c>
      <c r="B6341" t="s">
        <v>50</v>
      </c>
      <c r="C6341" t="s">
        <v>37</v>
      </c>
      <c r="D6341" t="s">
        <v>54</v>
      </c>
      <c r="E6341" s="103">
        <v>51344.956500323387</v>
      </c>
      <c r="F6341" s="103">
        <v>678218</v>
      </c>
      <c r="G6341" s="103">
        <v>7</v>
      </c>
      <c r="H6341" t="s">
        <v>54</v>
      </c>
      <c r="I6341" s="103"/>
    </row>
    <row r="6342" spans="1:9" x14ac:dyDescent="0.35">
      <c r="A6342" t="s">
        <v>1441</v>
      </c>
      <c r="B6342" t="s">
        <v>51</v>
      </c>
      <c r="C6342" t="s">
        <v>37</v>
      </c>
      <c r="D6342" t="s">
        <v>40</v>
      </c>
      <c r="E6342" s="103">
        <v>0.18458651218878902</v>
      </c>
      <c r="F6342" s="103">
        <v>678218</v>
      </c>
      <c r="G6342" s="103">
        <v>7</v>
      </c>
      <c r="H6342" t="s">
        <v>1078</v>
      </c>
      <c r="I6342" s="103"/>
    </row>
    <row r="6343" spans="1:9" x14ac:dyDescent="0.35">
      <c r="A6343" t="s">
        <v>6873</v>
      </c>
      <c r="B6343" t="s">
        <v>51</v>
      </c>
      <c r="C6343" t="s">
        <v>37</v>
      </c>
      <c r="D6343" t="s">
        <v>5070</v>
      </c>
      <c r="E6343" s="103">
        <v>0.18704530591321819</v>
      </c>
      <c r="F6343" s="103">
        <v>678218</v>
      </c>
      <c r="G6343" s="103">
        <v>7</v>
      </c>
      <c r="H6343" t="s">
        <v>1078</v>
      </c>
      <c r="I6343" s="103"/>
    </row>
    <row r="6344" spans="1:9" x14ac:dyDescent="0.35">
      <c r="A6344" t="s">
        <v>6874</v>
      </c>
      <c r="B6344" t="s">
        <v>51</v>
      </c>
      <c r="C6344" t="s">
        <v>37</v>
      </c>
      <c r="D6344" t="s">
        <v>5071</v>
      </c>
      <c r="E6344" s="103">
        <v>0.18471526653444043</v>
      </c>
      <c r="F6344" s="103">
        <v>678218</v>
      </c>
      <c r="G6344" s="103">
        <v>7</v>
      </c>
      <c r="H6344" t="s">
        <v>1078</v>
      </c>
      <c r="I6344" s="103"/>
    </row>
    <row r="6345" spans="1:9" x14ac:dyDescent="0.35">
      <c r="A6345" t="s">
        <v>6875</v>
      </c>
      <c r="B6345" t="s">
        <v>51</v>
      </c>
      <c r="C6345" t="s">
        <v>37</v>
      </c>
      <c r="D6345" t="s">
        <v>5072</v>
      </c>
      <c r="E6345" s="103">
        <v>0.18661649165397579</v>
      </c>
      <c r="F6345" s="103">
        <v>678218</v>
      </c>
      <c r="G6345" s="103">
        <v>7</v>
      </c>
      <c r="H6345" t="s">
        <v>1078</v>
      </c>
      <c r="I6345" s="103"/>
    </row>
    <row r="6346" spans="1:9" x14ac:dyDescent="0.35">
      <c r="A6346" t="s">
        <v>1442</v>
      </c>
      <c r="B6346" t="s">
        <v>51</v>
      </c>
      <c r="C6346" t="s">
        <v>37</v>
      </c>
      <c r="D6346" t="s">
        <v>42</v>
      </c>
      <c r="E6346" s="103">
        <v>0.18634371683510761</v>
      </c>
      <c r="F6346" s="103">
        <v>678218</v>
      </c>
      <c r="G6346" s="103">
        <v>7</v>
      </c>
      <c r="H6346" t="s">
        <v>1078</v>
      </c>
      <c r="I6346" s="103"/>
    </row>
    <row r="6347" spans="1:9" x14ac:dyDescent="0.35">
      <c r="A6347" t="s">
        <v>2395</v>
      </c>
      <c r="B6347" t="s">
        <v>51</v>
      </c>
      <c r="C6347" t="s">
        <v>37</v>
      </c>
      <c r="D6347" t="s">
        <v>1767</v>
      </c>
      <c r="E6347" s="103">
        <v>0.18588328670344381</v>
      </c>
      <c r="F6347" s="103">
        <v>678218</v>
      </c>
      <c r="G6347" s="103">
        <v>7</v>
      </c>
      <c r="H6347" t="s">
        <v>1078</v>
      </c>
      <c r="I6347" s="103"/>
    </row>
    <row r="6348" spans="1:9" x14ac:dyDescent="0.35">
      <c r="A6348" t="s">
        <v>2396</v>
      </c>
      <c r="B6348" t="s">
        <v>51</v>
      </c>
      <c r="C6348" t="s">
        <v>37</v>
      </c>
      <c r="D6348" t="s">
        <v>1768</v>
      </c>
      <c r="E6348" s="103">
        <v>0.13183951401718166</v>
      </c>
      <c r="F6348" s="103">
        <v>678218</v>
      </c>
      <c r="G6348" s="103">
        <v>7</v>
      </c>
      <c r="H6348" t="s">
        <v>1078</v>
      </c>
      <c r="I6348" s="103"/>
    </row>
    <row r="6349" spans="1:9" x14ac:dyDescent="0.35">
      <c r="A6349" t="s">
        <v>1443</v>
      </c>
      <c r="B6349" t="s">
        <v>51</v>
      </c>
      <c r="C6349" t="s">
        <v>37</v>
      </c>
      <c r="D6349" t="s">
        <v>340</v>
      </c>
      <c r="E6349" s="103">
        <v>0.17677880636036658</v>
      </c>
      <c r="F6349" s="103">
        <v>678218</v>
      </c>
      <c r="G6349" s="103">
        <v>7</v>
      </c>
      <c r="H6349" t="s">
        <v>1078</v>
      </c>
      <c r="I6349" s="103"/>
    </row>
    <row r="6350" spans="1:9" x14ac:dyDescent="0.35">
      <c r="A6350" t="s">
        <v>1444</v>
      </c>
      <c r="B6350" t="s">
        <v>51</v>
      </c>
      <c r="C6350" t="s">
        <v>37</v>
      </c>
      <c r="D6350" t="s">
        <v>777</v>
      </c>
      <c r="E6350" s="103">
        <v>0.39681130432795697</v>
      </c>
      <c r="F6350" s="103">
        <v>678218</v>
      </c>
      <c r="G6350" s="103">
        <v>7</v>
      </c>
      <c r="H6350" t="s">
        <v>1078</v>
      </c>
      <c r="I6350" s="103"/>
    </row>
    <row r="6351" spans="1:9" x14ac:dyDescent="0.35">
      <c r="A6351" t="s">
        <v>1445</v>
      </c>
      <c r="B6351" t="s">
        <v>51</v>
      </c>
      <c r="C6351" t="s">
        <v>37</v>
      </c>
      <c r="D6351" t="s">
        <v>776</v>
      </c>
      <c r="E6351" s="103">
        <v>0.97409387082301424</v>
      </c>
      <c r="F6351" s="103">
        <v>678218</v>
      </c>
      <c r="G6351" s="103">
        <v>7</v>
      </c>
      <c r="H6351" t="s">
        <v>1078</v>
      </c>
      <c r="I6351" s="103"/>
    </row>
    <row r="6352" spans="1:9" x14ac:dyDescent="0.35">
      <c r="A6352" t="s">
        <v>246</v>
      </c>
      <c r="B6352" t="s">
        <v>47</v>
      </c>
      <c r="C6352" t="s">
        <v>38</v>
      </c>
      <c r="D6352" t="s">
        <v>54</v>
      </c>
      <c r="E6352" s="103">
        <v>23549</v>
      </c>
      <c r="F6352" s="103">
        <v>678218</v>
      </c>
      <c r="G6352" s="103">
        <v>7</v>
      </c>
      <c r="H6352" t="s">
        <v>54</v>
      </c>
      <c r="I6352" s="103"/>
    </row>
    <row r="6353" spans="1:9" x14ac:dyDescent="0.35">
      <c r="A6353" t="s">
        <v>247</v>
      </c>
      <c r="B6353" t="s">
        <v>48</v>
      </c>
      <c r="C6353" t="s">
        <v>38</v>
      </c>
      <c r="D6353" t="s">
        <v>54</v>
      </c>
      <c r="E6353" s="103">
        <v>3032693093.4070001</v>
      </c>
      <c r="F6353" s="103">
        <v>678218</v>
      </c>
      <c r="G6353" s="103">
        <v>7</v>
      </c>
      <c r="H6353" t="s">
        <v>54</v>
      </c>
      <c r="I6353" s="103"/>
    </row>
    <row r="6354" spans="1:9" x14ac:dyDescent="0.35">
      <c r="A6354" t="s">
        <v>248</v>
      </c>
      <c r="B6354" t="s">
        <v>49</v>
      </c>
      <c r="C6354" t="s">
        <v>38</v>
      </c>
      <c r="D6354" t="s">
        <v>54</v>
      </c>
      <c r="E6354" s="103">
        <v>3.4721874087682722E-2</v>
      </c>
      <c r="F6354" s="103">
        <v>678218</v>
      </c>
      <c r="G6354" s="103">
        <v>7</v>
      </c>
      <c r="H6354" t="s">
        <v>54</v>
      </c>
      <c r="I6354" s="103"/>
    </row>
    <row r="6355" spans="1:9" x14ac:dyDescent="0.35">
      <c r="A6355" t="s">
        <v>249</v>
      </c>
      <c r="B6355" t="s">
        <v>50</v>
      </c>
      <c r="C6355" t="s">
        <v>38</v>
      </c>
      <c r="D6355" t="s">
        <v>54</v>
      </c>
      <c r="E6355" s="103">
        <v>4471.5609043213244</v>
      </c>
      <c r="F6355" s="103">
        <v>678218</v>
      </c>
      <c r="G6355" s="103">
        <v>7</v>
      </c>
      <c r="H6355" t="s">
        <v>54</v>
      </c>
      <c r="I6355" s="103"/>
    </row>
    <row r="6356" spans="1:9" x14ac:dyDescent="0.35">
      <c r="A6356" t="s">
        <v>1446</v>
      </c>
      <c r="B6356" t="s">
        <v>51</v>
      </c>
      <c r="C6356" t="s">
        <v>38</v>
      </c>
      <c r="D6356" t="s">
        <v>40</v>
      </c>
      <c r="E6356" s="103">
        <v>0.10879737123848403</v>
      </c>
      <c r="F6356" s="103">
        <v>678218</v>
      </c>
      <c r="G6356" s="103">
        <v>7</v>
      </c>
      <c r="H6356" t="s">
        <v>1078</v>
      </c>
      <c r="I6356" s="103"/>
    </row>
    <row r="6357" spans="1:9" x14ac:dyDescent="0.35">
      <c r="A6357" t="s">
        <v>6876</v>
      </c>
      <c r="B6357" t="s">
        <v>51</v>
      </c>
      <c r="C6357" t="s">
        <v>38</v>
      </c>
      <c r="D6357" t="s">
        <v>5070</v>
      </c>
      <c r="E6357" s="103">
        <v>0.11956647033818771</v>
      </c>
      <c r="F6357" s="103">
        <v>678218</v>
      </c>
      <c r="G6357" s="103">
        <v>7</v>
      </c>
      <c r="H6357" t="s">
        <v>1078</v>
      </c>
      <c r="I6357" s="103"/>
    </row>
    <row r="6358" spans="1:9" x14ac:dyDescent="0.35">
      <c r="A6358" t="s">
        <v>6877</v>
      </c>
      <c r="B6358" t="s">
        <v>51</v>
      </c>
      <c r="C6358" t="s">
        <v>38</v>
      </c>
      <c r="D6358" t="s">
        <v>5071</v>
      </c>
      <c r="E6358" s="103">
        <v>0.10910196023390971</v>
      </c>
      <c r="F6358" s="103">
        <v>678218</v>
      </c>
      <c r="G6358" s="103">
        <v>7</v>
      </c>
      <c r="H6358" t="s">
        <v>1078</v>
      </c>
      <c r="I6358" s="103"/>
    </row>
    <row r="6359" spans="1:9" x14ac:dyDescent="0.35">
      <c r="A6359" t="s">
        <v>6878</v>
      </c>
      <c r="B6359" t="s">
        <v>51</v>
      </c>
      <c r="C6359" t="s">
        <v>38</v>
      </c>
      <c r="D6359" t="s">
        <v>5072</v>
      </c>
      <c r="E6359" s="103">
        <v>0.1134099590947031</v>
      </c>
      <c r="F6359" s="103">
        <v>678218</v>
      </c>
      <c r="G6359" s="103">
        <v>7</v>
      </c>
      <c r="H6359" t="s">
        <v>1078</v>
      </c>
      <c r="I6359" s="103"/>
    </row>
    <row r="6360" spans="1:9" x14ac:dyDescent="0.35">
      <c r="A6360" t="s">
        <v>1447</v>
      </c>
      <c r="B6360" t="s">
        <v>51</v>
      </c>
      <c r="C6360" t="s">
        <v>38</v>
      </c>
      <c r="D6360" t="s">
        <v>42</v>
      </c>
      <c r="E6360" s="103">
        <v>0.11933936370397465</v>
      </c>
      <c r="F6360" s="103">
        <v>678218</v>
      </c>
      <c r="G6360" s="103">
        <v>7</v>
      </c>
      <c r="H6360" t="s">
        <v>1078</v>
      </c>
      <c r="I6360" s="103"/>
    </row>
    <row r="6361" spans="1:9" x14ac:dyDescent="0.35">
      <c r="A6361" t="s">
        <v>2397</v>
      </c>
      <c r="B6361" t="s">
        <v>51</v>
      </c>
      <c r="C6361" t="s">
        <v>38</v>
      </c>
      <c r="D6361" t="s">
        <v>1767</v>
      </c>
      <c r="E6361" s="103">
        <v>0.11926535866091839</v>
      </c>
      <c r="F6361" s="103">
        <v>678218</v>
      </c>
      <c r="G6361" s="103">
        <v>7</v>
      </c>
      <c r="H6361" t="s">
        <v>1078</v>
      </c>
      <c r="I6361" s="103"/>
    </row>
    <row r="6362" spans="1:9" x14ac:dyDescent="0.35">
      <c r="A6362" t="s">
        <v>2398</v>
      </c>
      <c r="B6362" t="s">
        <v>51</v>
      </c>
      <c r="C6362" t="s">
        <v>38</v>
      </c>
      <c r="D6362" t="s">
        <v>1768</v>
      </c>
      <c r="E6362" s="103">
        <v>8.7934875217766995E-2</v>
      </c>
      <c r="F6362" s="103">
        <v>678218</v>
      </c>
      <c r="G6362" s="103">
        <v>7</v>
      </c>
      <c r="H6362" t="s">
        <v>1078</v>
      </c>
      <c r="I6362" s="103"/>
    </row>
    <row r="6363" spans="1:9" x14ac:dyDescent="0.35">
      <c r="A6363" t="s">
        <v>1448</v>
      </c>
      <c r="B6363" t="s">
        <v>51</v>
      </c>
      <c r="C6363" t="s">
        <v>38</v>
      </c>
      <c r="D6363" t="s">
        <v>340</v>
      </c>
      <c r="E6363" s="103">
        <v>9.7589455592311566E-2</v>
      </c>
      <c r="F6363" s="103">
        <v>678218</v>
      </c>
      <c r="G6363" s="103">
        <v>7</v>
      </c>
      <c r="H6363" t="s">
        <v>1078</v>
      </c>
      <c r="I6363" s="103"/>
    </row>
    <row r="6364" spans="1:9" x14ac:dyDescent="0.35">
      <c r="A6364" t="s">
        <v>1449</v>
      </c>
      <c r="B6364" t="s">
        <v>51</v>
      </c>
      <c r="C6364" t="s">
        <v>38</v>
      </c>
      <c r="D6364" t="s">
        <v>777</v>
      </c>
      <c r="E6364" s="103">
        <v>0.25631636624490578</v>
      </c>
      <c r="F6364" s="103">
        <v>678218</v>
      </c>
      <c r="G6364" s="103">
        <v>7</v>
      </c>
      <c r="H6364" t="s">
        <v>1078</v>
      </c>
      <c r="I6364" s="103"/>
    </row>
    <row r="6365" spans="1:9" x14ac:dyDescent="0.35">
      <c r="A6365" t="s">
        <v>1450</v>
      </c>
      <c r="B6365" t="s">
        <v>51</v>
      </c>
      <c r="C6365" t="s">
        <v>38</v>
      </c>
      <c r="D6365" t="s">
        <v>776</v>
      </c>
      <c r="E6365" s="103">
        <v>0.5800729966025181</v>
      </c>
      <c r="F6365" s="103">
        <v>678218</v>
      </c>
      <c r="G6365" s="103">
        <v>7</v>
      </c>
      <c r="H6365" t="s">
        <v>1078</v>
      </c>
      <c r="I6365" s="103"/>
    </row>
    <row r="6366" spans="1:9" x14ac:dyDescent="0.35">
      <c r="A6366" t="s">
        <v>250</v>
      </c>
      <c r="B6366" t="s">
        <v>47</v>
      </c>
      <c r="C6366" t="s">
        <v>39</v>
      </c>
      <c r="D6366" t="s">
        <v>54</v>
      </c>
      <c r="E6366" s="103">
        <v>0</v>
      </c>
      <c r="F6366" s="103">
        <v>678218</v>
      </c>
      <c r="G6366" s="103">
        <v>7</v>
      </c>
      <c r="H6366" t="s">
        <v>54</v>
      </c>
      <c r="I6366" s="103"/>
    </row>
    <row r="6367" spans="1:9" x14ac:dyDescent="0.35">
      <c r="A6367" t="s">
        <v>251</v>
      </c>
      <c r="B6367" t="s">
        <v>48</v>
      </c>
      <c r="C6367" t="s">
        <v>39</v>
      </c>
      <c r="D6367" t="s">
        <v>54</v>
      </c>
      <c r="E6367" s="103">
        <v>0</v>
      </c>
      <c r="F6367" s="103">
        <v>678218</v>
      </c>
      <c r="G6367" s="103">
        <v>7</v>
      </c>
      <c r="H6367" t="s">
        <v>54</v>
      </c>
      <c r="I6367" s="103"/>
    </row>
    <row r="6368" spans="1:9" x14ac:dyDescent="0.35">
      <c r="A6368" t="s">
        <v>252</v>
      </c>
      <c r="B6368" t="s">
        <v>49</v>
      </c>
      <c r="C6368" t="s">
        <v>39</v>
      </c>
      <c r="D6368" t="s">
        <v>54</v>
      </c>
      <c r="E6368" s="103">
        <v>0</v>
      </c>
      <c r="F6368" s="103">
        <v>678218</v>
      </c>
      <c r="G6368" s="103">
        <v>7</v>
      </c>
      <c r="H6368" t="s">
        <v>54</v>
      </c>
      <c r="I6368" s="103"/>
    </row>
    <row r="6369" spans="1:9" x14ac:dyDescent="0.35">
      <c r="A6369" t="s">
        <v>253</v>
      </c>
      <c r="B6369" t="s">
        <v>50</v>
      </c>
      <c r="C6369" t="s">
        <v>39</v>
      </c>
      <c r="D6369" t="s">
        <v>54</v>
      </c>
      <c r="E6369" s="103">
        <v>0</v>
      </c>
      <c r="F6369" s="103">
        <v>678218</v>
      </c>
      <c r="G6369" s="103">
        <v>7</v>
      </c>
      <c r="H6369" t="s">
        <v>54</v>
      </c>
      <c r="I6369" s="103"/>
    </row>
    <row r="6370" spans="1:9" x14ac:dyDescent="0.35">
      <c r="A6370" t="s">
        <v>2996</v>
      </c>
      <c r="B6370" t="s">
        <v>47</v>
      </c>
      <c r="C6370" t="s">
        <v>2588</v>
      </c>
      <c r="D6370" t="s">
        <v>54</v>
      </c>
      <c r="E6370" s="103">
        <v>62339</v>
      </c>
      <c r="F6370" s="103">
        <v>678218</v>
      </c>
      <c r="G6370" s="103">
        <v>7</v>
      </c>
      <c r="H6370" t="s">
        <v>54</v>
      </c>
      <c r="I6370" s="103"/>
    </row>
    <row r="6371" spans="1:9" x14ac:dyDescent="0.35">
      <c r="A6371" t="s">
        <v>2997</v>
      </c>
      <c r="B6371" t="s">
        <v>48</v>
      </c>
      <c r="C6371" t="s">
        <v>2588</v>
      </c>
      <c r="D6371" t="s">
        <v>54</v>
      </c>
      <c r="E6371" s="103">
        <v>295031473.18359375</v>
      </c>
      <c r="F6371" s="103">
        <v>678218</v>
      </c>
      <c r="G6371" s="103">
        <v>7</v>
      </c>
      <c r="H6371" t="s">
        <v>54</v>
      </c>
      <c r="I6371" s="103"/>
    </row>
    <row r="6372" spans="1:9" x14ac:dyDescent="0.35">
      <c r="A6372" t="s">
        <v>2998</v>
      </c>
      <c r="B6372" t="s">
        <v>49</v>
      </c>
      <c r="C6372" t="s">
        <v>2588</v>
      </c>
      <c r="D6372" t="s">
        <v>54</v>
      </c>
      <c r="E6372" s="103">
        <v>9.1915873657142683E-2</v>
      </c>
      <c r="F6372" s="103">
        <v>678218</v>
      </c>
      <c r="G6372" s="103">
        <v>7</v>
      </c>
      <c r="H6372" t="s">
        <v>54</v>
      </c>
      <c r="I6372" s="103"/>
    </row>
    <row r="6373" spans="1:9" x14ac:dyDescent="0.35">
      <c r="A6373" t="s">
        <v>2999</v>
      </c>
      <c r="B6373" t="s">
        <v>50</v>
      </c>
      <c r="C6373" t="s">
        <v>2588</v>
      </c>
      <c r="D6373" t="s">
        <v>54</v>
      </c>
      <c r="E6373" s="103">
        <v>435.00979505644756</v>
      </c>
      <c r="F6373" s="103">
        <v>678218</v>
      </c>
      <c r="G6373" s="103">
        <v>7</v>
      </c>
      <c r="H6373" t="s">
        <v>54</v>
      </c>
      <c r="I6373" s="103"/>
    </row>
    <row r="6374" spans="1:9" x14ac:dyDescent="0.35">
      <c r="A6374" t="s">
        <v>3000</v>
      </c>
      <c r="B6374" t="s">
        <v>51</v>
      </c>
      <c r="C6374" t="s">
        <v>2588</v>
      </c>
      <c r="D6374" t="s">
        <v>40</v>
      </c>
      <c r="E6374" s="103">
        <v>3.9313457420449361E-3</v>
      </c>
      <c r="F6374" s="103">
        <v>678218</v>
      </c>
      <c r="G6374" s="103">
        <v>7</v>
      </c>
      <c r="H6374" t="s">
        <v>1078</v>
      </c>
      <c r="I6374" s="103"/>
    </row>
    <row r="6375" spans="1:9" x14ac:dyDescent="0.35">
      <c r="A6375" t="s">
        <v>6879</v>
      </c>
      <c r="B6375" t="s">
        <v>51</v>
      </c>
      <c r="C6375" t="s">
        <v>2588</v>
      </c>
      <c r="D6375" t="s">
        <v>5070</v>
      </c>
      <c r="E6375" s="103">
        <v>4.1319952807256314E-3</v>
      </c>
      <c r="F6375" s="103">
        <v>678218</v>
      </c>
      <c r="G6375" s="103">
        <v>7</v>
      </c>
      <c r="H6375" t="s">
        <v>1078</v>
      </c>
      <c r="I6375" s="103"/>
    </row>
    <row r="6376" spans="1:9" x14ac:dyDescent="0.35">
      <c r="A6376" t="s">
        <v>6880</v>
      </c>
      <c r="B6376" t="s">
        <v>51</v>
      </c>
      <c r="C6376" t="s">
        <v>2588</v>
      </c>
      <c r="D6376" t="s">
        <v>5071</v>
      </c>
      <c r="E6376" s="103">
        <v>3.9340056435547346E-3</v>
      </c>
      <c r="F6376" s="103">
        <v>678218</v>
      </c>
      <c r="G6376" s="103">
        <v>7</v>
      </c>
      <c r="H6376" t="s">
        <v>1078</v>
      </c>
      <c r="I6376" s="103"/>
    </row>
    <row r="6377" spans="1:9" x14ac:dyDescent="0.35">
      <c r="A6377" t="s">
        <v>6881</v>
      </c>
      <c r="B6377" t="s">
        <v>51</v>
      </c>
      <c r="C6377" t="s">
        <v>2588</v>
      </c>
      <c r="D6377" t="s">
        <v>5072</v>
      </c>
      <c r="E6377" s="103">
        <v>4.1305552435099658E-3</v>
      </c>
      <c r="F6377" s="103">
        <v>678218</v>
      </c>
      <c r="G6377" s="103">
        <v>7</v>
      </c>
      <c r="H6377" t="s">
        <v>1078</v>
      </c>
      <c r="I6377" s="103"/>
    </row>
    <row r="6378" spans="1:9" x14ac:dyDescent="0.35">
      <c r="A6378" t="s">
        <v>3001</v>
      </c>
      <c r="B6378" t="s">
        <v>51</v>
      </c>
      <c r="C6378" t="s">
        <v>2588</v>
      </c>
      <c r="D6378" t="s">
        <v>42</v>
      </c>
      <c r="E6378" s="103">
        <v>4.1051418481336949E-3</v>
      </c>
      <c r="F6378" s="103">
        <v>678218</v>
      </c>
      <c r="G6378" s="103">
        <v>7</v>
      </c>
      <c r="H6378" t="s">
        <v>1078</v>
      </c>
      <c r="I6378" s="103"/>
    </row>
    <row r="6379" spans="1:9" x14ac:dyDescent="0.35">
      <c r="A6379" t="s">
        <v>3002</v>
      </c>
      <c r="B6379" t="s">
        <v>51</v>
      </c>
      <c r="C6379" t="s">
        <v>2588</v>
      </c>
      <c r="D6379" t="s">
        <v>1767</v>
      </c>
      <c r="E6379" s="103">
        <v>4.0763288823479548E-3</v>
      </c>
      <c r="F6379" s="103">
        <v>678218</v>
      </c>
      <c r="G6379" s="103">
        <v>7</v>
      </c>
      <c r="H6379" t="s">
        <v>1078</v>
      </c>
      <c r="I6379" s="103"/>
    </row>
    <row r="6380" spans="1:9" x14ac:dyDescent="0.35">
      <c r="A6380" t="s">
        <v>3003</v>
      </c>
      <c r="B6380" t="s">
        <v>51</v>
      </c>
      <c r="C6380" t="s">
        <v>2588</v>
      </c>
      <c r="D6380" t="s">
        <v>1768</v>
      </c>
      <c r="E6380" s="103">
        <v>2.6172703526949909E-3</v>
      </c>
      <c r="F6380" s="103">
        <v>678218</v>
      </c>
      <c r="G6380" s="103">
        <v>7</v>
      </c>
      <c r="H6380" t="s">
        <v>1078</v>
      </c>
      <c r="I6380" s="103"/>
    </row>
    <row r="6381" spans="1:9" x14ac:dyDescent="0.35">
      <c r="A6381" t="s">
        <v>3004</v>
      </c>
      <c r="B6381" t="s">
        <v>51</v>
      </c>
      <c r="C6381" t="s">
        <v>2588</v>
      </c>
      <c r="D6381" t="s">
        <v>340</v>
      </c>
      <c r="E6381" s="103">
        <v>4.0261504818209825E-3</v>
      </c>
      <c r="F6381" s="103">
        <v>678218</v>
      </c>
      <c r="G6381" s="103">
        <v>7</v>
      </c>
      <c r="H6381" t="s">
        <v>1078</v>
      </c>
      <c r="I6381" s="103"/>
    </row>
    <row r="6382" spans="1:9" x14ac:dyDescent="0.35">
      <c r="A6382" t="s">
        <v>3005</v>
      </c>
      <c r="B6382" t="s">
        <v>51</v>
      </c>
      <c r="C6382" t="s">
        <v>2588</v>
      </c>
      <c r="D6382" t="s">
        <v>777</v>
      </c>
      <c r="E6382" s="103">
        <v>9.0040527776315514E-3</v>
      </c>
      <c r="F6382" s="103">
        <v>678218</v>
      </c>
      <c r="G6382" s="103">
        <v>7</v>
      </c>
      <c r="H6382" t="s">
        <v>1078</v>
      </c>
      <c r="I6382" s="103"/>
    </row>
    <row r="6383" spans="1:9" x14ac:dyDescent="0.35">
      <c r="A6383" t="s">
        <v>3006</v>
      </c>
      <c r="B6383" t="s">
        <v>51</v>
      </c>
      <c r="C6383" t="s">
        <v>2588</v>
      </c>
      <c r="D6383" t="s">
        <v>776</v>
      </c>
      <c r="E6383" s="103">
        <v>2.1059978249755123E-2</v>
      </c>
      <c r="F6383" s="103">
        <v>678218</v>
      </c>
      <c r="G6383" s="103">
        <v>7</v>
      </c>
      <c r="H6383" t="s">
        <v>1078</v>
      </c>
      <c r="I6383" s="103"/>
    </row>
    <row r="6384" spans="1:9" x14ac:dyDescent="0.35">
      <c r="A6384" t="s">
        <v>3007</v>
      </c>
      <c r="B6384" t="s">
        <v>47</v>
      </c>
      <c r="C6384" t="s">
        <v>2589</v>
      </c>
      <c r="D6384" t="s">
        <v>54</v>
      </c>
      <c r="E6384" s="103">
        <v>287598</v>
      </c>
      <c r="F6384" s="103">
        <v>678218</v>
      </c>
      <c r="G6384" s="103">
        <v>7</v>
      </c>
      <c r="H6384" t="s">
        <v>54</v>
      </c>
      <c r="I6384" s="103"/>
    </row>
    <row r="6385" spans="1:9" x14ac:dyDescent="0.35">
      <c r="A6385" t="s">
        <v>3008</v>
      </c>
      <c r="B6385" t="s">
        <v>48</v>
      </c>
      <c r="C6385" t="s">
        <v>2589</v>
      </c>
      <c r="D6385" t="s">
        <v>54</v>
      </c>
      <c r="E6385" s="103">
        <v>3394079400</v>
      </c>
      <c r="F6385" s="103">
        <v>678218</v>
      </c>
      <c r="G6385" s="103">
        <v>7</v>
      </c>
      <c r="H6385" t="s">
        <v>54</v>
      </c>
      <c r="I6385" s="103"/>
    </row>
    <row r="6386" spans="1:9" x14ac:dyDescent="0.35">
      <c r="A6386" t="s">
        <v>3009</v>
      </c>
      <c r="B6386" t="s">
        <v>49</v>
      </c>
      <c r="C6386" t="s">
        <v>2589</v>
      </c>
      <c r="D6386" t="s">
        <v>54</v>
      </c>
      <c r="E6386" s="103">
        <v>0.42404949441035183</v>
      </c>
      <c r="F6386" s="103">
        <v>678218</v>
      </c>
      <c r="G6386" s="103">
        <v>7</v>
      </c>
      <c r="H6386" t="s">
        <v>54</v>
      </c>
      <c r="I6386" s="103"/>
    </row>
    <row r="6387" spans="1:9" x14ac:dyDescent="0.35">
      <c r="A6387" t="s">
        <v>3010</v>
      </c>
      <c r="B6387" t="s">
        <v>50</v>
      </c>
      <c r="C6387" t="s">
        <v>2589</v>
      </c>
      <c r="D6387" t="s">
        <v>54</v>
      </c>
      <c r="E6387" s="103">
        <v>5004.4077273089188</v>
      </c>
      <c r="F6387" s="103">
        <v>678218</v>
      </c>
      <c r="G6387" s="103">
        <v>7</v>
      </c>
      <c r="H6387" t="s">
        <v>54</v>
      </c>
      <c r="I6387" s="103"/>
    </row>
    <row r="6388" spans="1:9" x14ac:dyDescent="0.35">
      <c r="A6388" t="s">
        <v>3011</v>
      </c>
      <c r="B6388" t="s">
        <v>51</v>
      </c>
      <c r="C6388" t="s">
        <v>2589</v>
      </c>
      <c r="D6388" t="s">
        <v>40</v>
      </c>
      <c r="E6388" s="103">
        <v>9.8988755088948669E-3</v>
      </c>
      <c r="F6388" s="103">
        <v>678218</v>
      </c>
      <c r="G6388" s="103">
        <v>7</v>
      </c>
      <c r="H6388" t="s">
        <v>1078</v>
      </c>
      <c r="I6388" s="103"/>
    </row>
    <row r="6389" spans="1:9" x14ac:dyDescent="0.35">
      <c r="A6389" t="s">
        <v>6882</v>
      </c>
      <c r="B6389" t="s">
        <v>51</v>
      </c>
      <c r="C6389" t="s">
        <v>2589</v>
      </c>
      <c r="D6389" t="s">
        <v>5070</v>
      </c>
      <c r="E6389" s="103">
        <v>1.0191997479660762E-2</v>
      </c>
      <c r="F6389" s="103">
        <v>678218</v>
      </c>
      <c r="G6389" s="103">
        <v>7</v>
      </c>
      <c r="H6389" t="s">
        <v>1078</v>
      </c>
      <c r="I6389" s="103"/>
    </row>
    <row r="6390" spans="1:9" x14ac:dyDescent="0.35">
      <c r="A6390" t="s">
        <v>6883</v>
      </c>
      <c r="B6390" t="s">
        <v>51</v>
      </c>
      <c r="C6390" t="s">
        <v>2589</v>
      </c>
      <c r="D6390" t="s">
        <v>5071</v>
      </c>
      <c r="E6390" s="103">
        <v>9.91630615103627E-3</v>
      </c>
      <c r="F6390" s="103">
        <v>678218</v>
      </c>
      <c r="G6390" s="103">
        <v>7</v>
      </c>
      <c r="H6390" t="s">
        <v>1078</v>
      </c>
      <c r="I6390" s="103"/>
    </row>
    <row r="6391" spans="1:9" x14ac:dyDescent="0.35">
      <c r="A6391" t="s">
        <v>6884</v>
      </c>
      <c r="B6391" t="s">
        <v>51</v>
      </c>
      <c r="C6391" t="s">
        <v>2589</v>
      </c>
      <c r="D6391" t="s">
        <v>5072</v>
      </c>
      <c r="E6391" s="103">
        <v>1.019107209874847E-2</v>
      </c>
      <c r="F6391" s="103">
        <v>678218</v>
      </c>
      <c r="G6391" s="103">
        <v>7</v>
      </c>
      <c r="H6391" t="s">
        <v>1078</v>
      </c>
      <c r="I6391" s="103"/>
    </row>
    <row r="6392" spans="1:9" x14ac:dyDescent="0.35">
      <c r="A6392" t="s">
        <v>3012</v>
      </c>
      <c r="B6392" t="s">
        <v>51</v>
      </c>
      <c r="C6392" t="s">
        <v>2589</v>
      </c>
      <c r="D6392" t="s">
        <v>42</v>
      </c>
      <c r="E6392" s="103">
        <v>1.0128160115703885E-2</v>
      </c>
      <c r="F6392" s="103">
        <v>678218</v>
      </c>
      <c r="G6392" s="103">
        <v>7</v>
      </c>
      <c r="H6392" t="s">
        <v>1078</v>
      </c>
      <c r="I6392" s="103"/>
    </row>
    <row r="6393" spans="1:9" x14ac:dyDescent="0.35">
      <c r="A6393" t="s">
        <v>3013</v>
      </c>
      <c r="B6393" t="s">
        <v>51</v>
      </c>
      <c r="C6393" t="s">
        <v>2589</v>
      </c>
      <c r="D6393" t="s">
        <v>1767</v>
      </c>
      <c r="E6393" s="103">
        <v>9.9879829173409422E-3</v>
      </c>
      <c r="F6393" s="103">
        <v>678218</v>
      </c>
      <c r="G6393" s="103">
        <v>7</v>
      </c>
      <c r="H6393" t="s">
        <v>1078</v>
      </c>
      <c r="I6393" s="103"/>
    </row>
    <row r="6394" spans="1:9" x14ac:dyDescent="0.35">
      <c r="A6394" t="s">
        <v>3014</v>
      </c>
      <c r="B6394" t="s">
        <v>51</v>
      </c>
      <c r="C6394" t="s">
        <v>2589</v>
      </c>
      <c r="D6394" t="s">
        <v>1768</v>
      </c>
      <c r="E6394" s="103">
        <v>5.8337875913429304E-3</v>
      </c>
      <c r="F6394" s="103">
        <v>678218</v>
      </c>
      <c r="G6394" s="103">
        <v>7</v>
      </c>
      <c r="H6394" t="s">
        <v>1078</v>
      </c>
      <c r="I6394" s="103"/>
    </row>
    <row r="6395" spans="1:9" x14ac:dyDescent="0.35">
      <c r="A6395" t="s">
        <v>3015</v>
      </c>
      <c r="B6395" t="s">
        <v>51</v>
      </c>
      <c r="C6395" t="s">
        <v>2589</v>
      </c>
      <c r="D6395" t="s">
        <v>340</v>
      </c>
      <c r="E6395" s="103">
        <v>9.9470876658774594E-3</v>
      </c>
      <c r="F6395" s="103">
        <v>678218</v>
      </c>
      <c r="G6395" s="103">
        <v>7</v>
      </c>
      <c r="H6395" t="s">
        <v>1078</v>
      </c>
      <c r="I6395" s="103"/>
    </row>
    <row r="6396" spans="1:9" x14ac:dyDescent="0.35">
      <c r="A6396" t="s">
        <v>3016</v>
      </c>
      <c r="B6396" t="s">
        <v>51</v>
      </c>
      <c r="C6396" t="s">
        <v>2589</v>
      </c>
      <c r="D6396" t="s">
        <v>777</v>
      </c>
      <c r="E6396" s="103">
        <v>1.8716910767140448E-2</v>
      </c>
      <c r="F6396" s="103">
        <v>678218</v>
      </c>
      <c r="G6396" s="103">
        <v>7</v>
      </c>
      <c r="H6396" t="s">
        <v>1078</v>
      </c>
      <c r="I6396" s="103"/>
    </row>
    <row r="6397" spans="1:9" x14ac:dyDescent="0.35">
      <c r="A6397" t="s">
        <v>3017</v>
      </c>
      <c r="B6397" t="s">
        <v>51</v>
      </c>
      <c r="C6397" t="s">
        <v>2589</v>
      </c>
      <c r="D6397" t="s">
        <v>776</v>
      </c>
      <c r="E6397" s="103">
        <v>5.0200273022466359E-2</v>
      </c>
      <c r="F6397" s="103">
        <v>678218</v>
      </c>
      <c r="G6397" s="103">
        <v>7</v>
      </c>
      <c r="H6397" t="s">
        <v>1078</v>
      </c>
      <c r="I6397" s="103"/>
    </row>
    <row r="6398" spans="1:9" x14ac:dyDescent="0.35">
      <c r="A6398" t="s">
        <v>2992</v>
      </c>
      <c r="B6398" t="s">
        <v>47</v>
      </c>
      <c r="C6398" t="s">
        <v>2590</v>
      </c>
      <c r="D6398" t="s">
        <v>54</v>
      </c>
      <c r="E6398" s="103">
        <v>0</v>
      </c>
      <c r="F6398" s="103">
        <v>678218</v>
      </c>
      <c r="G6398" s="103">
        <v>7</v>
      </c>
      <c r="H6398" t="s">
        <v>54</v>
      </c>
      <c r="I6398" s="103"/>
    </row>
    <row r="6399" spans="1:9" x14ac:dyDescent="0.35">
      <c r="A6399" t="s">
        <v>2993</v>
      </c>
      <c r="B6399" t="s">
        <v>48</v>
      </c>
      <c r="C6399" t="s">
        <v>2590</v>
      </c>
      <c r="D6399" t="s">
        <v>54</v>
      </c>
      <c r="E6399" s="103">
        <v>0</v>
      </c>
      <c r="F6399" s="103">
        <v>678218</v>
      </c>
      <c r="G6399" s="103">
        <v>7</v>
      </c>
      <c r="H6399" t="s">
        <v>54</v>
      </c>
      <c r="I6399" s="103"/>
    </row>
    <row r="6400" spans="1:9" x14ac:dyDescent="0.35">
      <c r="A6400" t="s">
        <v>2994</v>
      </c>
      <c r="B6400" t="s">
        <v>49</v>
      </c>
      <c r="C6400" t="s">
        <v>2590</v>
      </c>
      <c r="D6400" t="s">
        <v>54</v>
      </c>
      <c r="E6400" s="103">
        <v>0</v>
      </c>
      <c r="F6400" s="103">
        <v>678218</v>
      </c>
      <c r="G6400" s="103">
        <v>7</v>
      </c>
      <c r="H6400" t="s">
        <v>54</v>
      </c>
      <c r="I6400" s="103"/>
    </row>
    <row r="6401" spans="1:9" x14ac:dyDescent="0.35">
      <c r="A6401" t="s">
        <v>2995</v>
      </c>
      <c r="B6401" t="s">
        <v>50</v>
      </c>
      <c r="C6401" t="s">
        <v>2590</v>
      </c>
      <c r="D6401" t="s">
        <v>54</v>
      </c>
      <c r="E6401" s="103">
        <v>0</v>
      </c>
      <c r="F6401" s="103">
        <v>678218</v>
      </c>
      <c r="G6401" s="103">
        <v>7</v>
      </c>
      <c r="H6401" t="s">
        <v>54</v>
      </c>
      <c r="I6401" s="103"/>
    </row>
    <row r="6402" spans="1:9" x14ac:dyDescent="0.35">
      <c r="A6402" t="s">
        <v>8531</v>
      </c>
      <c r="B6402" t="s">
        <v>51</v>
      </c>
      <c r="C6402" t="s">
        <v>35</v>
      </c>
      <c r="D6402" t="s">
        <v>40</v>
      </c>
      <c r="E6402" s="103">
        <v>1.3972664509810011E-2</v>
      </c>
      <c r="F6402" s="103">
        <v>678218</v>
      </c>
      <c r="G6402" s="103">
        <v>7</v>
      </c>
      <c r="H6402" t="s">
        <v>1078</v>
      </c>
      <c r="I6402" s="103"/>
    </row>
    <row r="6403" spans="1:9" x14ac:dyDescent="0.35">
      <c r="A6403" t="s">
        <v>8532</v>
      </c>
      <c r="B6403" t="s">
        <v>51</v>
      </c>
      <c r="C6403" t="s">
        <v>35</v>
      </c>
      <c r="D6403" t="s">
        <v>5070</v>
      </c>
      <c r="E6403" s="103">
        <v>1.4308783011986324E-2</v>
      </c>
      <c r="F6403" s="103">
        <v>678218</v>
      </c>
      <c r="G6403" s="103">
        <v>7</v>
      </c>
      <c r="H6403" t="s">
        <v>1078</v>
      </c>
      <c r="I6403" s="103"/>
    </row>
    <row r="6404" spans="1:9" x14ac:dyDescent="0.35">
      <c r="A6404" t="s">
        <v>8533</v>
      </c>
      <c r="B6404" t="s">
        <v>51</v>
      </c>
      <c r="C6404" t="s">
        <v>35</v>
      </c>
      <c r="D6404" t="s">
        <v>5071</v>
      </c>
      <c r="E6404" s="103">
        <v>1.4302247847985488E-2</v>
      </c>
      <c r="F6404" s="103">
        <v>678218</v>
      </c>
      <c r="G6404" s="103">
        <v>7</v>
      </c>
      <c r="H6404" t="s">
        <v>1078</v>
      </c>
      <c r="I6404" s="103"/>
    </row>
    <row r="6405" spans="1:9" x14ac:dyDescent="0.35">
      <c r="A6405" t="s">
        <v>8534</v>
      </c>
      <c r="B6405" t="s">
        <v>51</v>
      </c>
      <c r="C6405" t="s">
        <v>35</v>
      </c>
      <c r="D6405" t="s">
        <v>5072</v>
      </c>
      <c r="E6405" s="103">
        <v>1.4302247847985488E-2</v>
      </c>
      <c r="F6405" s="103">
        <v>678218</v>
      </c>
      <c r="G6405" s="103">
        <v>7</v>
      </c>
      <c r="H6405" t="s">
        <v>1078</v>
      </c>
      <c r="I6405" s="103"/>
    </row>
    <row r="6406" spans="1:9" x14ac:dyDescent="0.35">
      <c r="A6406" t="s">
        <v>8535</v>
      </c>
      <c r="B6406" t="s">
        <v>51</v>
      </c>
      <c r="C6406" t="s">
        <v>35</v>
      </c>
      <c r="D6406" t="s">
        <v>42</v>
      </c>
      <c r="E6406" s="103">
        <v>1.4191683794923981E-2</v>
      </c>
      <c r="F6406" s="103">
        <v>678218</v>
      </c>
      <c r="G6406" s="103">
        <v>7</v>
      </c>
      <c r="H6406" t="s">
        <v>1078</v>
      </c>
      <c r="I6406" s="103"/>
    </row>
    <row r="6407" spans="1:9" x14ac:dyDescent="0.35">
      <c r="A6407" t="s">
        <v>8536</v>
      </c>
      <c r="B6407" t="s">
        <v>51</v>
      </c>
      <c r="C6407" t="s">
        <v>35</v>
      </c>
      <c r="D6407" t="s">
        <v>1767</v>
      </c>
      <c r="E6407" s="103">
        <v>1.4125968502568446E-2</v>
      </c>
      <c r="F6407" s="103">
        <v>678218</v>
      </c>
      <c r="G6407" s="103">
        <v>7</v>
      </c>
      <c r="H6407" t="s">
        <v>1078</v>
      </c>
      <c r="I6407" s="103"/>
    </row>
    <row r="6408" spans="1:9" x14ac:dyDescent="0.35">
      <c r="A6408" t="s">
        <v>8537</v>
      </c>
      <c r="B6408" t="s">
        <v>51</v>
      </c>
      <c r="C6408" t="s">
        <v>35</v>
      </c>
      <c r="D6408" t="s">
        <v>1768</v>
      </c>
      <c r="E6408" s="103">
        <v>7.2326650738420593E-3</v>
      </c>
      <c r="F6408" s="103">
        <v>678218</v>
      </c>
      <c r="G6408" s="103">
        <v>7</v>
      </c>
      <c r="H6408" t="s">
        <v>1078</v>
      </c>
      <c r="I6408" s="103"/>
    </row>
    <row r="6409" spans="1:9" x14ac:dyDescent="0.35">
      <c r="A6409" t="s">
        <v>8538</v>
      </c>
      <c r="B6409" t="s">
        <v>51</v>
      </c>
      <c r="C6409" t="s">
        <v>35</v>
      </c>
      <c r="D6409" t="s">
        <v>340</v>
      </c>
      <c r="E6409" s="103">
        <v>1.3535764770127506E-2</v>
      </c>
      <c r="F6409" s="103">
        <v>678218</v>
      </c>
      <c r="G6409" s="103">
        <v>7</v>
      </c>
      <c r="H6409" t="s">
        <v>1078</v>
      </c>
      <c r="I6409" s="103"/>
    </row>
    <row r="6410" spans="1:9" x14ac:dyDescent="0.35">
      <c r="A6410" t="s">
        <v>8539</v>
      </c>
      <c r="B6410" t="s">
        <v>51</v>
      </c>
      <c r="C6410" t="s">
        <v>35</v>
      </c>
      <c r="D6410" t="s">
        <v>777</v>
      </c>
      <c r="E6410" s="103">
        <v>2.8056231778010369E-2</v>
      </c>
      <c r="F6410" s="103">
        <v>678218</v>
      </c>
      <c r="G6410" s="103">
        <v>7</v>
      </c>
      <c r="H6410" t="s">
        <v>1078</v>
      </c>
      <c r="I6410" s="103"/>
    </row>
    <row r="6411" spans="1:9" x14ac:dyDescent="0.35">
      <c r="A6411" t="s">
        <v>8540</v>
      </c>
      <c r="B6411" t="s">
        <v>51</v>
      </c>
      <c r="C6411" t="s">
        <v>35</v>
      </c>
      <c r="D6411" t="s">
        <v>776</v>
      </c>
      <c r="E6411" s="103">
        <v>7.5249089593907165E-2</v>
      </c>
      <c r="F6411" s="103">
        <v>678218</v>
      </c>
      <c r="G6411" s="103">
        <v>7</v>
      </c>
      <c r="H6411" t="s">
        <v>1078</v>
      </c>
      <c r="I6411" s="103"/>
    </row>
    <row r="6412" spans="1:9" x14ac:dyDescent="0.35">
      <c r="A6412" t="s">
        <v>234</v>
      </c>
      <c r="B6412" t="s">
        <v>47</v>
      </c>
      <c r="C6412" t="s">
        <v>58</v>
      </c>
      <c r="D6412" t="s">
        <v>54</v>
      </c>
      <c r="E6412" s="103">
        <v>6006</v>
      </c>
      <c r="F6412" s="103">
        <v>678218</v>
      </c>
      <c r="G6412" s="103">
        <v>7</v>
      </c>
      <c r="H6412" t="s">
        <v>54</v>
      </c>
      <c r="I6412" s="103"/>
    </row>
    <row r="6413" spans="1:9" x14ac:dyDescent="0.35">
      <c r="A6413" t="s">
        <v>235</v>
      </c>
      <c r="B6413" t="s">
        <v>48</v>
      </c>
      <c r="C6413" t="s">
        <v>58</v>
      </c>
      <c r="D6413" t="s">
        <v>54</v>
      </c>
      <c r="E6413" s="103">
        <v>8061978667.1070042</v>
      </c>
      <c r="F6413" s="103">
        <v>678218</v>
      </c>
      <c r="G6413" s="103">
        <v>7</v>
      </c>
      <c r="H6413" t="s">
        <v>54</v>
      </c>
      <c r="I6413" s="103"/>
    </row>
    <row r="6414" spans="1:9" x14ac:dyDescent="0.35">
      <c r="A6414" t="s">
        <v>236</v>
      </c>
      <c r="B6414" t="s">
        <v>49</v>
      </c>
      <c r="C6414" t="s">
        <v>58</v>
      </c>
      <c r="D6414" t="s">
        <v>54</v>
      </c>
      <c r="E6414" s="103">
        <v>8.8555597167872275E-3</v>
      </c>
      <c r="F6414" s="103">
        <v>678218</v>
      </c>
      <c r="G6414" s="103">
        <v>7</v>
      </c>
      <c r="H6414" t="s">
        <v>54</v>
      </c>
      <c r="I6414" s="103"/>
    </row>
    <row r="6415" spans="1:9" x14ac:dyDescent="0.35">
      <c r="A6415" t="s">
        <v>237</v>
      </c>
      <c r="B6415" t="s">
        <v>50</v>
      </c>
      <c r="C6415" t="s">
        <v>58</v>
      </c>
      <c r="D6415" t="s">
        <v>54</v>
      </c>
      <c r="E6415" s="103">
        <v>11887.001918420043</v>
      </c>
      <c r="F6415" s="103">
        <v>678218</v>
      </c>
      <c r="G6415" s="103">
        <v>7</v>
      </c>
      <c r="H6415" t="s">
        <v>54</v>
      </c>
      <c r="I6415" s="103"/>
    </row>
    <row r="6416" spans="1:9" x14ac:dyDescent="0.35">
      <c r="A6416" t="s">
        <v>4072</v>
      </c>
      <c r="B6416" t="s">
        <v>47</v>
      </c>
      <c r="C6416" t="s">
        <v>3119</v>
      </c>
      <c r="D6416" t="s">
        <v>54</v>
      </c>
      <c r="E6416" s="103">
        <v>0</v>
      </c>
      <c r="F6416" s="103">
        <v>678218</v>
      </c>
      <c r="G6416" s="103">
        <v>7</v>
      </c>
      <c r="H6416" t="s">
        <v>54</v>
      </c>
      <c r="I6416" s="103"/>
    </row>
    <row r="6417" spans="1:9" x14ac:dyDescent="0.35">
      <c r="A6417" t="s">
        <v>4073</v>
      </c>
      <c r="B6417" t="s">
        <v>48</v>
      </c>
      <c r="C6417" t="s">
        <v>3119</v>
      </c>
      <c r="D6417" t="s">
        <v>54</v>
      </c>
      <c r="E6417" s="103">
        <v>0</v>
      </c>
      <c r="F6417" s="103">
        <v>678218</v>
      </c>
      <c r="G6417" s="103">
        <v>7</v>
      </c>
      <c r="H6417" t="s">
        <v>54</v>
      </c>
      <c r="I6417" s="103"/>
    </row>
    <row r="6418" spans="1:9" x14ac:dyDescent="0.35">
      <c r="A6418" t="s">
        <v>4074</v>
      </c>
      <c r="B6418" t="s">
        <v>49</v>
      </c>
      <c r="C6418" t="s">
        <v>3119</v>
      </c>
      <c r="D6418" t="s">
        <v>54</v>
      </c>
      <c r="E6418" s="103">
        <v>0</v>
      </c>
      <c r="F6418" s="103">
        <v>678218</v>
      </c>
      <c r="G6418" s="103">
        <v>7</v>
      </c>
      <c r="H6418" t="s">
        <v>54</v>
      </c>
      <c r="I6418" s="103"/>
    </row>
    <row r="6419" spans="1:9" x14ac:dyDescent="0.35">
      <c r="A6419" t="s">
        <v>4075</v>
      </c>
      <c r="B6419" t="s">
        <v>50</v>
      </c>
      <c r="C6419" t="s">
        <v>3119</v>
      </c>
      <c r="D6419" t="s">
        <v>54</v>
      </c>
      <c r="E6419" s="103">
        <v>0</v>
      </c>
      <c r="F6419" s="103">
        <v>678218</v>
      </c>
      <c r="G6419" s="103">
        <v>7</v>
      </c>
      <c r="H6419" t="s">
        <v>54</v>
      </c>
      <c r="I6419" s="103"/>
    </row>
    <row r="6420" spans="1:9" x14ac:dyDescent="0.35">
      <c r="A6420" t="s">
        <v>4076</v>
      </c>
      <c r="B6420" t="s">
        <v>47</v>
      </c>
      <c r="C6420" t="s">
        <v>3104</v>
      </c>
      <c r="D6420" t="s">
        <v>54</v>
      </c>
      <c r="E6420" s="103">
        <v>59120</v>
      </c>
      <c r="F6420" s="103">
        <v>678218</v>
      </c>
      <c r="G6420" s="103">
        <v>7</v>
      </c>
      <c r="H6420" t="s">
        <v>54</v>
      </c>
      <c r="I6420" s="103"/>
    </row>
    <row r="6421" spans="1:9" x14ac:dyDescent="0.35">
      <c r="A6421" t="s">
        <v>4077</v>
      </c>
      <c r="B6421" t="s">
        <v>48</v>
      </c>
      <c r="C6421" t="s">
        <v>3104</v>
      </c>
      <c r="D6421" t="s">
        <v>54</v>
      </c>
      <c r="E6421" s="103">
        <v>11909339844.0625</v>
      </c>
      <c r="F6421" s="103">
        <v>678218</v>
      </c>
      <c r="G6421" s="103">
        <v>7</v>
      </c>
      <c r="H6421" t="s">
        <v>54</v>
      </c>
      <c r="I6421" s="103"/>
    </row>
    <row r="6422" spans="1:9" x14ac:dyDescent="0.35">
      <c r="A6422" t="s">
        <v>4078</v>
      </c>
      <c r="B6422" t="s">
        <v>49</v>
      </c>
      <c r="C6422" t="s">
        <v>3104</v>
      </c>
      <c r="D6422" t="s">
        <v>54</v>
      </c>
      <c r="E6422" s="103">
        <v>8.7169612130612875E-2</v>
      </c>
      <c r="F6422" s="103">
        <v>678218</v>
      </c>
      <c r="G6422" s="103">
        <v>7</v>
      </c>
      <c r="H6422" t="s">
        <v>54</v>
      </c>
      <c r="I6422" s="103"/>
    </row>
    <row r="6423" spans="1:9" x14ac:dyDescent="0.35">
      <c r="A6423" t="s">
        <v>4079</v>
      </c>
      <c r="B6423" t="s">
        <v>50</v>
      </c>
      <c r="C6423" t="s">
        <v>3104</v>
      </c>
      <c r="D6423" t="s">
        <v>54</v>
      </c>
      <c r="E6423" s="103">
        <v>17559.751944157335</v>
      </c>
      <c r="F6423" s="103">
        <v>678218</v>
      </c>
      <c r="G6423" s="103">
        <v>7</v>
      </c>
      <c r="H6423" t="s">
        <v>54</v>
      </c>
      <c r="I6423" s="103"/>
    </row>
    <row r="6424" spans="1:9" x14ac:dyDescent="0.35">
      <c r="A6424" t="s">
        <v>4080</v>
      </c>
      <c r="B6424" t="s">
        <v>51</v>
      </c>
      <c r="C6424" t="s">
        <v>3104</v>
      </c>
      <c r="D6424" t="s">
        <v>40</v>
      </c>
      <c r="E6424" s="103">
        <v>0.16917752138587605</v>
      </c>
      <c r="F6424" s="103">
        <v>678218</v>
      </c>
      <c r="G6424" s="103">
        <v>7</v>
      </c>
      <c r="H6424" t="s">
        <v>1078</v>
      </c>
      <c r="I6424" s="103"/>
    </row>
    <row r="6425" spans="1:9" x14ac:dyDescent="0.35">
      <c r="A6425" t="s">
        <v>6885</v>
      </c>
      <c r="B6425" t="s">
        <v>51</v>
      </c>
      <c r="C6425" t="s">
        <v>3104</v>
      </c>
      <c r="D6425" t="s">
        <v>5070</v>
      </c>
      <c r="E6425" s="103">
        <v>0.17684167527592454</v>
      </c>
      <c r="F6425" s="103">
        <v>678218</v>
      </c>
      <c r="G6425" s="103">
        <v>7</v>
      </c>
      <c r="H6425" t="s">
        <v>1078</v>
      </c>
      <c r="I6425" s="103"/>
    </row>
    <row r="6426" spans="1:9" x14ac:dyDescent="0.35">
      <c r="A6426" t="s">
        <v>6886</v>
      </c>
      <c r="B6426" t="s">
        <v>51</v>
      </c>
      <c r="C6426" t="s">
        <v>3104</v>
      </c>
      <c r="D6426" t="s">
        <v>5071</v>
      </c>
      <c r="E6426" s="103">
        <v>0.16931503788852584</v>
      </c>
      <c r="F6426" s="103">
        <v>678218</v>
      </c>
      <c r="G6426" s="103">
        <v>7</v>
      </c>
      <c r="H6426" t="s">
        <v>1078</v>
      </c>
      <c r="I6426" s="103"/>
    </row>
    <row r="6427" spans="1:9" x14ac:dyDescent="0.35">
      <c r="A6427" t="s">
        <v>6887</v>
      </c>
      <c r="B6427" t="s">
        <v>51</v>
      </c>
      <c r="C6427" t="s">
        <v>3104</v>
      </c>
      <c r="D6427" t="s">
        <v>5072</v>
      </c>
      <c r="E6427" s="103">
        <v>0.17681879282324842</v>
      </c>
      <c r="F6427" s="103">
        <v>678218</v>
      </c>
      <c r="G6427" s="103">
        <v>7</v>
      </c>
      <c r="H6427" t="s">
        <v>1078</v>
      </c>
      <c r="I6427" s="103"/>
    </row>
    <row r="6428" spans="1:9" x14ac:dyDescent="0.35">
      <c r="A6428" t="s">
        <v>4081</v>
      </c>
      <c r="B6428" t="s">
        <v>51</v>
      </c>
      <c r="C6428" t="s">
        <v>3104</v>
      </c>
      <c r="D6428" t="s">
        <v>42</v>
      </c>
      <c r="E6428" s="103">
        <v>0.17499931109872324</v>
      </c>
      <c r="F6428" s="103">
        <v>678218</v>
      </c>
      <c r="G6428" s="103">
        <v>7</v>
      </c>
      <c r="H6428" t="s">
        <v>1078</v>
      </c>
      <c r="I6428" s="103"/>
    </row>
    <row r="6429" spans="1:9" x14ac:dyDescent="0.35">
      <c r="A6429" t="s">
        <v>4082</v>
      </c>
      <c r="B6429" t="s">
        <v>51</v>
      </c>
      <c r="C6429" t="s">
        <v>3104</v>
      </c>
      <c r="D6429" t="s">
        <v>1767</v>
      </c>
      <c r="E6429" s="103">
        <v>0.17448091065892032</v>
      </c>
      <c r="F6429" s="103">
        <v>678218</v>
      </c>
      <c r="G6429" s="103">
        <v>7</v>
      </c>
      <c r="H6429" t="s">
        <v>1078</v>
      </c>
      <c r="I6429" s="103"/>
    </row>
    <row r="6430" spans="1:9" x14ac:dyDescent="0.35">
      <c r="A6430" t="s">
        <v>4083</v>
      </c>
      <c r="B6430" t="s">
        <v>51</v>
      </c>
      <c r="C6430" t="s">
        <v>3104</v>
      </c>
      <c r="D6430" t="s">
        <v>1768</v>
      </c>
      <c r="E6430" s="103">
        <v>9.3143901312359847E-2</v>
      </c>
      <c r="F6430" s="103">
        <v>678218</v>
      </c>
      <c r="G6430" s="103">
        <v>7</v>
      </c>
      <c r="H6430" t="s">
        <v>1078</v>
      </c>
      <c r="I6430" s="103"/>
    </row>
    <row r="6431" spans="1:9" x14ac:dyDescent="0.35">
      <c r="A6431" t="s">
        <v>4084</v>
      </c>
      <c r="B6431" t="s">
        <v>51</v>
      </c>
      <c r="C6431" t="s">
        <v>3104</v>
      </c>
      <c r="D6431" t="s">
        <v>340</v>
      </c>
      <c r="E6431" s="103">
        <v>0.17369436324690074</v>
      </c>
      <c r="F6431" s="103">
        <v>678218</v>
      </c>
      <c r="G6431" s="103">
        <v>7</v>
      </c>
      <c r="H6431" t="s">
        <v>1078</v>
      </c>
      <c r="I6431" s="103"/>
    </row>
    <row r="6432" spans="1:9" x14ac:dyDescent="0.35">
      <c r="A6432" t="s">
        <v>4085</v>
      </c>
      <c r="B6432" t="s">
        <v>51</v>
      </c>
      <c r="C6432" t="s">
        <v>3104</v>
      </c>
      <c r="D6432" t="s">
        <v>777</v>
      </c>
      <c r="E6432" s="103">
        <v>0.35856002315859975</v>
      </c>
      <c r="F6432" s="103">
        <v>678218</v>
      </c>
      <c r="G6432" s="103">
        <v>7</v>
      </c>
      <c r="H6432" t="s">
        <v>1078</v>
      </c>
      <c r="I6432" s="103"/>
    </row>
    <row r="6433" spans="1:9" x14ac:dyDescent="0.35">
      <c r="A6433" t="s">
        <v>4086</v>
      </c>
      <c r="B6433" t="s">
        <v>51</v>
      </c>
      <c r="C6433" t="s">
        <v>3104</v>
      </c>
      <c r="D6433" t="s">
        <v>776</v>
      </c>
      <c r="E6433" s="103">
        <v>0.88110087757345124</v>
      </c>
      <c r="F6433" s="103">
        <v>678218</v>
      </c>
      <c r="G6433" s="103">
        <v>7</v>
      </c>
      <c r="H6433" t="s">
        <v>1078</v>
      </c>
      <c r="I6433" s="103"/>
    </row>
    <row r="6434" spans="1:9" x14ac:dyDescent="0.35">
      <c r="A6434" t="s">
        <v>4087</v>
      </c>
      <c r="B6434" t="s">
        <v>47</v>
      </c>
      <c r="C6434" t="s">
        <v>3106</v>
      </c>
      <c r="D6434" t="s">
        <v>54</v>
      </c>
      <c r="E6434" s="103">
        <v>326808</v>
      </c>
      <c r="F6434" s="103">
        <v>678218</v>
      </c>
      <c r="G6434" s="103">
        <v>7</v>
      </c>
      <c r="H6434" t="s">
        <v>54</v>
      </c>
      <c r="I6434" s="103"/>
    </row>
    <row r="6435" spans="1:9" x14ac:dyDescent="0.35">
      <c r="A6435" t="s">
        <v>4088</v>
      </c>
      <c r="B6435" t="s">
        <v>48</v>
      </c>
      <c r="C6435" t="s">
        <v>3106</v>
      </c>
      <c r="D6435" t="s">
        <v>54</v>
      </c>
      <c r="E6435" s="103">
        <v>82152573625.75</v>
      </c>
      <c r="F6435" s="103">
        <v>678218</v>
      </c>
      <c r="G6435" s="103">
        <v>7</v>
      </c>
      <c r="H6435" t="s">
        <v>54</v>
      </c>
      <c r="I6435" s="103"/>
    </row>
    <row r="6436" spans="1:9" x14ac:dyDescent="0.35">
      <c r="A6436" t="s">
        <v>4089</v>
      </c>
      <c r="B6436" t="s">
        <v>49</v>
      </c>
      <c r="C6436" t="s">
        <v>3106</v>
      </c>
      <c r="D6436" t="s">
        <v>54</v>
      </c>
      <c r="E6436" s="103">
        <v>0.48186276389007665</v>
      </c>
      <c r="F6436" s="103">
        <v>678218</v>
      </c>
      <c r="G6436" s="103">
        <v>7</v>
      </c>
      <c r="H6436" t="s">
        <v>54</v>
      </c>
      <c r="I6436" s="103"/>
    </row>
    <row r="6437" spans="1:9" x14ac:dyDescent="0.35">
      <c r="A6437" t="s">
        <v>4090</v>
      </c>
      <c r="B6437" t="s">
        <v>50</v>
      </c>
      <c r="C6437" t="s">
        <v>3106</v>
      </c>
      <c r="D6437" t="s">
        <v>54</v>
      </c>
      <c r="E6437" s="103">
        <v>121130.04023153322</v>
      </c>
      <c r="F6437" s="103">
        <v>678218</v>
      </c>
      <c r="G6437" s="103">
        <v>7</v>
      </c>
      <c r="H6437" t="s">
        <v>54</v>
      </c>
      <c r="I6437" s="103"/>
    </row>
    <row r="6438" spans="1:9" x14ac:dyDescent="0.35">
      <c r="A6438" t="s">
        <v>4091</v>
      </c>
      <c r="B6438" t="s">
        <v>51</v>
      </c>
      <c r="C6438" t="s">
        <v>3106</v>
      </c>
      <c r="D6438" t="s">
        <v>40</v>
      </c>
      <c r="E6438" s="103">
        <v>0.21259608177091976</v>
      </c>
      <c r="F6438" s="103">
        <v>678218</v>
      </c>
      <c r="G6438" s="103">
        <v>7</v>
      </c>
      <c r="H6438" t="s">
        <v>1078</v>
      </c>
      <c r="I6438" s="103"/>
    </row>
    <row r="6439" spans="1:9" x14ac:dyDescent="0.35">
      <c r="A6439" t="s">
        <v>6888</v>
      </c>
      <c r="B6439" t="s">
        <v>51</v>
      </c>
      <c r="C6439" t="s">
        <v>3106</v>
      </c>
      <c r="D6439" t="s">
        <v>5070</v>
      </c>
      <c r="E6439" s="103">
        <v>0.22016173317007551</v>
      </c>
      <c r="F6439" s="103">
        <v>678218</v>
      </c>
      <c r="G6439" s="103">
        <v>7</v>
      </c>
      <c r="H6439" t="s">
        <v>1078</v>
      </c>
      <c r="I6439" s="103"/>
    </row>
    <row r="6440" spans="1:9" x14ac:dyDescent="0.35">
      <c r="A6440" t="s">
        <v>6889</v>
      </c>
      <c r="B6440" t="s">
        <v>51</v>
      </c>
      <c r="C6440" t="s">
        <v>3106</v>
      </c>
      <c r="D6440" t="s">
        <v>5071</v>
      </c>
      <c r="E6440" s="103">
        <v>0.21288219774796177</v>
      </c>
      <c r="F6440" s="103">
        <v>678218</v>
      </c>
      <c r="G6440" s="103">
        <v>7</v>
      </c>
      <c r="H6440" t="s">
        <v>1078</v>
      </c>
      <c r="I6440" s="103"/>
    </row>
    <row r="6441" spans="1:9" x14ac:dyDescent="0.35">
      <c r="A6441" t="s">
        <v>6890</v>
      </c>
      <c r="B6441" t="s">
        <v>51</v>
      </c>
      <c r="C6441" t="s">
        <v>3106</v>
      </c>
      <c r="D6441" t="s">
        <v>5072</v>
      </c>
      <c r="E6441" s="103">
        <v>0.2201337048879754</v>
      </c>
      <c r="F6441" s="103">
        <v>678218</v>
      </c>
      <c r="G6441" s="103">
        <v>7</v>
      </c>
      <c r="H6441" t="s">
        <v>1078</v>
      </c>
      <c r="I6441" s="103"/>
    </row>
    <row r="6442" spans="1:9" x14ac:dyDescent="0.35">
      <c r="A6442" t="s">
        <v>4092</v>
      </c>
      <c r="B6442" t="s">
        <v>51</v>
      </c>
      <c r="C6442" t="s">
        <v>3106</v>
      </c>
      <c r="D6442" t="s">
        <v>42</v>
      </c>
      <c r="E6442" s="103">
        <v>0.21731986497948783</v>
      </c>
      <c r="F6442" s="103">
        <v>678218</v>
      </c>
      <c r="G6442" s="103">
        <v>7</v>
      </c>
      <c r="H6442" t="s">
        <v>1078</v>
      </c>
      <c r="I6442" s="103"/>
    </row>
    <row r="6443" spans="1:9" x14ac:dyDescent="0.35">
      <c r="A6443" t="s">
        <v>4093</v>
      </c>
      <c r="B6443" t="s">
        <v>51</v>
      </c>
      <c r="C6443" t="s">
        <v>3106</v>
      </c>
      <c r="D6443" t="s">
        <v>1767</v>
      </c>
      <c r="E6443" s="103">
        <v>0.21596127932712272</v>
      </c>
      <c r="F6443" s="103">
        <v>678218</v>
      </c>
      <c r="G6443" s="103">
        <v>7</v>
      </c>
      <c r="H6443" t="s">
        <v>1078</v>
      </c>
      <c r="I6443" s="103"/>
    </row>
    <row r="6444" spans="1:9" x14ac:dyDescent="0.35">
      <c r="A6444" t="s">
        <v>4094</v>
      </c>
      <c r="B6444" t="s">
        <v>51</v>
      </c>
      <c r="C6444" t="s">
        <v>3106</v>
      </c>
      <c r="D6444" t="s">
        <v>1768</v>
      </c>
      <c r="E6444" s="103">
        <v>0.11948685254094163</v>
      </c>
      <c r="F6444" s="103">
        <v>678218</v>
      </c>
      <c r="G6444" s="103">
        <v>7</v>
      </c>
      <c r="H6444" t="s">
        <v>1078</v>
      </c>
      <c r="I6444" s="103"/>
    </row>
    <row r="6445" spans="1:9" x14ac:dyDescent="0.35">
      <c r="A6445" t="s">
        <v>4095</v>
      </c>
      <c r="B6445" t="s">
        <v>51</v>
      </c>
      <c r="C6445" t="s">
        <v>3106</v>
      </c>
      <c r="D6445" t="s">
        <v>340</v>
      </c>
      <c r="E6445" s="103">
        <v>0.2140651683444289</v>
      </c>
      <c r="F6445" s="103">
        <v>678218</v>
      </c>
      <c r="G6445" s="103">
        <v>7</v>
      </c>
      <c r="H6445" t="s">
        <v>1078</v>
      </c>
      <c r="I6445" s="103"/>
    </row>
    <row r="6446" spans="1:9" x14ac:dyDescent="0.35">
      <c r="A6446" t="s">
        <v>4096</v>
      </c>
      <c r="B6446" t="s">
        <v>51</v>
      </c>
      <c r="C6446" t="s">
        <v>3106</v>
      </c>
      <c r="D6446" t="s">
        <v>777</v>
      </c>
      <c r="E6446" s="103">
        <v>0.43870826987742106</v>
      </c>
      <c r="F6446" s="103">
        <v>678218</v>
      </c>
      <c r="G6446" s="103">
        <v>7</v>
      </c>
      <c r="H6446" t="s">
        <v>1078</v>
      </c>
      <c r="I6446" s="103"/>
    </row>
    <row r="6447" spans="1:9" x14ac:dyDescent="0.35">
      <c r="A6447" t="s">
        <v>4097</v>
      </c>
      <c r="B6447" t="s">
        <v>51</v>
      </c>
      <c r="C6447" t="s">
        <v>3106</v>
      </c>
      <c r="D6447" t="s">
        <v>776</v>
      </c>
      <c r="E6447" s="103">
        <v>1.0941017068265584</v>
      </c>
      <c r="F6447" s="103">
        <v>678218</v>
      </c>
      <c r="G6447" s="103">
        <v>7</v>
      </c>
      <c r="H6447" t="s">
        <v>1078</v>
      </c>
      <c r="I6447" s="103"/>
    </row>
    <row r="6448" spans="1:9" x14ac:dyDescent="0.35">
      <c r="A6448" t="s">
        <v>4098</v>
      </c>
      <c r="B6448" t="s">
        <v>47</v>
      </c>
      <c r="C6448" t="s">
        <v>3108</v>
      </c>
      <c r="D6448" t="s">
        <v>54</v>
      </c>
      <c r="E6448" s="103">
        <v>138547</v>
      </c>
      <c r="F6448" s="103">
        <v>678218</v>
      </c>
      <c r="G6448" s="103">
        <v>7</v>
      </c>
      <c r="H6448" t="s">
        <v>54</v>
      </c>
      <c r="I6448" s="103"/>
    </row>
    <row r="6449" spans="1:9" x14ac:dyDescent="0.35">
      <c r="A6449" t="s">
        <v>4099</v>
      </c>
      <c r="B6449" t="s">
        <v>48</v>
      </c>
      <c r="C6449" t="s">
        <v>3108</v>
      </c>
      <c r="D6449" t="s">
        <v>54</v>
      </c>
      <c r="E6449" s="103">
        <v>53889051006</v>
      </c>
      <c r="F6449" s="103">
        <v>678218</v>
      </c>
      <c r="G6449" s="103">
        <v>7</v>
      </c>
      <c r="H6449" t="s">
        <v>54</v>
      </c>
      <c r="I6449" s="103"/>
    </row>
    <row r="6450" spans="1:9" x14ac:dyDescent="0.35">
      <c r="A6450" t="s">
        <v>4100</v>
      </c>
      <c r="B6450" t="s">
        <v>49</v>
      </c>
      <c r="C6450" t="s">
        <v>3108</v>
      </c>
      <c r="D6450" t="s">
        <v>54</v>
      </c>
      <c r="E6450" s="103">
        <v>0.20428092442253082</v>
      </c>
      <c r="F6450" s="103">
        <v>678218</v>
      </c>
      <c r="G6450" s="103">
        <v>7</v>
      </c>
      <c r="H6450" t="s">
        <v>54</v>
      </c>
      <c r="I6450" s="103"/>
    </row>
    <row r="6451" spans="1:9" x14ac:dyDescent="0.35">
      <c r="A6451" t="s">
        <v>4101</v>
      </c>
      <c r="B6451" t="s">
        <v>50</v>
      </c>
      <c r="C6451" t="s">
        <v>3108</v>
      </c>
      <c r="D6451" t="s">
        <v>54</v>
      </c>
      <c r="E6451" s="103">
        <v>79456.828049388248</v>
      </c>
      <c r="F6451" s="103">
        <v>678218</v>
      </c>
      <c r="G6451" s="103">
        <v>7</v>
      </c>
      <c r="H6451" t="s">
        <v>54</v>
      </c>
      <c r="I6451" s="103"/>
    </row>
    <row r="6452" spans="1:9" x14ac:dyDescent="0.35">
      <c r="A6452" t="s">
        <v>4102</v>
      </c>
      <c r="B6452" t="s">
        <v>51</v>
      </c>
      <c r="C6452" t="s">
        <v>3108</v>
      </c>
      <c r="D6452" t="s">
        <v>40</v>
      </c>
      <c r="E6452" s="103">
        <v>0.32630586518533117</v>
      </c>
      <c r="F6452" s="103">
        <v>678218</v>
      </c>
      <c r="G6452" s="103">
        <v>7</v>
      </c>
      <c r="H6452" t="s">
        <v>1078</v>
      </c>
      <c r="I6452" s="103"/>
    </row>
    <row r="6453" spans="1:9" x14ac:dyDescent="0.35">
      <c r="A6453" t="s">
        <v>6891</v>
      </c>
      <c r="B6453" t="s">
        <v>51</v>
      </c>
      <c r="C6453" t="s">
        <v>3108</v>
      </c>
      <c r="D6453" t="s">
        <v>5070</v>
      </c>
      <c r="E6453" s="103">
        <v>0.33681651664755075</v>
      </c>
      <c r="F6453" s="103">
        <v>678218</v>
      </c>
      <c r="G6453" s="103">
        <v>7</v>
      </c>
      <c r="H6453" t="s">
        <v>1078</v>
      </c>
      <c r="I6453" s="103"/>
    </row>
    <row r="6454" spans="1:9" x14ac:dyDescent="0.35">
      <c r="A6454" t="s">
        <v>6892</v>
      </c>
      <c r="B6454" t="s">
        <v>51</v>
      </c>
      <c r="C6454" t="s">
        <v>3108</v>
      </c>
      <c r="D6454" t="s">
        <v>5071</v>
      </c>
      <c r="E6454" s="103">
        <v>0.32642815313117512</v>
      </c>
      <c r="F6454" s="103">
        <v>678218</v>
      </c>
      <c r="G6454" s="103">
        <v>7</v>
      </c>
      <c r="H6454" t="s">
        <v>1078</v>
      </c>
      <c r="I6454" s="103"/>
    </row>
    <row r="6455" spans="1:9" x14ac:dyDescent="0.35">
      <c r="A6455" t="s">
        <v>6893</v>
      </c>
      <c r="B6455" t="s">
        <v>51</v>
      </c>
      <c r="C6455" t="s">
        <v>3108</v>
      </c>
      <c r="D6455" t="s">
        <v>5072</v>
      </c>
      <c r="E6455" s="103">
        <v>0.33673009796055797</v>
      </c>
      <c r="F6455" s="103">
        <v>678218</v>
      </c>
      <c r="G6455" s="103">
        <v>7</v>
      </c>
      <c r="H6455" t="s">
        <v>1078</v>
      </c>
      <c r="I6455" s="103"/>
    </row>
    <row r="6456" spans="1:9" x14ac:dyDescent="0.35">
      <c r="A6456" t="s">
        <v>4103</v>
      </c>
      <c r="B6456" t="s">
        <v>51</v>
      </c>
      <c r="C6456" t="s">
        <v>3108</v>
      </c>
      <c r="D6456" t="s">
        <v>42</v>
      </c>
      <c r="E6456" s="103">
        <v>0.33354905254867129</v>
      </c>
      <c r="F6456" s="103">
        <v>678218</v>
      </c>
      <c r="G6456" s="103">
        <v>7</v>
      </c>
      <c r="H6456" t="s">
        <v>1078</v>
      </c>
      <c r="I6456" s="103"/>
    </row>
    <row r="6457" spans="1:9" x14ac:dyDescent="0.35">
      <c r="A6457" t="s">
        <v>4104</v>
      </c>
      <c r="B6457" t="s">
        <v>51</v>
      </c>
      <c r="C6457" t="s">
        <v>3108</v>
      </c>
      <c r="D6457" t="s">
        <v>1767</v>
      </c>
      <c r="E6457" s="103">
        <v>0.33128804764278258</v>
      </c>
      <c r="F6457" s="103">
        <v>678218</v>
      </c>
      <c r="G6457" s="103">
        <v>7</v>
      </c>
      <c r="H6457" t="s">
        <v>1078</v>
      </c>
      <c r="I6457" s="103"/>
    </row>
    <row r="6458" spans="1:9" x14ac:dyDescent="0.35">
      <c r="A6458" t="s">
        <v>4105</v>
      </c>
      <c r="B6458" t="s">
        <v>51</v>
      </c>
      <c r="C6458" t="s">
        <v>3108</v>
      </c>
      <c r="D6458" t="s">
        <v>1768</v>
      </c>
      <c r="E6458" s="103">
        <v>0.17647985314396775</v>
      </c>
      <c r="F6458" s="103">
        <v>678218</v>
      </c>
      <c r="G6458" s="103">
        <v>7</v>
      </c>
      <c r="H6458" t="s">
        <v>1078</v>
      </c>
      <c r="I6458" s="103"/>
    </row>
    <row r="6459" spans="1:9" x14ac:dyDescent="0.35">
      <c r="A6459" t="s">
        <v>4106</v>
      </c>
      <c r="B6459" t="s">
        <v>51</v>
      </c>
      <c r="C6459" t="s">
        <v>3108</v>
      </c>
      <c r="D6459" t="s">
        <v>340</v>
      </c>
      <c r="E6459" s="103">
        <v>0.33151782495205651</v>
      </c>
      <c r="F6459" s="103">
        <v>678218</v>
      </c>
      <c r="G6459" s="103">
        <v>7</v>
      </c>
      <c r="H6459" t="s">
        <v>1078</v>
      </c>
      <c r="I6459" s="103"/>
    </row>
    <row r="6460" spans="1:9" x14ac:dyDescent="0.35">
      <c r="A6460" t="s">
        <v>4107</v>
      </c>
      <c r="B6460" t="s">
        <v>51</v>
      </c>
      <c r="C6460" t="s">
        <v>3108</v>
      </c>
      <c r="D6460" t="s">
        <v>777</v>
      </c>
      <c r="E6460" s="103">
        <v>0.66231806109774571</v>
      </c>
      <c r="F6460" s="103">
        <v>678218</v>
      </c>
      <c r="G6460" s="103">
        <v>7</v>
      </c>
      <c r="H6460" t="s">
        <v>1078</v>
      </c>
      <c r="I6460" s="103"/>
    </row>
    <row r="6461" spans="1:9" x14ac:dyDescent="0.35">
      <c r="A6461" t="s">
        <v>4108</v>
      </c>
      <c r="B6461" t="s">
        <v>51</v>
      </c>
      <c r="C6461" t="s">
        <v>3108</v>
      </c>
      <c r="D6461" t="s">
        <v>776</v>
      </c>
      <c r="E6461" s="103">
        <v>1.6826825466819662</v>
      </c>
      <c r="F6461" s="103">
        <v>678218</v>
      </c>
      <c r="G6461" s="103">
        <v>7</v>
      </c>
      <c r="H6461" t="s">
        <v>1078</v>
      </c>
      <c r="I6461" s="103"/>
    </row>
    <row r="6462" spans="1:9" x14ac:dyDescent="0.35">
      <c r="A6462" t="s">
        <v>4109</v>
      </c>
      <c r="B6462" t="s">
        <v>47</v>
      </c>
      <c r="C6462" t="s">
        <v>3110</v>
      </c>
      <c r="D6462" t="s">
        <v>54</v>
      </c>
      <c r="E6462" s="103">
        <v>41894</v>
      </c>
      <c r="F6462" s="103">
        <v>678218</v>
      </c>
      <c r="G6462" s="103">
        <v>7</v>
      </c>
      <c r="H6462" t="s">
        <v>54</v>
      </c>
      <c r="I6462" s="103"/>
    </row>
    <row r="6463" spans="1:9" x14ac:dyDescent="0.35">
      <c r="A6463" t="s">
        <v>4110</v>
      </c>
      <c r="B6463" t="s">
        <v>48</v>
      </c>
      <c r="C6463" t="s">
        <v>3110</v>
      </c>
      <c r="D6463" t="s">
        <v>54</v>
      </c>
      <c r="E6463" s="103">
        <v>65442926261.1875</v>
      </c>
      <c r="F6463" s="103">
        <v>678218</v>
      </c>
      <c r="G6463" s="103">
        <v>7</v>
      </c>
      <c r="H6463" t="s">
        <v>54</v>
      </c>
      <c r="I6463" s="103"/>
    </row>
    <row r="6464" spans="1:9" x14ac:dyDescent="0.35">
      <c r="A6464" t="s">
        <v>4111</v>
      </c>
      <c r="B6464" t="s">
        <v>49</v>
      </c>
      <c r="C6464" t="s">
        <v>3110</v>
      </c>
      <c r="D6464" t="s">
        <v>54</v>
      </c>
      <c r="E6464" s="103">
        <v>6.1770699096750599E-2</v>
      </c>
      <c r="F6464" s="103">
        <v>678218</v>
      </c>
      <c r="G6464" s="103">
        <v>7</v>
      </c>
      <c r="H6464" t="s">
        <v>54</v>
      </c>
      <c r="I6464" s="103"/>
    </row>
    <row r="6465" spans="1:9" x14ac:dyDescent="0.35">
      <c r="A6465" t="s">
        <v>4112</v>
      </c>
      <c r="B6465" t="s">
        <v>50</v>
      </c>
      <c r="C6465" t="s">
        <v>3110</v>
      </c>
      <c r="D6465" t="s">
        <v>54</v>
      </c>
      <c r="E6465" s="103">
        <v>96492.464460081421</v>
      </c>
      <c r="F6465" s="103">
        <v>678218</v>
      </c>
      <c r="G6465" s="103">
        <v>7</v>
      </c>
      <c r="H6465" t="s">
        <v>54</v>
      </c>
      <c r="I6465" s="103"/>
    </row>
    <row r="6466" spans="1:9" x14ac:dyDescent="0.35">
      <c r="A6466" t="s">
        <v>4113</v>
      </c>
      <c r="B6466" t="s">
        <v>51</v>
      </c>
      <c r="C6466" t="s">
        <v>3110</v>
      </c>
      <c r="D6466" t="s">
        <v>40</v>
      </c>
      <c r="E6466" s="103">
        <v>1.3070540852243757</v>
      </c>
      <c r="F6466" s="103">
        <v>678218</v>
      </c>
      <c r="G6466" s="103">
        <v>7</v>
      </c>
      <c r="H6466" t="s">
        <v>1078</v>
      </c>
      <c r="I6466" s="103"/>
    </row>
    <row r="6467" spans="1:9" x14ac:dyDescent="0.35">
      <c r="A6467" t="s">
        <v>6894</v>
      </c>
      <c r="B6467" t="s">
        <v>51</v>
      </c>
      <c r="C6467" t="s">
        <v>3110</v>
      </c>
      <c r="D6467" t="s">
        <v>5070</v>
      </c>
      <c r="E6467" s="103">
        <v>1.3515214097022226</v>
      </c>
      <c r="F6467" s="103">
        <v>678218</v>
      </c>
      <c r="G6467" s="103">
        <v>7</v>
      </c>
      <c r="H6467" t="s">
        <v>1078</v>
      </c>
      <c r="I6467" s="103"/>
    </row>
    <row r="6468" spans="1:9" x14ac:dyDescent="0.35">
      <c r="A6468" t="s">
        <v>6895</v>
      </c>
      <c r="B6468" t="s">
        <v>51</v>
      </c>
      <c r="C6468" t="s">
        <v>3110</v>
      </c>
      <c r="D6468" t="s">
        <v>5071</v>
      </c>
      <c r="E6468" s="103">
        <v>1.3086372156568225</v>
      </c>
      <c r="F6468" s="103">
        <v>678218</v>
      </c>
      <c r="G6468" s="103">
        <v>7</v>
      </c>
      <c r="H6468" t="s">
        <v>1078</v>
      </c>
      <c r="I6468" s="103"/>
    </row>
    <row r="6469" spans="1:9" x14ac:dyDescent="0.35">
      <c r="A6469" t="s">
        <v>6896</v>
      </c>
      <c r="B6469" t="s">
        <v>51</v>
      </c>
      <c r="C6469" t="s">
        <v>3110</v>
      </c>
      <c r="D6469" t="s">
        <v>5072</v>
      </c>
      <c r="E6469" s="103">
        <v>1.351112195341196</v>
      </c>
      <c r="F6469" s="103">
        <v>678218</v>
      </c>
      <c r="G6469" s="103">
        <v>7</v>
      </c>
      <c r="H6469" t="s">
        <v>1078</v>
      </c>
      <c r="I6469" s="103"/>
    </row>
    <row r="6470" spans="1:9" x14ac:dyDescent="0.35">
      <c r="A6470" t="s">
        <v>4114</v>
      </c>
      <c r="B6470" t="s">
        <v>51</v>
      </c>
      <c r="C6470" t="s">
        <v>3110</v>
      </c>
      <c r="D6470" t="s">
        <v>42</v>
      </c>
      <c r="E6470" s="103">
        <v>1.3478473132176618</v>
      </c>
      <c r="F6470" s="103">
        <v>678218</v>
      </c>
      <c r="G6470" s="103">
        <v>7</v>
      </c>
      <c r="H6470" t="s">
        <v>1078</v>
      </c>
      <c r="I6470" s="103"/>
    </row>
    <row r="6471" spans="1:9" x14ac:dyDescent="0.35">
      <c r="A6471" t="s">
        <v>4115</v>
      </c>
      <c r="B6471" t="s">
        <v>51</v>
      </c>
      <c r="C6471" t="s">
        <v>3110</v>
      </c>
      <c r="D6471" t="s">
        <v>1767</v>
      </c>
      <c r="E6471" s="103">
        <v>1.3384382124165386</v>
      </c>
      <c r="F6471" s="103">
        <v>678218</v>
      </c>
      <c r="G6471" s="103">
        <v>7</v>
      </c>
      <c r="H6471" t="s">
        <v>1078</v>
      </c>
      <c r="I6471" s="103"/>
    </row>
    <row r="6472" spans="1:9" x14ac:dyDescent="0.35">
      <c r="A6472" t="s">
        <v>4116</v>
      </c>
      <c r="B6472" t="s">
        <v>51</v>
      </c>
      <c r="C6472" t="s">
        <v>3110</v>
      </c>
      <c r="D6472" t="s">
        <v>1768</v>
      </c>
      <c r="E6472" s="103">
        <v>0.46506539756870641</v>
      </c>
      <c r="F6472" s="103">
        <v>678218</v>
      </c>
      <c r="G6472" s="103">
        <v>7</v>
      </c>
      <c r="H6472" t="s">
        <v>1078</v>
      </c>
      <c r="I6472" s="103"/>
    </row>
    <row r="6473" spans="1:9" x14ac:dyDescent="0.35">
      <c r="A6473" t="s">
        <v>4117</v>
      </c>
      <c r="B6473" t="s">
        <v>51</v>
      </c>
      <c r="C6473" t="s">
        <v>3110</v>
      </c>
      <c r="D6473" t="s">
        <v>340</v>
      </c>
      <c r="E6473" s="103">
        <v>1.3424030969787231</v>
      </c>
      <c r="F6473" s="103">
        <v>678218</v>
      </c>
      <c r="G6473" s="103">
        <v>7</v>
      </c>
      <c r="H6473" t="s">
        <v>1078</v>
      </c>
      <c r="I6473" s="103"/>
    </row>
    <row r="6474" spans="1:9" x14ac:dyDescent="0.35">
      <c r="A6474" t="s">
        <v>4118</v>
      </c>
      <c r="B6474" t="s">
        <v>51</v>
      </c>
      <c r="C6474" t="s">
        <v>3110</v>
      </c>
      <c r="D6474" t="s">
        <v>777</v>
      </c>
      <c r="E6474" s="103">
        <v>2.5631529733595508</v>
      </c>
      <c r="F6474" s="103">
        <v>678218</v>
      </c>
      <c r="G6474" s="103">
        <v>7</v>
      </c>
      <c r="H6474" t="s">
        <v>1078</v>
      </c>
      <c r="I6474" s="103"/>
    </row>
    <row r="6475" spans="1:9" x14ac:dyDescent="0.35">
      <c r="A6475" t="s">
        <v>4119</v>
      </c>
      <c r="B6475" t="s">
        <v>51</v>
      </c>
      <c r="C6475" t="s">
        <v>3110</v>
      </c>
      <c r="D6475" t="s">
        <v>776</v>
      </c>
      <c r="E6475" s="103">
        <v>6.6978795968342695</v>
      </c>
      <c r="F6475" s="103">
        <v>678218</v>
      </c>
      <c r="G6475" s="103">
        <v>7</v>
      </c>
      <c r="H6475" t="s">
        <v>1078</v>
      </c>
      <c r="I6475" s="103"/>
    </row>
    <row r="6476" spans="1:9" x14ac:dyDescent="0.35">
      <c r="A6476" t="s">
        <v>4120</v>
      </c>
      <c r="B6476" t="s">
        <v>47</v>
      </c>
      <c r="C6476" t="s">
        <v>3113</v>
      </c>
      <c r="D6476" t="s">
        <v>54</v>
      </c>
      <c r="E6476" s="103">
        <v>219515</v>
      </c>
      <c r="F6476" s="103">
        <v>678218</v>
      </c>
      <c r="G6476" s="103">
        <v>7</v>
      </c>
      <c r="H6476" t="s">
        <v>54</v>
      </c>
      <c r="I6476" s="103"/>
    </row>
    <row r="6477" spans="1:9" x14ac:dyDescent="0.35">
      <c r="A6477" t="s">
        <v>4121</v>
      </c>
      <c r="B6477" t="s">
        <v>48</v>
      </c>
      <c r="C6477" t="s">
        <v>3113</v>
      </c>
      <c r="D6477" t="s">
        <v>54</v>
      </c>
      <c r="E6477" s="103">
        <v>1267281455.0490112</v>
      </c>
      <c r="F6477" s="103">
        <v>678218</v>
      </c>
      <c r="G6477" s="103">
        <v>7</v>
      </c>
      <c r="H6477" t="s">
        <v>54</v>
      </c>
      <c r="I6477" s="103"/>
    </row>
    <row r="6478" spans="1:9" x14ac:dyDescent="0.35">
      <c r="A6478" t="s">
        <v>4122</v>
      </c>
      <c r="B6478" t="s">
        <v>49</v>
      </c>
      <c r="C6478" t="s">
        <v>3113</v>
      </c>
      <c r="D6478" t="s">
        <v>54</v>
      </c>
      <c r="E6478" s="103">
        <v>0.32366436750425381</v>
      </c>
      <c r="F6478" s="103">
        <v>678218</v>
      </c>
      <c r="G6478" s="103">
        <v>7</v>
      </c>
      <c r="H6478" t="s">
        <v>54</v>
      </c>
      <c r="I6478" s="103"/>
    </row>
    <row r="6479" spans="1:9" x14ac:dyDescent="0.35">
      <c r="A6479" t="s">
        <v>4123</v>
      </c>
      <c r="B6479" t="s">
        <v>50</v>
      </c>
      <c r="C6479" t="s">
        <v>3113</v>
      </c>
      <c r="D6479" t="s">
        <v>54</v>
      </c>
      <c r="E6479" s="103">
        <v>1868.5458879726154</v>
      </c>
      <c r="F6479" s="103">
        <v>678218</v>
      </c>
      <c r="G6479" s="103">
        <v>7</v>
      </c>
      <c r="H6479" t="s">
        <v>54</v>
      </c>
      <c r="I6479" s="103"/>
    </row>
    <row r="6480" spans="1:9" x14ac:dyDescent="0.35">
      <c r="A6480" t="s">
        <v>4124</v>
      </c>
      <c r="B6480" t="s">
        <v>51</v>
      </c>
      <c r="C6480" t="s">
        <v>3113</v>
      </c>
      <c r="D6480" t="s">
        <v>40</v>
      </c>
      <c r="E6480" s="103">
        <v>4.8985978181641009E-3</v>
      </c>
      <c r="F6480" s="103">
        <v>678218</v>
      </c>
      <c r="G6480" s="103">
        <v>7</v>
      </c>
      <c r="H6480" t="s">
        <v>1078</v>
      </c>
      <c r="I6480" s="103"/>
    </row>
    <row r="6481" spans="1:9" x14ac:dyDescent="0.35">
      <c r="A6481" t="s">
        <v>6897</v>
      </c>
      <c r="B6481" t="s">
        <v>51</v>
      </c>
      <c r="C6481" t="s">
        <v>3113</v>
      </c>
      <c r="D6481" t="s">
        <v>5070</v>
      </c>
      <c r="E6481" s="103">
        <v>5.0914363726207402E-3</v>
      </c>
      <c r="F6481" s="103">
        <v>678218</v>
      </c>
      <c r="G6481" s="103">
        <v>7</v>
      </c>
      <c r="H6481" t="s">
        <v>1078</v>
      </c>
      <c r="I6481" s="103"/>
    </row>
    <row r="6482" spans="1:9" x14ac:dyDescent="0.35">
      <c r="A6482" t="s">
        <v>6898</v>
      </c>
      <c r="B6482" t="s">
        <v>51</v>
      </c>
      <c r="C6482" t="s">
        <v>3113</v>
      </c>
      <c r="D6482" t="s">
        <v>5071</v>
      </c>
      <c r="E6482" s="103">
        <v>4.900490353147287E-3</v>
      </c>
      <c r="F6482" s="103">
        <v>678218</v>
      </c>
      <c r="G6482" s="103">
        <v>7</v>
      </c>
      <c r="H6482" t="s">
        <v>1078</v>
      </c>
      <c r="I6482" s="103"/>
    </row>
    <row r="6483" spans="1:9" x14ac:dyDescent="0.35">
      <c r="A6483" t="s">
        <v>6899</v>
      </c>
      <c r="B6483" t="s">
        <v>51</v>
      </c>
      <c r="C6483" t="s">
        <v>3113</v>
      </c>
      <c r="D6483" t="s">
        <v>5072</v>
      </c>
      <c r="E6483" s="103">
        <v>5.0909725733498572E-3</v>
      </c>
      <c r="F6483" s="103">
        <v>678218</v>
      </c>
      <c r="G6483" s="103">
        <v>7</v>
      </c>
      <c r="H6483" t="s">
        <v>1078</v>
      </c>
      <c r="I6483" s="103"/>
    </row>
    <row r="6484" spans="1:9" x14ac:dyDescent="0.35">
      <c r="A6484" t="s">
        <v>4125</v>
      </c>
      <c r="B6484" t="s">
        <v>51</v>
      </c>
      <c r="C6484" t="s">
        <v>3113</v>
      </c>
      <c r="D6484" t="s">
        <v>42</v>
      </c>
      <c r="E6484" s="103">
        <v>5.0032806050597086E-3</v>
      </c>
      <c r="F6484" s="103">
        <v>678218</v>
      </c>
      <c r="G6484" s="103">
        <v>7</v>
      </c>
      <c r="H6484" t="s">
        <v>1078</v>
      </c>
      <c r="I6484" s="103"/>
    </row>
    <row r="6485" spans="1:9" x14ac:dyDescent="0.35">
      <c r="A6485" t="s">
        <v>4126</v>
      </c>
      <c r="B6485" t="s">
        <v>51</v>
      </c>
      <c r="C6485" t="s">
        <v>3113</v>
      </c>
      <c r="D6485" t="s">
        <v>1767</v>
      </c>
      <c r="E6485" s="103">
        <v>4.9822251188833926E-3</v>
      </c>
      <c r="F6485" s="103">
        <v>678218</v>
      </c>
      <c r="G6485" s="103">
        <v>7</v>
      </c>
      <c r="H6485" t="s">
        <v>1078</v>
      </c>
      <c r="I6485" s="103"/>
    </row>
    <row r="6486" spans="1:9" x14ac:dyDescent="0.35">
      <c r="A6486" t="s">
        <v>4127</v>
      </c>
      <c r="B6486" t="s">
        <v>51</v>
      </c>
      <c r="C6486" t="s">
        <v>3113</v>
      </c>
      <c r="D6486" t="s">
        <v>1768</v>
      </c>
      <c r="E6486" s="103">
        <v>2.7063478122852339E-3</v>
      </c>
      <c r="F6486" s="103">
        <v>678218</v>
      </c>
      <c r="G6486" s="103">
        <v>7</v>
      </c>
      <c r="H6486" t="s">
        <v>1078</v>
      </c>
      <c r="I6486" s="103"/>
    </row>
    <row r="6487" spans="1:9" x14ac:dyDescent="0.35">
      <c r="A6487" t="s">
        <v>4128</v>
      </c>
      <c r="B6487" t="s">
        <v>51</v>
      </c>
      <c r="C6487" t="s">
        <v>3113</v>
      </c>
      <c r="D6487" t="s">
        <v>340</v>
      </c>
      <c r="E6487" s="103">
        <v>4.999610342693468E-3</v>
      </c>
      <c r="F6487" s="103">
        <v>678218</v>
      </c>
      <c r="G6487" s="103">
        <v>7</v>
      </c>
      <c r="H6487" t="s">
        <v>1078</v>
      </c>
      <c r="I6487" s="103"/>
    </row>
    <row r="6488" spans="1:9" x14ac:dyDescent="0.35">
      <c r="A6488" t="s">
        <v>4129</v>
      </c>
      <c r="B6488" t="s">
        <v>51</v>
      </c>
      <c r="C6488" t="s">
        <v>3113</v>
      </c>
      <c r="D6488" t="s">
        <v>777</v>
      </c>
      <c r="E6488" s="103">
        <v>1.0466035959836327E-2</v>
      </c>
      <c r="F6488" s="103">
        <v>678218</v>
      </c>
      <c r="G6488" s="103">
        <v>7</v>
      </c>
      <c r="H6488" t="s">
        <v>1078</v>
      </c>
      <c r="I6488" s="103"/>
    </row>
    <row r="6489" spans="1:9" x14ac:dyDescent="0.35">
      <c r="A6489" t="s">
        <v>4130</v>
      </c>
      <c r="B6489" t="s">
        <v>51</v>
      </c>
      <c r="C6489" t="s">
        <v>3113</v>
      </c>
      <c r="D6489" t="s">
        <v>776</v>
      </c>
      <c r="E6489" s="103">
        <v>2.5369018018931783E-2</v>
      </c>
      <c r="F6489" s="103">
        <v>678218</v>
      </c>
      <c r="G6489" s="103">
        <v>7</v>
      </c>
      <c r="H6489" t="s">
        <v>1078</v>
      </c>
      <c r="I6489" s="103"/>
    </row>
    <row r="6490" spans="1:9" x14ac:dyDescent="0.35">
      <c r="A6490" t="s">
        <v>4131</v>
      </c>
      <c r="B6490" t="s">
        <v>47</v>
      </c>
      <c r="C6490" t="s">
        <v>3115</v>
      </c>
      <c r="D6490" t="s">
        <v>54</v>
      </c>
      <c r="E6490" s="103">
        <v>356167</v>
      </c>
      <c r="F6490" s="103">
        <v>678218</v>
      </c>
      <c r="G6490" s="103">
        <v>7</v>
      </c>
      <c r="H6490" t="s">
        <v>54</v>
      </c>
      <c r="I6490" s="103"/>
    </row>
    <row r="6491" spans="1:9" x14ac:dyDescent="0.35">
      <c r="A6491" t="s">
        <v>4132</v>
      </c>
      <c r="B6491" t="s">
        <v>48</v>
      </c>
      <c r="C6491" t="s">
        <v>3115</v>
      </c>
      <c r="D6491" t="s">
        <v>54</v>
      </c>
      <c r="E6491" s="103">
        <v>2761871204.9848633</v>
      </c>
      <c r="F6491" s="103">
        <v>678218</v>
      </c>
      <c r="G6491" s="103">
        <v>7</v>
      </c>
      <c r="H6491" t="s">
        <v>54</v>
      </c>
      <c r="I6491" s="103"/>
    </row>
    <row r="6492" spans="1:9" x14ac:dyDescent="0.35">
      <c r="A6492" t="s">
        <v>4133</v>
      </c>
      <c r="B6492" t="s">
        <v>49</v>
      </c>
      <c r="C6492" t="s">
        <v>3115</v>
      </c>
      <c r="D6492" t="s">
        <v>54</v>
      </c>
      <c r="E6492" s="103">
        <v>0.52515120506975632</v>
      </c>
      <c r="F6492" s="103">
        <v>678218</v>
      </c>
      <c r="G6492" s="103">
        <v>7</v>
      </c>
      <c r="H6492" t="s">
        <v>54</v>
      </c>
      <c r="I6492" s="103"/>
    </row>
    <row r="6493" spans="1:9" x14ac:dyDescent="0.35">
      <c r="A6493" t="s">
        <v>4134</v>
      </c>
      <c r="B6493" t="s">
        <v>50</v>
      </c>
      <c r="C6493" t="s">
        <v>3115</v>
      </c>
      <c r="D6493" t="s">
        <v>54</v>
      </c>
      <c r="E6493" s="103">
        <v>4072.2469839857736</v>
      </c>
      <c r="F6493" s="103">
        <v>678218</v>
      </c>
      <c r="G6493" s="103">
        <v>7</v>
      </c>
      <c r="H6493" t="s">
        <v>54</v>
      </c>
      <c r="I6493" s="103"/>
    </row>
    <row r="6494" spans="1:9" x14ac:dyDescent="0.35">
      <c r="A6494" t="s">
        <v>4135</v>
      </c>
      <c r="B6494" t="s">
        <v>51</v>
      </c>
      <c r="C6494" t="s">
        <v>3115</v>
      </c>
      <c r="D6494" t="s">
        <v>40</v>
      </c>
      <c r="E6494" s="103">
        <v>6.5396187461189224E-3</v>
      </c>
      <c r="F6494" s="103">
        <v>678218</v>
      </c>
      <c r="G6494" s="103">
        <v>7</v>
      </c>
      <c r="H6494" t="s">
        <v>1078</v>
      </c>
      <c r="I6494" s="103"/>
    </row>
    <row r="6495" spans="1:9" x14ac:dyDescent="0.35">
      <c r="A6495" t="s">
        <v>6900</v>
      </c>
      <c r="B6495" t="s">
        <v>51</v>
      </c>
      <c r="C6495" t="s">
        <v>3115</v>
      </c>
      <c r="D6495" t="s">
        <v>5070</v>
      </c>
      <c r="E6495" s="103">
        <v>6.7660815540427355E-3</v>
      </c>
      <c r="F6495" s="103">
        <v>678218</v>
      </c>
      <c r="G6495" s="103">
        <v>7</v>
      </c>
      <c r="H6495" t="s">
        <v>1078</v>
      </c>
      <c r="I6495" s="103"/>
    </row>
    <row r="6496" spans="1:9" x14ac:dyDescent="0.35">
      <c r="A6496" t="s">
        <v>6901</v>
      </c>
      <c r="B6496" t="s">
        <v>51</v>
      </c>
      <c r="C6496" t="s">
        <v>3115</v>
      </c>
      <c r="D6496" t="s">
        <v>5071</v>
      </c>
      <c r="E6496" s="103">
        <v>6.5475739148880066E-3</v>
      </c>
      <c r="F6496" s="103">
        <v>678218</v>
      </c>
      <c r="G6496" s="103">
        <v>7</v>
      </c>
      <c r="H6496" t="s">
        <v>1078</v>
      </c>
      <c r="I6496" s="103"/>
    </row>
    <row r="6497" spans="1:9" x14ac:dyDescent="0.35">
      <c r="A6497" t="s">
        <v>6902</v>
      </c>
      <c r="B6497" t="s">
        <v>51</v>
      </c>
      <c r="C6497" t="s">
        <v>3115</v>
      </c>
      <c r="D6497" t="s">
        <v>5072</v>
      </c>
      <c r="E6497" s="103">
        <v>6.7652120678203566E-3</v>
      </c>
      <c r="F6497" s="103">
        <v>678218</v>
      </c>
      <c r="G6497" s="103">
        <v>7</v>
      </c>
      <c r="H6497" t="s">
        <v>1078</v>
      </c>
      <c r="I6497" s="103"/>
    </row>
    <row r="6498" spans="1:9" x14ac:dyDescent="0.35">
      <c r="A6498" t="s">
        <v>4136</v>
      </c>
      <c r="B6498" t="s">
        <v>51</v>
      </c>
      <c r="C6498" t="s">
        <v>3115</v>
      </c>
      <c r="D6498" t="s">
        <v>42</v>
      </c>
      <c r="E6498" s="103">
        <v>6.679164322457045E-3</v>
      </c>
      <c r="F6498" s="103">
        <v>678218</v>
      </c>
      <c r="G6498" s="103">
        <v>7</v>
      </c>
      <c r="H6498" t="s">
        <v>1078</v>
      </c>
      <c r="I6498" s="103"/>
    </row>
    <row r="6499" spans="1:9" x14ac:dyDescent="0.35">
      <c r="A6499" t="s">
        <v>4137</v>
      </c>
      <c r="B6499" t="s">
        <v>51</v>
      </c>
      <c r="C6499" t="s">
        <v>3115</v>
      </c>
      <c r="D6499" t="s">
        <v>1767</v>
      </c>
      <c r="E6499" s="103">
        <v>6.6375930722406239E-3</v>
      </c>
      <c r="F6499" s="103">
        <v>678218</v>
      </c>
      <c r="G6499" s="103">
        <v>7</v>
      </c>
      <c r="H6499" t="s">
        <v>1078</v>
      </c>
      <c r="I6499" s="103"/>
    </row>
    <row r="6500" spans="1:9" x14ac:dyDescent="0.35">
      <c r="A6500" t="s">
        <v>4138</v>
      </c>
      <c r="B6500" t="s">
        <v>51</v>
      </c>
      <c r="C6500" t="s">
        <v>3115</v>
      </c>
      <c r="D6500" t="s">
        <v>1768</v>
      </c>
      <c r="E6500" s="103">
        <v>3.6482250982847954E-3</v>
      </c>
      <c r="F6500" s="103">
        <v>678218</v>
      </c>
      <c r="G6500" s="103">
        <v>7</v>
      </c>
      <c r="H6500" t="s">
        <v>1078</v>
      </c>
      <c r="I6500" s="103"/>
    </row>
    <row r="6501" spans="1:9" x14ac:dyDescent="0.35">
      <c r="A6501" t="s">
        <v>4139</v>
      </c>
      <c r="B6501" t="s">
        <v>51</v>
      </c>
      <c r="C6501" t="s">
        <v>3115</v>
      </c>
      <c r="D6501" t="s">
        <v>340</v>
      </c>
      <c r="E6501" s="103">
        <v>6.5886915569845009E-3</v>
      </c>
      <c r="F6501" s="103">
        <v>678218</v>
      </c>
      <c r="G6501" s="103">
        <v>7</v>
      </c>
      <c r="H6501" t="s">
        <v>1078</v>
      </c>
      <c r="I6501" s="103"/>
    </row>
    <row r="6502" spans="1:9" x14ac:dyDescent="0.35">
      <c r="A6502" t="s">
        <v>4140</v>
      </c>
      <c r="B6502" t="s">
        <v>51</v>
      </c>
      <c r="C6502" t="s">
        <v>3115</v>
      </c>
      <c r="D6502" t="s">
        <v>777</v>
      </c>
      <c r="E6502" s="103">
        <v>1.3518069898238311E-2</v>
      </c>
      <c r="F6502" s="103">
        <v>678218</v>
      </c>
      <c r="G6502" s="103">
        <v>7</v>
      </c>
      <c r="H6502" t="s">
        <v>1078</v>
      </c>
      <c r="I6502" s="103"/>
    </row>
    <row r="6503" spans="1:9" x14ac:dyDescent="0.35">
      <c r="A6503" t="s">
        <v>4141</v>
      </c>
      <c r="B6503" t="s">
        <v>51</v>
      </c>
      <c r="C6503" t="s">
        <v>3115</v>
      </c>
      <c r="D6503" t="s">
        <v>776</v>
      </c>
      <c r="E6503" s="103">
        <v>3.3741091670168366E-2</v>
      </c>
      <c r="F6503" s="103">
        <v>678218</v>
      </c>
      <c r="G6503" s="103">
        <v>7</v>
      </c>
      <c r="H6503" t="s">
        <v>1078</v>
      </c>
      <c r="I6503" s="103"/>
    </row>
    <row r="6504" spans="1:9" x14ac:dyDescent="0.35">
      <c r="A6504" t="s">
        <v>254</v>
      </c>
      <c r="B6504" t="s">
        <v>49</v>
      </c>
      <c r="C6504" t="s">
        <v>40</v>
      </c>
      <c r="D6504" t="s">
        <v>54</v>
      </c>
      <c r="E6504" s="103">
        <v>1</v>
      </c>
      <c r="F6504" s="103">
        <v>678218</v>
      </c>
      <c r="G6504" s="103">
        <v>7</v>
      </c>
      <c r="H6504" t="s">
        <v>54</v>
      </c>
      <c r="I6504" s="103"/>
    </row>
    <row r="6505" spans="1:9" x14ac:dyDescent="0.35">
      <c r="A6505" t="s">
        <v>255</v>
      </c>
      <c r="B6505" t="s">
        <v>50</v>
      </c>
      <c r="C6505" t="s">
        <v>40</v>
      </c>
      <c r="D6505" t="s">
        <v>54</v>
      </c>
      <c r="E6505" s="103">
        <v>1204148.5762575646</v>
      </c>
      <c r="F6505" s="103">
        <v>678218</v>
      </c>
      <c r="G6505" s="103">
        <v>7</v>
      </c>
      <c r="H6505" t="s">
        <v>54</v>
      </c>
      <c r="I6505" s="103"/>
    </row>
    <row r="6506" spans="1:9" x14ac:dyDescent="0.35">
      <c r="A6506" t="s">
        <v>1451</v>
      </c>
      <c r="B6506" t="s">
        <v>51</v>
      </c>
      <c r="C6506" t="s">
        <v>40</v>
      </c>
      <c r="D6506" t="s">
        <v>40</v>
      </c>
      <c r="E6506" s="103">
        <v>1</v>
      </c>
      <c r="F6506" s="103">
        <v>678218</v>
      </c>
      <c r="G6506" s="103">
        <v>7</v>
      </c>
      <c r="H6506" t="s">
        <v>1078</v>
      </c>
      <c r="I6506" s="103"/>
    </row>
    <row r="6507" spans="1:9" x14ac:dyDescent="0.35">
      <c r="A6507" t="s">
        <v>6903</v>
      </c>
      <c r="B6507" t="s">
        <v>51</v>
      </c>
      <c r="C6507" t="s">
        <v>40</v>
      </c>
      <c r="D6507" t="s">
        <v>5070</v>
      </c>
      <c r="E6507" s="103">
        <v>1.0352126288168833</v>
      </c>
      <c r="F6507" s="103">
        <v>678218</v>
      </c>
      <c r="G6507" s="103">
        <v>7</v>
      </c>
      <c r="H6507" t="s">
        <v>1078</v>
      </c>
      <c r="I6507" s="103"/>
    </row>
    <row r="6508" spans="1:9" x14ac:dyDescent="0.35">
      <c r="A6508" t="s">
        <v>6904</v>
      </c>
      <c r="B6508" t="s">
        <v>51</v>
      </c>
      <c r="C6508" t="s">
        <v>40</v>
      </c>
      <c r="D6508" t="s">
        <v>5071</v>
      </c>
      <c r="E6508" s="103">
        <v>1.0011617968615132</v>
      </c>
      <c r="F6508" s="103">
        <v>678218</v>
      </c>
      <c r="G6508" s="103">
        <v>7</v>
      </c>
      <c r="H6508" t="s">
        <v>1078</v>
      </c>
      <c r="I6508" s="103"/>
    </row>
    <row r="6509" spans="1:9" x14ac:dyDescent="0.35">
      <c r="A6509" t="s">
        <v>6905</v>
      </c>
      <c r="B6509" t="s">
        <v>51</v>
      </c>
      <c r="C6509" t="s">
        <v>40</v>
      </c>
      <c r="D6509" t="s">
        <v>5072</v>
      </c>
      <c r="E6509" s="103">
        <v>1.0334055230894217</v>
      </c>
      <c r="F6509" s="103">
        <v>678218</v>
      </c>
      <c r="G6509" s="103">
        <v>7</v>
      </c>
      <c r="H6509" t="s">
        <v>1078</v>
      </c>
      <c r="I6509" s="103"/>
    </row>
    <row r="6510" spans="1:9" x14ac:dyDescent="0.35">
      <c r="A6510" t="s">
        <v>1452</v>
      </c>
      <c r="B6510" t="s">
        <v>51</v>
      </c>
      <c r="C6510" t="s">
        <v>40</v>
      </c>
      <c r="D6510" t="s">
        <v>42</v>
      </c>
      <c r="E6510" s="103">
        <v>1.0298898891998738</v>
      </c>
      <c r="F6510" s="103">
        <v>678218</v>
      </c>
      <c r="G6510" s="103">
        <v>7</v>
      </c>
      <c r="H6510" t="s">
        <v>1078</v>
      </c>
      <c r="I6510" s="103"/>
    </row>
    <row r="6511" spans="1:9" x14ac:dyDescent="0.35">
      <c r="A6511" t="s">
        <v>2399</v>
      </c>
      <c r="B6511" t="s">
        <v>51</v>
      </c>
      <c r="C6511" t="s">
        <v>40</v>
      </c>
      <c r="D6511" t="s">
        <v>1767</v>
      </c>
      <c r="E6511" s="103">
        <v>1.0251580273347747</v>
      </c>
      <c r="F6511" s="103">
        <v>678218</v>
      </c>
      <c r="G6511" s="103">
        <v>7</v>
      </c>
      <c r="H6511" t="s">
        <v>1078</v>
      </c>
      <c r="I6511" s="103"/>
    </row>
    <row r="6512" spans="1:9" x14ac:dyDescent="0.35">
      <c r="A6512" t="s">
        <v>2400</v>
      </c>
      <c r="B6512" t="s">
        <v>51</v>
      </c>
      <c r="C6512" t="s">
        <v>40</v>
      </c>
      <c r="D6512" t="s">
        <v>1768</v>
      </c>
      <c r="E6512" s="103">
        <v>0.67561616841627992</v>
      </c>
      <c r="F6512" s="103">
        <v>678218</v>
      </c>
      <c r="G6512" s="103">
        <v>7</v>
      </c>
      <c r="H6512" t="s">
        <v>1078</v>
      </c>
      <c r="I6512" s="103"/>
    </row>
    <row r="6513" spans="1:9" x14ac:dyDescent="0.35">
      <c r="A6513" t="s">
        <v>1453</v>
      </c>
      <c r="B6513" t="s">
        <v>51</v>
      </c>
      <c r="C6513" t="s">
        <v>40</v>
      </c>
      <c r="D6513" t="s">
        <v>340</v>
      </c>
      <c r="E6513" s="103">
        <v>1.0133928437509587</v>
      </c>
      <c r="F6513" s="103">
        <v>678218</v>
      </c>
      <c r="G6513" s="103">
        <v>7</v>
      </c>
      <c r="H6513" t="s">
        <v>1078</v>
      </c>
      <c r="I6513" s="103"/>
    </row>
    <row r="6514" spans="1:9" x14ac:dyDescent="0.35">
      <c r="A6514" t="s">
        <v>1454</v>
      </c>
      <c r="B6514" t="s">
        <v>51</v>
      </c>
      <c r="C6514" t="s">
        <v>40</v>
      </c>
      <c r="D6514" t="s">
        <v>777</v>
      </c>
      <c r="E6514" s="103">
        <v>2.115023147869652</v>
      </c>
      <c r="F6514" s="103">
        <v>678218</v>
      </c>
      <c r="G6514" s="103">
        <v>7</v>
      </c>
      <c r="H6514" t="s">
        <v>1078</v>
      </c>
      <c r="I6514" s="103"/>
    </row>
    <row r="6515" spans="1:9" x14ac:dyDescent="0.35">
      <c r="A6515" t="s">
        <v>665</v>
      </c>
      <c r="B6515" t="s">
        <v>44</v>
      </c>
      <c r="C6515" t="s">
        <v>40</v>
      </c>
      <c r="D6515" t="s">
        <v>777</v>
      </c>
      <c r="E6515" s="103">
        <v>0</v>
      </c>
      <c r="F6515" s="103">
        <v>678218</v>
      </c>
      <c r="G6515" s="103">
        <v>7</v>
      </c>
      <c r="H6515" t="s">
        <v>54</v>
      </c>
      <c r="I6515" s="103"/>
    </row>
    <row r="6516" spans="1:9" x14ac:dyDescent="0.35">
      <c r="A6516" t="s">
        <v>666</v>
      </c>
      <c r="B6516" t="s">
        <v>45</v>
      </c>
      <c r="C6516" t="s">
        <v>40</v>
      </c>
      <c r="D6516" t="s">
        <v>777</v>
      </c>
      <c r="E6516" s="103">
        <v>0</v>
      </c>
      <c r="F6516" s="103">
        <v>678218</v>
      </c>
      <c r="G6516" s="103">
        <v>7</v>
      </c>
      <c r="H6516" t="s">
        <v>54</v>
      </c>
      <c r="I6516" s="103"/>
    </row>
    <row r="6517" spans="1:9" x14ac:dyDescent="0.35">
      <c r="A6517" t="s">
        <v>667</v>
      </c>
      <c r="B6517" t="s">
        <v>46</v>
      </c>
      <c r="C6517" t="s">
        <v>40</v>
      </c>
      <c r="D6517" t="s">
        <v>777</v>
      </c>
      <c r="E6517" s="103">
        <v>0</v>
      </c>
      <c r="F6517" s="103">
        <v>678218</v>
      </c>
      <c r="G6517" s="103">
        <v>7</v>
      </c>
      <c r="H6517" t="s">
        <v>54</v>
      </c>
      <c r="I6517" s="103"/>
    </row>
    <row r="6518" spans="1:9" x14ac:dyDescent="0.35">
      <c r="A6518" t="s">
        <v>1455</v>
      </c>
      <c r="B6518" t="s">
        <v>51</v>
      </c>
      <c r="C6518" t="s">
        <v>40</v>
      </c>
      <c r="D6518" t="s">
        <v>776</v>
      </c>
      <c r="E6518" s="103">
        <v>5.2493274037205992</v>
      </c>
      <c r="F6518" s="103">
        <v>678218</v>
      </c>
      <c r="G6518" s="103">
        <v>7</v>
      </c>
      <c r="H6518" t="s">
        <v>1078</v>
      </c>
      <c r="I6518" s="103"/>
    </row>
    <row r="6519" spans="1:9" x14ac:dyDescent="0.35">
      <c r="A6519" t="s">
        <v>669</v>
      </c>
      <c r="B6519" t="s">
        <v>44</v>
      </c>
      <c r="C6519" t="s">
        <v>40</v>
      </c>
      <c r="D6519" t="s">
        <v>776</v>
      </c>
      <c r="E6519" s="103">
        <v>0</v>
      </c>
      <c r="F6519" s="103">
        <v>678218</v>
      </c>
      <c r="G6519" s="103">
        <v>7</v>
      </c>
      <c r="H6519" t="s">
        <v>54</v>
      </c>
      <c r="I6519" s="103"/>
    </row>
    <row r="6520" spans="1:9" x14ac:dyDescent="0.35">
      <c r="A6520" t="s">
        <v>670</v>
      </c>
      <c r="B6520" t="s">
        <v>45</v>
      </c>
      <c r="C6520" t="s">
        <v>40</v>
      </c>
      <c r="D6520" t="s">
        <v>776</v>
      </c>
      <c r="E6520" s="103">
        <v>0</v>
      </c>
      <c r="F6520" s="103">
        <v>678218</v>
      </c>
      <c r="G6520" s="103">
        <v>7</v>
      </c>
      <c r="H6520" t="s">
        <v>54</v>
      </c>
      <c r="I6520" s="103"/>
    </row>
    <row r="6521" spans="1:9" x14ac:dyDescent="0.35">
      <c r="A6521" t="s">
        <v>671</v>
      </c>
      <c r="B6521" t="s">
        <v>46</v>
      </c>
      <c r="C6521" t="s">
        <v>40</v>
      </c>
      <c r="D6521" t="s">
        <v>776</v>
      </c>
      <c r="E6521" s="103">
        <v>0</v>
      </c>
      <c r="F6521" s="103">
        <v>678218</v>
      </c>
      <c r="G6521" s="103">
        <v>7</v>
      </c>
      <c r="H6521" t="s">
        <v>54</v>
      </c>
      <c r="I6521" s="103"/>
    </row>
    <row r="6522" spans="1:9" x14ac:dyDescent="0.35">
      <c r="A6522" t="s">
        <v>6906</v>
      </c>
      <c r="B6522" t="s">
        <v>49</v>
      </c>
      <c r="C6522" t="s">
        <v>5070</v>
      </c>
      <c r="D6522" t="s">
        <v>54</v>
      </c>
      <c r="E6522" s="103">
        <v>1</v>
      </c>
      <c r="F6522" s="103">
        <v>678218</v>
      </c>
      <c r="G6522" s="103">
        <v>7</v>
      </c>
      <c r="H6522" t="s">
        <v>54</v>
      </c>
      <c r="I6522" s="103"/>
    </row>
    <row r="6523" spans="1:9" x14ac:dyDescent="0.35">
      <c r="A6523" t="s">
        <v>6907</v>
      </c>
      <c r="B6523" t="s">
        <v>50</v>
      </c>
      <c r="C6523" t="s">
        <v>5070</v>
      </c>
      <c r="D6523" t="s">
        <v>54</v>
      </c>
      <c r="E6523" s="103">
        <v>1166099.3249704945</v>
      </c>
      <c r="F6523" s="103">
        <v>678218</v>
      </c>
      <c r="G6523" s="103">
        <v>7</v>
      </c>
      <c r="H6523" t="s">
        <v>54</v>
      </c>
      <c r="I6523" s="103"/>
    </row>
    <row r="6524" spans="1:9" x14ac:dyDescent="0.35">
      <c r="A6524" t="s">
        <v>6908</v>
      </c>
      <c r="B6524" t="s">
        <v>51</v>
      </c>
      <c r="C6524" t="s">
        <v>5070</v>
      </c>
      <c r="D6524" t="s">
        <v>40</v>
      </c>
      <c r="E6524" s="103">
        <v>0.96856890413656249</v>
      </c>
      <c r="F6524" s="103">
        <v>678218</v>
      </c>
      <c r="G6524" s="103">
        <v>7</v>
      </c>
      <c r="H6524" t="s">
        <v>1078</v>
      </c>
      <c r="I6524" s="103"/>
    </row>
    <row r="6525" spans="1:9" x14ac:dyDescent="0.35">
      <c r="A6525" t="s">
        <v>6909</v>
      </c>
      <c r="B6525" t="s">
        <v>51</v>
      </c>
      <c r="C6525" t="s">
        <v>5070</v>
      </c>
      <c r="D6525" t="s">
        <v>5070</v>
      </c>
      <c r="E6525" s="103">
        <v>1</v>
      </c>
      <c r="F6525" s="103">
        <v>678218</v>
      </c>
      <c r="G6525" s="103">
        <v>7</v>
      </c>
      <c r="H6525" t="s">
        <v>1078</v>
      </c>
      <c r="I6525" s="103"/>
    </row>
    <row r="6526" spans="1:9" x14ac:dyDescent="0.35">
      <c r="A6526" t="s">
        <v>6910</v>
      </c>
      <c r="B6526" t="s">
        <v>51</v>
      </c>
      <c r="C6526" t="s">
        <v>5070</v>
      </c>
      <c r="D6526" t="s">
        <v>5071</v>
      </c>
      <c r="E6526" s="103">
        <v>0.96957819630625675</v>
      </c>
      <c r="F6526" s="103">
        <v>678218</v>
      </c>
      <c r="G6526" s="103">
        <v>7</v>
      </c>
      <c r="H6526" t="s">
        <v>1078</v>
      </c>
      <c r="I6526" s="103"/>
    </row>
    <row r="6527" spans="1:9" x14ac:dyDescent="0.35">
      <c r="A6527" t="s">
        <v>6911</v>
      </c>
      <c r="B6527" t="s">
        <v>51</v>
      </c>
      <c r="C6527" t="s">
        <v>5070</v>
      </c>
      <c r="D6527" t="s">
        <v>5072</v>
      </c>
      <c r="E6527" s="103">
        <v>0.99909335671085542</v>
      </c>
      <c r="F6527" s="103">
        <v>678218</v>
      </c>
      <c r="G6527" s="103">
        <v>7</v>
      </c>
      <c r="H6527" t="s">
        <v>1078</v>
      </c>
      <c r="I6527" s="103"/>
    </row>
    <row r="6528" spans="1:9" x14ac:dyDescent="0.35">
      <c r="A6528" t="s">
        <v>6912</v>
      </c>
      <c r="B6528" t="s">
        <v>51</v>
      </c>
      <c r="C6528" t="s">
        <v>5070</v>
      </c>
      <c r="D6528" t="s">
        <v>42</v>
      </c>
      <c r="E6528" s="103">
        <v>0.99487304515471986</v>
      </c>
      <c r="F6528" s="103">
        <v>678218</v>
      </c>
      <c r="G6528" s="103">
        <v>7</v>
      </c>
      <c r="H6528" t="s">
        <v>1078</v>
      </c>
      <c r="I6528" s="103"/>
    </row>
    <row r="6529" spans="1:9" x14ac:dyDescent="0.35">
      <c r="A6529" t="s">
        <v>6913</v>
      </c>
      <c r="B6529" t="s">
        <v>51</v>
      </c>
      <c r="C6529" t="s">
        <v>5070</v>
      </c>
      <c r="D6529" t="s">
        <v>1767</v>
      </c>
      <c r="E6529" s="103">
        <v>0.99029161282067057</v>
      </c>
      <c r="F6529" s="103">
        <v>678218</v>
      </c>
      <c r="G6529" s="103">
        <v>7</v>
      </c>
      <c r="H6529" t="s">
        <v>1078</v>
      </c>
      <c r="I6529" s="103"/>
    </row>
    <row r="6530" spans="1:9" x14ac:dyDescent="0.35">
      <c r="A6530" t="s">
        <v>6914</v>
      </c>
      <c r="B6530" t="s">
        <v>51</v>
      </c>
      <c r="C6530" t="s">
        <v>5070</v>
      </c>
      <c r="D6530" t="s">
        <v>1768</v>
      </c>
      <c r="E6530" s="103">
        <v>0.65424089291509824</v>
      </c>
      <c r="F6530" s="103">
        <v>678218</v>
      </c>
      <c r="G6530" s="103">
        <v>7</v>
      </c>
      <c r="H6530" t="s">
        <v>1078</v>
      </c>
      <c r="I6530" s="103"/>
    </row>
    <row r="6531" spans="1:9" x14ac:dyDescent="0.35">
      <c r="A6531" t="s">
        <v>6915</v>
      </c>
      <c r="B6531" t="s">
        <v>51</v>
      </c>
      <c r="C6531" t="s">
        <v>5070</v>
      </c>
      <c r="D6531" t="s">
        <v>340</v>
      </c>
      <c r="E6531" s="103">
        <v>0.98033990427643602</v>
      </c>
      <c r="F6531" s="103">
        <v>678218</v>
      </c>
      <c r="G6531" s="103">
        <v>7</v>
      </c>
      <c r="H6531" t="s">
        <v>1078</v>
      </c>
      <c r="I6531" s="103"/>
    </row>
    <row r="6532" spans="1:9" x14ac:dyDescent="0.35">
      <c r="A6532" t="s">
        <v>6916</v>
      </c>
      <c r="B6532" t="s">
        <v>51</v>
      </c>
      <c r="C6532" t="s">
        <v>5070</v>
      </c>
      <c r="D6532" t="s">
        <v>777</v>
      </c>
      <c r="E6532" s="103">
        <v>2.0482089346507069</v>
      </c>
      <c r="F6532" s="103">
        <v>678218</v>
      </c>
      <c r="G6532" s="103">
        <v>7</v>
      </c>
      <c r="H6532" t="s">
        <v>1078</v>
      </c>
      <c r="I6532" s="103"/>
    </row>
    <row r="6533" spans="1:9" x14ac:dyDescent="0.35">
      <c r="A6533" t="s">
        <v>6917</v>
      </c>
      <c r="B6533" t="s">
        <v>44</v>
      </c>
      <c r="C6533" t="s">
        <v>5070</v>
      </c>
      <c r="D6533" t="s">
        <v>777</v>
      </c>
      <c r="E6533" s="103">
        <v>5.013137368810619E-4</v>
      </c>
      <c r="F6533" s="103">
        <v>678218</v>
      </c>
      <c r="G6533" s="103">
        <v>7</v>
      </c>
      <c r="H6533" t="s">
        <v>54</v>
      </c>
      <c r="I6533" s="103"/>
    </row>
    <row r="6534" spans="1:9" x14ac:dyDescent="0.35">
      <c r="A6534" t="s">
        <v>6918</v>
      </c>
      <c r="B6534" t="s">
        <v>45</v>
      </c>
      <c r="C6534" t="s">
        <v>5070</v>
      </c>
      <c r="D6534" t="s">
        <v>777</v>
      </c>
      <c r="E6534" s="103">
        <v>2.2586770588484714E-4</v>
      </c>
      <c r="F6534" s="103">
        <v>678218</v>
      </c>
      <c r="G6534" s="103">
        <v>7</v>
      </c>
      <c r="H6534" t="s">
        <v>54</v>
      </c>
      <c r="I6534" s="103"/>
    </row>
    <row r="6535" spans="1:9" x14ac:dyDescent="0.35">
      <c r="A6535" t="s">
        <v>6919</v>
      </c>
      <c r="B6535" t="s">
        <v>46</v>
      </c>
      <c r="C6535" t="s">
        <v>5070</v>
      </c>
      <c r="D6535" t="s">
        <v>777</v>
      </c>
      <c r="E6535" s="103">
        <v>1.0176505716437126E-4</v>
      </c>
      <c r="F6535" s="103">
        <v>678218</v>
      </c>
      <c r="G6535" s="103">
        <v>7</v>
      </c>
      <c r="H6535" t="s">
        <v>54</v>
      </c>
      <c r="I6535" s="103"/>
    </row>
    <row r="6536" spans="1:9" x14ac:dyDescent="0.35">
      <c r="A6536" t="s">
        <v>6920</v>
      </c>
      <c r="B6536" t="s">
        <v>51</v>
      </c>
      <c r="C6536" t="s">
        <v>5070</v>
      </c>
      <c r="D6536" t="s">
        <v>776</v>
      </c>
      <c r="E6536" s="103">
        <v>5.0834674036198875</v>
      </c>
      <c r="F6536" s="103">
        <v>678218</v>
      </c>
      <c r="G6536" s="103">
        <v>7</v>
      </c>
      <c r="H6536" t="s">
        <v>1078</v>
      </c>
      <c r="I6536" s="103"/>
    </row>
    <row r="6537" spans="1:9" x14ac:dyDescent="0.35">
      <c r="A6537" t="s">
        <v>6921</v>
      </c>
      <c r="B6537" t="s">
        <v>44</v>
      </c>
      <c r="C6537" t="s">
        <v>5070</v>
      </c>
      <c r="D6537" t="s">
        <v>776</v>
      </c>
      <c r="E6537" s="103">
        <v>0</v>
      </c>
      <c r="F6537" s="103">
        <v>678218</v>
      </c>
      <c r="G6537" s="103">
        <v>7</v>
      </c>
      <c r="H6537" t="s">
        <v>54</v>
      </c>
      <c r="I6537" s="103"/>
    </row>
    <row r="6538" spans="1:9" x14ac:dyDescent="0.35">
      <c r="A6538" t="s">
        <v>6922</v>
      </c>
      <c r="B6538" t="s">
        <v>45</v>
      </c>
      <c r="C6538" t="s">
        <v>5070</v>
      </c>
      <c r="D6538" t="s">
        <v>776</v>
      </c>
      <c r="E6538" s="103">
        <v>0</v>
      </c>
      <c r="F6538" s="103">
        <v>678218</v>
      </c>
      <c r="G6538" s="103">
        <v>7</v>
      </c>
      <c r="H6538" t="s">
        <v>54</v>
      </c>
      <c r="I6538" s="103"/>
    </row>
    <row r="6539" spans="1:9" x14ac:dyDescent="0.35">
      <c r="A6539" t="s">
        <v>6923</v>
      </c>
      <c r="B6539" t="s">
        <v>46</v>
      </c>
      <c r="C6539" t="s">
        <v>5070</v>
      </c>
      <c r="D6539" t="s">
        <v>776</v>
      </c>
      <c r="E6539" s="103">
        <v>0</v>
      </c>
      <c r="F6539" s="103">
        <v>678218</v>
      </c>
      <c r="G6539" s="103">
        <v>7</v>
      </c>
      <c r="H6539" t="s">
        <v>54</v>
      </c>
      <c r="I6539" s="103"/>
    </row>
    <row r="6540" spans="1:9" x14ac:dyDescent="0.35">
      <c r="A6540" t="s">
        <v>6924</v>
      </c>
      <c r="B6540" t="s">
        <v>49</v>
      </c>
      <c r="C6540" t="s">
        <v>5071</v>
      </c>
      <c r="D6540" t="s">
        <v>54</v>
      </c>
      <c r="E6540" s="103">
        <v>1</v>
      </c>
      <c r="F6540" s="103">
        <v>678218</v>
      </c>
      <c r="G6540" s="103">
        <v>7</v>
      </c>
      <c r="H6540" t="s">
        <v>54</v>
      </c>
      <c r="I6540" s="103"/>
    </row>
    <row r="6541" spans="1:9" x14ac:dyDescent="0.35">
      <c r="A6541" t="s">
        <v>6925</v>
      </c>
      <c r="B6541" t="s">
        <v>50</v>
      </c>
      <c r="C6541" t="s">
        <v>5071</v>
      </c>
      <c r="D6541" t="s">
        <v>54</v>
      </c>
      <c r="E6541" s="103">
        <v>1202840.6560574197</v>
      </c>
      <c r="F6541" s="103">
        <v>678218</v>
      </c>
      <c r="G6541" s="103">
        <v>7</v>
      </c>
      <c r="H6541" t="s">
        <v>54</v>
      </c>
      <c r="I6541" s="103"/>
    </row>
    <row r="6542" spans="1:9" x14ac:dyDescent="0.35">
      <c r="A6542" t="s">
        <v>6926</v>
      </c>
      <c r="B6542" t="s">
        <v>51</v>
      </c>
      <c r="C6542" t="s">
        <v>5071</v>
      </c>
      <c r="D6542" t="s">
        <v>40</v>
      </c>
      <c r="E6542" s="103">
        <v>0.99891904353124361</v>
      </c>
      <c r="F6542" s="103">
        <v>678218</v>
      </c>
      <c r="G6542" s="103">
        <v>7</v>
      </c>
      <c r="H6542" t="s">
        <v>1078</v>
      </c>
      <c r="I6542" s="103"/>
    </row>
    <row r="6543" spans="1:9" x14ac:dyDescent="0.35">
      <c r="A6543" t="s">
        <v>6927</v>
      </c>
      <c r="B6543" t="s">
        <v>51</v>
      </c>
      <c r="C6543" t="s">
        <v>5071</v>
      </c>
      <c r="D6543" t="s">
        <v>5070</v>
      </c>
      <c r="E6543" s="103">
        <v>1.0338923370983846</v>
      </c>
      <c r="F6543" s="103">
        <v>678218</v>
      </c>
      <c r="G6543" s="103">
        <v>7</v>
      </c>
      <c r="H6543" t="s">
        <v>1078</v>
      </c>
      <c r="I6543" s="103"/>
    </row>
    <row r="6544" spans="1:9" x14ac:dyDescent="0.35">
      <c r="A6544" t="s">
        <v>6928</v>
      </c>
      <c r="B6544" t="s">
        <v>51</v>
      </c>
      <c r="C6544" t="s">
        <v>5071</v>
      </c>
      <c r="D6544" t="s">
        <v>5071</v>
      </c>
      <c r="E6544" s="103">
        <v>1</v>
      </c>
      <c r="F6544" s="103">
        <v>678218</v>
      </c>
      <c r="G6544" s="103">
        <v>7</v>
      </c>
      <c r="H6544" t="s">
        <v>1078</v>
      </c>
      <c r="I6544" s="103"/>
    </row>
    <row r="6545" spans="1:9" x14ac:dyDescent="0.35">
      <c r="A6545" t="s">
        <v>6929</v>
      </c>
      <c r="B6545" t="s">
        <v>51</v>
      </c>
      <c r="C6545" t="s">
        <v>5071</v>
      </c>
      <c r="D6545" t="s">
        <v>5072</v>
      </c>
      <c r="E6545" s="103">
        <v>1.0322302327404949</v>
      </c>
      <c r="F6545" s="103">
        <v>678218</v>
      </c>
      <c r="G6545" s="103">
        <v>7</v>
      </c>
      <c r="H6545" t="s">
        <v>1078</v>
      </c>
      <c r="I6545" s="103"/>
    </row>
    <row r="6546" spans="1:9" x14ac:dyDescent="0.35">
      <c r="A6546" t="s">
        <v>6930</v>
      </c>
      <c r="B6546" t="s">
        <v>51</v>
      </c>
      <c r="C6546" t="s">
        <v>5071</v>
      </c>
      <c r="D6546" t="s">
        <v>42</v>
      </c>
      <c r="E6546" s="103">
        <v>1.0285747204636801</v>
      </c>
      <c r="F6546" s="103">
        <v>678218</v>
      </c>
      <c r="G6546" s="103">
        <v>7</v>
      </c>
      <c r="H6546" t="s">
        <v>1078</v>
      </c>
      <c r="I6546" s="103"/>
    </row>
    <row r="6547" spans="1:9" x14ac:dyDescent="0.35">
      <c r="A6547" t="s">
        <v>6931</v>
      </c>
      <c r="B6547" t="s">
        <v>51</v>
      </c>
      <c r="C6547" t="s">
        <v>5071</v>
      </c>
      <c r="D6547" t="s">
        <v>1767</v>
      </c>
      <c r="E6547" s="103">
        <v>1.0238507850951164</v>
      </c>
      <c r="F6547" s="103">
        <v>678218</v>
      </c>
      <c r="G6547" s="103">
        <v>7</v>
      </c>
      <c r="H6547" t="s">
        <v>1078</v>
      </c>
      <c r="I6547" s="103"/>
    </row>
    <row r="6548" spans="1:9" x14ac:dyDescent="0.35">
      <c r="A6548" t="s">
        <v>6932</v>
      </c>
      <c r="B6548" t="s">
        <v>51</v>
      </c>
      <c r="C6548" t="s">
        <v>5071</v>
      </c>
      <c r="D6548" t="s">
        <v>1768</v>
      </c>
      <c r="E6548" s="103">
        <v>0.67467649302063148</v>
      </c>
      <c r="F6548" s="103">
        <v>678218</v>
      </c>
      <c r="G6548" s="103">
        <v>7</v>
      </c>
      <c r="H6548" t="s">
        <v>1078</v>
      </c>
      <c r="I6548" s="103"/>
    </row>
    <row r="6549" spans="1:9" x14ac:dyDescent="0.35">
      <c r="A6549" t="s">
        <v>6933</v>
      </c>
      <c r="B6549" t="s">
        <v>51</v>
      </c>
      <c r="C6549" t="s">
        <v>5071</v>
      </c>
      <c r="D6549" t="s">
        <v>340</v>
      </c>
      <c r="E6549" s="103">
        <v>1.0127729573256139</v>
      </c>
      <c r="F6549" s="103">
        <v>678218</v>
      </c>
      <c r="G6549" s="103">
        <v>7</v>
      </c>
      <c r="H6549" t="s">
        <v>1078</v>
      </c>
      <c r="I6549" s="103"/>
    </row>
    <row r="6550" spans="1:9" x14ac:dyDescent="0.35">
      <c r="A6550" t="s">
        <v>6934</v>
      </c>
      <c r="B6550" t="s">
        <v>51</v>
      </c>
      <c r="C6550" t="s">
        <v>5071</v>
      </c>
      <c r="D6550" t="s">
        <v>777</v>
      </c>
      <c r="E6550" s="103">
        <v>2.1129459356433116</v>
      </c>
      <c r="F6550" s="103">
        <v>678218</v>
      </c>
      <c r="G6550" s="103">
        <v>7</v>
      </c>
      <c r="H6550" t="s">
        <v>1078</v>
      </c>
      <c r="I6550" s="103"/>
    </row>
    <row r="6551" spans="1:9" x14ac:dyDescent="0.35">
      <c r="A6551" t="s">
        <v>6935</v>
      </c>
      <c r="B6551" t="s">
        <v>44</v>
      </c>
      <c r="C6551" t="s">
        <v>5071</v>
      </c>
      <c r="D6551" t="s">
        <v>777</v>
      </c>
      <c r="E6551" s="103">
        <v>0</v>
      </c>
      <c r="F6551" s="103">
        <v>678218</v>
      </c>
      <c r="G6551" s="103">
        <v>7</v>
      </c>
      <c r="H6551" t="s">
        <v>54</v>
      </c>
      <c r="I6551" s="103"/>
    </row>
    <row r="6552" spans="1:9" x14ac:dyDescent="0.35">
      <c r="A6552" t="s">
        <v>6936</v>
      </c>
      <c r="B6552" t="s">
        <v>45</v>
      </c>
      <c r="C6552" t="s">
        <v>5071</v>
      </c>
      <c r="D6552" t="s">
        <v>777</v>
      </c>
      <c r="E6552" s="103">
        <v>0</v>
      </c>
      <c r="F6552" s="103">
        <v>678218</v>
      </c>
      <c r="G6552" s="103">
        <v>7</v>
      </c>
      <c r="H6552" t="s">
        <v>54</v>
      </c>
      <c r="I6552" s="103"/>
    </row>
    <row r="6553" spans="1:9" x14ac:dyDescent="0.35">
      <c r="A6553" t="s">
        <v>6937</v>
      </c>
      <c r="B6553" t="s">
        <v>46</v>
      </c>
      <c r="C6553" t="s">
        <v>5071</v>
      </c>
      <c r="D6553" t="s">
        <v>777</v>
      </c>
      <c r="E6553" s="103">
        <v>0</v>
      </c>
      <c r="F6553" s="103">
        <v>678218</v>
      </c>
      <c r="G6553" s="103">
        <v>7</v>
      </c>
      <c r="H6553" t="s">
        <v>54</v>
      </c>
      <c r="I6553" s="103"/>
    </row>
    <row r="6554" spans="1:9" x14ac:dyDescent="0.35">
      <c r="A6554" t="s">
        <v>6938</v>
      </c>
      <c r="B6554" t="s">
        <v>51</v>
      </c>
      <c r="C6554" t="s">
        <v>5071</v>
      </c>
      <c r="D6554" t="s">
        <v>776</v>
      </c>
      <c r="E6554" s="103">
        <v>5.2437620821502815</v>
      </c>
      <c r="F6554" s="103">
        <v>678218</v>
      </c>
      <c r="G6554" s="103">
        <v>7</v>
      </c>
      <c r="H6554" t="s">
        <v>1078</v>
      </c>
      <c r="I6554" s="103"/>
    </row>
    <row r="6555" spans="1:9" x14ac:dyDescent="0.35">
      <c r="A6555" t="s">
        <v>6939</v>
      </c>
      <c r="B6555" t="s">
        <v>44</v>
      </c>
      <c r="C6555" t="s">
        <v>5071</v>
      </c>
      <c r="D6555" t="s">
        <v>776</v>
      </c>
      <c r="E6555" s="103">
        <v>0</v>
      </c>
      <c r="F6555" s="103">
        <v>678218</v>
      </c>
      <c r="G6555" s="103">
        <v>7</v>
      </c>
      <c r="H6555" t="s">
        <v>54</v>
      </c>
      <c r="I6555" s="103"/>
    </row>
    <row r="6556" spans="1:9" x14ac:dyDescent="0.35">
      <c r="A6556" t="s">
        <v>6940</v>
      </c>
      <c r="B6556" t="s">
        <v>45</v>
      </c>
      <c r="C6556" t="s">
        <v>5071</v>
      </c>
      <c r="D6556" t="s">
        <v>776</v>
      </c>
      <c r="E6556" s="103">
        <v>0</v>
      </c>
      <c r="F6556" s="103">
        <v>678218</v>
      </c>
      <c r="G6556" s="103">
        <v>7</v>
      </c>
      <c r="H6556" t="s">
        <v>54</v>
      </c>
      <c r="I6556" s="103"/>
    </row>
    <row r="6557" spans="1:9" x14ac:dyDescent="0.35">
      <c r="A6557" t="s">
        <v>6941</v>
      </c>
      <c r="B6557" t="s">
        <v>46</v>
      </c>
      <c r="C6557" t="s">
        <v>5071</v>
      </c>
      <c r="D6557" t="s">
        <v>776</v>
      </c>
      <c r="E6557" s="103">
        <v>0</v>
      </c>
      <c r="F6557" s="103">
        <v>678218</v>
      </c>
      <c r="G6557" s="103">
        <v>7</v>
      </c>
      <c r="H6557" t="s">
        <v>54</v>
      </c>
      <c r="I6557" s="103"/>
    </row>
    <row r="6558" spans="1:9" x14ac:dyDescent="0.35">
      <c r="A6558" t="s">
        <v>8541</v>
      </c>
      <c r="B6558" t="s">
        <v>51</v>
      </c>
      <c r="C6558" t="s">
        <v>58</v>
      </c>
      <c r="D6558" t="s">
        <v>40</v>
      </c>
      <c r="E6558" s="103">
        <v>1.0282426921682126</v>
      </c>
      <c r="F6558" s="103">
        <v>678218</v>
      </c>
      <c r="G6558" s="103">
        <v>7</v>
      </c>
      <c r="H6558" t="s">
        <v>1078</v>
      </c>
      <c r="I6558" s="103"/>
    </row>
    <row r="6559" spans="1:9" x14ac:dyDescent="0.35">
      <c r="A6559" t="s">
        <v>8542</v>
      </c>
      <c r="B6559" t="s">
        <v>51</v>
      </c>
      <c r="C6559" t="s">
        <v>58</v>
      </c>
      <c r="D6559" t="s">
        <v>5070</v>
      </c>
      <c r="E6559" s="103">
        <v>1.0459954123216753</v>
      </c>
      <c r="F6559" s="103">
        <v>678218</v>
      </c>
      <c r="G6559" s="103">
        <v>7</v>
      </c>
      <c r="H6559" t="s">
        <v>1078</v>
      </c>
      <c r="I6559" s="103"/>
    </row>
    <row r="6560" spans="1:9" x14ac:dyDescent="0.35">
      <c r="A6560" t="s">
        <v>8543</v>
      </c>
      <c r="B6560" t="s">
        <v>51</v>
      </c>
      <c r="C6560" t="s">
        <v>58</v>
      </c>
      <c r="D6560" t="s">
        <v>5071</v>
      </c>
      <c r="E6560" s="103">
        <v>1.0451278634696912</v>
      </c>
      <c r="F6560" s="103">
        <v>678218</v>
      </c>
      <c r="G6560" s="103">
        <v>7</v>
      </c>
      <c r="H6560" t="s">
        <v>1078</v>
      </c>
      <c r="I6560" s="103"/>
    </row>
    <row r="6561" spans="1:9" x14ac:dyDescent="0.35">
      <c r="A6561" t="s">
        <v>8544</v>
      </c>
      <c r="B6561" t="s">
        <v>51</v>
      </c>
      <c r="C6561" t="s">
        <v>58</v>
      </c>
      <c r="D6561" t="s">
        <v>5072</v>
      </c>
      <c r="E6561" s="103">
        <v>1.0451278634696912</v>
      </c>
      <c r="F6561" s="103">
        <v>678218</v>
      </c>
      <c r="G6561" s="103">
        <v>7</v>
      </c>
      <c r="H6561" t="s">
        <v>1078</v>
      </c>
      <c r="I6561" s="103"/>
    </row>
    <row r="6562" spans="1:9" x14ac:dyDescent="0.35">
      <c r="A6562" t="s">
        <v>8545</v>
      </c>
      <c r="B6562" t="s">
        <v>51</v>
      </c>
      <c r="C6562" t="s">
        <v>58</v>
      </c>
      <c r="D6562" t="s">
        <v>42</v>
      </c>
      <c r="E6562" s="103">
        <v>1.0368848903101682</v>
      </c>
      <c r="F6562" s="103">
        <v>678218</v>
      </c>
      <c r="G6562" s="103">
        <v>7</v>
      </c>
      <c r="H6562" t="s">
        <v>1078</v>
      </c>
      <c r="I6562" s="103"/>
    </row>
    <row r="6563" spans="1:9" x14ac:dyDescent="0.35">
      <c r="A6563" t="s">
        <v>8546</v>
      </c>
      <c r="B6563" t="s">
        <v>51</v>
      </c>
      <c r="C6563" t="s">
        <v>58</v>
      </c>
      <c r="D6563" t="s">
        <v>1767</v>
      </c>
      <c r="E6563" s="103">
        <v>1.0289341135171597</v>
      </c>
      <c r="F6563" s="103">
        <v>678218</v>
      </c>
      <c r="G6563" s="103">
        <v>7</v>
      </c>
      <c r="H6563" t="s">
        <v>1078</v>
      </c>
      <c r="I6563" s="103"/>
    </row>
    <row r="6564" spans="1:9" x14ac:dyDescent="0.35">
      <c r="A6564" t="s">
        <v>8547</v>
      </c>
      <c r="B6564" t="s">
        <v>51</v>
      </c>
      <c r="C6564" t="s">
        <v>58</v>
      </c>
      <c r="D6564" t="s">
        <v>1768</v>
      </c>
      <c r="E6564" s="103">
        <v>0.47246839907512073</v>
      </c>
      <c r="F6564" s="103">
        <v>678218</v>
      </c>
      <c r="G6564" s="103">
        <v>7</v>
      </c>
      <c r="H6564" t="s">
        <v>1078</v>
      </c>
      <c r="I6564" s="103"/>
    </row>
    <row r="6565" spans="1:9" x14ac:dyDescent="0.35">
      <c r="A6565" t="s">
        <v>8548</v>
      </c>
      <c r="B6565" t="s">
        <v>51</v>
      </c>
      <c r="C6565" t="s">
        <v>58</v>
      </c>
      <c r="D6565" t="s">
        <v>340</v>
      </c>
      <c r="E6565" s="103">
        <v>1.0012819568901519</v>
      </c>
      <c r="F6565" s="103">
        <v>678218</v>
      </c>
      <c r="G6565" s="103">
        <v>7</v>
      </c>
      <c r="H6565" t="s">
        <v>1078</v>
      </c>
      <c r="I6565" s="103"/>
    </row>
    <row r="6566" spans="1:9" x14ac:dyDescent="0.35">
      <c r="A6566" t="s">
        <v>8549</v>
      </c>
      <c r="B6566" t="s">
        <v>51</v>
      </c>
      <c r="C6566" t="s">
        <v>58</v>
      </c>
      <c r="D6566" t="s">
        <v>777</v>
      </c>
      <c r="E6566" s="103">
        <v>2.1288955312507389</v>
      </c>
      <c r="F6566" s="103">
        <v>678218</v>
      </c>
      <c r="G6566" s="103">
        <v>7</v>
      </c>
      <c r="H6566" t="s">
        <v>1078</v>
      </c>
      <c r="I6566" s="103"/>
    </row>
    <row r="6567" spans="1:9" x14ac:dyDescent="0.35">
      <c r="A6567" t="s">
        <v>8550</v>
      </c>
      <c r="B6567" t="s">
        <v>51</v>
      </c>
      <c r="C6567" t="s">
        <v>58</v>
      </c>
      <c r="D6567" t="s">
        <v>776</v>
      </c>
      <c r="E6567" s="103">
        <v>5.7098705141405839</v>
      </c>
      <c r="F6567" s="103">
        <v>678218</v>
      </c>
      <c r="G6567" s="103">
        <v>7</v>
      </c>
      <c r="H6567" t="s">
        <v>1078</v>
      </c>
      <c r="I6567" s="103"/>
    </row>
    <row r="6568" spans="1:9" x14ac:dyDescent="0.35">
      <c r="A6568" t="s">
        <v>378</v>
      </c>
      <c r="B6568" t="s">
        <v>47</v>
      </c>
      <c r="C6568" t="s">
        <v>353</v>
      </c>
      <c r="D6568" t="s">
        <v>54</v>
      </c>
      <c r="E6568" s="103">
        <v>304782</v>
      </c>
      <c r="F6568" s="103">
        <v>678218</v>
      </c>
      <c r="G6568" s="103">
        <v>7</v>
      </c>
      <c r="H6568" t="s">
        <v>54</v>
      </c>
      <c r="I6568" s="103"/>
    </row>
    <row r="6569" spans="1:9" x14ac:dyDescent="0.35">
      <c r="A6569" t="s">
        <v>379</v>
      </c>
      <c r="B6569" t="s">
        <v>48</v>
      </c>
      <c r="C6569" t="s">
        <v>353</v>
      </c>
      <c r="D6569" t="s">
        <v>54</v>
      </c>
      <c r="E6569" s="103">
        <v>24240869451.271931</v>
      </c>
      <c r="F6569" s="103">
        <v>678218</v>
      </c>
      <c r="G6569" s="103">
        <v>7</v>
      </c>
      <c r="H6569" t="s">
        <v>54</v>
      </c>
      <c r="I6569" s="103"/>
    </row>
    <row r="6570" spans="1:9" x14ac:dyDescent="0.35">
      <c r="A6570" t="s">
        <v>380</v>
      </c>
      <c r="B6570" t="s">
        <v>49</v>
      </c>
      <c r="C6570" t="s">
        <v>353</v>
      </c>
      <c r="D6570" t="s">
        <v>54</v>
      </c>
      <c r="E6570" s="103">
        <v>0.44938648045318763</v>
      </c>
      <c r="F6570" s="103">
        <v>678218</v>
      </c>
      <c r="G6570" s="103">
        <v>7</v>
      </c>
      <c r="H6570" t="s">
        <v>54</v>
      </c>
      <c r="I6570" s="103"/>
    </row>
    <row r="6571" spans="1:9" x14ac:dyDescent="0.35">
      <c r="A6571" t="s">
        <v>381</v>
      </c>
      <c r="B6571" t="s">
        <v>50</v>
      </c>
      <c r="C6571" t="s">
        <v>353</v>
      </c>
      <c r="D6571" t="s">
        <v>54</v>
      </c>
      <c r="E6571" s="103">
        <v>35742.002499597373</v>
      </c>
      <c r="F6571" s="103">
        <v>678218</v>
      </c>
      <c r="G6571" s="103">
        <v>7</v>
      </c>
      <c r="H6571" t="s">
        <v>54</v>
      </c>
      <c r="I6571" s="103"/>
    </row>
    <row r="6572" spans="1:9" x14ac:dyDescent="0.35">
      <c r="A6572" t="s">
        <v>6942</v>
      </c>
      <c r="B6572" t="s">
        <v>49</v>
      </c>
      <c r="C6572" t="s">
        <v>5072</v>
      </c>
      <c r="D6572" t="s">
        <v>54</v>
      </c>
      <c r="E6572" s="103">
        <v>1</v>
      </c>
      <c r="F6572" s="103">
        <v>678218</v>
      </c>
      <c r="G6572" s="103">
        <v>7</v>
      </c>
      <c r="H6572" t="s">
        <v>54</v>
      </c>
      <c r="I6572" s="103"/>
    </row>
    <row r="6573" spans="1:9" x14ac:dyDescent="0.35">
      <c r="A6573" t="s">
        <v>6943</v>
      </c>
      <c r="B6573" t="s">
        <v>50</v>
      </c>
      <c r="C6573" t="s">
        <v>5072</v>
      </c>
      <c r="D6573" t="s">
        <v>54</v>
      </c>
      <c r="E6573" s="103">
        <v>1167098.6535578223</v>
      </c>
      <c r="F6573" s="103">
        <v>678218</v>
      </c>
      <c r="G6573" s="103">
        <v>7</v>
      </c>
      <c r="H6573" t="s">
        <v>54</v>
      </c>
      <c r="I6573" s="103"/>
    </row>
    <row r="6574" spans="1:9" x14ac:dyDescent="0.35">
      <c r="A6574" t="s">
        <v>6944</v>
      </c>
      <c r="B6574" t="s">
        <v>51</v>
      </c>
      <c r="C6574" t="s">
        <v>5072</v>
      </c>
      <c r="D6574" t="s">
        <v>40</v>
      </c>
      <c r="E6574" s="103">
        <v>0.96941432341770173</v>
      </c>
      <c r="F6574" s="103">
        <v>678218</v>
      </c>
      <c r="G6574" s="103">
        <v>7</v>
      </c>
      <c r="H6574" t="s">
        <v>1078</v>
      </c>
      <c r="I6574" s="103"/>
    </row>
    <row r="6575" spans="1:9" x14ac:dyDescent="0.35">
      <c r="A6575" t="s">
        <v>6945</v>
      </c>
      <c r="B6575" t="s">
        <v>51</v>
      </c>
      <c r="C6575" t="s">
        <v>5072</v>
      </c>
      <c r="D6575" t="s">
        <v>5070</v>
      </c>
      <c r="E6575" s="103">
        <v>1.0016602808098622</v>
      </c>
      <c r="F6575" s="103">
        <v>678218</v>
      </c>
      <c r="G6575" s="103">
        <v>7</v>
      </c>
      <c r="H6575" t="s">
        <v>1078</v>
      </c>
      <c r="I6575" s="103"/>
    </row>
    <row r="6576" spans="1:9" x14ac:dyDescent="0.35">
      <c r="A6576" t="s">
        <v>6946</v>
      </c>
      <c r="B6576" t="s">
        <v>51</v>
      </c>
      <c r="C6576" t="s">
        <v>5072</v>
      </c>
      <c r="D6576" t="s">
        <v>5071</v>
      </c>
      <c r="E6576" s="103">
        <v>0.97048313867121716</v>
      </c>
      <c r="F6576" s="103">
        <v>678218</v>
      </c>
      <c r="G6576" s="103">
        <v>7</v>
      </c>
      <c r="H6576" t="s">
        <v>1078</v>
      </c>
      <c r="I6576" s="103"/>
    </row>
    <row r="6577" spans="1:9" x14ac:dyDescent="0.35">
      <c r="A6577" t="s">
        <v>6947</v>
      </c>
      <c r="B6577" t="s">
        <v>51</v>
      </c>
      <c r="C6577" t="s">
        <v>5072</v>
      </c>
      <c r="D6577" t="s">
        <v>5072</v>
      </c>
      <c r="E6577" s="103">
        <v>1</v>
      </c>
      <c r="F6577" s="103">
        <v>678218</v>
      </c>
      <c r="G6577" s="103">
        <v>7</v>
      </c>
      <c r="H6577" t="s">
        <v>1078</v>
      </c>
      <c r="I6577" s="103"/>
    </row>
    <row r="6578" spans="1:9" x14ac:dyDescent="0.35">
      <c r="A6578" t="s">
        <v>6948</v>
      </c>
      <c r="B6578" t="s">
        <v>51</v>
      </c>
      <c r="C6578" t="s">
        <v>5072</v>
      </c>
      <c r="D6578" t="s">
        <v>42</v>
      </c>
      <c r="E6578" s="103">
        <v>0.99653272321497699</v>
      </c>
      <c r="F6578" s="103">
        <v>678218</v>
      </c>
      <c r="G6578" s="103">
        <v>7</v>
      </c>
      <c r="H6578" t="s">
        <v>1078</v>
      </c>
      <c r="I6578" s="103"/>
    </row>
    <row r="6579" spans="1:9" x14ac:dyDescent="0.35">
      <c r="A6579" t="s">
        <v>6949</v>
      </c>
      <c r="B6579" t="s">
        <v>51</v>
      </c>
      <c r="C6579" t="s">
        <v>5072</v>
      </c>
      <c r="D6579" t="s">
        <v>1767</v>
      </c>
      <c r="E6579" s="103">
        <v>0.99195077526261266</v>
      </c>
      <c r="F6579" s="103">
        <v>678218</v>
      </c>
      <c r="G6579" s="103">
        <v>7</v>
      </c>
      <c r="H6579" t="s">
        <v>1078</v>
      </c>
      <c r="I6579" s="103"/>
    </row>
    <row r="6580" spans="1:9" x14ac:dyDescent="0.35">
      <c r="A6580" t="s">
        <v>6950</v>
      </c>
      <c r="B6580" t="s">
        <v>51</v>
      </c>
      <c r="C6580" t="s">
        <v>5072</v>
      </c>
      <c r="D6580" t="s">
        <v>1768</v>
      </c>
      <c r="E6580" s="103">
        <v>0.65563287889440991</v>
      </c>
      <c r="F6580" s="103">
        <v>678218</v>
      </c>
      <c r="G6580" s="103">
        <v>7</v>
      </c>
      <c r="H6580" t="s">
        <v>1078</v>
      </c>
      <c r="I6580" s="103"/>
    </row>
    <row r="6581" spans="1:9" x14ac:dyDescent="0.35">
      <c r="A6581" t="s">
        <v>6951</v>
      </c>
      <c r="B6581" t="s">
        <v>51</v>
      </c>
      <c r="C6581" t="s">
        <v>5072</v>
      </c>
      <c r="D6581" t="s">
        <v>340</v>
      </c>
      <c r="E6581" s="103">
        <v>0.98095502888901132</v>
      </c>
      <c r="F6581" s="103">
        <v>678218</v>
      </c>
      <c r="G6581" s="103">
        <v>7</v>
      </c>
      <c r="H6581" t="s">
        <v>1078</v>
      </c>
      <c r="I6581" s="103"/>
    </row>
    <row r="6582" spans="1:9" x14ac:dyDescent="0.35">
      <c r="A6582" t="s">
        <v>6952</v>
      </c>
      <c r="B6582" t="s">
        <v>51</v>
      </c>
      <c r="C6582" t="s">
        <v>5072</v>
      </c>
      <c r="D6582" t="s">
        <v>777</v>
      </c>
      <c r="E6582" s="103">
        <v>2.0498760013370356</v>
      </c>
      <c r="F6582" s="103">
        <v>678218</v>
      </c>
      <c r="G6582" s="103">
        <v>7</v>
      </c>
      <c r="H6582" t="s">
        <v>1078</v>
      </c>
      <c r="I6582" s="103"/>
    </row>
    <row r="6583" spans="1:9" x14ac:dyDescent="0.35">
      <c r="A6583" t="s">
        <v>7366</v>
      </c>
      <c r="B6583" t="s">
        <v>44</v>
      </c>
      <c r="C6583" t="s">
        <v>5072</v>
      </c>
      <c r="D6583" t="s">
        <v>777</v>
      </c>
      <c r="E6583" s="103">
        <v>0</v>
      </c>
      <c r="F6583" s="103">
        <v>678218</v>
      </c>
      <c r="G6583" s="103">
        <v>7</v>
      </c>
      <c r="H6583" t="s">
        <v>54</v>
      </c>
      <c r="I6583" s="103"/>
    </row>
    <row r="6584" spans="1:9" x14ac:dyDescent="0.35">
      <c r="A6584" t="s">
        <v>7367</v>
      </c>
      <c r="B6584" t="s">
        <v>45</v>
      </c>
      <c r="C6584" t="s">
        <v>5072</v>
      </c>
      <c r="D6584" t="s">
        <v>777</v>
      </c>
      <c r="E6584" s="103">
        <v>0</v>
      </c>
      <c r="F6584" s="103">
        <v>678218</v>
      </c>
      <c r="G6584" s="103">
        <v>7</v>
      </c>
      <c r="H6584" t="s">
        <v>54</v>
      </c>
      <c r="I6584" s="103"/>
    </row>
    <row r="6585" spans="1:9" x14ac:dyDescent="0.35">
      <c r="A6585" t="s">
        <v>7368</v>
      </c>
      <c r="B6585" t="s">
        <v>46</v>
      </c>
      <c r="C6585" t="s">
        <v>5072</v>
      </c>
      <c r="D6585" t="s">
        <v>777</v>
      </c>
      <c r="E6585" s="103">
        <v>0</v>
      </c>
      <c r="F6585" s="103">
        <v>678218</v>
      </c>
      <c r="G6585" s="103">
        <v>7</v>
      </c>
      <c r="H6585" t="s">
        <v>54</v>
      </c>
      <c r="I6585" s="103"/>
    </row>
    <row r="6586" spans="1:9" x14ac:dyDescent="0.35">
      <c r="A6586" t="s">
        <v>6953</v>
      </c>
      <c r="B6586" t="s">
        <v>51</v>
      </c>
      <c r="C6586" t="s">
        <v>5072</v>
      </c>
      <c r="D6586" t="s">
        <v>776</v>
      </c>
      <c r="E6586" s="103">
        <v>5.0877691867110366</v>
      </c>
      <c r="F6586" s="103">
        <v>678218</v>
      </c>
      <c r="G6586" s="103">
        <v>7</v>
      </c>
      <c r="H6586" t="s">
        <v>1078</v>
      </c>
      <c r="I6586" s="103"/>
    </row>
    <row r="6587" spans="1:9" x14ac:dyDescent="0.35">
      <c r="A6587" t="s">
        <v>7369</v>
      </c>
      <c r="B6587" t="s">
        <v>44</v>
      </c>
      <c r="C6587" t="s">
        <v>5072</v>
      </c>
      <c r="D6587" t="s">
        <v>776</v>
      </c>
      <c r="E6587" s="103">
        <v>0</v>
      </c>
      <c r="F6587" s="103">
        <v>678218</v>
      </c>
      <c r="G6587" s="103">
        <v>7</v>
      </c>
      <c r="H6587" t="s">
        <v>54</v>
      </c>
      <c r="I6587" s="103"/>
    </row>
    <row r="6588" spans="1:9" x14ac:dyDescent="0.35">
      <c r="A6588" t="s">
        <v>7370</v>
      </c>
      <c r="B6588" t="s">
        <v>45</v>
      </c>
      <c r="C6588" t="s">
        <v>5072</v>
      </c>
      <c r="D6588" t="s">
        <v>776</v>
      </c>
      <c r="E6588" s="103">
        <v>0</v>
      </c>
      <c r="F6588" s="103">
        <v>678218</v>
      </c>
      <c r="G6588" s="103">
        <v>7</v>
      </c>
      <c r="H6588" t="s">
        <v>54</v>
      </c>
      <c r="I6588" s="103"/>
    </row>
    <row r="6589" spans="1:9" x14ac:dyDescent="0.35">
      <c r="A6589" t="s">
        <v>7371</v>
      </c>
      <c r="B6589" t="s">
        <v>46</v>
      </c>
      <c r="C6589" t="s">
        <v>5072</v>
      </c>
      <c r="D6589" t="s">
        <v>776</v>
      </c>
      <c r="E6589" s="103">
        <v>0</v>
      </c>
      <c r="F6589" s="103">
        <v>678218</v>
      </c>
      <c r="G6589" s="103">
        <v>7</v>
      </c>
      <c r="H6589" t="s">
        <v>54</v>
      </c>
      <c r="I6589" s="103"/>
    </row>
    <row r="6590" spans="1:9" x14ac:dyDescent="0.35">
      <c r="A6590" t="s">
        <v>232</v>
      </c>
      <c r="B6590" t="s">
        <v>49</v>
      </c>
      <c r="C6590" t="s">
        <v>42</v>
      </c>
      <c r="D6590" t="s">
        <v>54</v>
      </c>
      <c r="E6590" s="103">
        <v>1</v>
      </c>
      <c r="F6590" s="103">
        <v>678218</v>
      </c>
      <c r="G6590" s="103">
        <v>7</v>
      </c>
      <c r="H6590" t="s">
        <v>54</v>
      </c>
      <c r="I6590" s="103"/>
    </row>
    <row r="6591" spans="1:9" x14ac:dyDescent="0.35">
      <c r="A6591" t="s">
        <v>233</v>
      </c>
      <c r="B6591" t="s">
        <v>50</v>
      </c>
      <c r="C6591" t="s">
        <v>42</v>
      </c>
      <c r="D6591" t="s">
        <v>54</v>
      </c>
      <c r="E6591" s="103">
        <v>1172040.1178424531</v>
      </c>
      <c r="F6591" s="103">
        <v>678218</v>
      </c>
      <c r="G6591" s="103">
        <v>7</v>
      </c>
      <c r="H6591" t="s">
        <v>54</v>
      </c>
      <c r="I6591" s="103"/>
    </row>
    <row r="6592" spans="1:9" x14ac:dyDescent="0.35">
      <c r="A6592" t="s">
        <v>1456</v>
      </c>
      <c r="B6592" t="s">
        <v>51</v>
      </c>
      <c r="C6592" t="s">
        <v>42</v>
      </c>
      <c r="D6592" t="s">
        <v>40</v>
      </c>
      <c r="E6592" s="103">
        <v>0.97358869436625739</v>
      </c>
      <c r="F6592" s="103">
        <v>678218</v>
      </c>
      <c r="G6592" s="103">
        <v>7</v>
      </c>
      <c r="H6592" t="s">
        <v>1078</v>
      </c>
      <c r="I6592" s="103"/>
    </row>
    <row r="6593" spans="1:9" x14ac:dyDescent="0.35">
      <c r="A6593" t="s">
        <v>6954</v>
      </c>
      <c r="B6593" t="s">
        <v>51</v>
      </c>
      <c r="C6593" t="s">
        <v>42</v>
      </c>
      <c r="D6593" t="s">
        <v>5070</v>
      </c>
      <c r="E6593" s="103">
        <v>1.0052011324149381</v>
      </c>
      <c r="F6593" s="103">
        <v>678218</v>
      </c>
      <c r="G6593" s="103">
        <v>7</v>
      </c>
      <c r="H6593" t="s">
        <v>1078</v>
      </c>
      <c r="I6593" s="103"/>
    </row>
    <row r="6594" spans="1:9" x14ac:dyDescent="0.35">
      <c r="A6594" t="s">
        <v>6955</v>
      </c>
      <c r="B6594" t="s">
        <v>51</v>
      </c>
      <c r="C6594" t="s">
        <v>42</v>
      </c>
      <c r="D6594" t="s">
        <v>5071</v>
      </c>
      <c r="E6594" s="103">
        <v>0.97460277674855567</v>
      </c>
      <c r="F6594" s="103">
        <v>678218</v>
      </c>
      <c r="G6594" s="103">
        <v>7</v>
      </c>
      <c r="H6594" t="s">
        <v>1078</v>
      </c>
      <c r="I6594" s="103"/>
    </row>
    <row r="6595" spans="1:9" x14ac:dyDescent="0.35">
      <c r="A6595" t="s">
        <v>6956</v>
      </c>
      <c r="B6595" t="s">
        <v>51</v>
      </c>
      <c r="C6595" t="s">
        <v>42</v>
      </c>
      <c r="D6595" t="s">
        <v>5072</v>
      </c>
      <c r="E6595" s="103">
        <v>1.0042938823987586</v>
      </c>
      <c r="F6595" s="103">
        <v>678218</v>
      </c>
      <c r="G6595" s="103">
        <v>7</v>
      </c>
      <c r="H6595" t="s">
        <v>1078</v>
      </c>
      <c r="I6595" s="103"/>
    </row>
    <row r="6596" spans="1:9" x14ac:dyDescent="0.35">
      <c r="A6596" t="s">
        <v>1457</v>
      </c>
      <c r="B6596" t="s">
        <v>51</v>
      </c>
      <c r="C6596" t="s">
        <v>42</v>
      </c>
      <c r="D6596" t="s">
        <v>42</v>
      </c>
      <c r="E6596" s="103">
        <v>1</v>
      </c>
      <c r="F6596" s="103">
        <v>678218</v>
      </c>
      <c r="G6596" s="103">
        <v>7</v>
      </c>
      <c r="H6596" t="s">
        <v>1078</v>
      </c>
      <c r="I6596" s="103"/>
    </row>
    <row r="6597" spans="1:9" x14ac:dyDescent="0.35">
      <c r="A6597" t="s">
        <v>2401</v>
      </c>
      <c r="B6597" t="s">
        <v>51</v>
      </c>
      <c r="C6597" t="s">
        <v>42</v>
      </c>
      <c r="D6597" t="s">
        <v>1767</v>
      </c>
      <c r="E6597" s="103">
        <v>0.99538992156318751</v>
      </c>
      <c r="F6597" s="103">
        <v>678218</v>
      </c>
      <c r="G6597" s="103">
        <v>7</v>
      </c>
      <c r="H6597" t="s">
        <v>1078</v>
      </c>
      <c r="I6597" s="103"/>
    </row>
    <row r="6598" spans="1:9" x14ac:dyDescent="0.35">
      <c r="A6598" t="s">
        <v>2402</v>
      </c>
      <c r="B6598" t="s">
        <v>51</v>
      </c>
      <c r="C6598" t="s">
        <v>42</v>
      </c>
      <c r="D6598" t="s">
        <v>1768</v>
      </c>
      <c r="E6598" s="103">
        <v>0.65703271107473804</v>
      </c>
      <c r="F6598" s="103">
        <v>678218</v>
      </c>
      <c r="G6598" s="103">
        <v>7</v>
      </c>
      <c r="H6598" t="s">
        <v>1078</v>
      </c>
      <c r="I6598" s="103"/>
    </row>
    <row r="6599" spans="1:9" x14ac:dyDescent="0.35">
      <c r="A6599" t="s">
        <v>1458</v>
      </c>
      <c r="B6599" t="s">
        <v>51</v>
      </c>
      <c r="C6599" t="s">
        <v>42</v>
      </c>
      <c r="D6599" t="s">
        <v>340</v>
      </c>
      <c r="E6599" s="103">
        <v>0.98541815930675491</v>
      </c>
      <c r="F6599" s="103">
        <v>678218</v>
      </c>
      <c r="G6599" s="103">
        <v>7</v>
      </c>
      <c r="H6599" t="s">
        <v>1078</v>
      </c>
      <c r="I6599" s="103"/>
    </row>
    <row r="6600" spans="1:9" x14ac:dyDescent="0.35">
      <c r="A6600" t="s">
        <v>1459</v>
      </c>
      <c r="B6600" t="s">
        <v>51</v>
      </c>
      <c r="C6600" t="s">
        <v>42</v>
      </c>
      <c r="D6600" t="s">
        <v>777</v>
      </c>
      <c r="E6600" s="103">
        <v>2.0586954482572009</v>
      </c>
      <c r="F6600" s="103">
        <v>678218</v>
      </c>
      <c r="G6600" s="103">
        <v>7</v>
      </c>
      <c r="H6600" t="s">
        <v>1078</v>
      </c>
      <c r="I6600" s="103"/>
    </row>
    <row r="6601" spans="1:9" x14ac:dyDescent="0.35">
      <c r="A6601" t="s">
        <v>641</v>
      </c>
      <c r="B6601" t="s">
        <v>44</v>
      </c>
      <c r="C6601" t="s">
        <v>42</v>
      </c>
      <c r="D6601" t="s">
        <v>777</v>
      </c>
      <c r="E6601" s="103">
        <v>5.013137368810619E-4</v>
      </c>
      <c r="F6601" s="103">
        <v>678218</v>
      </c>
      <c r="G6601" s="103">
        <v>7</v>
      </c>
      <c r="H6601" t="s">
        <v>54</v>
      </c>
      <c r="I6601" s="103"/>
    </row>
    <row r="6602" spans="1:9" x14ac:dyDescent="0.35">
      <c r="A6602" t="s">
        <v>642</v>
      </c>
      <c r="B6602" t="s">
        <v>45</v>
      </c>
      <c r="C6602" t="s">
        <v>42</v>
      </c>
      <c r="D6602" t="s">
        <v>777</v>
      </c>
      <c r="E6602" s="103">
        <v>2.2586770588484714E-4</v>
      </c>
      <c r="F6602" s="103">
        <v>678218</v>
      </c>
      <c r="G6602" s="103">
        <v>7</v>
      </c>
      <c r="H6602" t="s">
        <v>54</v>
      </c>
      <c r="I6602" s="103"/>
    </row>
    <row r="6603" spans="1:9" x14ac:dyDescent="0.35">
      <c r="A6603" t="s">
        <v>643</v>
      </c>
      <c r="B6603" t="s">
        <v>46</v>
      </c>
      <c r="C6603" t="s">
        <v>42</v>
      </c>
      <c r="D6603" t="s">
        <v>777</v>
      </c>
      <c r="E6603" s="103">
        <v>1.0176505716437126E-4</v>
      </c>
      <c r="F6603" s="103">
        <v>678218</v>
      </c>
      <c r="G6603" s="103">
        <v>7</v>
      </c>
      <c r="H6603" t="s">
        <v>54</v>
      </c>
      <c r="I6603" s="103"/>
    </row>
    <row r="6604" spans="1:9" x14ac:dyDescent="0.35">
      <c r="A6604" t="s">
        <v>1460</v>
      </c>
      <c r="B6604" t="s">
        <v>51</v>
      </c>
      <c r="C6604" t="s">
        <v>42</v>
      </c>
      <c r="D6604" t="s">
        <v>776</v>
      </c>
      <c r="E6604" s="103">
        <v>5.1093976257421465</v>
      </c>
      <c r="F6604" s="103">
        <v>678218</v>
      </c>
      <c r="G6604" s="103">
        <v>7</v>
      </c>
      <c r="H6604" t="s">
        <v>1078</v>
      </c>
      <c r="I6604" s="103"/>
    </row>
    <row r="6605" spans="1:9" x14ac:dyDescent="0.35">
      <c r="A6605" t="s">
        <v>645</v>
      </c>
      <c r="B6605" t="s">
        <v>44</v>
      </c>
      <c r="C6605" t="s">
        <v>42</v>
      </c>
      <c r="D6605" t="s">
        <v>776</v>
      </c>
      <c r="E6605" s="103">
        <v>0</v>
      </c>
      <c r="F6605" s="103">
        <v>678218</v>
      </c>
      <c r="G6605" s="103">
        <v>7</v>
      </c>
      <c r="H6605" t="s">
        <v>54</v>
      </c>
      <c r="I6605" s="103"/>
    </row>
    <row r="6606" spans="1:9" x14ac:dyDescent="0.35">
      <c r="A6606" t="s">
        <v>646</v>
      </c>
      <c r="B6606" t="s">
        <v>45</v>
      </c>
      <c r="C6606" t="s">
        <v>42</v>
      </c>
      <c r="D6606" t="s">
        <v>776</v>
      </c>
      <c r="E6606" s="103">
        <v>0</v>
      </c>
      <c r="F6606" s="103">
        <v>678218</v>
      </c>
      <c r="G6606" s="103">
        <v>7</v>
      </c>
      <c r="H6606" t="s">
        <v>54</v>
      </c>
      <c r="I6606" s="103"/>
    </row>
    <row r="6607" spans="1:9" x14ac:dyDescent="0.35">
      <c r="A6607" t="s">
        <v>647</v>
      </c>
      <c r="B6607" t="s">
        <v>46</v>
      </c>
      <c r="C6607" t="s">
        <v>42</v>
      </c>
      <c r="D6607" t="s">
        <v>776</v>
      </c>
      <c r="E6607" s="103">
        <v>0</v>
      </c>
      <c r="F6607" s="103">
        <v>678218</v>
      </c>
      <c r="G6607" s="103">
        <v>7</v>
      </c>
      <c r="H6607" t="s">
        <v>54</v>
      </c>
      <c r="I6607" s="103"/>
    </row>
    <row r="6608" spans="1:9" x14ac:dyDescent="0.35">
      <c r="A6608" t="s">
        <v>2403</v>
      </c>
      <c r="B6608" t="s">
        <v>49</v>
      </c>
      <c r="C6608" t="s">
        <v>1767</v>
      </c>
      <c r="D6608" t="s">
        <v>54</v>
      </c>
      <c r="E6608" s="103">
        <v>1</v>
      </c>
      <c r="F6608" s="103">
        <v>678218</v>
      </c>
      <c r="G6608" s="103">
        <v>7</v>
      </c>
      <c r="H6608" t="s">
        <v>54</v>
      </c>
      <c r="I6608" s="103"/>
    </row>
    <row r="6609" spans="1:9" x14ac:dyDescent="0.35">
      <c r="A6609" t="s">
        <v>2404</v>
      </c>
      <c r="B6609" t="s">
        <v>50</v>
      </c>
      <c r="C6609" t="s">
        <v>1767</v>
      </c>
      <c r="D6609" t="s">
        <v>54</v>
      </c>
      <c r="E6609" s="103">
        <v>1177479.5353648183</v>
      </c>
      <c r="F6609" s="103">
        <v>678218</v>
      </c>
      <c r="G6609" s="103">
        <v>7</v>
      </c>
      <c r="H6609" t="s">
        <v>54</v>
      </c>
      <c r="I6609" s="103"/>
    </row>
    <row r="6610" spans="1:9" x14ac:dyDescent="0.35">
      <c r="A6610" t="s">
        <v>2405</v>
      </c>
      <c r="B6610" t="s">
        <v>51</v>
      </c>
      <c r="C6610" t="s">
        <v>1767</v>
      </c>
      <c r="D6610" t="s">
        <v>40</v>
      </c>
      <c r="E6610" s="103">
        <v>0.97814766059956371</v>
      </c>
      <c r="F6610" s="103">
        <v>678218</v>
      </c>
      <c r="G6610" s="103">
        <v>7</v>
      </c>
      <c r="H6610" t="s">
        <v>1078</v>
      </c>
      <c r="I6610" s="103"/>
    </row>
    <row r="6611" spans="1:9" x14ac:dyDescent="0.35">
      <c r="A6611" t="s">
        <v>6957</v>
      </c>
      <c r="B6611" t="s">
        <v>51</v>
      </c>
      <c r="C6611" t="s">
        <v>1767</v>
      </c>
      <c r="D6611" t="s">
        <v>5070</v>
      </c>
      <c r="E6611" s="103">
        <v>1.009902839749395</v>
      </c>
      <c r="F6611" s="103">
        <v>678218</v>
      </c>
      <c r="G6611" s="103">
        <v>7</v>
      </c>
      <c r="H6611" t="s">
        <v>1078</v>
      </c>
      <c r="I6611" s="103"/>
    </row>
    <row r="6612" spans="1:9" x14ac:dyDescent="0.35">
      <c r="A6612" t="s">
        <v>6958</v>
      </c>
      <c r="B6612" t="s">
        <v>51</v>
      </c>
      <c r="C6612" t="s">
        <v>1767</v>
      </c>
      <c r="D6612" t="s">
        <v>5071</v>
      </c>
      <c r="E6612" s="103">
        <v>0.97916937892402034</v>
      </c>
      <c r="F6612" s="103">
        <v>678218</v>
      </c>
      <c r="G6612" s="103">
        <v>7</v>
      </c>
      <c r="H6612" t="s">
        <v>1078</v>
      </c>
      <c r="I6612" s="103"/>
    </row>
    <row r="6613" spans="1:9" x14ac:dyDescent="0.35">
      <c r="A6613" t="s">
        <v>6959</v>
      </c>
      <c r="B6613" t="s">
        <v>51</v>
      </c>
      <c r="C6613" t="s">
        <v>1767</v>
      </c>
      <c r="D6613" t="s">
        <v>5072</v>
      </c>
      <c r="E6613" s="103">
        <v>1.0089950649636288</v>
      </c>
      <c r="F6613" s="103">
        <v>678218</v>
      </c>
      <c r="G6613" s="103">
        <v>7</v>
      </c>
      <c r="H6613" t="s">
        <v>1078</v>
      </c>
      <c r="I6613" s="103"/>
    </row>
    <row r="6614" spans="1:9" x14ac:dyDescent="0.35">
      <c r="A6614" t="s">
        <v>2406</v>
      </c>
      <c r="B6614" t="s">
        <v>51</v>
      </c>
      <c r="C6614" t="s">
        <v>1767</v>
      </c>
      <c r="D6614" t="s">
        <v>42</v>
      </c>
      <c r="E6614" s="103">
        <v>1.0046721688758289</v>
      </c>
      <c r="F6614" s="103">
        <v>678218</v>
      </c>
      <c r="G6614" s="103">
        <v>7</v>
      </c>
      <c r="H6614" t="s">
        <v>1078</v>
      </c>
      <c r="I6614" s="103"/>
    </row>
    <row r="6615" spans="1:9" x14ac:dyDescent="0.35">
      <c r="A6615" t="s">
        <v>2407</v>
      </c>
      <c r="B6615" t="s">
        <v>51</v>
      </c>
      <c r="C6615" t="s">
        <v>1767</v>
      </c>
      <c r="D6615" t="s">
        <v>1767</v>
      </c>
      <c r="E6615" s="103">
        <v>1</v>
      </c>
      <c r="F6615" s="103">
        <v>678218</v>
      </c>
      <c r="G6615" s="103">
        <v>7</v>
      </c>
      <c r="H6615" t="s">
        <v>1078</v>
      </c>
      <c r="I6615" s="103"/>
    </row>
    <row r="6616" spans="1:9" x14ac:dyDescent="0.35">
      <c r="A6616" t="s">
        <v>2408</v>
      </c>
      <c r="B6616" t="s">
        <v>51</v>
      </c>
      <c r="C6616" t="s">
        <v>1767</v>
      </c>
      <c r="D6616" t="s">
        <v>1768</v>
      </c>
      <c r="E6616" s="103">
        <v>0.65974709444440938</v>
      </c>
      <c r="F6616" s="103">
        <v>678218</v>
      </c>
      <c r="G6616" s="103">
        <v>7</v>
      </c>
      <c r="H6616" t="s">
        <v>1078</v>
      </c>
      <c r="I6616" s="103"/>
    </row>
    <row r="6617" spans="1:9" x14ac:dyDescent="0.35">
      <c r="A6617" t="s">
        <v>2409</v>
      </c>
      <c r="B6617" t="s">
        <v>51</v>
      </c>
      <c r="C6617" t="s">
        <v>1767</v>
      </c>
      <c r="D6617" t="s">
        <v>340</v>
      </c>
      <c r="E6617" s="103">
        <v>0.99000628394133738</v>
      </c>
      <c r="F6617" s="103">
        <v>678218</v>
      </c>
      <c r="G6617" s="103">
        <v>7</v>
      </c>
      <c r="H6617" t="s">
        <v>1078</v>
      </c>
      <c r="I6617" s="103"/>
    </row>
    <row r="6618" spans="1:9" x14ac:dyDescent="0.35">
      <c r="A6618" t="s">
        <v>2410</v>
      </c>
      <c r="B6618" t="s">
        <v>51</v>
      </c>
      <c r="C6618" t="s">
        <v>1767</v>
      </c>
      <c r="D6618" t="s">
        <v>777</v>
      </c>
      <c r="E6618" s="103">
        <v>2.0674599601824419</v>
      </c>
      <c r="F6618" s="103">
        <v>678218</v>
      </c>
      <c r="G6618" s="103">
        <v>7</v>
      </c>
      <c r="H6618" t="s">
        <v>1078</v>
      </c>
      <c r="I6618" s="103"/>
    </row>
    <row r="6619" spans="1:9" x14ac:dyDescent="0.35">
      <c r="A6619" t="s">
        <v>2411</v>
      </c>
      <c r="B6619" t="s">
        <v>44</v>
      </c>
      <c r="C6619" t="s">
        <v>1767</v>
      </c>
      <c r="D6619" t="s">
        <v>777</v>
      </c>
      <c r="E6619" s="103">
        <v>5.013137368810619E-4</v>
      </c>
      <c r="F6619" s="103">
        <v>678218</v>
      </c>
      <c r="G6619" s="103">
        <v>7</v>
      </c>
      <c r="H6619" t="s">
        <v>54</v>
      </c>
      <c r="I6619" s="103"/>
    </row>
    <row r="6620" spans="1:9" x14ac:dyDescent="0.35">
      <c r="A6620" t="s">
        <v>2412</v>
      </c>
      <c r="B6620" t="s">
        <v>45</v>
      </c>
      <c r="C6620" t="s">
        <v>1767</v>
      </c>
      <c r="D6620" t="s">
        <v>777</v>
      </c>
      <c r="E6620" s="103">
        <v>2.2586770588484714E-4</v>
      </c>
      <c r="F6620" s="103">
        <v>678218</v>
      </c>
      <c r="G6620" s="103">
        <v>7</v>
      </c>
      <c r="H6620" t="s">
        <v>54</v>
      </c>
      <c r="I6620" s="103"/>
    </row>
    <row r="6621" spans="1:9" x14ac:dyDescent="0.35">
      <c r="A6621" t="s">
        <v>2413</v>
      </c>
      <c r="B6621" t="s">
        <v>46</v>
      </c>
      <c r="C6621" t="s">
        <v>1767</v>
      </c>
      <c r="D6621" t="s">
        <v>777</v>
      </c>
      <c r="E6621" s="103">
        <v>1.0176505716437126E-4</v>
      </c>
      <c r="F6621" s="103">
        <v>678218</v>
      </c>
      <c r="G6621" s="103">
        <v>7</v>
      </c>
      <c r="H6621" t="s">
        <v>54</v>
      </c>
      <c r="I6621" s="103"/>
    </row>
    <row r="6622" spans="1:9" x14ac:dyDescent="0.35">
      <c r="A6622" t="s">
        <v>2414</v>
      </c>
      <c r="B6622" t="s">
        <v>51</v>
      </c>
      <c r="C6622" t="s">
        <v>1767</v>
      </c>
      <c r="D6622" t="s">
        <v>776</v>
      </c>
      <c r="E6622" s="103">
        <v>5.1326207724366117</v>
      </c>
      <c r="F6622" s="103">
        <v>678218</v>
      </c>
      <c r="G6622" s="103">
        <v>7</v>
      </c>
      <c r="H6622" t="s">
        <v>1078</v>
      </c>
      <c r="I6622" s="103"/>
    </row>
    <row r="6623" spans="1:9" x14ac:dyDescent="0.35">
      <c r="A6623" t="s">
        <v>2415</v>
      </c>
      <c r="B6623" t="s">
        <v>44</v>
      </c>
      <c r="C6623" t="s">
        <v>1767</v>
      </c>
      <c r="D6623" t="s">
        <v>776</v>
      </c>
      <c r="E6623" s="103">
        <v>0</v>
      </c>
      <c r="F6623" s="103">
        <v>678218</v>
      </c>
      <c r="G6623" s="103">
        <v>7</v>
      </c>
      <c r="H6623" t="s">
        <v>54</v>
      </c>
      <c r="I6623" s="103"/>
    </row>
    <row r="6624" spans="1:9" x14ac:dyDescent="0.35">
      <c r="A6624" t="s">
        <v>2416</v>
      </c>
      <c r="B6624" t="s">
        <v>45</v>
      </c>
      <c r="C6624" t="s">
        <v>1767</v>
      </c>
      <c r="D6624" t="s">
        <v>776</v>
      </c>
      <c r="E6624" s="103">
        <v>0</v>
      </c>
      <c r="F6624" s="103">
        <v>678218</v>
      </c>
      <c r="G6624" s="103">
        <v>7</v>
      </c>
      <c r="H6624" t="s">
        <v>54</v>
      </c>
      <c r="I6624" s="103"/>
    </row>
    <row r="6625" spans="1:9" x14ac:dyDescent="0.35">
      <c r="A6625" t="s">
        <v>2417</v>
      </c>
      <c r="B6625" t="s">
        <v>46</v>
      </c>
      <c r="C6625" t="s">
        <v>1767</v>
      </c>
      <c r="D6625" t="s">
        <v>776</v>
      </c>
      <c r="E6625" s="103">
        <v>0</v>
      </c>
      <c r="F6625" s="103">
        <v>678218</v>
      </c>
      <c r="G6625" s="103">
        <v>7</v>
      </c>
      <c r="H6625" t="s">
        <v>54</v>
      </c>
      <c r="I6625" s="103"/>
    </row>
    <row r="6626" spans="1:9" x14ac:dyDescent="0.35">
      <c r="A6626" t="s">
        <v>2418</v>
      </c>
      <c r="B6626" t="s">
        <v>49</v>
      </c>
      <c r="C6626" t="s">
        <v>1768</v>
      </c>
      <c r="D6626" t="s">
        <v>54</v>
      </c>
      <c r="E6626" s="103">
        <v>1</v>
      </c>
      <c r="F6626" s="103">
        <v>678218</v>
      </c>
      <c r="G6626" s="103">
        <v>7</v>
      </c>
      <c r="H6626" t="s">
        <v>54</v>
      </c>
      <c r="I6626" s="103"/>
    </row>
    <row r="6627" spans="1:9" x14ac:dyDescent="0.35">
      <c r="A6627" t="s">
        <v>2419</v>
      </c>
      <c r="B6627" t="s">
        <v>50</v>
      </c>
      <c r="C6627" t="s">
        <v>1768</v>
      </c>
      <c r="D6627" t="s">
        <v>54</v>
      </c>
      <c r="E6627" s="103">
        <v>1904192.218630353</v>
      </c>
      <c r="F6627" s="103">
        <v>678218</v>
      </c>
      <c r="G6627" s="103">
        <v>7</v>
      </c>
      <c r="H6627" t="s">
        <v>54</v>
      </c>
      <c r="I6627" s="103"/>
    </row>
    <row r="6628" spans="1:9" x14ac:dyDescent="0.35">
      <c r="A6628" t="s">
        <v>2420</v>
      </c>
      <c r="B6628" t="s">
        <v>51</v>
      </c>
      <c r="C6628" t="s">
        <v>1768</v>
      </c>
      <c r="D6628" t="s">
        <v>40</v>
      </c>
      <c r="E6628" s="103">
        <v>1.5868506214606655</v>
      </c>
      <c r="F6628" s="103">
        <v>678218</v>
      </c>
      <c r="G6628" s="103">
        <v>7</v>
      </c>
      <c r="H6628" t="s">
        <v>1078</v>
      </c>
      <c r="I6628" s="103"/>
    </row>
    <row r="6629" spans="1:9" x14ac:dyDescent="0.35">
      <c r="A6629" t="s">
        <v>6960</v>
      </c>
      <c r="B6629" t="s">
        <v>51</v>
      </c>
      <c r="C6629" t="s">
        <v>1768</v>
      </c>
      <c r="D6629" t="s">
        <v>5070</v>
      </c>
      <c r="E6629" s="103">
        <v>1.643011750722009</v>
      </c>
      <c r="F6629" s="103">
        <v>678218</v>
      </c>
      <c r="G6629" s="103">
        <v>7</v>
      </c>
      <c r="H6629" t="s">
        <v>1078</v>
      </c>
      <c r="I6629" s="103"/>
    </row>
    <row r="6630" spans="1:9" x14ac:dyDescent="0.35">
      <c r="A6630" t="s">
        <v>6961</v>
      </c>
      <c r="B6630" t="s">
        <v>51</v>
      </c>
      <c r="C6630" t="s">
        <v>1768</v>
      </c>
      <c r="D6630" t="s">
        <v>5071</v>
      </c>
      <c r="E6630" s="103">
        <v>1.5884353550070842</v>
      </c>
      <c r="F6630" s="103">
        <v>678218</v>
      </c>
      <c r="G6630" s="103">
        <v>7</v>
      </c>
      <c r="H6630" t="s">
        <v>1078</v>
      </c>
      <c r="I6630" s="103"/>
    </row>
    <row r="6631" spans="1:9" x14ac:dyDescent="0.35">
      <c r="A6631" t="s">
        <v>6962</v>
      </c>
      <c r="B6631" t="s">
        <v>51</v>
      </c>
      <c r="C6631" t="s">
        <v>1768</v>
      </c>
      <c r="D6631" t="s">
        <v>5072</v>
      </c>
      <c r="E6631" s="103">
        <v>1.6418888206747035</v>
      </c>
      <c r="F6631" s="103">
        <v>678218</v>
      </c>
      <c r="G6631" s="103">
        <v>7</v>
      </c>
      <c r="H6631" t="s">
        <v>1078</v>
      </c>
      <c r="I6631" s="103"/>
    </row>
    <row r="6632" spans="1:9" x14ac:dyDescent="0.35">
      <c r="A6632" t="s">
        <v>2421</v>
      </c>
      <c r="B6632" t="s">
        <v>51</v>
      </c>
      <c r="C6632" t="s">
        <v>1768</v>
      </c>
      <c r="D6632" t="s">
        <v>42</v>
      </c>
      <c r="E6632" s="103">
        <v>1.6329812511483248</v>
      </c>
      <c r="F6632" s="103">
        <v>678218</v>
      </c>
      <c r="G6632" s="103">
        <v>7</v>
      </c>
      <c r="H6632" t="s">
        <v>1078</v>
      </c>
      <c r="I6632" s="103"/>
    </row>
    <row r="6633" spans="1:9" x14ac:dyDescent="0.35">
      <c r="A6633" t="s">
        <v>2422</v>
      </c>
      <c r="B6633" t="s">
        <v>51</v>
      </c>
      <c r="C6633" t="s">
        <v>1768</v>
      </c>
      <c r="D6633" t="s">
        <v>1767</v>
      </c>
      <c r="E6633" s="103">
        <v>1.6245317460799706</v>
      </c>
      <c r="F6633" s="103">
        <v>678218</v>
      </c>
      <c r="G6633" s="103">
        <v>7</v>
      </c>
      <c r="H6633" t="s">
        <v>1078</v>
      </c>
      <c r="I6633" s="103"/>
    </row>
    <row r="6634" spans="1:9" x14ac:dyDescent="0.35">
      <c r="A6634" t="s">
        <v>2423</v>
      </c>
      <c r="B6634" t="s">
        <v>51</v>
      </c>
      <c r="C6634" t="s">
        <v>1768</v>
      </c>
      <c r="D6634" t="s">
        <v>1768</v>
      </c>
      <c r="E6634" s="103">
        <v>1</v>
      </c>
      <c r="F6634" s="103">
        <v>678218</v>
      </c>
      <c r="G6634" s="103">
        <v>7</v>
      </c>
      <c r="H6634" t="s">
        <v>1078</v>
      </c>
      <c r="I6634" s="103"/>
    </row>
    <row r="6635" spans="1:9" x14ac:dyDescent="0.35">
      <c r="A6635" t="s">
        <v>2424</v>
      </c>
      <c r="B6635" t="s">
        <v>51</v>
      </c>
      <c r="C6635" t="s">
        <v>1768</v>
      </c>
      <c r="D6635" t="s">
        <v>340</v>
      </c>
      <c r="E6635" s="103">
        <v>1.6112915928847438</v>
      </c>
      <c r="F6635" s="103">
        <v>678218</v>
      </c>
      <c r="G6635" s="103">
        <v>7</v>
      </c>
      <c r="H6635" t="s">
        <v>1078</v>
      </c>
      <c r="I6635" s="103"/>
    </row>
    <row r="6636" spans="1:9" x14ac:dyDescent="0.35">
      <c r="A6636" t="s">
        <v>2425</v>
      </c>
      <c r="B6636" t="s">
        <v>51</v>
      </c>
      <c r="C6636" t="s">
        <v>1768</v>
      </c>
      <c r="D6636" t="s">
        <v>777</v>
      </c>
      <c r="E6636" s="103">
        <v>3.3188573674288242</v>
      </c>
      <c r="F6636" s="103">
        <v>678218</v>
      </c>
      <c r="G6636" s="103">
        <v>7</v>
      </c>
      <c r="H6636" t="s">
        <v>1078</v>
      </c>
      <c r="I6636" s="103"/>
    </row>
    <row r="6637" spans="1:9" x14ac:dyDescent="0.35">
      <c r="A6637" t="s">
        <v>2426</v>
      </c>
      <c r="B6637" t="s">
        <v>44</v>
      </c>
      <c r="C6637" t="s">
        <v>1768</v>
      </c>
      <c r="D6637" t="s">
        <v>777</v>
      </c>
      <c r="E6637" s="103">
        <v>5.013137368810619E-4</v>
      </c>
      <c r="F6637" s="103">
        <v>678218</v>
      </c>
      <c r="G6637" s="103">
        <v>7</v>
      </c>
      <c r="H6637" t="s">
        <v>54</v>
      </c>
      <c r="I6637" s="103"/>
    </row>
    <row r="6638" spans="1:9" x14ac:dyDescent="0.35">
      <c r="A6638" t="s">
        <v>2427</v>
      </c>
      <c r="B6638" t="s">
        <v>45</v>
      </c>
      <c r="C6638" t="s">
        <v>1768</v>
      </c>
      <c r="D6638" t="s">
        <v>777</v>
      </c>
      <c r="E6638" s="103">
        <v>1.7453386404439302E-4</v>
      </c>
      <c r="F6638" s="103">
        <v>678218</v>
      </c>
      <c r="G6638" s="103">
        <v>7</v>
      </c>
      <c r="H6638" t="s">
        <v>54</v>
      </c>
      <c r="I6638" s="103"/>
    </row>
    <row r="6639" spans="1:9" x14ac:dyDescent="0.35">
      <c r="A6639" t="s">
        <v>2428</v>
      </c>
      <c r="B6639" t="s">
        <v>46</v>
      </c>
      <c r="C6639" t="s">
        <v>1768</v>
      </c>
      <c r="D6639" t="s">
        <v>777</v>
      </c>
      <c r="E6639" s="103">
        <v>6.0764481533827599E-5</v>
      </c>
      <c r="F6639" s="103">
        <v>678218</v>
      </c>
      <c r="G6639" s="103">
        <v>7</v>
      </c>
      <c r="H6639" t="s">
        <v>54</v>
      </c>
      <c r="I6639" s="103"/>
    </row>
    <row r="6640" spans="1:9" x14ac:dyDescent="0.35">
      <c r="A6640" t="s">
        <v>2429</v>
      </c>
      <c r="B6640" t="s">
        <v>51</v>
      </c>
      <c r="C6640" t="s">
        <v>1768</v>
      </c>
      <c r="D6640" t="s">
        <v>776</v>
      </c>
      <c r="E6640" s="103">
        <v>8.285114947774689</v>
      </c>
      <c r="F6640" s="103">
        <v>678218</v>
      </c>
      <c r="G6640" s="103">
        <v>7</v>
      </c>
      <c r="H6640" t="s">
        <v>1078</v>
      </c>
      <c r="I6640" s="103"/>
    </row>
    <row r="6641" spans="1:9" x14ac:dyDescent="0.35">
      <c r="A6641" t="s">
        <v>2430</v>
      </c>
      <c r="B6641" t="s">
        <v>44</v>
      </c>
      <c r="C6641" t="s">
        <v>1768</v>
      </c>
      <c r="D6641" t="s">
        <v>776</v>
      </c>
      <c r="E6641" s="103">
        <v>0</v>
      </c>
      <c r="F6641" s="103">
        <v>678218</v>
      </c>
      <c r="G6641" s="103">
        <v>7</v>
      </c>
      <c r="H6641" t="s">
        <v>54</v>
      </c>
      <c r="I6641" s="103"/>
    </row>
    <row r="6642" spans="1:9" x14ac:dyDescent="0.35">
      <c r="A6642" t="s">
        <v>2431</v>
      </c>
      <c r="B6642" t="s">
        <v>45</v>
      </c>
      <c r="C6642" t="s">
        <v>1768</v>
      </c>
      <c r="D6642" t="s">
        <v>776</v>
      </c>
      <c r="E6642" s="103">
        <v>0</v>
      </c>
      <c r="F6642" s="103">
        <v>678218</v>
      </c>
      <c r="G6642" s="103">
        <v>7</v>
      </c>
      <c r="H6642" t="s">
        <v>54</v>
      </c>
      <c r="I6642" s="103"/>
    </row>
    <row r="6643" spans="1:9" x14ac:dyDescent="0.35">
      <c r="A6643" t="s">
        <v>2432</v>
      </c>
      <c r="B6643" t="s">
        <v>46</v>
      </c>
      <c r="C6643" t="s">
        <v>1768</v>
      </c>
      <c r="D6643" t="s">
        <v>776</v>
      </c>
      <c r="E6643" s="103">
        <v>0</v>
      </c>
      <c r="F6643" s="103">
        <v>678218</v>
      </c>
      <c r="G6643" s="103">
        <v>7</v>
      </c>
      <c r="H6643" t="s">
        <v>54</v>
      </c>
      <c r="I6643" s="103"/>
    </row>
    <row r="6644" spans="1:9" x14ac:dyDescent="0.35">
      <c r="A6644" t="s">
        <v>412</v>
      </c>
      <c r="B6644" t="s">
        <v>49</v>
      </c>
      <c r="C6644" t="s">
        <v>340</v>
      </c>
      <c r="D6644" t="s">
        <v>54</v>
      </c>
      <c r="E6644" s="103">
        <v>1</v>
      </c>
      <c r="F6644" s="103">
        <v>678218</v>
      </c>
      <c r="G6644" s="103">
        <v>7</v>
      </c>
      <c r="H6644" t="s">
        <v>54</v>
      </c>
      <c r="I6644" s="103"/>
    </row>
    <row r="6645" spans="1:9" x14ac:dyDescent="0.35">
      <c r="A6645" t="s">
        <v>413</v>
      </c>
      <c r="B6645" t="s">
        <v>50</v>
      </c>
      <c r="C6645" t="s">
        <v>340</v>
      </c>
      <c r="D6645" t="s">
        <v>54</v>
      </c>
      <c r="E6645" s="103">
        <v>1204452.5710143258</v>
      </c>
      <c r="F6645" s="103">
        <v>678218</v>
      </c>
      <c r="G6645" s="103">
        <v>7</v>
      </c>
      <c r="H6645" t="s">
        <v>54</v>
      </c>
      <c r="I6645" s="103"/>
    </row>
    <row r="6646" spans="1:9" x14ac:dyDescent="0.35">
      <c r="A6646" t="s">
        <v>1461</v>
      </c>
      <c r="B6646" t="s">
        <v>51</v>
      </c>
      <c r="C6646" t="s">
        <v>340</v>
      </c>
      <c r="D6646" t="s">
        <v>40</v>
      </c>
      <c r="E6646" s="103">
        <v>1.0002893030277324</v>
      </c>
      <c r="F6646" s="103">
        <v>678218</v>
      </c>
      <c r="G6646" s="103">
        <v>7</v>
      </c>
      <c r="H6646" t="s">
        <v>1078</v>
      </c>
      <c r="I6646" s="103"/>
    </row>
    <row r="6647" spans="1:9" x14ac:dyDescent="0.35">
      <c r="A6647" t="s">
        <v>6963</v>
      </c>
      <c r="B6647" t="s">
        <v>51</v>
      </c>
      <c r="C6647" t="s">
        <v>340</v>
      </c>
      <c r="D6647" t="s">
        <v>5070</v>
      </c>
      <c r="E6647" s="103">
        <v>1.0358070911864623</v>
      </c>
      <c r="F6647" s="103">
        <v>678218</v>
      </c>
      <c r="G6647" s="103">
        <v>7</v>
      </c>
      <c r="H6647" t="s">
        <v>1078</v>
      </c>
      <c r="I6647" s="103"/>
    </row>
    <row r="6648" spans="1:9" x14ac:dyDescent="0.35">
      <c r="A6648" t="s">
        <v>6964</v>
      </c>
      <c r="B6648" t="s">
        <v>51</v>
      </c>
      <c r="C6648" t="s">
        <v>340</v>
      </c>
      <c r="D6648" t="s">
        <v>5071</v>
      </c>
      <c r="E6648" s="103">
        <v>1.0027234940926222</v>
      </c>
      <c r="F6648" s="103">
        <v>678218</v>
      </c>
      <c r="G6648" s="103">
        <v>7</v>
      </c>
      <c r="H6648" t="s">
        <v>1078</v>
      </c>
      <c r="I6648" s="103"/>
    </row>
    <row r="6649" spans="1:9" x14ac:dyDescent="0.35">
      <c r="A6649" t="s">
        <v>6965</v>
      </c>
      <c r="B6649" t="s">
        <v>51</v>
      </c>
      <c r="C6649" t="s">
        <v>340</v>
      </c>
      <c r="D6649" t="s">
        <v>5072</v>
      </c>
      <c r="E6649" s="103">
        <v>1.0327910546048709</v>
      </c>
      <c r="F6649" s="103">
        <v>678218</v>
      </c>
      <c r="G6649" s="103">
        <v>7</v>
      </c>
      <c r="H6649" t="s">
        <v>1078</v>
      </c>
      <c r="I6649" s="103"/>
    </row>
    <row r="6650" spans="1:9" x14ac:dyDescent="0.35">
      <c r="A6650" t="s">
        <v>1462</v>
      </c>
      <c r="B6650" t="s">
        <v>51</v>
      </c>
      <c r="C6650" t="s">
        <v>340</v>
      </c>
      <c r="D6650" t="s">
        <v>42</v>
      </c>
      <c r="E6650" s="103">
        <v>1.0304968180354634</v>
      </c>
      <c r="F6650" s="103">
        <v>678218</v>
      </c>
      <c r="G6650" s="103">
        <v>7</v>
      </c>
      <c r="H6650" t="s">
        <v>1078</v>
      </c>
      <c r="I6650" s="103"/>
    </row>
    <row r="6651" spans="1:9" x14ac:dyDescent="0.35">
      <c r="A6651" t="s">
        <v>2433</v>
      </c>
      <c r="B6651" t="s">
        <v>51</v>
      </c>
      <c r="C6651" t="s">
        <v>340</v>
      </c>
      <c r="D6651" t="s">
        <v>1767</v>
      </c>
      <c r="E6651" s="103">
        <v>1.0256870556383695</v>
      </c>
      <c r="F6651" s="103">
        <v>678218</v>
      </c>
      <c r="G6651" s="103">
        <v>7</v>
      </c>
      <c r="H6651" t="s">
        <v>1078</v>
      </c>
      <c r="I6651" s="103"/>
    </row>
    <row r="6652" spans="1:9" x14ac:dyDescent="0.35">
      <c r="A6652" t="s">
        <v>2434</v>
      </c>
      <c r="B6652" t="s">
        <v>51</v>
      </c>
      <c r="C6652" t="s">
        <v>340</v>
      </c>
      <c r="D6652" t="s">
        <v>1768</v>
      </c>
      <c r="E6652" s="103">
        <v>0.67876771312037765</v>
      </c>
      <c r="F6652" s="103">
        <v>678218</v>
      </c>
      <c r="G6652" s="103">
        <v>7</v>
      </c>
      <c r="H6652" t="s">
        <v>1078</v>
      </c>
      <c r="I6652" s="103"/>
    </row>
    <row r="6653" spans="1:9" x14ac:dyDescent="0.35">
      <c r="A6653" t="s">
        <v>1463</v>
      </c>
      <c r="B6653" t="s">
        <v>51</v>
      </c>
      <c r="C6653" t="s">
        <v>340</v>
      </c>
      <c r="D6653" t="s">
        <v>340</v>
      </c>
      <c r="E6653" s="103">
        <v>1</v>
      </c>
      <c r="F6653" s="103">
        <v>678218</v>
      </c>
      <c r="G6653" s="103">
        <v>7</v>
      </c>
      <c r="H6653" t="s">
        <v>1078</v>
      </c>
      <c r="I6653" s="103"/>
    </row>
    <row r="6654" spans="1:9" x14ac:dyDescent="0.35">
      <c r="A6654" t="s">
        <v>1464</v>
      </c>
      <c r="B6654" t="s">
        <v>51</v>
      </c>
      <c r="C6654" t="s">
        <v>340</v>
      </c>
      <c r="D6654" t="s">
        <v>777</v>
      </c>
      <c r="E6654" s="103">
        <v>2.1112001294651992</v>
      </c>
      <c r="F6654" s="103">
        <v>678218</v>
      </c>
      <c r="G6654" s="103">
        <v>7</v>
      </c>
      <c r="H6654" t="s">
        <v>1078</v>
      </c>
      <c r="I6654" s="103"/>
    </row>
    <row r="6655" spans="1:9" x14ac:dyDescent="0.35">
      <c r="A6655" t="s">
        <v>649</v>
      </c>
      <c r="B6655" t="s">
        <v>44</v>
      </c>
      <c r="C6655" t="s">
        <v>340</v>
      </c>
      <c r="D6655" t="s">
        <v>777</v>
      </c>
      <c r="E6655" s="103">
        <v>0</v>
      </c>
      <c r="F6655" s="103">
        <v>678218</v>
      </c>
      <c r="G6655" s="103">
        <v>7</v>
      </c>
      <c r="H6655" t="s">
        <v>54</v>
      </c>
      <c r="I6655" s="103"/>
    </row>
    <row r="6656" spans="1:9" x14ac:dyDescent="0.35">
      <c r="A6656" t="s">
        <v>650</v>
      </c>
      <c r="B6656" t="s">
        <v>45</v>
      </c>
      <c r="C6656" t="s">
        <v>340</v>
      </c>
      <c r="D6656" t="s">
        <v>777</v>
      </c>
      <c r="E6656" s="103">
        <v>0</v>
      </c>
      <c r="F6656" s="103">
        <v>678218</v>
      </c>
      <c r="G6656" s="103">
        <v>7</v>
      </c>
      <c r="H6656" t="s">
        <v>54</v>
      </c>
      <c r="I6656" s="103"/>
    </row>
    <row r="6657" spans="1:9" x14ac:dyDescent="0.35">
      <c r="A6657" t="s">
        <v>651</v>
      </c>
      <c r="B6657" t="s">
        <v>46</v>
      </c>
      <c r="C6657" t="s">
        <v>340</v>
      </c>
      <c r="D6657" t="s">
        <v>777</v>
      </c>
      <c r="E6657" s="103">
        <v>0</v>
      </c>
      <c r="F6657" s="103">
        <v>678218</v>
      </c>
      <c r="G6657" s="103">
        <v>7</v>
      </c>
      <c r="H6657" t="s">
        <v>54</v>
      </c>
      <c r="I6657" s="103"/>
    </row>
    <row r="6658" spans="1:9" x14ac:dyDescent="0.35">
      <c r="A6658" t="s">
        <v>1465</v>
      </c>
      <c r="B6658" t="s">
        <v>51</v>
      </c>
      <c r="C6658" t="s">
        <v>340</v>
      </c>
      <c r="D6658" t="s">
        <v>776</v>
      </c>
      <c r="E6658" s="103">
        <v>5.2479525986070215</v>
      </c>
      <c r="F6658" s="103">
        <v>678218</v>
      </c>
      <c r="G6658" s="103">
        <v>7</v>
      </c>
      <c r="H6658" t="s">
        <v>1078</v>
      </c>
      <c r="I6658" s="103"/>
    </row>
    <row r="6659" spans="1:9" x14ac:dyDescent="0.35">
      <c r="A6659" t="s">
        <v>653</v>
      </c>
      <c r="B6659" t="s">
        <v>44</v>
      </c>
      <c r="C6659" t="s">
        <v>340</v>
      </c>
      <c r="D6659" t="s">
        <v>776</v>
      </c>
      <c r="E6659" s="103">
        <v>0</v>
      </c>
      <c r="F6659" s="103">
        <v>678218</v>
      </c>
      <c r="G6659" s="103">
        <v>7</v>
      </c>
      <c r="H6659" t="s">
        <v>54</v>
      </c>
      <c r="I6659" s="103"/>
    </row>
    <row r="6660" spans="1:9" x14ac:dyDescent="0.35">
      <c r="A6660" t="s">
        <v>654</v>
      </c>
      <c r="B6660" t="s">
        <v>45</v>
      </c>
      <c r="C6660" t="s">
        <v>340</v>
      </c>
      <c r="D6660" t="s">
        <v>776</v>
      </c>
      <c r="E6660" s="103">
        <v>0</v>
      </c>
      <c r="F6660" s="103">
        <v>678218</v>
      </c>
      <c r="G6660" s="103">
        <v>7</v>
      </c>
      <c r="H6660" t="s">
        <v>54</v>
      </c>
      <c r="I6660" s="103"/>
    </row>
    <row r="6661" spans="1:9" x14ac:dyDescent="0.35">
      <c r="A6661" t="s">
        <v>655</v>
      </c>
      <c r="B6661" t="s">
        <v>46</v>
      </c>
      <c r="C6661" t="s">
        <v>340</v>
      </c>
      <c r="D6661" t="s">
        <v>776</v>
      </c>
      <c r="E6661" s="103">
        <v>0</v>
      </c>
      <c r="F6661" s="103">
        <v>678218</v>
      </c>
      <c r="G6661" s="103">
        <v>7</v>
      </c>
      <c r="H6661" t="s">
        <v>54</v>
      </c>
      <c r="I6661" s="103"/>
    </row>
    <row r="6662" spans="1:9" x14ac:dyDescent="0.35">
      <c r="A6662" t="s">
        <v>1466</v>
      </c>
      <c r="B6662" t="s">
        <v>51</v>
      </c>
      <c r="C6662" t="s">
        <v>353</v>
      </c>
      <c r="D6662" t="s">
        <v>40</v>
      </c>
      <c r="E6662" s="103">
        <v>6.565555795934841E-2</v>
      </c>
      <c r="F6662" s="103">
        <v>678218</v>
      </c>
      <c r="G6662" s="103">
        <v>7</v>
      </c>
      <c r="H6662" t="s">
        <v>1078</v>
      </c>
      <c r="I6662" s="103"/>
    </row>
    <row r="6663" spans="1:9" x14ac:dyDescent="0.35">
      <c r="A6663" t="s">
        <v>6966</v>
      </c>
      <c r="B6663" t="s">
        <v>51</v>
      </c>
      <c r="C6663" t="s">
        <v>353</v>
      </c>
      <c r="D6663" t="s">
        <v>5070</v>
      </c>
      <c r="E6663" s="103">
        <v>7.1724579377682771E-2</v>
      </c>
      <c r="F6663" s="103">
        <v>678218</v>
      </c>
      <c r="G6663" s="103">
        <v>7</v>
      </c>
      <c r="H6663" t="s">
        <v>1078</v>
      </c>
      <c r="I6663" s="103"/>
    </row>
    <row r="6664" spans="1:9" x14ac:dyDescent="0.35">
      <c r="A6664" t="s">
        <v>6967</v>
      </c>
      <c r="B6664" t="s">
        <v>51</v>
      </c>
      <c r="C6664" t="s">
        <v>353</v>
      </c>
      <c r="D6664" t="s">
        <v>5071</v>
      </c>
      <c r="E6664" s="103">
        <v>6.5682575272438648E-2</v>
      </c>
      <c r="F6664" s="103">
        <v>678218</v>
      </c>
      <c r="G6664" s="103">
        <v>7</v>
      </c>
      <c r="H6664" t="s">
        <v>1078</v>
      </c>
      <c r="I6664" s="103"/>
    </row>
    <row r="6665" spans="1:9" x14ac:dyDescent="0.35">
      <c r="A6665" t="s">
        <v>6968</v>
      </c>
      <c r="B6665" t="s">
        <v>51</v>
      </c>
      <c r="C6665" t="s">
        <v>353</v>
      </c>
      <c r="D6665" t="s">
        <v>5072</v>
      </c>
      <c r="E6665" s="103">
        <v>7.1720521516339023E-2</v>
      </c>
      <c r="F6665" s="103">
        <v>678218</v>
      </c>
      <c r="G6665" s="103">
        <v>7</v>
      </c>
      <c r="H6665" t="s">
        <v>1078</v>
      </c>
      <c r="I6665" s="103"/>
    </row>
    <row r="6666" spans="1:9" x14ac:dyDescent="0.35">
      <c r="A6666" t="s">
        <v>1467</v>
      </c>
      <c r="B6666" t="s">
        <v>51</v>
      </c>
      <c r="C6666" t="s">
        <v>353</v>
      </c>
      <c r="D6666" t="s">
        <v>42</v>
      </c>
      <c r="E6666" s="103">
        <v>7.1301649342877693E-2</v>
      </c>
      <c r="F6666" s="103">
        <v>678218</v>
      </c>
      <c r="G6666" s="103">
        <v>7</v>
      </c>
      <c r="H6666" t="s">
        <v>1078</v>
      </c>
      <c r="I6666" s="103"/>
    </row>
    <row r="6667" spans="1:9" x14ac:dyDescent="0.35">
      <c r="A6667" t="s">
        <v>2435</v>
      </c>
      <c r="B6667" t="s">
        <v>51</v>
      </c>
      <c r="C6667" t="s">
        <v>353</v>
      </c>
      <c r="D6667" t="s">
        <v>1767</v>
      </c>
      <c r="E6667" s="103">
        <v>7.0985690981032648E-2</v>
      </c>
      <c r="F6667" s="103">
        <v>678218</v>
      </c>
      <c r="G6667" s="103">
        <v>7</v>
      </c>
      <c r="H6667" t="s">
        <v>1078</v>
      </c>
      <c r="I6667" s="103"/>
    </row>
    <row r="6668" spans="1:9" x14ac:dyDescent="0.35">
      <c r="A6668" t="s">
        <v>2436</v>
      </c>
      <c r="B6668" t="s">
        <v>51</v>
      </c>
      <c r="C6668" t="s">
        <v>353</v>
      </c>
      <c r="D6668" t="s">
        <v>1768</v>
      </c>
      <c r="E6668" s="103">
        <v>4.2376918208613869E-2</v>
      </c>
      <c r="F6668" s="103">
        <v>678218</v>
      </c>
      <c r="G6668" s="103">
        <v>7</v>
      </c>
      <c r="H6668" t="s">
        <v>1078</v>
      </c>
      <c r="I6668" s="103"/>
    </row>
    <row r="6669" spans="1:9" x14ac:dyDescent="0.35">
      <c r="A6669" t="s">
        <v>1468</v>
      </c>
      <c r="B6669" t="s">
        <v>51</v>
      </c>
      <c r="C6669" t="s">
        <v>353</v>
      </c>
      <c r="D6669" t="s">
        <v>340</v>
      </c>
      <c r="E6669" s="103">
        <v>7.0803038855364736E-2</v>
      </c>
      <c r="F6669" s="103">
        <v>678218</v>
      </c>
      <c r="G6669" s="103">
        <v>7</v>
      </c>
      <c r="H6669" t="s">
        <v>1078</v>
      </c>
      <c r="I6669" s="103"/>
    </row>
    <row r="6670" spans="1:9" x14ac:dyDescent="0.35">
      <c r="A6670" t="s">
        <v>1469</v>
      </c>
      <c r="B6670" t="s">
        <v>51</v>
      </c>
      <c r="C6670" t="s">
        <v>353</v>
      </c>
      <c r="D6670" t="s">
        <v>777</v>
      </c>
      <c r="E6670" s="103">
        <v>0.14034675507521457</v>
      </c>
      <c r="F6670" s="103">
        <v>678218</v>
      </c>
      <c r="G6670" s="103">
        <v>7</v>
      </c>
      <c r="H6670" t="s">
        <v>1078</v>
      </c>
      <c r="I6670" s="103"/>
    </row>
    <row r="6671" spans="1:9" x14ac:dyDescent="0.35">
      <c r="A6671" t="s">
        <v>1470</v>
      </c>
      <c r="B6671" t="s">
        <v>51</v>
      </c>
      <c r="C6671" t="s">
        <v>353</v>
      </c>
      <c r="D6671" t="s">
        <v>776</v>
      </c>
      <c r="E6671" s="103">
        <v>0.3471241397425503</v>
      </c>
      <c r="F6671" s="103">
        <v>678218</v>
      </c>
      <c r="G6671" s="103">
        <v>7</v>
      </c>
      <c r="H6671" t="s">
        <v>1078</v>
      </c>
      <c r="I6671" s="103"/>
    </row>
    <row r="6672" spans="1:9" x14ac:dyDescent="0.35">
      <c r="A6672" t="s">
        <v>8551</v>
      </c>
      <c r="B6672" t="s">
        <v>47</v>
      </c>
      <c r="C6672" t="s">
        <v>7626</v>
      </c>
      <c r="D6672" t="s">
        <v>54</v>
      </c>
      <c r="E6672" s="103">
        <v>3976</v>
      </c>
      <c r="F6672" s="103">
        <v>678218</v>
      </c>
      <c r="G6672" s="103">
        <v>7</v>
      </c>
      <c r="H6672" t="s">
        <v>54</v>
      </c>
      <c r="I6672" s="103"/>
    </row>
    <row r="6673" spans="1:9" x14ac:dyDescent="0.35">
      <c r="A6673" t="s">
        <v>8552</v>
      </c>
      <c r="B6673" t="s">
        <v>48</v>
      </c>
      <c r="C6673" t="s">
        <v>7626</v>
      </c>
      <c r="D6673" t="s">
        <v>54</v>
      </c>
      <c r="E6673" s="103">
        <v>53938660.480000004</v>
      </c>
      <c r="F6673" s="103">
        <v>678218</v>
      </c>
      <c r="G6673" s="103">
        <v>7</v>
      </c>
      <c r="H6673" t="s">
        <v>54</v>
      </c>
      <c r="I6673" s="103"/>
    </row>
    <row r="6674" spans="1:9" x14ac:dyDescent="0.35">
      <c r="A6674" t="s">
        <v>8553</v>
      </c>
      <c r="B6674" t="s">
        <v>49</v>
      </c>
      <c r="C6674" t="s">
        <v>7626</v>
      </c>
      <c r="D6674" t="s">
        <v>54</v>
      </c>
      <c r="E6674" s="103">
        <v>5.8624218171738291E-3</v>
      </c>
      <c r="F6674" s="103">
        <v>678218</v>
      </c>
      <c r="G6674" s="103">
        <v>7</v>
      </c>
      <c r="H6674" t="s">
        <v>54</v>
      </c>
      <c r="I6674" s="103"/>
    </row>
    <row r="6675" spans="1:9" x14ac:dyDescent="0.35">
      <c r="A6675" t="s">
        <v>8554</v>
      </c>
      <c r="B6675" t="s">
        <v>50</v>
      </c>
      <c r="C6675" t="s">
        <v>7626</v>
      </c>
      <c r="D6675" t="s">
        <v>54</v>
      </c>
      <c r="E6675" s="103">
        <v>79.529974845846027</v>
      </c>
      <c r="F6675" s="103">
        <v>678218</v>
      </c>
      <c r="G6675" s="103">
        <v>7</v>
      </c>
      <c r="H6675" t="s">
        <v>54</v>
      </c>
      <c r="I6675" s="103"/>
    </row>
    <row r="6676" spans="1:9" x14ac:dyDescent="0.35">
      <c r="A6676" t="s">
        <v>8555</v>
      </c>
      <c r="B6676" t="s">
        <v>51</v>
      </c>
      <c r="C6676" t="s">
        <v>7626</v>
      </c>
      <c r="D6676" t="s">
        <v>40</v>
      </c>
      <c r="E6676" s="103">
        <v>1.092737666428549E-2</v>
      </c>
      <c r="F6676" s="103">
        <v>678218</v>
      </c>
      <c r="G6676" s="103">
        <v>7</v>
      </c>
      <c r="H6676" t="s">
        <v>1078</v>
      </c>
      <c r="I6676" s="103"/>
    </row>
    <row r="6677" spans="1:9" x14ac:dyDescent="0.35">
      <c r="A6677" t="s">
        <v>8556</v>
      </c>
      <c r="B6677" t="s">
        <v>51</v>
      </c>
      <c r="C6677" t="s">
        <v>7626</v>
      </c>
      <c r="D6677" t="s">
        <v>5070</v>
      </c>
      <c r="E6677" s="103">
        <v>1.1501151121074311E-2</v>
      </c>
      <c r="F6677" s="103">
        <v>678218</v>
      </c>
      <c r="G6677" s="103">
        <v>7</v>
      </c>
      <c r="H6677" t="s">
        <v>1078</v>
      </c>
      <c r="I6677" s="103"/>
    </row>
    <row r="6678" spans="1:9" x14ac:dyDescent="0.35">
      <c r="A6678" t="s">
        <v>8557</v>
      </c>
      <c r="B6678" t="s">
        <v>51</v>
      </c>
      <c r="C6678" t="s">
        <v>7626</v>
      </c>
      <c r="D6678" t="s">
        <v>5071</v>
      </c>
      <c r="E6678" s="103">
        <v>1.1117410031154315E-2</v>
      </c>
      <c r="F6678" s="103">
        <v>678218</v>
      </c>
      <c r="G6678" s="103">
        <v>7</v>
      </c>
      <c r="H6678" t="s">
        <v>1078</v>
      </c>
      <c r="I6678" s="103"/>
    </row>
    <row r="6679" spans="1:9" x14ac:dyDescent="0.35">
      <c r="A6679" t="s">
        <v>8558</v>
      </c>
      <c r="B6679" t="s">
        <v>51</v>
      </c>
      <c r="C6679" t="s">
        <v>7626</v>
      </c>
      <c r="D6679" t="s">
        <v>5072</v>
      </c>
      <c r="E6679" s="103">
        <v>1.1139945075736894E-2</v>
      </c>
      <c r="F6679" s="103">
        <v>678218</v>
      </c>
      <c r="G6679" s="103">
        <v>7</v>
      </c>
      <c r="H6679" t="s">
        <v>1078</v>
      </c>
      <c r="I6679" s="103"/>
    </row>
    <row r="6680" spans="1:9" x14ac:dyDescent="0.35">
      <c r="A6680" t="s">
        <v>8559</v>
      </c>
      <c r="B6680" t="s">
        <v>51</v>
      </c>
      <c r="C6680" t="s">
        <v>7626</v>
      </c>
      <c r="D6680" t="s">
        <v>42</v>
      </c>
      <c r="E6680" s="103">
        <v>1.1491677310761389E-2</v>
      </c>
      <c r="F6680" s="103">
        <v>678218</v>
      </c>
      <c r="G6680" s="103">
        <v>7</v>
      </c>
      <c r="H6680" t="s">
        <v>1078</v>
      </c>
      <c r="I6680" s="103"/>
    </row>
    <row r="6681" spans="1:9" x14ac:dyDescent="0.35">
      <c r="A6681" t="s">
        <v>8560</v>
      </c>
      <c r="B6681" t="s">
        <v>51</v>
      </c>
      <c r="C6681" t="s">
        <v>7626</v>
      </c>
      <c r="D6681" t="s">
        <v>1767</v>
      </c>
      <c r="E6681" s="103">
        <v>1.1490361252408342E-2</v>
      </c>
      <c r="F6681" s="103">
        <v>678218</v>
      </c>
      <c r="G6681" s="103">
        <v>7</v>
      </c>
      <c r="H6681" t="s">
        <v>1078</v>
      </c>
      <c r="I6681" s="103"/>
    </row>
    <row r="6682" spans="1:9" x14ac:dyDescent="0.35">
      <c r="A6682" t="s">
        <v>8561</v>
      </c>
      <c r="B6682" t="s">
        <v>51</v>
      </c>
      <c r="C6682" t="s">
        <v>7626</v>
      </c>
      <c r="D6682" t="s">
        <v>1768</v>
      </c>
      <c r="E6682" s="103">
        <v>8.3722174751585214E-3</v>
      </c>
      <c r="F6682" s="103">
        <v>678218</v>
      </c>
      <c r="G6682" s="103">
        <v>7</v>
      </c>
      <c r="H6682" t="s">
        <v>1078</v>
      </c>
      <c r="I6682" s="103"/>
    </row>
    <row r="6683" spans="1:9" x14ac:dyDescent="0.35">
      <c r="A6683" t="s">
        <v>8562</v>
      </c>
      <c r="B6683" t="s">
        <v>51</v>
      </c>
      <c r="C6683" t="s">
        <v>7626</v>
      </c>
      <c r="D6683" t="s">
        <v>340</v>
      </c>
      <c r="E6683" s="103">
        <v>1.0360584466762404E-2</v>
      </c>
      <c r="F6683" s="103">
        <v>678218</v>
      </c>
      <c r="G6683" s="103">
        <v>7</v>
      </c>
      <c r="H6683" t="s">
        <v>1078</v>
      </c>
      <c r="I6683" s="103"/>
    </row>
    <row r="6684" spans="1:9" x14ac:dyDescent="0.35">
      <c r="A6684" t="s">
        <v>8563</v>
      </c>
      <c r="B6684" t="s">
        <v>51</v>
      </c>
      <c r="C6684" t="s">
        <v>7626</v>
      </c>
      <c r="D6684" t="s">
        <v>777</v>
      </c>
      <c r="E6684" s="103">
        <v>2.2329088081972953E-2</v>
      </c>
      <c r="F6684" s="103">
        <v>678218</v>
      </c>
      <c r="G6684" s="103">
        <v>7</v>
      </c>
      <c r="H6684" t="s">
        <v>1078</v>
      </c>
      <c r="I6684" s="103"/>
    </row>
    <row r="6685" spans="1:9" x14ac:dyDescent="0.35">
      <c r="A6685" t="s">
        <v>8564</v>
      </c>
      <c r="B6685" t="s">
        <v>51</v>
      </c>
      <c r="C6685" t="s">
        <v>7626</v>
      </c>
      <c r="D6685" t="s">
        <v>776</v>
      </c>
      <c r="E6685" s="103">
        <v>5.821053796784318E-2</v>
      </c>
      <c r="F6685" s="103">
        <v>678218</v>
      </c>
      <c r="G6685" s="103">
        <v>7</v>
      </c>
      <c r="H6685" t="s">
        <v>1078</v>
      </c>
      <c r="I6685" s="103"/>
    </row>
    <row r="6686" spans="1:9" x14ac:dyDescent="0.35">
      <c r="A6686" t="s">
        <v>5015</v>
      </c>
      <c r="B6686" t="s">
        <v>47</v>
      </c>
      <c r="C6686" t="s">
        <v>4874</v>
      </c>
      <c r="D6686" t="s">
        <v>54</v>
      </c>
      <c r="E6686" s="103">
        <v>36472</v>
      </c>
      <c r="F6686" s="103">
        <v>678218</v>
      </c>
      <c r="G6686" s="103">
        <v>7</v>
      </c>
      <c r="H6686" t="s">
        <v>54</v>
      </c>
      <c r="I6686" s="103"/>
    </row>
    <row r="6687" spans="1:9" x14ac:dyDescent="0.35">
      <c r="A6687" t="s">
        <v>5016</v>
      </c>
      <c r="B6687" t="s">
        <v>48</v>
      </c>
      <c r="C6687" t="s">
        <v>4874</v>
      </c>
      <c r="D6687" t="s">
        <v>54</v>
      </c>
      <c r="E6687" s="103">
        <v>232095924.90254638</v>
      </c>
      <c r="F6687" s="103">
        <v>678218</v>
      </c>
      <c r="G6687" s="103">
        <v>7</v>
      </c>
      <c r="H6687" t="s">
        <v>54</v>
      </c>
      <c r="I6687" s="103"/>
    </row>
    <row r="6688" spans="1:9" x14ac:dyDescent="0.35">
      <c r="A6688" t="s">
        <v>5017</v>
      </c>
      <c r="B6688" t="s">
        <v>49</v>
      </c>
      <c r="C6688" t="s">
        <v>4874</v>
      </c>
      <c r="D6688" t="s">
        <v>54</v>
      </c>
      <c r="E6688" s="103">
        <v>5.3776219445664963E-2</v>
      </c>
      <c r="F6688" s="103">
        <v>678218</v>
      </c>
      <c r="G6688" s="103">
        <v>7</v>
      </c>
      <c r="H6688" t="s">
        <v>54</v>
      </c>
      <c r="I6688" s="103"/>
    </row>
    <row r="6689" spans="1:9" x14ac:dyDescent="0.35">
      <c r="A6689" t="s">
        <v>5018</v>
      </c>
      <c r="B6689" t="s">
        <v>50</v>
      </c>
      <c r="C6689" t="s">
        <v>4874</v>
      </c>
      <c r="D6689" t="s">
        <v>54</v>
      </c>
      <c r="E6689" s="103">
        <v>342.21433949341713</v>
      </c>
      <c r="F6689" s="103">
        <v>678218</v>
      </c>
      <c r="G6689" s="103">
        <v>7</v>
      </c>
      <c r="H6689" t="s">
        <v>54</v>
      </c>
      <c r="I6689" s="103"/>
    </row>
    <row r="6690" spans="1:9" x14ac:dyDescent="0.35">
      <c r="A6690" t="s">
        <v>5019</v>
      </c>
      <c r="B6690" t="s">
        <v>51</v>
      </c>
      <c r="C6690" t="s">
        <v>4874</v>
      </c>
      <c r="D6690" t="s">
        <v>40</v>
      </c>
      <c r="E6690" s="103">
        <v>5.3280797066128371E-3</v>
      </c>
      <c r="F6690" s="103">
        <v>678218</v>
      </c>
      <c r="G6690" s="103">
        <v>7</v>
      </c>
      <c r="H6690" t="s">
        <v>1078</v>
      </c>
      <c r="I6690" s="103"/>
    </row>
    <row r="6691" spans="1:9" x14ac:dyDescent="0.35">
      <c r="A6691" t="s">
        <v>6969</v>
      </c>
      <c r="B6691" t="s">
        <v>51</v>
      </c>
      <c r="C6691" t="s">
        <v>4874</v>
      </c>
      <c r="D6691" t="s">
        <v>5070</v>
      </c>
      <c r="E6691" s="103">
        <v>5.5683550610086761E-3</v>
      </c>
      <c r="F6691" s="103">
        <v>678218</v>
      </c>
      <c r="G6691" s="103">
        <v>7</v>
      </c>
      <c r="H6691" t="s">
        <v>1078</v>
      </c>
      <c r="I6691" s="103"/>
    </row>
    <row r="6692" spans="1:9" x14ac:dyDescent="0.35">
      <c r="A6692" t="s">
        <v>6970</v>
      </c>
      <c r="B6692" t="s">
        <v>51</v>
      </c>
      <c r="C6692" t="s">
        <v>4874</v>
      </c>
      <c r="D6692" t="s">
        <v>5071</v>
      </c>
      <c r="E6692" s="103">
        <v>5.3570044643966291E-3</v>
      </c>
      <c r="F6692" s="103">
        <v>678218</v>
      </c>
      <c r="G6692" s="103">
        <v>7</v>
      </c>
      <c r="H6692" t="s">
        <v>1078</v>
      </c>
      <c r="I6692" s="103"/>
    </row>
    <row r="6693" spans="1:9" x14ac:dyDescent="0.35">
      <c r="A6693" t="s">
        <v>6971</v>
      </c>
      <c r="B6693" t="s">
        <v>51</v>
      </c>
      <c r="C6693" t="s">
        <v>4874</v>
      </c>
      <c r="D6693" t="s">
        <v>5072</v>
      </c>
      <c r="E6693" s="103">
        <v>5.3886341364261557E-3</v>
      </c>
      <c r="F6693" s="103">
        <v>678218</v>
      </c>
      <c r="G6693" s="103">
        <v>7</v>
      </c>
      <c r="H6693" t="s">
        <v>1078</v>
      </c>
      <c r="I6693" s="103"/>
    </row>
    <row r="6694" spans="1:9" x14ac:dyDescent="0.35">
      <c r="A6694" t="s">
        <v>5020</v>
      </c>
      <c r="B6694" t="s">
        <v>51</v>
      </c>
      <c r="C6694" t="s">
        <v>4874</v>
      </c>
      <c r="D6694" t="s">
        <v>42</v>
      </c>
      <c r="E6694" s="103">
        <v>5.5571465824042566E-3</v>
      </c>
      <c r="F6694" s="103">
        <v>678218</v>
      </c>
      <c r="G6694" s="103">
        <v>7</v>
      </c>
      <c r="H6694" t="s">
        <v>1078</v>
      </c>
      <c r="I6694" s="103"/>
    </row>
    <row r="6695" spans="1:9" x14ac:dyDescent="0.35">
      <c r="A6695" t="s">
        <v>5021</v>
      </c>
      <c r="B6695" t="s">
        <v>51</v>
      </c>
      <c r="C6695" t="s">
        <v>4874</v>
      </c>
      <c r="D6695" t="s">
        <v>1767</v>
      </c>
      <c r="E6695" s="103">
        <v>5.5475583606879719E-3</v>
      </c>
      <c r="F6695" s="103">
        <v>678218</v>
      </c>
      <c r="G6695" s="103">
        <v>7</v>
      </c>
      <c r="H6695" t="s">
        <v>1078</v>
      </c>
      <c r="I6695" s="103"/>
    </row>
    <row r="6696" spans="1:9" x14ac:dyDescent="0.35">
      <c r="A6696" t="s">
        <v>5022</v>
      </c>
      <c r="B6696" t="s">
        <v>51</v>
      </c>
      <c r="C6696" t="s">
        <v>4874</v>
      </c>
      <c r="D6696" t="s">
        <v>1768</v>
      </c>
      <c r="E6696" s="103">
        <v>4.3877130955576526E-3</v>
      </c>
      <c r="F6696" s="103">
        <v>678218</v>
      </c>
      <c r="G6696" s="103">
        <v>7</v>
      </c>
      <c r="H6696" t="s">
        <v>1078</v>
      </c>
      <c r="I6696" s="103"/>
    </row>
    <row r="6697" spans="1:9" x14ac:dyDescent="0.35">
      <c r="A6697" t="s">
        <v>5023</v>
      </c>
      <c r="B6697" t="s">
        <v>51</v>
      </c>
      <c r="C6697" t="s">
        <v>4874</v>
      </c>
      <c r="D6697" t="s">
        <v>340</v>
      </c>
      <c r="E6697" s="103">
        <v>5.4077986985007313E-3</v>
      </c>
      <c r="F6697" s="103">
        <v>678218</v>
      </c>
      <c r="G6697" s="103">
        <v>7</v>
      </c>
      <c r="H6697" t="s">
        <v>1078</v>
      </c>
      <c r="I6697" s="103"/>
    </row>
    <row r="6698" spans="1:9" x14ac:dyDescent="0.35">
      <c r="A6698" t="s">
        <v>5024</v>
      </c>
      <c r="B6698" t="s">
        <v>51</v>
      </c>
      <c r="C6698" t="s">
        <v>4874</v>
      </c>
      <c r="D6698" t="s">
        <v>777</v>
      </c>
      <c r="E6698" s="103">
        <v>1.1620300808139099E-2</v>
      </c>
      <c r="F6698" s="103">
        <v>678218</v>
      </c>
      <c r="G6698" s="103">
        <v>7</v>
      </c>
      <c r="H6698" t="s">
        <v>1078</v>
      </c>
      <c r="I6698" s="103"/>
    </row>
    <row r="6699" spans="1:9" x14ac:dyDescent="0.35">
      <c r="A6699" t="s">
        <v>5025</v>
      </c>
      <c r="B6699" t="s">
        <v>51</v>
      </c>
      <c r="C6699" t="s">
        <v>4874</v>
      </c>
      <c r="D6699" t="s">
        <v>776</v>
      </c>
      <c r="E6699" s="103">
        <v>2.8016033316462425E-2</v>
      </c>
      <c r="F6699" s="103">
        <v>678218</v>
      </c>
      <c r="G6699" s="103">
        <v>7</v>
      </c>
      <c r="H6699" t="s">
        <v>1078</v>
      </c>
      <c r="I6699" s="103"/>
    </row>
    <row r="6700" spans="1:9" x14ac:dyDescent="0.35">
      <c r="A6700" t="s">
        <v>8565</v>
      </c>
      <c r="B6700" t="s">
        <v>47</v>
      </c>
      <c r="C6700" t="s">
        <v>7627</v>
      </c>
      <c r="D6700" t="s">
        <v>54</v>
      </c>
      <c r="E6700" s="103">
        <v>4855</v>
      </c>
      <c r="F6700" s="103">
        <v>678218</v>
      </c>
      <c r="G6700" s="103">
        <v>7</v>
      </c>
      <c r="H6700" t="s">
        <v>54</v>
      </c>
      <c r="I6700" s="103"/>
    </row>
    <row r="6701" spans="1:9" x14ac:dyDescent="0.35">
      <c r="A6701" t="s">
        <v>8566</v>
      </c>
      <c r="B6701" t="s">
        <v>48</v>
      </c>
      <c r="C6701" t="s">
        <v>7627</v>
      </c>
      <c r="D6701" t="s">
        <v>54</v>
      </c>
      <c r="E6701" s="103">
        <v>244649066.72902277</v>
      </c>
      <c r="F6701" s="103">
        <v>678218</v>
      </c>
      <c r="G6701" s="103">
        <v>7</v>
      </c>
      <c r="H6701" t="s">
        <v>54</v>
      </c>
      <c r="I6701" s="103"/>
    </row>
    <row r="6702" spans="1:9" x14ac:dyDescent="0.35">
      <c r="A6702" t="s">
        <v>8567</v>
      </c>
      <c r="B6702" t="s">
        <v>49</v>
      </c>
      <c r="C6702" t="s">
        <v>7627</v>
      </c>
      <c r="D6702" t="s">
        <v>54</v>
      </c>
      <c r="E6702" s="103">
        <v>7.1584652722281039E-3</v>
      </c>
      <c r="F6702" s="103">
        <v>678218</v>
      </c>
      <c r="G6702" s="103">
        <v>7</v>
      </c>
      <c r="H6702" t="s">
        <v>54</v>
      </c>
      <c r="I6702" s="103"/>
    </row>
    <row r="6703" spans="1:9" x14ac:dyDescent="0.35">
      <c r="A6703" t="s">
        <v>8568</v>
      </c>
      <c r="B6703" t="s">
        <v>50</v>
      </c>
      <c r="C6703" t="s">
        <v>7627</v>
      </c>
      <c r="D6703" t="s">
        <v>54</v>
      </c>
      <c r="E6703" s="103">
        <v>360.72334666585488</v>
      </c>
      <c r="F6703" s="103">
        <v>678218</v>
      </c>
      <c r="G6703" s="103">
        <v>7</v>
      </c>
      <c r="H6703" t="s">
        <v>54</v>
      </c>
      <c r="I6703" s="103"/>
    </row>
    <row r="6704" spans="1:9" x14ac:dyDescent="0.35">
      <c r="A6704" t="s">
        <v>8569</v>
      </c>
      <c r="B6704" t="s">
        <v>51</v>
      </c>
      <c r="C6704" t="s">
        <v>7627</v>
      </c>
      <c r="D6704" t="s">
        <v>40</v>
      </c>
      <c r="E6704" s="103">
        <v>4.3382481108188577E-2</v>
      </c>
      <c r="F6704" s="103">
        <v>678218</v>
      </c>
      <c r="G6704" s="103">
        <v>7</v>
      </c>
      <c r="H6704" t="s">
        <v>1078</v>
      </c>
      <c r="I6704" s="103"/>
    </row>
    <row r="6705" spans="1:9" x14ac:dyDescent="0.35">
      <c r="A6705" t="s">
        <v>8570</v>
      </c>
      <c r="B6705" t="s">
        <v>51</v>
      </c>
      <c r="C6705" t="s">
        <v>7627</v>
      </c>
      <c r="D6705" t="s">
        <v>5070</v>
      </c>
      <c r="E6705" s="103">
        <v>7.0141186273897482E-2</v>
      </c>
      <c r="F6705" s="103">
        <v>678218</v>
      </c>
      <c r="G6705" s="103">
        <v>7</v>
      </c>
      <c r="H6705" t="s">
        <v>1078</v>
      </c>
      <c r="I6705" s="103"/>
    </row>
    <row r="6706" spans="1:9" x14ac:dyDescent="0.35">
      <c r="A6706" t="s">
        <v>8571</v>
      </c>
      <c r="B6706" t="s">
        <v>51</v>
      </c>
      <c r="C6706" t="s">
        <v>7627</v>
      </c>
      <c r="D6706" t="s">
        <v>5071</v>
      </c>
      <c r="E6706" s="103">
        <v>4.9694631984349077E-2</v>
      </c>
      <c r="F6706" s="103">
        <v>678218</v>
      </c>
      <c r="G6706" s="103">
        <v>7</v>
      </c>
      <c r="H6706" t="s">
        <v>1078</v>
      </c>
      <c r="I6706" s="103"/>
    </row>
    <row r="6707" spans="1:9" x14ac:dyDescent="0.35">
      <c r="A6707" t="s">
        <v>8572</v>
      </c>
      <c r="B6707" t="s">
        <v>51</v>
      </c>
      <c r="C6707" t="s">
        <v>7627</v>
      </c>
      <c r="D6707" t="s">
        <v>5072</v>
      </c>
      <c r="E6707" s="103">
        <v>4.9950991639319264E-2</v>
      </c>
      <c r="F6707" s="103">
        <v>678218</v>
      </c>
      <c r="G6707" s="103">
        <v>7</v>
      </c>
      <c r="H6707" t="s">
        <v>1078</v>
      </c>
      <c r="I6707" s="103"/>
    </row>
    <row r="6708" spans="1:9" x14ac:dyDescent="0.35">
      <c r="A6708" t="s">
        <v>8573</v>
      </c>
      <c r="B6708" t="s">
        <v>51</v>
      </c>
      <c r="C6708" t="s">
        <v>7627</v>
      </c>
      <c r="D6708" t="s">
        <v>42</v>
      </c>
      <c r="E6708" s="103">
        <v>7.0114029875374517E-2</v>
      </c>
      <c r="F6708" s="103">
        <v>678218</v>
      </c>
      <c r="G6708" s="103">
        <v>7</v>
      </c>
      <c r="H6708" t="s">
        <v>1078</v>
      </c>
      <c r="I6708" s="103"/>
    </row>
    <row r="6709" spans="1:9" x14ac:dyDescent="0.35">
      <c r="A6709" t="s">
        <v>8574</v>
      </c>
      <c r="B6709" t="s">
        <v>51</v>
      </c>
      <c r="C6709" t="s">
        <v>7627</v>
      </c>
      <c r="D6709" t="s">
        <v>1767</v>
      </c>
      <c r="E6709" s="103">
        <v>7.0086216838416704E-2</v>
      </c>
      <c r="F6709" s="103">
        <v>678218</v>
      </c>
      <c r="G6709" s="103">
        <v>7</v>
      </c>
      <c r="H6709" t="s">
        <v>1078</v>
      </c>
      <c r="I6709" s="103"/>
    </row>
    <row r="6710" spans="1:9" x14ac:dyDescent="0.35">
      <c r="A6710" t="s">
        <v>8575</v>
      </c>
      <c r="B6710" t="s">
        <v>51</v>
      </c>
      <c r="C6710" t="s">
        <v>7627</v>
      </c>
      <c r="D6710" t="s">
        <v>1768</v>
      </c>
      <c r="E6710" s="103">
        <v>5.9386606833708139E-2</v>
      </c>
      <c r="F6710" s="103">
        <v>678218</v>
      </c>
      <c r="G6710" s="103">
        <v>7</v>
      </c>
      <c r="H6710" t="s">
        <v>1078</v>
      </c>
      <c r="I6710" s="103"/>
    </row>
    <row r="6711" spans="1:9" x14ac:dyDescent="0.35">
      <c r="A6711" t="s">
        <v>8576</v>
      </c>
      <c r="B6711" t="s">
        <v>51</v>
      </c>
      <c r="C6711" t="s">
        <v>7627</v>
      </c>
      <c r="D6711" t="s">
        <v>340</v>
      </c>
      <c r="E6711" s="103">
        <v>2.2749087571419063E-2</v>
      </c>
      <c r="F6711" s="103">
        <v>678218</v>
      </c>
      <c r="G6711" s="103">
        <v>7</v>
      </c>
      <c r="H6711" t="s">
        <v>1078</v>
      </c>
      <c r="I6711" s="103"/>
    </row>
    <row r="6712" spans="1:9" x14ac:dyDescent="0.35">
      <c r="A6712" t="s">
        <v>8577</v>
      </c>
      <c r="B6712" t="s">
        <v>51</v>
      </c>
      <c r="C6712" t="s">
        <v>7627</v>
      </c>
      <c r="D6712" t="s">
        <v>777</v>
      </c>
      <c r="E6712" s="103">
        <v>7.991942723206194E-2</v>
      </c>
      <c r="F6712" s="103">
        <v>678218</v>
      </c>
      <c r="G6712" s="103">
        <v>7</v>
      </c>
      <c r="H6712" t="s">
        <v>1078</v>
      </c>
      <c r="I6712" s="103"/>
    </row>
    <row r="6713" spans="1:9" x14ac:dyDescent="0.35">
      <c r="A6713" t="s">
        <v>8578</v>
      </c>
      <c r="B6713" t="s">
        <v>51</v>
      </c>
      <c r="C6713" t="s">
        <v>7627</v>
      </c>
      <c r="D6713" t="s">
        <v>776</v>
      </c>
      <c r="E6713" s="103">
        <v>0.21435038702498382</v>
      </c>
      <c r="F6713" s="103">
        <v>678218</v>
      </c>
      <c r="G6713" s="103">
        <v>7</v>
      </c>
      <c r="H6713" t="s">
        <v>1078</v>
      </c>
      <c r="I6713" s="103"/>
    </row>
    <row r="6714" spans="1:9" x14ac:dyDescent="0.35">
      <c r="A6714" t="s">
        <v>8579</v>
      </c>
      <c r="B6714" t="s">
        <v>47</v>
      </c>
      <c r="C6714" t="s">
        <v>7628</v>
      </c>
      <c r="D6714" t="s">
        <v>54</v>
      </c>
      <c r="E6714" s="103">
        <v>20709</v>
      </c>
      <c r="F6714" s="103">
        <v>678218</v>
      </c>
      <c r="G6714" s="103">
        <v>7</v>
      </c>
      <c r="H6714" t="s">
        <v>54</v>
      </c>
      <c r="I6714" s="103"/>
    </row>
    <row r="6715" spans="1:9" x14ac:dyDescent="0.35">
      <c r="A6715" t="s">
        <v>8580</v>
      </c>
      <c r="B6715" t="s">
        <v>48</v>
      </c>
      <c r="C6715" t="s">
        <v>7628</v>
      </c>
      <c r="D6715" t="s">
        <v>54</v>
      </c>
      <c r="E6715" s="103">
        <v>536158965.64144003</v>
      </c>
      <c r="F6715" s="103">
        <v>678218</v>
      </c>
      <c r="G6715" s="103">
        <v>7</v>
      </c>
      <c r="H6715" t="s">
        <v>54</v>
      </c>
      <c r="I6715" s="103"/>
    </row>
    <row r="6716" spans="1:9" x14ac:dyDescent="0.35">
      <c r="A6716" t="s">
        <v>8581</v>
      </c>
      <c r="B6716" t="s">
        <v>49</v>
      </c>
      <c r="C6716" t="s">
        <v>7628</v>
      </c>
      <c r="D6716" t="s">
        <v>54</v>
      </c>
      <c r="E6716" s="103">
        <v>3.0534429932558557E-2</v>
      </c>
      <c r="F6716" s="103">
        <v>678218</v>
      </c>
      <c r="G6716" s="103">
        <v>7</v>
      </c>
      <c r="H6716" t="s">
        <v>54</v>
      </c>
      <c r="I6716" s="103"/>
    </row>
    <row r="6717" spans="1:9" x14ac:dyDescent="0.35">
      <c r="A6717" t="s">
        <v>8582</v>
      </c>
      <c r="B6717" t="s">
        <v>50</v>
      </c>
      <c r="C6717" t="s">
        <v>7628</v>
      </c>
      <c r="D6717" t="s">
        <v>54</v>
      </c>
      <c r="E6717" s="103">
        <v>790.5407489058681</v>
      </c>
      <c r="F6717" s="103">
        <v>678218</v>
      </c>
      <c r="G6717" s="103">
        <v>7</v>
      </c>
      <c r="H6717" t="s">
        <v>54</v>
      </c>
      <c r="I6717" s="103"/>
    </row>
    <row r="6718" spans="1:9" x14ac:dyDescent="0.35">
      <c r="A6718" t="s">
        <v>8583</v>
      </c>
      <c r="B6718" t="s">
        <v>51</v>
      </c>
      <c r="C6718" t="s">
        <v>7628</v>
      </c>
      <c r="D6718" t="s">
        <v>40</v>
      </c>
      <c r="E6718" s="103">
        <v>2.1178345912447289E-2</v>
      </c>
      <c r="F6718" s="103">
        <v>678218</v>
      </c>
      <c r="G6718" s="103">
        <v>7</v>
      </c>
      <c r="H6718" t="s">
        <v>1078</v>
      </c>
      <c r="I6718" s="103"/>
    </row>
    <row r="6719" spans="1:9" x14ac:dyDescent="0.35">
      <c r="A6719" t="s">
        <v>8584</v>
      </c>
      <c r="B6719" t="s">
        <v>51</v>
      </c>
      <c r="C6719" t="s">
        <v>7628</v>
      </c>
      <c r="D6719" t="s">
        <v>5070</v>
      </c>
      <c r="E6719" s="103">
        <v>2.2645786788690794E-2</v>
      </c>
      <c r="F6719" s="103">
        <v>678218</v>
      </c>
      <c r="G6719" s="103">
        <v>7</v>
      </c>
      <c r="H6719" t="s">
        <v>1078</v>
      </c>
      <c r="I6719" s="103"/>
    </row>
    <row r="6720" spans="1:9" x14ac:dyDescent="0.35">
      <c r="A6720" t="s">
        <v>8585</v>
      </c>
      <c r="B6720" t="s">
        <v>51</v>
      </c>
      <c r="C6720" t="s">
        <v>7628</v>
      </c>
      <c r="D6720" t="s">
        <v>5071</v>
      </c>
      <c r="E6720" s="103">
        <v>2.225046139179496E-2</v>
      </c>
      <c r="F6720" s="103">
        <v>678218</v>
      </c>
      <c r="G6720" s="103">
        <v>7</v>
      </c>
      <c r="H6720" t="s">
        <v>1078</v>
      </c>
      <c r="I6720" s="103"/>
    </row>
    <row r="6721" spans="1:9" x14ac:dyDescent="0.35">
      <c r="A6721" t="s">
        <v>8586</v>
      </c>
      <c r="B6721" t="s">
        <v>51</v>
      </c>
      <c r="C6721" t="s">
        <v>7628</v>
      </c>
      <c r="D6721" t="s">
        <v>5072</v>
      </c>
      <c r="E6721" s="103">
        <v>2.2632271229157966E-2</v>
      </c>
      <c r="F6721" s="103">
        <v>678218</v>
      </c>
      <c r="G6721" s="103">
        <v>7</v>
      </c>
      <c r="H6721" t="s">
        <v>1078</v>
      </c>
      <c r="I6721" s="103"/>
    </row>
    <row r="6722" spans="1:9" x14ac:dyDescent="0.35">
      <c r="A6722" t="s">
        <v>8587</v>
      </c>
      <c r="B6722" t="s">
        <v>51</v>
      </c>
      <c r="C6722" t="s">
        <v>7628</v>
      </c>
      <c r="D6722" t="s">
        <v>42</v>
      </c>
      <c r="E6722" s="103">
        <v>2.25183370518417E-2</v>
      </c>
      <c r="F6722" s="103">
        <v>678218</v>
      </c>
      <c r="G6722" s="103">
        <v>7</v>
      </c>
      <c r="H6722" t="s">
        <v>1078</v>
      </c>
      <c r="I6722" s="103"/>
    </row>
    <row r="6723" spans="1:9" x14ac:dyDescent="0.35">
      <c r="A6723" t="s">
        <v>8588</v>
      </c>
      <c r="B6723" t="s">
        <v>51</v>
      </c>
      <c r="C6723" t="s">
        <v>7628</v>
      </c>
      <c r="D6723" t="s">
        <v>1767</v>
      </c>
      <c r="E6723" s="103">
        <v>2.2284324096748461E-2</v>
      </c>
      <c r="F6723" s="103">
        <v>678218</v>
      </c>
      <c r="G6723" s="103">
        <v>7</v>
      </c>
      <c r="H6723" t="s">
        <v>1078</v>
      </c>
      <c r="I6723" s="103"/>
    </row>
    <row r="6724" spans="1:9" x14ac:dyDescent="0.35">
      <c r="A6724" t="s">
        <v>8589</v>
      </c>
      <c r="B6724" t="s">
        <v>51</v>
      </c>
      <c r="C6724" t="s">
        <v>7628</v>
      </c>
      <c r="D6724" t="s">
        <v>1768</v>
      </c>
      <c r="E6724" s="103">
        <v>1.4754136118343001E-2</v>
      </c>
      <c r="F6724" s="103">
        <v>678218</v>
      </c>
      <c r="G6724" s="103">
        <v>7</v>
      </c>
      <c r="H6724" t="s">
        <v>1078</v>
      </c>
      <c r="I6724" s="103"/>
    </row>
    <row r="6725" spans="1:9" x14ac:dyDescent="0.35">
      <c r="A6725" t="s">
        <v>8590</v>
      </c>
      <c r="B6725" t="s">
        <v>51</v>
      </c>
      <c r="C6725" t="s">
        <v>7628</v>
      </c>
      <c r="D6725" t="s">
        <v>340</v>
      </c>
      <c r="E6725" s="103">
        <v>1.1042324991834567E-2</v>
      </c>
      <c r="F6725" s="103">
        <v>678218</v>
      </c>
      <c r="G6725" s="103">
        <v>7</v>
      </c>
      <c r="H6725" t="s">
        <v>1078</v>
      </c>
      <c r="I6725" s="103"/>
    </row>
    <row r="6726" spans="1:9" x14ac:dyDescent="0.35">
      <c r="A6726" t="s">
        <v>8591</v>
      </c>
      <c r="B6726" t="s">
        <v>51</v>
      </c>
      <c r="C6726" t="s">
        <v>7628</v>
      </c>
      <c r="D6726" t="s">
        <v>777</v>
      </c>
      <c r="E6726" s="103">
        <v>4.1155448087968519E-2</v>
      </c>
      <c r="F6726" s="103">
        <v>678218</v>
      </c>
      <c r="G6726" s="103">
        <v>7</v>
      </c>
      <c r="H6726" t="s">
        <v>1078</v>
      </c>
      <c r="I6726" s="103"/>
    </row>
    <row r="6727" spans="1:9" x14ac:dyDescent="0.35">
      <c r="A6727" t="s">
        <v>8592</v>
      </c>
      <c r="B6727" t="s">
        <v>51</v>
      </c>
      <c r="C6727" t="s">
        <v>7628</v>
      </c>
      <c r="D6727" t="s">
        <v>776</v>
      </c>
      <c r="E6727" s="103">
        <v>0.11018803919409138</v>
      </c>
      <c r="F6727" s="103">
        <v>678218</v>
      </c>
      <c r="G6727" s="103">
        <v>7</v>
      </c>
      <c r="H6727" t="s">
        <v>1078</v>
      </c>
      <c r="I6727" s="103"/>
    </row>
    <row r="6728" spans="1:9" x14ac:dyDescent="0.35">
      <c r="A6728" t="s">
        <v>8593</v>
      </c>
      <c r="B6728" t="s">
        <v>47</v>
      </c>
      <c r="C6728" t="s">
        <v>7629</v>
      </c>
      <c r="D6728" t="s">
        <v>54</v>
      </c>
      <c r="E6728" s="103">
        <v>31082</v>
      </c>
      <c r="F6728" s="103">
        <v>678218</v>
      </c>
      <c r="G6728" s="103">
        <v>7</v>
      </c>
      <c r="H6728" t="s">
        <v>54</v>
      </c>
      <c r="I6728" s="103"/>
    </row>
    <row r="6729" spans="1:9" x14ac:dyDescent="0.35">
      <c r="A6729" t="s">
        <v>8594</v>
      </c>
      <c r="B6729" t="s">
        <v>48</v>
      </c>
      <c r="C6729" t="s">
        <v>7629</v>
      </c>
      <c r="D6729" t="s">
        <v>54</v>
      </c>
      <c r="E6729" s="103">
        <v>887055022.3018297</v>
      </c>
      <c r="F6729" s="103">
        <v>678218</v>
      </c>
      <c r="G6729" s="103">
        <v>7</v>
      </c>
      <c r="H6729" t="s">
        <v>54</v>
      </c>
      <c r="I6729" s="103"/>
    </row>
    <row r="6730" spans="1:9" x14ac:dyDescent="0.35">
      <c r="A6730" t="s">
        <v>8595</v>
      </c>
      <c r="B6730" t="s">
        <v>49</v>
      </c>
      <c r="C6730" t="s">
        <v>7629</v>
      </c>
      <c r="D6730" t="s">
        <v>54</v>
      </c>
      <c r="E6730" s="103">
        <v>4.5828922263932835E-2</v>
      </c>
      <c r="F6730" s="103">
        <v>678218</v>
      </c>
      <c r="G6730" s="103">
        <v>7</v>
      </c>
      <c r="H6730" t="s">
        <v>54</v>
      </c>
      <c r="I6730" s="103"/>
    </row>
    <row r="6731" spans="1:9" x14ac:dyDescent="0.35">
      <c r="A6731" t="s">
        <v>8596</v>
      </c>
      <c r="B6731" t="s">
        <v>50</v>
      </c>
      <c r="C6731" t="s">
        <v>7629</v>
      </c>
      <c r="D6731" t="s">
        <v>54</v>
      </c>
      <c r="E6731" s="103">
        <v>1307.920200144835</v>
      </c>
      <c r="F6731" s="103">
        <v>678218</v>
      </c>
      <c r="G6731" s="103">
        <v>7</v>
      </c>
      <c r="H6731" t="s">
        <v>54</v>
      </c>
      <c r="I6731" s="103"/>
    </row>
    <row r="6732" spans="1:9" x14ac:dyDescent="0.35">
      <c r="A6732" t="s">
        <v>8597</v>
      </c>
      <c r="B6732" t="s">
        <v>51</v>
      </c>
      <c r="C6732" t="s">
        <v>7629</v>
      </c>
      <c r="D6732" t="s">
        <v>40</v>
      </c>
      <c r="E6732" s="103">
        <v>2.3586774799789118E-2</v>
      </c>
      <c r="F6732" s="103">
        <v>678218</v>
      </c>
      <c r="G6732" s="103">
        <v>7</v>
      </c>
      <c r="H6732" t="s">
        <v>1078</v>
      </c>
      <c r="I6732" s="103"/>
    </row>
    <row r="6733" spans="1:9" x14ac:dyDescent="0.35">
      <c r="A6733" t="s">
        <v>8598</v>
      </c>
      <c r="B6733" t="s">
        <v>51</v>
      </c>
      <c r="C6733" t="s">
        <v>7629</v>
      </c>
      <c r="D6733" t="s">
        <v>5070</v>
      </c>
      <c r="E6733" s="103">
        <v>2.8809137402250815E-2</v>
      </c>
      <c r="F6733" s="103">
        <v>678218</v>
      </c>
      <c r="G6733" s="103">
        <v>7</v>
      </c>
      <c r="H6733" t="s">
        <v>1078</v>
      </c>
      <c r="I6733" s="103"/>
    </row>
    <row r="6734" spans="1:9" x14ac:dyDescent="0.35">
      <c r="A6734" t="s">
        <v>8599</v>
      </c>
      <c r="B6734" t="s">
        <v>51</v>
      </c>
      <c r="C6734" t="s">
        <v>7629</v>
      </c>
      <c r="D6734" t="s">
        <v>5071</v>
      </c>
      <c r="E6734" s="103">
        <v>2.5350734953403817E-2</v>
      </c>
      <c r="F6734" s="103">
        <v>678218</v>
      </c>
      <c r="G6734" s="103">
        <v>7</v>
      </c>
      <c r="H6734" t="s">
        <v>1078</v>
      </c>
      <c r="I6734" s="103"/>
    </row>
    <row r="6735" spans="1:9" x14ac:dyDescent="0.35">
      <c r="A6735" t="s">
        <v>8600</v>
      </c>
      <c r="B6735" t="s">
        <v>51</v>
      </c>
      <c r="C6735" t="s">
        <v>7629</v>
      </c>
      <c r="D6735" t="s">
        <v>5072</v>
      </c>
      <c r="E6735" s="103">
        <v>2.5645166651712511E-2</v>
      </c>
      <c r="F6735" s="103">
        <v>678218</v>
      </c>
      <c r="G6735" s="103">
        <v>7</v>
      </c>
      <c r="H6735" t="s">
        <v>1078</v>
      </c>
      <c r="I6735" s="103"/>
    </row>
    <row r="6736" spans="1:9" x14ac:dyDescent="0.35">
      <c r="A6736" t="s">
        <v>8601</v>
      </c>
      <c r="B6736" t="s">
        <v>51</v>
      </c>
      <c r="C6736" t="s">
        <v>7629</v>
      </c>
      <c r="D6736" t="s">
        <v>42</v>
      </c>
      <c r="E6736" s="103">
        <v>2.8697352484519868E-2</v>
      </c>
      <c r="F6736" s="103">
        <v>678218</v>
      </c>
      <c r="G6736" s="103">
        <v>7</v>
      </c>
      <c r="H6736" t="s">
        <v>1078</v>
      </c>
      <c r="I6736" s="103"/>
    </row>
    <row r="6737" spans="1:9" x14ac:dyDescent="0.35">
      <c r="A6737" t="s">
        <v>8602</v>
      </c>
      <c r="B6737" t="s">
        <v>51</v>
      </c>
      <c r="C6737" t="s">
        <v>7629</v>
      </c>
      <c r="D6737" t="s">
        <v>1767</v>
      </c>
      <c r="E6737" s="103">
        <v>2.8524394096148993E-2</v>
      </c>
      <c r="F6737" s="103">
        <v>678218</v>
      </c>
      <c r="G6737" s="103">
        <v>7</v>
      </c>
      <c r="H6737" t="s">
        <v>1078</v>
      </c>
      <c r="I6737" s="103"/>
    </row>
    <row r="6738" spans="1:9" x14ac:dyDescent="0.35">
      <c r="A6738" t="s">
        <v>8603</v>
      </c>
      <c r="B6738" t="s">
        <v>51</v>
      </c>
      <c r="C6738" t="s">
        <v>7629</v>
      </c>
      <c r="D6738" t="s">
        <v>1768</v>
      </c>
      <c r="E6738" s="103">
        <v>2.0503981966601689E-2</v>
      </c>
      <c r="F6738" s="103">
        <v>678218</v>
      </c>
      <c r="G6738" s="103">
        <v>7</v>
      </c>
      <c r="H6738" t="s">
        <v>1078</v>
      </c>
      <c r="I6738" s="103"/>
    </row>
    <row r="6739" spans="1:9" x14ac:dyDescent="0.35">
      <c r="A6739" t="s">
        <v>8604</v>
      </c>
      <c r="B6739" t="s">
        <v>51</v>
      </c>
      <c r="C6739" t="s">
        <v>7629</v>
      </c>
      <c r="D6739" t="s">
        <v>340</v>
      </c>
      <c r="E6739" s="103">
        <v>1.3526096506805464E-2</v>
      </c>
      <c r="F6739" s="103">
        <v>678218</v>
      </c>
      <c r="G6739" s="103">
        <v>7</v>
      </c>
      <c r="H6739" t="s">
        <v>1078</v>
      </c>
      <c r="I6739" s="103"/>
    </row>
    <row r="6740" spans="1:9" x14ac:dyDescent="0.35">
      <c r="A6740" t="s">
        <v>8605</v>
      </c>
      <c r="B6740" t="s">
        <v>51</v>
      </c>
      <c r="C6740" t="s">
        <v>7629</v>
      </c>
      <c r="D6740" t="s">
        <v>777</v>
      </c>
      <c r="E6740" s="103">
        <v>4.5325356210158006E-2</v>
      </c>
      <c r="F6740" s="103">
        <v>678218</v>
      </c>
      <c r="G6740" s="103">
        <v>7</v>
      </c>
      <c r="H6740" t="s">
        <v>1078</v>
      </c>
      <c r="I6740" s="103"/>
    </row>
    <row r="6741" spans="1:9" x14ac:dyDescent="0.35">
      <c r="A6741" t="s">
        <v>8606</v>
      </c>
      <c r="B6741" t="s">
        <v>51</v>
      </c>
      <c r="C6741" t="s">
        <v>7629</v>
      </c>
      <c r="D6741" t="s">
        <v>776</v>
      </c>
      <c r="E6741" s="103">
        <v>0.12143688516754846</v>
      </c>
      <c r="F6741" s="103">
        <v>678218</v>
      </c>
      <c r="G6741" s="103">
        <v>7</v>
      </c>
      <c r="H6741" t="s">
        <v>1078</v>
      </c>
      <c r="I6741" s="103"/>
    </row>
    <row r="6742" spans="1:9" x14ac:dyDescent="0.35">
      <c r="A6742" t="s">
        <v>8607</v>
      </c>
      <c r="B6742" t="s">
        <v>47</v>
      </c>
      <c r="C6742" t="s">
        <v>7630</v>
      </c>
      <c r="D6742" t="s">
        <v>54</v>
      </c>
      <c r="E6742" s="103">
        <v>34530</v>
      </c>
      <c r="F6742" s="103">
        <v>678218</v>
      </c>
      <c r="G6742" s="103">
        <v>7</v>
      </c>
      <c r="H6742" t="s">
        <v>54</v>
      </c>
      <c r="I6742" s="103"/>
    </row>
    <row r="6743" spans="1:9" x14ac:dyDescent="0.35">
      <c r="A6743" t="s">
        <v>8608</v>
      </c>
      <c r="B6743" t="s">
        <v>48</v>
      </c>
      <c r="C6743" t="s">
        <v>7630</v>
      </c>
      <c r="D6743" t="s">
        <v>54</v>
      </c>
      <c r="E6743" s="103">
        <v>940993682.7818296</v>
      </c>
      <c r="F6743" s="103">
        <v>678218</v>
      </c>
      <c r="G6743" s="103">
        <v>7</v>
      </c>
      <c r="H6743" t="s">
        <v>54</v>
      </c>
      <c r="I6743" s="103"/>
    </row>
    <row r="6744" spans="1:9" x14ac:dyDescent="0.35">
      <c r="A6744" t="s">
        <v>8609</v>
      </c>
      <c r="B6744" t="s">
        <v>49</v>
      </c>
      <c r="C6744" t="s">
        <v>7630</v>
      </c>
      <c r="D6744" t="s">
        <v>54</v>
      </c>
      <c r="E6744" s="103">
        <v>5.0912833336773725E-2</v>
      </c>
      <c r="F6744" s="103">
        <v>678218</v>
      </c>
      <c r="G6744" s="103">
        <v>7</v>
      </c>
      <c r="H6744" t="s">
        <v>54</v>
      </c>
      <c r="I6744" s="103"/>
    </row>
    <row r="6745" spans="1:9" x14ac:dyDescent="0.35">
      <c r="A6745" t="s">
        <v>8610</v>
      </c>
      <c r="B6745" t="s">
        <v>50</v>
      </c>
      <c r="C6745" t="s">
        <v>7630</v>
      </c>
      <c r="D6745" t="s">
        <v>54</v>
      </c>
      <c r="E6745" s="103">
        <v>1387.4501749906808</v>
      </c>
      <c r="F6745" s="103">
        <v>678218</v>
      </c>
      <c r="G6745" s="103">
        <v>7</v>
      </c>
      <c r="H6745" t="s">
        <v>54</v>
      </c>
      <c r="I6745" s="103"/>
    </row>
    <row r="6746" spans="1:9" x14ac:dyDescent="0.35">
      <c r="A6746" t="s">
        <v>8611</v>
      </c>
      <c r="B6746" t="s">
        <v>51</v>
      </c>
      <c r="C6746" t="s">
        <v>7630</v>
      </c>
      <c r="D6746" t="s">
        <v>40</v>
      </c>
      <c r="E6746" s="103">
        <v>2.2489759164327959E-2</v>
      </c>
      <c r="F6746" s="103">
        <v>678218</v>
      </c>
      <c r="G6746" s="103">
        <v>7</v>
      </c>
      <c r="H6746" t="s">
        <v>1078</v>
      </c>
      <c r="I6746" s="103"/>
    </row>
    <row r="6747" spans="1:9" x14ac:dyDescent="0.35">
      <c r="A6747" t="s">
        <v>8612</v>
      </c>
      <c r="B6747" t="s">
        <v>51</v>
      </c>
      <c r="C6747" t="s">
        <v>7630</v>
      </c>
      <c r="D6747" t="s">
        <v>5070</v>
      </c>
      <c r="E6747" s="103">
        <v>2.7256709689955149E-2</v>
      </c>
      <c r="F6747" s="103">
        <v>678218</v>
      </c>
      <c r="G6747" s="103">
        <v>7</v>
      </c>
      <c r="H6747" t="s">
        <v>1078</v>
      </c>
      <c r="I6747" s="103"/>
    </row>
    <row r="6748" spans="1:9" x14ac:dyDescent="0.35">
      <c r="A6748" t="s">
        <v>8613</v>
      </c>
      <c r="B6748" t="s">
        <v>51</v>
      </c>
      <c r="C6748" t="s">
        <v>7630</v>
      </c>
      <c r="D6748" t="s">
        <v>5071</v>
      </c>
      <c r="E6748" s="103">
        <v>2.4099460356373212E-2</v>
      </c>
      <c r="F6748" s="103">
        <v>678218</v>
      </c>
      <c r="G6748" s="103">
        <v>7</v>
      </c>
      <c r="H6748" t="s">
        <v>1078</v>
      </c>
      <c r="I6748" s="103"/>
    </row>
    <row r="6749" spans="1:9" x14ac:dyDescent="0.35">
      <c r="A6749" t="s">
        <v>8614</v>
      </c>
      <c r="B6749" t="s">
        <v>51</v>
      </c>
      <c r="C6749" t="s">
        <v>7630</v>
      </c>
      <c r="D6749" t="s">
        <v>5072</v>
      </c>
      <c r="E6749" s="103">
        <v>2.436708634490756E-2</v>
      </c>
      <c r="F6749" s="103">
        <v>678218</v>
      </c>
      <c r="G6749" s="103">
        <v>7</v>
      </c>
      <c r="H6749" t="s">
        <v>1078</v>
      </c>
      <c r="I6749" s="103"/>
    </row>
    <row r="6750" spans="1:9" x14ac:dyDescent="0.35">
      <c r="A6750" t="s">
        <v>8615</v>
      </c>
      <c r="B6750" t="s">
        <v>51</v>
      </c>
      <c r="C6750" t="s">
        <v>7630</v>
      </c>
      <c r="D6750" t="s">
        <v>42</v>
      </c>
      <c r="E6750" s="103">
        <v>2.7154996203632601E-2</v>
      </c>
      <c r="F6750" s="103">
        <v>678218</v>
      </c>
      <c r="G6750" s="103">
        <v>7</v>
      </c>
      <c r="H6750" t="s">
        <v>1078</v>
      </c>
      <c r="I6750" s="103"/>
    </row>
    <row r="6751" spans="1:9" x14ac:dyDescent="0.35">
      <c r="A6751" t="s">
        <v>8616</v>
      </c>
      <c r="B6751" t="s">
        <v>51</v>
      </c>
      <c r="C6751" t="s">
        <v>7630</v>
      </c>
      <c r="D6751" t="s">
        <v>1767</v>
      </c>
      <c r="E6751" s="103">
        <v>2.6999157070260023E-2</v>
      </c>
      <c r="F6751" s="103">
        <v>678218</v>
      </c>
      <c r="G6751" s="103">
        <v>7</v>
      </c>
      <c r="H6751" t="s">
        <v>1078</v>
      </c>
      <c r="I6751" s="103"/>
    </row>
    <row r="6752" spans="1:9" x14ac:dyDescent="0.35">
      <c r="A6752" t="s">
        <v>8617</v>
      </c>
      <c r="B6752" t="s">
        <v>51</v>
      </c>
      <c r="C6752" t="s">
        <v>7630</v>
      </c>
      <c r="D6752" t="s">
        <v>1768</v>
      </c>
      <c r="E6752" s="103">
        <v>1.9420582223201387E-2</v>
      </c>
      <c r="F6752" s="103">
        <v>678218</v>
      </c>
      <c r="G6752" s="103">
        <v>7</v>
      </c>
      <c r="H6752" t="s">
        <v>1078</v>
      </c>
      <c r="I6752" s="103"/>
    </row>
    <row r="6753" spans="1:9" x14ac:dyDescent="0.35">
      <c r="A6753" t="s">
        <v>8618</v>
      </c>
      <c r="B6753" t="s">
        <v>51</v>
      </c>
      <c r="C6753" t="s">
        <v>7630</v>
      </c>
      <c r="D6753" t="s">
        <v>340</v>
      </c>
      <c r="E6753" s="103">
        <v>1.3368427902240796E-2</v>
      </c>
      <c r="F6753" s="103">
        <v>678218</v>
      </c>
      <c r="G6753" s="103">
        <v>7</v>
      </c>
      <c r="H6753" t="s">
        <v>1078</v>
      </c>
      <c r="I6753" s="103"/>
    </row>
    <row r="6754" spans="1:9" x14ac:dyDescent="0.35">
      <c r="A6754" t="s">
        <v>8619</v>
      </c>
      <c r="B6754" t="s">
        <v>51</v>
      </c>
      <c r="C6754" t="s">
        <v>7630</v>
      </c>
      <c r="D6754" t="s">
        <v>777</v>
      </c>
      <c r="E6754" s="103">
        <v>4.3370494524704768E-2</v>
      </c>
      <c r="F6754" s="103">
        <v>678218</v>
      </c>
      <c r="G6754" s="103">
        <v>7</v>
      </c>
      <c r="H6754" t="s">
        <v>1078</v>
      </c>
      <c r="I6754" s="103"/>
    </row>
    <row r="6755" spans="1:9" x14ac:dyDescent="0.35">
      <c r="A6755" t="s">
        <v>8620</v>
      </c>
      <c r="B6755" t="s">
        <v>51</v>
      </c>
      <c r="C6755" t="s">
        <v>7630</v>
      </c>
      <c r="D6755" t="s">
        <v>776</v>
      </c>
      <c r="E6755" s="103">
        <v>0.11601350604511688</v>
      </c>
      <c r="F6755" s="103">
        <v>678218</v>
      </c>
      <c r="G6755" s="103">
        <v>7</v>
      </c>
      <c r="H6755" t="s">
        <v>1078</v>
      </c>
      <c r="I6755" s="103"/>
    </row>
    <row r="6756" spans="1:9" x14ac:dyDescent="0.35">
      <c r="A6756" t="s">
        <v>256</v>
      </c>
      <c r="B6756" t="s">
        <v>47</v>
      </c>
      <c r="C6756" t="s">
        <v>35</v>
      </c>
      <c r="D6756" t="s">
        <v>54</v>
      </c>
      <c r="E6756" s="103">
        <v>2562</v>
      </c>
      <c r="F6756" s="103">
        <v>677974</v>
      </c>
      <c r="G6756" s="103">
        <v>8</v>
      </c>
      <c r="H6756" t="s">
        <v>54</v>
      </c>
      <c r="I6756" s="103"/>
    </row>
    <row r="6757" spans="1:9" x14ac:dyDescent="0.35">
      <c r="A6757" t="s">
        <v>257</v>
      </c>
      <c r="B6757" t="s">
        <v>48</v>
      </c>
      <c r="C6757" t="s">
        <v>35</v>
      </c>
      <c r="D6757" t="s">
        <v>54</v>
      </c>
      <c r="E6757" s="103">
        <v>107870925.26802915</v>
      </c>
      <c r="F6757" s="103">
        <v>677974</v>
      </c>
      <c r="G6757" s="103">
        <v>8</v>
      </c>
      <c r="H6757" t="s">
        <v>54</v>
      </c>
      <c r="I6757" s="103"/>
    </row>
    <row r="6758" spans="1:9" x14ac:dyDescent="0.35">
      <c r="A6758" t="s">
        <v>258</v>
      </c>
      <c r="B6758" t="s">
        <v>49</v>
      </c>
      <c r="C6758" t="s">
        <v>35</v>
      </c>
      <c r="D6758" t="s">
        <v>54</v>
      </c>
      <c r="E6758" s="103">
        <v>3.7789059757453824E-3</v>
      </c>
      <c r="F6758" s="103">
        <v>677974</v>
      </c>
      <c r="G6758" s="103">
        <v>8</v>
      </c>
      <c r="H6758" t="s">
        <v>54</v>
      </c>
      <c r="I6758" s="103"/>
    </row>
    <row r="6759" spans="1:9" x14ac:dyDescent="0.35">
      <c r="A6759" t="s">
        <v>259</v>
      </c>
      <c r="B6759" t="s">
        <v>50</v>
      </c>
      <c r="C6759" t="s">
        <v>35</v>
      </c>
      <c r="D6759" t="s">
        <v>54</v>
      </c>
      <c r="E6759" s="103">
        <v>159.10776116492542</v>
      </c>
      <c r="F6759" s="103">
        <v>677974</v>
      </c>
      <c r="G6759" s="103">
        <v>8</v>
      </c>
      <c r="H6759" t="s">
        <v>54</v>
      </c>
      <c r="I6759" s="103"/>
    </row>
    <row r="6760" spans="1:9" x14ac:dyDescent="0.35">
      <c r="A6760" t="s">
        <v>4781</v>
      </c>
      <c r="B6760" t="s">
        <v>47</v>
      </c>
      <c r="C6760" t="s">
        <v>4357</v>
      </c>
      <c r="D6760" t="s">
        <v>54</v>
      </c>
      <c r="E6760" s="103">
        <v>106855</v>
      </c>
      <c r="F6760" s="103">
        <v>677974</v>
      </c>
      <c r="G6760" s="103">
        <v>8</v>
      </c>
      <c r="H6760" t="s">
        <v>54</v>
      </c>
      <c r="I6760" s="103"/>
    </row>
    <row r="6761" spans="1:9" x14ac:dyDescent="0.35">
      <c r="A6761" t="s">
        <v>4782</v>
      </c>
      <c r="B6761" t="s">
        <v>48</v>
      </c>
      <c r="C6761" t="s">
        <v>4357</v>
      </c>
      <c r="D6761" t="s">
        <v>54</v>
      </c>
      <c r="E6761" s="103">
        <v>1817865644.8494148</v>
      </c>
      <c r="F6761" s="103">
        <v>677974</v>
      </c>
      <c r="G6761" s="103">
        <v>8</v>
      </c>
      <c r="H6761" t="s">
        <v>54</v>
      </c>
      <c r="I6761" s="103"/>
    </row>
    <row r="6762" spans="1:9" x14ac:dyDescent="0.35">
      <c r="A6762" t="s">
        <v>4783</v>
      </c>
      <c r="B6762" t="s">
        <v>49</v>
      </c>
      <c r="C6762" t="s">
        <v>4357</v>
      </c>
      <c r="D6762" t="s">
        <v>54</v>
      </c>
      <c r="E6762" s="103">
        <v>0.15760928885178488</v>
      </c>
      <c r="F6762" s="103">
        <v>677974</v>
      </c>
      <c r="G6762" s="103">
        <v>8</v>
      </c>
      <c r="H6762" t="s">
        <v>54</v>
      </c>
      <c r="I6762" s="103"/>
    </row>
    <row r="6763" spans="1:9" x14ac:dyDescent="0.35">
      <c r="A6763" t="s">
        <v>4784</v>
      </c>
      <c r="B6763" t="s">
        <v>50</v>
      </c>
      <c r="C6763" t="s">
        <v>4357</v>
      </c>
      <c r="D6763" t="s">
        <v>54</v>
      </c>
      <c r="E6763" s="103">
        <v>2681.3205887680278</v>
      </c>
      <c r="F6763" s="103">
        <v>677974</v>
      </c>
      <c r="G6763" s="103">
        <v>8</v>
      </c>
      <c r="H6763" t="s">
        <v>54</v>
      </c>
      <c r="I6763" s="103"/>
    </row>
    <row r="6764" spans="1:9" x14ac:dyDescent="0.35">
      <c r="A6764" t="s">
        <v>4785</v>
      </c>
      <c r="B6764" t="s">
        <v>51</v>
      </c>
      <c r="C6764" t="s">
        <v>4357</v>
      </c>
      <c r="D6764" t="s">
        <v>40</v>
      </c>
      <c r="E6764" s="103">
        <v>1.085190401463982E-2</v>
      </c>
      <c r="F6764" s="103">
        <v>677974</v>
      </c>
      <c r="G6764" s="103">
        <v>8</v>
      </c>
      <c r="H6764" t="s">
        <v>1078</v>
      </c>
      <c r="I6764" s="103"/>
    </row>
    <row r="6765" spans="1:9" x14ac:dyDescent="0.35">
      <c r="A6765" t="s">
        <v>6972</v>
      </c>
      <c r="B6765" t="s">
        <v>51</v>
      </c>
      <c r="C6765" t="s">
        <v>4357</v>
      </c>
      <c r="D6765" t="s">
        <v>5070</v>
      </c>
      <c r="E6765" s="103">
        <v>1.1941131699501438E-2</v>
      </c>
      <c r="F6765" s="103">
        <v>677974</v>
      </c>
      <c r="G6765" s="103">
        <v>8</v>
      </c>
      <c r="H6765" t="s">
        <v>1078</v>
      </c>
      <c r="I6765" s="103"/>
    </row>
    <row r="6766" spans="1:9" x14ac:dyDescent="0.35">
      <c r="A6766" t="s">
        <v>6973</v>
      </c>
      <c r="B6766" t="s">
        <v>51</v>
      </c>
      <c r="C6766" t="s">
        <v>4357</v>
      </c>
      <c r="D6766" t="s">
        <v>5071</v>
      </c>
      <c r="E6766" s="103">
        <v>1.1073278856868093E-2</v>
      </c>
      <c r="F6766" s="103">
        <v>677974</v>
      </c>
      <c r="G6766" s="103">
        <v>8</v>
      </c>
      <c r="H6766" t="s">
        <v>1078</v>
      </c>
      <c r="I6766" s="103"/>
    </row>
    <row r="6767" spans="1:9" x14ac:dyDescent="0.35">
      <c r="A6767" t="s">
        <v>6974</v>
      </c>
      <c r="B6767" t="s">
        <v>51</v>
      </c>
      <c r="C6767" t="s">
        <v>4357</v>
      </c>
      <c r="D6767" t="s">
        <v>5072</v>
      </c>
      <c r="E6767" s="103">
        <v>1.1210956917242774E-2</v>
      </c>
      <c r="F6767" s="103">
        <v>677974</v>
      </c>
      <c r="G6767" s="103">
        <v>8</v>
      </c>
      <c r="H6767" t="s">
        <v>1078</v>
      </c>
      <c r="I6767" s="103"/>
    </row>
    <row r="6768" spans="1:9" x14ac:dyDescent="0.35">
      <c r="A6768" t="s">
        <v>4786</v>
      </c>
      <c r="B6768" t="s">
        <v>51</v>
      </c>
      <c r="C6768" t="s">
        <v>4357</v>
      </c>
      <c r="D6768" t="s">
        <v>42</v>
      </c>
      <c r="E6768" s="103">
        <v>1.1890624134059306E-2</v>
      </c>
      <c r="F6768" s="103">
        <v>677974</v>
      </c>
      <c r="G6768" s="103">
        <v>8</v>
      </c>
      <c r="H6768" t="s">
        <v>1078</v>
      </c>
      <c r="I6768" s="103"/>
    </row>
    <row r="6769" spans="1:9" x14ac:dyDescent="0.35">
      <c r="A6769" t="s">
        <v>4787</v>
      </c>
      <c r="B6769" t="s">
        <v>51</v>
      </c>
      <c r="C6769" t="s">
        <v>4357</v>
      </c>
      <c r="D6769" t="s">
        <v>1767</v>
      </c>
      <c r="E6769" s="103">
        <v>1.1867093664959959E-2</v>
      </c>
      <c r="F6769" s="103">
        <v>677974</v>
      </c>
      <c r="G6769" s="103">
        <v>8</v>
      </c>
      <c r="H6769" t="s">
        <v>1078</v>
      </c>
      <c r="I6769" s="103"/>
    </row>
    <row r="6770" spans="1:9" x14ac:dyDescent="0.35">
      <c r="A6770" t="s">
        <v>4788</v>
      </c>
      <c r="B6770" t="s">
        <v>51</v>
      </c>
      <c r="C6770" t="s">
        <v>4357</v>
      </c>
      <c r="D6770" t="s">
        <v>1768</v>
      </c>
      <c r="E6770" s="103">
        <v>9.0124042641968067E-3</v>
      </c>
      <c r="F6770" s="103">
        <v>677974</v>
      </c>
      <c r="G6770" s="103">
        <v>8</v>
      </c>
      <c r="H6770" t="s">
        <v>1078</v>
      </c>
      <c r="I6770" s="103"/>
    </row>
    <row r="6771" spans="1:9" x14ac:dyDescent="0.35">
      <c r="A6771" t="s">
        <v>4789</v>
      </c>
      <c r="B6771" t="s">
        <v>51</v>
      </c>
      <c r="C6771" t="s">
        <v>4357</v>
      </c>
      <c r="D6771" t="s">
        <v>340</v>
      </c>
      <c r="E6771" s="103">
        <v>9.67489439523566E-3</v>
      </c>
      <c r="F6771" s="103">
        <v>677974</v>
      </c>
      <c r="G6771" s="103">
        <v>8</v>
      </c>
      <c r="H6771" t="s">
        <v>1078</v>
      </c>
      <c r="I6771" s="103"/>
    </row>
    <row r="6772" spans="1:9" x14ac:dyDescent="0.35">
      <c r="A6772" t="s">
        <v>4790</v>
      </c>
      <c r="B6772" t="s">
        <v>51</v>
      </c>
      <c r="C6772" t="s">
        <v>4357</v>
      </c>
      <c r="D6772" t="s">
        <v>777</v>
      </c>
      <c r="E6772" s="103">
        <v>3.0278989262334077E-2</v>
      </c>
      <c r="F6772" s="103">
        <v>677974</v>
      </c>
      <c r="G6772" s="103">
        <v>8</v>
      </c>
      <c r="H6772" t="s">
        <v>1078</v>
      </c>
      <c r="I6772" s="103"/>
    </row>
    <row r="6773" spans="1:9" x14ac:dyDescent="0.35">
      <c r="A6773" t="s">
        <v>4791</v>
      </c>
      <c r="B6773" t="s">
        <v>51</v>
      </c>
      <c r="C6773" t="s">
        <v>4357</v>
      </c>
      <c r="D6773" t="s">
        <v>776</v>
      </c>
      <c r="E6773" s="103">
        <v>7.440989452076141E-2</v>
      </c>
      <c r="F6773" s="103">
        <v>677974</v>
      </c>
      <c r="G6773" s="103">
        <v>8</v>
      </c>
      <c r="H6773" t="s">
        <v>1078</v>
      </c>
      <c r="I6773" s="103"/>
    </row>
    <row r="6774" spans="1:9" x14ac:dyDescent="0.35">
      <c r="A6774" t="s">
        <v>4759</v>
      </c>
      <c r="B6774" t="s">
        <v>47</v>
      </c>
      <c r="C6774" t="s">
        <v>4358</v>
      </c>
      <c r="D6774" t="s">
        <v>54</v>
      </c>
      <c r="E6774" s="103">
        <v>2562</v>
      </c>
      <c r="F6774" s="103">
        <v>677974</v>
      </c>
      <c r="G6774" s="103">
        <v>8</v>
      </c>
      <c r="H6774" t="s">
        <v>54</v>
      </c>
      <c r="I6774" s="103"/>
    </row>
    <row r="6775" spans="1:9" x14ac:dyDescent="0.35">
      <c r="A6775" t="s">
        <v>4760</v>
      </c>
      <c r="B6775" t="s">
        <v>48</v>
      </c>
      <c r="C6775" t="s">
        <v>4358</v>
      </c>
      <c r="D6775" t="s">
        <v>54</v>
      </c>
      <c r="E6775" s="103">
        <v>336977011.359375</v>
      </c>
      <c r="F6775" s="103">
        <v>677974</v>
      </c>
      <c r="G6775" s="103">
        <v>8</v>
      </c>
      <c r="H6775" t="s">
        <v>54</v>
      </c>
      <c r="I6775" s="103"/>
    </row>
    <row r="6776" spans="1:9" x14ac:dyDescent="0.35">
      <c r="A6776" t="s">
        <v>4761</v>
      </c>
      <c r="B6776" t="s">
        <v>49</v>
      </c>
      <c r="C6776" t="s">
        <v>4358</v>
      </c>
      <c r="D6776" t="s">
        <v>54</v>
      </c>
      <c r="E6776" s="103">
        <v>3.7789059757453824E-3</v>
      </c>
      <c r="F6776" s="103">
        <v>677974</v>
      </c>
      <c r="G6776" s="103">
        <v>8</v>
      </c>
      <c r="H6776" t="s">
        <v>54</v>
      </c>
      <c r="I6776" s="103"/>
    </row>
    <row r="6777" spans="1:9" x14ac:dyDescent="0.35">
      <c r="A6777" t="s">
        <v>4762</v>
      </c>
      <c r="B6777" t="s">
        <v>50</v>
      </c>
      <c r="C6777" t="s">
        <v>4358</v>
      </c>
      <c r="D6777" t="s">
        <v>54</v>
      </c>
      <c r="E6777" s="103">
        <v>497.03530129381807</v>
      </c>
      <c r="F6777" s="103">
        <v>677974</v>
      </c>
      <c r="G6777" s="103">
        <v>8</v>
      </c>
      <c r="H6777" t="s">
        <v>54</v>
      </c>
      <c r="I6777" s="103"/>
    </row>
    <row r="6778" spans="1:9" x14ac:dyDescent="0.35">
      <c r="A6778" t="s">
        <v>4763</v>
      </c>
      <c r="B6778" t="s">
        <v>51</v>
      </c>
      <c r="C6778" t="s">
        <v>4358</v>
      </c>
      <c r="D6778" t="s">
        <v>40</v>
      </c>
      <c r="E6778" s="103">
        <v>8.1978685567527673E-2</v>
      </c>
      <c r="F6778" s="103">
        <v>677974</v>
      </c>
      <c r="G6778" s="103">
        <v>8</v>
      </c>
      <c r="H6778" t="s">
        <v>1078</v>
      </c>
      <c r="I6778" s="103"/>
    </row>
    <row r="6779" spans="1:9" x14ac:dyDescent="0.35">
      <c r="A6779" t="s">
        <v>6975</v>
      </c>
      <c r="B6779" t="s">
        <v>51</v>
      </c>
      <c r="C6779" t="s">
        <v>4358</v>
      </c>
      <c r="D6779" t="s">
        <v>5070</v>
      </c>
      <c r="E6779" s="103">
        <v>9.2379998956434797E-2</v>
      </c>
      <c r="F6779" s="103">
        <v>677974</v>
      </c>
      <c r="G6779" s="103">
        <v>8</v>
      </c>
      <c r="H6779" t="s">
        <v>1078</v>
      </c>
      <c r="I6779" s="103"/>
    </row>
    <row r="6780" spans="1:9" x14ac:dyDescent="0.35">
      <c r="A6780" t="s">
        <v>6976</v>
      </c>
      <c r="B6780" t="s">
        <v>51</v>
      </c>
      <c r="C6780" t="s">
        <v>4358</v>
      </c>
      <c r="D6780" t="s">
        <v>5071</v>
      </c>
      <c r="E6780" s="103">
        <v>8.1978685567527673E-2</v>
      </c>
      <c r="F6780" s="103">
        <v>677974</v>
      </c>
      <c r="G6780" s="103">
        <v>8</v>
      </c>
      <c r="H6780" t="s">
        <v>1078</v>
      </c>
      <c r="I6780" s="103"/>
    </row>
    <row r="6781" spans="1:9" x14ac:dyDescent="0.35">
      <c r="A6781" t="s">
        <v>6977</v>
      </c>
      <c r="B6781" t="s">
        <v>51</v>
      </c>
      <c r="C6781" t="s">
        <v>4358</v>
      </c>
      <c r="D6781" t="s">
        <v>5072</v>
      </c>
      <c r="E6781" s="103">
        <v>8.1978685567527673E-2</v>
      </c>
      <c r="F6781" s="103">
        <v>677974</v>
      </c>
      <c r="G6781" s="103">
        <v>8</v>
      </c>
      <c r="H6781" t="s">
        <v>1078</v>
      </c>
      <c r="I6781" s="103"/>
    </row>
    <row r="6782" spans="1:9" x14ac:dyDescent="0.35">
      <c r="A6782" t="s">
        <v>4764</v>
      </c>
      <c r="B6782" t="s">
        <v>51</v>
      </c>
      <c r="C6782" t="s">
        <v>4358</v>
      </c>
      <c r="D6782" t="s">
        <v>42</v>
      </c>
      <c r="E6782" s="103">
        <v>9.2109110137611458E-2</v>
      </c>
      <c r="F6782" s="103">
        <v>677974</v>
      </c>
      <c r="G6782" s="103">
        <v>8</v>
      </c>
      <c r="H6782" t="s">
        <v>1078</v>
      </c>
      <c r="I6782" s="103"/>
    </row>
    <row r="6783" spans="1:9" x14ac:dyDescent="0.35">
      <c r="A6783" t="s">
        <v>4765</v>
      </c>
      <c r="B6783" t="s">
        <v>51</v>
      </c>
      <c r="C6783" t="s">
        <v>4358</v>
      </c>
      <c r="D6783" t="s">
        <v>1767</v>
      </c>
      <c r="E6783" s="103">
        <v>9.2027643516004967E-2</v>
      </c>
      <c r="F6783" s="103">
        <v>677974</v>
      </c>
      <c r="G6783" s="103">
        <v>8</v>
      </c>
      <c r="H6783" t="s">
        <v>1078</v>
      </c>
      <c r="I6783" s="103"/>
    </row>
    <row r="6784" spans="1:9" x14ac:dyDescent="0.35">
      <c r="A6784" t="s">
        <v>4766</v>
      </c>
      <c r="B6784" t="s">
        <v>51</v>
      </c>
      <c r="C6784" t="s">
        <v>4358</v>
      </c>
      <c r="D6784" t="s">
        <v>1768</v>
      </c>
      <c r="E6784" s="103">
        <v>8.0793008028691812E-2</v>
      </c>
      <c r="F6784" s="103">
        <v>677974</v>
      </c>
      <c r="G6784" s="103">
        <v>8</v>
      </c>
      <c r="H6784" t="s">
        <v>1078</v>
      </c>
      <c r="I6784" s="103"/>
    </row>
    <row r="6785" spans="1:9" x14ac:dyDescent="0.35">
      <c r="A6785" t="s">
        <v>4767</v>
      </c>
      <c r="B6785" t="s">
        <v>51</v>
      </c>
      <c r="C6785" t="s">
        <v>4358</v>
      </c>
      <c r="D6785" t="s">
        <v>340</v>
      </c>
      <c r="E6785" s="103">
        <v>8.2231864708569524E-2</v>
      </c>
      <c r="F6785" s="103">
        <v>677974</v>
      </c>
      <c r="G6785" s="103">
        <v>8</v>
      </c>
      <c r="H6785" t="s">
        <v>1078</v>
      </c>
      <c r="I6785" s="103"/>
    </row>
    <row r="6786" spans="1:9" x14ac:dyDescent="0.35">
      <c r="A6786" t="s">
        <v>4768</v>
      </c>
      <c r="B6786" t="s">
        <v>51</v>
      </c>
      <c r="C6786" t="s">
        <v>4358</v>
      </c>
      <c r="D6786" t="s">
        <v>777</v>
      </c>
      <c r="E6786" s="103">
        <v>0.29438126785198304</v>
      </c>
      <c r="F6786" s="103">
        <v>677974</v>
      </c>
      <c r="G6786" s="103">
        <v>8</v>
      </c>
      <c r="H6786" t="s">
        <v>1078</v>
      </c>
      <c r="I6786" s="103"/>
    </row>
    <row r="6787" spans="1:9" x14ac:dyDescent="0.35">
      <c r="A6787" t="s">
        <v>4769</v>
      </c>
      <c r="B6787" t="s">
        <v>51</v>
      </c>
      <c r="C6787" t="s">
        <v>4358</v>
      </c>
      <c r="D6787" t="s">
        <v>776</v>
      </c>
      <c r="E6787" s="103">
        <v>0.6126459319323776</v>
      </c>
      <c r="F6787" s="103">
        <v>677974</v>
      </c>
      <c r="G6787" s="103">
        <v>8</v>
      </c>
      <c r="H6787" t="s">
        <v>1078</v>
      </c>
      <c r="I6787" s="103"/>
    </row>
    <row r="6788" spans="1:9" x14ac:dyDescent="0.35">
      <c r="A6788" t="s">
        <v>4770</v>
      </c>
      <c r="B6788" t="s">
        <v>47</v>
      </c>
      <c r="C6788" t="s">
        <v>4359</v>
      </c>
      <c r="D6788" t="s">
        <v>54</v>
      </c>
      <c r="E6788" s="103">
        <v>65635</v>
      </c>
      <c r="F6788" s="103">
        <v>677974</v>
      </c>
      <c r="G6788" s="103">
        <v>8</v>
      </c>
      <c r="H6788" t="s">
        <v>54</v>
      </c>
      <c r="I6788" s="103"/>
    </row>
    <row r="6789" spans="1:9" x14ac:dyDescent="0.35">
      <c r="A6789" t="s">
        <v>4771</v>
      </c>
      <c r="B6789" t="s">
        <v>48</v>
      </c>
      <c r="C6789" t="s">
        <v>4359</v>
      </c>
      <c r="D6789" t="s">
        <v>54</v>
      </c>
      <c r="E6789" s="103">
        <v>354492198.20898438</v>
      </c>
      <c r="F6789" s="103">
        <v>677974</v>
      </c>
      <c r="G6789" s="103">
        <v>8</v>
      </c>
      <c r="H6789" t="s">
        <v>54</v>
      </c>
      <c r="I6789" s="103"/>
    </row>
    <row r="6790" spans="1:9" x14ac:dyDescent="0.35">
      <c r="A6790" t="s">
        <v>4772</v>
      </c>
      <c r="B6790" t="s">
        <v>49</v>
      </c>
      <c r="C6790" t="s">
        <v>4359</v>
      </c>
      <c r="D6790" t="s">
        <v>54</v>
      </c>
      <c r="E6790" s="103">
        <v>9.6810497157708106E-2</v>
      </c>
      <c r="F6790" s="103">
        <v>677974</v>
      </c>
      <c r="G6790" s="103">
        <v>8</v>
      </c>
      <c r="H6790" t="s">
        <v>54</v>
      </c>
      <c r="I6790" s="103"/>
    </row>
    <row r="6791" spans="1:9" x14ac:dyDescent="0.35">
      <c r="A6791" t="s">
        <v>4773</v>
      </c>
      <c r="B6791" t="s">
        <v>50</v>
      </c>
      <c r="C6791" t="s">
        <v>4359</v>
      </c>
      <c r="D6791" t="s">
        <v>54</v>
      </c>
      <c r="E6791" s="103">
        <v>522.86990092390624</v>
      </c>
      <c r="F6791" s="103">
        <v>677974</v>
      </c>
      <c r="G6791" s="103">
        <v>8</v>
      </c>
      <c r="H6791" t="s">
        <v>54</v>
      </c>
      <c r="I6791" s="103"/>
    </row>
    <row r="6792" spans="1:9" x14ac:dyDescent="0.35">
      <c r="A6792" t="s">
        <v>4774</v>
      </c>
      <c r="B6792" t="s">
        <v>51</v>
      </c>
      <c r="C6792" t="s">
        <v>4359</v>
      </c>
      <c r="D6792" t="s">
        <v>40</v>
      </c>
      <c r="E6792" s="103">
        <v>3.4366761144246022E-3</v>
      </c>
      <c r="F6792" s="103">
        <v>677974</v>
      </c>
      <c r="G6792" s="103">
        <v>8</v>
      </c>
      <c r="H6792" t="s">
        <v>1078</v>
      </c>
      <c r="I6792" s="103"/>
    </row>
    <row r="6793" spans="1:9" x14ac:dyDescent="0.35">
      <c r="A6793" t="s">
        <v>6978</v>
      </c>
      <c r="B6793" t="s">
        <v>51</v>
      </c>
      <c r="C6793" t="s">
        <v>4359</v>
      </c>
      <c r="D6793" t="s">
        <v>5070</v>
      </c>
      <c r="E6793" s="103">
        <v>3.5016702508523191E-3</v>
      </c>
      <c r="F6793" s="103">
        <v>677974</v>
      </c>
      <c r="G6793" s="103">
        <v>8</v>
      </c>
      <c r="H6793" t="s">
        <v>1078</v>
      </c>
      <c r="I6793" s="103"/>
    </row>
    <row r="6794" spans="1:9" x14ac:dyDescent="0.35">
      <c r="A6794" t="s">
        <v>6979</v>
      </c>
      <c r="B6794" t="s">
        <v>51</v>
      </c>
      <c r="C6794" t="s">
        <v>4359</v>
      </c>
      <c r="D6794" t="s">
        <v>5071</v>
      </c>
      <c r="E6794" s="103">
        <v>3.4387276141864417E-3</v>
      </c>
      <c r="F6794" s="103">
        <v>677974</v>
      </c>
      <c r="G6794" s="103">
        <v>8</v>
      </c>
      <c r="H6794" t="s">
        <v>1078</v>
      </c>
      <c r="I6794" s="103"/>
    </row>
    <row r="6795" spans="1:9" x14ac:dyDescent="0.35">
      <c r="A6795" t="s">
        <v>6980</v>
      </c>
      <c r="B6795" t="s">
        <v>51</v>
      </c>
      <c r="C6795" t="s">
        <v>4359</v>
      </c>
      <c r="D6795" t="s">
        <v>5072</v>
      </c>
      <c r="E6795" s="103">
        <v>3.4710142955414855E-3</v>
      </c>
      <c r="F6795" s="103">
        <v>677974</v>
      </c>
      <c r="G6795" s="103">
        <v>8</v>
      </c>
      <c r="H6795" t="s">
        <v>1078</v>
      </c>
      <c r="I6795" s="103"/>
    </row>
    <row r="6796" spans="1:9" x14ac:dyDescent="0.35">
      <c r="A6796" t="s">
        <v>4775</v>
      </c>
      <c r="B6796" t="s">
        <v>51</v>
      </c>
      <c r="C6796" t="s">
        <v>4359</v>
      </c>
      <c r="D6796" t="s">
        <v>42</v>
      </c>
      <c r="E6796" s="103">
        <v>3.4899183238677155E-3</v>
      </c>
      <c r="F6796" s="103">
        <v>677974</v>
      </c>
      <c r="G6796" s="103">
        <v>8</v>
      </c>
      <c r="H6796" t="s">
        <v>1078</v>
      </c>
      <c r="I6796" s="103"/>
    </row>
    <row r="6797" spans="1:9" x14ac:dyDescent="0.35">
      <c r="A6797" t="s">
        <v>4776</v>
      </c>
      <c r="B6797" t="s">
        <v>51</v>
      </c>
      <c r="C6797" t="s">
        <v>4359</v>
      </c>
      <c r="D6797" t="s">
        <v>1767</v>
      </c>
      <c r="E6797" s="103">
        <v>3.4813354388849578E-3</v>
      </c>
      <c r="F6797" s="103">
        <v>677974</v>
      </c>
      <c r="G6797" s="103">
        <v>8</v>
      </c>
      <c r="H6797" t="s">
        <v>1078</v>
      </c>
      <c r="I6797" s="103"/>
    </row>
    <row r="6798" spans="1:9" x14ac:dyDescent="0.35">
      <c r="A6798" t="s">
        <v>4777</v>
      </c>
      <c r="B6798" t="s">
        <v>51</v>
      </c>
      <c r="C6798" t="s">
        <v>4359</v>
      </c>
      <c r="D6798" t="s">
        <v>1768</v>
      </c>
      <c r="E6798" s="103">
        <v>2.6291229418208433E-3</v>
      </c>
      <c r="F6798" s="103">
        <v>677974</v>
      </c>
      <c r="G6798" s="103">
        <v>8</v>
      </c>
      <c r="H6798" t="s">
        <v>1078</v>
      </c>
      <c r="I6798" s="103"/>
    </row>
    <row r="6799" spans="1:9" x14ac:dyDescent="0.35">
      <c r="A6799" t="s">
        <v>4778</v>
      </c>
      <c r="B6799" t="s">
        <v>51</v>
      </c>
      <c r="C6799" t="s">
        <v>4359</v>
      </c>
      <c r="D6799" t="s">
        <v>340</v>
      </c>
      <c r="E6799" s="103">
        <v>3.4106025349165967E-3</v>
      </c>
      <c r="F6799" s="103">
        <v>677974</v>
      </c>
      <c r="G6799" s="103">
        <v>8</v>
      </c>
      <c r="H6799" t="s">
        <v>1078</v>
      </c>
      <c r="I6799" s="103"/>
    </row>
    <row r="6800" spans="1:9" x14ac:dyDescent="0.35">
      <c r="A6800" t="s">
        <v>4779</v>
      </c>
      <c r="B6800" t="s">
        <v>51</v>
      </c>
      <c r="C6800" t="s">
        <v>4359</v>
      </c>
      <c r="D6800" t="s">
        <v>777</v>
      </c>
      <c r="E6800" s="103">
        <v>8.9793904929207184E-3</v>
      </c>
      <c r="F6800" s="103">
        <v>677974</v>
      </c>
      <c r="G6800" s="103">
        <v>8</v>
      </c>
      <c r="H6800" t="s">
        <v>1078</v>
      </c>
      <c r="I6800" s="103"/>
    </row>
    <row r="6801" spans="1:9" x14ac:dyDescent="0.35">
      <c r="A6801" t="s">
        <v>4780</v>
      </c>
      <c r="B6801" t="s">
        <v>51</v>
      </c>
      <c r="C6801" t="s">
        <v>4359</v>
      </c>
      <c r="D6801" t="s">
        <v>776</v>
      </c>
      <c r="E6801" s="103">
        <v>2.3230526769388707E-2</v>
      </c>
      <c r="F6801" s="103">
        <v>677974</v>
      </c>
      <c r="G6801" s="103">
        <v>8</v>
      </c>
      <c r="H6801" t="s">
        <v>1078</v>
      </c>
      <c r="I6801" s="103"/>
    </row>
    <row r="6802" spans="1:9" x14ac:dyDescent="0.35">
      <c r="A6802" t="s">
        <v>266</v>
      </c>
      <c r="B6802" t="s">
        <v>47</v>
      </c>
      <c r="C6802" t="s">
        <v>36</v>
      </c>
      <c r="D6802" t="s">
        <v>54</v>
      </c>
      <c r="E6802" s="103">
        <v>4492</v>
      </c>
      <c r="F6802" s="103">
        <v>677974</v>
      </c>
      <c r="G6802" s="103">
        <v>8</v>
      </c>
      <c r="H6802" t="s">
        <v>54</v>
      </c>
      <c r="I6802" s="103"/>
    </row>
    <row r="6803" spans="1:9" x14ac:dyDescent="0.35">
      <c r="A6803" t="s">
        <v>267</v>
      </c>
      <c r="B6803" t="s">
        <v>48</v>
      </c>
      <c r="C6803" t="s">
        <v>36</v>
      </c>
      <c r="D6803" t="s">
        <v>54</v>
      </c>
      <c r="E6803" s="103">
        <v>148616866.148</v>
      </c>
      <c r="F6803" s="103">
        <v>677974</v>
      </c>
      <c r="G6803" s="103">
        <v>8</v>
      </c>
      <c r="H6803" t="s">
        <v>54</v>
      </c>
      <c r="I6803" s="103"/>
    </row>
    <row r="6804" spans="1:9" x14ac:dyDescent="0.35">
      <c r="A6804" t="s">
        <v>268</v>
      </c>
      <c r="B6804" t="s">
        <v>49</v>
      </c>
      <c r="C6804" t="s">
        <v>36</v>
      </c>
      <c r="D6804" t="s">
        <v>54</v>
      </c>
      <c r="E6804" s="103">
        <v>6.6256228114942462E-3</v>
      </c>
      <c r="F6804" s="103">
        <v>677974</v>
      </c>
      <c r="G6804" s="103">
        <v>8</v>
      </c>
      <c r="H6804" t="s">
        <v>54</v>
      </c>
      <c r="I6804" s="103"/>
    </row>
    <row r="6805" spans="1:9" x14ac:dyDescent="0.35">
      <c r="A6805" t="s">
        <v>269</v>
      </c>
      <c r="B6805" t="s">
        <v>50</v>
      </c>
      <c r="C6805" t="s">
        <v>36</v>
      </c>
      <c r="D6805" t="s">
        <v>54</v>
      </c>
      <c r="E6805" s="103">
        <v>219.2073238029777</v>
      </c>
      <c r="F6805" s="103">
        <v>677974</v>
      </c>
      <c r="G6805" s="103">
        <v>8</v>
      </c>
      <c r="H6805" t="s">
        <v>54</v>
      </c>
      <c r="I6805" s="103"/>
    </row>
    <row r="6806" spans="1:9" x14ac:dyDescent="0.35">
      <c r="A6806" t="s">
        <v>1511</v>
      </c>
      <c r="B6806" t="s">
        <v>51</v>
      </c>
      <c r="C6806" t="s">
        <v>36</v>
      </c>
      <c r="D6806" t="s">
        <v>40</v>
      </c>
      <c r="E6806" s="103">
        <v>2.1960555426027338E-2</v>
      </c>
      <c r="F6806" s="103">
        <v>677974</v>
      </c>
      <c r="G6806" s="103">
        <v>8</v>
      </c>
      <c r="H6806" t="s">
        <v>1078</v>
      </c>
      <c r="I6806" s="103"/>
    </row>
    <row r="6807" spans="1:9" x14ac:dyDescent="0.35">
      <c r="A6807" t="s">
        <v>6981</v>
      </c>
      <c r="B6807" t="s">
        <v>51</v>
      </c>
      <c r="C6807" t="s">
        <v>36</v>
      </c>
      <c r="D6807" t="s">
        <v>5070</v>
      </c>
      <c r="E6807" s="103">
        <v>2.2311161683703749E-2</v>
      </c>
      <c r="F6807" s="103">
        <v>677974</v>
      </c>
      <c r="G6807" s="103">
        <v>8</v>
      </c>
      <c r="H6807" t="s">
        <v>1078</v>
      </c>
      <c r="I6807" s="103"/>
    </row>
    <row r="6808" spans="1:9" x14ac:dyDescent="0.35">
      <c r="A6808" t="s">
        <v>6982</v>
      </c>
      <c r="B6808" t="s">
        <v>51</v>
      </c>
      <c r="C6808" t="s">
        <v>36</v>
      </c>
      <c r="D6808" t="s">
        <v>5071</v>
      </c>
      <c r="E6808" s="103">
        <v>2.1960555426027338E-2</v>
      </c>
      <c r="F6808" s="103">
        <v>677974</v>
      </c>
      <c r="G6808" s="103">
        <v>8</v>
      </c>
      <c r="H6808" t="s">
        <v>1078</v>
      </c>
      <c r="I6808" s="103"/>
    </row>
    <row r="6809" spans="1:9" x14ac:dyDescent="0.35">
      <c r="A6809" t="s">
        <v>6983</v>
      </c>
      <c r="B6809" t="s">
        <v>51</v>
      </c>
      <c r="C6809" t="s">
        <v>36</v>
      </c>
      <c r="D6809" t="s">
        <v>5072</v>
      </c>
      <c r="E6809" s="103">
        <v>2.2155392649798027E-2</v>
      </c>
      <c r="F6809" s="103">
        <v>677974</v>
      </c>
      <c r="G6809" s="103">
        <v>8</v>
      </c>
      <c r="H6809" t="s">
        <v>1078</v>
      </c>
      <c r="I6809" s="103"/>
    </row>
    <row r="6810" spans="1:9" x14ac:dyDescent="0.35">
      <c r="A6810" t="s">
        <v>1512</v>
      </c>
      <c r="B6810" t="s">
        <v>51</v>
      </c>
      <c r="C6810" t="s">
        <v>36</v>
      </c>
      <c r="D6810" t="s">
        <v>42</v>
      </c>
      <c r="E6810" s="103">
        <v>2.2243974601506764E-2</v>
      </c>
      <c r="F6810" s="103">
        <v>677974</v>
      </c>
      <c r="G6810" s="103">
        <v>8</v>
      </c>
      <c r="H6810" t="s">
        <v>1078</v>
      </c>
      <c r="I6810" s="103"/>
    </row>
    <row r="6811" spans="1:9" x14ac:dyDescent="0.35">
      <c r="A6811" t="s">
        <v>2483</v>
      </c>
      <c r="B6811" t="s">
        <v>51</v>
      </c>
      <c r="C6811" t="s">
        <v>36</v>
      </c>
      <c r="D6811" t="s">
        <v>1767</v>
      </c>
      <c r="E6811" s="103">
        <v>2.213522767066016E-2</v>
      </c>
      <c r="F6811" s="103">
        <v>677974</v>
      </c>
      <c r="G6811" s="103">
        <v>8</v>
      </c>
      <c r="H6811" t="s">
        <v>1078</v>
      </c>
      <c r="I6811" s="103"/>
    </row>
    <row r="6812" spans="1:9" x14ac:dyDescent="0.35">
      <c r="A6812" t="s">
        <v>2484</v>
      </c>
      <c r="B6812" t="s">
        <v>51</v>
      </c>
      <c r="C6812" t="s">
        <v>36</v>
      </c>
      <c r="D6812" t="s">
        <v>1768</v>
      </c>
      <c r="E6812" s="103">
        <v>1.6577317071828437E-2</v>
      </c>
      <c r="F6812" s="103">
        <v>677974</v>
      </c>
      <c r="G6812" s="103">
        <v>8</v>
      </c>
      <c r="H6812" t="s">
        <v>1078</v>
      </c>
      <c r="I6812" s="103"/>
    </row>
    <row r="6813" spans="1:9" x14ac:dyDescent="0.35">
      <c r="A6813" t="s">
        <v>1513</v>
      </c>
      <c r="B6813" t="s">
        <v>51</v>
      </c>
      <c r="C6813" t="s">
        <v>36</v>
      </c>
      <c r="D6813" t="s">
        <v>340</v>
      </c>
      <c r="E6813" s="103">
        <v>2.0837490142631206E-2</v>
      </c>
      <c r="F6813" s="103">
        <v>677974</v>
      </c>
      <c r="G6813" s="103">
        <v>8</v>
      </c>
      <c r="H6813" t="s">
        <v>1078</v>
      </c>
      <c r="I6813" s="103"/>
    </row>
    <row r="6814" spans="1:9" x14ac:dyDescent="0.35">
      <c r="A6814" t="s">
        <v>1514</v>
      </c>
      <c r="B6814" t="s">
        <v>51</v>
      </c>
      <c r="C6814" t="s">
        <v>36</v>
      </c>
      <c r="D6814" t="s">
        <v>777</v>
      </c>
      <c r="E6814" s="103">
        <v>7.4048689044175706E-2</v>
      </c>
      <c r="F6814" s="103">
        <v>677974</v>
      </c>
      <c r="G6814" s="103">
        <v>8</v>
      </c>
      <c r="H6814" t="s">
        <v>1078</v>
      </c>
      <c r="I6814" s="103"/>
    </row>
    <row r="6815" spans="1:9" x14ac:dyDescent="0.35">
      <c r="A6815" t="s">
        <v>1515</v>
      </c>
      <c r="B6815" t="s">
        <v>51</v>
      </c>
      <c r="C6815" t="s">
        <v>36</v>
      </c>
      <c r="D6815" t="s">
        <v>776</v>
      </c>
      <c r="E6815" s="103">
        <v>0.15410500959813117</v>
      </c>
      <c r="F6815" s="103">
        <v>677974</v>
      </c>
      <c r="G6815" s="103">
        <v>8</v>
      </c>
      <c r="H6815" t="s">
        <v>1078</v>
      </c>
      <c r="I6815" s="103"/>
    </row>
    <row r="6816" spans="1:9" x14ac:dyDescent="0.35">
      <c r="A6816" t="s">
        <v>270</v>
      </c>
      <c r="B6816" t="s">
        <v>47</v>
      </c>
      <c r="C6816" t="s">
        <v>37</v>
      </c>
      <c r="D6816" t="s">
        <v>54</v>
      </c>
      <c r="E6816" s="103">
        <v>147095</v>
      </c>
      <c r="F6816" s="103">
        <v>677974</v>
      </c>
      <c r="G6816" s="103">
        <v>8</v>
      </c>
      <c r="H6816" t="s">
        <v>54</v>
      </c>
      <c r="I6816" s="103"/>
    </row>
    <row r="6817" spans="1:9" x14ac:dyDescent="0.35">
      <c r="A6817" t="s">
        <v>271</v>
      </c>
      <c r="B6817" t="s">
        <v>48</v>
      </c>
      <c r="C6817" t="s">
        <v>37</v>
      </c>
      <c r="D6817" t="s">
        <v>54</v>
      </c>
      <c r="E6817" s="103">
        <v>39015273309.378906</v>
      </c>
      <c r="F6817" s="103">
        <v>677974</v>
      </c>
      <c r="G6817" s="103">
        <v>8</v>
      </c>
      <c r="H6817" t="s">
        <v>54</v>
      </c>
      <c r="I6817" s="103"/>
    </row>
    <row r="6818" spans="1:9" x14ac:dyDescent="0.35">
      <c r="A6818" t="s">
        <v>272</v>
      </c>
      <c r="B6818" t="s">
        <v>49</v>
      </c>
      <c r="C6818" t="s">
        <v>37</v>
      </c>
      <c r="D6818" t="s">
        <v>54</v>
      </c>
      <c r="E6818" s="103">
        <v>0.21696259738574045</v>
      </c>
      <c r="F6818" s="103">
        <v>677974</v>
      </c>
      <c r="G6818" s="103">
        <v>8</v>
      </c>
      <c r="H6818" t="s">
        <v>54</v>
      </c>
      <c r="I6818" s="103"/>
    </row>
    <row r="6819" spans="1:9" x14ac:dyDescent="0.35">
      <c r="A6819" t="s">
        <v>273</v>
      </c>
      <c r="B6819" t="s">
        <v>50</v>
      </c>
      <c r="C6819" t="s">
        <v>37</v>
      </c>
      <c r="D6819" t="s">
        <v>54</v>
      </c>
      <c r="E6819" s="103">
        <v>57546.85771044156</v>
      </c>
      <c r="F6819" s="103">
        <v>677974</v>
      </c>
      <c r="G6819" s="103">
        <v>8</v>
      </c>
      <c r="H6819" t="s">
        <v>54</v>
      </c>
      <c r="I6819" s="103"/>
    </row>
    <row r="6820" spans="1:9" x14ac:dyDescent="0.35">
      <c r="A6820" t="s">
        <v>1476</v>
      </c>
      <c r="B6820" t="s">
        <v>51</v>
      </c>
      <c r="C6820" t="s">
        <v>37</v>
      </c>
      <c r="D6820" t="s">
        <v>40</v>
      </c>
      <c r="E6820" s="103">
        <v>0.1705187221031769</v>
      </c>
      <c r="F6820" s="103">
        <v>677974</v>
      </c>
      <c r="G6820" s="103">
        <v>8</v>
      </c>
      <c r="H6820" t="s">
        <v>1078</v>
      </c>
      <c r="I6820" s="103"/>
    </row>
    <row r="6821" spans="1:9" x14ac:dyDescent="0.35">
      <c r="A6821" t="s">
        <v>6984</v>
      </c>
      <c r="B6821" t="s">
        <v>51</v>
      </c>
      <c r="C6821" t="s">
        <v>37</v>
      </c>
      <c r="D6821" t="s">
        <v>5070</v>
      </c>
      <c r="E6821" s="103">
        <v>0.1742982885894811</v>
      </c>
      <c r="F6821" s="103">
        <v>677974</v>
      </c>
      <c r="G6821" s="103">
        <v>8</v>
      </c>
      <c r="H6821" t="s">
        <v>1078</v>
      </c>
      <c r="I6821" s="103"/>
    </row>
    <row r="6822" spans="1:9" x14ac:dyDescent="0.35">
      <c r="A6822" t="s">
        <v>6985</v>
      </c>
      <c r="B6822" t="s">
        <v>51</v>
      </c>
      <c r="C6822" t="s">
        <v>37</v>
      </c>
      <c r="D6822" t="s">
        <v>5071</v>
      </c>
      <c r="E6822" s="103">
        <v>0.17077896566834097</v>
      </c>
      <c r="F6822" s="103">
        <v>677974</v>
      </c>
      <c r="G6822" s="103">
        <v>8</v>
      </c>
      <c r="H6822" t="s">
        <v>1078</v>
      </c>
      <c r="I6822" s="103"/>
    </row>
    <row r="6823" spans="1:9" x14ac:dyDescent="0.35">
      <c r="A6823" t="s">
        <v>6986</v>
      </c>
      <c r="B6823" t="s">
        <v>51</v>
      </c>
      <c r="C6823" t="s">
        <v>37</v>
      </c>
      <c r="D6823" t="s">
        <v>5072</v>
      </c>
      <c r="E6823" s="103">
        <v>0.17423787504104549</v>
      </c>
      <c r="F6823" s="103">
        <v>677974</v>
      </c>
      <c r="G6823" s="103">
        <v>8</v>
      </c>
      <c r="H6823" t="s">
        <v>1078</v>
      </c>
      <c r="I6823" s="103"/>
    </row>
    <row r="6824" spans="1:9" x14ac:dyDescent="0.35">
      <c r="A6824" t="s">
        <v>1477</v>
      </c>
      <c r="B6824" t="s">
        <v>51</v>
      </c>
      <c r="C6824" t="s">
        <v>37</v>
      </c>
      <c r="D6824" t="s">
        <v>42</v>
      </c>
      <c r="E6824" s="103">
        <v>0.17388042670704473</v>
      </c>
      <c r="F6824" s="103">
        <v>677974</v>
      </c>
      <c r="G6824" s="103">
        <v>8</v>
      </c>
      <c r="H6824" t="s">
        <v>1078</v>
      </c>
      <c r="I6824" s="103"/>
    </row>
    <row r="6825" spans="1:9" x14ac:dyDescent="0.35">
      <c r="A6825" t="s">
        <v>2439</v>
      </c>
      <c r="B6825" t="s">
        <v>51</v>
      </c>
      <c r="C6825" t="s">
        <v>37</v>
      </c>
      <c r="D6825" t="s">
        <v>1767</v>
      </c>
      <c r="E6825" s="103">
        <v>0.17361030996659818</v>
      </c>
      <c r="F6825" s="103">
        <v>677974</v>
      </c>
      <c r="G6825" s="103">
        <v>8</v>
      </c>
      <c r="H6825" t="s">
        <v>1078</v>
      </c>
      <c r="I6825" s="103"/>
    </row>
    <row r="6826" spans="1:9" x14ac:dyDescent="0.35">
      <c r="A6826" t="s">
        <v>2440</v>
      </c>
      <c r="B6826" t="s">
        <v>51</v>
      </c>
      <c r="C6826" t="s">
        <v>37</v>
      </c>
      <c r="D6826" t="s">
        <v>1768</v>
      </c>
      <c r="E6826" s="103">
        <v>0.13326878146075738</v>
      </c>
      <c r="F6826" s="103">
        <v>677974</v>
      </c>
      <c r="G6826" s="103">
        <v>8</v>
      </c>
      <c r="H6826" t="s">
        <v>1078</v>
      </c>
      <c r="I6826" s="103"/>
    </row>
    <row r="6827" spans="1:9" x14ac:dyDescent="0.35">
      <c r="A6827" t="s">
        <v>1478</v>
      </c>
      <c r="B6827" t="s">
        <v>51</v>
      </c>
      <c r="C6827" t="s">
        <v>37</v>
      </c>
      <c r="D6827" t="s">
        <v>340</v>
      </c>
      <c r="E6827" s="103">
        <v>0.16262283207486339</v>
      </c>
      <c r="F6827" s="103">
        <v>677974</v>
      </c>
      <c r="G6827" s="103">
        <v>8</v>
      </c>
      <c r="H6827" t="s">
        <v>1078</v>
      </c>
      <c r="I6827" s="103"/>
    </row>
    <row r="6828" spans="1:9" x14ac:dyDescent="0.35">
      <c r="A6828" t="s">
        <v>1479</v>
      </c>
      <c r="B6828" t="s">
        <v>51</v>
      </c>
      <c r="C6828" t="s">
        <v>37</v>
      </c>
      <c r="D6828" t="s">
        <v>777</v>
      </c>
      <c r="E6828" s="103">
        <v>0.45798650063942925</v>
      </c>
      <c r="F6828" s="103">
        <v>677974</v>
      </c>
      <c r="G6828" s="103">
        <v>8</v>
      </c>
      <c r="H6828" t="s">
        <v>1078</v>
      </c>
      <c r="I6828" s="103"/>
    </row>
    <row r="6829" spans="1:9" x14ac:dyDescent="0.35">
      <c r="A6829" t="s">
        <v>1480</v>
      </c>
      <c r="B6829" t="s">
        <v>51</v>
      </c>
      <c r="C6829" t="s">
        <v>37</v>
      </c>
      <c r="D6829" t="s">
        <v>776</v>
      </c>
      <c r="E6829" s="103">
        <v>1.1513827285409493</v>
      </c>
      <c r="F6829" s="103">
        <v>677974</v>
      </c>
      <c r="G6829" s="103">
        <v>8</v>
      </c>
      <c r="H6829" t="s">
        <v>1078</v>
      </c>
      <c r="I6829" s="103"/>
    </row>
    <row r="6830" spans="1:9" x14ac:dyDescent="0.35">
      <c r="A6830" t="s">
        <v>274</v>
      </c>
      <c r="B6830" t="s">
        <v>47</v>
      </c>
      <c r="C6830" t="s">
        <v>38</v>
      </c>
      <c r="D6830" t="s">
        <v>54</v>
      </c>
      <c r="E6830" s="103">
        <v>9447</v>
      </c>
      <c r="F6830" s="103">
        <v>677974</v>
      </c>
      <c r="G6830" s="103">
        <v>8</v>
      </c>
      <c r="H6830" t="s">
        <v>54</v>
      </c>
      <c r="I6830" s="103"/>
    </row>
    <row r="6831" spans="1:9" x14ac:dyDescent="0.35">
      <c r="A6831" t="s">
        <v>275</v>
      </c>
      <c r="B6831" t="s">
        <v>48</v>
      </c>
      <c r="C6831" t="s">
        <v>38</v>
      </c>
      <c r="D6831" t="s">
        <v>54</v>
      </c>
      <c r="E6831" s="103">
        <v>1774832580.003</v>
      </c>
      <c r="F6831" s="103">
        <v>677974</v>
      </c>
      <c r="G6831" s="103">
        <v>8</v>
      </c>
      <c r="H6831" t="s">
        <v>54</v>
      </c>
      <c r="I6831" s="103"/>
    </row>
    <row r="6832" spans="1:9" x14ac:dyDescent="0.35">
      <c r="A6832" t="s">
        <v>276</v>
      </c>
      <c r="B6832" t="s">
        <v>49</v>
      </c>
      <c r="C6832" t="s">
        <v>38</v>
      </c>
      <c r="D6832" t="s">
        <v>54</v>
      </c>
      <c r="E6832" s="103">
        <v>1.3934162667004929E-2</v>
      </c>
      <c r="F6832" s="103">
        <v>677974</v>
      </c>
      <c r="G6832" s="103">
        <v>8</v>
      </c>
      <c r="H6832" t="s">
        <v>54</v>
      </c>
      <c r="I6832" s="103"/>
    </row>
    <row r="6833" spans="1:9" x14ac:dyDescent="0.35">
      <c r="A6833" t="s">
        <v>277</v>
      </c>
      <c r="B6833" t="s">
        <v>50</v>
      </c>
      <c r="C6833" t="s">
        <v>38</v>
      </c>
      <c r="D6833" t="s">
        <v>54</v>
      </c>
      <c r="E6833" s="103">
        <v>2617.8475575803791</v>
      </c>
      <c r="F6833" s="103">
        <v>677974</v>
      </c>
      <c r="G6833" s="103">
        <v>8</v>
      </c>
      <c r="H6833" t="s">
        <v>54</v>
      </c>
      <c r="I6833" s="103"/>
    </row>
    <row r="6834" spans="1:9" x14ac:dyDescent="0.35">
      <c r="A6834" t="s">
        <v>1481</v>
      </c>
      <c r="B6834" t="s">
        <v>51</v>
      </c>
      <c r="C6834" t="s">
        <v>38</v>
      </c>
      <c r="D6834" t="s">
        <v>40</v>
      </c>
      <c r="E6834" s="103">
        <v>0.11963179370742111</v>
      </c>
      <c r="F6834" s="103">
        <v>677974</v>
      </c>
      <c r="G6834" s="103">
        <v>8</v>
      </c>
      <c r="H6834" t="s">
        <v>1078</v>
      </c>
      <c r="I6834" s="103"/>
    </row>
    <row r="6835" spans="1:9" x14ac:dyDescent="0.35">
      <c r="A6835" t="s">
        <v>6987</v>
      </c>
      <c r="B6835" t="s">
        <v>51</v>
      </c>
      <c r="C6835" t="s">
        <v>38</v>
      </c>
      <c r="D6835" t="s">
        <v>5070</v>
      </c>
      <c r="E6835" s="103">
        <v>0.12275630284631853</v>
      </c>
      <c r="F6835" s="103">
        <v>677974</v>
      </c>
      <c r="G6835" s="103">
        <v>8</v>
      </c>
      <c r="H6835" t="s">
        <v>1078</v>
      </c>
      <c r="I6835" s="103"/>
    </row>
    <row r="6836" spans="1:9" x14ac:dyDescent="0.35">
      <c r="A6836" t="s">
        <v>6988</v>
      </c>
      <c r="B6836" t="s">
        <v>51</v>
      </c>
      <c r="C6836" t="s">
        <v>38</v>
      </c>
      <c r="D6836" t="s">
        <v>5071</v>
      </c>
      <c r="E6836" s="103">
        <v>0.11963179370742111</v>
      </c>
      <c r="F6836" s="103">
        <v>677974</v>
      </c>
      <c r="G6836" s="103">
        <v>8</v>
      </c>
      <c r="H6836" t="s">
        <v>1078</v>
      </c>
      <c r="I6836" s="103"/>
    </row>
    <row r="6837" spans="1:9" x14ac:dyDescent="0.35">
      <c r="A6837" t="s">
        <v>6989</v>
      </c>
      <c r="B6837" t="s">
        <v>51</v>
      </c>
      <c r="C6837" t="s">
        <v>38</v>
      </c>
      <c r="D6837" t="s">
        <v>5072</v>
      </c>
      <c r="E6837" s="103">
        <v>0.12272774390535574</v>
      </c>
      <c r="F6837" s="103">
        <v>677974</v>
      </c>
      <c r="G6837" s="103">
        <v>8</v>
      </c>
      <c r="H6837" t="s">
        <v>1078</v>
      </c>
      <c r="I6837" s="103"/>
    </row>
    <row r="6838" spans="1:9" x14ac:dyDescent="0.35">
      <c r="A6838" t="s">
        <v>1482</v>
      </c>
      <c r="B6838" t="s">
        <v>51</v>
      </c>
      <c r="C6838" t="s">
        <v>38</v>
      </c>
      <c r="D6838" t="s">
        <v>42</v>
      </c>
      <c r="E6838" s="103">
        <v>0.12274897573449582</v>
      </c>
      <c r="F6838" s="103">
        <v>677974</v>
      </c>
      <c r="G6838" s="103">
        <v>8</v>
      </c>
      <c r="H6838" t="s">
        <v>1078</v>
      </c>
      <c r="I6838" s="103"/>
    </row>
    <row r="6839" spans="1:9" x14ac:dyDescent="0.35">
      <c r="A6839" t="s">
        <v>2441</v>
      </c>
      <c r="B6839" t="s">
        <v>51</v>
      </c>
      <c r="C6839" t="s">
        <v>38</v>
      </c>
      <c r="D6839" t="s">
        <v>1767</v>
      </c>
      <c r="E6839" s="103">
        <v>0.12259313150484469</v>
      </c>
      <c r="F6839" s="103">
        <v>677974</v>
      </c>
      <c r="G6839" s="103">
        <v>8</v>
      </c>
      <c r="H6839" t="s">
        <v>1078</v>
      </c>
      <c r="I6839" s="103"/>
    </row>
    <row r="6840" spans="1:9" x14ac:dyDescent="0.35">
      <c r="A6840" t="s">
        <v>2442</v>
      </c>
      <c r="B6840" t="s">
        <v>51</v>
      </c>
      <c r="C6840" t="s">
        <v>38</v>
      </c>
      <c r="D6840" t="s">
        <v>1768</v>
      </c>
      <c r="E6840" s="103">
        <v>0.10591063119592992</v>
      </c>
      <c r="F6840" s="103">
        <v>677974</v>
      </c>
      <c r="G6840" s="103">
        <v>8</v>
      </c>
      <c r="H6840" t="s">
        <v>1078</v>
      </c>
      <c r="I6840" s="103"/>
    </row>
    <row r="6841" spans="1:9" x14ac:dyDescent="0.35">
      <c r="A6841" t="s">
        <v>1483</v>
      </c>
      <c r="B6841" t="s">
        <v>51</v>
      </c>
      <c r="C6841" t="s">
        <v>38</v>
      </c>
      <c r="D6841" t="s">
        <v>340</v>
      </c>
      <c r="E6841" s="103">
        <v>0.10801405148463139</v>
      </c>
      <c r="F6841" s="103">
        <v>677974</v>
      </c>
      <c r="G6841" s="103">
        <v>8</v>
      </c>
      <c r="H6841" t="s">
        <v>1078</v>
      </c>
      <c r="I6841" s="103"/>
    </row>
    <row r="6842" spans="1:9" x14ac:dyDescent="0.35">
      <c r="A6842" t="s">
        <v>1484</v>
      </c>
      <c r="B6842" t="s">
        <v>51</v>
      </c>
      <c r="C6842" t="s">
        <v>38</v>
      </c>
      <c r="D6842" t="s">
        <v>777</v>
      </c>
      <c r="E6842" s="103">
        <v>0.33882839733992087</v>
      </c>
      <c r="F6842" s="103">
        <v>677974</v>
      </c>
      <c r="G6842" s="103">
        <v>8</v>
      </c>
      <c r="H6842" t="s">
        <v>1078</v>
      </c>
      <c r="I6842" s="103"/>
    </row>
    <row r="6843" spans="1:9" x14ac:dyDescent="0.35">
      <c r="A6843" t="s">
        <v>1485</v>
      </c>
      <c r="B6843" t="s">
        <v>51</v>
      </c>
      <c r="C6843" t="s">
        <v>38</v>
      </c>
      <c r="D6843" t="s">
        <v>776</v>
      </c>
      <c r="E6843" s="103">
        <v>0.82448420797639288</v>
      </c>
      <c r="F6843" s="103">
        <v>677974</v>
      </c>
      <c r="G6843" s="103">
        <v>8</v>
      </c>
      <c r="H6843" t="s">
        <v>1078</v>
      </c>
      <c r="I6843" s="103"/>
    </row>
    <row r="6844" spans="1:9" x14ac:dyDescent="0.35">
      <c r="A6844" t="s">
        <v>278</v>
      </c>
      <c r="B6844" t="s">
        <v>47</v>
      </c>
      <c r="C6844" t="s">
        <v>39</v>
      </c>
      <c r="D6844" t="s">
        <v>54</v>
      </c>
      <c r="E6844" s="103">
        <v>618</v>
      </c>
      <c r="F6844" s="103">
        <v>677974</v>
      </c>
      <c r="G6844" s="103">
        <v>8</v>
      </c>
      <c r="H6844" t="s">
        <v>54</v>
      </c>
      <c r="I6844" s="103"/>
    </row>
    <row r="6845" spans="1:9" x14ac:dyDescent="0.35">
      <c r="A6845" t="s">
        <v>279</v>
      </c>
      <c r="B6845" t="s">
        <v>48</v>
      </c>
      <c r="C6845" t="s">
        <v>39</v>
      </c>
      <c r="D6845" t="s">
        <v>54</v>
      </c>
      <c r="E6845" s="103">
        <v>50976271.162000008</v>
      </c>
      <c r="F6845" s="103">
        <v>677974</v>
      </c>
      <c r="G6845" s="103">
        <v>8</v>
      </c>
      <c r="H6845" t="s">
        <v>54</v>
      </c>
      <c r="I6845" s="103"/>
    </row>
    <row r="6846" spans="1:9" x14ac:dyDescent="0.35">
      <c r="A6846" t="s">
        <v>280</v>
      </c>
      <c r="B6846" t="s">
        <v>49</v>
      </c>
      <c r="C6846" t="s">
        <v>39</v>
      </c>
      <c r="D6846" t="s">
        <v>54</v>
      </c>
      <c r="E6846" s="103">
        <v>9.115393805662164E-4</v>
      </c>
      <c r="F6846" s="103">
        <v>677974</v>
      </c>
      <c r="G6846" s="103">
        <v>8</v>
      </c>
      <c r="H6846" t="s">
        <v>54</v>
      </c>
      <c r="I6846" s="103"/>
    </row>
    <row r="6847" spans="1:9" x14ac:dyDescent="0.35">
      <c r="A6847" t="s">
        <v>281</v>
      </c>
      <c r="B6847" t="s">
        <v>50</v>
      </c>
      <c r="C6847" t="s">
        <v>39</v>
      </c>
      <c r="D6847" t="s">
        <v>54</v>
      </c>
      <c r="E6847" s="103">
        <v>75.189124010655291</v>
      </c>
      <c r="F6847" s="103">
        <v>677974</v>
      </c>
      <c r="G6847" s="103">
        <v>8</v>
      </c>
      <c r="H6847" t="s">
        <v>54</v>
      </c>
      <c r="I6847" s="103"/>
    </row>
    <row r="6848" spans="1:9" x14ac:dyDescent="0.35">
      <c r="A6848" t="s">
        <v>1486</v>
      </c>
      <c r="B6848" t="s">
        <v>51</v>
      </c>
      <c r="C6848" t="s">
        <v>39</v>
      </c>
      <c r="D6848" t="s">
        <v>40</v>
      </c>
      <c r="E6848" s="103">
        <v>4.7539855964622617E-2</v>
      </c>
      <c r="F6848" s="103">
        <v>677974</v>
      </c>
      <c r="G6848" s="103">
        <v>8</v>
      </c>
      <c r="H6848" t="s">
        <v>1078</v>
      </c>
      <c r="I6848" s="103"/>
    </row>
    <row r="6849" spans="1:9" x14ac:dyDescent="0.35">
      <c r="A6849" t="s">
        <v>6990</v>
      </c>
      <c r="B6849" t="s">
        <v>51</v>
      </c>
      <c r="C6849" t="s">
        <v>39</v>
      </c>
      <c r="D6849" t="s">
        <v>5070</v>
      </c>
      <c r="E6849" s="103">
        <v>4.8867893372409835E-2</v>
      </c>
      <c r="F6849" s="103">
        <v>677974</v>
      </c>
      <c r="G6849" s="103">
        <v>8</v>
      </c>
      <c r="H6849" t="s">
        <v>1078</v>
      </c>
      <c r="I6849" s="103"/>
    </row>
    <row r="6850" spans="1:9" x14ac:dyDescent="0.35">
      <c r="A6850" t="s">
        <v>6991</v>
      </c>
      <c r="B6850" t="s">
        <v>51</v>
      </c>
      <c r="C6850" t="s">
        <v>39</v>
      </c>
      <c r="D6850" t="s">
        <v>5071</v>
      </c>
      <c r="E6850" s="103">
        <v>4.7539855964622617E-2</v>
      </c>
      <c r="F6850" s="103">
        <v>677974</v>
      </c>
      <c r="G6850" s="103">
        <v>8</v>
      </c>
      <c r="H6850" t="s">
        <v>1078</v>
      </c>
      <c r="I6850" s="103"/>
    </row>
    <row r="6851" spans="1:9" x14ac:dyDescent="0.35">
      <c r="A6851" t="s">
        <v>6992</v>
      </c>
      <c r="B6851" t="s">
        <v>51</v>
      </c>
      <c r="C6851" t="s">
        <v>39</v>
      </c>
      <c r="D6851" t="s">
        <v>5072</v>
      </c>
      <c r="E6851" s="103">
        <v>4.8867893372409835E-2</v>
      </c>
      <c r="F6851" s="103">
        <v>677974</v>
      </c>
      <c r="G6851" s="103">
        <v>8</v>
      </c>
      <c r="H6851" t="s">
        <v>1078</v>
      </c>
      <c r="I6851" s="103"/>
    </row>
    <row r="6852" spans="1:9" x14ac:dyDescent="0.35">
      <c r="A6852" t="s">
        <v>1487</v>
      </c>
      <c r="B6852" t="s">
        <v>51</v>
      </c>
      <c r="C6852" t="s">
        <v>39</v>
      </c>
      <c r="D6852" t="s">
        <v>42</v>
      </c>
      <c r="E6852" s="103">
        <v>4.8867893372409835E-2</v>
      </c>
      <c r="F6852" s="103">
        <v>677974</v>
      </c>
      <c r="G6852" s="103">
        <v>8</v>
      </c>
      <c r="H6852" t="s">
        <v>1078</v>
      </c>
      <c r="I6852" s="103"/>
    </row>
    <row r="6853" spans="1:9" x14ac:dyDescent="0.35">
      <c r="A6853" t="s">
        <v>2443</v>
      </c>
      <c r="B6853" t="s">
        <v>51</v>
      </c>
      <c r="C6853" t="s">
        <v>39</v>
      </c>
      <c r="D6853" t="s">
        <v>1767</v>
      </c>
      <c r="E6853" s="103">
        <v>4.8867893372409835E-2</v>
      </c>
      <c r="F6853" s="103">
        <v>677974</v>
      </c>
      <c r="G6853" s="103">
        <v>8</v>
      </c>
      <c r="H6853" t="s">
        <v>1078</v>
      </c>
      <c r="I6853" s="103"/>
    </row>
    <row r="6854" spans="1:9" x14ac:dyDescent="0.35">
      <c r="A6854" t="s">
        <v>2444</v>
      </c>
      <c r="B6854" t="s">
        <v>51</v>
      </c>
      <c r="C6854" t="s">
        <v>39</v>
      </c>
      <c r="D6854" t="s">
        <v>1768</v>
      </c>
      <c r="E6854" s="103">
        <v>3.4752518110781887E-2</v>
      </c>
      <c r="F6854" s="103">
        <v>677974</v>
      </c>
      <c r="G6854" s="103">
        <v>8</v>
      </c>
      <c r="H6854" t="s">
        <v>1078</v>
      </c>
      <c r="I6854" s="103"/>
    </row>
    <row r="6855" spans="1:9" x14ac:dyDescent="0.35">
      <c r="A6855" t="s">
        <v>1488</v>
      </c>
      <c r="B6855" t="s">
        <v>51</v>
      </c>
      <c r="C6855" t="s">
        <v>39</v>
      </c>
      <c r="D6855" t="s">
        <v>340</v>
      </c>
      <c r="E6855" s="103">
        <v>4.6591085549955662E-2</v>
      </c>
      <c r="F6855" s="103">
        <v>677974</v>
      </c>
      <c r="G6855" s="103">
        <v>8</v>
      </c>
      <c r="H6855" t="s">
        <v>1078</v>
      </c>
      <c r="I6855" s="103"/>
    </row>
    <row r="6856" spans="1:9" x14ac:dyDescent="0.35">
      <c r="A6856" t="s">
        <v>1489</v>
      </c>
      <c r="B6856" t="s">
        <v>51</v>
      </c>
      <c r="C6856" t="s">
        <v>39</v>
      </c>
      <c r="D6856" t="s">
        <v>777</v>
      </c>
      <c r="E6856" s="103">
        <v>0.18461569170092434</v>
      </c>
      <c r="F6856" s="103">
        <v>677974</v>
      </c>
      <c r="G6856" s="103">
        <v>8</v>
      </c>
      <c r="H6856" t="s">
        <v>1078</v>
      </c>
      <c r="I6856" s="103"/>
    </row>
    <row r="6857" spans="1:9" x14ac:dyDescent="0.35">
      <c r="A6857" t="s">
        <v>1490</v>
      </c>
      <c r="B6857" t="s">
        <v>51</v>
      </c>
      <c r="C6857" t="s">
        <v>39</v>
      </c>
      <c r="D6857" t="s">
        <v>776</v>
      </c>
      <c r="E6857" s="103">
        <v>0.3842094074692376</v>
      </c>
      <c r="F6857" s="103">
        <v>677974</v>
      </c>
      <c r="G6857" s="103">
        <v>8</v>
      </c>
      <c r="H6857" t="s">
        <v>1078</v>
      </c>
      <c r="I6857" s="103"/>
    </row>
    <row r="6858" spans="1:9" x14ac:dyDescent="0.35">
      <c r="A6858" t="s">
        <v>3029</v>
      </c>
      <c r="B6858" t="s">
        <v>47</v>
      </c>
      <c r="C6858" t="s">
        <v>2588</v>
      </c>
      <c r="D6858" t="s">
        <v>54</v>
      </c>
      <c r="E6858" s="103">
        <v>42397</v>
      </c>
      <c r="F6858" s="103">
        <v>677974</v>
      </c>
      <c r="G6858" s="103">
        <v>8</v>
      </c>
      <c r="H6858" t="s">
        <v>54</v>
      </c>
      <c r="I6858" s="103"/>
    </row>
    <row r="6859" spans="1:9" x14ac:dyDescent="0.35">
      <c r="A6859" t="s">
        <v>3030</v>
      </c>
      <c r="B6859" t="s">
        <v>48</v>
      </c>
      <c r="C6859" t="s">
        <v>2588</v>
      </c>
      <c r="D6859" t="s">
        <v>54</v>
      </c>
      <c r="E6859" s="103">
        <v>236728032.87890625</v>
      </c>
      <c r="F6859" s="103">
        <v>677974</v>
      </c>
      <c r="G6859" s="103">
        <v>8</v>
      </c>
      <c r="H6859" t="s">
        <v>54</v>
      </c>
      <c r="I6859" s="103"/>
    </row>
    <row r="6860" spans="1:9" x14ac:dyDescent="0.35">
      <c r="A6860" t="s">
        <v>3031</v>
      </c>
      <c r="B6860" t="s">
        <v>49</v>
      </c>
      <c r="C6860" t="s">
        <v>2588</v>
      </c>
      <c r="D6860" t="s">
        <v>54</v>
      </c>
      <c r="E6860" s="103">
        <v>6.2534846469038632E-2</v>
      </c>
      <c r="F6860" s="103">
        <v>677974</v>
      </c>
      <c r="G6860" s="103">
        <v>8</v>
      </c>
      <c r="H6860" t="s">
        <v>54</v>
      </c>
      <c r="I6860" s="103"/>
    </row>
    <row r="6861" spans="1:9" x14ac:dyDescent="0.35">
      <c r="A6861" t="s">
        <v>3032</v>
      </c>
      <c r="B6861" t="s">
        <v>50</v>
      </c>
      <c r="C6861" t="s">
        <v>2588</v>
      </c>
      <c r="D6861" t="s">
        <v>54</v>
      </c>
      <c r="E6861" s="103">
        <v>349.16978066844194</v>
      </c>
      <c r="F6861" s="103">
        <v>677974</v>
      </c>
      <c r="G6861" s="103">
        <v>8</v>
      </c>
      <c r="H6861" t="s">
        <v>54</v>
      </c>
      <c r="I6861" s="103"/>
    </row>
    <row r="6862" spans="1:9" x14ac:dyDescent="0.35">
      <c r="A6862" t="s">
        <v>3033</v>
      </c>
      <c r="B6862" t="s">
        <v>51</v>
      </c>
      <c r="C6862" t="s">
        <v>2588</v>
      </c>
      <c r="D6862" t="s">
        <v>40</v>
      </c>
      <c r="E6862" s="103">
        <v>3.6411172195045475E-3</v>
      </c>
      <c r="F6862" s="103">
        <v>677974</v>
      </c>
      <c r="G6862" s="103">
        <v>8</v>
      </c>
      <c r="H6862" t="s">
        <v>1078</v>
      </c>
      <c r="I6862" s="103"/>
    </row>
    <row r="6863" spans="1:9" x14ac:dyDescent="0.35">
      <c r="A6863" t="s">
        <v>6993</v>
      </c>
      <c r="B6863" t="s">
        <v>51</v>
      </c>
      <c r="C6863" t="s">
        <v>2588</v>
      </c>
      <c r="D6863" t="s">
        <v>5070</v>
      </c>
      <c r="E6863" s="103">
        <v>3.8253403728765495E-3</v>
      </c>
      <c r="F6863" s="103">
        <v>677974</v>
      </c>
      <c r="G6863" s="103">
        <v>8</v>
      </c>
      <c r="H6863" t="s">
        <v>1078</v>
      </c>
      <c r="I6863" s="103"/>
    </row>
    <row r="6864" spans="1:9" x14ac:dyDescent="0.35">
      <c r="A6864" t="s">
        <v>6994</v>
      </c>
      <c r="B6864" t="s">
        <v>51</v>
      </c>
      <c r="C6864" t="s">
        <v>2588</v>
      </c>
      <c r="D6864" t="s">
        <v>5071</v>
      </c>
      <c r="E6864" s="103">
        <v>3.6455581770506421E-3</v>
      </c>
      <c r="F6864" s="103">
        <v>677974</v>
      </c>
      <c r="G6864" s="103">
        <v>8</v>
      </c>
      <c r="H6864" t="s">
        <v>1078</v>
      </c>
      <c r="I6864" s="103"/>
    </row>
    <row r="6865" spans="1:9" x14ac:dyDescent="0.35">
      <c r="A6865" t="s">
        <v>6995</v>
      </c>
      <c r="B6865" t="s">
        <v>51</v>
      </c>
      <c r="C6865" t="s">
        <v>2588</v>
      </c>
      <c r="D6865" t="s">
        <v>5072</v>
      </c>
      <c r="E6865" s="103">
        <v>3.8182838992294205E-3</v>
      </c>
      <c r="F6865" s="103">
        <v>677974</v>
      </c>
      <c r="G6865" s="103">
        <v>8</v>
      </c>
      <c r="H6865" t="s">
        <v>1078</v>
      </c>
      <c r="I6865" s="103"/>
    </row>
    <row r="6866" spans="1:9" x14ac:dyDescent="0.35">
      <c r="A6866" t="s">
        <v>3034</v>
      </c>
      <c r="B6866" t="s">
        <v>51</v>
      </c>
      <c r="C6866" t="s">
        <v>2588</v>
      </c>
      <c r="D6866" t="s">
        <v>42</v>
      </c>
      <c r="E6866" s="103">
        <v>3.8071587317308185E-3</v>
      </c>
      <c r="F6866" s="103">
        <v>677974</v>
      </c>
      <c r="G6866" s="103">
        <v>8</v>
      </c>
      <c r="H6866" t="s">
        <v>1078</v>
      </c>
      <c r="I6866" s="103"/>
    </row>
    <row r="6867" spans="1:9" x14ac:dyDescent="0.35">
      <c r="A6867" t="s">
        <v>3035</v>
      </c>
      <c r="B6867" t="s">
        <v>51</v>
      </c>
      <c r="C6867" t="s">
        <v>2588</v>
      </c>
      <c r="D6867" t="s">
        <v>1767</v>
      </c>
      <c r="E6867" s="103">
        <v>3.7841443617794199E-3</v>
      </c>
      <c r="F6867" s="103">
        <v>677974</v>
      </c>
      <c r="G6867" s="103">
        <v>8</v>
      </c>
      <c r="H6867" t="s">
        <v>1078</v>
      </c>
      <c r="I6867" s="103"/>
    </row>
    <row r="6868" spans="1:9" x14ac:dyDescent="0.35">
      <c r="A6868" t="s">
        <v>3036</v>
      </c>
      <c r="B6868" t="s">
        <v>51</v>
      </c>
      <c r="C6868" t="s">
        <v>2588</v>
      </c>
      <c r="D6868" t="s">
        <v>1768</v>
      </c>
      <c r="E6868" s="103">
        <v>2.6377537008646112E-3</v>
      </c>
      <c r="F6868" s="103">
        <v>677974</v>
      </c>
      <c r="G6868" s="103">
        <v>8</v>
      </c>
      <c r="H6868" t="s">
        <v>1078</v>
      </c>
      <c r="I6868" s="103"/>
    </row>
    <row r="6869" spans="1:9" x14ac:dyDescent="0.35">
      <c r="A6869" t="s">
        <v>3037</v>
      </c>
      <c r="B6869" t="s">
        <v>51</v>
      </c>
      <c r="C6869" t="s">
        <v>2588</v>
      </c>
      <c r="D6869" t="s">
        <v>340</v>
      </c>
      <c r="E6869" s="103">
        <v>3.7511626044364138E-3</v>
      </c>
      <c r="F6869" s="103">
        <v>677974</v>
      </c>
      <c r="G6869" s="103">
        <v>8</v>
      </c>
      <c r="H6869" t="s">
        <v>1078</v>
      </c>
      <c r="I6869" s="103"/>
    </row>
    <row r="6870" spans="1:9" x14ac:dyDescent="0.35">
      <c r="A6870" t="s">
        <v>3038</v>
      </c>
      <c r="B6870" t="s">
        <v>51</v>
      </c>
      <c r="C6870" t="s">
        <v>2588</v>
      </c>
      <c r="D6870" t="s">
        <v>777</v>
      </c>
      <c r="E6870" s="103">
        <v>1.0204364785043883E-2</v>
      </c>
      <c r="F6870" s="103">
        <v>677974</v>
      </c>
      <c r="G6870" s="103">
        <v>8</v>
      </c>
      <c r="H6870" t="s">
        <v>1078</v>
      </c>
      <c r="I6870" s="103"/>
    </row>
    <row r="6871" spans="1:9" x14ac:dyDescent="0.35">
      <c r="A6871" t="s">
        <v>3039</v>
      </c>
      <c r="B6871" t="s">
        <v>51</v>
      </c>
      <c r="C6871" t="s">
        <v>2588</v>
      </c>
      <c r="D6871" t="s">
        <v>776</v>
      </c>
      <c r="E6871" s="103">
        <v>2.4587045327640361E-2</v>
      </c>
      <c r="F6871" s="103">
        <v>677974</v>
      </c>
      <c r="G6871" s="103">
        <v>8</v>
      </c>
      <c r="H6871" t="s">
        <v>1078</v>
      </c>
      <c r="I6871" s="103"/>
    </row>
    <row r="6872" spans="1:9" x14ac:dyDescent="0.35">
      <c r="A6872" t="s">
        <v>3040</v>
      </c>
      <c r="B6872" t="s">
        <v>47</v>
      </c>
      <c r="C6872" t="s">
        <v>2589</v>
      </c>
      <c r="D6872" t="s">
        <v>54</v>
      </c>
      <c r="E6872" s="103">
        <v>292257</v>
      </c>
      <c r="F6872" s="103">
        <v>677974</v>
      </c>
      <c r="G6872" s="103">
        <v>8</v>
      </c>
      <c r="H6872" t="s">
        <v>54</v>
      </c>
      <c r="I6872" s="103"/>
    </row>
    <row r="6873" spans="1:9" x14ac:dyDescent="0.35">
      <c r="A6873" t="s">
        <v>3041</v>
      </c>
      <c r="B6873" t="s">
        <v>48</v>
      </c>
      <c r="C6873" t="s">
        <v>2589</v>
      </c>
      <c r="D6873" t="s">
        <v>54</v>
      </c>
      <c r="E6873" s="103">
        <v>2651306200</v>
      </c>
      <c r="F6873" s="103">
        <v>677974</v>
      </c>
      <c r="G6873" s="103">
        <v>8</v>
      </c>
      <c r="H6873" t="s">
        <v>54</v>
      </c>
      <c r="I6873" s="103"/>
    </row>
    <row r="6874" spans="1:9" x14ac:dyDescent="0.35">
      <c r="A6874" t="s">
        <v>3042</v>
      </c>
      <c r="B6874" t="s">
        <v>49</v>
      </c>
      <c r="C6874" t="s">
        <v>2589</v>
      </c>
      <c r="D6874" t="s">
        <v>54</v>
      </c>
      <c r="E6874" s="103">
        <v>0.43107405298728269</v>
      </c>
      <c r="F6874" s="103">
        <v>677974</v>
      </c>
      <c r="G6874" s="103">
        <v>8</v>
      </c>
      <c r="H6874" t="s">
        <v>54</v>
      </c>
      <c r="I6874" s="103"/>
    </row>
    <row r="6875" spans="1:9" x14ac:dyDescent="0.35">
      <c r="A6875" t="s">
        <v>3043</v>
      </c>
      <c r="B6875" t="s">
        <v>50</v>
      </c>
      <c r="C6875" t="s">
        <v>2589</v>
      </c>
      <c r="D6875" t="s">
        <v>54</v>
      </c>
      <c r="E6875" s="103">
        <v>3910.6310861478464</v>
      </c>
      <c r="F6875" s="103">
        <v>677974</v>
      </c>
      <c r="G6875" s="103">
        <v>8</v>
      </c>
      <c r="H6875" t="s">
        <v>54</v>
      </c>
      <c r="I6875" s="103"/>
    </row>
    <row r="6876" spans="1:9" x14ac:dyDescent="0.35">
      <c r="A6876" t="s">
        <v>3044</v>
      </c>
      <c r="B6876" t="s">
        <v>51</v>
      </c>
      <c r="C6876" t="s">
        <v>2589</v>
      </c>
      <c r="D6876" t="s">
        <v>40</v>
      </c>
      <c r="E6876" s="103">
        <v>5.8728878274577779E-3</v>
      </c>
      <c r="F6876" s="103">
        <v>677974</v>
      </c>
      <c r="G6876" s="103">
        <v>8</v>
      </c>
      <c r="H6876" t="s">
        <v>1078</v>
      </c>
      <c r="I6876" s="103"/>
    </row>
    <row r="6877" spans="1:9" x14ac:dyDescent="0.35">
      <c r="A6877" t="s">
        <v>6996</v>
      </c>
      <c r="B6877" t="s">
        <v>51</v>
      </c>
      <c r="C6877" t="s">
        <v>2589</v>
      </c>
      <c r="D6877" t="s">
        <v>5070</v>
      </c>
      <c r="E6877" s="103">
        <v>6.0967111984186811E-3</v>
      </c>
      <c r="F6877" s="103">
        <v>677974</v>
      </c>
      <c r="G6877" s="103">
        <v>8</v>
      </c>
      <c r="H6877" t="s">
        <v>1078</v>
      </c>
      <c r="I6877" s="103"/>
    </row>
    <row r="6878" spans="1:9" x14ac:dyDescent="0.35">
      <c r="A6878" t="s">
        <v>6997</v>
      </c>
      <c r="B6878" t="s">
        <v>51</v>
      </c>
      <c r="C6878" t="s">
        <v>2589</v>
      </c>
      <c r="D6878" t="s">
        <v>5071</v>
      </c>
      <c r="E6878" s="103">
        <v>5.876654791485139E-3</v>
      </c>
      <c r="F6878" s="103">
        <v>677974</v>
      </c>
      <c r="G6878" s="103">
        <v>8</v>
      </c>
      <c r="H6878" t="s">
        <v>1078</v>
      </c>
      <c r="I6878" s="103"/>
    </row>
    <row r="6879" spans="1:9" x14ac:dyDescent="0.35">
      <c r="A6879" t="s">
        <v>6998</v>
      </c>
      <c r="B6879" t="s">
        <v>51</v>
      </c>
      <c r="C6879" t="s">
        <v>2589</v>
      </c>
      <c r="D6879" t="s">
        <v>5072</v>
      </c>
      <c r="E6879" s="103">
        <v>6.0937924777065989E-3</v>
      </c>
      <c r="F6879" s="103">
        <v>677974</v>
      </c>
      <c r="G6879" s="103">
        <v>8</v>
      </c>
      <c r="H6879" t="s">
        <v>1078</v>
      </c>
      <c r="I6879" s="103"/>
    </row>
    <row r="6880" spans="1:9" x14ac:dyDescent="0.35">
      <c r="A6880" t="s">
        <v>3045</v>
      </c>
      <c r="B6880" t="s">
        <v>51</v>
      </c>
      <c r="C6880" t="s">
        <v>2589</v>
      </c>
      <c r="D6880" t="s">
        <v>42</v>
      </c>
      <c r="E6880" s="103">
        <v>6.0787019036868187E-3</v>
      </c>
      <c r="F6880" s="103">
        <v>677974</v>
      </c>
      <c r="G6880" s="103">
        <v>8</v>
      </c>
      <c r="H6880" t="s">
        <v>1078</v>
      </c>
      <c r="I6880" s="103"/>
    </row>
    <row r="6881" spans="1:9" x14ac:dyDescent="0.35">
      <c r="A6881" t="s">
        <v>3046</v>
      </c>
      <c r="B6881" t="s">
        <v>51</v>
      </c>
      <c r="C6881" t="s">
        <v>2589</v>
      </c>
      <c r="D6881" t="s">
        <v>1767</v>
      </c>
      <c r="E6881" s="103">
        <v>6.0215248080295091E-3</v>
      </c>
      <c r="F6881" s="103">
        <v>677974</v>
      </c>
      <c r="G6881" s="103">
        <v>8</v>
      </c>
      <c r="H6881" t="s">
        <v>1078</v>
      </c>
      <c r="I6881" s="103"/>
    </row>
    <row r="6882" spans="1:9" x14ac:dyDescent="0.35">
      <c r="A6882" t="s">
        <v>3047</v>
      </c>
      <c r="B6882" t="s">
        <v>51</v>
      </c>
      <c r="C6882" t="s">
        <v>2589</v>
      </c>
      <c r="D6882" t="s">
        <v>1768</v>
      </c>
      <c r="E6882" s="103">
        <v>3.8578144595280803E-3</v>
      </c>
      <c r="F6882" s="103">
        <v>677974</v>
      </c>
      <c r="G6882" s="103">
        <v>8</v>
      </c>
      <c r="H6882" t="s">
        <v>1078</v>
      </c>
      <c r="I6882" s="103"/>
    </row>
    <row r="6883" spans="1:9" x14ac:dyDescent="0.35">
      <c r="A6883" t="s">
        <v>3048</v>
      </c>
      <c r="B6883" t="s">
        <v>51</v>
      </c>
      <c r="C6883" t="s">
        <v>2589</v>
      </c>
      <c r="D6883" t="s">
        <v>340</v>
      </c>
      <c r="E6883" s="103">
        <v>6.0103567392713921E-3</v>
      </c>
      <c r="F6883" s="103">
        <v>677974</v>
      </c>
      <c r="G6883" s="103">
        <v>8</v>
      </c>
      <c r="H6883" t="s">
        <v>1078</v>
      </c>
      <c r="I6883" s="103"/>
    </row>
    <row r="6884" spans="1:9" x14ac:dyDescent="0.35">
      <c r="A6884" t="s">
        <v>3049</v>
      </c>
      <c r="B6884" t="s">
        <v>51</v>
      </c>
      <c r="C6884" t="s">
        <v>2589</v>
      </c>
      <c r="D6884" t="s">
        <v>777</v>
      </c>
      <c r="E6884" s="103">
        <v>1.4387753844877997E-2</v>
      </c>
      <c r="F6884" s="103">
        <v>677974</v>
      </c>
      <c r="G6884" s="103">
        <v>8</v>
      </c>
      <c r="H6884" t="s">
        <v>1078</v>
      </c>
      <c r="I6884" s="103"/>
    </row>
    <row r="6885" spans="1:9" x14ac:dyDescent="0.35">
      <c r="A6885" t="s">
        <v>3050</v>
      </c>
      <c r="B6885" t="s">
        <v>51</v>
      </c>
      <c r="C6885" t="s">
        <v>2589</v>
      </c>
      <c r="D6885" t="s">
        <v>776</v>
      </c>
      <c r="E6885" s="103">
        <v>3.85891229689964E-2</v>
      </c>
      <c r="F6885" s="103">
        <v>677974</v>
      </c>
      <c r="G6885" s="103">
        <v>8</v>
      </c>
      <c r="H6885" t="s">
        <v>1078</v>
      </c>
      <c r="I6885" s="103"/>
    </row>
    <row r="6886" spans="1:9" x14ac:dyDescent="0.35">
      <c r="A6886" t="s">
        <v>3018</v>
      </c>
      <c r="B6886" t="s">
        <v>47</v>
      </c>
      <c r="C6886" t="s">
        <v>2590</v>
      </c>
      <c r="D6886" t="s">
        <v>54</v>
      </c>
      <c r="E6886" s="103">
        <v>2270</v>
      </c>
      <c r="F6886" s="103">
        <v>677974</v>
      </c>
      <c r="G6886" s="103">
        <v>8</v>
      </c>
      <c r="H6886" t="s">
        <v>54</v>
      </c>
      <c r="I6886" s="103"/>
    </row>
    <row r="6887" spans="1:9" x14ac:dyDescent="0.35">
      <c r="A6887" t="s">
        <v>3019</v>
      </c>
      <c r="B6887" t="s">
        <v>48</v>
      </c>
      <c r="C6887" t="s">
        <v>2590</v>
      </c>
      <c r="D6887" t="s">
        <v>54</v>
      </c>
      <c r="E6887" s="103">
        <v>31458568</v>
      </c>
      <c r="F6887" s="103">
        <v>677974</v>
      </c>
      <c r="G6887" s="103">
        <v>8</v>
      </c>
      <c r="H6887" t="s">
        <v>54</v>
      </c>
      <c r="I6887" s="103"/>
    </row>
    <row r="6888" spans="1:9" x14ac:dyDescent="0.35">
      <c r="A6888" t="s">
        <v>3020</v>
      </c>
      <c r="B6888" t="s">
        <v>49</v>
      </c>
      <c r="C6888" t="s">
        <v>2590</v>
      </c>
      <c r="D6888" t="s">
        <v>54</v>
      </c>
      <c r="E6888" s="103">
        <v>3.3482109933419277E-3</v>
      </c>
      <c r="F6888" s="103">
        <v>677974</v>
      </c>
      <c r="G6888" s="103">
        <v>8</v>
      </c>
      <c r="H6888" t="s">
        <v>54</v>
      </c>
      <c r="I6888" s="103"/>
    </row>
    <row r="6889" spans="1:9" x14ac:dyDescent="0.35">
      <c r="A6889" t="s">
        <v>3021</v>
      </c>
      <c r="B6889" t="s">
        <v>50</v>
      </c>
      <c r="C6889" t="s">
        <v>2590</v>
      </c>
      <c r="D6889" t="s">
        <v>54</v>
      </c>
      <c r="E6889" s="103">
        <v>46.40084723012977</v>
      </c>
      <c r="F6889" s="103">
        <v>677974</v>
      </c>
      <c r="G6889" s="103">
        <v>8</v>
      </c>
      <c r="H6889" t="s">
        <v>54</v>
      </c>
      <c r="I6889" s="103"/>
    </row>
    <row r="6890" spans="1:9" x14ac:dyDescent="0.35">
      <c r="A6890" t="s">
        <v>3022</v>
      </c>
      <c r="B6890" t="s">
        <v>51</v>
      </c>
      <c r="C6890" t="s">
        <v>2590</v>
      </c>
      <c r="D6890" t="s">
        <v>40</v>
      </c>
      <c r="E6890" s="103">
        <v>9.4531480370752471E-3</v>
      </c>
      <c r="F6890" s="103">
        <v>677974</v>
      </c>
      <c r="G6890" s="103">
        <v>8</v>
      </c>
      <c r="H6890" t="s">
        <v>1078</v>
      </c>
      <c r="I6890" s="103"/>
    </row>
    <row r="6891" spans="1:9" x14ac:dyDescent="0.35">
      <c r="A6891" t="s">
        <v>6999</v>
      </c>
      <c r="B6891" t="s">
        <v>51</v>
      </c>
      <c r="C6891" t="s">
        <v>2590</v>
      </c>
      <c r="D6891" t="s">
        <v>5070</v>
      </c>
      <c r="E6891" s="103">
        <v>9.4531480370752471E-3</v>
      </c>
      <c r="F6891" s="103">
        <v>677974</v>
      </c>
      <c r="G6891" s="103">
        <v>8</v>
      </c>
      <c r="H6891" t="s">
        <v>1078</v>
      </c>
      <c r="I6891" s="103"/>
    </row>
    <row r="6892" spans="1:9" x14ac:dyDescent="0.35">
      <c r="A6892" t="s">
        <v>7000</v>
      </c>
      <c r="B6892" t="s">
        <v>51</v>
      </c>
      <c r="C6892" t="s">
        <v>2590</v>
      </c>
      <c r="D6892" t="s">
        <v>5071</v>
      </c>
      <c r="E6892" s="103">
        <v>9.4531480370752471E-3</v>
      </c>
      <c r="F6892" s="103">
        <v>677974</v>
      </c>
      <c r="G6892" s="103">
        <v>8</v>
      </c>
      <c r="H6892" t="s">
        <v>1078</v>
      </c>
      <c r="I6892" s="103"/>
    </row>
    <row r="6893" spans="1:9" x14ac:dyDescent="0.35">
      <c r="A6893" t="s">
        <v>7001</v>
      </c>
      <c r="B6893" t="s">
        <v>51</v>
      </c>
      <c r="C6893" t="s">
        <v>2590</v>
      </c>
      <c r="D6893" t="s">
        <v>5072</v>
      </c>
      <c r="E6893" s="103">
        <v>9.4531480370752471E-3</v>
      </c>
      <c r="F6893" s="103">
        <v>677974</v>
      </c>
      <c r="G6893" s="103">
        <v>8</v>
      </c>
      <c r="H6893" t="s">
        <v>1078</v>
      </c>
      <c r="I6893" s="103"/>
    </row>
    <row r="6894" spans="1:9" x14ac:dyDescent="0.35">
      <c r="A6894" t="s">
        <v>3023</v>
      </c>
      <c r="B6894" t="s">
        <v>51</v>
      </c>
      <c r="C6894" t="s">
        <v>2590</v>
      </c>
      <c r="D6894" t="s">
        <v>42</v>
      </c>
      <c r="E6894" s="103">
        <v>9.4531480370752471E-3</v>
      </c>
      <c r="F6894" s="103">
        <v>677974</v>
      </c>
      <c r="G6894" s="103">
        <v>8</v>
      </c>
      <c r="H6894" t="s">
        <v>1078</v>
      </c>
      <c r="I6894" s="103"/>
    </row>
    <row r="6895" spans="1:9" x14ac:dyDescent="0.35">
      <c r="A6895" t="s">
        <v>3024</v>
      </c>
      <c r="B6895" t="s">
        <v>51</v>
      </c>
      <c r="C6895" t="s">
        <v>2590</v>
      </c>
      <c r="D6895" t="s">
        <v>1767</v>
      </c>
      <c r="E6895" s="103">
        <v>9.3268080983128186E-3</v>
      </c>
      <c r="F6895" s="103">
        <v>677974</v>
      </c>
      <c r="G6895" s="103">
        <v>8</v>
      </c>
      <c r="H6895" t="s">
        <v>1078</v>
      </c>
      <c r="I6895" s="103"/>
    </row>
    <row r="6896" spans="1:9" x14ac:dyDescent="0.35">
      <c r="A6896" t="s">
        <v>3025</v>
      </c>
      <c r="B6896" t="s">
        <v>51</v>
      </c>
      <c r="C6896" t="s">
        <v>2590</v>
      </c>
      <c r="D6896" t="s">
        <v>1768</v>
      </c>
      <c r="E6896" s="103">
        <v>6.3866036435060785E-3</v>
      </c>
      <c r="F6896" s="103">
        <v>677974</v>
      </c>
      <c r="G6896" s="103">
        <v>8</v>
      </c>
      <c r="H6896" t="s">
        <v>1078</v>
      </c>
      <c r="I6896" s="103"/>
    </row>
    <row r="6897" spans="1:9" x14ac:dyDescent="0.35">
      <c r="A6897" t="s">
        <v>3026</v>
      </c>
      <c r="B6897" t="s">
        <v>51</v>
      </c>
      <c r="C6897" t="s">
        <v>2590</v>
      </c>
      <c r="D6897" t="s">
        <v>340</v>
      </c>
      <c r="E6897" s="103">
        <v>9.4531480370752471E-3</v>
      </c>
      <c r="F6897" s="103">
        <v>677974</v>
      </c>
      <c r="G6897" s="103">
        <v>8</v>
      </c>
      <c r="H6897" t="s">
        <v>1078</v>
      </c>
      <c r="I6897" s="103"/>
    </row>
    <row r="6898" spans="1:9" x14ac:dyDescent="0.35">
      <c r="A6898" t="s">
        <v>3027</v>
      </c>
      <c r="B6898" t="s">
        <v>51</v>
      </c>
      <c r="C6898" t="s">
        <v>2590</v>
      </c>
      <c r="D6898" t="s">
        <v>777</v>
      </c>
      <c r="E6898" s="103">
        <v>2.1979161793078617E-2</v>
      </c>
      <c r="F6898" s="103">
        <v>677974</v>
      </c>
      <c r="G6898" s="103">
        <v>8</v>
      </c>
      <c r="H6898" t="s">
        <v>1078</v>
      </c>
      <c r="I6898" s="103"/>
    </row>
    <row r="6899" spans="1:9" x14ac:dyDescent="0.35">
      <c r="A6899" t="s">
        <v>3028</v>
      </c>
      <c r="B6899" t="s">
        <v>51</v>
      </c>
      <c r="C6899" t="s">
        <v>2590</v>
      </c>
      <c r="D6899" t="s">
        <v>776</v>
      </c>
      <c r="E6899" s="103">
        <v>5.8949894912924149E-2</v>
      </c>
      <c r="F6899" s="103">
        <v>677974</v>
      </c>
      <c r="G6899" s="103">
        <v>8</v>
      </c>
      <c r="H6899" t="s">
        <v>1078</v>
      </c>
      <c r="I6899" s="103"/>
    </row>
    <row r="6900" spans="1:9" x14ac:dyDescent="0.35">
      <c r="A6900" t="s">
        <v>8621</v>
      </c>
      <c r="B6900" t="s">
        <v>51</v>
      </c>
      <c r="C6900" t="s">
        <v>35</v>
      </c>
      <c r="D6900" t="s">
        <v>40</v>
      </c>
      <c r="E6900" s="103">
        <v>2.8231366093171641E-2</v>
      </c>
      <c r="F6900" s="103">
        <v>677974</v>
      </c>
      <c r="G6900" s="103">
        <v>8</v>
      </c>
      <c r="H6900" t="s">
        <v>1078</v>
      </c>
      <c r="I6900" s="103"/>
    </row>
    <row r="6901" spans="1:9" x14ac:dyDescent="0.35">
      <c r="A6901" t="s">
        <v>8622</v>
      </c>
      <c r="B6901" t="s">
        <v>51</v>
      </c>
      <c r="C6901" t="s">
        <v>35</v>
      </c>
      <c r="D6901" t="s">
        <v>5070</v>
      </c>
      <c r="E6901" s="103">
        <v>2.9541167265571964E-2</v>
      </c>
      <c r="F6901" s="103">
        <v>677974</v>
      </c>
      <c r="G6901" s="103">
        <v>8</v>
      </c>
      <c r="H6901" t="s">
        <v>1078</v>
      </c>
      <c r="I6901" s="103"/>
    </row>
    <row r="6902" spans="1:9" x14ac:dyDescent="0.35">
      <c r="A6902" t="s">
        <v>8623</v>
      </c>
      <c r="B6902" t="s">
        <v>51</v>
      </c>
      <c r="C6902" t="s">
        <v>35</v>
      </c>
      <c r="D6902" t="s">
        <v>5071</v>
      </c>
      <c r="E6902" s="103">
        <v>2.9188204161362131E-2</v>
      </c>
      <c r="F6902" s="103">
        <v>677974</v>
      </c>
      <c r="G6902" s="103">
        <v>8</v>
      </c>
      <c r="H6902" t="s">
        <v>1078</v>
      </c>
      <c r="I6902" s="103"/>
    </row>
    <row r="6903" spans="1:9" x14ac:dyDescent="0.35">
      <c r="A6903" t="s">
        <v>8624</v>
      </c>
      <c r="B6903" t="s">
        <v>51</v>
      </c>
      <c r="C6903" t="s">
        <v>35</v>
      </c>
      <c r="D6903" t="s">
        <v>5072</v>
      </c>
      <c r="E6903" s="103">
        <v>2.9541167265571964E-2</v>
      </c>
      <c r="F6903" s="103">
        <v>677974</v>
      </c>
      <c r="G6903" s="103">
        <v>8</v>
      </c>
      <c r="H6903" t="s">
        <v>1078</v>
      </c>
      <c r="I6903" s="103"/>
    </row>
    <row r="6904" spans="1:9" x14ac:dyDescent="0.35">
      <c r="A6904" t="s">
        <v>8625</v>
      </c>
      <c r="B6904" t="s">
        <v>51</v>
      </c>
      <c r="C6904" t="s">
        <v>35</v>
      </c>
      <c r="D6904" t="s">
        <v>42</v>
      </c>
      <c r="E6904" s="103">
        <v>2.9407396493994587E-2</v>
      </c>
      <c r="F6904" s="103">
        <v>677974</v>
      </c>
      <c r="G6904" s="103">
        <v>8</v>
      </c>
      <c r="H6904" t="s">
        <v>1078</v>
      </c>
      <c r="I6904" s="103"/>
    </row>
    <row r="6905" spans="1:9" x14ac:dyDescent="0.35">
      <c r="A6905" t="s">
        <v>8626</v>
      </c>
      <c r="B6905" t="s">
        <v>51</v>
      </c>
      <c r="C6905" t="s">
        <v>35</v>
      </c>
      <c r="D6905" t="s">
        <v>1767</v>
      </c>
      <c r="E6905" s="103">
        <v>2.9358872276689596E-2</v>
      </c>
      <c r="F6905" s="103">
        <v>677974</v>
      </c>
      <c r="G6905" s="103">
        <v>8</v>
      </c>
      <c r="H6905" t="s">
        <v>1078</v>
      </c>
      <c r="I6905" s="103"/>
    </row>
    <row r="6906" spans="1:9" x14ac:dyDescent="0.35">
      <c r="A6906" t="s">
        <v>8627</v>
      </c>
      <c r="B6906" t="s">
        <v>51</v>
      </c>
      <c r="C6906" t="s">
        <v>35</v>
      </c>
      <c r="D6906" t="s">
        <v>1768</v>
      </c>
      <c r="E6906" s="103">
        <v>2.2540318329516047E-2</v>
      </c>
      <c r="F6906" s="103">
        <v>677974</v>
      </c>
      <c r="G6906" s="103">
        <v>8</v>
      </c>
      <c r="H6906" t="s">
        <v>1078</v>
      </c>
      <c r="I6906" s="103"/>
    </row>
    <row r="6907" spans="1:9" x14ac:dyDescent="0.35">
      <c r="A6907" t="s">
        <v>8628</v>
      </c>
      <c r="B6907" t="s">
        <v>51</v>
      </c>
      <c r="C6907" t="s">
        <v>35</v>
      </c>
      <c r="D6907" t="s">
        <v>340</v>
      </c>
      <c r="E6907" s="103">
        <v>2.8192152071384584E-2</v>
      </c>
      <c r="F6907" s="103">
        <v>677974</v>
      </c>
      <c r="G6907" s="103">
        <v>8</v>
      </c>
      <c r="H6907" t="s">
        <v>1078</v>
      </c>
      <c r="I6907" s="103"/>
    </row>
    <row r="6908" spans="1:9" x14ac:dyDescent="0.35">
      <c r="A6908" t="s">
        <v>8629</v>
      </c>
      <c r="B6908" t="s">
        <v>51</v>
      </c>
      <c r="C6908" t="s">
        <v>35</v>
      </c>
      <c r="D6908" t="s">
        <v>777</v>
      </c>
      <c r="E6908" s="103">
        <v>8.7883485642834727E-2</v>
      </c>
      <c r="F6908" s="103">
        <v>677974</v>
      </c>
      <c r="G6908" s="103">
        <v>8</v>
      </c>
      <c r="H6908" t="s">
        <v>1078</v>
      </c>
      <c r="I6908" s="103"/>
    </row>
    <row r="6909" spans="1:9" x14ac:dyDescent="0.35">
      <c r="A6909" t="s">
        <v>8630</v>
      </c>
      <c r="B6909" t="s">
        <v>51</v>
      </c>
      <c r="C6909" t="s">
        <v>35</v>
      </c>
      <c r="D6909" t="s">
        <v>776</v>
      </c>
      <c r="E6909" s="103">
        <v>0.19217996128777515</v>
      </c>
      <c r="F6909" s="103">
        <v>677974</v>
      </c>
      <c r="G6909" s="103">
        <v>8</v>
      </c>
      <c r="H6909" t="s">
        <v>1078</v>
      </c>
      <c r="I6909" s="103"/>
    </row>
    <row r="6910" spans="1:9" x14ac:dyDescent="0.35">
      <c r="A6910" t="s">
        <v>262</v>
      </c>
      <c r="B6910" t="s">
        <v>47</v>
      </c>
      <c r="C6910" t="s">
        <v>58</v>
      </c>
      <c r="D6910" t="s">
        <v>54</v>
      </c>
      <c r="E6910" s="103">
        <v>8812</v>
      </c>
      <c r="F6910" s="103">
        <v>677974</v>
      </c>
      <c r="G6910" s="103">
        <v>8</v>
      </c>
      <c r="H6910" t="s">
        <v>54</v>
      </c>
      <c r="I6910" s="103"/>
    </row>
    <row r="6911" spans="1:9" x14ac:dyDescent="0.35">
      <c r="A6911" t="s">
        <v>263</v>
      </c>
      <c r="B6911" t="s">
        <v>48</v>
      </c>
      <c r="C6911" t="s">
        <v>58</v>
      </c>
      <c r="D6911" t="s">
        <v>54</v>
      </c>
      <c r="E6911" s="103">
        <v>12691187389.851454</v>
      </c>
      <c r="F6911" s="103">
        <v>677974</v>
      </c>
      <c r="G6911" s="103">
        <v>8</v>
      </c>
      <c r="H6911" t="s">
        <v>54</v>
      </c>
      <c r="I6911" s="103"/>
    </row>
    <row r="6912" spans="1:9" x14ac:dyDescent="0.35">
      <c r="A6912" t="s">
        <v>264</v>
      </c>
      <c r="B6912" t="s">
        <v>49</v>
      </c>
      <c r="C6912" t="s">
        <v>58</v>
      </c>
      <c r="D6912" t="s">
        <v>54</v>
      </c>
      <c r="E6912" s="103">
        <v>1.2997548578559059E-2</v>
      </c>
      <c r="F6912" s="103">
        <v>677974</v>
      </c>
      <c r="G6912" s="103">
        <v>8</v>
      </c>
      <c r="H6912" t="s">
        <v>54</v>
      </c>
      <c r="I6912" s="103"/>
    </row>
    <row r="6913" spans="1:9" x14ac:dyDescent="0.35">
      <c r="A6913" t="s">
        <v>265</v>
      </c>
      <c r="B6913" t="s">
        <v>50</v>
      </c>
      <c r="C6913" t="s">
        <v>58</v>
      </c>
      <c r="D6913" t="s">
        <v>54</v>
      </c>
      <c r="E6913" s="103">
        <v>18719.283320380211</v>
      </c>
      <c r="F6913" s="103">
        <v>677974</v>
      </c>
      <c r="G6913" s="103">
        <v>8</v>
      </c>
      <c r="H6913" t="s">
        <v>54</v>
      </c>
      <c r="I6913" s="103"/>
    </row>
    <row r="6914" spans="1:9" x14ac:dyDescent="0.35">
      <c r="A6914" t="s">
        <v>4142</v>
      </c>
      <c r="B6914" t="s">
        <v>47</v>
      </c>
      <c r="C6914" t="s">
        <v>3119</v>
      </c>
      <c r="D6914" t="s">
        <v>54</v>
      </c>
      <c r="E6914" s="103">
        <v>0</v>
      </c>
      <c r="F6914" s="103">
        <v>677974</v>
      </c>
      <c r="G6914" s="103">
        <v>8</v>
      </c>
      <c r="H6914" t="s">
        <v>54</v>
      </c>
      <c r="I6914" s="103"/>
    </row>
    <row r="6915" spans="1:9" x14ac:dyDescent="0.35">
      <c r="A6915" t="s">
        <v>4143</v>
      </c>
      <c r="B6915" t="s">
        <v>48</v>
      </c>
      <c r="C6915" t="s">
        <v>3119</v>
      </c>
      <c r="D6915" t="s">
        <v>54</v>
      </c>
      <c r="E6915" s="103">
        <v>0</v>
      </c>
      <c r="F6915" s="103">
        <v>677974</v>
      </c>
      <c r="G6915" s="103">
        <v>8</v>
      </c>
      <c r="H6915" t="s">
        <v>54</v>
      </c>
      <c r="I6915" s="103"/>
    </row>
    <row r="6916" spans="1:9" x14ac:dyDescent="0.35">
      <c r="A6916" t="s">
        <v>4144</v>
      </c>
      <c r="B6916" t="s">
        <v>49</v>
      </c>
      <c r="C6916" t="s">
        <v>3119</v>
      </c>
      <c r="D6916" t="s">
        <v>54</v>
      </c>
      <c r="E6916" s="103">
        <v>0</v>
      </c>
      <c r="F6916" s="103">
        <v>677974</v>
      </c>
      <c r="G6916" s="103">
        <v>8</v>
      </c>
      <c r="H6916" t="s">
        <v>54</v>
      </c>
      <c r="I6916" s="103"/>
    </row>
    <row r="6917" spans="1:9" x14ac:dyDescent="0.35">
      <c r="A6917" t="s">
        <v>4145</v>
      </c>
      <c r="B6917" t="s">
        <v>50</v>
      </c>
      <c r="C6917" t="s">
        <v>3119</v>
      </c>
      <c r="D6917" t="s">
        <v>54</v>
      </c>
      <c r="E6917" s="103">
        <v>0</v>
      </c>
      <c r="F6917" s="103">
        <v>677974</v>
      </c>
      <c r="G6917" s="103">
        <v>8</v>
      </c>
      <c r="H6917" t="s">
        <v>54</v>
      </c>
      <c r="I6917" s="103"/>
    </row>
    <row r="6918" spans="1:9" x14ac:dyDescent="0.35">
      <c r="A6918" t="s">
        <v>4146</v>
      </c>
      <c r="B6918" t="s">
        <v>47</v>
      </c>
      <c r="C6918" t="s">
        <v>3104</v>
      </c>
      <c r="D6918" t="s">
        <v>54</v>
      </c>
      <c r="E6918" s="103">
        <v>38878</v>
      </c>
      <c r="F6918" s="103">
        <v>677974</v>
      </c>
      <c r="G6918" s="103">
        <v>8</v>
      </c>
      <c r="H6918" t="s">
        <v>54</v>
      </c>
      <c r="I6918" s="103"/>
    </row>
    <row r="6919" spans="1:9" x14ac:dyDescent="0.35">
      <c r="A6919" t="s">
        <v>4147</v>
      </c>
      <c r="B6919" t="s">
        <v>48</v>
      </c>
      <c r="C6919" t="s">
        <v>3104</v>
      </c>
      <c r="D6919" t="s">
        <v>54</v>
      </c>
      <c r="E6919" s="103">
        <v>7743428405.703125</v>
      </c>
      <c r="F6919" s="103">
        <v>677974</v>
      </c>
      <c r="G6919" s="103">
        <v>8</v>
      </c>
      <c r="H6919" t="s">
        <v>54</v>
      </c>
      <c r="I6919" s="103"/>
    </row>
    <row r="6920" spans="1:9" x14ac:dyDescent="0.35">
      <c r="A6920" t="s">
        <v>4148</v>
      </c>
      <c r="B6920" t="s">
        <v>49</v>
      </c>
      <c r="C6920" t="s">
        <v>3104</v>
      </c>
      <c r="D6920" t="s">
        <v>54</v>
      </c>
      <c r="E6920" s="103">
        <v>5.7344381937950425E-2</v>
      </c>
      <c r="F6920" s="103">
        <v>677974</v>
      </c>
      <c r="G6920" s="103">
        <v>8</v>
      </c>
      <c r="H6920" t="s">
        <v>54</v>
      </c>
      <c r="I6920" s="103"/>
    </row>
    <row r="6921" spans="1:9" x14ac:dyDescent="0.35">
      <c r="A6921" t="s">
        <v>4149</v>
      </c>
      <c r="B6921" t="s">
        <v>50</v>
      </c>
      <c r="C6921" t="s">
        <v>3104</v>
      </c>
      <c r="D6921" t="s">
        <v>54</v>
      </c>
      <c r="E6921" s="103">
        <v>11421.423838824387</v>
      </c>
      <c r="F6921" s="103">
        <v>677974</v>
      </c>
      <c r="G6921" s="103">
        <v>8</v>
      </c>
      <c r="H6921" t="s">
        <v>54</v>
      </c>
      <c r="I6921" s="103"/>
    </row>
    <row r="6922" spans="1:9" x14ac:dyDescent="0.35">
      <c r="A6922" t="s">
        <v>4150</v>
      </c>
      <c r="B6922" t="s">
        <v>51</v>
      </c>
      <c r="C6922" t="s">
        <v>3104</v>
      </c>
      <c r="D6922" t="s">
        <v>40</v>
      </c>
      <c r="E6922" s="103">
        <v>0.12979281549300012</v>
      </c>
      <c r="F6922" s="103">
        <v>677974</v>
      </c>
      <c r="G6922" s="103">
        <v>8</v>
      </c>
      <c r="H6922" t="s">
        <v>1078</v>
      </c>
      <c r="I6922" s="103"/>
    </row>
    <row r="6923" spans="1:9" x14ac:dyDescent="0.35">
      <c r="A6923" t="s">
        <v>7002</v>
      </c>
      <c r="B6923" t="s">
        <v>51</v>
      </c>
      <c r="C6923" t="s">
        <v>3104</v>
      </c>
      <c r="D6923" t="s">
        <v>5070</v>
      </c>
      <c r="E6923" s="103">
        <v>0.13921843260727448</v>
      </c>
      <c r="F6923" s="103">
        <v>677974</v>
      </c>
      <c r="G6923" s="103">
        <v>8</v>
      </c>
      <c r="H6923" t="s">
        <v>1078</v>
      </c>
      <c r="I6923" s="103"/>
    </row>
    <row r="6924" spans="1:9" x14ac:dyDescent="0.35">
      <c r="A6924" t="s">
        <v>7003</v>
      </c>
      <c r="B6924" t="s">
        <v>51</v>
      </c>
      <c r="C6924" t="s">
        <v>3104</v>
      </c>
      <c r="D6924" t="s">
        <v>5071</v>
      </c>
      <c r="E6924" s="103">
        <v>0.12991710083811597</v>
      </c>
      <c r="F6924" s="103">
        <v>677974</v>
      </c>
      <c r="G6924" s="103">
        <v>8</v>
      </c>
      <c r="H6924" t="s">
        <v>1078</v>
      </c>
      <c r="I6924" s="103"/>
    </row>
    <row r="6925" spans="1:9" x14ac:dyDescent="0.35">
      <c r="A6925" t="s">
        <v>7004</v>
      </c>
      <c r="B6925" t="s">
        <v>51</v>
      </c>
      <c r="C6925" t="s">
        <v>3104</v>
      </c>
      <c r="D6925" t="s">
        <v>5072</v>
      </c>
      <c r="E6925" s="103">
        <v>0.1364546778630214</v>
      </c>
      <c r="F6925" s="103">
        <v>677974</v>
      </c>
      <c r="G6925" s="103">
        <v>8</v>
      </c>
      <c r="H6925" t="s">
        <v>1078</v>
      </c>
      <c r="I6925" s="103"/>
    </row>
    <row r="6926" spans="1:9" x14ac:dyDescent="0.35">
      <c r="A6926" t="s">
        <v>4151</v>
      </c>
      <c r="B6926" t="s">
        <v>51</v>
      </c>
      <c r="C6926" t="s">
        <v>3104</v>
      </c>
      <c r="D6926" t="s">
        <v>42</v>
      </c>
      <c r="E6926" s="103">
        <v>0.1379482841231838</v>
      </c>
      <c r="F6926" s="103">
        <v>677974</v>
      </c>
      <c r="G6926" s="103">
        <v>8</v>
      </c>
      <c r="H6926" t="s">
        <v>1078</v>
      </c>
      <c r="I6926" s="103"/>
    </row>
    <row r="6927" spans="1:9" x14ac:dyDescent="0.35">
      <c r="A6927" t="s">
        <v>4152</v>
      </c>
      <c r="B6927" t="s">
        <v>51</v>
      </c>
      <c r="C6927" t="s">
        <v>3104</v>
      </c>
      <c r="D6927" t="s">
        <v>1767</v>
      </c>
      <c r="E6927" s="103">
        <v>0.13780489476965371</v>
      </c>
      <c r="F6927" s="103">
        <v>677974</v>
      </c>
      <c r="G6927" s="103">
        <v>8</v>
      </c>
      <c r="H6927" t="s">
        <v>1078</v>
      </c>
      <c r="I6927" s="103"/>
    </row>
    <row r="6928" spans="1:9" x14ac:dyDescent="0.35">
      <c r="A6928" t="s">
        <v>4153</v>
      </c>
      <c r="B6928" t="s">
        <v>51</v>
      </c>
      <c r="C6928" t="s">
        <v>3104</v>
      </c>
      <c r="D6928" t="s">
        <v>1768</v>
      </c>
      <c r="E6928" s="103">
        <v>8.3263945750136903E-2</v>
      </c>
      <c r="F6928" s="103">
        <v>677974</v>
      </c>
      <c r="G6928" s="103">
        <v>8</v>
      </c>
      <c r="H6928" t="s">
        <v>1078</v>
      </c>
      <c r="I6928" s="103"/>
    </row>
    <row r="6929" spans="1:9" x14ac:dyDescent="0.35">
      <c r="A6929" t="s">
        <v>4154</v>
      </c>
      <c r="B6929" t="s">
        <v>51</v>
      </c>
      <c r="C6929" t="s">
        <v>3104</v>
      </c>
      <c r="D6929" t="s">
        <v>340</v>
      </c>
      <c r="E6929" s="103">
        <v>0.13439546843935049</v>
      </c>
      <c r="F6929" s="103">
        <v>677974</v>
      </c>
      <c r="G6929" s="103">
        <v>8</v>
      </c>
      <c r="H6929" t="s">
        <v>1078</v>
      </c>
      <c r="I6929" s="103"/>
    </row>
    <row r="6930" spans="1:9" x14ac:dyDescent="0.35">
      <c r="A6930" t="s">
        <v>4155</v>
      </c>
      <c r="B6930" t="s">
        <v>51</v>
      </c>
      <c r="C6930" t="s">
        <v>3104</v>
      </c>
      <c r="D6930" t="s">
        <v>777</v>
      </c>
      <c r="E6930" s="103">
        <v>0.34230092892969444</v>
      </c>
      <c r="F6930" s="103">
        <v>677974</v>
      </c>
      <c r="G6930" s="103">
        <v>8</v>
      </c>
      <c r="H6930" t="s">
        <v>1078</v>
      </c>
      <c r="I6930" s="103"/>
    </row>
    <row r="6931" spans="1:9" x14ac:dyDescent="0.35">
      <c r="A6931" t="s">
        <v>4156</v>
      </c>
      <c r="B6931" t="s">
        <v>51</v>
      </c>
      <c r="C6931" t="s">
        <v>3104</v>
      </c>
      <c r="D6931" t="s">
        <v>776</v>
      </c>
      <c r="E6931" s="103">
        <v>0.86359684917211577</v>
      </c>
      <c r="F6931" s="103">
        <v>677974</v>
      </c>
      <c r="G6931" s="103">
        <v>8</v>
      </c>
      <c r="H6931" t="s">
        <v>1078</v>
      </c>
      <c r="I6931" s="103"/>
    </row>
    <row r="6932" spans="1:9" x14ac:dyDescent="0.35">
      <c r="A6932" t="s">
        <v>4157</v>
      </c>
      <c r="B6932" t="s">
        <v>47</v>
      </c>
      <c r="C6932" t="s">
        <v>3106</v>
      </c>
      <c r="D6932" t="s">
        <v>54</v>
      </c>
      <c r="E6932" s="103">
        <v>257882</v>
      </c>
      <c r="F6932" s="103">
        <v>677974</v>
      </c>
      <c r="G6932" s="103">
        <v>8</v>
      </c>
      <c r="H6932" t="s">
        <v>54</v>
      </c>
      <c r="I6932" s="103"/>
    </row>
    <row r="6933" spans="1:9" x14ac:dyDescent="0.35">
      <c r="A6933" t="s">
        <v>4158</v>
      </c>
      <c r="B6933" t="s">
        <v>48</v>
      </c>
      <c r="C6933" t="s">
        <v>3106</v>
      </c>
      <c r="D6933" t="s">
        <v>54</v>
      </c>
      <c r="E6933" s="103">
        <v>56519811516.25</v>
      </c>
      <c r="F6933" s="103">
        <v>677974</v>
      </c>
      <c r="G6933" s="103">
        <v>8</v>
      </c>
      <c r="H6933" t="s">
        <v>54</v>
      </c>
      <c r="I6933" s="103"/>
    </row>
    <row r="6934" spans="1:9" x14ac:dyDescent="0.35">
      <c r="A6934" t="s">
        <v>4159</v>
      </c>
      <c r="B6934" t="s">
        <v>49</v>
      </c>
      <c r="C6934" t="s">
        <v>3106</v>
      </c>
      <c r="D6934" t="s">
        <v>54</v>
      </c>
      <c r="E6934" s="103">
        <v>0.38037151867180746</v>
      </c>
      <c r="F6934" s="103">
        <v>677974</v>
      </c>
      <c r="G6934" s="103">
        <v>8</v>
      </c>
      <c r="H6934" t="s">
        <v>54</v>
      </c>
      <c r="I6934" s="103"/>
    </row>
    <row r="6935" spans="1:9" x14ac:dyDescent="0.35">
      <c r="A6935" t="s">
        <v>4160</v>
      </c>
      <c r="B6935" t="s">
        <v>50</v>
      </c>
      <c r="C6935" t="s">
        <v>3106</v>
      </c>
      <c r="D6935" t="s">
        <v>54</v>
      </c>
      <c r="E6935" s="103">
        <v>83365.750775472217</v>
      </c>
      <c r="F6935" s="103">
        <v>677974</v>
      </c>
      <c r="G6935" s="103">
        <v>8</v>
      </c>
      <c r="H6935" t="s">
        <v>54</v>
      </c>
      <c r="I6935" s="103"/>
    </row>
    <row r="6936" spans="1:9" x14ac:dyDescent="0.35">
      <c r="A6936" t="s">
        <v>4161</v>
      </c>
      <c r="B6936" t="s">
        <v>51</v>
      </c>
      <c r="C6936" t="s">
        <v>3106</v>
      </c>
      <c r="D6936" t="s">
        <v>40</v>
      </c>
      <c r="E6936" s="103">
        <v>0.1405491852500784</v>
      </c>
      <c r="F6936" s="103">
        <v>677974</v>
      </c>
      <c r="G6936" s="103">
        <v>8</v>
      </c>
      <c r="H6936" t="s">
        <v>1078</v>
      </c>
      <c r="I6936" s="103"/>
    </row>
    <row r="6937" spans="1:9" x14ac:dyDescent="0.35">
      <c r="A6937" t="s">
        <v>7005</v>
      </c>
      <c r="B6937" t="s">
        <v>51</v>
      </c>
      <c r="C6937" t="s">
        <v>3106</v>
      </c>
      <c r="D6937" t="s">
        <v>5070</v>
      </c>
      <c r="E6937" s="103">
        <v>0.14925048840982999</v>
      </c>
      <c r="F6937" s="103">
        <v>677974</v>
      </c>
      <c r="G6937" s="103">
        <v>8</v>
      </c>
      <c r="H6937" t="s">
        <v>1078</v>
      </c>
      <c r="I6937" s="103"/>
    </row>
    <row r="6938" spans="1:9" x14ac:dyDescent="0.35">
      <c r="A6938" t="s">
        <v>7006</v>
      </c>
      <c r="B6938" t="s">
        <v>51</v>
      </c>
      <c r="C6938" t="s">
        <v>3106</v>
      </c>
      <c r="D6938" t="s">
        <v>5071</v>
      </c>
      <c r="E6938" s="103">
        <v>0.14063971252748952</v>
      </c>
      <c r="F6938" s="103">
        <v>677974</v>
      </c>
      <c r="G6938" s="103">
        <v>8</v>
      </c>
      <c r="H6938" t="s">
        <v>1078</v>
      </c>
      <c r="I6938" s="103"/>
    </row>
    <row r="6939" spans="1:9" x14ac:dyDescent="0.35">
      <c r="A6939" t="s">
        <v>7007</v>
      </c>
      <c r="B6939" t="s">
        <v>51</v>
      </c>
      <c r="C6939" t="s">
        <v>3106</v>
      </c>
      <c r="D6939" t="s">
        <v>5072</v>
      </c>
      <c r="E6939" s="103">
        <v>0.14786431541178835</v>
      </c>
      <c r="F6939" s="103">
        <v>677974</v>
      </c>
      <c r="G6939" s="103">
        <v>8</v>
      </c>
      <c r="H6939" t="s">
        <v>1078</v>
      </c>
      <c r="I6939" s="103"/>
    </row>
    <row r="6940" spans="1:9" x14ac:dyDescent="0.35">
      <c r="A6940" t="s">
        <v>4162</v>
      </c>
      <c r="B6940" t="s">
        <v>51</v>
      </c>
      <c r="C6940" t="s">
        <v>3106</v>
      </c>
      <c r="D6940" t="s">
        <v>42</v>
      </c>
      <c r="E6940" s="103">
        <v>0.14802163855300249</v>
      </c>
      <c r="F6940" s="103">
        <v>677974</v>
      </c>
      <c r="G6940" s="103">
        <v>8</v>
      </c>
      <c r="H6940" t="s">
        <v>1078</v>
      </c>
      <c r="I6940" s="103"/>
    </row>
    <row r="6941" spans="1:9" x14ac:dyDescent="0.35">
      <c r="A6941" t="s">
        <v>4163</v>
      </c>
      <c r="B6941" t="s">
        <v>51</v>
      </c>
      <c r="C6941" t="s">
        <v>3106</v>
      </c>
      <c r="D6941" t="s">
        <v>1767</v>
      </c>
      <c r="E6941" s="103">
        <v>0.1475741483773382</v>
      </c>
      <c r="F6941" s="103">
        <v>677974</v>
      </c>
      <c r="G6941" s="103">
        <v>8</v>
      </c>
      <c r="H6941" t="s">
        <v>1078</v>
      </c>
      <c r="I6941" s="103"/>
    </row>
    <row r="6942" spans="1:9" x14ac:dyDescent="0.35">
      <c r="A6942" t="s">
        <v>4164</v>
      </c>
      <c r="B6942" t="s">
        <v>51</v>
      </c>
      <c r="C6942" t="s">
        <v>3106</v>
      </c>
      <c r="D6942" t="s">
        <v>1768</v>
      </c>
      <c r="E6942" s="103">
        <v>9.3855577645211588E-2</v>
      </c>
      <c r="F6942" s="103">
        <v>677974</v>
      </c>
      <c r="G6942" s="103">
        <v>8</v>
      </c>
      <c r="H6942" t="s">
        <v>1078</v>
      </c>
      <c r="I6942" s="103"/>
    </row>
    <row r="6943" spans="1:9" x14ac:dyDescent="0.35">
      <c r="A6943" t="s">
        <v>4165</v>
      </c>
      <c r="B6943" t="s">
        <v>51</v>
      </c>
      <c r="C6943" t="s">
        <v>3106</v>
      </c>
      <c r="D6943" t="s">
        <v>340</v>
      </c>
      <c r="E6943" s="103">
        <v>0.14595251776606932</v>
      </c>
      <c r="F6943" s="103">
        <v>677974</v>
      </c>
      <c r="G6943" s="103">
        <v>8</v>
      </c>
      <c r="H6943" t="s">
        <v>1078</v>
      </c>
      <c r="I6943" s="103"/>
    </row>
    <row r="6944" spans="1:9" x14ac:dyDescent="0.35">
      <c r="A6944" t="s">
        <v>4166</v>
      </c>
      <c r="B6944" t="s">
        <v>51</v>
      </c>
      <c r="C6944" t="s">
        <v>3106</v>
      </c>
      <c r="D6944" t="s">
        <v>777</v>
      </c>
      <c r="E6944" s="103">
        <v>0.37696350416205376</v>
      </c>
      <c r="F6944" s="103">
        <v>677974</v>
      </c>
      <c r="G6944" s="103">
        <v>8</v>
      </c>
      <c r="H6944" t="s">
        <v>1078</v>
      </c>
      <c r="I6944" s="103"/>
    </row>
    <row r="6945" spans="1:9" x14ac:dyDescent="0.35">
      <c r="A6945" t="s">
        <v>4167</v>
      </c>
      <c r="B6945" t="s">
        <v>51</v>
      </c>
      <c r="C6945" t="s">
        <v>3106</v>
      </c>
      <c r="D6945" t="s">
        <v>776</v>
      </c>
      <c r="E6945" s="103">
        <v>0.95048467411657145</v>
      </c>
      <c r="F6945" s="103">
        <v>677974</v>
      </c>
      <c r="G6945" s="103">
        <v>8</v>
      </c>
      <c r="H6945" t="s">
        <v>1078</v>
      </c>
      <c r="I6945" s="103"/>
    </row>
    <row r="6946" spans="1:9" x14ac:dyDescent="0.35">
      <c r="A6946" t="s">
        <v>4168</v>
      </c>
      <c r="B6946" t="s">
        <v>47</v>
      </c>
      <c r="C6946" t="s">
        <v>3108</v>
      </c>
      <c r="D6946" t="s">
        <v>54</v>
      </c>
      <c r="E6946" s="103">
        <v>130254</v>
      </c>
      <c r="F6946" s="103">
        <v>677974</v>
      </c>
      <c r="G6946" s="103">
        <v>8</v>
      </c>
      <c r="H6946" t="s">
        <v>54</v>
      </c>
      <c r="I6946" s="103"/>
    </row>
    <row r="6947" spans="1:9" x14ac:dyDescent="0.35">
      <c r="A6947" t="s">
        <v>4169</v>
      </c>
      <c r="B6947" t="s">
        <v>48</v>
      </c>
      <c r="C6947" t="s">
        <v>3108</v>
      </c>
      <c r="D6947" t="s">
        <v>54</v>
      </c>
      <c r="E6947" s="103">
        <v>55923111268.59375</v>
      </c>
      <c r="F6947" s="103">
        <v>677974</v>
      </c>
      <c r="G6947" s="103">
        <v>8</v>
      </c>
      <c r="H6947" t="s">
        <v>54</v>
      </c>
      <c r="I6947" s="103"/>
    </row>
    <row r="6948" spans="1:9" x14ac:dyDescent="0.35">
      <c r="A6948" t="s">
        <v>4170</v>
      </c>
      <c r="B6948" t="s">
        <v>49</v>
      </c>
      <c r="C6948" t="s">
        <v>3108</v>
      </c>
      <c r="D6948" t="s">
        <v>54</v>
      </c>
      <c r="E6948" s="103">
        <v>0.19212241177390282</v>
      </c>
      <c r="F6948" s="103">
        <v>677974</v>
      </c>
      <c r="G6948" s="103">
        <v>8</v>
      </c>
      <c r="H6948" t="s">
        <v>54</v>
      </c>
      <c r="I6948" s="103"/>
    </row>
    <row r="6949" spans="1:9" x14ac:dyDescent="0.35">
      <c r="A6949" t="s">
        <v>4171</v>
      </c>
      <c r="B6949" t="s">
        <v>50</v>
      </c>
      <c r="C6949" t="s">
        <v>3108</v>
      </c>
      <c r="D6949" t="s">
        <v>54</v>
      </c>
      <c r="E6949" s="103">
        <v>82485.628163607675</v>
      </c>
      <c r="F6949" s="103">
        <v>677974</v>
      </c>
      <c r="G6949" s="103">
        <v>8</v>
      </c>
      <c r="H6949" t="s">
        <v>54</v>
      </c>
      <c r="I6949" s="103"/>
    </row>
    <row r="6950" spans="1:9" x14ac:dyDescent="0.35">
      <c r="A6950" t="s">
        <v>4172</v>
      </c>
      <c r="B6950" t="s">
        <v>51</v>
      </c>
      <c r="C6950" t="s">
        <v>3108</v>
      </c>
      <c r="D6950" t="s">
        <v>40</v>
      </c>
      <c r="E6950" s="103">
        <v>0.27877943936793409</v>
      </c>
      <c r="F6950" s="103">
        <v>677974</v>
      </c>
      <c r="G6950" s="103">
        <v>8</v>
      </c>
      <c r="H6950" t="s">
        <v>1078</v>
      </c>
      <c r="I6950" s="103"/>
    </row>
    <row r="6951" spans="1:9" x14ac:dyDescent="0.35">
      <c r="A6951" t="s">
        <v>7008</v>
      </c>
      <c r="B6951" t="s">
        <v>51</v>
      </c>
      <c r="C6951" t="s">
        <v>3108</v>
      </c>
      <c r="D6951" t="s">
        <v>5070</v>
      </c>
      <c r="E6951" s="103">
        <v>0.28878936997448457</v>
      </c>
      <c r="F6951" s="103">
        <v>677974</v>
      </c>
      <c r="G6951" s="103">
        <v>8</v>
      </c>
      <c r="H6951" t="s">
        <v>1078</v>
      </c>
      <c r="I6951" s="103"/>
    </row>
    <row r="6952" spans="1:9" x14ac:dyDescent="0.35">
      <c r="A6952" t="s">
        <v>7009</v>
      </c>
      <c r="B6952" t="s">
        <v>51</v>
      </c>
      <c r="C6952" t="s">
        <v>3108</v>
      </c>
      <c r="D6952" t="s">
        <v>5071</v>
      </c>
      <c r="E6952" s="103">
        <v>0.27895457184369343</v>
      </c>
      <c r="F6952" s="103">
        <v>677974</v>
      </c>
      <c r="G6952" s="103">
        <v>8</v>
      </c>
      <c r="H6952" t="s">
        <v>1078</v>
      </c>
      <c r="I6952" s="103"/>
    </row>
    <row r="6953" spans="1:9" x14ac:dyDescent="0.35">
      <c r="A6953" t="s">
        <v>7010</v>
      </c>
      <c r="B6953" t="s">
        <v>51</v>
      </c>
      <c r="C6953" t="s">
        <v>3108</v>
      </c>
      <c r="D6953" t="s">
        <v>5072</v>
      </c>
      <c r="E6953" s="103">
        <v>0.28862258026887144</v>
      </c>
      <c r="F6953" s="103">
        <v>677974</v>
      </c>
      <c r="G6953" s="103">
        <v>8</v>
      </c>
      <c r="H6953" t="s">
        <v>1078</v>
      </c>
      <c r="I6953" s="103"/>
    </row>
    <row r="6954" spans="1:9" x14ac:dyDescent="0.35">
      <c r="A6954" t="s">
        <v>4173</v>
      </c>
      <c r="B6954" t="s">
        <v>51</v>
      </c>
      <c r="C6954" t="s">
        <v>3108</v>
      </c>
      <c r="D6954" t="s">
        <v>42</v>
      </c>
      <c r="E6954" s="103">
        <v>0.28697083057618378</v>
      </c>
      <c r="F6954" s="103">
        <v>677974</v>
      </c>
      <c r="G6954" s="103">
        <v>8</v>
      </c>
      <c r="H6954" t="s">
        <v>1078</v>
      </c>
      <c r="I6954" s="103"/>
    </row>
    <row r="6955" spans="1:9" x14ac:dyDescent="0.35">
      <c r="A6955" t="s">
        <v>4174</v>
      </c>
      <c r="B6955" t="s">
        <v>51</v>
      </c>
      <c r="C6955" t="s">
        <v>3108</v>
      </c>
      <c r="D6955" t="s">
        <v>1767</v>
      </c>
      <c r="E6955" s="103">
        <v>0.2854528817340376</v>
      </c>
      <c r="F6955" s="103">
        <v>677974</v>
      </c>
      <c r="G6955" s="103">
        <v>8</v>
      </c>
      <c r="H6955" t="s">
        <v>1078</v>
      </c>
      <c r="I6955" s="103"/>
    </row>
    <row r="6956" spans="1:9" x14ac:dyDescent="0.35">
      <c r="A6956" t="s">
        <v>4175</v>
      </c>
      <c r="B6956" t="s">
        <v>51</v>
      </c>
      <c r="C6956" t="s">
        <v>3108</v>
      </c>
      <c r="D6956" t="s">
        <v>1768</v>
      </c>
      <c r="E6956" s="103">
        <v>0.15547504886716509</v>
      </c>
      <c r="F6956" s="103">
        <v>677974</v>
      </c>
      <c r="G6956" s="103">
        <v>8</v>
      </c>
      <c r="H6956" t="s">
        <v>1078</v>
      </c>
      <c r="I6956" s="103"/>
    </row>
    <row r="6957" spans="1:9" x14ac:dyDescent="0.35">
      <c r="A6957" t="s">
        <v>4176</v>
      </c>
      <c r="B6957" t="s">
        <v>51</v>
      </c>
      <c r="C6957" t="s">
        <v>3108</v>
      </c>
      <c r="D6957" t="s">
        <v>340</v>
      </c>
      <c r="E6957" s="103">
        <v>0.28376330958089863</v>
      </c>
      <c r="F6957" s="103">
        <v>677974</v>
      </c>
      <c r="G6957" s="103">
        <v>8</v>
      </c>
      <c r="H6957" t="s">
        <v>1078</v>
      </c>
      <c r="I6957" s="103"/>
    </row>
    <row r="6958" spans="1:9" x14ac:dyDescent="0.35">
      <c r="A6958" t="s">
        <v>4177</v>
      </c>
      <c r="B6958" t="s">
        <v>51</v>
      </c>
      <c r="C6958" t="s">
        <v>3108</v>
      </c>
      <c r="D6958" t="s">
        <v>777</v>
      </c>
      <c r="E6958" s="103">
        <v>0.70671071304480637</v>
      </c>
      <c r="F6958" s="103">
        <v>677974</v>
      </c>
      <c r="G6958" s="103">
        <v>8</v>
      </c>
      <c r="H6958" t="s">
        <v>1078</v>
      </c>
      <c r="I6958" s="103"/>
    </row>
    <row r="6959" spans="1:9" x14ac:dyDescent="0.35">
      <c r="A6959" t="s">
        <v>4178</v>
      </c>
      <c r="B6959" t="s">
        <v>51</v>
      </c>
      <c r="C6959" t="s">
        <v>3108</v>
      </c>
      <c r="D6959" t="s">
        <v>776</v>
      </c>
      <c r="E6959" s="103">
        <v>1.8422723918858022</v>
      </c>
      <c r="F6959" s="103">
        <v>677974</v>
      </c>
      <c r="G6959" s="103">
        <v>8</v>
      </c>
      <c r="H6959" t="s">
        <v>1078</v>
      </c>
      <c r="I6959" s="103"/>
    </row>
    <row r="6960" spans="1:9" x14ac:dyDescent="0.35">
      <c r="A6960" t="s">
        <v>4179</v>
      </c>
      <c r="B6960" t="s">
        <v>47</v>
      </c>
      <c r="C6960" t="s">
        <v>3110</v>
      </c>
      <c r="D6960" t="s">
        <v>54</v>
      </c>
      <c r="E6960" s="103">
        <v>51851</v>
      </c>
      <c r="F6960" s="103">
        <v>677974</v>
      </c>
      <c r="G6960" s="103">
        <v>8</v>
      </c>
      <c r="H6960" t="s">
        <v>54</v>
      </c>
      <c r="I6960" s="103"/>
    </row>
    <row r="6961" spans="1:9" x14ac:dyDescent="0.35">
      <c r="A6961" t="s">
        <v>4180</v>
      </c>
      <c r="B6961" t="s">
        <v>48</v>
      </c>
      <c r="C6961" t="s">
        <v>3110</v>
      </c>
      <c r="D6961" t="s">
        <v>54</v>
      </c>
      <c r="E6961" s="103">
        <v>80227515453.1875</v>
      </c>
      <c r="F6961" s="103">
        <v>677974</v>
      </c>
      <c r="G6961" s="103">
        <v>8</v>
      </c>
      <c r="H6961" t="s">
        <v>54</v>
      </c>
      <c r="I6961" s="103"/>
    </row>
    <row r="6962" spans="1:9" x14ac:dyDescent="0.35">
      <c r="A6962" t="s">
        <v>4181</v>
      </c>
      <c r="B6962" t="s">
        <v>49</v>
      </c>
      <c r="C6962" t="s">
        <v>3110</v>
      </c>
      <c r="D6962" t="s">
        <v>54</v>
      </c>
      <c r="E6962" s="103">
        <v>7.647933401575871E-2</v>
      </c>
      <c r="F6962" s="103">
        <v>677974</v>
      </c>
      <c r="G6962" s="103">
        <v>8</v>
      </c>
      <c r="H6962" t="s">
        <v>54</v>
      </c>
      <c r="I6962" s="103"/>
    </row>
    <row r="6963" spans="1:9" x14ac:dyDescent="0.35">
      <c r="A6963" t="s">
        <v>4182</v>
      </c>
      <c r="B6963" t="s">
        <v>50</v>
      </c>
      <c r="C6963" t="s">
        <v>3110</v>
      </c>
      <c r="D6963" t="s">
        <v>54</v>
      </c>
      <c r="E6963" s="103">
        <v>118334.2066999435</v>
      </c>
      <c r="F6963" s="103">
        <v>677974</v>
      </c>
      <c r="G6963" s="103">
        <v>8</v>
      </c>
      <c r="H6963" t="s">
        <v>54</v>
      </c>
      <c r="I6963" s="103"/>
    </row>
    <row r="6964" spans="1:9" x14ac:dyDescent="0.35">
      <c r="A6964" t="s">
        <v>4183</v>
      </c>
      <c r="B6964" t="s">
        <v>51</v>
      </c>
      <c r="C6964" t="s">
        <v>3110</v>
      </c>
      <c r="D6964" t="s">
        <v>40</v>
      </c>
      <c r="E6964" s="103">
        <v>0.96406868489377728</v>
      </c>
      <c r="F6964" s="103">
        <v>677974</v>
      </c>
      <c r="G6964" s="103">
        <v>8</v>
      </c>
      <c r="H6964" t="s">
        <v>1078</v>
      </c>
      <c r="I6964" s="103"/>
    </row>
    <row r="6965" spans="1:9" x14ac:dyDescent="0.35">
      <c r="A6965" t="s">
        <v>7011</v>
      </c>
      <c r="B6965" t="s">
        <v>51</v>
      </c>
      <c r="C6965" t="s">
        <v>3110</v>
      </c>
      <c r="D6965" t="s">
        <v>5070</v>
      </c>
      <c r="E6965" s="103">
        <v>1.0075632944478954</v>
      </c>
      <c r="F6965" s="103">
        <v>677974</v>
      </c>
      <c r="G6965" s="103">
        <v>8</v>
      </c>
      <c r="H6965" t="s">
        <v>1078</v>
      </c>
      <c r="I6965" s="103"/>
    </row>
    <row r="6966" spans="1:9" x14ac:dyDescent="0.35">
      <c r="A6966" t="s">
        <v>7012</v>
      </c>
      <c r="B6966" t="s">
        <v>51</v>
      </c>
      <c r="C6966" t="s">
        <v>3110</v>
      </c>
      <c r="D6966" t="s">
        <v>5071</v>
      </c>
      <c r="E6966" s="103">
        <v>0.96462696610324972</v>
      </c>
      <c r="F6966" s="103">
        <v>677974</v>
      </c>
      <c r="G6966" s="103">
        <v>8</v>
      </c>
      <c r="H6966" t="s">
        <v>1078</v>
      </c>
      <c r="I6966" s="103"/>
    </row>
    <row r="6967" spans="1:9" x14ac:dyDescent="0.35">
      <c r="A6967" t="s">
        <v>7013</v>
      </c>
      <c r="B6967" t="s">
        <v>51</v>
      </c>
      <c r="C6967" t="s">
        <v>3110</v>
      </c>
      <c r="D6967" t="s">
        <v>5072</v>
      </c>
      <c r="E6967" s="103">
        <v>1.0074457846654403</v>
      </c>
      <c r="F6967" s="103">
        <v>677974</v>
      </c>
      <c r="G6967" s="103">
        <v>8</v>
      </c>
      <c r="H6967" t="s">
        <v>1078</v>
      </c>
      <c r="I6967" s="103"/>
    </row>
    <row r="6968" spans="1:9" x14ac:dyDescent="0.35">
      <c r="A6968" t="s">
        <v>4184</v>
      </c>
      <c r="B6968" t="s">
        <v>51</v>
      </c>
      <c r="C6968" t="s">
        <v>3110</v>
      </c>
      <c r="D6968" t="s">
        <v>42</v>
      </c>
      <c r="E6968" s="103">
        <v>1.0047567855214625</v>
      </c>
      <c r="F6968" s="103">
        <v>677974</v>
      </c>
      <c r="G6968" s="103">
        <v>8</v>
      </c>
      <c r="H6968" t="s">
        <v>1078</v>
      </c>
      <c r="I6968" s="103"/>
    </row>
    <row r="6969" spans="1:9" x14ac:dyDescent="0.35">
      <c r="A6969" t="s">
        <v>4185</v>
      </c>
      <c r="B6969" t="s">
        <v>51</v>
      </c>
      <c r="C6969" t="s">
        <v>3110</v>
      </c>
      <c r="D6969" t="s">
        <v>1767</v>
      </c>
      <c r="E6969" s="103">
        <v>0.99859008284761652</v>
      </c>
      <c r="F6969" s="103">
        <v>677974</v>
      </c>
      <c r="G6969" s="103">
        <v>8</v>
      </c>
      <c r="H6969" t="s">
        <v>1078</v>
      </c>
      <c r="I6969" s="103"/>
    </row>
    <row r="6970" spans="1:9" x14ac:dyDescent="0.35">
      <c r="A6970" t="s">
        <v>4186</v>
      </c>
      <c r="B6970" t="s">
        <v>51</v>
      </c>
      <c r="C6970" t="s">
        <v>3110</v>
      </c>
      <c r="D6970" t="s">
        <v>1768</v>
      </c>
      <c r="E6970" s="103">
        <v>0.39529366320400927</v>
      </c>
      <c r="F6970" s="103">
        <v>677974</v>
      </c>
      <c r="G6970" s="103">
        <v>8</v>
      </c>
      <c r="H6970" t="s">
        <v>1078</v>
      </c>
      <c r="I6970" s="103"/>
    </row>
    <row r="6971" spans="1:9" x14ac:dyDescent="0.35">
      <c r="A6971" t="s">
        <v>4187</v>
      </c>
      <c r="B6971" t="s">
        <v>51</v>
      </c>
      <c r="C6971" t="s">
        <v>3110</v>
      </c>
      <c r="D6971" t="s">
        <v>340</v>
      </c>
      <c r="E6971" s="103">
        <v>0.99835734402451026</v>
      </c>
      <c r="F6971" s="103">
        <v>677974</v>
      </c>
      <c r="G6971" s="103">
        <v>8</v>
      </c>
      <c r="H6971" t="s">
        <v>1078</v>
      </c>
      <c r="I6971" s="103"/>
    </row>
    <row r="6972" spans="1:9" x14ac:dyDescent="0.35">
      <c r="A6972" t="s">
        <v>4188</v>
      </c>
      <c r="B6972" t="s">
        <v>51</v>
      </c>
      <c r="C6972" t="s">
        <v>3110</v>
      </c>
      <c r="D6972" t="s">
        <v>777</v>
      </c>
      <c r="E6972" s="103">
        <v>2.4999948089238608</v>
      </c>
      <c r="F6972" s="103">
        <v>677974</v>
      </c>
      <c r="G6972" s="103">
        <v>8</v>
      </c>
      <c r="H6972" t="s">
        <v>1078</v>
      </c>
      <c r="I6972" s="103"/>
    </row>
    <row r="6973" spans="1:9" x14ac:dyDescent="0.35">
      <c r="A6973" t="s">
        <v>4189</v>
      </c>
      <c r="B6973" t="s">
        <v>51</v>
      </c>
      <c r="C6973" t="s">
        <v>3110</v>
      </c>
      <c r="D6973" t="s">
        <v>776</v>
      </c>
      <c r="E6973" s="103">
        <v>6.6102099833655004</v>
      </c>
      <c r="F6973" s="103">
        <v>677974</v>
      </c>
      <c r="G6973" s="103">
        <v>8</v>
      </c>
      <c r="H6973" t="s">
        <v>1078</v>
      </c>
      <c r="I6973" s="103"/>
    </row>
    <row r="6974" spans="1:9" x14ac:dyDescent="0.35">
      <c r="A6974" t="s">
        <v>4190</v>
      </c>
      <c r="B6974" t="s">
        <v>47</v>
      </c>
      <c r="C6974" t="s">
        <v>3113</v>
      </c>
      <c r="D6974" t="s">
        <v>54</v>
      </c>
      <c r="E6974" s="103">
        <v>154716</v>
      </c>
      <c r="F6974" s="103">
        <v>677974</v>
      </c>
      <c r="G6974" s="103">
        <v>8</v>
      </c>
      <c r="H6974" t="s">
        <v>54</v>
      </c>
      <c r="I6974" s="103"/>
    </row>
    <row r="6975" spans="1:9" x14ac:dyDescent="0.35">
      <c r="A6975" t="s">
        <v>4191</v>
      </c>
      <c r="B6975" t="s">
        <v>48</v>
      </c>
      <c r="C6975" t="s">
        <v>3113</v>
      </c>
      <c r="D6975" t="s">
        <v>54</v>
      </c>
      <c r="E6975" s="103">
        <v>854047299.29992676</v>
      </c>
      <c r="F6975" s="103">
        <v>677974</v>
      </c>
      <c r="G6975" s="103">
        <v>8</v>
      </c>
      <c r="H6975" t="s">
        <v>54</v>
      </c>
      <c r="I6975" s="103"/>
    </row>
    <row r="6976" spans="1:9" x14ac:dyDescent="0.35">
      <c r="A6976" t="s">
        <v>4192</v>
      </c>
      <c r="B6976" t="s">
        <v>49</v>
      </c>
      <c r="C6976" t="s">
        <v>3113</v>
      </c>
      <c r="D6976" t="s">
        <v>54</v>
      </c>
      <c r="E6976" s="103">
        <v>0.22820344142990734</v>
      </c>
      <c r="F6976" s="103">
        <v>677974</v>
      </c>
      <c r="G6976" s="103">
        <v>8</v>
      </c>
      <c r="H6976" t="s">
        <v>54</v>
      </c>
      <c r="I6976" s="103"/>
    </row>
    <row r="6977" spans="1:9" x14ac:dyDescent="0.35">
      <c r="A6977" t="s">
        <v>4193</v>
      </c>
      <c r="B6977" t="s">
        <v>50</v>
      </c>
      <c r="C6977" t="s">
        <v>3113</v>
      </c>
      <c r="D6977" t="s">
        <v>54</v>
      </c>
      <c r="E6977" s="103">
        <v>1259.7050909030829</v>
      </c>
      <c r="F6977" s="103">
        <v>677974</v>
      </c>
      <c r="G6977" s="103">
        <v>8</v>
      </c>
      <c r="H6977" t="s">
        <v>54</v>
      </c>
      <c r="I6977" s="103"/>
    </row>
    <row r="6978" spans="1:9" x14ac:dyDescent="0.35">
      <c r="A6978" t="s">
        <v>4194</v>
      </c>
      <c r="B6978" t="s">
        <v>51</v>
      </c>
      <c r="C6978" t="s">
        <v>3113</v>
      </c>
      <c r="D6978" t="s">
        <v>40</v>
      </c>
      <c r="E6978" s="103">
        <v>3.5319089235370661E-3</v>
      </c>
      <c r="F6978" s="103">
        <v>677974</v>
      </c>
      <c r="G6978" s="103">
        <v>8</v>
      </c>
      <c r="H6978" t="s">
        <v>1078</v>
      </c>
      <c r="I6978" s="103"/>
    </row>
    <row r="6979" spans="1:9" x14ac:dyDescent="0.35">
      <c r="A6979" t="s">
        <v>7014</v>
      </c>
      <c r="B6979" t="s">
        <v>51</v>
      </c>
      <c r="C6979" t="s">
        <v>3113</v>
      </c>
      <c r="D6979" t="s">
        <v>5070</v>
      </c>
      <c r="E6979" s="103">
        <v>3.8011762056423268E-3</v>
      </c>
      <c r="F6979" s="103">
        <v>677974</v>
      </c>
      <c r="G6979" s="103">
        <v>8</v>
      </c>
      <c r="H6979" t="s">
        <v>1078</v>
      </c>
      <c r="I6979" s="103"/>
    </row>
    <row r="6980" spans="1:9" x14ac:dyDescent="0.35">
      <c r="A6980" t="s">
        <v>7015</v>
      </c>
      <c r="B6980" t="s">
        <v>51</v>
      </c>
      <c r="C6980" t="s">
        <v>3113</v>
      </c>
      <c r="D6980" t="s">
        <v>5071</v>
      </c>
      <c r="E6980" s="103">
        <v>3.5351821728283857E-3</v>
      </c>
      <c r="F6980" s="103">
        <v>677974</v>
      </c>
      <c r="G6980" s="103">
        <v>8</v>
      </c>
      <c r="H6980" t="s">
        <v>1078</v>
      </c>
      <c r="I6980" s="103"/>
    </row>
    <row r="6981" spans="1:9" x14ac:dyDescent="0.35">
      <c r="A6981" t="s">
        <v>7016</v>
      </c>
      <c r="B6981" t="s">
        <v>51</v>
      </c>
      <c r="C6981" t="s">
        <v>3113</v>
      </c>
      <c r="D6981" t="s">
        <v>5072</v>
      </c>
      <c r="E6981" s="103">
        <v>3.7388156383283146E-3</v>
      </c>
      <c r="F6981" s="103">
        <v>677974</v>
      </c>
      <c r="G6981" s="103">
        <v>8</v>
      </c>
      <c r="H6981" t="s">
        <v>1078</v>
      </c>
      <c r="I6981" s="103"/>
    </row>
    <row r="6982" spans="1:9" x14ac:dyDescent="0.35">
      <c r="A6982" t="s">
        <v>4195</v>
      </c>
      <c r="B6982" t="s">
        <v>51</v>
      </c>
      <c r="C6982" t="s">
        <v>3113</v>
      </c>
      <c r="D6982" t="s">
        <v>42</v>
      </c>
      <c r="E6982" s="103">
        <v>3.7557113047048314E-3</v>
      </c>
      <c r="F6982" s="103">
        <v>677974</v>
      </c>
      <c r="G6982" s="103">
        <v>8</v>
      </c>
      <c r="H6982" t="s">
        <v>1078</v>
      </c>
      <c r="I6982" s="103"/>
    </row>
    <row r="6983" spans="1:9" x14ac:dyDescent="0.35">
      <c r="A6983" t="s">
        <v>4196</v>
      </c>
      <c r="B6983" t="s">
        <v>51</v>
      </c>
      <c r="C6983" t="s">
        <v>3113</v>
      </c>
      <c r="D6983" t="s">
        <v>1767</v>
      </c>
      <c r="E6983" s="103">
        <v>3.7491246472223742E-3</v>
      </c>
      <c r="F6983" s="103">
        <v>677974</v>
      </c>
      <c r="G6983" s="103">
        <v>8</v>
      </c>
      <c r="H6983" t="s">
        <v>1078</v>
      </c>
      <c r="I6983" s="103"/>
    </row>
    <row r="6984" spans="1:9" x14ac:dyDescent="0.35">
      <c r="A6984" t="s">
        <v>4197</v>
      </c>
      <c r="B6984" t="s">
        <v>51</v>
      </c>
      <c r="C6984" t="s">
        <v>3113</v>
      </c>
      <c r="D6984" t="s">
        <v>1768</v>
      </c>
      <c r="E6984" s="103">
        <v>2.37924898265924E-3</v>
      </c>
      <c r="F6984" s="103">
        <v>677974</v>
      </c>
      <c r="G6984" s="103">
        <v>8</v>
      </c>
      <c r="H6984" t="s">
        <v>1078</v>
      </c>
      <c r="I6984" s="103"/>
    </row>
    <row r="6985" spans="1:9" x14ac:dyDescent="0.35">
      <c r="A6985" t="s">
        <v>4198</v>
      </c>
      <c r="B6985" t="s">
        <v>51</v>
      </c>
      <c r="C6985" t="s">
        <v>3113</v>
      </c>
      <c r="D6985" t="s">
        <v>340</v>
      </c>
      <c r="E6985" s="103">
        <v>3.6905006590219305E-3</v>
      </c>
      <c r="F6985" s="103">
        <v>677974</v>
      </c>
      <c r="G6985" s="103">
        <v>8</v>
      </c>
      <c r="H6985" t="s">
        <v>1078</v>
      </c>
      <c r="I6985" s="103"/>
    </row>
    <row r="6986" spans="1:9" x14ac:dyDescent="0.35">
      <c r="A6986" t="s">
        <v>4199</v>
      </c>
      <c r="B6986" t="s">
        <v>51</v>
      </c>
      <c r="C6986" t="s">
        <v>3113</v>
      </c>
      <c r="D6986" t="s">
        <v>777</v>
      </c>
      <c r="E6986" s="103">
        <v>9.7751184682070245E-3</v>
      </c>
      <c r="F6986" s="103">
        <v>677974</v>
      </c>
      <c r="G6986" s="103">
        <v>8</v>
      </c>
      <c r="H6986" t="s">
        <v>1078</v>
      </c>
      <c r="I6986" s="103"/>
    </row>
    <row r="6987" spans="1:9" x14ac:dyDescent="0.35">
      <c r="A6987" t="s">
        <v>4200</v>
      </c>
      <c r="B6987" t="s">
        <v>51</v>
      </c>
      <c r="C6987" t="s">
        <v>3113</v>
      </c>
      <c r="D6987" t="s">
        <v>776</v>
      </c>
      <c r="E6987" s="103">
        <v>2.4113316642301357E-2</v>
      </c>
      <c r="F6987" s="103">
        <v>677974</v>
      </c>
      <c r="G6987" s="103">
        <v>8</v>
      </c>
      <c r="H6987" t="s">
        <v>1078</v>
      </c>
      <c r="I6987" s="103"/>
    </row>
    <row r="6988" spans="1:9" x14ac:dyDescent="0.35">
      <c r="A6988" t="s">
        <v>4201</v>
      </c>
      <c r="B6988" t="s">
        <v>47</v>
      </c>
      <c r="C6988" t="s">
        <v>3115</v>
      </c>
      <c r="D6988" t="s">
        <v>54</v>
      </c>
      <c r="E6988" s="103">
        <v>287516</v>
      </c>
      <c r="F6988" s="103">
        <v>677974</v>
      </c>
      <c r="G6988" s="103">
        <v>8</v>
      </c>
      <c r="H6988" t="s">
        <v>54</v>
      </c>
      <c r="I6988" s="103"/>
    </row>
    <row r="6989" spans="1:9" x14ac:dyDescent="0.35">
      <c r="A6989" t="s">
        <v>4202</v>
      </c>
      <c r="B6989" t="s">
        <v>48</v>
      </c>
      <c r="C6989" t="s">
        <v>3115</v>
      </c>
      <c r="D6989" t="s">
        <v>54</v>
      </c>
      <c r="E6989" s="103">
        <v>2036929610.1166992</v>
      </c>
      <c r="F6989" s="103">
        <v>677974</v>
      </c>
      <c r="G6989" s="103">
        <v>8</v>
      </c>
      <c r="H6989" t="s">
        <v>54</v>
      </c>
      <c r="I6989" s="103"/>
    </row>
    <row r="6990" spans="1:9" x14ac:dyDescent="0.35">
      <c r="A6990" t="s">
        <v>4203</v>
      </c>
      <c r="B6990" t="s">
        <v>49</v>
      </c>
      <c r="C6990" t="s">
        <v>3115</v>
      </c>
      <c r="D6990" t="s">
        <v>54</v>
      </c>
      <c r="E6990" s="103">
        <v>0.42408115945449237</v>
      </c>
      <c r="F6990" s="103">
        <v>677974</v>
      </c>
      <c r="G6990" s="103">
        <v>8</v>
      </c>
      <c r="H6990" t="s">
        <v>54</v>
      </c>
      <c r="I6990" s="103"/>
    </row>
    <row r="6991" spans="1:9" x14ac:dyDescent="0.35">
      <c r="A6991" t="s">
        <v>4204</v>
      </c>
      <c r="B6991" t="s">
        <v>50</v>
      </c>
      <c r="C6991" t="s">
        <v>3115</v>
      </c>
      <c r="D6991" t="s">
        <v>54</v>
      </c>
      <c r="E6991" s="103">
        <v>3004.4361732407133</v>
      </c>
      <c r="F6991" s="103">
        <v>677974</v>
      </c>
      <c r="G6991" s="103">
        <v>8</v>
      </c>
      <c r="H6991" t="s">
        <v>54</v>
      </c>
      <c r="I6991" s="103"/>
    </row>
    <row r="6992" spans="1:9" x14ac:dyDescent="0.35">
      <c r="A6992" t="s">
        <v>4205</v>
      </c>
      <c r="B6992" t="s">
        <v>51</v>
      </c>
      <c r="C6992" t="s">
        <v>3115</v>
      </c>
      <c r="D6992" t="s">
        <v>40</v>
      </c>
      <c r="E6992" s="103">
        <v>4.5533392825674642E-3</v>
      </c>
      <c r="F6992" s="103">
        <v>677974</v>
      </c>
      <c r="G6992" s="103">
        <v>8</v>
      </c>
      <c r="H6992" t="s">
        <v>1078</v>
      </c>
      <c r="I6992" s="103"/>
    </row>
    <row r="6993" spans="1:9" x14ac:dyDescent="0.35">
      <c r="A6993" t="s">
        <v>7017</v>
      </c>
      <c r="B6993" t="s">
        <v>51</v>
      </c>
      <c r="C6993" t="s">
        <v>3115</v>
      </c>
      <c r="D6993" t="s">
        <v>5070</v>
      </c>
      <c r="E6993" s="103">
        <v>4.8061335972630131E-3</v>
      </c>
      <c r="F6993" s="103">
        <v>677974</v>
      </c>
      <c r="G6993" s="103">
        <v>8</v>
      </c>
      <c r="H6993" t="s">
        <v>1078</v>
      </c>
      <c r="I6993" s="103"/>
    </row>
    <row r="6994" spans="1:9" x14ac:dyDescent="0.35">
      <c r="A6994" t="s">
        <v>7018</v>
      </c>
      <c r="B6994" t="s">
        <v>51</v>
      </c>
      <c r="C6994" t="s">
        <v>3115</v>
      </c>
      <c r="D6994" t="s">
        <v>5071</v>
      </c>
      <c r="E6994" s="103">
        <v>4.5563660394379295E-3</v>
      </c>
      <c r="F6994" s="103">
        <v>677974</v>
      </c>
      <c r="G6994" s="103">
        <v>8</v>
      </c>
      <c r="H6994" t="s">
        <v>1078</v>
      </c>
      <c r="I6994" s="103"/>
    </row>
    <row r="6995" spans="1:9" x14ac:dyDescent="0.35">
      <c r="A6995" t="s">
        <v>7019</v>
      </c>
      <c r="B6995" t="s">
        <v>51</v>
      </c>
      <c r="C6995" t="s">
        <v>3115</v>
      </c>
      <c r="D6995" t="s">
        <v>5072</v>
      </c>
      <c r="E6995" s="103">
        <v>4.770866276943956E-3</v>
      </c>
      <c r="F6995" s="103">
        <v>677974</v>
      </c>
      <c r="G6995" s="103">
        <v>8</v>
      </c>
      <c r="H6995" t="s">
        <v>1078</v>
      </c>
      <c r="I6995" s="103"/>
    </row>
    <row r="6996" spans="1:9" x14ac:dyDescent="0.35">
      <c r="A6996" t="s">
        <v>4206</v>
      </c>
      <c r="B6996" t="s">
        <v>51</v>
      </c>
      <c r="C6996" t="s">
        <v>3115</v>
      </c>
      <c r="D6996" t="s">
        <v>42</v>
      </c>
      <c r="E6996" s="103">
        <v>4.765930683992896E-3</v>
      </c>
      <c r="F6996" s="103">
        <v>677974</v>
      </c>
      <c r="G6996" s="103">
        <v>8</v>
      </c>
      <c r="H6996" t="s">
        <v>1078</v>
      </c>
      <c r="I6996" s="103"/>
    </row>
    <row r="6997" spans="1:9" x14ac:dyDescent="0.35">
      <c r="A6997" t="s">
        <v>4207</v>
      </c>
      <c r="B6997" t="s">
        <v>51</v>
      </c>
      <c r="C6997" t="s">
        <v>3115</v>
      </c>
      <c r="D6997" t="s">
        <v>1767</v>
      </c>
      <c r="E6997" s="103">
        <v>4.7488314480107173E-3</v>
      </c>
      <c r="F6997" s="103">
        <v>677974</v>
      </c>
      <c r="G6997" s="103">
        <v>8</v>
      </c>
      <c r="H6997" t="s">
        <v>1078</v>
      </c>
      <c r="I6997" s="103"/>
    </row>
    <row r="6998" spans="1:9" x14ac:dyDescent="0.35">
      <c r="A6998" t="s">
        <v>4208</v>
      </c>
      <c r="B6998" t="s">
        <v>51</v>
      </c>
      <c r="C6998" t="s">
        <v>3115</v>
      </c>
      <c r="D6998" t="s">
        <v>1768</v>
      </c>
      <c r="E6998" s="103">
        <v>2.8707382277010102E-3</v>
      </c>
      <c r="F6998" s="103">
        <v>677974</v>
      </c>
      <c r="G6998" s="103">
        <v>8</v>
      </c>
      <c r="H6998" t="s">
        <v>1078</v>
      </c>
      <c r="I6998" s="103"/>
    </row>
    <row r="6999" spans="1:9" x14ac:dyDescent="0.35">
      <c r="A6999" t="s">
        <v>4209</v>
      </c>
      <c r="B6999" t="s">
        <v>51</v>
      </c>
      <c r="C6999" t="s">
        <v>3115</v>
      </c>
      <c r="D6999" t="s">
        <v>340</v>
      </c>
      <c r="E6999" s="103">
        <v>4.7070922854200135E-3</v>
      </c>
      <c r="F6999" s="103">
        <v>677974</v>
      </c>
      <c r="G6999" s="103">
        <v>8</v>
      </c>
      <c r="H6999" t="s">
        <v>1078</v>
      </c>
      <c r="I6999" s="103"/>
    </row>
    <row r="7000" spans="1:9" x14ac:dyDescent="0.35">
      <c r="A7000" t="s">
        <v>4210</v>
      </c>
      <c r="B7000" t="s">
        <v>51</v>
      </c>
      <c r="C7000" t="s">
        <v>3115</v>
      </c>
      <c r="D7000" t="s">
        <v>777</v>
      </c>
      <c r="E7000" s="103">
        <v>1.208145531454558E-2</v>
      </c>
      <c r="F7000" s="103">
        <v>677974</v>
      </c>
      <c r="G7000" s="103">
        <v>8</v>
      </c>
      <c r="H7000" t="s">
        <v>1078</v>
      </c>
      <c r="I7000" s="103"/>
    </row>
    <row r="7001" spans="1:9" x14ac:dyDescent="0.35">
      <c r="A7001" t="s">
        <v>4211</v>
      </c>
      <c r="B7001" t="s">
        <v>51</v>
      </c>
      <c r="C7001" t="s">
        <v>3115</v>
      </c>
      <c r="D7001" t="s">
        <v>776</v>
      </c>
      <c r="E7001" s="103">
        <v>3.0659811714886388E-2</v>
      </c>
      <c r="F7001" s="103">
        <v>677974</v>
      </c>
      <c r="G7001" s="103">
        <v>8</v>
      </c>
      <c r="H7001" t="s">
        <v>1078</v>
      </c>
      <c r="I7001" s="103"/>
    </row>
    <row r="7002" spans="1:9" x14ac:dyDescent="0.35">
      <c r="A7002" t="s">
        <v>282</v>
      </c>
      <c r="B7002" t="s">
        <v>49</v>
      </c>
      <c r="C7002" t="s">
        <v>40</v>
      </c>
      <c r="D7002" t="s">
        <v>54</v>
      </c>
      <c r="E7002" s="103">
        <v>1</v>
      </c>
      <c r="F7002" s="103">
        <v>677974</v>
      </c>
      <c r="G7002" s="103">
        <v>8</v>
      </c>
      <c r="H7002" t="s">
        <v>54</v>
      </c>
      <c r="I7002" s="103"/>
    </row>
    <row r="7003" spans="1:9" x14ac:dyDescent="0.35">
      <c r="A7003" t="s">
        <v>283</v>
      </c>
      <c r="B7003" t="s">
        <v>50</v>
      </c>
      <c r="C7003" t="s">
        <v>40</v>
      </c>
      <c r="D7003" t="s">
        <v>54</v>
      </c>
      <c r="E7003" s="103">
        <v>1571948.1302765517</v>
      </c>
      <c r="F7003" s="103">
        <v>677974</v>
      </c>
      <c r="G7003" s="103">
        <v>8</v>
      </c>
      <c r="H7003" t="s">
        <v>54</v>
      </c>
      <c r="I7003" s="103"/>
    </row>
    <row r="7004" spans="1:9" x14ac:dyDescent="0.35">
      <c r="A7004" t="s">
        <v>1491</v>
      </c>
      <c r="B7004" t="s">
        <v>51</v>
      </c>
      <c r="C7004" t="s">
        <v>40</v>
      </c>
      <c r="D7004" t="s">
        <v>40</v>
      </c>
      <c r="E7004" s="103">
        <v>1</v>
      </c>
      <c r="F7004" s="103">
        <v>677974</v>
      </c>
      <c r="G7004" s="103">
        <v>8</v>
      </c>
      <c r="H7004" t="s">
        <v>1078</v>
      </c>
      <c r="I7004" s="103"/>
    </row>
    <row r="7005" spans="1:9" x14ac:dyDescent="0.35">
      <c r="A7005" t="s">
        <v>7020</v>
      </c>
      <c r="B7005" t="s">
        <v>51</v>
      </c>
      <c r="C7005" t="s">
        <v>40</v>
      </c>
      <c r="D7005" t="s">
        <v>5070</v>
      </c>
      <c r="E7005" s="103">
        <v>1.0400604188239213</v>
      </c>
      <c r="F7005" s="103">
        <v>677974</v>
      </c>
      <c r="G7005" s="103">
        <v>8</v>
      </c>
      <c r="H7005" t="s">
        <v>1078</v>
      </c>
      <c r="I7005" s="103"/>
    </row>
    <row r="7006" spans="1:9" x14ac:dyDescent="0.35">
      <c r="A7006" t="s">
        <v>7021</v>
      </c>
      <c r="B7006" t="s">
        <v>51</v>
      </c>
      <c r="C7006" t="s">
        <v>40</v>
      </c>
      <c r="D7006" t="s">
        <v>5071</v>
      </c>
      <c r="E7006" s="103">
        <v>1.0008832125094931</v>
      </c>
      <c r="F7006" s="103">
        <v>677974</v>
      </c>
      <c r="G7006" s="103">
        <v>8</v>
      </c>
      <c r="H7006" t="s">
        <v>1078</v>
      </c>
      <c r="I7006" s="103"/>
    </row>
    <row r="7007" spans="1:9" x14ac:dyDescent="0.35">
      <c r="A7007" t="s">
        <v>7022</v>
      </c>
      <c r="B7007" t="s">
        <v>51</v>
      </c>
      <c r="C7007" t="s">
        <v>40</v>
      </c>
      <c r="D7007" t="s">
        <v>5072</v>
      </c>
      <c r="E7007" s="103">
        <v>1.0368192251100588</v>
      </c>
      <c r="F7007" s="103">
        <v>677974</v>
      </c>
      <c r="G7007" s="103">
        <v>8</v>
      </c>
      <c r="H7007" t="s">
        <v>1078</v>
      </c>
      <c r="I7007" s="103"/>
    </row>
    <row r="7008" spans="1:9" x14ac:dyDescent="0.35">
      <c r="A7008" t="s">
        <v>1492</v>
      </c>
      <c r="B7008" t="s">
        <v>51</v>
      </c>
      <c r="C7008" t="s">
        <v>40</v>
      </c>
      <c r="D7008" t="s">
        <v>42</v>
      </c>
      <c r="E7008" s="103">
        <v>1.0369760508455483</v>
      </c>
      <c r="F7008" s="103">
        <v>677974</v>
      </c>
      <c r="G7008" s="103">
        <v>8</v>
      </c>
      <c r="H7008" t="s">
        <v>1078</v>
      </c>
      <c r="I7008" s="103"/>
    </row>
    <row r="7009" spans="1:9" x14ac:dyDescent="0.35">
      <c r="A7009" t="s">
        <v>2445</v>
      </c>
      <c r="B7009" t="s">
        <v>51</v>
      </c>
      <c r="C7009" t="s">
        <v>40</v>
      </c>
      <c r="D7009" t="s">
        <v>1767</v>
      </c>
      <c r="E7009" s="103">
        <v>1.0340065645706942</v>
      </c>
      <c r="F7009" s="103">
        <v>677974</v>
      </c>
      <c r="G7009" s="103">
        <v>8</v>
      </c>
      <c r="H7009" t="s">
        <v>1078</v>
      </c>
      <c r="I7009" s="103"/>
    </row>
    <row r="7010" spans="1:9" x14ac:dyDescent="0.35">
      <c r="A7010" t="s">
        <v>2446</v>
      </c>
      <c r="B7010" t="s">
        <v>51</v>
      </c>
      <c r="C7010" t="s">
        <v>40</v>
      </c>
      <c r="D7010" t="s">
        <v>1768</v>
      </c>
      <c r="E7010" s="103">
        <v>0.75255067253839214</v>
      </c>
      <c r="F7010" s="103">
        <v>677974</v>
      </c>
      <c r="G7010" s="103">
        <v>8</v>
      </c>
      <c r="H7010" t="s">
        <v>1078</v>
      </c>
      <c r="I7010" s="103"/>
    </row>
    <row r="7011" spans="1:9" x14ac:dyDescent="0.35">
      <c r="A7011" t="s">
        <v>1493</v>
      </c>
      <c r="B7011" t="s">
        <v>51</v>
      </c>
      <c r="C7011" t="s">
        <v>40</v>
      </c>
      <c r="D7011" t="s">
        <v>340</v>
      </c>
      <c r="E7011" s="103">
        <v>1.019384620753498</v>
      </c>
      <c r="F7011" s="103">
        <v>677974</v>
      </c>
      <c r="G7011" s="103">
        <v>8</v>
      </c>
      <c r="H7011" t="s">
        <v>1078</v>
      </c>
      <c r="I7011" s="103"/>
    </row>
    <row r="7012" spans="1:9" x14ac:dyDescent="0.35">
      <c r="A7012" t="s">
        <v>1494</v>
      </c>
      <c r="B7012" t="s">
        <v>51</v>
      </c>
      <c r="C7012" t="s">
        <v>40</v>
      </c>
      <c r="D7012" t="s">
        <v>777</v>
      </c>
      <c r="E7012" s="103">
        <v>2.689529390829275</v>
      </c>
      <c r="F7012" s="103">
        <v>677974</v>
      </c>
      <c r="G7012" s="103">
        <v>8</v>
      </c>
      <c r="H7012" t="s">
        <v>1078</v>
      </c>
      <c r="I7012" s="103"/>
    </row>
    <row r="7013" spans="1:9" x14ac:dyDescent="0.35">
      <c r="A7013" t="s">
        <v>699</v>
      </c>
      <c r="B7013" t="s">
        <v>44</v>
      </c>
      <c r="C7013" t="s">
        <v>40</v>
      </c>
      <c r="D7013" t="s">
        <v>777</v>
      </c>
      <c r="E7013" s="103">
        <v>0</v>
      </c>
      <c r="F7013" s="103">
        <v>677974</v>
      </c>
      <c r="G7013" s="103">
        <v>8</v>
      </c>
      <c r="H7013" t="s">
        <v>54</v>
      </c>
      <c r="I7013" s="103"/>
    </row>
    <row r="7014" spans="1:9" x14ac:dyDescent="0.35">
      <c r="A7014" t="s">
        <v>700</v>
      </c>
      <c r="B7014" t="s">
        <v>45</v>
      </c>
      <c r="C7014" t="s">
        <v>40</v>
      </c>
      <c r="D7014" t="s">
        <v>777</v>
      </c>
      <c r="E7014" s="103">
        <v>0</v>
      </c>
      <c r="F7014" s="103">
        <v>677974</v>
      </c>
      <c r="G7014" s="103">
        <v>8</v>
      </c>
      <c r="H7014" t="s">
        <v>54</v>
      </c>
      <c r="I7014" s="103"/>
    </row>
    <row r="7015" spans="1:9" x14ac:dyDescent="0.35">
      <c r="A7015" t="s">
        <v>701</v>
      </c>
      <c r="B7015" t="s">
        <v>46</v>
      </c>
      <c r="C7015" t="s">
        <v>40</v>
      </c>
      <c r="D7015" t="s">
        <v>777</v>
      </c>
      <c r="E7015" s="103">
        <v>0</v>
      </c>
      <c r="F7015" s="103">
        <v>677974</v>
      </c>
      <c r="G7015" s="103">
        <v>8</v>
      </c>
      <c r="H7015" t="s">
        <v>54</v>
      </c>
      <c r="I7015" s="103"/>
    </row>
    <row r="7016" spans="1:9" x14ac:dyDescent="0.35">
      <c r="A7016" t="s">
        <v>1495</v>
      </c>
      <c r="B7016" t="s">
        <v>51</v>
      </c>
      <c r="C7016" t="s">
        <v>40</v>
      </c>
      <c r="D7016" t="s">
        <v>776</v>
      </c>
      <c r="E7016" s="103">
        <v>6.8083835953807883</v>
      </c>
      <c r="F7016" s="103">
        <v>677974</v>
      </c>
      <c r="G7016" s="103">
        <v>8</v>
      </c>
      <c r="H7016" t="s">
        <v>1078</v>
      </c>
      <c r="I7016" s="103"/>
    </row>
    <row r="7017" spans="1:9" x14ac:dyDescent="0.35">
      <c r="A7017" t="s">
        <v>703</v>
      </c>
      <c r="B7017" t="s">
        <v>44</v>
      </c>
      <c r="C7017" t="s">
        <v>40</v>
      </c>
      <c r="D7017" t="s">
        <v>776</v>
      </c>
      <c r="E7017" s="103">
        <v>0</v>
      </c>
      <c r="F7017" s="103">
        <v>677974</v>
      </c>
      <c r="G7017" s="103">
        <v>8</v>
      </c>
      <c r="H7017" t="s">
        <v>54</v>
      </c>
      <c r="I7017" s="103"/>
    </row>
    <row r="7018" spans="1:9" x14ac:dyDescent="0.35">
      <c r="A7018" t="s">
        <v>704</v>
      </c>
      <c r="B7018" t="s">
        <v>45</v>
      </c>
      <c r="C7018" t="s">
        <v>40</v>
      </c>
      <c r="D7018" t="s">
        <v>776</v>
      </c>
      <c r="E7018" s="103">
        <v>0</v>
      </c>
      <c r="F7018" s="103">
        <v>677974</v>
      </c>
      <c r="G7018" s="103">
        <v>8</v>
      </c>
      <c r="H7018" t="s">
        <v>54</v>
      </c>
      <c r="I7018" s="103"/>
    </row>
    <row r="7019" spans="1:9" x14ac:dyDescent="0.35">
      <c r="A7019" t="s">
        <v>705</v>
      </c>
      <c r="B7019" t="s">
        <v>46</v>
      </c>
      <c r="C7019" t="s">
        <v>40</v>
      </c>
      <c r="D7019" t="s">
        <v>776</v>
      </c>
      <c r="E7019" s="103">
        <v>0</v>
      </c>
      <c r="F7019" s="103">
        <v>677974</v>
      </c>
      <c r="G7019" s="103">
        <v>8</v>
      </c>
      <c r="H7019" t="s">
        <v>54</v>
      </c>
      <c r="I7019" s="103"/>
    </row>
    <row r="7020" spans="1:9" x14ac:dyDescent="0.35">
      <c r="A7020" t="s">
        <v>7023</v>
      </c>
      <c r="B7020" t="s">
        <v>49</v>
      </c>
      <c r="C7020" t="s">
        <v>5070</v>
      </c>
      <c r="D7020" t="s">
        <v>54</v>
      </c>
      <c r="E7020" s="103">
        <v>1</v>
      </c>
      <c r="F7020" s="103">
        <v>677974</v>
      </c>
      <c r="G7020" s="103">
        <v>8</v>
      </c>
      <c r="H7020" t="s">
        <v>54</v>
      </c>
      <c r="I7020" s="103"/>
    </row>
    <row r="7021" spans="1:9" x14ac:dyDescent="0.35">
      <c r="A7021" t="s">
        <v>7024</v>
      </c>
      <c r="B7021" t="s">
        <v>50</v>
      </c>
      <c r="C7021" t="s">
        <v>5070</v>
      </c>
      <c r="D7021" t="s">
        <v>54</v>
      </c>
      <c r="E7021" s="103">
        <v>1515762.9988345073</v>
      </c>
      <c r="F7021" s="103">
        <v>677974</v>
      </c>
      <c r="G7021" s="103">
        <v>8</v>
      </c>
      <c r="H7021" t="s">
        <v>54</v>
      </c>
      <c r="I7021" s="103"/>
    </row>
    <row r="7022" spans="1:9" x14ac:dyDescent="0.35">
      <c r="A7022" t="s">
        <v>7025</v>
      </c>
      <c r="B7022" t="s">
        <v>51</v>
      </c>
      <c r="C7022" t="s">
        <v>5070</v>
      </c>
      <c r="D7022" t="s">
        <v>40</v>
      </c>
      <c r="E7022" s="103">
        <v>0.96419712777906696</v>
      </c>
      <c r="F7022" s="103">
        <v>677974</v>
      </c>
      <c r="G7022" s="103">
        <v>8</v>
      </c>
      <c r="H7022" t="s">
        <v>1078</v>
      </c>
      <c r="I7022" s="103"/>
    </row>
    <row r="7023" spans="1:9" x14ac:dyDescent="0.35">
      <c r="A7023" t="s">
        <v>7026</v>
      </c>
      <c r="B7023" t="s">
        <v>51</v>
      </c>
      <c r="C7023" t="s">
        <v>5070</v>
      </c>
      <c r="D7023" t="s">
        <v>5070</v>
      </c>
      <c r="E7023" s="103">
        <v>1</v>
      </c>
      <c r="F7023" s="103">
        <v>677974</v>
      </c>
      <c r="G7023" s="103">
        <v>8</v>
      </c>
      <c r="H7023" t="s">
        <v>1078</v>
      </c>
      <c r="I7023" s="103"/>
    </row>
    <row r="7024" spans="1:9" x14ac:dyDescent="0.35">
      <c r="A7024" t="s">
        <v>7027</v>
      </c>
      <c r="B7024" t="s">
        <v>51</v>
      </c>
      <c r="C7024" t="s">
        <v>5070</v>
      </c>
      <c r="D7024" t="s">
        <v>5071</v>
      </c>
      <c r="E7024" s="103">
        <v>0.96499415669042365</v>
      </c>
      <c r="F7024" s="103">
        <v>677974</v>
      </c>
      <c r="G7024" s="103">
        <v>8</v>
      </c>
      <c r="H7024" t="s">
        <v>1078</v>
      </c>
      <c r="I7024" s="103"/>
    </row>
    <row r="7025" spans="1:9" x14ac:dyDescent="0.35">
      <c r="A7025" t="s">
        <v>7028</v>
      </c>
      <c r="B7025" t="s">
        <v>51</v>
      </c>
      <c r="C7025" t="s">
        <v>5070</v>
      </c>
      <c r="D7025" t="s">
        <v>5072</v>
      </c>
      <c r="E7025" s="103">
        <v>0.9978931980281418</v>
      </c>
      <c r="F7025" s="103">
        <v>677974</v>
      </c>
      <c r="G7025" s="103">
        <v>8</v>
      </c>
      <c r="H7025" t="s">
        <v>1078</v>
      </c>
      <c r="I7025" s="103"/>
    </row>
    <row r="7026" spans="1:9" x14ac:dyDescent="0.35">
      <c r="A7026" t="s">
        <v>7029</v>
      </c>
      <c r="B7026" t="s">
        <v>51</v>
      </c>
      <c r="C7026" t="s">
        <v>5070</v>
      </c>
      <c r="D7026" t="s">
        <v>42</v>
      </c>
      <c r="E7026" s="103">
        <v>0.99712179234490173</v>
      </c>
      <c r="F7026" s="103">
        <v>677974</v>
      </c>
      <c r="G7026" s="103">
        <v>8</v>
      </c>
      <c r="H7026" t="s">
        <v>1078</v>
      </c>
      <c r="I7026" s="103"/>
    </row>
    <row r="7027" spans="1:9" x14ac:dyDescent="0.35">
      <c r="A7027" t="s">
        <v>7030</v>
      </c>
      <c r="B7027" t="s">
        <v>51</v>
      </c>
      <c r="C7027" t="s">
        <v>5070</v>
      </c>
      <c r="D7027" t="s">
        <v>1767</v>
      </c>
      <c r="E7027" s="103">
        <v>0.99426695479437899</v>
      </c>
      <c r="F7027" s="103">
        <v>677974</v>
      </c>
      <c r="G7027" s="103">
        <v>8</v>
      </c>
      <c r="H7027" t="s">
        <v>1078</v>
      </c>
      <c r="I7027" s="103"/>
    </row>
    <row r="7028" spans="1:9" x14ac:dyDescent="0.35">
      <c r="A7028" t="s">
        <v>7031</v>
      </c>
      <c r="B7028" t="s">
        <v>51</v>
      </c>
      <c r="C7028" t="s">
        <v>5070</v>
      </c>
      <c r="D7028" t="s">
        <v>1768</v>
      </c>
      <c r="E7028" s="103">
        <v>0.72629384762229754</v>
      </c>
      <c r="F7028" s="103">
        <v>677974</v>
      </c>
      <c r="G7028" s="103">
        <v>8</v>
      </c>
      <c r="H7028" t="s">
        <v>1078</v>
      </c>
      <c r="I7028" s="103"/>
    </row>
    <row r="7029" spans="1:9" x14ac:dyDescent="0.35">
      <c r="A7029" t="s">
        <v>7032</v>
      </c>
      <c r="B7029" t="s">
        <v>51</v>
      </c>
      <c r="C7029" t="s">
        <v>5070</v>
      </c>
      <c r="D7029" t="s">
        <v>340</v>
      </c>
      <c r="E7029" s="103">
        <v>0.98106787014547281</v>
      </c>
      <c r="F7029" s="103">
        <v>677974</v>
      </c>
      <c r="G7029" s="103">
        <v>8</v>
      </c>
      <c r="H7029" t="s">
        <v>1078</v>
      </c>
      <c r="I7029" s="103"/>
    </row>
    <row r="7030" spans="1:9" x14ac:dyDescent="0.35">
      <c r="A7030" t="s">
        <v>7033</v>
      </c>
      <c r="B7030" t="s">
        <v>51</v>
      </c>
      <c r="C7030" t="s">
        <v>5070</v>
      </c>
      <c r="D7030" t="s">
        <v>777</v>
      </c>
      <c r="E7030" s="103">
        <v>2.5933074710624466</v>
      </c>
      <c r="F7030" s="103">
        <v>677974</v>
      </c>
      <c r="G7030" s="103">
        <v>8</v>
      </c>
      <c r="H7030" t="s">
        <v>1078</v>
      </c>
      <c r="I7030" s="103"/>
    </row>
    <row r="7031" spans="1:9" x14ac:dyDescent="0.35">
      <c r="A7031" t="s">
        <v>7034</v>
      </c>
      <c r="B7031" t="s">
        <v>44</v>
      </c>
      <c r="C7031" t="s">
        <v>5070</v>
      </c>
      <c r="D7031" t="s">
        <v>777</v>
      </c>
      <c r="E7031" s="103">
        <v>0</v>
      </c>
      <c r="F7031" s="103">
        <v>677974</v>
      </c>
      <c r="G7031" s="103">
        <v>8</v>
      </c>
      <c r="H7031" t="s">
        <v>54</v>
      </c>
      <c r="I7031" s="103"/>
    </row>
    <row r="7032" spans="1:9" x14ac:dyDescent="0.35">
      <c r="A7032" t="s">
        <v>7035</v>
      </c>
      <c r="B7032" t="s">
        <v>45</v>
      </c>
      <c r="C7032" t="s">
        <v>5070</v>
      </c>
      <c r="D7032" t="s">
        <v>777</v>
      </c>
      <c r="E7032" s="103">
        <v>0</v>
      </c>
      <c r="F7032" s="103">
        <v>677974</v>
      </c>
      <c r="G7032" s="103">
        <v>8</v>
      </c>
      <c r="H7032" t="s">
        <v>54</v>
      </c>
      <c r="I7032" s="103"/>
    </row>
    <row r="7033" spans="1:9" x14ac:dyDescent="0.35">
      <c r="A7033" t="s">
        <v>7036</v>
      </c>
      <c r="B7033" t="s">
        <v>46</v>
      </c>
      <c r="C7033" t="s">
        <v>5070</v>
      </c>
      <c r="D7033" t="s">
        <v>777</v>
      </c>
      <c r="E7033" s="103">
        <v>0</v>
      </c>
      <c r="F7033" s="103">
        <v>677974</v>
      </c>
      <c r="G7033" s="103">
        <v>8</v>
      </c>
      <c r="H7033" t="s">
        <v>54</v>
      </c>
      <c r="I7033" s="103"/>
    </row>
    <row r="7034" spans="1:9" x14ac:dyDescent="0.35">
      <c r="A7034" t="s">
        <v>7037</v>
      </c>
      <c r="B7034" t="s">
        <v>51</v>
      </c>
      <c r="C7034" t="s">
        <v>5070</v>
      </c>
      <c r="D7034" t="s">
        <v>776</v>
      </c>
      <c r="E7034" s="103">
        <v>6.5649790288375058</v>
      </c>
      <c r="F7034" s="103">
        <v>677974</v>
      </c>
      <c r="G7034" s="103">
        <v>8</v>
      </c>
      <c r="H7034" t="s">
        <v>1078</v>
      </c>
      <c r="I7034" s="103"/>
    </row>
    <row r="7035" spans="1:9" x14ac:dyDescent="0.35">
      <c r="A7035" t="s">
        <v>7038</v>
      </c>
      <c r="B7035" t="s">
        <v>44</v>
      </c>
      <c r="C7035" t="s">
        <v>5070</v>
      </c>
      <c r="D7035" t="s">
        <v>776</v>
      </c>
      <c r="E7035" s="103">
        <v>0</v>
      </c>
      <c r="F7035" s="103">
        <v>677974</v>
      </c>
      <c r="G7035" s="103">
        <v>8</v>
      </c>
      <c r="H7035" t="s">
        <v>54</v>
      </c>
      <c r="I7035" s="103"/>
    </row>
    <row r="7036" spans="1:9" x14ac:dyDescent="0.35">
      <c r="A7036" t="s">
        <v>7039</v>
      </c>
      <c r="B7036" t="s">
        <v>45</v>
      </c>
      <c r="C7036" t="s">
        <v>5070</v>
      </c>
      <c r="D7036" t="s">
        <v>776</v>
      </c>
      <c r="E7036" s="103">
        <v>0</v>
      </c>
      <c r="F7036" s="103">
        <v>677974</v>
      </c>
      <c r="G7036" s="103">
        <v>8</v>
      </c>
      <c r="H7036" t="s">
        <v>54</v>
      </c>
      <c r="I7036" s="103"/>
    </row>
    <row r="7037" spans="1:9" x14ac:dyDescent="0.35">
      <c r="A7037" t="s">
        <v>7040</v>
      </c>
      <c r="B7037" t="s">
        <v>46</v>
      </c>
      <c r="C7037" t="s">
        <v>5070</v>
      </c>
      <c r="D7037" t="s">
        <v>776</v>
      </c>
      <c r="E7037" s="103">
        <v>0</v>
      </c>
      <c r="F7037" s="103">
        <v>677974</v>
      </c>
      <c r="G7037" s="103">
        <v>8</v>
      </c>
      <c r="H7037" t="s">
        <v>54</v>
      </c>
      <c r="I7037" s="103"/>
    </row>
    <row r="7038" spans="1:9" x14ac:dyDescent="0.35">
      <c r="A7038" t="s">
        <v>7041</v>
      </c>
      <c r="B7038" t="s">
        <v>49</v>
      </c>
      <c r="C7038" t="s">
        <v>5071</v>
      </c>
      <c r="D7038" t="s">
        <v>54</v>
      </c>
      <c r="E7038" s="103">
        <v>1</v>
      </c>
      <c r="F7038" s="103">
        <v>677974</v>
      </c>
      <c r="G7038" s="103">
        <v>8</v>
      </c>
      <c r="H7038" t="s">
        <v>54</v>
      </c>
      <c r="I7038" s="103"/>
    </row>
    <row r="7039" spans="1:9" x14ac:dyDescent="0.35">
      <c r="A7039" t="s">
        <v>7042</v>
      </c>
      <c r="B7039" t="s">
        <v>50</v>
      </c>
      <c r="C7039" t="s">
        <v>5071</v>
      </c>
      <c r="D7039" t="s">
        <v>54</v>
      </c>
      <c r="E7039" s="103">
        <v>1570625.9680872036</v>
      </c>
      <c r="F7039" s="103">
        <v>677974</v>
      </c>
      <c r="G7039" s="103">
        <v>8</v>
      </c>
      <c r="H7039" t="s">
        <v>54</v>
      </c>
      <c r="I7039" s="103"/>
    </row>
    <row r="7040" spans="1:9" x14ac:dyDescent="0.35">
      <c r="A7040" t="s">
        <v>7043</v>
      </c>
      <c r="B7040" t="s">
        <v>51</v>
      </c>
      <c r="C7040" t="s">
        <v>5071</v>
      </c>
      <c r="D7040" t="s">
        <v>40</v>
      </c>
      <c r="E7040" s="103">
        <v>0.99915145654166682</v>
      </c>
      <c r="F7040" s="103">
        <v>677974</v>
      </c>
      <c r="G7040" s="103">
        <v>8</v>
      </c>
      <c r="H7040" t="s">
        <v>1078</v>
      </c>
      <c r="I7040" s="103"/>
    </row>
    <row r="7041" spans="1:9" x14ac:dyDescent="0.35">
      <c r="A7041" t="s">
        <v>7044</v>
      </c>
      <c r="B7041" t="s">
        <v>51</v>
      </c>
      <c r="C7041" t="s">
        <v>5071</v>
      </c>
      <c r="D7041" t="s">
        <v>5070</v>
      </c>
      <c r="E7041" s="103">
        <v>1.0390913150611756</v>
      </c>
      <c r="F7041" s="103">
        <v>677974</v>
      </c>
      <c r="G7041" s="103">
        <v>8</v>
      </c>
      <c r="H7041" t="s">
        <v>1078</v>
      </c>
      <c r="I7041" s="103"/>
    </row>
    <row r="7042" spans="1:9" x14ac:dyDescent="0.35">
      <c r="A7042" t="s">
        <v>7045</v>
      </c>
      <c r="B7042" t="s">
        <v>51</v>
      </c>
      <c r="C7042" t="s">
        <v>5071</v>
      </c>
      <c r="D7042" t="s">
        <v>5071</v>
      </c>
      <c r="E7042" s="103">
        <v>1</v>
      </c>
      <c r="F7042" s="103">
        <v>677974</v>
      </c>
      <c r="G7042" s="103">
        <v>8</v>
      </c>
      <c r="H7042" t="s">
        <v>1078</v>
      </c>
      <c r="I7042" s="103"/>
    </row>
    <row r="7043" spans="1:9" x14ac:dyDescent="0.35">
      <c r="A7043" t="s">
        <v>7046</v>
      </c>
      <c r="B7043" t="s">
        <v>51</v>
      </c>
      <c r="C7043" t="s">
        <v>5071</v>
      </c>
      <c r="D7043" t="s">
        <v>5072</v>
      </c>
      <c r="E7043" s="103">
        <v>1.0359186540497176</v>
      </c>
      <c r="F7043" s="103">
        <v>677974</v>
      </c>
      <c r="G7043" s="103">
        <v>8</v>
      </c>
      <c r="H7043" t="s">
        <v>1078</v>
      </c>
      <c r="I7043" s="103"/>
    </row>
    <row r="7044" spans="1:9" x14ac:dyDescent="0.35">
      <c r="A7044" t="s">
        <v>7047</v>
      </c>
      <c r="B7044" t="s">
        <v>51</v>
      </c>
      <c r="C7044" t="s">
        <v>5071</v>
      </c>
      <c r="D7044" t="s">
        <v>42</v>
      </c>
      <c r="E7044" s="103">
        <v>1.0360113215304778</v>
      </c>
      <c r="F7044" s="103">
        <v>677974</v>
      </c>
      <c r="G7044" s="103">
        <v>8</v>
      </c>
      <c r="H7044" t="s">
        <v>1078</v>
      </c>
      <c r="I7044" s="103"/>
    </row>
    <row r="7045" spans="1:9" x14ac:dyDescent="0.35">
      <c r="A7045" t="s">
        <v>7048</v>
      </c>
      <c r="B7045" t="s">
        <v>51</v>
      </c>
      <c r="C7045" t="s">
        <v>5071</v>
      </c>
      <c r="D7045" t="s">
        <v>1767</v>
      </c>
      <c r="E7045" s="103">
        <v>1.0330438438536753</v>
      </c>
      <c r="F7045" s="103">
        <v>677974</v>
      </c>
      <c r="G7045" s="103">
        <v>8</v>
      </c>
      <c r="H7045" t="s">
        <v>1078</v>
      </c>
      <c r="I7045" s="103"/>
    </row>
    <row r="7046" spans="1:9" x14ac:dyDescent="0.35">
      <c r="A7046" t="s">
        <v>7049</v>
      </c>
      <c r="B7046" t="s">
        <v>51</v>
      </c>
      <c r="C7046" t="s">
        <v>5071</v>
      </c>
      <c r="D7046" t="s">
        <v>1768</v>
      </c>
      <c r="E7046" s="103">
        <v>0.75185338913443667</v>
      </c>
      <c r="F7046" s="103">
        <v>677974</v>
      </c>
      <c r="G7046" s="103">
        <v>8</v>
      </c>
      <c r="H7046" t="s">
        <v>1078</v>
      </c>
      <c r="I7046" s="103"/>
    </row>
    <row r="7047" spans="1:9" x14ac:dyDescent="0.35">
      <c r="A7047" t="s">
        <v>7050</v>
      </c>
      <c r="B7047" t="s">
        <v>51</v>
      </c>
      <c r="C7047" t="s">
        <v>5071</v>
      </c>
      <c r="D7047" t="s">
        <v>340</v>
      </c>
      <c r="E7047" s="103">
        <v>1.0187198013444212</v>
      </c>
      <c r="F7047" s="103">
        <v>677974</v>
      </c>
      <c r="G7047" s="103">
        <v>8</v>
      </c>
      <c r="H7047" t="s">
        <v>1078</v>
      </c>
      <c r="I7047" s="103"/>
    </row>
    <row r="7048" spans="1:9" x14ac:dyDescent="0.35">
      <c r="A7048" t="s">
        <v>7051</v>
      </c>
      <c r="B7048" t="s">
        <v>51</v>
      </c>
      <c r="C7048" t="s">
        <v>5071</v>
      </c>
      <c r="D7048" t="s">
        <v>777</v>
      </c>
      <c r="E7048" s="103">
        <v>2.6872815265021579</v>
      </c>
      <c r="F7048" s="103">
        <v>677974</v>
      </c>
      <c r="G7048" s="103">
        <v>8</v>
      </c>
      <c r="H7048" t="s">
        <v>1078</v>
      </c>
      <c r="I7048" s="103"/>
    </row>
    <row r="7049" spans="1:9" x14ac:dyDescent="0.35">
      <c r="A7049" t="s">
        <v>7052</v>
      </c>
      <c r="B7049" t="s">
        <v>44</v>
      </c>
      <c r="C7049" t="s">
        <v>5071</v>
      </c>
      <c r="D7049" t="s">
        <v>777</v>
      </c>
      <c r="E7049" s="103">
        <v>0</v>
      </c>
      <c r="F7049" s="103">
        <v>677974</v>
      </c>
      <c r="G7049" s="103">
        <v>8</v>
      </c>
      <c r="H7049" t="s">
        <v>54</v>
      </c>
      <c r="I7049" s="103"/>
    </row>
    <row r="7050" spans="1:9" x14ac:dyDescent="0.35">
      <c r="A7050" t="s">
        <v>7053</v>
      </c>
      <c r="B7050" t="s">
        <v>45</v>
      </c>
      <c r="C7050" t="s">
        <v>5071</v>
      </c>
      <c r="D7050" t="s">
        <v>777</v>
      </c>
      <c r="E7050" s="103">
        <v>0</v>
      </c>
      <c r="F7050" s="103">
        <v>677974</v>
      </c>
      <c r="G7050" s="103">
        <v>8</v>
      </c>
      <c r="H7050" t="s">
        <v>54</v>
      </c>
      <c r="I7050" s="103"/>
    </row>
    <row r="7051" spans="1:9" x14ac:dyDescent="0.35">
      <c r="A7051" t="s">
        <v>7054</v>
      </c>
      <c r="B7051" t="s">
        <v>46</v>
      </c>
      <c r="C7051" t="s">
        <v>5071</v>
      </c>
      <c r="D7051" t="s">
        <v>777</v>
      </c>
      <c r="E7051" s="103">
        <v>0</v>
      </c>
      <c r="F7051" s="103">
        <v>677974</v>
      </c>
      <c r="G7051" s="103">
        <v>8</v>
      </c>
      <c r="H7051" t="s">
        <v>54</v>
      </c>
      <c r="I7051" s="103"/>
    </row>
    <row r="7052" spans="1:9" x14ac:dyDescent="0.35">
      <c r="A7052" t="s">
        <v>7055</v>
      </c>
      <c r="B7052" t="s">
        <v>51</v>
      </c>
      <c r="C7052" t="s">
        <v>5071</v>
      </c>
      <c r="D7052" t="s">
        <v>776</v>
      </c>
      <c r="E7052" s="103">
        <v>6.8026659360518611</v>
      </c>
      <c r="F7052" s="103">
        <v>677974</v>
      </c>
      <c r="G7052" s="103">
        <v>8</v>
      </c>
      <c r="H7052" t="s">
        <v>1078</v>
      </c>
      <c r="I7052" s="103"/>
    </row>
    <row r="7053" spans="1:9" x14ac:dyDescent="0.35">
      <c r="A7053" t="s">
        <v>7056</v>
      </c>
      <c r="B7053" t="s">
        <v>44</v>
      </c>
      <c r="C7053" t="s">
        <v>5071</v>
      </c>
      <c r="D7053" t="s">
        <v>776</v>
      </c>
      <c r="E7053" s="103">
        <v>0</v>
      </c>
      <c r="F7053" s="103">
        <v>677974</v>
      </c>
      <c r="G7053" s="103">
        <v>8</v>
      </c>
      <c r="H7053" t="s">
        <v>54</v>
      </c>
      <c r="I7053" s="103"/>
    </row>
    <row r="7054" spans="1:9" x14ac:dyDescent="0.35">
      <c r="A7054" t="s">
        <v>7057</v>
      </c>
      <c r="B7054" t="s">
        <v>45</v>
      </c>
      <c r="C7054" t="s">
        <v>5071</v>
      </c>
      <c r="D7054" t="s">
        <v>776</v>
      </c>
      <c r="E7054" s="103">
        <v>0</v>
      </c>
      <c r="F7054" s="103">
        <v>677974</v>
      </c>
      <c r="G7054" s="103">
        <v>8</v>
      </c>
      <c r="H7054" t="s">
        <v>54</v>
      </c>
      <c r="I7054" s="103"/>
    </row>
    <row r="7055" spans="1:9" x14ac:dyDescent="0.35">
      <c r="A7055" t="s">
        <v>7058</v>
      </c>
      <c r="B7055" t="s">
        <v>46</v>
      </c>
      <c r="C7055" t="s">
        <v>5071</v>
      </c>
      <c r="D7055" t="s">
        <v>776</v>
      </c>
      <c r="E7055" s="103">
        <v>0</v>
      </c>
      <c r="F7055" s="103">
        <v>677974</v>
      </c>
      <c r="G7055" s="103">
        <v>8</v>
      </c>
      <c r="H7055" t="s">
        <v>54</v>
      </c>
      <c r="I7055" s="103"/>
    </row>
    <row r="7056" spans="1:9" x14ac:dyDescent="0.35">
      <c r="A7056" t="s">
        <v>8631</v>
      </c>
      <c r="B7056" t="s">
        <v>51</v>
      </c>
      <c r="C7056" t="s">
        <v>58</v>
      </c>
      <c r="D7056" t="s">
        <v>40</v>
      </c>
      <c r="E7056" s="103">
        <v>0.96628150575258442</v>
      </c>
      <c r="F7056" s="103">
        <v>677974</v>
      </c>
      <c r="G7056" s="103">
        <v>8</v>
      </c>
      <c r="H7056" t="s">
        <v>1078</v>
      </c>
      <c r="I7056" s="103"/>
    </row>
    <row r="7057" spans="1:9" x14ac:dyDescent="0.35">
      <c r="A7057" t="s">
        <v>8632</v>
      </c>
      <c r="B7057" t="s">
        <v>51</v>
      </c>
      <c r="C7057" t="s">
        <v>58</v>
      </c>
      <c r="D7057" t="s">
        <v>5070</v>
      </c>
      <c r="E7057" s="103">
        <v>0.99935370674176682</v>
      </c>
      <c r="F7057" s="103">
        <v>677974</v>
      </c>
      <c r="G7057" s="103">
        <v>8</v>
      </c>
      <c r="H7057" t="s">
        <v>1078</v>
      </c>
      <c r="I7057" s="103"/>
    </row>
    <row r="7058" spans="1:9" x14ac:dyDescent="0.35">
      <c r="A7058" t="s">
        <v>8633</v>
      </c>
      <c r="B7058" t="s">
        <v>51</v>
      </c>
      <c r="C7058" t="s">
        <v>58</v>
      </c>
      <c r="D7058" t="s">
        <v>5071</v>
      </c>
      <c r="E7058" s="103">
        <v>0.97674335971592907</v>
      </c>
      <c r="F7058" s="103">
        <v>677974</v>
      </c>
      <c r="G7058" s="103">
        <v>8</v>
      </c>
      <c r="H7058" t="s">
        <v>1078</v>
      </c>
      <c r="I7058" s="103"/>
    </row>
    <row r="7059" spans="1:9" x14ac:dyDescent="0.35">
      <c r="A7059" t="s">
        <v>8634</v>
      </c>
      <c r="B7059" t="s">
        <v>51</v>
      </c>
      <c r="C7059" t="s">
        <v>58</v>
      </c>
      <c r="D7059" t="s">
        <v>5072</v>
      </c>
      <c r="E7059" s="103">
        <v>0.99935370674176682</v>
      </c>
      <c r="F7059" s="103">
        <v>677974</v>
      </c>
      <c r="G7059" s="103">
        <v>8</v>
      </c>
      <c r="H7059" t="s">
        <v>1078</v>
      </c>
      <c r="I7059" s="103"/>
    </row>
    <row r="7060" spans="1:9" x14ac:dyDescent="0.35">
      <c r="A7060" t="s">
        <v>8635</v>
      </c>
      <c r="B7060" t="s">
        <v>51</v>
      </c>
      <c r="C7060" t="s">
        <v>58</v>
      </c>
      <c r="D7060" t="s">
        <v>42</v>
      </c>
      <c r="E7060" s="103">
        <v>0.99597239022182571</v>
      </c>
      <c r="F7060" s="103">
        <v>677974</v>
      </c>
      <c r="G7060" s="103">
        <v>8</v>
      </c>
      <c r="H7060" t="s">
        <v>1078</v>
      </c>
      <c r="I7060" s="103"/>
    </row>
    <row r="7061" spans="1:9" x14ac:dyDescent="0.35">
      <c r="A7061" t="s">
        <v>8636</v>
      </c>
      <c r="B7061" t="s">
        <v>51</v>
      </c>
      <c r="C7061" t="s">
        <v>58</v>
      </c>
      <c r="D7061" t="s">
        <v>1767</v>
      </c>
      <c r="E7061" s="103">
        <v>0.99352930434053333</v>
      </c>
      <c r="F7061" s="103">
        <v>677974</v>
      </c>
      <c r="G7061" s="103">
        <v>8</v>
      </c>
      <c r="H7061" t="s">
        <v>1078</v>
      </c>
      <c r="I7061" s="103"/>
    </row>
    <row r="7062" spans="1:9" x14ac:dyDescent="0.35">
      <c r="A7062" t="s">
        <v>8637</v>
      </c>
      <c r="B7062" t="s">
        <v>51</v>
      </c>
      <c r="C7062" t="s">
        <v>58</v>
      </c>
      <c r="D7062" t="s">
        <v>1768</v>
      </c>
      <c r="E7062" s="103">
        <v>0.66276298371346332</v>
      </c>
      <c r="F7062" s="103">
        <v>677974</v>
      </c>
      <c r="G7062" s="103">
        <v>8</v>
      </c>
      <c r="H7062" t="s">
        <v>1078</v>
      </c>
      <c r="I7062" s="103"/>
    </row>
    <row r="7063" spans="1:9" x14ac:dyDescent="0.35">
      <c r="A7063" t="s">
        <v>8638</v>
      </c>
      <c r="B7063" t="s">
        <v>51</v>
      </c>
      <c r="C7063" t="s">
        <v>58</v>
      </c>
      <c r="D7063" t="s">
        <v>340</v>
      </c>
      <c r="E7063" s="103">
        <v>0.95657435427224236</v>
      </c>
      <c r="F7063" s="103">
        <v>677974</v>
      </c>
      <c r="G7063" s="103">
        <v>8</v>
      </c>
      <c r="H7063" t="s">
        <v>1078</v>
      </c>
      <c r="I7063" s="103"/>
    </row>
    <row r="7064" spans="1:9" x14ac:dyDescent="0.35">
      <c r="A7064" t="s">
        <v>8639</v>
      </c>
      <c r="B7064" t="s">
        <v>51</v>
      </c>
      <c r="C7064" t="s">
        <v>58</v>
      </c>
      <c r="D7064" t="s">
        <v>777</v>
      </c>
      <c r="E7064" s="103">
        <v>2.5176934562152327</v>
      </c>
      <c r="F7064" s="103">
        <v>677974</v>
      </c>
      <c r="G7064" s="103">
        <v>8</v>
      </c>
      <c r="H7064" t="s">
        <v>1078</v>
      </c>
      <c r="I7064" s="103"/>
    </row>
    <row r="7065" spans="1:9" x14ac:dyDescent="0.35">
      <c r="A7065" t="s">
        <v>8640</v>
      </c>
      <c r="B7065" t="s">
        <v>51</v>
      </c>
      <c r="C7065" t="s">
        <v>58</v>
      </c>
      <c r="D7065" t="s">
        <v>776</v>
      </c>
      <c r="E7065" s="103">
        <v>6.2710161727719944</v>
      </c>
      <c r="F7065" s="103">
        <v>677974</v>
      </c>
      <c r="G7065" s="103">
        <v>8</v>
      </c>
      <c r="H7065" t="s">
        <v>1078</v>
      </c>
      <c r="I7065" s="103"/>
    </row>
    <row r="7066" spans="1:9" x14ac:dyDescent="0.35">
      <c r="A7066" t="s">
        <v>382</v>
      </c>
      <c r="B7066" t="s">
        <v>47</v>
      </c>
      <c r="C7066" t="s">
        <v>353</v>
      </c>
      <c r="D7066" t="s">
        <v>54</v>
      </c>
      <c r="E7066" s="103">
        <v>351468</v>
      </c>
      <c r="F7066" s="103">
        <v>677974</v>
      </c>
      <c r="G7066" s="103">
        <v>8</v>
      </c>
      <c r="H7066" t="s">
        <v>54</v>
      </c>
      <c r="I7066" s="103"/>
    </row>
    <row r="7067" spans="1:9" x14ac:dyDescent="0.35">
      <c r="A7067" t="s">
        <v>383</v>
      </c>
      <c r="B7067" t="s">
        <v>48</v>
      </c>
      <c r="C7067" t="s">
        <v>353</v>
      </c>
      <c r="D7067" t="s">
        <v>54</v>
      </c>
      <c r="E7067" s="103">
        <v>34960826318.694344</v>
      </c>
      <c r="F7067" s="103">
        <v>677974</v>
      </c>
      <c r="G7067" s="103">
        <v>8</v>
      </c>
      <c r="H7067" t="s">
        <v>54</v>
      </c>
      <c r="I7067" s="103"/>
    </row>
    <row r="7068" spans="1:9" x14ac:dyDescent="0.35">
      <c r="A7068" t="s">
        <v>384</v>
      </c>
      <c r="B7068" t="s">
        <v>49</v>
      </c>
      <c r="C7068" t="s">
        <v>353</v>
      </c>
      <c r="D7068" t="s">
        <v>54</v>
      </c>
      <c r="E7068" s="103">
        <v>0.51840926053211478</v>
      </c>
      <c r="F7068" s="103">
        <v>677974</v>
      </c>
      <c r="G7068" s="103">
        <v>8</v>
      </c>
      <c r="H7068" t="s">
        <v>54</v>
      </c>
      <c r="I7068" s="103"/>
    </row>
    <row r="7069" spans="1:9" x14ac:dyDescent="0.35">
      <c r="A7069" t="s">
        <v>385</v>
      </c>
      <c r="B7069" t="s">
        <v>50</v>
      </c>
      <c r="C7069" t="s">
        <v>353</v>
      </c>
      <c r="D7069" t="s">
        <v>54</v>
      </c>
      <c r="E7069" s="103">
        <v>51566.61806897365</v>
      </c>
      <c r="F7069" s="103">
        <v>677974</v>
      </c>
      <c r="G7069" s="103">
        <v>8</v>
      </c>
      <c r="H7069" t="s">
        <v>54</v>
      </c>
      <c r="I7069" s="103"/>
    </row>
    <row r="7070" spans="1:9" x14ac:dyDescent="0.35">
      <c r="A7070" t="s">
        <v>7059</v>
      </c>
      <c r="B7070" t="s">
        <v>49</v>
      </c>
      <c r="C7070" t="s">
        <v>5072</v>
      </c>
      <c r="D7070" t="s">
        <v>54</v>
      </c>
      <c r="E7070" s="103">
        <v>1</v>
      </c>
      <c r="F7070" s="103">
        <v>677974</v>
      </c>
      <c r="G7070" s="103">
        <v>8</v>
      </c>
      <c r="H7070" t="s">
        <v>54</v>
      </c>
      <c r="I7070" s="103"/>
    </row>
    <row r="7071" spans="1:9" x14ac:dyDescent="0.35">
      <c r="A7071" t="s">
        <v>7060</v>
      </c>
      <c r="B7071" t="s">
        <v>50</v>
      </c>
      <c r="C7071" t="s">
        <v>5072</v>
      </c>
      <c r="D7071" t="s">
        <v>54</v>
      </c>
      <c r="E7071" s="103">
        <v>1519059.3500182298</v>
      </c>
      <c r="F7071" s="103">
        <v>677974</v>
      </c>
      <c r="G7071" s="103">
        <v>8</v>
      </c>
      <c r="H7071" t="s">
        <v>54</v>
      </c>
      <c r="I7071" s="103"/>
    </row>
    <row r="7072" spans="1:9" x14ac:dyDescent="0.35">
      <c r="A7072" t="s">
        <v>7061</v>
      </c>
      <c r="B7072" t="s">
        <v>51</v>
      </c>
      <c r="C7072" t="s">
        <v>5072</v>
      </c>
      <c r="D7072" t="s">
        <v>40</v>
      </c>
      <c r="E7072" s="103">
        <v>0.96622352638658493</v>
      </c>
      <c r="F7072" s="103">
        <v>677974</v>
      </c>
      <c r="G7072" s="103">
        <v>8</v>
      </c>
      <c r="H7072" t="s">
        <v>1078</v>
      </c>
      <c r="I7072" s="103"/>
    </row>
    <row r="7073" spans="1:9" x14ac:dyDescent="0.35">
      <c r="A7073" t="s">
        <v>7062</v>
      </c>
      <c r="B7073" t="s">
        <v>51</v>
      </c>
      <c r="C7073" t="s">
        <v>5072</v>
      </c>
      <c r="D7073" t="s">
        <v>5070</v>
      </c>
      <c r="E7073" s="103">
        <v>1.0030921061917362</v>
      </c>
      <c r="F7073" s="103">
        <v>677974</v>
      </c>
      <c r="G7073" s="103">
        <v>8</v>
      </c>
      <c r="H7073" t="s">
        <v>1078</v>
      </c>
      <c r="I7073" s="103"/>
    </row>
    <row r="7074" spans="1:9" x14ac:dyDescent="0.35">
      <c r="A7074" t="s">
        <v>7063</v>
      </c>
      <c r="B7074" t="s">
        <v>51</v>
      </c>
      <c r="C7074" t="s">
        <v>5072</v>
      </c>
      <c r="D7074" t="s">
        <v>5071</v>
      </c>
      <c r="E7074" s="103">
        <v>0.96705612616479941</v>
      </c>
      <c r="F7074" s="103">
        <v>677974</v>
      </c>
      <c r="G7074" s="103">
        <v>8</v>
      </c>
      <c r="H7074" t="s">
        <v>1078</v>
      </c>
      <c r="I7074" s="103"/>
    </row>
    <row r="7075" spans="1:9" x14ac:dyDescent="0.35">
      <c r="A7075" t="s">
        <v>7064</v>
      </c>
      <c r="B7075" t="s">
        <v>51</v>
      </c>
      <c r="C7075" t="s">
        <v>5072</v>
      </c>
      <c r="D7075" t="s">
        <v>5072</v>
      </c>
      <c r="E7075" s="103">
        <v>1</v>
      </c>
      <c r="F7075" s="103">
        <v>677974</v>
      </c>
      <c r="G7075" s="103">
        <v>8</v>
      </c>
      <c r="H7075" t="s">
        <v>1078</v>
      </c>
      <c r="I7075" s="103"/>
    </row>
    <row r="7076" spans="1:9" x14ac:dyDescent="0.35">
      <c r="A7076" t="s">
        <v>7065</v>
      </c>
      <c r="B7076" t="s">
        <v>51</v>
      </c>
      <c r="C7076" t="s">
        <v>5072</v>
      </c>
      <c r="D7076" t="s">
        <v>42</v>
      </c>
      <c r="E7076" s="103">
        <v>1.0001659039911963</v>
      </c>
      <c r="F7076" s="103">
        <v>677974</v>
      </c>
      <c r="G7076" s="103">
        <v>8</v>
      </c>
      <c r="H7076" t="s">
        <v>1078</v>
      </c>
      <c r="I7076" s="103"/>
    </row>
    <row r="7077" spans="1:9" x14ac:dyDescent="0.35">
      <c r="A7077" t="s">
        <v>7066</v>
      </c>
      <c r="B7077" t="s">
        <v>51</v>
      </c>
      <c r="C7077" t="s">
        <v>5072</v>
      </c>
      <c r="D7077" t="s">
        <v>1767</v>
      </c>
      <c r="E7077" s="103">
        <v>0.99730936641822432</v>
      </c>
      <c r="F7077" s="103">
        <v>677974</v>
      </c>
      <c r="G7077" s="103">
        <v>8</v>
      </c>
      <c r="H7077" t="s">
        <v>1078</v>
      </c>
      <c r="I7077" s="103"/>
    </row>
    <row r="7078" spans="1:9" x14ac:dyDescent="0.35">
      <c r="A7078" t="s">
        <v>7067</v>
      </c>
      <c r="B7078" t="s">
        <v>51</v>
      </c>
      <c r="C7078" t="s">
        <v>5072</v>
      </c>
      <c r="D7078" t="s">
        <v>1768</v>
      </c>
      <c r="E7078" s="103">
        <v>0.72795234163856448</v>
      </c>
      <c r="F7078" s="103">
        <v>677974</v>
      </c>
      <c r="G7078" s="103">
        <v>8</v>
      </c>
      <c r="H7078" t="s">
        <v>1078</v>
      </c>
      <c r="I7078" s="103"/>
    </row>
    <row r="7079" spans="1:9" x14ac:dyDescent="0.35">
      <c r="A7079" t="s">
        <v>7068</v>
      </c>
      <c r="B7079" t="s">
        <v>51</v>
      </c>
      <c r="C7079" t="s">
        <v>5072</v>
      </c>
      <c r="D7079" t="s">
        <v>340</v>
      </c>
      <c r="E7079" s="103">
        <v>0.9832059033677274</v>
      </c>
      <c r="F7079" s="103">
        <v>677974</v>
      </c>
      <c r="G7079" s="103">
        <v>8</v>
      </c>
      <c r="H7079" t="s">
        <v>1078</v>
      </c>
      <c r="I7079" s="103"/>
    </row>
    <row r="7080" spans="1:9" x14ac:dyDescent="0.35">
      <c r="A7080" t="s">
        <v>7069</v>
      </c>
      <c r="B7080" t="s">
        <v>51</v>
      </c>
      <c r="C7080" t="s">
        <v>5072</v>
      </c>
      <c r="D7080" t="s">
        <v>777</v>
      </c>
      <c r="E7080" s="103">
        <v>2.5997680884866066</v>
      </c>
      <c r="F7080" s="103">
        <v>677974</v>
      </c>
      <c r="G7080" s="103">
        <v>8</v>
      </c>
      <c r="H7080" t="s">
        <v>1078</v>
      </c>
      <c r="I7080" s="103"/>
    </row>
    <row r="7081" spans="1:9" x14ac:dyDescent="0.35">
      <c r="A7081" t="s">
        <v>7372</v>
      </c>
      <c r="B7081" t="s">
        <v>44</v>
      </c>
      <c r="C7081" t="s">
        <v>5072</v>
      </c>
      <c r="D7081" t="s">
        <v>777</v>
      </c>
      <c r="E7081" s="103">
        <v>0</v>
      </c>
      <c r="F7081" s="103">
        <v>677974</v>
      </c>
      <c r="G7081" s="103">
        <v>8</v>
      </c>
      <c r="H7081" t="s">
        <v>54</v>
      </c>
      <c r="I7081" s="103"/>
    </row>
    <row r="7082" spans="1:9" x14ac:dyDescent="0.35">
      <c r="A7082" t="s">
        <v>7373</v>
      </c>
      <c r="B7082" t="s">
        <v>45</v>
      </c>
      <c r="C7082" t="s">
        <v>5072</v>
      </c>
      <c r="D7082" t="s">
        <v>777</v>
      </c>
      <c r="E7082" s="103">
        <v>0</v>
      </c>
      <c r="F7082" s="103">
        <v>677974</v>
      </c>
      <c r="G7082" s="103">
        <v>8</v>
      </c>
      <c r="H7082" t="s">
        <v>54</v>
      </c>
      <c r="I7082" s="103"/>
    </row>
    <row r="7083" spans="1:9" x14ac:dyDescent="0.35">
      <c r="A7083" t="s">
        <v>7374</v>
      </c>
      <c r="B7083" t="s">
        <v>46</v>
      </c>
      <c r="C7083" t="s">
        <v>5072</v>
      </c>
      <c r="D7083" t="s">
        <v>777</v>
      </c>
      <c r="E7083" s="103">
        <v>0</v>
      </c>
      <c r="F7083" s="103">
        <v>677974</v>
      </c>
      <c r="G7083" s="103">
        <v>8</v>
      </c>
      <c r="H7083" t="s">
        <v>54</v>
      </c>
      <c r="I7083" s="103"/>
    </row>
    <row r="7084" spans="1:9" x14ac:dyDescent="0.35">
      <c r="A7084" t="s">
        <v>7070</v>
      </c>
      <c r="B7084" t="s">
        <v>51</v>
      </c>
      <c r="C7084" t="s">
        <v>5072</v>
      </c>
      <c r="D7084" t="s">
        <v>776</v>
      </c>
      <c r="E7084" s="103">
        <v>6.5797647055624582</v>
      </c>
      <c r="F7084" s="103">
        <v>677974</v>
      </c>
      <c r="G7084" s="103">
        <v>8</v>
      </c>
      <c r="H7084" t="s">
        <v>1078</v>
      </c>
      <c r="I7084" s="103"/>
    </row>
    <row r="7085" spans="1:9" x14ac:dyDescent="0.35">
      <c r="A7085" t="s">
        <v>7375</v>
      </c>
      <c r="B7085" t="s">
        <v>44</v>
      </c>
      <c r="C7085" t="s">
        <v>5072</v>
      </c>
      <c r="D7085" t="s">
        <v>776</v>
      </c>
      <c r="E7085" s="103">
        <v>0</v>
      </c>
      <c r="F7085" s="103">
        <v>677974</v>
      </c>
      <c r="G7085" s="103">
        <v>8</v>
      </c>
      <c r="H7085" t="s">
        <v>54</v>
      </c>
      <c r="I7085" s="103"/>
    </row>
    <row r="7086" spans="1:9" x14ac:dyDescent="0.35">
      <c r="A7086" t="s">
        <v>7376</v>
      </c>
      <c r="B7086" t="s">
        <v>45</v>
      </c>
      <c r="C7086" t="s">
        <v>5072</v>
      </c>
      <c r="D7086" t="s">
        <v>776</v>
      </c>
      <c r="E7086" s="103">
        <v>0</v>
      </c>
      <c r="F7086" s="103">
        <v>677974</v>
      </c>
      <c r="G7086" s="103">
        <v>8</v>
      </c>
      <c r="H7086" t="s">
        <v>54</v>
      </c>
      <c r="I7086" s="103"/>
    </row>
    <row r="7087" spans="1:9" x14ac:dyDescent="0.35">
      <c r="A7087" t="s">
        <v>7377</v>
      </c>
      <c r="B7087" t="s">
        <v>46</v>
      </c>
      <c r="C7087" t="s">
        <v>5072</v>
      </c>
      <c r="D7087" t="s">
        <v>776</v>
      </c>
      <c r="E7087" s="103">
        <v>0</v>
      </c>
      <c r="F7087" s="103">
        <v>677974</v>
      </c>
      <c r="G7087" s="103">
        <v>8</v>
      </c>
      <c r="H7087" t="s">
        <v>54</v>
      </c>
      <c r="I7087" s="103"/>
    </row>
    <row r="7088" spans="1:9" x14ac:dyDescent="0.35">
      <c r="A7088" t="s">
        <v>260</v>
      </c>
      <c r="B7088" t="s">
        <v>49</v>
      </c>
      <c r="C7088" t="s">
        <v>42</v>
      </c>
      <c r="D7088" t="s">
        <v>54</v>
      </c>
      <c r="E7088" s="103">
        <v>1</v>
      </c>
      <c r="F7088" s="103">
        <v>677974</v>
      </c>
      <c r="G7088" s="103">
        <v>8</v>
      </c>
      <c r="H7088" t="s">
        <v>54</v>
      </c>
      <c r="I7088" s="103"/>
    </row>
    <row r="7089" spans="1:9" x14ac:dyDescent="0.35">
      <c r="A7089" t="s">
        <v>261</v>
      </c>
      <c r="B7089" t="s">
        <v>50</v>
      </c>
      <c r="C7089" t="s">
        <v>42</v>
      </c>
      <c r="D7089" t="s">
        <v>54</v>
      </c>
      <c r="E7089" s="103">
        <v>1520027.1400986512</v>
      </c>
      <c r="F7089" s="103">
        <v>677974</v>
      </c>
      <c r="G7089" s="103">
        <v>8</v>
      </c>
      <c r="H7089" t="s">
        <v>54</v>
      </c>
      <c r="I7089" s="103"/>
    </row>
    <row r="7090" spans="1:9" x14ac:dyDescent="0.35">
      <c r="A7090" t="s">
        <v>1496</v>
      </c>
      <c r="B7090" t="s">
        <v>51</v>
      </c>
      <c r="C7090" t="s">
        <v>42</v>
      </c>
      <c r="D7090" t="s">
        <v>40</v>
      </c>
      <c r="E7090" s="103">
        <v>0.96693410695257598</v>
      </c>
      <c r="F7090" s="103">
        <v>677974</v>
      </c>
      <c r="G7090" s="103">
        <v>8</v>
      </c>
      <c r="H7090" t="s">
        <v>1078</v>
      </c>
      <c r="I7090" s="103"/>
    </row>
    <row r="7091" spans="1:9" x14ac:dyDescent="0.35">
      <c r="A7091" t="s">
        <v>7071</v>
      </c>
      <c r="B7091" t="s">
        <v>51</v>
      </c>
      <c r="C7091" t="s">
        <v>42</v>
      </c>
      <c r="D7091" t="s">
        <v>5070</v>
      </c>
      <c r="E7091" s="103">
        <v>1.0029056322000296</v>
      </c>
      <c r="F7091" s="103">
        <v>677974</v>
      </c>
      <c r="G7091" s="103">
        <v>8</v>
      </c>
      <c r="H7091" t="s">
        <v>1078</v>
      </c>
      <c r="I7091" s="103"/>
    </row>
    <row r="7092" spans="1:9" x14ac:dyDescent="0.35">
      <c r="A7092" t="s">
        <v>7072</v>
      </c>
      <c r="B7092" t="s">
        <v>51</v>
      </c>
      <c r="C7092" t="s">
        <v>42</v>
      </c>
      <c r="D7092" t="s">
        <v>5071</v>
      </c>
      <c r="E7092" s="103">
        <v>0.96773316642124863</v>
      </c>
      <c r="F7092" s="103">
        <v>677974</v>
      </c>
      <c r="G7092" s="103">
        <v>8</v>
      </c>
      <c r="H7092" t="s">
        <v>1078</v>
      </c>
      <c r="I7092" s="103"/>
    </row>
    <row r="7093" spans="1:9" x14ac:dyDescent="0.35">
      <c r="A7093" t="s">
        <v>7073</v>
      </c>
      <c r="B7093" t="s">
        <v>51</v>
      </c>
      <c r="C7093" t="s">
        <v>42</v>
      </c>
      <c r="D7093" t="s">
        <v>5072</v>
      </c>
      <c r="E7093" s="103">
        <v>1.0007696431260091</v>
      </c>
      <c r="F7093" s="103">
        <v>677974</v>
      </c>
      <c r="G7093" s="103">
        <v>8</v>
      </c>
      <c r="H7093" t="s">
        <v>1078</v>
      </c>
      <c r="I7093" s="103"/>
    </row>
    <row r="7094" spans="1:9" x14ac:dyDescent="0.35">
      <c r="A7094" t="s">
        <v>1497</v>
      </c>
      <c r="B7094" t="s">
        <v>51</v>
      </c>
      <c r="C7094" t="s">
        <v>42</v>
      </c>
      <c r="D7094" t="s">
        <v>42</v>
      </c>
      <c r="E7094" s="103">
        <v>1</v>
      </c>
      <c r="F7094" s="103">
        <v>677974</v>
      </c>
      <c r="G7094" s="103">
        <v>8</v>
      </c>
      <c r="H7094" t="s">
        <v>1078</v>
      </c>
      <c r="I7094" s="103"/>
    </row>
    <row r="7095" spans="1:9" x14ac:dyDescent="0.35">
      <c r="A7095" t="s">
        <v>2447</v>
      </c>
      <c r="B7095" t="s">
        <v>51</v>
      </c>
      <c r="C7095" t="s">
        <v>42</v>
      </c>
      <c r="D7095" t="s">
        <v>1767</v>
      </c>
      <c r="E7095" s="103">
        <v>0.99713640788775126</v>
      </c>
      <c r="F7095" s="103">
        <v>677974</v>
      </c>
      <c r="G7095" s="103">
        <v>8</v>
      </c>
      <c r="H7095" t="s">
        <v>1078</v>
      </c>
      <c r="I7095" s="103"/>
    </row>
    <row r="7096" spans="1:9" x14ac:dyDescent="0.35">
      <c r="A7096" t="s">
        <v>2448</v>
      </c>
      <c r="B7096" t="s">
        <v>51</v>
      </c>
      <c r="C7096" t="s">
        <v>42</v>
      </c>
      <c r="D7096" t="s">
        <v>1768</v>
      </c>
      <c r="E7096" s="103">
        <v>0.72805422642425277</v>
      </c>
      <c r="F7096" s="103">
        <v>677974</v>
      </c>
      <c r="G7096" s="103">
        <v>8</v>
      </c>
      <c r="H7096" t="s">
        <v>1078</v>
      </c>
      <c r="I7096" s="103"/>
    </row>
    <row r="7097" spans="1:9" x14ac:dyDescent="0.35">
      <c r="A7097" t="s">
        <v>1498</v>
      </c>
      <c r="B7097" t="s">
        <v>51</v>
      </c>
      <c r="C7097" t="s">
        <v>42</v>
      </c>
      <c r="D7097" t="s">
        <v>340</v>
      </c>
      <c r="E7097" s="103">
        <v>0.98390624425052109</v>
      </c>
      <c r="F7097" s="103">
        <v>677974</v>
      </c>
      <c r="G7097" s="103">
        <v>8</v>
      </c>
      <c r="H7097" t="s">
        <v>1078</v>
      </c>
      <c r="I7097" s="103"/>
    </row>
    <row r="7098" spans="1:9" x14ac:dyDescent="0.35">
      <c r="A7098" t="s">
        <v>1499</v>
      </c>
      <c r="B7098" t="s">
        <v>51</v>
      </c>
      <c r="C7098" t="s">
        <v>42</v>
      </c>
      <c r="D7098" t="s">
        <v>777</v>
      </c>
      <c r="E7098" s="103">
        <v>2.6006617043149665</v>
      </c>
      <c r="F7098" s="103">
        <v>677974</v>
      </c>
      <c r="G7098" s="103">
        <v>8</v>
      </c>
      <c r="H7098" t="s">
        <v>1078</v>
      </c>
      <c r="I7098" s="103"/>
    </row>
    <row r="7099" spans="1:9" x14ac:dyDescent="0.35">
      <c r="A7099" t="s">
        <v>673</v>
      </c>
      <c r="B7099" t="s">
        <v>44</v>
      </c>
      <c r="C7099" t="s">
        <v>42</v>
      </c>
      <c r="D7099" t="s">
        <v>777</v>
      </c>
      <c r="E7099" s="103">
        <v>0</v>
      </c>
      <c r="F7099" s="103">
        <v>677974</v>
      </c>
      <c r="G7099" s="103">
        <v>8</v>
      </c>
      <c r="H7099" t="s">
        <v>54</v>
      </c>
      <c r="I7099" s="103"/>
    </row>
    <row r="7100" spans="1:9" x14ac:dyDescent="0.35">
      <c r="A7100" t="s">
        <v>674</v>
      </c>
      <c r="B7100" t="s">
        <v>45</v>
      </c>
      <c r="C7100" t="s">
        <v>42</v>
      </c>
      <c r="D7100" t="s">
        <v>777</v>
      </c>
      <c r="E7100" s="103">
        <v>0</v>
      </c>
      <c r="F7100" s="103">
        <v>677974</v>
      </c>
      <c r="G7100" s="103">
        <v>8</v>
      </c>
      <c r="H7100" t="s">
        <v>54</v>
      </c>
      <c r="I7100" s="103"/>
    </row>
    <row r="7101" spans="1:9" x14ac:dyDescent="0.35">
      <c r="A7101" t="s">
        <v>675</v>
      </c>
      <c r="B7101" t="s">
        <v>46</v>
      </c>
      <c r="C7101" t="s">
        <v>42</v>
      </c>
      <c r="D7101" t="s">
        <v>777</v>
      </c>
      <c r="E7101" s="103">
        <v>0</v>
      </c>
      <c r="F7101" s="103">
        <v>677974</v>
      </c>
      <c r="G7101" s="103">
        <v>8</v>
      </c>
      <c r="H7101" t="s">
        <v>54</v>
      </c>
      <c r="I7101" s="103"/>
    </row>
    <row r="7102" spans="1:9" x14ac:dyDescent="0.35">
      <c r="A7102" t="s">
        <v>1500</v>
      </c>
      <c r="B7102" t="s">
        <v>51</v>
      </c>
      <c r="C7102" t="s">
        <v>42</v>
      </c>
      <c r="D7102" t="s">
        <v>776</v>
      </c>
      <c r="E7102" s="103">
        <v>6.5834840191802746</v>
      </c>
      <c r="F7102" s="103">
        <v>677974</v>
      </c>
      <c r="G7102" s="103">
        <v>8</v>
      </c>
      <c r="H7102" t="s">
        <v>1078</v>
      </c>
      <c r="I7102" s="103"/>
    </row>
    <row r="7103" spans="1:9" x14ac:dyDescent="0.35">
      <c r="A7103" t="s">
        <v>677</v>
      </c>
      <c r="B7103" t="s">
        <v>44</v>
      </c>
      <c r="C7103" t="s">
        <v>42</v>
      </c>
      <c r="D7103" t="s">
        <v>776</v>
      </c>
      <c r="E7103" s="103">
        <v>0</v>
      </c>
      <c r="F7103" s="103">
        <v>677974</v>
      </c>
      <c r="G7103" s="103">
        <v>8</v>
      </c>
      <c r="H7103" t="s">
        <v>54</v>
      </c>
      <c r="I7103" s="103"/>
    </row>
    <row r="7104" spans="1:9" x14ac:dyDescent="0.35">
      <c r="A7104" t="s">
        <v>678</v>
      </c>
      <c r="B7104" t="s">
        <v>45</v>
      </c>
      <c r="C7104" t="s">
        <v>42</v>
      </c>
      <c r="D7104" t="s">
        <v>776</v>
      </c>
      <c r="E7104" s="103">
        <v>0</v>
      </c>
      <c r="F7104" s="103">
        <v>677974</v>
      </c>
      <c r="G7104" s="103">
        <v>8</v>
      </c>
      <c r="H7104" t="s">
        <v>54</v>
      </c>
      <c r="I7104" s="103"/>
    </row>
    <row r="7105" spans="1:9" x14ac:dyDescent="0.35">
      <c r="A7105" t="s">
        <v>679</v>
      </c>
      <c r="B7105" t="s">
        <v>46</v>
      </c>
      <c r="C7105" t="s">
        <v>42</v>
      </c>
      <c r="D7105" t="s">
        <v>776</v>
      </c>
      <c r="E7105" s="103">
        <v>0</v>
      </c>
      <c r="F7105" s="103">
        <v>677974</v>
      </c>
      <c r="G7105" s="103">
        <v>8</v>
      </c>
      <c r="H7105" t="s">
        <v>54</v>
      </c>
      <c r="I7105" s="103"/>
    </row>
    <row r="7106" spans="1:9" x14ac:dyDescent="0.35">
      <c r="A7106" t="s">
        <v>2449</v>
      </c>
      <c r="B7106" t="s">
        <v>49</v>
      </c>
      <c r="C7106" t="s">
        <v>1767</v>
      </c>
      <c r="D7106" t="s">
        <v>54</v>
      </c>
      <c r="E7106" s="103">
        <v>1</v>
      </c>
      <c r="F7106" s="103">
        <v>677974</v>
      </c>
      <c r="G7106" s="103">
        <v>8</v>
      </c>
      <c r="H7106" t="s">
        <v>54</v>
      </c>
      <c r="I7106" s="103"/>
    </row>
    <row r="7107" spans="1:9" x14ac:dyDescent="0.35">
      <c r="A7107" t="s">
        <v>2450</v>
      </c>
      <c r="B7107" t="s">
        <v>50</v>
      </c>
      <c r="C7107" t="s">
        <v>1767</v>
      </c>
      <c r="D7107" t="s">
        <v>54</v>
      </c>
      <c r="E7107" s="103">
        <v>1524333.3418126975</v>
      </c>
      <c r="F7107" s="103">
        <v>677974</v>
      </c>
      <c r="G7107" s="103">
        <v>8</v>
      </c>
      <c r="H7107" t="s">
        <v>54</v>
      </c>
      <c r="I7107" s="103"/>
    </row>
    <row r="7108" spans="1:9" x14ac:dyDescent="0.35">
      <c r="A7108" t="s">
        <v>2451</v>
      </c>
      <c r="B7108" t="s">
        <v>51</v>
      </c>
      <c r="C7108" t="s">
        <v>1767</v>
      </c>
      <c r="D7108" t="s">
        <v>40</v>
      </c>
      <c r="E7108" s="103">
        <v>0.96972510435157477</v>
      </c>
      <c r="F7108" s="103">
        <v>677974</v>
      </c>
      <c r="G7108" s="103">
        <v>8</v>
      </c>
      <c r="H7108" t="s">
        <v>1078</v>
      </c>
      <c r="I7108" s="103"/>
    </row>
    <row r="7109" spans="1:9" x14ac:dyDescent="0.35">
      <c r="A7109" t="s">
        <v>7074</v>
      </c>
      <c r="B7109" t="s">
        <v>51</v>
      </c>
      <c r="C7109" t="s">
        <v>1767</v>
      </c>
      <c r="D7109" t="s">
        <v>5070</v>
      </c>
      <c r="E7109" s="103">
        <v>1.0058046344133138</v>
      </c>
      <c r="F7109" s="103">
        <v>677974</v>
      </c>
      <c r="G7109" s="103">
        <v>8</v>
      </c>
      <c r="H7109" t="s">
        <v>1078</v>
      </c>
      <c r="I7109" s="103"/>
    </row>
    <row r="7110" spans="1:9" x14ac:dyDescent="0.35">
      <c r="A7110" t="s">
        <v>7075</v>
      </c>
      <c r="B7110" t="s">
        <v>51</v>
      </c>
      <c r="C7110" t="s">
        <v>1767</v>
      </c>
      <c r="D7110" t="s">
        <v>5071</v>
      </c>
      <c r="E7110" s="103">
        <v>0.9705260653752964</v>
      </c>
      <c r="F7110" s="103">
        <v>677974</v>
      </c>
      <c r="G7110" s="103">
        <v>8</v>
      </c>
      <c r="H7110" t="s">
        <v>1078</v>
      </c>
      <c r="I7110" s="103"/>
    </row>
    <row r="7111" spans="1:9" x14ac:dyDescent="0.35">
      <c r="A7111" t="s">
        <v>7076</v>
      </c>
      <c r="B7111" t="s">
        <v>51</v>
      </c>
      <c r="C7111" t="s">
        <v>1767</v>
      </c>
      <c r="D7111" t="s">
        <v>5072</v>
      </c>
      <c r="E7111" s="103">
        <v>1.0036669458790304</v>
      </c>
      <c r="F7111" s="103">
        <v>677974</v>
      </c>
      <c r="G7111" s="103">
        <v>8</v>
      </c>
      <c r="H7111" t="s">
        <v>1078</v>
      </c>
      <c r="I7111" s="103"/>
    </row>
    <row r="7112" spans="1:9" x14ac:dyDescent="0.35">
      <c r="A7112" t="s">
        <v>2452</v>
      </c>
      <c r="B7112" t="s">
        <v>51</v>
      </c>
      <c r="C7112" t="s">
        <v>1767</v>
      </c>
      <c r="D7112" t="s">
        <v>42</v>
      </c>
      <c r="E7112" s="103">
        <v>1.0028901018874752</v>
      </c>
      <c r="F7112" s="103">
        <v>677974</v>
      </c>
      <c r="G7112" s="103">
        <v>8</v>
      </c>
      <c r="H7112" t="s">
        <v>1078</v>
      </c>
      <c r="I7112" s="103"/>
    </row>
    <row r="7113" spans="1:9" x14ac:dyDescent="0.35">
      <c r="A7113" t="s">
        <v>2453</v>
      </c>
      <c r="B7113" t="s">
        <v>51</v>
      </c>
      <c r="C7113" t="s">
        <v>1767</v>
      </c>
      <c r="D7113" t="s">
        <v>1767</v>
      </c>
      <c r="E7113" s="103">
        <v>1</v>
      </c>
      <c r="F7113" s="103">
        <v>677974</v>
      </c>
      <c r="G7113" s="103">
        <v>8</v>
      </c>
      <c r="H7113" t="s">
        <v>1078</v>
      </c>
      <c r="I7113" s="103"/>
    </row>
    <row r="7114" spans="1:9" x14ac:dyDescent="0.35">
      <c r="A7114" t="s">
        <v>2454</v>
      </c>
      <c r="B7114" t="s">
        <v>51</v>
      </c>
      <c r="C7114" t="s">
        <v>1767</v>
      </c>
      <c r="D7114" t="s">
        <v>1768</v>
      </c>
      <c r="E7114" s="103">
        <v>0.72990356535823053</v>
      </c>
      <c r="F7114" s="103">
        <v>677974</v>
      </c>
      <c r="G7114" s="103">
        <v>8</v>
      </c>
      <c r="H7114" t="s">
        <v>1078</v>
      </c>
      <c r="I7114" s="103"/>
    </row>
    <row r="7115" spans="1:9" x14ac:dyDescent="0.35">
      <c r="A7115" t="s">
        <v>2455</v>
      </c>
      <c r="B7115" t="s">
        <v>51</v>
      </c>
      <c r="C7115" t="s">
        <v>1767</v>
      </c>
      <c r="D7115" t="s">
        <v>340</v>
      </c>
      <c r="E7115" s="103">
        <v>0.98676338260174656</v>
      </c>
      <c r="F7115" s="103">
        <v>677974</v>
      </c>
      <c r="G7115" s="103">
        <v>8</v>
      </c>
      <c r="H7115" t="s">
        <v>1078</v>
      </c>
      <c r="I7115" s="103"/>
    </row>
    <row r="7116" spans="1:9" x14ac:dyDescent="0.35">
      <c r="A7116" t="s">
        <v>2456</v>
      </c>
      <c r="B7116" t="s">
        <v>51</v>
      </c>
      <c r="C7116" t="s">
        <v>1767</v>
      </c>
      <c r="D7116" t="s">
        <v>777</v>
      </c>
      <c r="E7116" s="103">
        <v>2.6075756109345485</v>
      </c>
      <c r="F7116" s="103">
        <v>677974</v>
      </c>
      <c r="G7116" s="103">
        <v>8</v>
      </c>
      <c r="H7116" t="s">
        <v>1078</v>
      </c>
      <c r="I7116" s="103"/>
    </row>
    <row r="7117" spans="1:9" x14ac:dyDescent="0.35">
      <c r="A7117" t="s">
        <v>2457</v>
      </c>
      <c r="B7117" t="s">
        <v>44</v>
      </c>
      <c r="C7117" t="s">
        <v>1767</v>
      </c>
      <c r="D7117" t="s">
        <v>777</v>
      </c>
      <c r="E7117" s="103">
        <v>0</v>
      </c>
      <c r="F7117" s="103">
        <v>677974</v>
      </c>
      <c r="G7117" s="103">
        <v>8</v>
      </c>
      <c r="H7117" t="s">
        <v>54</v>
      </c>
      <c r="I7117" s="103"/>
    </row>
    <row r="7118" spans="1:9" x14ac:dyDescent="0.35">
      <c r="A7118" t="s">
        <v>2458</v>
      </c>
      <c r="B7118" t="s">
        <v>45</v>
      </c>
      <c r="C7118" t="s">
        <v>1767</v>
      </c>
      <c r="D7118" t="s">
        <v>777</v>
      </c>
      <c r="E7118" s="103">
        <v>0</v>
      </c>
      <c r="F7118" s="103">
        <v>677974</v>
      </c>
      <c r="G7118" s="103">
        <v>8</v>
      </c>
      <c r="H7118" t="s">
        <v>54</v>
      </c>
      <c r="I7118" s="103"/>
    </row>
    <row r="7119" spans="1:9" x14ac:dyDescent="0.35">
      <c r="A7119" t="s">
        <v>2459</v>
      </c>
      <c r="B7119" t="s">
        <v>46</v>
      </c>
      <c r="C7119" t="s">
        <v>1767</v>
      </c>
      <c r="D7119" t="s">
        <v>777</v>
      </c>
      <c r="E7119" s="103">
        <v>0</v>
      </c>
      <c r="F7119" s="103">
        <v>677974</v>
      </c>
      <c r="G7119" s="103">
        <v>8</v>
      </c>
      <c r="H7119" t="s">
        <v>54</v>
      </c>
      <c r="I7119" s="103"/>
    </row>
    <row r="7120" spans="1:9" x14ac:dyDescent="0.35">
      <c r="A7120" t="s">
        <v>2460</v>
      </c>
      <c r="B7120" t="s">
        <v>51</v>
      </c>
      <c r="C7120" t="s">
        <v>1767</v>
      </c>
      <c r="D7120" t="s">
        <v>776</v>
      </c>
      <c r="E7120" s="103">
        <v>6.60185371261064</v>
      </c>
      <c r="F7120" s="103">
        <v>677974</v>
      </c>
      <c r="G7120" s="103">
        <v>8</v>
      </c>
      <c r="H7120" t="s">
        <v>1078</v>
      </c>
      <c r="I7120" s="103"/>
    </row>
    <row r="7121" spans="1:9" x14ac:dyDescent="0.35">
      <c r="A7121" t="s">
        <v>2461</v>
      </c>
      <c r="B7121" t="s">
        <v>44</v>
      </c>
      <c r="C7121" t="s">
        <v>1767</v>
      </c>
      <c r="D7121" t="s">
        <v>776</v>
      </c>
      <c r="E7121" s="103">
        <v>0</v>
      </c>
      <c r="F7121" s="103">
        <v>677974</v>
      </c>
      <c r="G7121" s="103">
        <v>8</v>
      </c>
      <c r="H7121" t="s">
        <v>54</v>
      </c>
      <c r="I7121" s="103"/>
    </row>
    <row r="7122" spans="1:9" x14ac:dyDescent="0.35">
      <c r="A7122" t="s">
        <v>2462</v>
      </c>
      <c r="B7122" t="s">
        <v>45</v>
      </c>
      <c r="C7122" t="s">
        <v>1767</v>
      </c>
      <c r="D7122" t="s">
        <v>776</v>
      </c>
      <c r="E7122" s="103">
        <v>0</v>
      </c>
      <c r="F7122" s="103">
        <v>677974</v>
      </c>
      <c r="G7122" s="103">
        <v>8</v>
      </c>
      <c r="H7122" t="s">
        <v>54</v>
      </c>
      <c r="I7122" s="103"/>
    </row>
    <row r="7123" spans="1:9" x14ac:dyDescent="0.35">
      <c r="A7123" t="s">
        <v>2463</v>
      </c>
      <c r="B7123" t="s">
        <v>46</v>
      </c>
      <c r="C7123" t="s">
        <v>1767</v>
      </c>
      <c r="D7123" t="s">
        <v>776</v>
      </c>
      <c r="E7123" s="103">
        <v>0</v>
      </c>
      <c r="F7123" s="103">
        <v>677974</v>
      </c>
      <c r="G7123" s="103">
        <v>8</v>
      </c>
      <c r="H7123" t="s">
        <v>54</v>
      </c>
      <c r="I7123" s="103"/>
    </row>
    <row r="7124" spans="1:9" x14ac:dyDescent="0.35">
      <c r="A7124" t="s">
        <v>2464</v>
      </c>
      <c r="B7124" t="s">
        <v>49</v>
      </c>
      <c r="C7124" t="s">
        <v>1768</v>
      </c>
      <c r="D7124" t="s">
        <v>54</v>
      </c>
      <c r="E7124" s="103">
        <v>1</v>
      </c>
      <c r="F7124" s="103">
        <v>677974</v>
      </c>
      <c r="G7124" s="103">
        <v>8</v>
      </c>
      <c r="H7124" t="s">
        <v>54</v>
      </c>
      <c r="I7124" s="103"/>
    </row>
    <row r="7125" spans="1:9" x14ac:dyDescent="0.35">
      <c r="A7125" t="s">
        <v>2465</v>
      </c>
      <c r="B7125" t="s">
        <v>50</v>
      </c>
      <c r="C7125" t="s">
        <v>1768</v>
      </c>
      <c r="D7125" t="s">
        <v>54</v>
      </c>
      <c r="E7125" s="103">
        <v>2204622.2131217644</v>
      </c>
      <c r="F7125" s="103">
        <v>677974</v>
      </c>
      <c r="G7125" s="103">
        <v>8</v>
      </c>
      <c r="H7125" t="s">
        <v>54</v>
      </c>
      <c r="I7125" s="103"/>
    </row>
    <row r="7126" spans="1:9" x14ac:dyDescent="0.35">
      <c r="A7126" t="s">
        <v>2466</v>
      </c>
      <c r="B7126" t="s">
        <v>51</v>
      </c>
      <c r="C7126" t="s">
        <v>1768</v>
      </c>
      <c r="D7126" t="s">
        <v>40</v>
      </c>
      <c r="E7126" s="103">
        <v>1.4054331090373577</v>
      </c>
      <c r="F7126" s="103">
        <v>677974</v>
      </c>
      <c r="G7126" s="103">
        <v>8</v>
      </c>
      <c r="H7126" t="s">
        <v>1078</v>
      </c>
      <c r="I7126" s="103"/>
    </row>
    <row r="7127" spans="1:9" x14ac:dyDescent="0.35">
      <c r="A7127" t="s">
        <v>7077</v>
      </c>
      <c r="B7127" t="s">
        <v>51</v>
      </c>
      <c r="C7127" t="s">
        <v>1768</v>
      </c>
      <c r="D7127" t="s">
        <v>5070</v>
      </c>
      <c r="E7127" s="103">
        <v>1.4634750235024112</v>
      </c>
      <c r="F7127" s="103">
        <v>677974</v>
      </c>
      <c r="G7127" s="103">
        <v>8</v>
      </c>
      <c r="H7127" t="s">
        <v>1078</v>
      </c>
      <c r="I7127" s="103"/>
    </row>
    <row r="7128" spans="1:9" x14ac:dyDescent="0.35">
      <c r="A7128" t="s">
        <v>7078</v>
      </c>
      <c r="B7128" t="s">
        <v>51</v>
      </c>
      <c r="C7128" t="s">
        <v>1768</v>
      </c>
      <c r="D7128" t="s">
        <v>5071</v>
      </c>
      <c r="E7128" s="103">
        <v>1.4065537725640893</v>
      </c>
      <c r="F7128" s="103">
        <v>677974</v>
      </c>
      <c r="G7128" s="103">
        <v>8</v>
      </c>
      <c r="H7128" t="s">
        <v>1078</v>
      </c>
      <c r="I7128" s="103"/>
    </row>
    <row r="7129" spans="1:9" x14ac:dyDescent="0.35">
      <c r="A7129" t="s">
        <v>7079</v>
      </c>
      <c r="B7129" t="s">
        <v>51</v>
      </c>
      <c r="C7129" t="s">
        <v>1768</v>
      </c>
      <c r="D7129" t="s">
        <v>5072</v>
      </c>
      <c r="E7129" s="103">
        <v>1.4593942683467263</v>
      </c>
      <c r="F7129" s="103">
        <v>677974</v>
      </c>
      <c r="G7129" s="103">
        <v>8</v>
      </c>
      <c r="H7129" t="s">
        <v>1078</v>
      </c>
      <c r="I7129" s="103"/>
    </row>
    <row r="7130" spans="1:9" x14ac:dyDescent="0.35">
      <c r="A7130" t="s">
        <v>2467</v>
      </c>
      <c r="B7130" t="s">
        <v>51</v>
      </c>
      <c r="C7130" t="s">
        <v>1768</v>
      </c>
      <c r="D7130" t="s">
        <v>42</v>
      </c>
      <c r="E7130" s="103">
        <v>1.458475899025274</v>
      </c>
      <c r="F7130" s="103">
        <v>677974</v>
      </c>
      <c r="G7130" s="103">
        <v>8</v>
      </c>
      <c r="H7130" t="s">
        <v>1078</v>
      </c>
      <c r="I7130" s="103"/>
    </row>
    <row r="7131" spans="1:9" x14ac:dyDescent="0.35">
      <c r="A7131" t="s">
        <v>2468</v>
      </c>
      <c r="B7131" t="s">
        <v>51</v>
      </c>
      <c r="C7131" t="s">
        <v>1768</v>
      </c>
      <c r="D7131" t="s">
        <v>1767</v>
      </c>
      <c r="E7131" s="103">
        <v>1.4536421808470821</v>
      </c>
      <c r="F7131" s="103">
        <v>677974</v>
      </c>
      <c r="G7131" s="103">
        <v>8</v>
      </c>
      <c r="H7131" t="s">
        <v>1078</v>
      </c>
      <c r="I7131" s="103"/>
    </row>
    <row r="7132" spans="1:9" x14ac:dyDescent="0.35">
      <c r="A7132" t="s">
        <v>2469</v>
      </c>
      <c r="B7132" t="s">
        <v>51</v>
      </c>
      <c r="C7132" t="s">
        <v>1768</v>
      </c>
      <c r="D7132" t="s">
        <v>1768</v>
      </c>
      <c r="E7132" s="103">
        <v>1</v>
      </c>
      <c r="F7132" s="103">
        <v>677974</v>
      </c>
      <c r="G7132" s="103">
        <v>8</v>
      </c>
      <c r="H7132" t="s">
        <v>1078</v>
      </c>
      <c r="I7132" s="103"/>
    </row>
    <row r="7133" spans="1:9" x14ac:dyDescent="0.35">
      <c r="A7133" t="s">
        <v>2470</v>
      </c>
      <c r="B7133" t="s">
        <v>51</v>
      </c>
      <c r="C7133" t="s">
        <v>1768</v>
      </c>
      <c r="D7133" t="s">
        <v>340</v>
      </c>
      <c r="E7133" s="103">
        <v>1.4358135214470094</v>
      </c>
      <c r="F7133" s="103">
        <v>677974</v>
      </c>
      <c r="G7133" s="103">
        <v>8</v>
      </c>
      <c r="H7133" t="s">
        <v>1078</v>
      </c>
      <c r="I7133" s="103"/>
    </row>
    <row r="7134" spans="1:9" x14ac:dyDescent="0.35">
      <c r="A7134" t="s">
        <v>2471</v>
      </c>
      <c r="B7134" t="s">
        <v>51</v>
      </c>
      <c r="C7134" t="s">
        <v>1768</v>
      </c>
      <c r="D7134" t="s">
        <v>777</v>
      </c>
      <c r="E7134" s="103">
        <v>3.7474620561557339</v>
      </c>
      <c r="F7134" s="103">
        <v>677974</v>
      </c>
      <c r="G7134" s="103">
        <v>8</v>
      </c>
      <c r="H7134" t="s">
        <v>1078</v>
      </c>
      <c r="I7134" s="103"/>
    </row>
    <row r="7135" spans="1:9" x14ac:dyDescent="0.35">
      <c r="A7135" t="s">
        <v>2472</v>
      </c>
      <c r="B7135" t="s">
        <v>44</v>
      </c>
      <c r="C7135" t="s">
        <v>1768</v>
      </c>
      <c r="D7135" t="s">
        <v>777</v>
      </c>
      <c r="E7135" s="103">
        <v>0</v>
      </c>
      <c r="F7135" s="103">
        <v>677974</v>
      </c>
      <c r="G7135" s="103">
        <v>8</v>
      </c>
      <c r="H7135" t="s">
        <v>54</v>
      </c>
      <c r="I7135" s="103"/>
    </row>
    <row r="7136" spans="1:9" x14ac:dyDescent="0.35">
      <c r="A7136" t="s">
        <v>2473</v>
      </c>
      <c r="B7136" t="s">
        <v>45</v>
      </c>
      <c r="C7136" t="s">
        <v>1768</v>
      </c>
      <c r="D7136" t="s">
        <v>777</v>
      </c>
      <c r="E7136" s="103">
        <v>0</v>
      </c>
      <c r="F7136" s="103">
        <v>677974</v>
      </c>
      <c r="G7136" s="103">
        <v>8</v>
      </c>
      <c r="H7136" t="s">
        <v>54</v>
      </c>
      <c r="I7136" s="103"/>
    </row>
    <row r="7137" spans="1:9" x14ac:dyDescent="0.35">
      <c r="A7137" t="s">
        <v>2474</v>
      </c>
      <c r="B7137" t="s">
        <v>46</v>
      </c>
      <c r="C7137" t="s">
        <v>1768</v>
      </c>
      <c r="D7137" t="s">
        <v>777</v>
      </c>
      <c r="E7137" s="103">
        <v>0</v>
      </c>
      <c r="F7137" s="103">
        <v>677974</v>
      </c>
      <c r="G7137" s="103">
        <v>8</v>
      </c>
      <c r="H7137" t="s">
        <v>54</v>
      </c>
      <c r="I7137" s="103"/>
    </row>
    <row r="7138" spans="1:9" x14ac:dyDescent="0.35">
      <c r="A7138" t="s">
        <v>2475</v>
      </c>
      <c r="B7138" t="s">
        <v>51</v>
      </c>
      <c r="C7138" t="s">
        <v>1768</v>
      </c>
      <c r="D7138" t="s">
        <v>776</v>
      </c>
      <c r="E7138" s="103">
        <v>9.5333968622648673</v>
      </c>
      <c r="F7138" s="103">
        <v>677974</v>
      </c>
      <c r="G7138" s="103">
        <v>8</v>
      </c>
      <c r="H7138" t="s">
        <v>1078</v>
      </c>
      <c r="I7138" s="103"/>
    </row>
    <row r="7139" spans="1:9" x14ac:dyDescent="0.35">
      <c r="A7139" t="s">
        <v>2476</v>
      </c>
      <c r="B7139" t="s">
        <v>44</v>
      </c>
      <c r="C7139" t="s">
        <v>1768</v>
      </c>
      <c r="D7139" t="s">
        <v>776</v>
      </c>
      <c r="E7139" s="103">
        <v>0</v>
      </c>
      <c r="F7139" s="103">
        <v>677974</v>
      </c>
      <c r="G7139" s="103">
        <v>8</v>
      </c>
      <c r="H7139" t="s">
        <v>54</v>
      </c>
      <c r="I7139" s="103"/>
    </row>
    <row r="7140" spans="1:9" x14ac:dyDescent="0.35">
      <c r="A7140" t="s">
        <v>2477</v>
      </c>
      <c r="B7140" t="s">
        <v>45</v>
      </c>
      <c r="C7140" t="s">
        <v>1768</v>
      </c>
      <c r="D7140" t="s">
        <v>776</v>
      </c>
      <c r="E7140" s="103">
        <v>0</v>
      </c>
      <c r="F7140" s="103">
        <v>677974</v>
      </c>
      <c r="G7140" s="103">
        <v>8</v>
      </c>
      <c r="H7140" t="s">
        <v>54</v>
      </c>
      <c r="I7140" s="103"/>
    </row>
    <row r="7141" spans="1:9" x14ac:dyDescent="0.35">
      <c r="A7141" t="s">
        <v>2478</v>
      </c>
      <c r="B7141" t="s">
        <v>46</v>
      </c>
      <c r="C7141" t="s">
        <v>1768</v>
      </c>
      <c r="D7141" t="s">
        <v>776</v>
      </c>
      <c r="E7141" s="103">
        <v>0</v>
      </c>
      <c r="F7141" s="103">
        <v>677974</v>
      </c>
      <c r="G7141" s="103">
        <v>8</v>
      </c>
      <c r="H7141" t="s">
        <v>54</v>
      </c>
      <c r="I7141" s="103"/>
    </row>
    <row r="7142" spans="1:9" x14ac:dyDescent="0.35">
      <c r="A7142" t="s">
        <v>414</v>
      </c>
      <c r="B7142" t="s">
        <v>49</v>
      </c>
      <c r="C7142" t="s">
        <v>340</v>
      </c>
      <c r="D7142" t="s">
        <v>54</v>
      </c>
      <c r="E7142" s="103">
        <v>1</v>
      </c>
      <c r="F7142" s="103">
        <v>677974</v>
      </c>
      <c r="G7142" s="103">
        <v>8</v>
      </c>
      <c r="H7142" t="s">
        <v>54</v>
      </c>
      <c r="I7142" s="103"/>
    </row>
    <row r="7143" spans="1:9" x14ac:dyDescent="0.35">
      <c r="A7143" t="s">
        <v>415</v>
      </c>
      <c r="B7143" t="s">
        <v>50</v>
      </c>
      <c r="C7143" t="s">
        <v>340</v>
      </c>
      <c r="D7143" t="s">
        <v>54</v>
      </c>
      <c r="E7143" s="103">
        <v>1555034.4051525421</v>
      </c>
      <c r="F7143" s="103">
        <v>677974</v>
      </c>
      <c r="G7143" s="103">
        <v>8</v>
      </c>
      <c r="H7143" t="s">
        <v>54</v>
      </c>
      <c r="I7143" s="103"/>
    </row>
    <row r="7144" spans="1:9" x14ac:dyDescent="0.35">
      <c r="A7144" t="s">
        <v>1501</v>
      </c>
      <c r="B7144" t="s">
        <v>51</v>
      </c>
      <c r="C7144" t="s">
        <v>340</v>
      </c>
      <c r="D7144" t="s">
        <v>40</v>
      </c>
      <c r="E7144" s="103">
        <v>0.98937814612398234</v>
      </c>
      <c r="F7144" s="103">
        <v>677974</v>
      </c>
      <c r="G7144" s="103">
        <v>8</v>
      </c>
      <c r="H7144" t="s">
        <v>1078</v>
      </c>
      <c r="I7144" s="103"/>
    </row>
    <row r="7145" spans="1:9" x14ac:dyDescent="0.35">
      <c r="A7145" t="s">
        <v>7080</v>
      </c>
      <c r="B7145" t="s">
        <v>51</v>
      </c>
      <c r="C7145" t="s">
        <v>340</v>
      </c>
      <c r="D7145" t="s">
        <v>5070</v>
      </c>
      <c r="E7145" s="103">
        <v>1.0274429217146355</v>
      </c>
      <c r="F7145" s="103">
        <v>677974</v>
      </c>
      <c r="G7145" s="103">
        <v>8</v>
      </c>
      <c r="H7145" t="s">
        <v>1078</v>
      </c>
      <c r="I7145" s="103"/>
    </row>
    <row r="7146" spans="1:9" x14ac:dyDescent="0.35">
      <c r="A7146" t="s">
        <v>7081</v>
      </c>
      <c r="B7146" t="s">
        <v>51</v>
      </c>
      <c r="C7146" t="s">
        <v>340</v>
      </c>
      <c r="D7146" t="s">
        <v>5071</v>
      </c>
      <c r="E7146" s="103">
        <v>0.99092802489836385</v>
      </c>
      <c r="F7146" s="103">
        <v>677974</v>
      </c>
      <c r="G7146" s="103">
        <v>8</v>
      </c>
      <c r="H7146" t="s">
        <v>1078</v>
      </c>
      <c r="I7146" s="103"/>
    </row>
    <row r="7147" spans="1:9" x14ac:dyDescent="0.35">
      <c r="A7147" t="s">
        <v>7082</v>
      </c>
      <c r="B7147" t="s">
        <v>51</v>
      </c>
      <c r="C7147" t="s">
        <v>340</v>
      </c>
      <c r="D7147" t="s">
        <v>5072</v>
      </c>
      <c r="E7147" s="103">
        <v>1.024407085173604</v>
      </c>
      <c r="F7147" s="103">
        <v>677974</v>
      </c>
      <c r="G7147" s="103">
        <v>8</v>
      </c>
      <c r="H7147" t="s">
        <v>1078</v>
      </c>
      <c r="I7147" s="103"/>
    </row>
    <row r="7148" spans="1:9" x14ac:dyDescent="0.35">
      <c r="A7148" t="s">
        <v>1502</v>
      </c>
      <c r="B7148" t="s">
        <v>51</v>
      </c>
      <c r="C7148" t="s">
        <v>340</v>
      </c>
      <c r="D7148" t="s">
        <v>42</v>
      </c>
      <c r="E7148" s="103">
        <v>1.0244730268512727</v>
      </c>
      <c r="F7148" s="103">
        <v>677974</v>
      </c>
      <c r="G7148" s="103">
        <v>8</v>
      </c>
      <c r="H7148" t="s">
        <v>1078</v>
      </c>
      <c r="I7148" s="103"/>
    </row>
    <row r="7149" spans="1:9" x14ac:dyDescent="0.35">
      <c r="A7149" t="s">
        <v>2479</v>
      </c>
      <c r="B7149" t="s">
        <v>51</v>
      </c>
      <c r="C7149" t="s">
        <v>340</v>
      </c>
      <c r="D7149" t="s">
        <v>1767</v>
      </c>
      <c r="E7149" s="103">
        <v>1.0215626872675228</v>
      </c>
      <c r="F7149" s="103">
        <v>677974</v>
      </c>
      <c r="G7149" s="103">
        <v>8</v>
      </c>
      <c r="H7149" t="s">
        <v>1078</v>
      </c>
      <c r="I7149" s="103"/>
    </row>
    <row r="7150" spans="1:9" x14ac:dyDescent="0.35">
      <c r="A7150" t="s">
        <v>2480</v>
      </c>
      <c r="B7150" t="s">
        <v>51</v>
      </c>
      <c r="C7150" t="s">
        <v>340</v>
      </c>
      <c r="D7150" t="s">
        <v>1768</v>
      </c>
      <c r="E7150" s="103">
        <v>0.74636446428565129</v>
      </c>
      <c r="F7150" s="103">
        <v>677974</v>
      </c>
      <c r="G7150" s="103">
        <v>8</v>
      </c>
      <c r="H7150" t="s">
        <v>1078</v>
      </c>
      <c r="I7150" s="103"/>
    </row>
    <row r="7151" spans="1:9" x14ac:dyDescent="0.35">
      <c r="A7151" t="s">
        <v>1503</v>
      </c>
      <c r="B7151" t="s">
        <v>51</v>
      </c>
      <c r="C7151" t="s">
        <v>340</v>
      </c>
      <c r="D7151" t="s">
        <v>340</v>
      </c>
      <c r="E7151" s="103">
        <v>1</v>
      </c>
      <c r="F7151" s="103">
        <v>677974</v>
      </c>
      <c r="G7151" s="103">
        <v>8</v>
      </c>
      <c r="H7151" t="s">
        <v>1078</v>
      </c>
      <c r="I7151" s="103"/>
    </row>
    <row r="7152" spans="1:9" x14ac:dyDescent="0.35">
      <c r="A7152" t="s">
        <v>1504</v>
      </c>
      <c r="B7152" t="s">
        <v>51</v>
      </c>
      <c r="C7152" t="s">
        <v>340</v>
      </c>
      <c r="D7152" t="s">
        <v>777</v>
      </c>
      <c r="E7152" s="103">
        <v>2.6583090872927913</v>
      </c>
      <c r="F7152" s="103">
        <v>677974</v>
      </c>
      <c r="G7152" s="103">
        <v>8</v>
      </c>
      <c r="H7152" t="s">
        <v>1078</v>
      </c>
      <c r="I7152" s="103"/>
    </row>
    <row r="7153" spans="1:9" x14ac:dyDescent="0.35">
      <c r="A7153" t="s">
        <v>681</v>
      </c>
      <c r="B7153" t="s">
        <v>44</v>
      </c>
      <c r="C7153" t="s">
        <v>340</v>
      </c>
      <c r="D7153" t="s">
        <v>777</v>
      </c>
      <c r="E7153" s="103">
        <v>0</v>
      </c>
      <c r="F7153" s="103">
        <v>677974</v>
      </c>
      <c r="G7153" s="103">
        <v>8</v>
      </c>
      <c r="H7153" t="s">
        <v>54</v>
      </c>
      <c r="I7153" s="103"/>
    </row>
    <row r="7154" spans="1:9" x14ac:dyDescent="0.35">
      <c r="A7154" t="s">
        <v>682</v>
      </c>
      <c r="B7154" t="s">
        <v>45</v>
      </c>
      <c r="C7154" t="s">
        <v>340</v>
      </c>
      <c r="D7154" t="s">
        <v>777</v>
      </c>
      <c r="E7154" s="103">
        <v>0</v>
      </c>
      <c r="F7154" s="103">
        <v>677974</v>
      </c>
      <c r="G7154" s="103">
        <v>8</v>
      </c>
      <c r="H7154" t="s">
        <v>54</v>
      </c>
      <c r="I7154" s="103"/>
    </row>
    <row r="7155" spans="1:9" x14ac:dyDescent="0.35">
      <c r="A7155" t="s">
        <v>683</v>
      </c>
      <c r="B7155" t="s">
        <v>46</v>
      </c>
      <c r="C7155" t="s">
        <v>340</v>
      </c>
      <c r="D7155" t="s">
        <v>777</v>
      </c>
      <c r="E7155" s="103">
        <v>0</v>
      </c>
      <c r="F7155" s="103">
        <v>677974</v>
      </c>
      <c r="G7155" s="103">
        <v>8</v>
      </c>
      <c r="H7155" t="s">
        <v>54</v>
      </c>
      <c r="I7155" s="103"/>
    </row>
    <row r="7156" spans="1:9" x14ac:dyDescent="0.35">
      <c r="A7156" t="s">
        <v>1505</v>
      </c>
      <c r="B7156" t="s">
        <v>51</v>
      </c>
      <c r="C7156" t="s">
        <v>340</v>
      </c>
      <c r="D7156" t="s">
        <v>776</v>
      </c>
      <c r="E7156" s="103">
        <v>6.7337132923879945</v>
      </c>
      <c r="F7156" s="103">
        <v>677974</v>
      </c>
      <c r="G7156" s="103">
        <v>8</v>
      </c>
      <c r="H7156" t="s">
        <v>1078</v>
      </c>
      <c r="I7156" s="103"/>
    </row>
    <row r="7157" spans="1:9" x14ac:dyDescent="0.35">
      <c r="A7157" t="s">
        <v>685</v>
      </c>
      <c r="B7157" t="s">
        <v>44</v>
      </c>
      <c r="C7157" t="s">
        <v>340</v>
      </c>
      <c r="D7157" t="s">
        <v>776</v>
      </c>
      <c r="E7157" s="103">
        <v>0</v>
      </c>
      <c r="F7157" s="103">
        <v>677974</v>
      </c>
      <c r="G7157" s="103">
        <v>8</v>
      </c>
      <c r="H7157" t="s">
        <v>54</v>
      </c>
      <c r="I7157" s="103"/>
    </row>
    <row r="7158" spans="1:9" x14ac:dyDescent="0.35">
      <c r="A7158" t="s">
        <v>686</v>
      </c>
      <c r="B7158" t="s">
        <v>45</v>
      </c>
      <c r="C7158" t="s">
        <v>340</v>
      </c>
      <c r="D7158" t="s">
        <v>776</v>
      </c>
      <c r="E7158" s="103">
        <v>0</v>
      </c>
      <c r="F7158" s="103">
        <v>677974</v>
      </c>
      <c r="G7158" s="103">
        <v>8</v>
      </c>
      <c r="H7158" t="s">
        <v>54</v>
      </c>
      <c r="I7158" s="103"/>
    </row>
    <row r="7159" spans="1:9" x14ac:dyDescent="0.35">
      <c r="A7159" t="s">
        <v>687</v>
      </c>
      <c r="B7159" t="s">
        <v>46</v>
      </c>
      <c r="C7159" t="s">
        <v>340</v>
      </c>
      <c r="D7159" t="s">
        <v>776</v>
      </c>
      <c r="E7159" s="103">
        <v>0</v>
      </c>
      <c r="F7159" s="103">
        <v>677974</v>
      </c>
      <c r="G7159" s="103">
        <v>8</v>
      </c>
      <c r="H7159" t="s">
        <v>54</v>
      </c>
      <c r="I7159" s="103"/>
    </row>
    <row r="7160" spans="1:9" x14ac:dyDescent="0.35">
      <c r="A7160" t="s">
        <v>1506</v>
      </c>
      <c r="B7160" t="s">
        <v>51</v>
      </c>
      <c r="C7160" t="s">
        <v>353</v>
      </c>
      <c r="D7160" t="s">
        <v>40</v>
      </c>
      <c r="E7160" s="103">
        <v>6.3517249134946774E-2</v>
      </c>
      <c r="F7160" s="103">
        <v>677974</v>
      </c>
      <c r="G7160" s="103">
        <v>8</v>
      </c>
      <c r="H7160" t="s">
        <v>1078</v>
      </c>
      <c r="I7160" s="103"/>
    </row>
    <row r="7161" spans="1:9" x14ac:dyDescent="0.35">
      <c r="A7161" t="s">
        <v>7083</v>
      </c>
      <c r="B7161" t="s">
        <v>51</v>
      </c>
      <c r="C7161" t="s">
        <v>353</v>
      </c>
      <c r="D7161" t="s">
        <v>5070</v>
      </c>
      <c r="E7161" s="103">
        <v>6.9441677859860038E-2</v>
      </c>
      <c r="F7161" s="103">
        <v>677974</v>
      </c>
      <c r="G7161" s="103">
        <v>8</v>
      </c>
      <c r="H7161" t="s">
        <v>1078</v>
      </c>
      <c r="I7161" s="103"/>
    </row>
    <row r="7162" spans="1:9" x14ac:dyDescent="0.35">
      <c r="A7162" t="s">
        <v>7084</v>
      </c>
      <c r="B7162" t="s">
        <v>51</v>
      </c>
      <c r="C7162" t="s">
        <v>353</v>
      </c>
      <c r="D7162" t="s">
        <v>5071</v>
      </c>
      <c r="E7162" s="103">
        <v>6.3548004141333714E-2</v>
      </c>
      <c r="F7162" s="103">
        <v>677974</v>
      </c>
      <c r="G7162" s="103">
        <v>8</v>
      </c>
      <c r="H7162" t="s">
        <v>1078</v>
      </c>
      <c r="I7162" s="103"/>
    </row>
    <row r="7163" spans="1:9" x14ac:dyDescent="0.35">
      <c r="A7163" t="s">
        <v>7085</v>
      </c>
      <c r="B7163" t="s">
        <v>51</v>
      </c>
      <c r="C7163" t="s">
        <v>353</v>
      </c>
      <c r="D7163" t="s">
        <v>5072</v>
      </c>
      <c r="E7163" s="103">
        <v>6.9286289393922812E-2</v>
      </c>
      <c r="F7163" s="103">
        <v>677974</v>
      </c>
      <c r="G7163" s="103">
        <v>8</v>
      </c>
      <c r="H7163" t="s">
        <v>1078</v>
      </c>
      <c r="I7163" s="103"/>
    </row>
    <row r="7164" spans="1:9" x14ac:dyDescent="0.35">
      <c r="A7164" t="s">
        <v>1507</v>
      </c>
      <c r="B7164" t="s">
        <v>51</v>
      </c>
      <c r="C7164" t="s">
        <v>353</v>
      </c>
      <c r="D7164" t="s">
        <v>42</v>
      </c>
      <c r="E7164" s="103">
        <v>6.9145017784767684E-2</v>
      </c>
      <c r="F7164" s="103">
        <v>677974</v>
      </c>
      <c r="G7164" s="103">
        <v>8</v>
      </c>
      <c r="H7164" t="s">
        <v>1078</v>
      </c>
      <c r="I7164" s="103"/>
    </row>
    <row r="7165" spans="1:9" x14ac:dyDescent="0.35">
      <c r="A7165" t="s">
        <v>2481</v>
      </c>
      <c r="B7165" t="s">
        <v>51</v>
      </c>
      <c r="C7165" t="s">
        <v>353</v>
      </c>
      <c r="D7165" t="s">
        <v>1767</v>
      </c>
      <c r="E7165" s="103">
        <v>6.8931016777693838E-2</v>
      </c>
      <c r="F7165" s="103">
        <v>677974</v>
      </c>
      <c r="G7165" s="103">
        <v>8</v>
      </c>
      <c r="H7165" t="s">
        <v>1078</v>
      </c>
      <c r="I7165" s="103"/>
    </row>
    <row r="7166" spans="1:9" x14ac:dyDescent="0.35">
      <c r="A7166" t="s">
        <v>2482</v>
      </c>
      <c r="B7166" t="s">
        <v>51</v>
      </c>
      <c r="C7166" t="s">
        <v>353</v>
      </c>
      <c r="D7166" t="s">
        <v>1768</v>
      </c>
      <c r="E7166" s="103">
        <v>4.6104592096482162E-2</v>
      </c>
      <c r="F7166" s="103">
        <v>677974</v>
      </c>
      <c r="G7166" s="103">
        <v>8</v>
      </c>
      <c r="H7166" t="s">
        <v>1078</v>
      </c>
      <c r="I7166" s="103"/>
    </row>
    <row r="7167" spans="1:9" x14ac:dyDescent="0.35">
      <c r="A7167" t="s">
        <v>1508</v>
      </c>
      <c r="B7167" t="s">
        <v>51</v>
      </c>
      <c r="C7167" t="s">
        <v>353</v>
      </c>
      <c r="D7167" t="s">
        <v>340</v>
      </c>
      <c r="E7167" s="103">
        <v>6.8505523879417288E-2</v>
      </c>
      <c r="F7167" s="103">
        <v>677974</v>
      </c>
      <c r="G7167" s="103">
        <v>8</v>
      </c>
      <c r="H7167" t="s">
        <v>1078</v>
      </c>
      <c r="I7167" s="103"/>
    </row>
    <row r="7168" spans="1:9" x14ac:dyDescent="0.35">
      <c r="A7168" t="s">
        <v>1509</v>
      </c>
      <c r="B7168" t="s">
        <v>51</v>
      </c>
      <c r="C7168" t="s">
        <v>353</v>
      </c>
      <c r="D7168" t="s">
        <v>777</v>
      </c>
      <c r="E7168" s="103">
        <v>0.16881148675030247</v>
      </c>
      <c r="F7168" s="103">
        <v>677974</v>
      </c>
      <c r="G7168" s="103">
        <v>8</v>
      </c>
      <c r="H7168" t="s">
        <v>1078</v>
      </c>
      <c r="I7168" s="103"/>
    </row>
    <row r="7169" spans="1:9" x14ac:dyDescent="0.35">
      <c r="A7169" t="s">
        <v>1510</v>
      </c>
      <c r="B7169" t="s">
        <v>51</v>
      </c>
      <c r="C7169" t="s">
        <v>353</v>
      </c>
      <c r="D7169" t="s">
        <v>776</v>
      </c>
      <c r="E7169" s="103">
        <v>0.4299715446066853</v>
      </c>
      <c r="F7169" s="103">
        <v>677974</v>
      </c>
      <c r="G7169" s="103">
        <v>8</v>
      </c>
      <c r="H7169" t="s">
        <v>1078</v>
      </c>
      <c r="I7169" s="103"/>
    </row>
    <row r="7170" spans="1:9" x14ac:dyDescent="0.35">
      <c r="A7170" t="s">
        <v>8641</v>
      </c>
      <c r="B7170" t="s">
        <v>47</v>
      </c>
      <c r="C7170" t="s">
        <v>7626</v>
      </c>
      <c r="D7170" t="s">
        <v>54</v>
      </c>
      <c r="E7170" s="103">
        <v>14188</v>
      </c>
      <c r="F7170" s="103">
        <v>677974</v>
      </c>
      <c r="G7170" s="103">
        <v>8</v>
      </c>
      <c r="H7170" t="s">
        <v>54</v>
      </c>
      <c r="I7170" s="103"/>
    </row>
    <row r="7171" spans="1:9" x14ac:dyDescent="0.35">
      <c r="A7171" t="s">
        <v>8642</v>
      </c>
      <c r="B7171" t="s">
        <v>48</v>
      </c>
      <c r="C7171" t="s">
        <v>7626</v>
      </c>
      <c r="D7171" t="s">
        <v>54</v>
      </c>
      <c r="E7171" s="103">
        <v>230004847.12</v>
      </c>
      <c r="F7171" s="103">
        <v>677974</v>
      </c>
      <c r="G7171" s="103">
        <v>8</v>
      </c>
      <c r="H7171" t="s">
        <v>54</v>
      </c>
      <c r="I7171" s="103"/>
    </row>
    <row r="7172" spans="1:9" x14ac:dyDescent="0.35">
      <c r="A7172" t="s">
        <v>8643</v>
      </c>
      <c r="B7172" t="s">
        <v>49</v>
      </c>
      <c r="C7172" t="s">
        <v>7626</v>
      </c>
      <c r="D7172" t="s">
        <v>54</v>
      </c>
      <c r="E7172" s="103">
        <v>2.0927056199795274E-2</v>
      </c>
      <c r="F7172" s="103">
        <v>677974</v>
      </c>
      <c r="G7172" s="103">
        <v>8</v>
      </c>
      <c r="H7172" t="s">
        <v>54</v>
      </c>
      <c r="I7172" s="103"/>
    </row>
    <row r="7173" spans="1:9" x14ac:dyDescent="0.35">
      <c r="A7173" t="s">
        <v>8644</v>
      </c>
      <c r="B7173" t="s">
        <v>50</v>
      </c>
      <c r="C7173" t="s">
        <v>7626</v>
      </c>
      <c r="D7173" t="s">
        <v>54</v>
      </c>
      <c r="E7173" s="103">
        <v>339.25319720225258</v>
      </c>
      <c r="F7173" s="103">
        <v>677974</v>
      </c>
      <c r="G7173" s="103">
        <v>8</v>
      </c>
      <c r="H7173" t="s">
        <v>54</v>
      </c>
      <c r="I7173" s="103"/>
    </row>
    <row r="7174" spans="1:9" x14ac:dyDescent="0.35">
      <c r="A7174" t="s">
        <v>8645</v>
      </c>
      <c r="B7174" t="s">
        <v>51</v>
      </c>
      <c r="C7174" t="s">
        <v>7626</v>
      </c>
      <c r="D7174" t="s">
        <v>40</v>
      </c>
      <c r="E7174" s="103">
        <v>1.0480277112357082E-2</v>
      </c>
      <c r="F7174" s="103">
        <v>677974</v>
      </c>
      <c r="G7174" s="103">
        <v>8</v>
      </c>
      <c r="H7174" t="s">
        <v>1078</v>
      </c>
      <c r="I7174" s="103"/>
    </row>
    <row r="7175" spans="1:9" x14ac:dyDescent="0.35">
      <c r="A7175" t="s">
        <v>8646</v>
      </c>
      <c r="B7175" t="s">
        <v>51</v>
      </c>
      <c r="C7175" t="s">
        <v>7626</v>
      </c>
      <c r="D7175" t="s">
        <v>5070</v>
      </c>
      <c r="E7175" s="103">
        <v>1.0743782708295216E-2</v>
      </c>
      <c r="F7175" s="103">
        <v>677974</v>
      </c>
      <c r="G7175" s="103">
        <v>8</v>
      </c>
      <c r="H7175" t="s">
        <v>1078</v>
      </c>
      <c r="I7175" s="103"/>
    </row>
    <row r="7176" spans="1:9" x14ac:dyDescent="0.35">
      <c r="A7176" t="s">
        <v>8647</v>
      </c>
      <c r="B7176" t="s">
        <v>51</v>
      </c>
      <c r="C7176" t="s">
        <v>7626</v>
      </c>
      <c r="D7176" t="s">
        <v>5071</v>
      </c>
      <c r="E7176" s="103">
        <v>1.0481379684130267E-2</v>
      </c>
      <c r="F7176" s="103">
        <v>677974</v>
      </c>
      <c r="G7176" s="103">
        <v>8</v>
      </c>
      <c r="H7176" t="s">
        <v>1078</v>
      </c>
      <c r="I7176" s="103"/>
    </row>
    <row r="7177" spans="1:9" x14ac:dyDescent="0.35">
      <c r="A7177" t="s">
        <v>8648</v>
      </c>
      <c r="B7177" t="s">
        <v>51</v>
      </c>
      <c r="C7177" t="s">
        <v>7626</v>
      </c>
      <c r="D7177" t="s">
        <v>5072</v>
      </c>
      <c r="E7177" s="103">
        <v>1.0539443305350091E-2</v>
      </c>
      <c r="F7177" s="103">
        <v>677974</v>
      </c>
      <c r="G7177" s="103">
        <v>8</v>
      </c>
      <c r="H7177" t="s">
        <v>1078</v>
      </c>
      <c r="I7177" s="103"/>
    </row>
    <row r="7178" spans="1:9" x14ac:dyDescent="0.35">
      <c r="A7178" t="s">
        <v>8649</v>
      </c>
      <c r="B7178" t="s">
        <v>51</v>
      </c>
      <c r="C7178" t="s">
        <v>7626</v>
      </c>
      <c r="D7178" t="s">
        <v>42</v>
      </c>
      <c r="E7178" s="103">
        <v>1.0675706218605065E-2</v>
      </c>
      <c r="F7178" s="103">
        <v>677974</v>
      </c>
      <c r="G7178" s="103">
        <v>8</v>
      </c>
      <c r="H7178" t="s">
        <v>1078</v>
      </c>
      <c r="I7178" s="103"/>
    </row>
    <row r="7179" spans="1:9" x14ac:dyDescent="0.35">
      <c r="A7179" t="s">
        <v>8650</v>
      </c>
      <c r="B7179" t="s">
        <v>51</v>
      </c>
      <c r="C7179" t="s">
        <v>7626</v>
      </c>
      <c r="D7179" t="s">
        <v>1767</v>
      </c>
      <c r="E7179" s="103">
        <v>1.0648886661258761E-2</v>
      </c>
      <c r="F7179" s="103">
        <v>677974</v>
      </c>
      <c r="G7179" s="103">
        <v>8</v>
      </c>
      <c r="H7179" t="s">
        <v>1078</v>
      </c>
      <c r="I7179" s="103"/>
    </row>
    <row r="7180" spans="1:9" x14ac:dyDescent="0.35">
      <c r="A7180" t="s">
        <v>8651</v>
      </c>
      <c r="B7180" t="s">
        <v>51</v>
      </c>
      <c r="C7180" t="s">
        <v>7626</v>
      </c>
      <c r="D7180" t="s">
        <v>1768</v>
      </c>
      <c r="E7180" s="103">
        <v>7.804219642059497E-3</v>
      </c>
      <c r="F7180" s="103">
        <v>677974</v>
      </c>
      <c r="G7180" s="103">
        <v>8</v>
      </c>
      <c r="H7180" t="s">
        <v>1078</v>
      </c>
      <c r="I7180" s="103"/>
    </row>
    <row r="7181" spans="1:9" x14ac:dyDescent="0.35">
      <c r="A7181" t="s">
        <v>8652</v>
      </c>
      <c r="B7181" t="s">
        <v>51</v>
      </c>
      <c r="C7181" t="s">
        <v>7626</v>
      </c>
      <c r="D7181" t="s">
        <v>340</v>
      </c>
      <c r="E7181" s="103">
        <v>1.0469948674291541E-2</v>
      </c>
      <c r="F7181" s="103">
        <v>677974</v>
      </c>
      <c r="G7181" s="103">
        <v>8</v>
      </c>
      <c r="H7181" t="s">
        <v>1078</v>
      </c>
      <c r="I7181" s="103"/>
    </row>
    <row r="7182" spans="1:9" x14ac:dyDescent="0.35">
      <c r="A7182" t="s">
        <v>8653</v>
      </c>
      <c r="B7182" t="s">
        <v>51</v>
      </c>
      <c r="C7182" t="s">
        <v>7626</v>
      </c>
      <c r="D7182" t="s">
        <v>777</v>
      </c>
      <c r="E7182" s="103">
        <v>2.5930414792351777E-2</v>
      </c>
      <c r="F7182" s="103">
        <v>677974</v>
      </c>
      <c r="G7182" s="103">
        <v>8</v>
      </c>
      <c r="H7182" t="s">
        <v>1078</v>
      </c>
      <c r="I7182" s="103"/>
    </row>
    <row r="7183" spans="1:9" x14ac:dyDescent="0.35">
      <c r="A7183" t="s">
        <v>8654</v>
      </c>
      <c r="B7183" t="s">
        <v>51</v>
      </c>
      <c r="C7183" t="s">
        <v>7626</v>
      </c>
      <c r="D7183" t="s">
        <v>776</v>
      </c>
      <c r="E7183" s="103">
        <v>6.9094334016556958E-2</v>
      </c>
      <c r="F7183" s="103">
        <v>677974</v>
      </c>
      <c r="G7183" s="103">
        <v>8</v>
      </c>
      <c r="H7183" t="s">
        <v>1078</v>
      </c>
      <c r="I7183" s="103"/>
    </row>
    <row r="7184" spans="1:9" x14ac:dyDescent="0.35">
      <c r="A7184" t="s">
        <v>5026</v>
      </c>
      <c r="B7184" t="s">
        <v>47</v>
      </c>
      <c r="C7184" t="s">
        <v>4874</v>
      </c>
      <c r="D7184" t="s">
        <v>54</v>
      </c>
      <c r="E7184" s="103">
        <v>68197</v>
      </c>
      <c r="F7184" s="103">
        <v>677974</v>
      </c>
      <c r="G7184" s="103">
        <v>8</v>
      </c>
      <c r="H7184" t="s">
        <v>54</v>
      </c>
      <c r="I7184" s="103"/>
    </row>
    <row r="7185" spans="1:9" x14ac:dyDescent="0.35">
      <c r="A7185" t="s">
        <v>5027</v>
      </c>
      <c r="B7185" t="s">
        <v>48</v>
      </c>
      <c r="C7185" t="s">
        <v>4874</v>
      </c>
      <c r="D7185" t="s">
        <v>54</v>
      </c>
      <c r="E7185" s="103">
        <v>921474056.68835938</v>
      </c>
      <c r="F7185" s="103">
        <v>677974</v>
      </c>
      <c r="G7185" s="103">
        <v>8</v>
      </c>
      <c r="H7185" t="s">
        <v>54</v>
      </c>
      <c r="I7185" s="103"/>
    </row>
    <row r="7186" spans="1:9" x14ac:dyDescent="0.35">
      <c r="A7186" t="s">
        <v>5028</v>
      </c>
      <c r="B7186" t="s">
        <v>49</v>
      </c>
      <c r="C7186" t="s">
        <v>4874</v>
      </c>
      <c r="D7186" t="s">
        <v>54</v>
      </c>
      <c r="E7186" s="103">
        <v>0.10058940313345349</v>
      </c>
      <c r="F7186" s="103">
        <v>677974</v>
      </c>
      <c r="G7186" s="103">
        <v>8</v>
      </c>
      <c r="H7186" t="s">
        <v>54</v>
      </c>
      <c r="I7186" s="103"/>
    </row>
    <row r="7187" spans="1:9" x14ac:dyDescent="0.35">
      <c r="A7187" t="s">
        <v>5029</v>
      </c>
      <c r="B7187" t="s">
        <v>50</v>
      </c>
      <c r="C7187" t="s">
        <v>4874</v>
      </c>
      <c r="D7187" t="s">
        <v>54</v>
      </c>
      <c r="E7187" s="103">
        <v>1359.1583994199768</v>
      </c>
      <c r="F7187" s="103">
        <v>677974</v>
      </c>
      <c r="G7187" s="103">
        <v>8</v>
      </c>
      <c r="H7187" t="s">
        <v>54</v>
      </c>
      <c r="I7187" s="103"/>
    </row>
    <row r="7188" spans="1:9" x14ac:dyDescent="0.35">
      <c r="A7188" t="s">
        <v>5030</v>
      </c>
      <c r="B7188" t="s">
        <v>51</v>
      </c>
      <c r="C7188" t="s">
        <v>4874</v>
      </c>
      <c r="D7188" t="s">
        <v>40</v>
      </c>
      <c r="E7188" s="103">
        <v>8.5676760101527482E-3</v>
      </c>
      <c r="F7188" s="103">
        <v>677974</v>
      </c>
      <c r="G7188" s="103">
        <v>8</v>
      </c>
      <c r="H7188" t="s">
        <v>1078</v>
      </c>
      <c r="I7188" s="103"/>
    </row>
    <row r="7189" spans="1:9" x14ac:dyDescent="0.35">
      <c r="A7189" t="s">
        <v>7086</v>
      </c>
      <c r="B7189" t="s">
        <v>51</v>
      </c>
      <c r="C7189" t="s">
        <v>4874</v>
      </c>
      <c r="D7189" t="s">
        <v>5070</v>
      </c>
      <c r="E7189" s="103">
        <v>9.0758020632340196E-3</v>
      </c>
      <c r="F7189" s="103">
        <v>677974</v>
      </c>
      <c r="G7189" s="103">
        <v>8</v>
      </c>
      <c r="H7189" t="s">
        <v>1078</v>
      </c>
      <c r="I7189" s="103"/>
    </row>
    <row r="7190" spans="1:9" x14ac:dyDescent="0.35">
      <c r="A7190" t="s">
        <v>7087</v>
      </c>
      <c r="B7190" t="s">
        <v>51</v>
      </c>
      <c r="C7190" t="s">
        <v>4874</v>
      </c>
      <c r="D7190" t="s">
        <v>5071</v>
      </c>
      <c r="E7190" s="103">
        <v>8.5698798237396536E-3</v>
      </c>
      <c r="F7190" s="103">
        <v>677974</v>
      </c>
      <c r="G7190" s="103">
        <v>8</v>
      </c>
      <c r="H7190" t="s">
        <v>1078</v>
      </c>
      <c r="I7190" s="103"/>
    </row>
    <row r="7191" spans="1:9" x14ac:dyDescent="0.35">
      <c r="A7191" t="s">
        <v>7088</v>
      </c>
      <c r="B7191" t="s">
        <v>51</v>
      </c>
      <c r="C7191" t="s">
        <v>4874</v>
      </c>
      <c r="D7191" t="s">
        <v>5072</v>
      </c>
      <c r="E7191" s="103">
        <v>8.6130333787142899E-3</v>
      </c>
      <c r="F7191" s="103">
        <v>677974</v>
      </c>
      <c r="G7191" s="103">
        <v>8</v>
      </c>
      <c r="H7191" t="s">
        <v>1078</v>
      </c>
      <c r="I7191" s="103"/>
    </row>
    <row r="7192" spans="1:9" x14ac:dyDescent="0.35">
      <c r="A7192" t="s">
        <v>5031</v>
      </c>
      <c r="B7192" t="s">
        <v>51</v>
      </c>
      <c r="C7192" t="s">
        <v>4874</v>
      </c>
      <c r="D7192" t="s">
        <v>42</v>
      </c>
      <c r="E7192" s="103">
        <v>9.0401520475854764E-3</v>
      </c>
      <c r="F7192" s="103">
        <v>677974</v>
      </c>
      <c r="G7192" s="103">
        <v>8</v>
      </c>
      <c r="H7192" t="s">
        <v>1078</v>
      </c>
      <c r="I7192" s="103"/>
    </row>
    <row r="7193" spans="1:9" x14ac:dyDescent="0.35">
      <c r="A7193" t="s">
        <v>5032</v>
      </c>
      <c r="B7193" t="s">
        <v>51</v>
      </c>
      <c r="C7193" t="s">
        <v>4874</v>
      </c>
      <c r="D7193" t="s">
        <v>1767</v>
      </c>
      <c r="E7193" s="103">
        <v>9.0232514358279427E-3</v>
      </c>
      <c r="F7193" s="103">
        <v>677974</v>
      </c>
      <c r="G7193" s="103">
        <v>8</v>
      </c>
      <c r="H7193" t="s">
        <v>1078</v>
      </c>
      <c r="I7193" s="103"/>
    </row>
    <row r="7194" spans="1:9" x14ac:dyDescent="0.35">
      <c r="A7194" t="s">
        <v>5033</v>
      </c>
      <c r="B7194" t="s">
        <v>51</v>
      </c>
      <c r="C7194" t="s">
        <v>4874</v>
      </c>
      <c r="D7194" t="s">
        <v>1768</v>
      </c>
      <c r="E7194" s="103">
        <v>7.1891789834957502E-3</v>
      </c>
      <c r="F7194" s="103">
        <v>677974</v>
      </c>
      <c r="G7194" s="103">
        <v>8</v>
      </c>
      <c r="H7194" t="s">
        <v>1078</v>
      </c>
      <c r="I7194" s="103"/>
    </row>
    <row r="7195" spans="1:9" x14ac:dyDescent="0.35">
      <c r="A7195" t="s">
        <v>5034</v>
      </c>
      <c r="B7195" t="s">
        <v>51</v>
      </c>
      <c r="C7195" t="s">
        <v>4874</v>
      </c>
      <c r="D7195" t="s">
        <v>340</v>
      </c>
      <c r="E7195" s="103">
        <v>8.5499445218038088E-3</v>
      </c>
      <c r="F7195" s="103">
        <v>677974</v>
      </c>
      <c r="G7195" s="103">
        <v>8</v>
      </c>
      <c r="H7195" t="s">
        <v>1078</v>
      </c>
      <c r="I7195" s="103"/>
    </row>
    <row r="7196" spans="1:9" x14ac:dyDescent="0.35">
      <c r="A7196" t="s">
        <v>5035</v>
      </c>
      <c r="B7196" t="s">
        <v>51</v>
      </c>
      <c r="C7196" t="s">
        <v>4874</v>
      </c>
      <c r="D7196" t="s">
        <v>777</v>
      </c>
      <c r="E7196" s="103">
        <v>2.5095940119265057E-2</v>
      </c>
      <c r="F7196" s="103">
        <v>677974</v>
      </c>
      <c r="G7196" s="103">
        <v>8</v>
      </c>
      <c r="H7196" t="s">
        <v>1078</v>
      </c>
      <c r="I7196" s="103"/>
    </row>
    <row r="7197" spans="1:9" x14ac:dyDescent="0.35">
      <c r="A7197" t="s">
        <v>5036</v>
      </c>
      <c r="B7197" t="s">
        <v>51</v>
      </c>
      <c r="C7197" t="s">
        <v>4874</v>
      </c>
      <c r="D7197" t="s">
        <v>776</v>
      </c>
      <c r="E7197" s="103">
        <v>5.9748154803678899E-2</v>
      </c>
      <c r="F7197" s="103">
        <v>677974</v>
      </c>
      <c r="G7197" s="103">
        <v>8</v>
      </c>
      <c r="H7197" t="s">
        <v>1078</v>
      </c>
      <c r="I7197" s="103"/>
    </row>
    <row r="7198" spans="1:9" x14ac:dyDescent="0.35">
      <c r="A7198" t="s">
        <v>8655</v>
      </c>
      <c r="B7198" t="s">
        <v>47</v>
      </c>
      <c r="C7198" t="s">
        <v>7627</v>
      </c>
      <c r="D7198" t="s">
        <v>54</v>
      </c>
      <c r="E7198" s="103">
        <v>7795</v>
      </c>
      <c r="F7198" s="103">
        <v>677974</v>
      </c>
      <c r="G7198" s="103">
        <v>8</v>
      </c>
      <c r="H7198" t="s">
        <v>54</v>
      </c>
      <c r="I7198" s="103"/>
    </row>
    <row r="7199" spans="1:9" x14ac:dyDescent="0.35">
      <c r="A7199" t="s">
        <v>8656</v>
      </c>
      <c r="B7199" t="s">
        <v>48</v>
      </c>
      <c r="C7199" t="s">
        <v>7627</v>
      </c>
      <c r="D7199" t="s">
        <v>54</v>
      </c>
      <c r="E7199" s="103">
        <v>174278567.14218628</v>
      </c>
      <c r="F7199" s="103">
        <v>677974</v>
      </c>
      <c r="G7199" s="103">
        <v>8</v>
      </c>
      <c r="H7199" t="s">
        <v>54</v>
      </c>
      <c r="I7199" s="103"/>
    </row>
    <row r="7200" spans="1:9" x14ac:dyDescent="0.35">
      <c r="A7200" t="s">
        <v>8657</v>
      </c>
      <c r="B7200" t="s">
        <v>49</v>
      </c>
      <c r="C7200" t="s">
        <v>7627</v>
      </c>
      <c r="D7200" t="s">
        <v>54</v>
      </c>
      <c r="E7200" s="103">
        <v>1.1497491054229219E-2</v>
      </c>
      <c r="F7200" s="103">
        <v>677974</v>
      </c>
      <c r="G7200" s="103">
        <v>8</v>
      </c>
      <c r="H7200" t="s">
        <v>54</v>
      </c>
      <c r="I7200" s="103"/>
    </row>
    <row r="7201" spans="1:9" x14ac:dyDescent="0.35">
      <c r="A7201" t="s">
        <v>8658</v>
      </c>
      <c r="B7201" t="s">
        <v>50</v>
      </c>
      <c r="C7201" t="s">
        <v>7627</v>
      </c>
      <c r="D7201" t="s">
        <v>54</v>
      </c>
      <c r="E7201" s="103">
        <v>257.05789181028518</v>
      </c>
      <c r="F7201" s="103">
        <v>677974</v>
      </c>
      <c r="G7201" s="103">
        <v>8</v>
      </c>
      <c r="H7201" t="s">
        <v>54</v>
      </c>
      <c r="I7201" s="103"/>
    </row>
    <row r="7202" spans="1:9" x14ac:dyDescent="0.35">
      <c r="A7202" t="s">
        <v>8659</v>
      </c>
      <c r="B7202" t="s">
        <v>51</v>
      </c>
      <c r="C7202" t="s">
        <v>7627</v>
      </c>
      <c r="D7202" t="s">
        <v>40</v>
      </c>
      <c r="E7202" s="103">
        <v>1.4587477999127503E-2</v>
      </c>
      <c r="F7202" s="103">
        <v>677974</v>
      </c>
      <c r="G7202" s="103">
        <v>8</v>
      </c>
      <c r="H7202" t="s">
        <v>1078</v>
      </c>
      <c r="I7202" s="103"/>
    </row>
    <row r="7203" spans="1:9" x14ac:dyDescent="0.35">
      <c r="A7203" t="s">
        <v>8660</v>
      </c>
      <c r="B7203" t="s">
        <v>51</v>
      </c>
      <c r="C7203" t="s">
        <v>7627</v>
      </c>
      <c r="D7203" t="s">
        <v>5070</v>
      </c>
      <c r="E7203" s="103">
        <v>2.1691679229067253E-2</v>
      </c>
      <c r="F7203" s="103">
        <v>677974</v>
      </c>
      <c r="G7203" s="103">
        <v>8</v>
      </c>
      <c r="H7203" t="s">
        <v>1078</v>
      </c>
      <c r="I7203" s="103"/>
    </row>
    <row r="7204" spans="1:9" x14ac:dyDescent="0.35">
      <c r="A7204" t="s">
        <v>8661</v>
      </c>
      <c r="B7204" t="s">
        <v>51</v>
      </c>
      <c r="C7204" t="s">
        <v>7627</v>
      </c>
      <c r="D7204" t="s">
        <v>5071</v>
      </c>
      <c r="E7204" s="103">
        <v>1.4993035703174267E-2</v>
      </c>
      <c r="F7204" s="103">
        <v>677974</v>
      </c>
      <c r="G7204" s="103">
        <v>8</v>
      </c>
      <c r="H7204" t="s">
        <v>1078</v>
      </c>
      <c r="I7204" s="103"/>
    </row>
    <row r="7205" spans="1:9" x14ac:dyDescent="0.35">
      <c r="A7205" t="s">
        <v>8662</v>
      </c>
      <c r="B7205" t="s">
        <v>51</v>
      </c>
      <c r="C7205" t="s">
        <v>7627</v>
      </c>
      <c r="D7205" t="s">
        <v>5072</v>
      </c>
      <c r="E7205" s="103">
        <v>1.574956649733119E-2</v>
      </c>
      <c r="F7205" s="103">
        <v>677974</v>
      </c>
      <c r="G7205" s="103">
        <v>8</v>
      </c>
      <c r="H7205" t="s">
        <v>1078</v>
      </c>
      <c r="I7205" s="103"/>
    </row>
    <row r="7206" spans="1:9" x14ac:dyDescent="0.35">
      <c r="A7206" t="s">
        <v>8663</v>
      </c>
      <c r="B7206" t="s">
        <v>51</v>
      </c>
      <c r="C7206" t="s">
        <v>7627</v>
      </c>
      <c r="D7206" t="s">
        <v>42</v>
      </c>
      <c r="E7206" s="103">
        <v>2.1409166627201128E-2</v>
      </c>
      <c r="F7206" s="103">
        <v>677974</v>
      </c>
      <c r="G7206" s="103">
        <v>8</v>
      </c>
      <c r="H7206" t="s">
        <v>1078</v>
      </c>
      <c r="I7206" s="103"/>
    </row>
    <row r="7207" spans="1:9" x14ac:dyDescent="0.35">
      <c r="A7207" t="s">
        <v>8664</v>
      </c>
      <c r="B7207" t="s">
        <v>51</v>
      </c>
      <c r="C7207" t="s">
        <v>7627</v>
      </c>
      <c r="D7207" t="s">
        <v>1767</v>
      </c>
      <c r="E7207" s="103">
        <v>2.1376445304615608E-2</v>
      </c>
      <c r="F7207" s="103">
        <v>677974</v>
      </c>
      <c r="G7207" s="103">
        <v>8</v>
      </c>
      <c r="H7207" t="s">
        <v>1078</v>
      </c>
      <c r="I7207" s="103"/>
    </row>
    <row r="7208" spans="1:9" x14ac:dyDescent="0.35">
      <c r="A7208" t="s">
        <v>8665</v>
      </c>
      <c r="B7208" t="s">
        <v>51</v>
      </c>
      <c r="C7208" t="s">
        <v>7627</v>
      </c>
      <c r="D7208" t="s">
        <v>1768</v>
      </c>
      <c r="E7208" s="103">
        <v>1.1849881678103752E-2</v>
      </c>
      <c r="F7208" s="103">
        <v>677974</v>
      </c>
      <c r="G7208" s="103">
        <v>8</v>
      </c>
      <c r="H7208" t="s">
        <v>1078</v>
      </c>
      <c r="I7208" s="103"/>
    </row>
    <row r="7209" spans="1:9" x14ac:dyDescent="0.35">
      <c r="A7209" t="s">
        <v>8666</v>
      </c>
      <c r="B7209" t="s">
        <v>51</v>
      </c>
      <c r="C7209" t="s">
        <v>7627</v>
      </c>
      <c r="D7209" t="s">
        <v>340</v>
      </c>
      <c r="E7209" s="103">
        <v>1.3926914654556147E-2</v>
      </c>
      <c r="F7209" s="103">
        <v>677974</v>
      </c>
      <c r="G7209" s="103">
        <v>8</v>
      </c>
      <c r="H7209" t="s">
        <v>1078</v>
      </c>
      <c r="I7209" s="103"/>
    </row>
    <row r="7210" spans="1:9" x14ac:dyDescent="0.35">
      <c r="A7210" t="s">
        <v>8667</v>
      </c>
      <c r="B7210" t="s">
        <v>51</v>
      </c>
      <c r="C7210" t="s">
        <v>7627</v>
      </c>
      <c r="D7210" t="s">
        <v>777</v>
      </c>
      <c r="E7210" s="103">
        <v>4.0774320936365925E-2</v>
      </c>
      <c r="F7210" s="103">
        <v>677974</v>
      </c>
      <c r="G7210" s="103">
        <v>8</v>
      </c>
      <c r="H7210" t="s">
        <v>1078</v>
      </c>
      <c r="I7210" s="103"/>
    </row>
    <row r="7211" spans="1:9" x14ac:dyDescent="0.35">
      <c r="A7211" t="s">
        <v>8668</v>
      </c>
      <c r="B7211" t="s">
        <v>51</v>
      </c>
      <c r="C7211" t="s">
        <v>7627</v>
      </c>
      <c r="D7211" t="s">
        <v>776</v>
      </c>
      <c r="E7211" s="103">
        <v>9.8397739894114572E-2</v>
      </c>
      <c r="F7211" s="103">
        <v>677974</v>
      </c>
      <c r="G7211" s="103">
        <v>8</v>
      </c>
      <c r="H7211" t="s">
        <v>1078</v>
      </c>
      <c r="I7211" s="103"/>
    </row>
    <row r="7212" spans="1:9" x14ac:dyDescent="0.35">
      <c r="A7212" t="s">
        <v>8669</v>
      </c>
      <c r="B7212" t="s">
        <v>47</v>
      </c>
      <c r="C7212" t="s">
        <v>7628</v>
      </c>
      <c r="D7212" t="s">
        <v>54</v>
      </c>
      <c r="E7212" s="103">
        <v>36685</v>
      </c>
      <c r="F7212" s="103">
        <v>677974</v>
      </c>
      <c r="G7212" s="103">
        <v>8</v>
      </c>
      <c r="H7212" t="s">
        <v>54</v>
      </c>
      <c r="I7212" s="103"/>
    </row>
    <row r="7213" spans="1:9" x14ac:dyDescent="0.35">
      <c r="A7213" t="s">
        <v>8670</v>
      </c>
      <c r="B7213" t="s">
        <v>48</v>
      </c>
      <c r="C7213" t="s">
        <v>7628</v>
      </c>
      <c r="D7213" t="s">
        <v>54</v>
      </c>
      <c r="E7213" s="103">
        <v>614242095.75084007</v>
      </c>
      <c r="F7213" s="103">
        <v>677974</v>
      </c>
      <c r="G7213" s="103">
        <v>8</v>
      </c>
      <c r="H7213" t="s">
        <v>54</v>
      </c>
      <c r="I7213" s="103"/>
    </row>
    <row r="7214" spans="1:9" x14ac:dyDescent="0.35">
      <c r="A7214" t="s">
        <v>8671</v>
      </c>
      <c r="B7214" t="s">
        <v>49</v>
      </c>
      <c r="C7214" t="s">
        <v>7628</v>
      </c>
      <c r="D7214" t="s">
        <v>54</v>
      </c>
      <c r="E7214" s="103">
        <v>5.4109744621475157E-2</v>
      </c>
      <c r="F7214" s="103">
        <v>677974</v>
      </c>
      <c r="G7214" s="103">
        <v>8</v>
      </c>
      <c r="H7214" t="s">
        <v>54</v>
      </c>
      <c r="I7214" s="103"/>
    </row>
    <row r="7215" spans="1:9" x14ac:dyDescent="0.35">
      <c r="A7215" t="s">
        <v>8672</v>
      </c>
      <c r="B7215" t="s">
        <v>50</v>
      </c>
      <c r="C7215" t="s">
        <v>7628</v>
      </c>
      <c r="D7215" t="s">
        <v>54</v>
      </c>
      <c r="E7215" s="103">
        <v>905.99653637284041</v>
      </c>
      <c r="F7215" s="103">
        <v>677974</v>
      </c>
      <c r="G7215" s="103">
        <v>8</v>
      </c>
      <c r="H7215" t="s">
        <v>54</v>
      </c>
      <c r="I7215" s="103"/>
    </row>
    <row r="7216" spans="1:9" x14ac:dyDescent="0.35">
      <c r="A7216" t="s">
        <v>8673</v>
      </c>
      <c r="B7216" t="s">
        <v>51</v>
      </c>
      <c r="C7216" t="s">
        <v>7628</v>
      </c>
      <c r="D7216" t="s">
        <v>40</v>
      </c>
      <c r="E7216" s="103">
        <v>1.061066516794457E-2</v>
      </c>
      <c r="F7216" s="103">
        <v>677974</v>
      </c>
      <c r="G7216" s="103">
        <v>8</v>
      </c>
      <c r="H7216" t="s">
        <v>1078</v>
      </c>
      <c r="I7216" s="103"/>
    </row>
    <row r="7217" spans="1:9" x14ac:dyDescent="0.35">
      <c r="A7217" t="s">
        <v>8674</v>
      </c>
      <c r="B7217" t="s">
        <v>51</v>
      </c>
      <c r="C7217" t="s">
        <v>7628</v>
      </c>
      <c r="D7217" t="s">
        <v>5070</v>
      </c>
      <c r="E7217" s="103">
        <v>1.1237727799342543E-2</v>
      </c>
      <c r="F7217" s="103">
        <v>677974</v>
      </c>
      <c r="G7217" s="103">
        <v>8</v>
      </c>
      <c r="H7217" t="s">
        <v>1078</v>
      </c>
      <c r="I7217" s="103"/>
    </row>
    <row r="7218" spans="1:9" x14ac:dyDescent="0.35">
      <c r="A7218" t="s">
        <v>8675</v>
      </c>
      <c r="B7218" t="s">
        <v>51</v>
      </c>
      <c r="C7218" t="s">
        <v>7628</v>
      </c>
      <c r="D7218" t="s">
        <v>5071</v>
      </c>
      <c r="E7218" s="103">
        <v>1.1098384231795383E-2</v>
      </c>
      <c r="F7218" s="103">
        <v>677974</v>
      </c>
      <c r="G7218" s="103">
        <v>8</v>
      </c>
      <c r="H7218" t="s">
        <v>1078</v>
      </c>
      <c r="I7218" s="103"/>
    </row>
    <row r="7219" spans="1:9" x14ac:dyDescent="0.35">
      <c r="A7219" t="s">
        <v>8676</v>
      </c>
      <c r="B7219" t="s">
        <v>51</v>
      </c>
      <c r="C7219" t="s">
        <v>7628</v>
      </c>
      <c r="D7219" t="s">
        <v>5072</v>
      </c>
      <c r="E7219" s="103">
        <v>1.1233785544029064E-2</v>
      </c>
      <c r="F7219" s="103">
        <v>677974</v>
      </c>
      <c r="G7219" s="103">
        <v>8</v>
      </c>
      <c r="H7219" t="s">
        <v>1078</v>
      </c>
      <c r="I7219" s="103"/>
    </row>
    <row r="7220" spans="1:9" x14ac:dyDescent="0.35">
      <c r="A7220" t="s">
        <v>8677</v>
      </c>
      <c r="B7220" t="s">
        <v>51</v>
      </c>
      <c r="C7220" t="s">
        <v>7628</v>
      </c>
      <c r="D7220" t="s">
        <v>42</v>
      </c>
      <c r="E7220" s="103">
        <v>1.1226255662507113E-2</v>
      </c>
      <c r="F7220" s="103">
        <v>677974</v>
      </c>
      <c r="G7220" s="103">
        <v>8</v>
      </c>
      <c r="H7220" t="s">
        <v>1078</v>
      </c>
      <c r="I7220" s="103"/>
    </row>
    <row r="7221" spans="1:9" x14ac:dyDescent="0.35">
      <c r="A7221" t="s">
        <v>8678</v>
      </c>
      <c r="B7221" t="s">
        <v>51</v>
      </c>
      <c r="C7221" t="s">
        <v>7628</v>
      </c>
      <c r="D7221" t="s">
        <v>1767</v>
      </c>
      <c r="E7221" s="103">
        <v>1.1199476447533892E-2</v>
      </c>
      <c r="F7221" s="103">
        <v>677974</v>
      </c>
      <c r="G7221" s="103">
        <v>8</v>
      </c>
      <c r="H7221" t="s">
        <v>1078</v>
      </c>
      <c r="I7221" s="103"/>
    </row>
    <row r="7222" spans="1:9" x14ac:dyDescent="0.35">
      <c r="A7222" t="s">
        <v>8679</v>
      </c>
      <c r="B7222" t="s">
        <v>51</v>
      </c>
      <c r="C7222" t="s">
        <v>7628</v>
      </c>
      <c r="D7222" t="s">
        <v>1768</v>
      </c>
      <c r="E7222" s="103">
        <v>8.794381771084948E-3</v>
      </c>
      <c r="F7222" s="103">
        <v>677974</v>
      </c>
      <c r="G7222" s="103">
        <v>8</v>
      </c>
      <c r="H7222" t="s">
        <v>1078</v>
      </c>
      <c r="I7222" s="103"/>
    </row>
    <row r="7223" spans="1:9" x14ac:dyDescent="0.35">
      <c r="A7223" t="s">
        <v>8680</v>
      </c>
      <c r="B7223" t="s">
        <v>51</v>
      </c>
      <c r="C7223" t="s">
        <v>7628</v>
      </c>
      <c r="D7223" t="s">
        <v>340</v>
      </c>
      <c r="E7223" s="103">
        <v>7.3583666542265148E-3</v>
      </c>
      <c r="F7223" s="103">
        <v>677974</v>
      </c>
      <c r="G7223" s="103">
        <v>8</v>
      </c>
      <c r="H7223" t="s">
        <v>1078</v>
      </c>
      <c r="I7223" s="103"/>
    </row>
    <row r="7224" spans="1:9" x14ac:dyDescent="0.35">
      <c r="A7224" t="s">
        <v>8681</v>
      </c>
      <c r="B7224" t="s">
        <v>51</v>
      </c>
      <c r="C7224" t="s">
        <v>7628</v>
      </c>
      <c r="D7224" t="s">
        <v>777</v>
      </c>
      <c r="E7224" s="103">
        <v>2.6741181610938358E-2</v>
      </c>
      <c r="F7224" s="103">
        <v>677974</v>
      </c>
      <c r="G7224" s="103">
        <v>8</v>
      </c>
      <c r="H7224" t="s">
        <v>1078</v>
      </c>
      <c r="I7224" s="103"/>
    </row>
    <row r="7225" spans="1:9" x14ac:dyDescent="0.35">
      <c r="A7225" t="s">
        <v>8682</v>
      </c>
      <c r="B7225" t="s">
        <v>51</v>
      </c>
      <c r="C7225" t="s">
        <v>7628</v>
      </c>
      <c r="D7225" t="s">
        <v>776</v>
      </c>
      <c r="E7225" s="103">
        <v>7.133839232862392E-2</v>
      </c>
      <c r="F7225" s="103">
        <v>677974</v>
      </c>
      <c r="G7225" s="103">
        <v>8</v>
      </c>
      <c r="H7225" t="s">
        <v>1078</v>
      </c>
      <c r="I7225" s="103"/>
    </row>
    <row r="7226" spans="1:9" x14ac:dyDescent="0.35">
      <c r="A7226" t="s">
        <v>8683</v>
      </c>
      <c r="B7226" t="s">
        <v>47</v>
      </c>
      <c r="C7226" t="s">
        <v>7629</v>
      </c>
      <c r="D7226" t="s">
        <v>54</v>
      </c>
      <c r="E7226" s="103">
        <v>44301</v>
      </c>
      <c r="F7226" s="103">
        <v>677974</v>
      </c>
      <c r="G7226" s="103">
        <v>8</v>
      </c>
      <c r="H7226" t="s">
        <v>54</v>
      </c>
      <c r="I7226" s="103"/>
    </row>
    <row r="7227" spans="1:9" x14ac:dyDescent="0.35">
      <c r="A7227" t="s">
        <v>8684</v>
      </c>
      <c r="B7227" t="s">
        <v>48</v>
      </c>
      <c r="C7227" t="s">
        <v>7629</v>
      </c>
      <c r="D7227" t="s">
        <v>54</v>
      </c>
      <c r="E7227" s="103">
        <v>896391588.16105545</v>
      </c>
      <c r="F7227" s="103">
        <v>677974</v>
      </c>
      <c r="G7227" s="103">
        <v>8</v>
      </c>
      <c r="H7227" t="s">
        <v>54</v>
      </c>
      <c r="I7227" s="103"/>
    </row>
    <row r="7228" spans="1:9" x14ac:dyDescent="0.35">
      <c r="A7228" t="s">
        <v>8685</v>
      </c>
      <c r="B7228" t="s">
        <v>49</v>
      </c>
      <c r="C7228" t="s">
        <v>7629</v>
      </c>
      <c r="D7228" t="s">
        <v>54</v>
      </c>
      <c r="E7228" s="103">
        <v>6.5343213751559798E-2</v>
      </c>
      <c r="F7228" s="103">
        <v>677974</v>
      </c>
      <c r="G7228" s="103">
        <v>8</v>
      </c>
      <c r="H7228" t="s">
        <v>54</v>
      </c>
      <c r="I7228" s="103"/>
    </row>
    <row r="7229" spans="1:9" x14ac:dyDescent="0.35">
      <c r="A7229" t="s">
        <v>8686</v>
      </c>
      <c r="B7229" t="s">
        <v>50</v>
      </c>
      <c r="C7229" t="s">
        <v>7629</v>
      </c>
      <c r="D7229" t="s">
        <v>54</v>
      </c>
      <c r="E7229" s="103">
        <v>1322.1621893480508</v>
      </c>
      <c r="F7229" s="103">
        <v>677974</v>
      </c>
      <c r="G7229" s="103">
        <v>8</v>
      </c>
      <c r="H7229" t="s">
        <v>54</v>
      </c>
      <c r="I7229" s="103"/>
    </row>
    <row r="7230" spans="1:9" x14ac:dyDescent="0.35">
      <c r="A7230" t="s">
        <v>8687</v>
      </c>
      <c r="B7230" t="s">
        <v>51</v>
      </c>
      <c r="C7230" t="s">
        <v>7629</v>
      </c>
      <c r="D7230" t="s">
        <v>40</v>
      </c>
      <c r="E7230" s="103">
        <v>1.2985946200310402E-2</v>
      </c>
      <c r="F7230" s="103">
        <v>677974</v>
      </c>
      <c r="G7230" s="103">
        <v>8</v>
      </c>
      <c r="H7230" t="s">
        <v>1078</v>
      </c>
      <c r="I7230" s="103"/>
    </row>
    <row r="7231" spans="1:9" x14ac:dyDescent="0.35">
      <c r="A7231" t="s">
        <v>8688</v>
      </c>
      <c r="B7231" t="s">
        <v>51</v>
      </c>
      <c r="C7231" t="s">
        <v>7629</v>
      </c>
      <c r="D7231" t="s">
        <v>5070</v>
      </c>
      <c r="E7231" s="103">
        <v>1.4830977956340845E-2</v>
      </c>
      <c r="F7231" s="103">
        <v>677974</v>
      </c>
      <c r="G7231" s="103">
        <v>8</v>
      </c>
      <c r="H7231" t="s">
        <v>1078</v>
      </c>
      <c r="I7231" s="103"/>
    </row>
    <row r="7232" spans="1:9" x14ac:dyDescent="0.35">
      <c r="A7232" t="s">
        <v>8689</v>
      </c>
      <c r="B7232" t="s">
        <v>51</v>
      </c>
      <c r="C7232" t="s">
        <v>7629</v>
      </c>
      <c r="D7232" t="s">
        <v>5071</v>
      </c>
      <c r="E7232" s="103">
        <v>1.351651470420683E-2</v>
      </c>
      <c r="F7232" s="103">
        <v>677974</v>
      </c>
      <c r="G7232" s="103">
        <v>8</v>
      </c>
      <c r="H7232" t="s">
        <v>1078</v>
      </c>
      <c r="I7232" s="103"/>
    </row>
    <row r="7233" spans="1:9" x14ac:dyDescent="0.35">
      <c r="A7233" t="s">
        <v>8690</v>
      </c>
      <c r="B7233" t="s">
        <v>51</v>
      </c>
      <c r="C7233" t="s">
        <v>7629</v>
      </c>
      <c r="D7233" t="s">
        <v>5072</v>
      </c>
      <c r="E7233" s="103">
        <v>1.3782166634247497E-2</v>
      </c>
      <c r="F7233" s="103">
        <v>677974</v>
      </c>
      <c r="G7233" s="103">
        <v>8</v>
      </c>
      <c r="H7233" t="s">
        <v>1078</v>
      </c>
      <c r="I7233" s="103"/>
    </row>
    <row r="7234" spans="1:9" x14ac:dyDescent="0.35">
      <c r="A7234" t="s">
        <v>8691</v>
      </c>
      <c r="B7234" t="s">
        <v>51</v>
      </c>
      <c r="C7234" t="s">
        <v>7629</v>
      </c>
      <c r="D7234" t="s">
        <v>42</v>
      </c>
      <c r="E7234" s="103">
        <v>1.4764032248836828E-2</v>
      </c>
      <c r="F7234" s="103">
        <v>677974</v>
      </c>
      <c r="G7234" s="103">
        <v>8</v>
      </c>
      <c r="H7234" t="s">
        <v>1078</v>
      </c>
      <c r="I7234" s="103"/>
    </row>
    <row r="7235" spans="1:9" x14ac:dyDescent="0.35">
      <c r="A7235" t="s">
        <v>8692</v>
      </c>
      <c r="B7235" t="s">
        <v>51</v>
      </c>
      <c r="C7235" t="s">
        <v>7629</v>
      </c>
      <c r="D7235" t="s">
        <v>1767</v>
      </c>
      <c r="E7235" s="103">
        <v>1.4733293049821409E-2</v>
      </c>
      <c r="F7235" s="103">
        <v>677974</v>
      </c>
      <c r="G7235" s="103">
        <v>8</v>
      </c>
      <c r="H7235" t="s">
        <v>1078</v>
      </c>
      <c r="I7235" s="103"/>
    </row>
    <row r="7236" spans="1:9" x14ac:dyDescent="0.35">
      <c r="A7236" t="s">
        <v>8693</v>
      </c>
      <c r="B7236" t="s">
        <v>51</v>
      </c>
      <c r="C7236" t="s">
        <v>7629</v>
      </c>
      <c r="D7236" t="s">
        <v>1768</v>
      </c>
      <c r="E7236" s="103">
        <v>1.06710913639261E-2</v>
      </c>
      <c r="F7236" s="103">
        <v>677974</v>
      </c>
      <c r="G7236" s="103">
        <v>8</v>
      </c>
      <c r="H7236" t="s">
        <v>1078</v>
      </c>
      <c r="I7236" s="103"/>
    </row>
    <row r="7237" spans="1:9" x14ac:dyDescent="0.35">
      <c r="A7237" t="s">
        <v>8694</v>
      </c>
      <c r="B7237" t="s">
        <v>51</v>
      </c>
      <c r="C7237" t="s">
        <v>7629</v>
      </c>
      <c r="D7237" t="s">
        <v>340</v>
      </c>
      <c r="E7237" s="103">
        <v>1.0174268618077518E-2</v>
      </c>
      <c r="F7237" s="103">
        <v>677974</v>
      </c>
      <c r="G7237" s="103">
        <v>8</v>
      </c>
      <c r="H7237" t="s">
        <v>1078</v>
      </c>
      <c r="I7237" s="103"/>
    </row>
    <row r="7238" spans="1:9" x14ac:dyDescent="0.35">
      <c r="A7238" t="s">
        <v>8695</v>
      </c>
      <c r="B7238" t="s">
        <v>51</v>
      </c>
      <c r="C7238" t="s">
        <v>7629</v>
      </c>
      <c r="D7238" t="s">
        <v>777</v>
      </c>
      <c r="E7238" s="103">
        <v>3.4400884163183425E-2</v>
      </c>
      <c r="F7238" s="103">
        <v>677974</v>
      </c>
      <c r="G7238" s="103">
        <v>8</v>
      </c>
      <c r="H7238" t="s">
        <v>1078</v>
      </c>
      <c r="I7238" s="103"/>
    </row>
    <row r="7239" spans="1:9" x14ac:dyDescent="0.35">
      <c r="A7239" t="s">
        <v>8696</v>
      </c>
      <c r="B7239" t="s">
        <v>51</v>
      </c>
      <c r="C7239" t="s">
        <v>7629</v>
      </c>
      <c r="D7239" t="s">
        <v>776</v>
      </c>
      <c r="E7239" s="103">
        <v>8.750196081057926E-2</v>
      </c>
      <c r="F7239" s="103">
        <v>677974</v>
      </c>
      <c r="G7239" s="103">
        <v>8</v>
      </c>
      <c r="H7239" t="s">
        <v>1078</v>
      </c>
      <c r="I7239" s="103"/>
    </row>
    <row r="7240" spans="1:9" x14ac:dyDescent="0.35">
      <c r="A7240" t="s">
        <v>8697</v>
      </c>
      <c r="B7240" t="s">
        <v>47</v>
      </c>
      <c r="C7240" t="s">
        <v>7630</v>
      </c>
      <c r="D7240" t="s">
        <v>54</v>
      </c>
      <c r="E7240" s="103">
        <v>57928</v>
      </c>
      <c r="F7240" s="103">
        <v>677974</v>
      </c>
      <c r="G7240" s="103">
        <v>8</v>
      </c>
      <c r="H7240" t="s">
        <v>54</v>
      </c>
      <c r="I7240" s="103"/>
    </row>
    <row r="7241" spans="1:9" x14ac:dyDescent="0.35">
      <c r="A7241" t="s">
        <v>8698</v>
      </c>
      <c r="B7241" t="s">
        <v>48</v>
      </c>
      <c r="C7241" t="s">
        <v>7630</v>
      </c>
      <c r="D7241" t="s">
        <v>54</v>
      </c>
      <c r="E7241" s="103">
        <v>1126396435.2810555</v>
      </c>
      <c r="F7241" s="103">
        <v>677974</v>
      </c>
      <c r="G7241" s="103">
        <v>8</v>
      </c>
      <c r="H7241" t="s">
        <v>54</v>
      </c>
      <c r="I7241" s="103"/>
    </row>
    <row r="7242" spans="1:9" x14ac:dyDescent="0.35">
      <c r="A7242" t="s">
        <v>8699</v>
      </c>
      <c r="B7242" t="s">
        <v>49</v>
      </c>
      <c r="C7242" t="s">
        <v>7630</v>
      </c>
      <c r="D7242" t="s">
        <v>54</v>
      </c>
      <c r="E7242" s="103">
        <v>8.5442804591326513E-2</v>
      </c>
      <c r="F7242" s="103">
        <v>677974</v>
      </c>
      <c r="G7242" s="103">
        <v>8</v>
      </c>
      <c r="H7242" t="s">
        <v>54</v>
      </c>
      <c r="I7242" s="103"/>
    </row>
    <row r="7243" spans="1:9" x14ac:dyDescent="0.35">
      <c r="A7243" t="s">
        <v>8700</v>
      </c>
      <c r="B7243" t="s">
        <v>50</v>
      </c>
      <c r="C7243" t="s">
        <v>7630</v>
      </c>
      <c r="D7243" t="s">
        <v>54</v>
      </c>
      <c r="E7243" s="103">
        <v>1661.4153865503035</v>
      </c>
      <c r="F7243" s="103">
        <v>677974</v>
      </c>
      <c r="G7243" s="103">
        <v>8</v>
      </c>
      <c r="H7243" t="s">
        <v>54</v>
      </c>
      <c r="I7243" s="103"/>
    </row>
    <row r="7244" spans="1:9" x14ac:dyDescent="0.35">
      <c r="A7244" t="s">
        <v>8701</v>
      </c>
      <c r="B7244" t="s">
        <v>51</v>
      </c>
      <c r="C7244" t="s">
        <v>7630</v>
      </c>
      <c r="D7244" t="s">
        <v>40</v>
      </c>
      <c r="E7244" s="103">
        <v>1.2498007428015354E-2</v>
      </c>
      <c r="F7244" s="103">
        <v>677974</v>
      </c>
      <c r="G7244" s="103">
        <v>8</v>
      </c>
      <c r="H7244" t="s">
        <v>1078</v>
      </c>
      <c r="I7244" s="103"/>
    </row>
    <row r="7245" spans="1:9" x14ac:dyDescent="0.35">
      <c r="A7245" t="s">
        <v>8702</v>
      </c>
      <c r="B7245" t="s">
        <v>51</v>
      </c>
      <c r="C7245" t="s">
        <v>7630</v>
      </c>
      <c r="D7245" t="s">
        <v>5070</v>
      </c>
      <c r="E7245" s="103">
        <v>1.3973552401414657E-2</v>
      </c>
      <c r="F7245" s="103">
        <v>677974</v>
      </c>
      <c r="G7245" s="103">
        <v>8</v>
      </c>
      <c r="H7245" t="s">
        <v>1078</v>
      </c>
      <c r="I7245" s="103"/>
    </row>
    <row r="7246" spans="1:9" x14ac:dyDescent="0.35">
      <c r="A7246" t="s">
        <v>8703</v>
      </c>
      <c r="B7246" t="s">
        <v>51</v>
      </c>
      <c r="C7246" t="s">
        <v>7630</v>
      </c>
      <c r="D7246" t="s">
        <v>5071</v>
      </c>
      <c r="E7246" s="103">
        <v>1.2904034885884322E-2</v>
      </c>
      <c r="F7246" s="103">
        <v>677974</v>
      </c>
      <c r="G7246" s="103">
        <v>8</v>
      </c>
      <c r="H7246" t="s">
        <v>1078</v>
      </c>
      <c r="I7246" s="103"/>
    </row>
    <row r="7247" spans="1:9" x14ac:dyDescent="0.35">
      <c r="A7247" t="s">
        <v>8704</v>
      </c>
      <c r="B7247" t="s">
        <v>51</v>
      </c>
      <c r="C7247" t="s">
        <v>7630</v>
      </c>
      <c r="D7247" t="s">
        <v>5072</v>
      </c>
      <c r="E7247" s="103">
        <v>1.3121415993649105E-2</v>
      </c>
      <c r="F7247" s="103">
        <v>677974</v>
      </c>
      <c r="G7247" s="103">
        <v>8</v>
      </c>
      <c r="H7247" t="s">
        <v>1078</v>
      </c>
      <c r="I7247" s="103"/>
    </row>
    <row r="7248" spans="1:9" x14ac:dyDescent="0.35">
      <c r="A7248" t="s">
        <v>8705</v>
      </c>
      <c r="B7248" t="s">
        <v>51</v>
      </c>
      <c r="C7248" t="s">
        <v>7630</v>
      </c>
      <c r="D7248" t="s">
        <v>42</v>
      </c>
      <c r="E7248" s="103">
        <v>1.3905681405974469E-2</v>
      </c>
      <c r="F7248" s="103">
        <v>677974</v>
      </c>
      <c r="G7248" s="103">
        <v>8</v>
      </c>
      <c r="H7248" t="s">
        <v>1078</v>
      </c>
      <c r="I7248" s="103"/>
    </row>
    <row r="7249" spans="1:9" x14ac:dyDescent="0.35">
      <c r="A7249" t="s">
        <v>8706</v>
      </c>
      <c r="B7249" t="s">
        <v>51</v>
      </c>
      <c r="C7249" t="s">
        <v>7630</v>
      </c>
      <c r="D7249" t="s">
        <v>1767</v>
      </c>
      <c r="E7249" s="103">
        <v>1.3875604532351841E-2</v>
      </c>
      <c r="F7249" s="103">
        <v>677974</v>
      </c>
      <c r="G7249" s="103">
        <v>8</v>
      </c>
      <c r="H7249" t="s">
        <v>1078</v>
      </c>
      <c r="I7249" s="103"/>
    </row>
    <row r="7250" spans="1:9" x14ac:dyDescent="0.35">
      <c r="A7250" t="s">
        <v>8707</v>
      </c>
      <c r="B7250" t="s">
        <v>51</v>
      </c>
      <c r="C7250" t="s">
        <v>7630</v>
      </c>
      <c r="D7250" t="s">
        <v>1768</v>
      </c>
      <c r="E7250" s="103">
        <v>1.0072267069376301E-2</v>
      </c>
      <c r="F7250" s="103">
        <v>677974</v>
      </c>
      <c r="G7250" s="103">
        <v>8</v>
      </c>
      <c r="H7250" t="s">
        <v>1078</v>
      </c>
      <c r="I7250" s="103"/>
    </row>
    <row r="7251" spans="1:9" x14ac:dyDescent="0.35">
      <c r="A7251" t="s">
        <v>8708</v>
      </c>
      <c r="B7251" t="s">
        <v>51</v>
      </c>
      <c r="C7251" t="s">
        <v>7630</v>
      </c>
      <c r="D7251" t="s">
        <v>340</v>
      </c>
      <c r="E7251" s="103">
        <v>1.0345220029006707E-2</v>
      </c>
      <c r="F7251" s="103">
        <v>677974</v>
      </c>
      <c r="G7251" s="103">
        <v>8</v>
      </c>
      <c r="H7251" t="s">
        <v>1078</v>
      </c>
      <c r="I7251" s="103"/>
    </row>
    <row r="7252" spans="1:9" x14ac:dyDescent="0.35">
      <c r="A7252" t="s">
        <v>8709</v>
      </c>
      <c r="B7252" t="s">
        <v>51</v>
      </c>
      <c r="C7252" t="s">
        <v>7630</v>
      </c>
      <c r="D7252" t="s">
        <v>777</v>
      </c>
      <c r="E7252" s="103">
        <v>3.2659409860293399E-2</v>
      </c>
      <c r="F7252" s="103">
        <v>677974</v>
      </c>
      <c r="G7252" s="103">
        <v>8</v>
      </c>
      <c r="H7252" t="s">
        <v>1078</v>
      </c>
      <c r="I7252" s="103"/>
    </row>
    <row r="7253" spans="1:9" x14ac:dyDescent="0.35">
      <c r="A7253" t="s">
        <v>8710</v>
      </c>
      <c r="B7253" t="s">
        <v>51</v>
      </c>
      <c r="C7253" t="s">
        <v>7630</v>
      </c>
      <c r="D7253" t="s">
        <v>776</v>
      </c>
      <c r="E7253" s="103">
        <v>8.3840884838012386E-2</v>
      </c>
      <c r="F7253" s="103">
        <v>677974</v>
      </c>
      <c r="G7253" s="103">
        <v>8</v>
      </c>
      <c r="H7253" t="s">
        <v>1078</v>
      </c>
      <c r="I7253" s="103"/>
    </row>
    <row r="7254" spans="1:9" x14ac:dyDescent="0.35">
      <c r="A7254" t="s">
        <v>284</v>
      </c>
      <c r="B7254" t="s">
        <v>47</v>
      </c>
      <c r="C7254" t="s">
        <v>35</v>
      </c>
      <c r="D7254" t="s">
        <v>54</v>
      </c>
      <c r="E7254" s="103">
        <v>20528</v>
      </c>
      <c r="F7254" s="103">
        <v>676064</v>
      </c>
      <c r="G7254" s="103">
        <v>9</v>
      </c>
      <c r="H7254" t="s">
        <v>54</v>
      </c>
      <c r="I7254" s="103"/>
    </row>
    <row r="7255" spans="1:9" x14ac:dyDescent="0.35">
      <c r="A7255" t="s">
        <v>285</v>
      </c>
      <c r="B7255" t="s">
        <v>48</v>
      </c>
      <c r="C7255" t="s">
        <v>35</v>
      </c>
      <c r="D7255" t="s">
        <v>54</v>
      </c>
      <c r="E7255" s="103">
        <v>672172997.07467628</v>
      </c>
      <c r="F7255" s="103">
        <v>676064</v>
      </c>
      <c r="G7255" s="103">
        <v>9</v>
      </c>
      <c r="H7255" t="s">
        <v>54</v>
      </c>
      <c r="I7255" s="103"/>
    </row>
    <row r="7256" spans="1:9" x14ac:dyDescent="0.35">
      <c r="A7256" t="s">
        <v>286</v>
      </c>
      <c r="B7256" t="s">
        <v>49</v>
      </c>
      <c r="C7256" t="s">
        <v>35</v>
      </c>
      <c r="D7256" t="s">
        <v>54</v>
      </c>
      <c r="E7256" s="103">
        <v>3.0363989208122309E-2</v>
      </c>
      <c r="F7256" s="103">
        <v>676064</v>
      </c>
      <c r="G7256" s="103">
        <v>9</v>
      </c>
      <c r="H7256" t="s">
        <v>54</v>
      </c>
      <c r="I7256" s="103"/>
    </row>
    <row r="7257" spans="1:9" x14ac:dyDescent="0.35">
      <c r="A7257" t="s">
        <v>287</v>
      </c>
      <c r="B7257" t="s">
        <v>50</v>
      </c>
      <c r="C7257" t="s">
        <v>35</v>
      </c>
      <c r="D7257" t="s">
        <v>54</v>
      </c>
      <c r="E7257" s="103">
        <v>994.24462340056016</v>
      </c>
      <c r="F7257" s="103">
        <v>676064</v>
      </c>
      <c r="G7257" s="103">
        <v>9</v>
      </c>
      <c r="H7257" t="s">
        <v>54</v>
      </c>
      <c r="I7257" s="103"/>
    </row>
    <row r="7258" spans="1:9" x14ac:dyDescent="0.35">
      <c r="A7258" t="s">
        <v>4814</v>
      </c>
      <c r="B7258" t="s">
        <v>47</v>
      </c>
      <c r="C7258" t="s">
        <v>4357</v>
      </c>
      <c r="D7258" t="s">
        <v>54</v>
      </c>
      <c r="E7258" s="103">
        <v>138946</v>
      </c>
      <c r="F7258" s="103">
        <v>676064</v>
      </c>
      <c r="G7258" s="103">
        <v>9</v>
      </c>
      <c r="H7258" t="s">
        <v>54</v>
      </c>
      <c r="I7258" s="103"/>
    </row>
    <row r="7259" spans="1:9" x14ac:dyDescent="0.35">
      <c r="A7259" t="s">
        <v>4815</v>
      </c>
      <c r="B7259" t="s">
        <v>48</v>
      </c>
      <c r="C7259" t="s">
        <v>4357</v>
      </c>
      <c r="D7259" t="s">
        <v>54</v>
      </c>
      <c r="E7259" s="103">
        <v>9085767289.0233631</v>
      </c>
      <c r="F7259" s="103">
        <v>676064</v>
      </c>
      <c r="G7259" s="103">
        <v>9</v>
      </c>
      <c r="H7259" t="s">
        <v>54</v>
      </c>
      <c r="I7259" s="103"/>
    </row>
    <row r="7260" spans="1:9" x14ac:dyDescent="0.35">
      <c r="A7260" t="s">
        <v>4816</v>
      </c>
      <c r="B7260" t="s">
        <v>49</v>
      </c>
      <c r="C7260" t="s">
        <v>4357</v>
      </c>
      <c r="D7260" t="s">
        <v>54</v>
      </c>
      <c r="E7260" s="103">
        <v>0.20552196241775927</v>
      </c>
      <c r="F7260" s="103">
        <v>676064</v>
      </c>
      <c r="G7260" s="103">
        <v>9</v>
      </c>
      <c r="H7260" t="s">
        <v>54</v>
      </c>
      <c r="I7260" s="103"/>
    </row>
    <row r="7261" spans="1:9" x14ac:dyDescent="0.35">
      <c r="A7261" t="s">
        <v>4817</v>
      </c>
      <c r="B7261" t="s">
        <v>50</v>
      </c>
      <c r="C7261" t="s">
        <v>4357</v>
      </c>
      <c r="D7261" t="s">
        <v>54</v>
      </c>
      <c r="E7261" s="103">
        <v>13439.211803946613</v>
      </c>
      <c r="F7261" s="103">
        <v>676064</v>
      </c>
      <c r="G7261" s="103">
        <v>9</v>
      </c>
      <c r="H7261" t="s">
        <v>54</v>
      </c>
      <c r="I7261" s="103"/>
    </row>
    <row r="7262" spans="1:9" x14ac:dyDescent="0.35">
      <c r="A7262" t="s">
        <v>4818</v>
      </c>
      <c r="B7262" t="s">
        <v>51</v>
      </c>
      <c r="C7262" t="s">
        <v>4357</v>
      </c>
      <c r="D7262" t="s">
        <v>40</v>
      </c>
      <c r="E7262" s="103">
        <v>2.9612890082865148E-2</v>
      </c>
      <c r="F7262" s="103">
        <v>676064</v>
      </c>
      <c r="G7262" s="103">
        <v>9</v>
      </c>
      <c r="H7262" t="s">
        <v>1078</v>
      </c>
      <c r="I7262" s="103"/>
    </row>
    <row r="7263" spans="1:9" x14ac:dyDescent="0.35">
      <c r="A7263" t="s">
        <v>7089</v>
      </c>
      <c r="B7263" t="s">
        <v>51</v>
      </c>
      <c r="C7263" t="s">
        <v>4357</v>
      </c>
      <c r="D7263" t="s">
        <v>5070</v>
      </c>
      <c r="E7263" s="103">
        <v>-3.466318667046869E-3</v>
      </c>
      <c r="F7263" s="103">
        <v>676064</v>
      </c>
      <c r="G7263" s="103">
        <v>9</v>
      </c>
      <c r="H7263" t="s">
        <v>1078</v>
      </c>
      <c r="I7263" s="103"/>
    </row>
    <row r="7264" spans="1:9" x14ac:dyDescent="0.35">
      <c r="A7264" t="s">
        <v>7090</v>
      </c>
      <c r="B7264" t="s">
        <v>51</v>
      </c>
      <c r="C7264" t="s">
        <v>4357</v>
      </c>
      <c r="D7264" t="s">
        <v>5071</v>
      </c>
      <c r="E7264" s="103">
        <v>-2.8875588134428264E-2</v>
      </c>
      <c r="F7264" s="103">
        <v>676064</v>
      </c>
      <c r="G7264" s="103">
        <v>9</v>
      </c>
      <c r="H7264" t="s">
        <v>1078</v>
      </c>
      <c r="I7264" s="103"/>
    </row>
    <row r="7265" spans="1:9" x14ac:dyDescent="0.35">
      <c r="A7265" t="s">
        <v>7091</v>
      </c>
      <c r="B7265" t="s">
        <v>51</v>
      </c>
      <c r="C7265" t="s">
        <v>4357</v>
      </c>
      <c r="D7265" t="s">
        <v>5072</v>
      </c>
      <c r="E7265" s="103">
        <v>-2.8181709189857702E-2</v>
      </c>
      <c r="F7265" s="103">
        <v>676064</v>
      </c>
      <c r="G7265" s="103">
        <v>9</v>
      </c>
      <c r="H7265" t="s">
        <v>1078</v>
      </c>
      <c r="I7265" s="103"/>
    </row>
    <row r="7266" spans="1:9" x14ac:dyDescent="0.35">
      <c r="A7266" t="s">
        <v>4819</v>
      </c>
      <c r="B7266" t="s">
        <v>51</v>
      </c>
      <c r="C7266" t="s">
        <v>4357</v>
      </c>
      <c r="D7266" t="s">
        <v>42</v>
      </c>
      <c r="E7266" s="103">
        <v>-3.508590080085916E-3</v>
      </c>
      <c r="F7266" s="103">
        <v>676064</v>
      </c>
      <c r="G7266" s="103">
        <v>9</v>
      </c>
      <c r="H7266" t="s">
        <v>1078</v>
      </c>
      <c r="I7266" s="103"/>
    </row>
    <row r="7267" spans="1:9" x14ac:dyDescent="0.35">
      <c r="A7267" t="s">
        <v>4820</v>
      </c>
      <c r="B7267" t="s">
        <v>51</v>
      </c>
      <c r="C7267" t="s">
        <v>4357</v>
      </c>
      <c r="D7267" t="s">
        <v>1767</v>
      </c>
      <c r="E7267" s="103">
        <v>-3.6692462883462875E-3</v>
      </c>
      <c r="F7267" s="103">
        <v>676064</v>
      </c>
      <c r="G7267" s="103">
        <v>9</v>
      </c>
      <c r="H7267" t="s">
        <v>1078</v>
      </c>
      <c r="I7267" s="103"/>
    </row>
    <row r="7268" spans="1:9" x14ac:dyDescent="0.35">
      <c r="A7268" t="s">
        <v>4821</v>
      </c>
      <c r="B7268" t="s">
        <v>51</v>
      </c>
      <c r="C7268" t="s">
        <v>4357</v>
      </c>
      <c r="D7268" t="s">
        <v>1768</v>
      </c>
      <c r="E7268" s="103">
        <v>-2.3371551298614592E-2</v>
      </c>
      <c r="F7268" s="103">
        <v>676064</v>
      </c>
      <c r="G7268" s="103">
        <v>9</v>
      </c>
      <c r="H7268" t="s">
        <v>1078</v>
      </c>
      <c r="I7268" s="103"/>
    </row>
    <row r="7269" spans="1:9" x14ac:dyDescent="0.35">
      <c r="A7269" t="s">
        <v>4822</v>
      </c>
      <c r="B7269" t="s">
        <v>51</v>
      </c>
      <c r="C7269" t="s">
        <v>4357</v>
      </c>
      <c r="D7269" t="s">
        <v>340</v>
      </c>
      <c r="E7269" s="103">
        <v>9.9785764849137631E-3</v>
      </c>
      <c r="F7269" s="103">
        <v>676064</v>
      </c>
      <c r="G7269" s="103">
        <v>9</v>
      </c>
      <c r="H7269" t="s">
        <v>1078</v>
      </c>
      <c r="I7269" s="103"/>
    </row>
    <row r="7270" spans="1:9" x14ac:dyDescent="0.35">
      <c r="A7270" t="s">
        <v>4823</v>
      </c>
      <c r="B7270" t="s">
        <v>51</v>
      </c>
      <c r="C7270" t="s">
        <v>4357</v>
      </c>
      <c r="D7270" t="s">
        <v>777</v>
      </c>
      <c r="E7270" s="103">
        <v>0.10741582185754862</v>
      </c>
      <c r="F7270" s="103">
        <v>676064</v>
      </c>
      <c r="G7270" s="103">
        <v>9</v>
      </c>
      <c r="H7270" t="s">
        <v>1078</v>
      </c>
      <c r="I7270" s="103"/>
    </row>
    <row r="7271" spans="1:9" x14ac:dyDescent="0.35">
      <c r="A7271" t="s">
        <v>4824</v>
      </c>
      <c r="B7271" t="s">
        <v>51</v>
      </c>
      <c r="C7271" t="s">
        <v>4357</v>
      </c>
      <c r="D7271" t="s">
        <v>776</v>
      </c>
      <c r="E7271" s="103">
        <v>0.28045167771000279</v>
      </c>
      <c r="F7271" s="103">
        <v>676064</v>
      </c>
      <c r="G7271" s="103">
        <v>9</v>
      </c>
      <c r="H7271" t="s">
        <v>1078</v>
      </c>
      <c r="I7271" s="103"/>
    </row>
    <row r="7272" spans="1:9" x14ac:dyDescent="0.35">
      <c r="A7272" t="s">
        <v>4792</v>
      </c>
      <c r="B7272" t="s">
        <v>47</v>
      </c>
      <c r="C7272" t="s">
        <v>4358</v>
      </c>
      <c r="D7272" t="s">
        <v>54</v>
      </c>
      <c r="E7272" s="103">
        <v>4643</v>
      </c>
      <c r="F7272" s="103">
        <v>676064</v>
      </c>
      <c r="G7272" s="103">
        <v>9</v>
      </c>
      <c r="H7272" t="s">
        <v>54</v>
      </c>
      <c r="I7272" s="103"/>
    </row>
    <row r="7273" spans="1:9" x14ac:dyDescent="0.35">
      <c r="A7273" t="s">
        <v>4793</v>
      </c>
      <c r="B7273" t="s">
        <v>48</v>
      </c>
      <c r="C7273" t="s">
        <v>4358</v>
      </c>
      <c r="D7273" t="s">
        <v>54</v>
      </c>
      <c r="E7273" s="103">
        <v>522238354.6484375</v>
      </c>
      <c r="F7273" s="103">
        <v>676064</v>
      </c>
      <c r="G7273" s="103">
        <v>9</v>
      </c>
      <c r="H7273" t="s">
        <v>54</v>
      </c>
      <c r="I7273" s="103"/>
    </row>
    <row r="7274" spans="1:9" x14ac:dyDescent="0.35">
      <c r="A7274" t="s">
        <v>4794</v>
      </c>
      <c r="B7274" t="s">
        <v>49</v>
      </c>
      <c r="C7274" t="s">
        <v>4358</v>
      </c>
      <c r="D7274" t="s">
        <v>54</v>
      </c>
      <c r="E7274" s="103">
        <v>6.8676929994793395E-3</v>
      </c>
      <c r="F7274" s="103">
        <v>676064</v>
      </c>
      <c r="G7274" s="103">
        <v>9</v>
      </c>
      <c r="H7274" t="s">
        <v>54</v>
      </c>
      <c r="I7274" s="103"/>
    </row>
    <row r="7275" spans="1:9" x14ac:dyDescent="0.35">
      <c r="A7275" t="s">
        <v>4795</v>
      </c>
      <c r="B7275" t="s">
        <v>50</v>
      </c>
      <c r="C7275" t="s">
        <v>4358</v>
      </c>
      <c r="D7275" t="s">
        <v>54</v>
      </c>
      <c r="E7275" s="103">
        <v>772.46881160428234</v>
      </c>
      <c r="F7275" s="103">
        <v>676064</v>
      </c>
      <c r="G7275" s="103">
        <v>9</v>
      </c>
      <c r="H7275" t="s">
        <v>54</v>
      </c>
      <c r="I7275" s="103"/>
    </row>
    <row r="7276" spans="1:9" x14ac:dyDescent="0.35">
      <c r="A7276" t="s">
        <v>4796</v>
      </c>
      <c r="B7276" t="s">
        <v>51</v>
      </c>
      <c r="C7276" t="s">
        <v>4358</v>
      </c>
      <c r="D7276" t="s">
        <v>40</v>
      </c>
      <c r="E7276" s="103">
        <v>4.7007159736659802E-2</v>
      </c>
      <c r="F7276" s="103">
        <v>676064</v>
      </c>
      <c r="G7276" s="103">
        <v>9</v>
      </c>
      <c r="H7276" t="s">
        <v>1078</v>
      </c>
      <c r="I7276" s="103"/>
    </row>
    <row r="7277" spans="1:9" x14ac:dyDescent="0.35">
      <c r="A7277" t="s">
        <v>7092</v>
      </c>
      <c r="B7277" t="s">
        <v>51</v>
      </c>
      <c r="C7277" t="s">
        <v>4358</v>
      </c>
      <c r="D7277" t="s">
        <v>5070</v>
      </c>
      <c r="E7277" s="103">
        <v>4.9452725946748752E-2</v>
      </c>
      <c r="F7277" s="103">
        <v>676064</v>
      </c>
      <c r="G7277" s="103">
        <v>9</v>
      </c>
      <c r="H7277" t="s">
        <v>1078</v>
      </c>
      <c r="I7277" s="103"/>
    </row>
    <row r="7278" spans="1:9" x14ac:dyDescent="0.35">
      <c r="A7278" t="s">
        <v>7093</v>
      </c>
      <c r="B7278" t="s">
        <v>51</v>
      </c>
      <c r="C7278" t="s">
        <v>4358</v>
      </c>
      <c r="D7278" t="s">
        <v>5071</v>
      </c>
      <c r="E7278" s="103">
        <v>4.7007159736659802E-2</v>
      </c>
      <c r="F7278" s="103">
        <v>676064</v>
      </c>
      <c r="G7278" s="103">
        <v>9</v>
      </c>
      <c r="H7278" t="s">
        <v>1078</v>
      </c>
      <c r="I7278" s="103"/>
    </row>
    <row r="7279" spans="1:9" x14ac:dyDescent="0.35">
      <c r="A7279" t="s">
        <v>7094</v>
      </c>
      <c r="B7279" t="s">
        <v>51</v>
      </c>
      <c r="C7279" t="s">
        <v>4358</v>
      </c>
      <c r="D7279" t="s">
        <v>5072</v>
      </c>
      <c r="E7279" s="103">
        <v>4.7007159736659802E-2</v>
      </c>
      <c r="F7279" s="103">
        <v>676064</v>
      </c>
      <c r="G7279" s="103">
        <v>9</v>
      </c>
      <c r="H7279" t="s">
        <v>1078</v>
      </c>
      <c r="I7279" s="103"/>
    </row>
    <row r="7280" spans="1:9" x14ac:dyDescent="0.35">
      <c r="A7280" t="s">
        <v>4797</v>
      </c>
      <c r="B7280" t="s">
        <v>51</v>
      </c>
      <c r="C7280" t="s">
        <v>4358</v>
      </c>
      <c r="D7280" t="s">
        <v>42</v>
      </c>
      <c r="E7280" s="103">
        <v>4.9192190239854952E-2</v>
      </c>
      <c r="F7280" s="103">
        <v>676064</v>
      </c>
      <c r="G7280" s="103">
        <v>9</v>
      </c>
      <c r="H7280" t="s">
        <v>1078</v>
      </c>
      <c r="I7280" s="103"/>
    </row>
    <row r="7281" spans="1:9" x14ac:dyDescent="0.35">
      <c r="A7281" t="s">
        <v>4798</v>
      </c>
      <c r="B7281" t="s">
        <v>51</v>
      </c>
      <c r="C7281" t="s">
        <v>4358</v>
      </c>
      <c r="D7281" t="s">
        <v>1767</v>
      </c>
      <c r="E7281" s="103">
        <v>4.9176308027434182E-2</v>
      </c>
      <c r="F7281" s="103">
        <v>676064</v>
      </c>
      <c r="G7281" s="103">
        <v>9</v>
      </c>
      <c r="H7281" t="s">
        <v>1078</v>
      </c>
      <c r="I7281" s="103"/>
    </row>
    <row r="7282" spans="1:9" x14ac:dyDescent="0.35">
      <c r="A7282" t="s">
        <v>4799</v>
      </c>
      <c r="B7282" t="s">
        <v>51</v>
      </c>
      <c r="C7282" t="s">
        <v>4358</v>
      </c>
      <c r="D7282" t="s">
        <v>1768</v>
      </c>
      <c r="E7282" s="103">
        <v>3.7398525961225372E-2</v>
      </c>
      <c r="F7282" s="103">
        <v>676064</v>
      </c>
      <c r="G7282" s="103">
        <v>9</v>
      </c>
      <c r="H7282" t="s">
        <v>1078</v>
      </c>
      <c r="I7282" s="103"/>
    </row>
    <row r="7283" spans="1:9" x14ac:dyDescent="0.35">
      <c r="A7283" t="s">
        <v>4800</v>
      </c>
      <c r="B7283" t="s">
        <v>51</v>
      </c>
      <c r="C7283" t="s">
        <v>4358</v>
      </c>
      <c r="D7283" t="s">
        <v>340</v>
      </c>
      <c r="E7283" s="103">
        <v>4.6890071284496661E-2</v>
      </c>
      <c r="F7283" s="103">
        <v>676064</v>
      </c>
      <c r="G7283" s="103">
        <v>9</v>
      </c>
      <c r="H7283" t="s">
        <v>1078</v>
      </c>
      <c r="I7283" s="103"/>
    </row>
    <row r="7284" spans="1:9" x14ac:dyDescent="0.35">
      <c r="A7284" t="s">
        <v>4801</v>
      </c>
      <c r="B7284" t="s">
        <v>51</v>
      </c>
      <c r="C7284" t="s">
        <v>4358</v>
      </c>
      <c r="D7284" t="s">
        <v>777</v>
      </c>
      <c r="E7284" s="103">
        <v>0.25174398544671334</v>
      </c>
      <c r="F7284" s="103">
        <v>676064</v>
      </c>
      <c r="G7284" s="103">
        <v>9</v>
      </c>
      <c r="H7284" t="s">
        <v>1078</v>
      </c>
      <c r="I7284" s="103"/>
    </row>
    <row r="7285" spans="1:9" x14ac:dyDescent="0.35">
      <c r="A7285" t="s">
        <v>4802</v>
      </c>
      <c r="B7285" t="s">
        <v>51</v>
      </c>
      <c r="C7285" t="s">
        <v>4358</v>
      </c>
      <c r="D7285" t="s">
        <v>776</v>
      </c>
      <c r="E7285" s="103">
        <v>0.52391216906478066</v>
      </c>
      <c r="F7285" s="103">
        <v>676064</v>
      </c>
      <c r="G7285" s="103">
        <v>9</v>
      </c>
      <c r="H7285" t="s">
        <v>1078</v>
      </c>
      <c r="I7285" s="103"/>
    </row>
    <row r="7286" spans="1:9" x14ac:dyDescent="0.35">
      <c r="A7286" t="s">
        <v>4803</v>
      </c>
      <c r="B7286" t="s">
        <v>47</v>
      </c>
      <c r="C7286" t="s">
        <v>4359</v>
      </c>
      <c r="D7286" t="s">
        <v>54</v>
      </c>
      <c r="E7286" s="103">
        <v>72219</v>
      </c>
      <c r="F7286" s="103">
        <v>676064</v>
      </c>
      <c r="G7286" s="103">
        <v>9</v>
      </c>
      <c r="H7286" t="s">
        <v>54</v>
      </c>
      <c r="I7286" s="103"/>
    </row>
    <row r="7287" spans="1:9" x14ac:dyDescent="0.35">
      <c r="A7287" t="s">
        <v>4804</v>
      </c>
      <c r="B7287" t="s">
        <v>48</v>
      </c>
      <c r="C7287" t="s">
        <v>4359</v>
      </c>
      <c r="D7287" t="s">
        <v>54</v>
      </c>
      <c r="E7287" s="103">
        <v>441315306.16210938</v>
      </c>
      <c r="F7287" s="103">
        <v>676064</v>
      </c>
      <c r="G7287" s="103">
        <v>9</v>
      </c>
      <c r="H7287" t="s">
        <v>54</v>
      </c>
      <c r="I7287" s="103"/>
    </row>
    <row r="7288" spans="1:9" x14ac:dyDescent="0.35">
      <c r="A7288" t="s">
        <v>4805</v>
      </c>
      <c r="B7288" t="s">
        <v>49</v>
      </c>
      <c r="C7288" t="s">
        <v>4359</v>
      </c>
      <c r="D7288" t="s">
        <v>54</v>
      </c>
      <c r="E7288" s="103">
        <v>0.10682272684242912</v>
      </c>
      <c r="F7288" s="103">
        <v>676064</v>
      </c>
      <c r="G7288" s="103">
        <v>9</v>
      </c>
      <c r="H7288" t="s">
        <v>54</v>
      </c>
      <c r="I7288" s="103"/>
    </row>
    <row r="7289" spans="1:9" x14ac:dyDescent="0.35">
      <c r="A7289" t="s">
        <v>4806</v>
      </c>
      <c r="B7289" t="s">
        <v>50</v>
      </c>
      <c r="C7289" t="s">
        <v>4359</v>
      </c>
      <c r="D7289" t="s">
        <v>54</v>
      </c>
      <c r="E7289" s="103">
        <v>652.77149228787414</v>
      </c>
      <c r="F7289" s="103">
        <v>676064</v>
      </c>
      <c r="G7289" s="103">
        <v>9</v>
      </c>
      <c r="H7289" t="s">
        <v>54</v>
      </c>
      <c r="I7289" s="103"/>
    </row>
    <row r="7290" spans="1:9" x14ac:dyDescent="0.35">
      <c r="A7290" t="s">
        <v>4807</v>
      </c>
      <c r="B7290" t="s">
        <v>51</v>
      </c>
      <c r="C7290" t="s">
        <v>4359</v>
      </c>
      <c r="D7290" t="s">
        <v>40</v>
      </c>
      <c r="E7290" s="103">
        <v>2.8012685138310454E-3</v>
      </c>
      <c r="F7290" s="103">
        <v>676064</v>
      </c>
      <c r="G7290" s="103">
        <v>9</v>
      </c>
      <c r="H7290" t="s">
        <v>1078</v>
      </c>
      <c r="I7290" s="103"/>
    </row>
    <row r="7291" spans="1:9" x14ac:dyDescent="0.35">
      <c r="A7291" t="s">
        <v>7095</v>
      </c>
      <c r="B7291" t="s">
        <v>51</v>
      </c>
      <c r="C7291" t="s">
        <v>4359</v>
      </c>
      <c r="D7291" t="s">
        <v>5070</v>
      </c>
      <c r="E7291" s="103">
        <v>2.8922471075251486E-3</v>
      </c>
      <c r="F7291" s="103">
        <v>676064</v>
      </c>
      <c r="G7291" s="103">
        <v>9</v>
      </c>
      <c r="H7291" t="s">
        <v>1078</v>
      </c>
      <c r="I7291" s="103"/>
    </row>
    <row r="7292" spans="1:9" x14ac:dyDescent="0.35">
      <c r="A7292" t="s">
        <v>7096</v>
      </c>
      <c r="B7292" t="s">
        <v>51</v>
      </c>
      <c r="C7292" t="s">
        <v>4359</v>
      </c>
      <c r="D7292" t="s">
        <v>5071</v>
      </c>
      <c r="E7292" s="103">
        <v>2.8129136744856542E-3</v>
      </c>
      <c r="F7292" s="103">
        <v>676064</v>
      </c>
      <c r="G7292" s="103">
        <v>9</v>
      </c>
      <c r="H7292" t="s">
        <v>1078</v>
      </c>
      <c r="I7292" s="103"/>
    </row>
    <row r="7293" spans="1:9" x14ac:dyDescent="0.35">
      <c r="A7293" t="s">
        <v>7097</v>
      </c>
      <c r="B7293" t="s">
        <v>51</v>
      </c>
      <c r="C7293" t="s">
        <v>4359</v>
      </c>
      <c r="D7293" t="s">
        <v>5072</v>
      </c>
      <c r="E7293" s="103">
        <v>2.8704430989744496E-3</v>
      </c>
      <c r="F7293" s="103">
        <v>676064</v>
      </c>
      <c r="G7293" s="103">
        <v>9</v>
      </c>
      <c r="H7293" t="s">
        <v>1078</v>
      </c>
      <c r="I7293" s="103"/>
    </row>
    <row r="7294" spans="1:9" x14ac:dyDescent="0.35">
      <c r="A7294" t="s">
        <v>4808</v>
      </c>
      <c r="B7294" t="s">
        <v>51</v>
      </c>
      <c r="C7294" t="s">
        <v>4359</v>
      </c>
      <c r="D7294" t="s">
        <v>42</v>
      </c>
      <c r="E7294" s="103">
        <v>2.8885320984277821E-3</v>
      </c>
      <c r="F7294" s="103">
        <v>676064</v>
      </c>
      <c r="G7294" s="103">
        <v>9</v>
      </c>
      <c r="H7294" t="s">
        <v>1078</v>
      </c>
      <c r="I7294" s="103"/>
    </row>
    <row r="7295" spans="1:9" x14ac:dyDescent="0.35">
      <c r="A7295" t="s">
        <v>4809</v>
      </c>
      <c r="B7295" t="s">
        <v>51</v>
      </c>
      <c r="C7295" t="s">
        <v>4359</v>
      </c>
      <c r="D7295" t="s">
        <v>1767</v>
      </c>
      <c r="E7295" s="103">
        <v>2.884585845619896E-3</v>
      </c>
      <c r="F7295" s="103">
        <v>676064</v>
      </c>
      <c r="G7295" s="103">
        <v>9</v>
      </c>
      <c r="H7295" t="s">
        <v>1078</v>
      </c>
      <c r="I7295" s="103"/>
    </row>
    <row r="7296" spans="1:9" x14ac:dyDescent="0.35">
      <c r="A7296" t="s">
        <v>4810</v>
      </c>
      <c r="B7296" t="s">
        <v>51</v>
      </c>
      <c r="C7296" t="s">
        <v>4359</v>
      </c>
      <c r="D7296" t="s">
        <v>1768</v>
      </c>
      <c r="E7296" s="103">
        <v>2.4012810133434712E-3</v>
      </c>
      <c r="F7296" s="103">
        <v>676064</v>
      </c>
      <c r="G7296" s="103">
        <v>9</v>
      </c>
      <c r="H7296" t="s">
        <v>1078</v>
      </c>
      <c r="I7296" s="103"/>
    </row>
    <row r="7297" spans="1:9" x14ac:dyDescent="0.35">
      <c r="A7297" t="s">
        <v>4811</v>
      </c>
      <c r="B7297" t="s">
        <v>51</v>
      </c>
      <c r="C7297" t="s">
        <v>4359</v>
      </c>
      <c r="D7297" t="s">
        <v>340</v>
      </c>
      <c r="E7297" s="103">
        <v>2.7661944884945404E-3</v>
      </c>
      <c r="F7297" s="103">
        <v>676064</v>
      </c>
      <c r="G7297" s="103">
        <v>9</v>
      </c>
      <c r="H7297" t="s">
        <v>1078</v>
      </c>
      <c r="I7297" s="103"/>
    </row>
    <row r="7298" spans="1:9" x14ac:dyDescent="0.35">
      <c r="A7298" t="s">
        <v>4812</v>
      </c>
      <c r="B7298" t="s">
        <v>51</v>
      </c>
      <c r="C7298" t="s">
        <v>4359</v>
      </c>
      <c r="D7298" t="s">
        <v>777</v>
      </c>
      <c r="E7298" s="103">
        <v>1.0154089726839606E-2</v>
      </c>
      <c r="F7298" s="103">
        <v>676064</v>
      </c>
      <c r="G7298" s="103">
        <v>9</v>
      </c>
      <c r="H7298" t="s">
        <v>1078</v>
      </c>
      <c r="I7298" s="103"/>
    </row>
    <row r="7299" spans="1:9" x14ac:dyDescent="0.35">
      <c r="A7299" t="s">
        <v>4813</v>
      </c>
      <c r="B7299" t="s">
        <v>51</v>
      </c>
      <c r="C7299" t="s">
        <v>4359</v>
      </c>
      <c r="D7299" t="s">
        <v>776</v>
      </c>
      <c r="E7299" s="103">
        <v>2.6280267357770528E-2</v>
      </c>
      <c r="F7299" s="103">
        <v>676064</v>
      </c>
      <c r="G7299" s="103">
        <v>9</v>
      </c>
      <c r="H7299" t="s">
        <v>1078</v>
      </c>
      <c r="I7299" s="103"/>
    </row>
    <row r="7300" spans="1:9" x14ac:dyDescent="0.35">
      <c r="A7300" t="s">
        <v>294</v>
      </c>
      <c r="B7300" t="s">
        <v>47</v>
      </c>
      <c r="C7300" t="s">
        <v>36</v>
      </c>
      <c r="D7300" t="s">
        <v>54</v>
      </c>
      <c r="E7300" s="103">
        <v>2606</v>
      </c>
      <c r="F7300" s="103">
        <v>676064</v>
      </c>
      <c r="G7300" s="103">
        <v>9</v>
      </c>
      <c r="H7300" t="s">
        <v>54</v>
      </c>
      <c r="I7300" s="103"/>
    </row>
    <row r="7301" spans="1:9" x14ac:dyDescent="0.35">
      <c r="A7301" t="s">
        <v>295</v>
      </c>
      <c r="B7301" t="s">
        <v>48</v>
      </c>
      <c r="C7301" t="s">
        <v>36</v>
      </c>
      <c r="D7301" t="s">
        <v>54</v>
      </c>
      <c r="E7301" s="103">
        <v>102943399.544</v>
      </c>
      <c r="F7301" s="103">
        <v>676064</v>
      </c>
      <c r="G7301" s="103">
        <v>9</v>
      </c>
      <c r="H7301" t="s">
        <v>54</v>
      </c>
      <c r="I7301" s="103"/>
    </row>
    <row r="7302" spans="1:9" x14ac:dyDescent="0.35">
      <c r="A7302" t="s">
        <v>296</v>
      </c>
      <c r="B7302" t="s">
        <v>49</v>
      </c>
      <c r="C7302" t="s">
        <v>36</v>
      </c>
      <c r="D7302" t="s">
        <v>54</v>
      </c>
      <c r="E7302" s="103">
        <v>3.854664647133999E-3</v>
      </c>
      <c r="F7302" s="103">
        <v>676064</v>
      </c>
      <c r="G7302" s="103">
        <v>9</v>
      </c>
      <c r="H7302" t="s">
        <v>54</v>
      </c>
      <c r="I7302" s="103"/>
    </row>
    <row r="7303" spans="1:9" x14ac:dyDescent="0.35">
      <c r="A7303" t="s">
        <v>297</v>
      </c>
      <c r="B7303" t="s">
        <v>50</v>
      </c>
      <c r="C7303" t="s">
        <v>36</v>
      </c>
      <c r="D7303" t="s">
        <v>54</v>
      </c>
      <c r="E7303" s="103">
        <v>152.2687194466796</v>
      </c>
      <c r="F7303" s="103">
        <v>676064</v>
      </c>
      <c r="G7303" s="103">
        <v>9</v>
      </c>
      <c r="H7303" t="s">
        <v>54</v>
      </c>
      <c r="I7303" s="103"/>
    </row>
    <row r="7304" spans="1:9" x14ac:dyDescent="0.35">
      <c r="A7304" t="s">
        <v>1551</v>
      </c>
      <c r="B7304" t="s">
        <v>51</v>
      </c>
      <c r="C7304" t="s">
        <v>36</v>
      </c>
      <c r="D7304" t="s">
        <v>40</v>
      </c>
      <c r="E7304" s="103">
        <v>1.5952334219296021E-2</v>
      </c>
      <c r="F7304" s="103">
        <v>676064</v>
      </c>
      <c r="G7304" s="103">
        <v>9</v>
      </c>
      <c r="H7304" t="s">
        <v>1078</v>
      </c>
      <c r="I7304" s="103"/>
    </row>
    <row r="7305" spans="1:9" x14ac:dyDescent="0.35">
      <c r="A7305" t="s">
        <v>7098</v>
      </c>
      <c r="B7305" t="s">
        <v>51</v>
      </c>
      <c r="C7305" t="s">
        <v>36</v>
      </c>
      <c r="D7305" t="s">
        <v>5070</v>
      </c>
      <c r="E7305" s="103">
        <v>1.5952334219296021E-2</v>
      </c>
      <c r="F7305" s="103">
        <v>676064</v>
      </c>
      <c r="G7305" s="103">
        <v>9</v>
      </c>
      <c r="H7305" t="s">
        <v>1078</v>
      </c>
      <c r="I7305" s="103"/>
    </row>
    <row r="7306" spans="1:9" x14ac:dyDescent="0.35">
      <c r="A7306" t="s">
        <v>7099</v>
      </c>
      <c r="B7306" t="s">
        <v>51</v>
      </c>
      <c r="C7306" t="s">
        <v>36</v>
      </c>
      <c r="D7306" t="s">
        <v>5071</v>
      </c>
      <c r="E7306" s="103">
        <v>1.5952334219296021E-2</v>
      </c>
      <c r="F7306" s="103">
        <v>676064</v>
      </c>
      <c r="G7306" s="103">
        <v>9</v>
      </c>
      <c r="H7306" t="s">
        <v>1078</v>
      </c>
      <c r="I7306" s="103"/>
    </row>
    <row r="7307" spans="1:9" x14ac:dyDescent="0.35">
      <c r="A7307" t="s">
        <v>7100</v>
      </c>
      <c r="B7307" t="s">
        <v>51</v>
      </c>
      <c r="C7307" t="s">
        <v>36</v>
      </c>
      <c r="D7307" t="s">
        <v>5072</v>
      </c>
      <c r="E7307" s="103">
        <v>1.5952334219296021E-2</v>
      </c>
      <c r="F7307" s="103">
        <v>676064</v>
      </c>
      <c r="G7307" s="103">
        <v>9</v>
      </c>
      <c r="H7307" t="s">
        <v>1078</v>
      </c>
      <c r="I7307" s="103"/>
    </row>
    <row r="7308" spans="1:9" x14ac:dyDescent="0.35">
      <c r="A7308" t="s">
        <v>1552</v>
      </c>
      <c r="B7308" t="s">
        <v>51</v>
      </c>
      <c r="C7308" t="s">
        <v>36</v>
      </c>
      <c r="D7308" t="s">
        <v>42</v>
      </c>
      <c r="E7308" s="103">
        <v>1.5902025908507027E-2</v>
      </c>
      <c r="F7308" s="103">
        <v>676064</v>
      </c>
      <c r="G7308" s="103">
        <v>9</v>
      </c>
      <c r="H7308" t="s">
        <v>1078</v>
      </c>
      <c r="I7308" s="103"/>
    </row>
    <row r="7309" spans="1:9" x14ac:dyDescent="0.35">
      <c r="A7309" t="s">
        <v>2529</v>
      </c>
      <c r="B7309" t="s">
        <v>51</v>
      </c>
      <c r="C7309" t="s">
        <v>36</v>
      </c>
      <c r="D7309" t="s">
        <v>1767</v>
      </c>
      <c r="E7309" s="103">
        <v>1.5877412952858414E-2</v>
      </c>
      <c r="F7309" s="103">
        <v>676064</v>
      </c>
      <c r="G7309" s="103">
        <v>9</v>
      </c>
      <c r="H7309" t="s">
        <v>1078</v>
      </c>
      <c r="I7309" s="103"/>
    </row>
    <row r="7310" spans="1:9" x14ac:dyDescent="0.35">
      <c r="A7310" t="s">
        <v>2530</v>
      </c>
      <c r="B7310" t="s">
        <v>51</v>
      </c>
      <c r="C7310" t="s">
        <v>36</v>
      </c>
      <c r="D7310" t="s">
        <v>1768</v>
      </c>
      <c r="E7310" s="103">
        <v>1.3296527843178939E-2</v>
      </c>
      <c r="F7310" s="103">
        <v>676064</v>
      </c>
      <c r="G7310" s="103">
        <v>9</v>
      </c>
      <c r="H7310" t="s">
        <v>1078</v>
      </c>
      <c r="I7310" s="103"/>
    </row>
    <row r="7311" spans="1:9" x14ac:dyDescent="0.35">
      <c r="A7311" t="s">
        <v>1553</v>
      </c>
      <c r="B7311" t="s">
        <v>51</v>
      </c>
      <c r="C7311" t="s">
        <v>36</v>
      </c>
      <c r="D7311" t="s">
        <v>340</v>
      </c>
      <c r="E7311" s="103">
        <v>1.5654719854500287E-2</v>
      </c>
      <c r="F7311" s="103">
        <v>676064</v>
      </c>
      <c r="G7311" s="103">
        <v>9</v>
      </c>
      <c r="H7311" t="s">
        <v>1078</v>
      </c>
      <c r="I7311" s="103"/>
    </row>
    <row r="7312" spans="1:9" x14ac:dyDescent="0.35">
      <c r="A7312" t="s">
        <v>1554</v>
      </c>
      <c r="B7312" t="s">
        <v>51</v>
      </c>
      <c r="C7312" t="s">
        <v>36</v>
      </c>
      <c r="D7312" t="s">
        <v>777</v>
      </c>
      <c r="E7312" s="103">
        <v>7.881475839365909E-2</v>
      </c>
      <c r="F7312" s="103">
        <v>676064</v>
      </c>
      <c r="G7312" s="103">
        <v>9</v>
      </c>
      <c r="H7312" t="s">
        <v>1078</v>
      </c>
      <c r="I7312" s="103"/>
    </row>
    <row r="7313" spans="1:9" x14ac:dyDescent="0.35">
      <c r="A7313" t="s">
        <v>1555</v>
      </c>
      <c r="B7313" t="s">
        <v>51</v>
      </c>
      <c r="C7313" t="s">
        <v>36</v>
      </c>
      <c r="D7313" t="s">
        <v>776</v>
      </c>
      <c r="E7313" s="103">
        <v>0.17805005769556784</v>
      </c>
      <c r="F7313" s="103">
        <v>676064</v>
      </c>
      <c r="G7313" s="103">
        <v>9</v>
      </c>
      <c r="H7313" t="s">
        <v>1078</v>
      </c>
      <c r="I7313" s="103"/>
    </row>
    <row r="7314" spans="1:9" x14ac:dyDescent="0.35">
      <c r="A7314" t="s">
        <v>298</v>
      </c>
      <c r="B7314" t="s">
        <v>47</v>
      </c>
      <c r="C7314" t="s">
        <v>37</v>
      </c>
      <c r="D7314" t="s">
        <v>54</v>
      </c>
      <c r="E7314" s="103">
        <v>123176</v>
      </c>
      <c r="F7314" s="103">
        <v>676064</v>
      </c>
      <c r="G7314" s="103">
        <v>9</v>
      </c>
      <c r="H7314" t="s">
        <v>54</v>
      </c>
      <c r="I7314" s="103"/>
    </row>
    <row r="7315" spans="1:9" x14ac:dyDescent="0.35">
      <c r="A7315" t="s">
        <v>299</v>
      </c>
      <c r="B7315" t="s">
        <v>48</v>
      </c>
      <c r="C7315" t="s">
        <v>37</v>
      </c>
      <c r="D7315" t="s">
        <v>54</v>
      </c>
      <c r="E7315" s="103">
        <v>45125466388.226563</v>
      </c>
      <c r="F7315" s="103">
        <v>676064</v>
      </c>
      <c r="G7315" s="103">
        <v>9</v>
      </c>
      <c r="H7315" t="s">
        <v>54</v>
      </c>
      <c r="I7315" s="103"/>
    </row>
    <row r="7316" spans="1:9" x14ac:dyDescent="0.35">
      <c r="A7316" t="s">
        <v>300</v>
      </c>
      <c r="B7316" t="s">
        <v>49</v>
      </c>
      <c r="C7316" t="s">
        <v>37</v>
      </c>
      <c r="D7316" t="s">
        <v>54</v>
      </c>
      <c r="E7316" s="103">
        <v>0.1821957684479576</v>
      </c>
      <c r="F7316" s="103">
        <v>676064</v>
      </c>
      <c r="G7316" s="103">
        <v>9</v>
      </c>
      <c r="H7316" t="s">
        <v>54</v>
      </c>
      <c r="I7316" s="103"/>
    </row>
    <row r="7317" spans="1:9" x14ac:dyDescent="0.35">
      <c r="A7317" t="s">
        <v>301</v>
      </c>
      <c r="B7317" t="s">
        <v>50</v>
      </c>
      <c r="C7317" t="s">
        <v>37</v>
      </c>
      <c r="D7317" t="s">
        <v>54</v>
      </c>
      <c r="E7317" s="103">
        <v>66747.329229520517</v>
      </c>
      <c r="F7317" s="103">
        <v>676064</v>
      </c>
      <c r="G7317" s="103">
        <v>9</v>
      </c>
      <c r="H7317" t="s">
        <v>54</v>
      </c>
      <c r="I7317" s="103"/>
    </row>
    <row r="7318" spans="1:9" x14ac:dyDescent="0.35">
      <c r="A7318" t="s">
        <v>1516</v>
      </c>
      <c r="B7318" t="s">
        <v>51</v>
      </c>
      <c r="C7318" t="s">
        <v>37</v>
      </c>
      <c r="D7318" t="s">
        <v>40</v>
      </c>
      <c r="E7318" s="103">
        <v>0.16471730016214245</v>
      </c>
      <c r="F7318" s="103">
        <v>676064</v>
      </c>
      <c r="G7318" s="103">
        <v>9</v>
      </c>
      <c r="H7318" t="s">
        <v>1078</v>
      </c>
      <c r="I7318" s="103"/>
    </row>
    <row r="7319" spans="1:9" x14ac:dyDescent="0.35">
      <c r="A7319" t="s">
        <v>7101</v>
      </c>
      <c r="B7319" t="s">
        <v>51</v>
      </c>
      <c r="C7319" t="s">
        <v>37</v>
      </c>
      <c r="D7319" t="s">
        <v>5070</v>
      </c>
      <c r="E7319" s="103">
        <v>0.16911519749341897</v>
      </c>
      <c r="F7319" s="103">
        <v>676064</v>
      </c>
      <c r="G7319" s="103">
        <v>9</v>
      </c>
      <c r="H7319" t="s">
        <v>1078</v>
      </c>
      <c r="I7319" s="103"/>
    </row>
    <row r="7320" spans="1:9" x14ac:dyDescent="0.35">
      <c r="A7320" t="s">
        <v>7102</v>
      </c>
      <c r="B7320" t="s">
        <v>51</v>
      </c>
      <c r="C7320" t="s">
        <v>37</v>
      </c>
      <c r="D7320" t="s">
        <v>5071</v>
      </c>
      <c r="E7320" s="103">
        <v>0.1628903916767365</v>
      </c>
      <c r="F7320" s="103">
        <v>676064</v>
      </c>
      <c r="G7320" s="103">
        <v>9</v>
      </c>
      <c r="H7320" t="s">
        <v>1078</v>
      </c>
      <c r="I7320" s="103"/>
    </row>
    <row r="7321" spans="1:9" x14ac:dyDescent="0.35">
      <c r="A7321" t="s">
        <v>7103</v>
      </c>
      <c r="B7321" t="s">
        <v>51</v>
      </c>
      <c r="C7321" t="s">
        <v>37</v>
      </c>
      <c r="D7321" t="s">
        <v>5072</v>
      </c>
      <c r="E7321" s="103">
        <v>0.16688148350378984</v>
      </c>
      <c r="F7321" s="103">
        <v>676064</v>
      </c>
      <c r="G7321" s="103">
        <v>9</v>
      </c>
      <c r="H7321" t="s">
        <v>1078</v>
      </c>
      <c r="I7321" s="103"/>
    </row>
    <row r="7322" spans="1:9" x14ac:dyDescent="0.35">
      <c r="A7322" t="s">
        <v>1517</v>
      </c>
      <c r="B7322" t="s">
        <v>51</v>
      </c>
      <c r="C7322" t="s">
        <v>37</v>
      </c>
      <c r="D7322" t="s">
        <v>42</v>
      </c>
      <c r="E7322" s="103">
        <v>0.16887751009391921</v>
      </c>
      <c r="F7322" s="103">
        <v>676064</v>
      </c>
      <c r="G7322" s="103">
        <v>9</v>
      </c>
      <c r="H7322" t="s">
        <v>1078</v>
      </c>
      <c r="I7322" s="103"/>
    </row>
    <row r="7323" spans="1:9" x14ac:dyDescent="0.35">
      <c r="A7323" t="s">
        <v>2485</v>
      </c>
      <c r="B7323" t="s">
        <v>51</v>
      </c>
      <c r="C7323" t="s">
        <v>37</v>
      </c>
      <c r="D7323" t="s">
        <v>1767</v>
      </c>
      <c r="E7323" s="103">
        <v>0.16871376697970047</v>
      </c>
      <c r="F7323" s="103">
        <v>676064</v>
      </c>
      <c r="G7323" s="103">
        <v>9</v>
      </c>
      <c r="H7323" t="s">
        <v>1078</v>
      </c>
      <c r="I7323" s="103"/>
    </row>
    <row r="7324" spans="1:9" x14ac:dyDescent="0.35">
      <c r="A7324" t="s">
        <v>2486</v>
      </c>
      <c r="B7324" t="s">
        <v>51</v>
      </c>
      <c r="C7324" t="s">
        <v>37</v>
      </c>
      <c r="D7324" t="s">
        <v>1768</v>
      </c>
      <c r="E7324" s="103">
        <v>0.14014825425784649</v>
      </c>
      <c r="F7324" s="103">
        <v>676064</v>
      </c>
      <c r="G7324" s="103">
        <v>9</v>
      </c>
      <c r="H7324" t="s">
        <v>1078</v>
      </c>
      <c r="I7324" s="103"/>
    </row>
    <row r="7325" spans="1:9" x14ac:dyDescent="0.35">
      <c r="A7325" t="s">
        <v>1518</v>
      </c>
      <c r="B7325" t="s">
        <v>51</v>
      </c>
      <c r="C7325" t="s">
        <v>37</v>
      </c>
      <c r="D7325" t="s">
        <v>340</v>
      </c>
      <c r="E7325" s="103">
        <v>0.16298565321530059</v>
      </c>
      <c r="F7325" s="103">
        <v>676064</v>
      </c>
      <c r="G7325" s="103">
        <v>9</v>
      </c>
      <c r="H7325" t="s">
        <v>1078</v>
      </c>
      <c r="I7325" s="103"/>
    </row>
    <row r="7326" spans="1:9" x14ac:dyDescent="0.35">
      <c r="A7326" t="s">
        <v>1519</v>
      </c>
      <c r="B7326" t="s">
        <v>51</v>
      </c>
      <c r="C7326" t="s">
        <v>37</v>
      </c>
      <c r="D7326" t="s">
        <v>777</v>
      </c>
      <c r="E7326" s="103">
        <v>0.61440609899651477</v>
      </c>
      <c r="F7326" s="103">
        <v>676064</v>
      </c>
      <c r="G7326" s="103">
        <v>9</v>
      </c>
      <c r="H7326" t="s">
        <v>1078</v>
      </c>
      <c r="I7326" s="103"/>
    </row>
    <row r="7327" spans="1:9" x14ac:dyDescent="0.35">
      <c r="A7327" t="s">
        <v>1520</v>
      </c>
      <c r="B7327" t="s">
        <v>51</v>
      </c>
      <c r="C7327" t="s">
        <v>37</v>
      </c>
      <c r="D7327" t="s">
        <v>776</v>
      </c>
      <c r="E7327" s="103">
        <v>1.5790393243975536</v>
      </c>
      <c r="F7327" s="103">
        <v>676064</v>
      </c>
      <c r="G7327" s="103">
        <v>9</v>
      </c>
      <c r="H7327" t="s">
        <v>1078</v>
      </c>
      <c r="I7327" s="103"/>
    </row>
    <row r="7328" spans="1:9" x14ac:dyDescent="0.35">
      <c r="A7328" t="s">
        <v>302</v>
      </c>
      <c r="B7328" t="s">
        <v>47</v>
      </c>
      <c r="C7328" t="s">
        <v>38</v>
      </c>
      <c r="D7328" t="s">
        <v>54</v>
      </c>
      <c r="E7328" s="103">
        <v>10353</v>
      </c>
      <c r="F7328" s="103">
        <v>676064</v>
      </c>
      <c r="G7328" s="103">
        <v>9</v>
      </c>
      <c r="H7328" t="s">
        <v>54</v>
      </c>
      <c r="I7328" s="103"/>
    </row>
    <row r="7329" spans="1:9" x14ac:dyDescent="0.35">
      <c r="A7329" t="s">
        <v>303</v>
      </c>
      <c r="B7329" t="s">
        <v>48</v>
      </c>
      <c r="C7329" t="s">
        <v>38</v>
      </c>
      <c r="D7329" t="s">
        <v>54</v>
      </c>
      <c r="E7329" s="103">
        <v>1496329832.7579999</v>
      </c>
      <c r="F7329" s="103">
        <v>676064</v>
      </c>
      <c r="G7329" s="103">
        <v>9</v>
      </c>
      <c r="H7329" t="s">
        <v>54</v>
      </c>
      <c r="I7329" s="103"/>
    </row>
    <row r="7330" spans="1:9" x14ac:dyDescent="0.35">
      <c r="A7330" t="s">
        <v>304</v>
      </c>
      <c r="B7330" t="s">
        <v>49</v>
      </c>
      <c r="C7330" t="s">
        <v>38</v>
      </c>
      <c r="D7330" t="s">
        <v>54</v>
      </c>
      <c r="E7330" s="103">
        <v>1.5313638945425286E-2</v>
      </c>
      <c r="F7330" s="103">
        <v>676064</v>
      </c>
      <c r="G7330" s="103">
        <v>9</v>
      </c>
      <c r="H7330" t="s">
        <v>54</v>
      </c>
      <c r="I7330" s="103"/>
    </row>
    <row r="7331" spans="1:9" x14ac:dyDescent="0.35">
      <c r="A7331" t="s">
        <v>305</v>
      </c>
      <c r="B7331" t="s">
        <v>50</v>
      </c>
      <c r="C7331" t="s">
        <v>38</v>
      </c>
      <c r="D7331" t="s">
        <v>54</v>
      </c>
      <c r="E7331" s="103">
        <v>2213.2961269317698</v>
      </c>
      <c r="F7331" s="103">
        <v>676064</v>
      </c>
      <c r="G7331" s="103">
        <v>9</v>
      </c>
      <c r="H7331" t="s">
        <v>54</v>
      </c>
      <c r="I7331" s="103"/>
    </row>
    <row r="7332" spans="1:9" x14ac:dyDescent="0.35">
      <c r="A7332" t="s">
        <v>1521</v>
      </c>
      <c r="B7332" t="s">
        <v>51</v>
      </c>
      <c r="C7332" t="s">
        <v>38</v>
      </c>
      <c r="D7332" t="s">
        <v>40</v>
      </c>
      <c r="E7332" s="103">
        <v>6.5354218464898847E-2</v>
      </c>
      <c r="F7332" s="103">
        <v>676064</v>
      </c>
      <c r="G7332" s="103">
        <v>9</v>
      </c>
      <c r="H7332" t="s">
        <v>1078</v>
      </c>
      <c r="I7332" s="103"/>
    </row>
    <row r="7333" spans="1:9" x14ac:dyDescent="0.35">
      <c r="A7333" t="s">
        <v>7104</v>
      </c>
      <c r="B7333" t="s">
        <v>51</v>
      </c>
      <c r="C7333" t="s">
        <v>38</v>
      </c>
      <c r="D7333" t="s">
        <v>5070</v>
      </c>
      <c r="E7333" s="103">
        <v>6.7259701614016787E-2</v>
      </c>
      <c r="F7333" s="103">
        <v>676064</v>
      </c>
      <c r="G7333" s="103">
        <v>9</v>
      </c>
      <c r="H7333" t="s">
        <v>1078</v>
      </c>
      <c r="I7333" s="103"/>
    </row>
    <row r="7334" spans="1:9" x14ac:dyDescent="0.35">
      <c r="A7334" t="s">
        <v>7105</v>
      </c>
      <c r="B7334" t="s">
        <v>51</v>
      </c>
      <c r="C7334" t="s">
        <v>38</v>
      </c>
      <c r="D7334" t="s">
        <v>5071</v>
      </c>
      <c r="E7334" s="103">
        <v>6.5386401957877677E-2</v>
      </c>
      <c r="F7334" s="103">
        <v>676064</v>
      </c>
      <c r="G7334" s="103">
        <v>9</v>
      </c>
      <c r="H7334" t="s">
        <v>1078</v>
      </c>
      <c r="I7334" s="103"/>
    </row>
    <row r="7335" spans="1:9" x14ac:dyDescent="0.35">
      <c r="A7335" t="s">
        <v>7106</v>
      </c>
      <c r="B7335" t="s">
        <v>51</v>
      </c>
      <c r="C7335" t="s">
        <v>38</v>
      </c>
      <c r="D7335" t="s">
        <v>5072</v>
      </c>
      <c r="E7335" s="103">
        <v>6.7259701614016787E-2</v>
      </c>
      <c r="F7335" s="103">
        <v>676064</v>
      </c>
      <c r="G7335" s="103">
        <v>9</v>
      </c>
      <c r="H7335" t="s">
        <v>1078</v>
      </c>
      <c r="I7335" s="103"/>
    </row>
    <row r="7336" spans="1:9" x14ac:dyDescent="0.35">
      <c r="A7336" t="s">
        <v>1522</v>
      </c>
      <c r="B7336" t="s">
        <v>51</v>
      </c>
      <c r="C7336" t="s">
        <v>38</v>
      </c>
      <c r="D7336" t="s">
        <v>42</v>
      </c>
      <c r="E7336" s="103">
        <v>6.7169243426836001E-2</v>
      </c>
      <c r="F7336" s="103">
        <v>676064</v>
      </c>
      <c r="G7336" s="103">
        <v>9</v>
      </c>
      <c r="H7336" t="s">
        <v>1078</v>
      </c>
      <c r="I7336" s="103"/>
    </row>
    <row r="7337" spans="1:9" x14ac:dyDescent="0.35">
      <c r="A7337" t="s">
        <v>2487</v>
      </c>
      <c r="B7337" t="s">
        <v>51</v>
      </c>
      <c r="C7337" t="s">
        <v>38</v>
      </c>
      <c r="D7337" t="s">
        <v>1767</v>
      </c>
      <c r="E7337" s="103">
        <v>6.7135959487010136E-2</v>
      </c>
      <c r="F7337" s="103">
        <v>676064</v>
      </c>
      <c r="G7337" s="103">
        <v>9</v>
      </c>
      <c r="H7337" t="s">
        <v>1078</v>
      </c>
      <c r="I7337" s="103"/>
    </row>
    <row r="7338" spans="1:9" x14ac:dyDescent="0.35">
      <c r="A7338" t="s">
        <v>2488</v>
      </c>
      <c r="B7338" t="s">
        <v>51</v>
      </c>
      <c r="C7338" t="s">
        <v>38</v>
      </c>
      <c r="D7338" t="s">
        <v>1768</v>
      </c>
      <c r="E7338" s="103">
        <v>5.7392544779574235E-2</v>
      </c>
      <c r="F7338" s="103">
        <v>676064</v>
      </c>
      <c r="G7338" s="103">
        <v>9</v>
      </c>
      <c r="H7338" t="s">
        <v>1078</v>
      </c>
      <c r="I7338" s="103"/>
    </row>
    <row r="7339" spans="1:9" x14ac:dyDescent="0.35">
      <c r="A7339" t="s">
        <v>1523</v>
      </c>
      <c r="B7339" t="s">
        <v>51</v>
      </c>
      <c r="C7339" t="s">
        <v>38</v>
      </c>
      <c r="D7339" t="s">
        <v>340</v>
      </c>
      <c r="E7339" s="103">
        <v>6.11958774606602E-2</v>
      </c>
      <c r="F7339" s="103">
        <v>676064</v>
      </c>
      <c r="G7339" s="103">
        <v>9</v>
      </c>
      <c r="H7339" t="s">
        <v>1078</v>
      </c>
      <c r="I7339" s="103"/>
    </row>
    <row r="7340" spans="1:9" x14ac:dyDescent="0.35">
      <c r="A7340" t="s">
        <v>1524</v>
      </c>
      <c r="B7340" t="s">
        <v>51</v>
      </c>
      <c r="C7340" t="s">
        <v>38</v>
      </c>
      <c r="D7340" t="s">
        <v>777</v>
      </c>
      <c r="E7340" s="103">
        <v>0.27484349685075671</v>
      </c>
      <c r="F7340" s="103">
        <v>676064</v>
      </c>
      <c r="G7340" s="103">
        <v>9</v>
      </c>
      <c r="H7340" t="s">
        <v>1078</v>
      </c>
      <c r="I7340" s="103"/>
    </row>
    <row r="7341" spans="1:9" x14ac:dyDescent="0.35">
      <c r="A7341" t="s">
        <v>1525</v>
      </c>
      <c r="B7341" t="s">
        <v>51</v>
      </c>
      <c r="C7341" t="s">
        <v>38</v>
      </c>
      <c r="D7341" t="s">
        <v>776</v>
      </c>
      <c r="E7341" s="103">
        <v>0.64306692338507365</v>
      </c>
      <c r="F7341" s="103">
        <v>676064</v>
      </c>
      <c r="G7341" s="103">
        <v>9</v>
      </c>
      <c r="H7341" t="s">
        <v>1078</v>
      </c>
      <c r="I7341" s="103"/>
    </row>
    <row r="7342" spans="1:9" x14ac:dyDescent="0.35">
      <c r="A7342" t="s">
        <v>306</v>
      </c>
      <c r="B7342" t="s">
        <v>47</v>
      </c>
      <c r="C7342" t="s">
        <v>39</v>
      </c>
      <c r="D7342" t="s">
        <v>54</v>
      </c>
      <c r="E7342" s="103">
        <v>268</v>
      </c>
      <c r="F7342" s="103">
        <v>676064</v>
      </c>
      <c r="G7342" s="103">
        <v>9</v>
      </c>
      <c r="H7342" t="s">
        <v>54</v>
      </c>
      <c r="I7342" s="103"/>
    </row>
    <row r="7343" spans="1:9" x14ac:dyDescent="0.35">
      <c r="A7343" t="s">
        <v>307</v>
      </c>
      <c r="B7343" t="s">
        <v>48</v>
      </c>
      <c r="C7343" t="s">
        <v>39</v>
      </c>
      <c r="D7343" t="s">
        <v>54</v>
      </c>
      <c r="E7343" s="103">
        <v>837500</v>
      </c>
      <c r="F7343" s="103">
        <v>676064</v>
      </c>
      <c r="G7343" s="103">
        <v>9</v>
      </c>
      <c r="H7343" t="s">
        <v>54</v>
      </c>
      <c r="I7343" s="103"/>
    </row>
    <row r="7344" spans="1:9" x14ac:dyDescent="0.35">
      <c r="A7344" t="s">
        <v>308</v>
      </c>
      <c r="B7344" t="s">
        <v>49</v>
      </c>
      <c r="C7344" t="s">
        <v>39</v>
      </c>
      <c r="D7344" t="s">
        <v>54</v>
      </c>
      <c r="E7344" s="103">
        <v>3.9641217399536137E-4</v>
      </c>
      <c r="F7344" s="103">
        <v>676064</v>
      </c>
      <c r="G7344" s="103">
        <v>9</v>
      </c>
      <c r="H7344" t="s">
        <v>54</v>
      </c>
      <c r="I7344" s="103"/>
    </row>
    <row r="7345" spans="1:9" x14ac:dyDescent="0.35">
      <c r="A7345" t="s">
        <v>309</v>
      </c>
      <c r="B7345" t="s">
        <v>50</v>
      </c>
      <c r="C7345" t="s">
        <v>39</v>
      </c>
      <c r="D7345" t="s">
        <v>54</v>
      </c>
      <c r="E7345" s="103">
        <v>1.2387880437355043</v>
      </c>
      <c r="F7345" s="103">
        <v>676064</v>
      </c>
      <c r="G7345" s="103">
        <v>9</v>
      </c>
      <c r="H7345" t="s">
        <v>54</v>
      </c>
      <c r="I7345" s="103"/>
    </row>
    <row r="7346" spans="1:9" x14ac:dyDescent="0.35">
      <c r="A7346" t="s">
        <v>1526</v>
      </c>
      <c r="B7346" t="s">
        <v>51</v>
      </c>
      <c r="C7346" t="s">
        <v>39</v>
      </c>
      <c r="D7346" t="s">
        <v>40</v>
      </c>
      <c r="E7346" s="103">
        <v>1.3864680716209792E-3</v>
      </c>
      <c r="F7346" s="103">
        <v>676064</v>
      </c>
      <c r="G7346" s="103">
        <v>9</v>
      </c>
      <c r="H7346" t="s">
        <v>1078</v>
      </c>
      <c r="I7346" s="103"/>
    </row>
    <row r="7347" spans="1:9" x14ac:dyDescent="0.35">
      <c r="A7347" t="s">
        <v>7107</v>
      </c>
      <c r="B7347" t="s">
        <v>51</v>
      </c>
      <c r="C7347" t="s">
        <v>39</v>
      </c>
      <c r="D7347" t="s">
        <v>5070</v>
      </c>
      <c r="E7347" s="103">
        <v>1.4863258201627623E-3</v>
      </c>
      <c r="F7347" s="103">
        <v>676064</v>
      </c>
      <c r="G7347" s="103">
        <v>9</v>
      </c>
      <c r="H7347" t="s">
        <v>1078</v>
      </c>
      <c r="I7347" s="103"/>
    </row>
    <row r="7348" spans="1:9" x14ac:dyDescent="0.35">
      <c r="A7348" t="s">
        <v>7108</v>
      </c>
      <c r="B7348" t="s">
        <v>51</v>
      </c>
      <c r="C7348" t="s">
        <v>39</v>
      </c>
      <c r="D7348" t="s">
        <v>5071</v>
      </c>
      <c r="E7348" s="103">
        <v>1.3864680716209792E-3</v>
      </c>
      <c r="F7348" s="103">
        <v>676064</v>
      </c>
      <c r="G7348" s="103">
        <v>9</v>
      </c>
      <c r="H7348" t="s">
        <v>1078</v>
      </c>
      <c r="I7348" s="103"/>
    </row>
    <row r="7349" spans="1:9" x14ac:dyDescent="0.35">
      <c r="A7349" t="s">
        <v>7109</v>
      </c>
      <c r="B7349" t="s">
        <v>51</v>
      </c>
      <c r="C7349" t="s">
        <v>39</v>
      </c>
      <c r="D7349" t="s">
        <v>5072</v>
      </c>
      <c r="E7349" s="103">
        <v>1.4863258201627623E-3</v>
      </c>
      <c r="F7349" s="103">
        <v>676064</v>
      </c>
      <c r="G7349" s="103">
        <v>9</v>
      </c>
      <c r="H7349" t="s">
        <v>1078</v>
      </c>
      <c r="I7349" s="103"/>
    </row>
    <row r="7350" spans="1:9" x14ac:dyDescent="0.35">
      <c r="A7350" t="s">
        <v>1527</v>
      </c>
      <c r="B7350" t="s">
        <v>51</v>
      </c>
      <c r="C7350" t="s">
        <v>39</v>
      </c>
      <c r="D7350" t="s">
        <v>42</v>
      </c>
      <c r="E7350" s="103">
        <v>1.4687746849328946E-3</v>
      </c>
      <c r="F7350" s="103">
        <v>676064</v>
      </c>
      <c r="G7350" s="103">
        <v>9</v>
      </c>
      <c r="H7350" t="s">
        <v>1078</v>
      </c>
      <c r="I7350" s="103"/>
    </row>
    <row r="7351" spans="1:9" x14ac:dyDescent="0.35">
      <c r="A7351" t="s">
        <v>2489</v>
      </c>
      <c r="B7351" t="s">
        <v>51</v>
      </c>
      <c r="C7351" t="s">
        <v>39</v>
      </c>
      <c r="D7351" t="s">
        <v>1767</v>
      </c>
      <c r="E7351" s="103">
        <v>1.4687746849328946E-3</v>
      </c>
      <c r="F7351" s="103">
        <v>676064</v>
      </c>
      <c r="G7351" s="103">
        <v>9</v>
      </c>
      <c r="H7351" t="s">
        <v>1078</v>
      </c>
      <c r="I7351" s="103"/>
    </row>
    <row r="7352" spans="1:9" x14ac:dyDescent="0.35">
      <c r="A7352" t="s">
        <v>2490</v>
      </c>
      <c r="B7352" t="s">
        <v>51</v>
      </c>
      <c r="C7352" t="s">
        <v>39</v>
      </c>
      <c r="D7352" t="s">
        <v>1768</v>
      </c>
      <c r="E7352" s="103">
        <v>1.1473669048917511E-3</v>
      </c>
      <c r="F7352" s="103">
        <v>676064</v>
      </c>
      <c r="G7352" s="103">
        <v>9</v>
      </c>
      <c r="H7352" t="s">
        <v>1078</v>
      </c>
      <c r="I7352" s="103"/>
    </row>
    <row r="7353" spans="1:9" x14ac:dyDescent="0.35">
      <c r="A7353" t="s">
        <v>1528</v>
      </c>
      <c r="B7353" t="s">
        <v>51</v>
      </c>
      <c r="C7353" t="s">
        <v>39</v>
      </c>
      <c r="D7353" t="s">
        <v>340</v>
      </c>
      <c r="E7353" s="103">
        <v>1.4704176668447636E-3</v>
      </c>
      <c r="F7353" s="103">
        <v>676064</v>
      </c>
      <c r="G7353" s="103">
        <v>9</v>
      </c>
      <c r="H7353" t="s">
        <v>1078</v>
      </c>
      <c r="I7353" s="103"/>
    </row>
    <row r="7354" spans="1:9" x14ac:dyDescent="0.35">
      <c r="A7354" t="s">
        <v>1529</v>
      </c>
      <c r="B7354" t="s">
        <v>51</v>
      </c>
      <c r="C7354" t="s">
        <v>39</v>
      </c>
      <c r="D7354" t="s">
        <v>777</v>
      </c>
      <c r="E7354" s="103">
        <v>4.9561912344405334E-3</v>
      </c>
      <c r="F7354" s="103">
        <v>676064</v>
      </c>
      <c r="G7354" s="103">
        <v>9</v>
      </c>
      <c r="H7354" t="s">
        <v>1078</v>
      </c>
      <c r="I7354" s="103"/>
    </row>
    <row r="7355" spans="1:9" x14ac:dyDescent="0.35">
      <c r="A7355" t="s">
        <v>1530</v>
      </c>
      <c r="B7355" t="s">
        <v>51</v>
      </c>
      <c r="C7355" t="s">
        <v>39</v>
      </c>
      <c r="D7355" t="s">
        <v>776</v>
      </c>
      <c r="E7355" s="103">
        <v>1.3292906944733011E-2</v>
      </c>
      <c r="F7355" s="103">
        <v>676064</v>
      </c>
      <c r="G7355" s="103">
        <v>9</v>
      </c>
      <c r="H7355" t="s">
        <v>1078</v>
      </c>
      <c r="I7355" s="103"/>
    </row>
    <row r="7356" spans="1:9" x14ac:dyDescent="0.35">
      <c r="A7356" t="s">
        <v>3055</v>
      </c>
      <c r="B7356" t="s">
        <v>47</v>
      </c>
      <c r="C7356" t="s">
        <v>2588</v>
      </c>
      <c r="D7356" t="s">
        <v>54</v>
      </c>
      <c r="E7356" s="103">
        <v>40728</v>
      </c>
      <c r="F7356" s="103">
        <v>676064</v>
      </c>
      <c r="G7356" s="103">
        <v>9</v>
      </c>
      <c r="H7356" t="s">
        <v>54</v>
      </c>
      <c r="I7356" s="103"/>
    </row>
    <row r="7357" spans="1:9" x14ac:dyDescent="0.35">
      <c r="A7357" t="s">
        <v>3056</v>
      </c>
      <c r="B7357" t="s">
        <v>48</v>
      </c>
      <c r="C7357" t="s">
        <v>2588</v>
      </c>
      <c r="D7357" t="s">
        <v>54</v>
      </c>
      <c r="E7357" s="103">
        <v>179679689.59570313</v>
      </c>
      <c r="F7357" s="103">
        <v>676064</v>
      </c>
      <c r="G7357" s="103">
        <v>9</v>
      </c>
      <c r="H7357" t="s">
        <v>54</v>
      </c>
      <c r="I7357" s="103"/>
    </row>
    <row r="7358" spans="1:9" x14ac:dyDescent="0.35">
      <c r="A7358" t="s">
        <v>3057</v>
      </c>
      <c r="B7358" t="s">
        <v>49</v>
      </c>
      <c r="C7358" t="s">
        <v>2588</v>
      </c>
      <c r="D7358" t="s">
        <v>54</v>
      </c>
      <c r="E7358" s="103">
        <v>6.0242817248071186E-2</v>
      </c>
      <c r="F7358" s="103">
        <v>676064</v>
      </c>
      <c r="G7358" s="103">
        <v>9</v>
      </c>
      <c r="H7358" t="s">
        <v>54</v>
      </c>
      <c r="I7358" s="103"/>
    </row>
    <row r="7359" spans="1:9" x14ac:dyDescent="0.35">
      <c r="A7359" t="s">
        <v>3058</v>
      </c>
      <c r="B7359" t="s">
        <v>50</v>
      </c>
      <c r="C7359" t="s">
        <v>2588</v>
      </c>
      <c r="D7359" t="s">
        <v>54</v>
      </c>
      <c r="E7359" s="103">
        <v>265.77319543076266</v>
      </c>
      <c r="F7359" s="103">
        <v>676064</v>
      </c>
      <c r="G7359" s="103">
        <v>9</v>
      </c>
      <c r="H7359" t="s">
        <v>54</v>
      </c>
      <c r="I7359" s="103"/>
    </row>
    <row r="7360" spans="1:9" x14ac:dyDescent="0.35">
      <c r="A7360" t="s">
        <v>3059</v>
      </c>
      <c r="B7360" t="s">
        <v>51</v>
      </c>
      <c r="C7360" t="s">
        <v>2588</v>
      </c>
      <c r="D7360" t="s">
        <v>40</v>
      </c>
      <c r="E7360" s="103">
        <v>2.0047322327954101E-3</v>
      </c>
      <c r="F7360" s="103">
        <v>676064</v>
      </c>
      <c r="G7360" s="103">
        <v>9</v>
      </c>
      <c r="H7360" t="s">
        <v>1078</v>
      </c>
      <c r="I7360" s="103"/>
    </row>
    <row r="7361" spans="1:9" x14ac:dyDescent="0.35">
      <c r="A7361" t="s">
        <v>7110</v>
      </c>
      <c r="B7361" t="s">
        <v>51</v>
      </c>
      <c r="C7361" t="s">
        <v>2588</v>
      </c>
      <c r="D7361" t="s">
        <v>5070</v>
      </c>
      <c r="E7361" s="103">
        <v>2.1446936511219398E-3</v>
      </c>
      <c r="F7361" s="103">
        <v>676064</v>
      </c>
      <c r="G7361" s="103">
        <v>9</v>
      </c>
      <c r="H7361" t="s">
        <v>1078</v>
      </c>
      <c r="I7361" s="103"/>
    </row>
    <row r="7362" spans="1:9" x14ac:dyDescent="0.35">
      <c r="A7362" t="s">
        <v>7111</v>
      </c>
      <c r="B7362" t="s">
        <v>51</v>
      </c>
      <c r="C7362" t="s">
        <v>2588</v>
      </c>
      <c r="D7362" t="s">
        <v>5071</v>
      </c>
      <c r="E7362" s="103">
        <v>2.0051947374273376E-3</v>
      </c>
      <c r="F7362" s="103">
        <v>676064</v>
      </c>
      <c r="G7362" s="103">
        <v>9</v>
      </c>
      <c r="H7362" t="s">
        <v>1078</v>
      </c>
      <c r="I7362" s="103"/>
    </row>
    <row r="7363" spans="1:9" x14ac:dyDescent="0.35">
      <c r="A7363" t="s">
        <v>7112</v>
      </c>
      <c r="B7363" t="s">
        <v>51</v>
      </c>
      <c r="C7363" t="s">
        <v>2588</v>
      </c>
      <c r="D7363" t="s">
        <v>5072</v>
      </c>
      <c r="E7363" s="103">
        <v>2.140376066521055E-3</v>
      </c>
      <c r="F7363" s="103">
        <v>676064</v>
      </c>
      <c r="G7363" s="103">
        <v>9</v>
      </c>
      <c r="H7363" t="s">
        <v>1078</v>
      </c>
      <c r="I7363" s="103"/>
    </row>
    <row r="7364" spans="1:9" x14ac:dyDescent="0.35">
      <c r="A7364" t="s">
        <v>3060</v>
      </c>
      <c r="B7364" t="s">
        <v>51</v>
      </c>
      <c r="C7364" t="s">
        <v>2588</v>
      </c>
      <c r="D7364" t="s">
        <v>42</v>
      </c>
      <c r="E7364" s="103">
        <v>2.1386826860880876E-3</v>
      </c>
      <c r="F7364" s="103">
        <v>676064</v>
      </c>
      <c r="G7364" s="103">
        <v>9</v>
      </c>
      <c r="H7364" t="s">
        <v>1078</v>
      </c>
      <c r="I7364" s="103"/>
    </row>
    <row r="7365" spans="1:9" x14ac:dyDescent="0.35">
      <c r="A7365" t="s">
        <v>3061</v>
      </c>
      <c r="B7365" t="s">
        <v>51</v>
      </c>
      <c r="C7365" t="s">
        <v>2588</v>
      </c>
      <c r="D7365" t="s">
        <v>1767</v>
      </c>
      <c r="E7365" s="103">
        <v>2.1311455217521659E-3</v>
      </c>
      <c r="F7365" s="103">
        <v>676064</v>
      </c>
      <c r="G7365" s="103">
        <v>9</v>
      </c>
      <c r="H7365" t="s">
        <v>1078</v>
      </c>
      <c r="I7365" s="103"/>
    </row>
    <row r="7366" spans="1:9" x14ac:dyDescent="0.35">
      <c r="A7366" t="s">
        <v>3062</v>
      </c>
      <c r="B7366" t="s">
        <v>51</v>
      </c>
      <c r="C7366" t="s">
        <v>2588</v>
      </c>
      <c r="D7366" t="s">
        <v>1768</v>
      </c>
      <c r="E7366" s="103">
        <v>1.6032765234341346E-3</v>
      </c>
      <c r="F7366" s="103">
        <v>676064</v>
      </c>
      <c r="G7366" s="103">
        <v>9</v>
      </c>
      <c r="H7366" t="s">
        <v>1078</v>
      </c>
      <c r="I7366" s="103"/>
    </row>
    <row r="7367" spans="1:9" x14ac:dyDescent="0.35">
      <c r="A7367" t="s">
        <v>3063</v>
      </c>
      <c r="B7367" t="s">
        <v>51</v>
      </c>
      <c r="C7367" t="s">
        <v>2588</v>
      </c>
      <c r="D7367" t="s">
        <v>340</v>
      </c>
      <c r="E7367" s="103">
        <v>2.1704786340738056E-3</v>
      </c>
      <c r="F7367" s="103">
        <v>676064</v>
      </c>
      <c r="G7367" s="103">
        <v>9</v>
      </c>
      <c r="H7367" t="s">
        <v>1078</v>
      </c>
      <c r="I7367" s="103"/>
    </row>
    <row r="7368" spans="1:9" x14ac:dyDescent="0.35">
      <c r="A7368" t="s">
        <v>3064</v>
      </c>
      <c r="B7368" t="s">
        <v>51</v>
      </c>
      <c r="C7368" t="s">
        <v>2588</v>
      </c>
      <c r="D7368" t="s">
        <v>777</v>
      </c>
      <c r="E7368" s="103">
        <v>7.7672791994762352E-3</v>
      </c>
      <c r="F7368" s="103">
        <v>676064</v>
      </c>
      <c r="G7368" s="103">
        <v>9</v>
      </c>
      <c r="H7368" t="s">
        <v>1078</v>
      </c>
      <c r="I7368" s="103"/>
    </row>
    <row r="7369" spans="1:9" x14ac:dyDescent="0.35">
      <c r="A7369" t="s">
        <v>3065</v>
      </c>
      <c r="B7369" t="s">
        <v>51</v>
      </c>
      <c r="C7369" t="s">
        <v>2588</v>
      </c>
      <c r="D7369" t="s">
        <v>776</v>
      </c>
      <c r="E7369" s="103">
        <v>1.9243602873153662E-2</v>
      </c>
      <c r="F7369" s="103">
        <v>676064</v>
      </c>
      <c r="G7369" s="103">
        <v>9</v>
      </c>
      <c r="H7369" t="s">
        <v>1078</v>
      </c>
      <c r="I7369" s="103"/>
    </row>
    <row r="7370" spans="1:9" x14ac:dyDescent="0.35">
      <c r="A7370" t="s">
        <v>3066</v>
      </c>
      <c r="B7370" t="s">
        <v>47</v>
      </c>
      <c r="C7370" t="s">
        <v>2589</v>
      </c>
      <c r="D7370" t="s">
        <v>54</v>
      </c>
      <c r="E7370" s="103">
        <v>295311</v>
      </c>
      <c r="F7370" s="103">
        <v>676064</v>
      </c>
      <c r="G7370" s="103">
        <v>9</v>
      </c>
      <c r="H7370" t="s">
        <v>54</v>
      </c>
      <c r="I7370" s="103"/>
    </row>
    <row r="7371" spans="1:9" x14ac:dyDescent="0.35">
      <c r="A7371" t="s">
        <v>3067</v>
      </c>
      <c r="B7371" t="s">
        <v>48</v>
      </c>
      <c r="C7371" t="s">
        <v>2589</v>
      </c>
      <c r="D7371" t="s">
        <v>54</v>
      </c>
      <c r="E7371" s="103">
        <v>2390086800</v>
      </c>
      <c r="F7371" s="103">
        <v>676064</v>
      </c>
      <c r="G7371" s="103">
        <v>9</v>
      </c>
      <c r="H7371" t="s">
        <v>54</v>
      </c>
      <c r="I7371" s="103"/>
    </row>
    <row r="7372" spans="1:9" x14ac:dyDescent="0.35">
      <c r="A7372" t="s">
        <v>3068</v>
      </c>
      <c r="B7372" t="s">
        <v>49</v>
      </c>
      <c r="C7372" t="s">
        <v>2589</v>
      </c>
      <c r="D7372" t="s">
        <v>54</v>
      </c>
      <c r="E7372" s="103">
        <v>0.43680923699531404</v>
      </c>
      <c r="F7372" s="103">
        <v>676064</v>
      </c>
      <c r="G7372" s="103">
        <v>9</v>
      </c>
      <c r="H7372" t="s">
        <v>54</v>
      </c>
      <c r="I7372" s="103"/>
    </row>
    <row r="7373" spans="1:9" x14ac:dyDescent="0.35">
      <c r="A7373" t="s">
        <v>3069</v>
      </c>
      <c r="B7373" t="s">
        <v>50</v>
      </c>
      <c r="C7373" t="s">
        <v>2589</v>
      </c>
      <c r="D7373" t="s">
        <v>54</v>
      </c>
      <c r="E7373" s="103">
        <v>3535.2966583045391</v>
      </c>
      <c r="F7373" s="103">
        <v>676064</v>
      </c>
      <c r="G7373" s="103">
        <v>9</v>
      </c>
      <c r="H7373" t="s">
        <v>54</v>
      </c>
      <c r="I7373" s="103"/>
    </row>
    <row r="7374" spans="1:9" x14ac:dyDescent="0.35">
      <c r="A7374" t="s">
        <v>3070</v>
      </c>
      <c r="B7374" t="s">
        <v>51</v>
      </c>
      <c r="C7374" t="s">
        <v>2589</v>
      </c>
      <c r="D7374" t="s">
        <v>40</v>
      </c>
      <c r="E7374" s="103">
        <v>3.8315167438839649E-3</v>
      </c>
      <c r="F7374" s="103">
        <v>676064</v>
      </c>
      <c r="G7374" s="103">
        <v>9</v>
      </c>
      <c r="H7374" t="s">
        <v>1078</v>
      </c>
      <c r="I7374" s="103"/>
    </row>
    <row r="7375" spans="1:9" x14ac:dyDescent="0.35">
      <c r="A7375" t="s">
        <v>7113</v>
      </c>
      <c r="B7375" t="s">
        <v>51</v>
      </c>
      <c r="C7375" t="s">
        <v>2589</v>
      </c>
      <c r="D7375" t="s">
        <v>5070</v>
      </c>
      <c r="E7375" s="103">
        <v>4.0594923662285428E-3</v>
      </c>
      <c r="F7375" s="103">
        <v>676064</v>
      </c>
      <c r="G7375" s="103">
        <v>9</v>
      </c>
      <c r="H7375" t="s">
        <v>1078</v>
      </c>
      <c r="I7375" s="103"/>
    </row>
    <row r="7376" spans="1:9" x14ac:dyDescent="0.35">
      <c r="A7376" t="s">
        <v>7114</v>
      </c>
      <c r="B7376" t="s">
        <v>51</v>
      </c>
      <c r="C7376" t="s">
        <v>2589</v>
      </c>
      <c r="D7376" t="s">
        <v>5071</v>
      </c>
      <c r="E7376" s="103">
        <v>3.7865406661721072E-3</v>
      </c>
      <c r="F7376" s="103">
        <v>676064</v>
      </c>
      <c r="G7376" s="103">
        <v>9</v>
      </c>
      <c r="H7376" t="s">
        <v>1078</v>
      </c>
      <c r="I7376" s="103"/>
    </row>
    <row r="7377" spans="1:9" x14ac:dyDescent="0.35">
      <c r="A7377" t="s">
        <v>7115</v>
      </c>
      <c r="B7377" t="s">
        <v>51</v>
      </c>
      <c r="C7377" t="s">
        <v>2589</v>
      </c>
      <c r="D7377" t="s">
        <v>5072</v>
      </c>
      <c r="E7377" s="103">
        <v>4.0295139647183896E-3</v>
      </c>
      <c r="F7377" s="103">
        <v>676064</v>
      </c>
      <c r="G7377" s="103">
        <v>9</v>
      </c>
      <c r="H7377" t="s">
        <v>1078</v>
      </c>
      <c r="I7377" s="103"/>
    </row>
    <row r="7378" spans="1:9" x14ac:dyDescent="0.35">
      <c r="A7378" t="s">
        <v>3071</v>
      </c>
      <c r="B7378" t="s">
        <v>51</v>
      </c>
      <c r="C7378" t="s">
        <v>2589</v>
      </c>
      <c r="D7378" t="s">
        <v>42</v>
      </c>
      <c r="E7378" s="103">
        <v>4.0494913262105947E-3</v>
      </c>
      <c r="F7378" s="103">
        <v>676064</v>
      </c>
      <c r="G7378" s="103">
        <v>9</v>
      </c>
      <c r="H7378" t="s">
        <v>1078</v>
      </c>
      <c r="I7378" s="103"/>
    </row>
    <row r="7379" spans="1:9" x14ac:dyDescent="0.35">
      <c r="A7379" t="s">
        <v>3072</v>
      </c>
      <c r="B7379" t="s">
        <v>51</v>
      </c>
      <c r="C7379" t="s">
        <v>2589</v>
      </c>
      <c r="D7379" t="s">
        <v>1767</v>
      </c>
      <c r="E7379" s="103">
        <v>4.0272188288481532E-3</v>
      </c>
      <c r="F7379" s="103">
        <v>676064</v>
      </c>
      <c r="G7379" s="103">
        <v>9</v>
      </c>
      <c r="H7379" t="s">
        <v>1078</v>
      </c>
      <c r="I7379" s="103"/>
    </row>
    <row r="7380" spans="1:9" x14ac:dyDescent="0.35">
      <c r="A7380" t="s">
        <v>3073</v>
      </c>
      <c r="B7380" t="s">
        <v>51</v>
      </c>
      <c r="C7380" t="s">
        <v>2589</v>
      </c>
      <c r="D7380" t="s">
        <v>1768</v>
      </c>
      <c r="E7380" s="103">
        <v>2.8671047293583516E-3</v>
      </c>
      <c r="F7380" s="103">
        <v>676064</v>
      </c>
      <c r="G7380" s="103">
        <v>9</v>
      </c>
      <c r="H7380" t="s">
        <v>1078</v>
      </c>
      <c r="I7380" s="103"/>
    </row>
    <row r="7381" spans="1:9" x14ac:dyDescent="0.35">
      <c r="A7381" t="s">
        <v>3074</v>
      </c>
      <c r="B7381" t="s">
        <v>51</v>
      </c>
      <c r="C7381" t="s">
        <v>2589</v>
      </c>
      <c r="D7381" t="s">
        <v>340</v>
      </c>
      <c r="E7381" s="103">
        <v>4.0454606613943367E-3</v>
      </c>
      <c r="F7381" s="103">
        <v>676064</v>
      </c>
      <c r="G7381" s="103">
        <v>9</v>
      </c>
      <c r="H7381" t="s">
        <v>1078</v>
      </c>
      <c r="I7381" s="103"/>
    </row>
    <row r="7382" spans="1:9" x14ac:dyDescent="0.35">
      <c r="A7382" t="s">
        <v>3075</v>
      </c>
      <c r="B7382" t="s">
        <v>51</v>
      </c>
      <c r="C7382" t="s">
        <v>2589</v>
      </c>
      <c r="D7382" t="s">
        <v>777</v>
      </c>
      <c r="E7382" s="103">
        <v>1.2836070174385133E-2</v>
      </c>
      <c r="F7382" s="103">
        <v>676064</v>
      </c>
      <c r="G7382" s="103">
        <v>9</v>
      </c>
      <c r="H7382" t="s">
        <v>1078</v>
      </c>
      <c r="I7382" s="103"/>
    </row>
    <row r="7383" spans="1:9" x14ac:dyDescent="0.35">
      <c r="A7383" t="s">
        <v>3076</v>
      </c>
      <c r="B7383" t="s">
        <v>51</v>
      </c>
      <c r="C7383" t="s">
        <v>2589</v>
      </c>
      <c r="D7383" t="s">
        <v>776</v>
      </c>
      <c r="E7383" s="103">
        <v>3.4427381489734905E-2</v>
      </c>
      <c r="F7383" s="103">
        <v>676064</v>
      </c>
      <c r="G7383" s="103">
        <v>9</v>
      </c>
      <c r="H7383" t="s">
        <v>1078</v>
      </c>
      <c r="I7383" s="103"/>
    </row>
    <row r="7384" spans="1:9" x14ac:dyDescent="0.35">
      <c r="A7384" t="s">
        <v>3051</v>
      </c>
      <c r="B7384" t="s">
        <v>47</v>
      </c>
      <c r="C7384" t="s">
        <v>2590</v>
      </c>
      <c r="D7384" t="s">
        <v>54</v>
      </c>
      <c r="E7384" s="103">
        <v>0</v>
      </c>
      <c r="F7384" s="103">
        <v>676064</v>
      </c>
      <c r="G7384" s="103">
        <v>9</v>
      </c>
      <c r="H7384" t="s">
        <v>54</v>
      </c>
      <c r="I7384" s="103"/>
    </row>
    <row r="7385" spans="1:9" x14ac:dyDescent="0.35">
      <c r="A7385" t="s">
        <v>3052</v>
      </c>
      <c r="B7385" t="s">
        <v>48</v>
      </c>
      <c r="C7385" t="s">
        <v>2590</v>
      </c>
      <c r="D7385" t="s">
        <v>54</v>
      </c>
      <c r="E7385" s="103">
        <v>0</v>
      </c>
      <c r="F7385" s="103">
        <v>676064</v>
      </c>
      <c r="G7385" s="103">
        <v>9</v>
      </c>
      <c r="H7385" t="s">
        <v>54</v>
      </c>
      <c r="I7385" s="103"/>
    </row>
    <row r="7386" spans="1:9" x14ac:dyDescent="0.35">
      <c r="A7386" t="s">
        <v>3053</v>
      </c>
      <c r="B7386" t="s">
        <v>49</v>
      </c>
      <c r="C7386" t="s">
        <v>2590</v>
      </c>
      <c r="D7386" t="s">
        <v>54</v>
      </c>
      <c r="E7386" s="103">
        <v>0</v>
      </c>
      <c r="F7386" s="103">
        <v>676064</v>
      </c>
      <c r="G7386" s="103">
        <v>9</v>
      </c>
      <c r="H7386" t="s">
        <v>54</v>
      </c>
      <c r="I7386" s="103"/>
    </row>
    <row r="7387" spans="1:9" x14ac:dyDescent="0.35">
      <c r="A7387" t="s">
        <v>3054</v>
      </c>
      <c r="B7387" t="s">
        <v>50</v>
      </c>
      <c r="C7387" t="s">
        <v>2590</v>
      </c>
      <c r="D7387" t="s">
        <v>54</v>
      </c>
      <c r="E7387" s="103">
        <v>0</v>
      </c>
      <c r="F7387" s="103">
        <v>676064</v>
      </c>
      <c r="G7387" s="103">
        <v>9</v>
      </c>
      <c r="H7387" t="s">
        <v>54</v>
      </c>
      <c r="I7387" s="103"/>
    </row>
    <row r="7388" spans="1:9" x14ac:dyDescent="0.35">
      <c r="A7388" t="s">
        <v>8711</v>
      </c>
      <c r="B7388" t="s">
        <v>51</v>
      </c>
      <c r="C7388" t="s">
        <v>35</v>
      </c>
      <c r="D7388" t="s">
        <v>40</v>
      </c>
      <c r="E7388" s="103">
        <v>1.4705892368709188E-2</v>
      </c>
      <c r="F7388" s="103">
        <v>676064</v>
      </c>
      <c r="G7388" s="103">
        <v>9</v>
      </c>
      <c r="H7388" t="s">
        <v>1078</v>
      </c>
      <c r="I7388" s="103"/>
    </row>
    <row r="7389" spans="1:9" x14ac:dyDescent="0.35">
      <c r="A7389" t="s">
        <v>8712</v>
      </c>
      <c r="B7389" t="s">
        <v>51</v>
      </c>
      <c r="C7389" t="s">
        <v>35</v>
      </c>
      <c r="D7389" t="s">
        <v>5070</v>
      </c>
      <c r="E7389" s="103">
        <v>1.5734516254168236E-2</v>
      </c>
      <c r="F7389" s="103">
        <v>676064</v>
      </c>
      <c r="G7389" s="103">
        <v>9</v>
      </c>
      <c r="H7389" t="s">
        <v>1078</v>
      </c>
      <c r="I7389" s="103"/>
    </row>
    <row r="7390" spans="1:9" x14ac:dyDescent="0.35">
      <c r="A7390" t="s">
        <v>8713</v>
      </c>
      <c r="B7390" t="s">
        <v>51</v>
      </c>
      <c r="C7390" t="s">
        <v>35</v>
      </c>
      <c r="D7390" t="s">
        <v>5071</v>
      </c>
      <c r="E7390" s="103">
        <v>1.5111543279170339E-2</v>
      </c>
      <c r="F7390" s="103">
        <v>676064</v>
      </c>
      <c r="G7390" s="103">
        <v>9</v>
      </c>
      <c r="H7390" t="s">
        <v>1078</v>
      </c>
      <c r="I7390" s="103"/>
    </row>
    <row r="7391" spans="1:9" x14ac:dyDescent="0.35">
      <c r="A7391" t="s">
        <v>8714</v>
      </c>
      <c r="B7391" t="s">
        <v>51</v>
      </c>
      <c r="C7391" t="s">
        <v>35</v>
      </c>
      <c r="D7391" t="s">
        <v>5072</v>
      </c>
      <c r="E7391" s="103">
        <v>1.5734516254168236E-2</v>
      </c>
      <c r="F7391" s="103">
        <v>676064</v>
      </c>
      <c r="G7391" s="103">
        <v>9</v>
      </c>
      <c r="H7391" t="s">
        <v>1078</v>
      </c>
      <c r="I7391" s="103"/>
    </row>
    <row r="7392" spans="1:9" x14ac:dyDescent="0.35">
      <c r="A7392" t="s">
        <v>8715</v>
      </c>
      <c r="B7392" t="s">
        <v>51</v>
      </c>
      <c r="C7392" t="s">
        <v>35</v>
      </c>
      <c r="D7392" t="s">
        <v>42</v>
      </c>
      <c r="E7392" s="103">
        <v>1.5686247666335282E-2</v>
      </c>
      <c r="F7392" s="103">
        <v>676064</v>
      </c>
      <c r="G7392" s="103">
        <v>9</v>
      </c>
      <c r="H7392" t="s">
        <v>1078</v>
      </c>
      <c r="I7392" s="103"/>
    </row>
    <row r="7393" spans="1:9" x14ac:dyDescent="0.35">
      <c r="A7393" t="s">
        <v>8716</v>
      </c>
      <c r="B7393" t="s">
        <v>51</v>
      </c>
      <c r="C7393" t="s">
        <v>35</v>
      </c>
      <c r="D7393" t="s">
        <v>1767</v>
      </c>
      <c r="E7393" s="103">
        <v>1.5659232730497265E-2</v>
      </c>
      <c r="F7393" s="103">
        <v>676064</v>
      </c>
      <c r="G7393" s="103">
        <v>9</v>
      </c>
      <c r="H7393" t="s">
        <v>1078</v>
      </c>
      <c r="I7393" s="103"/>
    </row>
    <row r="7394" spans="1:9" x14ac:dyDescent="0.35">
      <c r="A7394" t="s">
        <v>8717</v>
      </c>
      <c r="B7394" t="s">
        <v>51</v>
      </c>
      <c r="C7394" t="s">
        <v>35</v>
      </c>
      <c r="D7394" t="s">
        <v>1768</v>
      </c>
      <c r="E7394" s="103">
        <v>1.3241051762470257E-2</v>
      </c>
      <c r="F7394" s="103">
        <v>676064</v>
      </c>
      <c r="G7394" s="103">
        <v>9</v>
      </c>
      <c r="H7394" t="s">
        <v>1078</v>
      </c>
      <c r="I7394" s="103"/>
    </row>
    <row r="7395" spans="1:9" x14ac:dyDescent="0.35">
      <c r="A7395" t="s">
        <v>8718</v>
      </c>
      <c r="B7395" t="s">
        <v>51</v>
      </c>
      <c r="C7395" t="s">
        <v>35</v>
      </c>
      <c r="D7395" t="s">
        <v>340</v>
      </c>
      <c r="E7395" s="103">
        <v>1.4385150205786811E-2</v>
      </c>
      <c r="F7395" s="103">
        <v>676064</v>
      </c>
      <c r="G7395" s="103">
        <v>9</v>
      </c>
      <c r="H7395" t="s">
        <v>1078</v>
      </c>
      <c r="I7395" s="103"/>
    </row>
    <row r="7396" spans="1:9" x14ac:dyDescent="0.35">
      <c r="A7396" t="s">
        <v>8719</v>
      </c>
      <c r="B7396" t="s">
        <v>51</v>
      </c>
      <c r="C7396" t="s">
        <v>35</v>
      </c>
      <c r="D7396" t="s">
        <v>777</v>
      </c>
      <c r="E7396" s="103">
        <v>5.342373615194726E-2</v>
      </c>
      <c r="F7396" s="103">
        <v>676064</v>
      </c>
      <c r="G7396" s="103">
        <v>9</v>
      </c>
      <c r="H7396" t="s">
        <v>1078</v>
      </c>
      <c r="I7396" s="103"/>
    </row>
    <row r="7397" spans="1:9" x14ac:dyDescent="0.35">
      <c r="A7397" t="s">
        <v>8720</v>
      </c>
      <c r="B7397" t="s">
        <v>51</v>
      </c>
      <c r="C7397" t="s">
        <v>35</v>
      </c>
      <c r="D7397" t="s">
        <v>776</v>
      </c>
      <c r="E7397" s="103">
        <v>0.14020963211162168</v>
      </c>
      <c r="F7397" s="103">
        <v>676064</v>
      </c>
      <c r="G7397" s="103">
        <v>9</v>
      </c>
      <c r="H7397" t="s">
        <v>1078</v>
      </c>
      <c r="I7397" s="103"/>
    </row>
    <row r="7398" spans="1:9" x14ac:dyDescent="0.35">
      <c r="A7398" t="s">
        <v>290</v>
      </c>
      <c r="B7398" t="s">
        <v>47</v>
      </c>
      <c r="C7398" t="s">
        <v>58</v>
      </c>
      <c r="D7398" t="s">
        <v>54</v>
      </c>
      <c r="E7398" s="103">
        <v>32677</v>
      </c>
      <c r="F7398" s="103">
        <v>676064</v>
      </c>
      <c r="G7398" s="103">
        <v>9</v>
      </c>
      <c r="H7398" t="s">
        <v>54</v>
      </c>
      <c r="I7398" s="103"/>
    </row>
    <row r="7399" spans="1:9" x14ac:dyDescent="0.35">
      <c r="A7399" t="s">
        <v>291</v>
      </c>
      <c r="B7399" t="s">
        <v>48</v>
      </c>
      <c r="C7399" t="s">
        <v>58</v>
      </c>
      <c r="D7399" t="s">
        <v>54</v>
      </c>
      <c r="E7399" s="103">
        <v>53925291167.937172</v>
      </c>
      <c r="F7399" s="103">
        <v>676064</v>
      </c>
      <c r="G7399" s="103">
        <v>9</v>
      </c>
      <c r="H7399" t="s">
        <v>54</v>
      </c>
      <c r="I7399" s="103"/>
    </row>
    <row r="7400" spans="1:9" x14ac:dyDescent="0.35">
      <c r="A7400" t="s">
        <v>292</v>
      </c>
      <c r="B7400" t="s">
        <v>49</v>
      </c>
      <c r="C7400" t="s">
        <v>58</v>
      </c>
      <c r="D7400" t="s">
        <v>54</v>
      </c>
      <c r="E7400" s="103">
        <v>4.8334181379277703E-2</v>
      </c>
      <c r="F7400" s="103">
        <v>676064</v>
      </c>
      <c r="G7400" s="103">
        <v>9</v>
      </c>
      <c r="H7400" t="s">
        <v>54</v>
      </c>
      <c r="I7400" s="103"/>
    </row>
    <row r="7401" spans="1:9" x14ac:dyDescent="0.35">
      <c r="A7401" t="s">
        <v>293</v>
      </c>
      <c r="B7401" t="s">
        <v>50</v>
      </c>
      <c r="C7401" t="s">
        <v>58</v>
      </c>
      <c r="D7401" t="s">
        <v>54</v>
      </c>
      <c r="E7401" s="103">
        <v>79763.589198562811</v>
      </c>
      <c r="F7401" s="103">
        <v>676064</v>
      </c>
      <c r="G7401" s="103">
        <v>9</v>
      </c>
      <c r="H7401" t="s">
        <v>54</v>
      </c>
      <c r="I7401" s="103"/>
    </row>
    <row r="7402" spans="1:9" x14ac:dyDescent="0.35">
      <c r="A7402" t="s">
        <v>4212</v>
      </c>
      <c r="B7402" t="s">
        <v>47</v>
      </c>
      <c r="C7402" t="s">
        <v>3119</v>
      </c>
      <c r="D7402" t="s">
        <v>54</v>
      </c>
      <c r="E7402" s="103">
        <v>0</v>
      </c>
      <c r="F7402" s="103">
        <v>676064</v>
      </c>
      <c r="G7402" s="103">
        <v>9</v>
      </c>
      <c r="H7402" t="s">
        <v>54</v>
      </c>
      <c r="I7402" s="103"/>
    </row>
    <row r="7403" spans="1:9" x14ac:dyDescent="0.35">
      <c r="A7403" t="s">
        <v>4213</v>
      </c>
      <c r="B7403" t="s">
        <v>48</v>
      </c>
      <c r="C7403" t="s">
        <v>3119</v>
      </c>
      <c r="D7403" t="s">
        <v>54</v>
      </c>
      <c r="E7403" s="103">
        <v>0</v>
      </c>
      <c r="F7403" s="103">
        <v>676064</v>
      </c>
      <c r="G7403" s="103">
        <v>9</v>
      </c>
      <c r="H7403" t="s">
        <v>54</v>
      </c>
      <c r="I7403" s="103"/>
    </row>
    <row r="7404" spans="1:9" x14ac:dyDescent="0.35">
      <c r="A7404" t="s">
        <v>4214</v>
      </c>
      <c r="B7404" t="s">
        <v>49</v>
      </c>
      <c r="C7404" t="s">
        <v>3119</v>
      </c>
      <c r="D7404" t="s">
        <v>54</v>
      </c>
      <c r="E7404" s="103">
        <v>0</v>
      </c>
      <c r="F7404" s="103">
        <v>676064</v>
      </c>
      <c r="G7404" s="103">
        <v>9</v>
      </c>
      <c r="H7404" t="s">
        <v>54</v>
      </c>
      <c r="I7404" s="103"/>
    </row>
    <row r="7405" spans="1:9" x14ac:dyDescent="0.35">
      <c r="A7405" t="s">
        <v>4215</v>
      </c>
      <c r="B7405" t="s">
        <v>50</v>
      </c>
      <c r="C7405" t="s">
        <v>3119</v>
      </c>
      <c r="D7405" t="s">
        <v>54</v>
      </c>
      <c r="E7405" s="103">
        <v>0</v>
      </c>
      <c r="F7405" s="103">
        <v>676064</v>
      </c>
      <c r="G7405" s="103">
        <v>9</v>
      </c>
      <c r="H7405" t="s">
        <v>54</v>
      </c>
      <c r="I7405" s="103"/>
    </row>
    <row r="7406" spans="1:9" x14ac:dyDescent="0.35">
      <c r="A7406" t="s">
        <v>4216</v>
      </c>
      <c r="B7406" t="s">
        <v>47</v>
      </c>
      <c r="C7406" t="s">
        <v>3104</v>
      </c>
      <c r="D7406" t="s">
        <v>54</v>
      </c>
      <c r="E7406" s="103">
        <v>39767</v>
      </c>
      <c r="F7406" s="103">
        <v>676064</v>
      </c>
      <c r="G7406" s="103">
        <v>9</v>
      </c>
      <c r="H7406" t="s">
        <v>54</v>
      </c>
      <c r="I7406" s="103"/>
    </row>
    <row r="7407" spans="1:9" x14ac:dyDescent="0.35">
      <c r="A7407" t="s">
        <v>4217</v>
      </c>
      <c r="B7407" t="s">
        <v>48</v>
      </c>
      <c r="C7407" t="s">
        <v>3104</v>
      </c>
      <c r="D7407" t="s">
        <v>54</v>
      </c>
      <c r="E7407" s="103">
        <v>7812581946.203125</v>
      </c>
      <c r="F7407" s="103">
        <v>676064</v>
      </c>
      <c r="G7407" s="103">
        <v>9</v>
      </c>
      <c r="H7407" t="s">
        <v>54</v>
      </c>
      <c r="I7407" s="103"/>
    </row>
    <row r="7408" spans="1:9" x14ac:dyDescent="0.35">
      <c r="A7408" t="s">
        <v>4218</v>
      </c>
      <c r="B7408" t="s">
        <v>49</v>
      </c>
      <c r="C7408" t="s">
        <v>3104</v>
      </c>
      <c r="D7408" t="s">
        <v>54</v>
      </c>
      <c r="E7408" s="103">
        <v>5.8821354191319168E-2</v>
      </c>
      <c r="F7408" s="103">
        <v>676064</v>
      </c>
      <c r="G7408" s="103">
        <v>9</v>
      </c>
      <c r="H7408" t="s">
        <v>54</v>
      </c>
      <c r="I7408" s="103"/>
    </row>
    <row r="7409" spans="1:9" x14ac:dyDescent="0.35">
      <c r="A7409" t="s">
        <v>4219</v>
      </c>
      <c r="B7409" t="s">
        <v>50</v>
      </c>
      <c r="C7409" t="s">
        <v>3104</v>
      </c>
      <c r="D7409" t="s">
        <v>54</v>
      </c>
      <c r="E7409" s="103">
        <v>11555.979827654075</v>
      </c>
      <c r="F7409" s="103">
        <v>676064</v>
      </c>
      <c r="G7409" s="103">
        <v>9</v>
      </c>
      <c r="H7409" t="s">
        <v>54</v>
      </c>
      <c r="I7409" s="103"/>
    </row>
    <row r="7410" spans="1:9" x14ac:dyDescent="0.35">
      <c r="A7410" t="s">
        <v>4220</v>
      </c>
      <c r="B7410" t="s">
        <v>51</v>
      </c>
      <c r="C7410" t="s">
        <v>3104</v>
      </c>
      <c r="D7410" t="s">
        <v>40</v>
      </c>
      <c r="E7410" s="103">
        <v>9.0475743611558024E-2</v>
      </c>
      <c r="F7410" s="103">
        <v>676064</v>
      </c>
      <c r="G7410" s="103">
        <v>9</v>
      </c>
      <c r="H7410" t="s">
        <v>1078</v>
      </c>
      <c r="I7410" s="103"/>
    </row>
    <row r="7411" spans="1:9" x14ac:dyDescent="0.35">
      <c r="A7411" t="s">
        <v>7116</v>
      </c>
      <c r="B7411" t="s">
        <v>51</v>
      </c>
      <c r="C7411" t="s">
        <v>3104</v>
      </c>
      <c r="D7411" t="s">
        <v>5070</v>
      </c>
      <c r="E7411" s="103">
        <v>9.842190435230018E-2</v>
      </c>
      <c r="F7411" s="103">
        <v>676064</v>
      </c>
      <c r="G7411" s="103">
        <v>9</v>
      </c>
      <c r="H7411" t="s">
        <v>1078</v>
      </c>
      <c r="I7411" s="103"/>
    </row>
    <row r="7412" spans="1:9" x14ac:dyDescent="0.35">
      <c r="A7412" t="s">
        <v>7117</v>
      </c>
      <c r="B7412" t="s">
        <v>51</v>
      </c>
      <c r="C7412" t="s">
        <v>3104</v>
      </c>
      <c r="D7412" t="s">
        <v>5071</v>
      </c>
      <c r="E7412" s="103">
        <v>9.0480227399002203E-2</v>
      </c>
      <c r="F7412" s="103">
        <v>676064</v>
      </c>
      <c r="G7412" s="103">
        <v>9</v>
      </c>
      <c r="H7412" t="s">
        <v>1078</v>
      </c>
      <c r="I7412" s="103"/>
    </row>
    <row r="7413" spans="1:9" x14ac:dyDescent="0.35">
      <c r="A7413" t="s">
        <v>7118</v>
      </c>
      <c r="B7413" t="s">
        <v>51</v>
      </c>
      <c r="C7413" t="s">
        <v>3104</v>
      </c>
      <c r="D7413" t="s">
        <v>5072</v>
      </c>
      <c r="E7413" s="103">
        <v>9.8352019826706535E-2</v>
      </c>
      <c r="F7413" s="103">
        <v>676064</v>
      </c>
      <c r="G7413" s="103">
        <v>9</v>
      </c>
      <c r="H7413" t="s">
        <v>1078</v>
      </c>
      <c r="I7413" s="103"/>
    </row>
    <row r="7414" spans="1:9" x14ac:dyDescent="0.35">
      <c r="A7414" t="s">
        <v>4221</v>
      </c>
      <c r="B7414" t="s">
        <v>51</v>
      </c>
      <c r="C7414" t="s">
        <v>3104</v>
      </c>
      <c r="D7414" t="s">
        <v>42</v>
      </c>
      <c r="E7414" s="103">
        <v>9.7856857185495735E-2</v>
      </c>
      <c r="F7414" s="103">
        <v>676064</v>
      </c>
      <c r="G7414" s="103">
        <v>9</v>
      </c>
      <c r="H7414" t="s">
        <v>1078</v>
      </c>
      <c r="I7414" s="103"/>
    </row>
    <row r="7415" spans="1:9" x14ac:dyDescent="0.35">
      <c r="A7415" t="s">
        <v>4222</v>
      </c>
      <c r="B7415" t="s">
        <v>51</v>
      </c>
      <c r="C7415" t="s">
        <v>3104</v>
      </c>
      <c r="D7415" t="s">
        <v>1767</v>
      </c>
      <c r="E7415" s="103">
        <v>9.7526885967371371E-2</v>
      </c>
      <c r="F7415" s="103">
        <v>676064</v>
      </c>
      <c r="G7415" s="103">
        <v>9</v>
      </c>
      <c r="H7415" t="s">
        <v>1078</v>
      </c>
      <c r="I7415" s="103"/>
    </row>
    <row r="7416" spans="1:9" x14ac:dyDescent="0.35">
      <c r="A7416" t="s">
        <v>4223</v>
      </c>
      <c r="B7416" t="s">
        <v>51</v>
      </c>
      <c r="C7416" t="s">
        <v>3104</v>
      </c>
      <c r="D7416" t="s">
        <v>1768</v>
      </c>
      <c r="E7416" s="103">
        <v>5.9611937082845373E-2</v>
      </c>
      <c r="F7416" s="103">
        <v>676064</v>
      </c>
      <c r="G7416" s="103">
        <v>9</v>
      </c>
      <c r="H7416" t="s">
        <v>1078</v>
      </c>
      <c r="I7416" s="103"/>
    </row>
    <row r="7417" spans="1:9" x14ac:dyDescent="0.35">
      <c r="A7417" t="s">
        <v>4224</v>
      </c>
      <c r="B7417" t="s">
        <v>51</v>
      </c>
      <c r="C7417" t="s">
        <v>3104</v>
      </c>
      <c r="D7417" t="s">
        <v>340</v>
      </c>
      <c r="E7417" s="103">
        <v>9.6574914134465228E-2</v>
      </c>
      <c r="F7417" s="103">
        <v>676064</v>
      </c>
      <c r="G7417" s="103">
        <v>9</v>
      </c>
      <c r="H7417" t="s">
        <v>1078</v>
      </c>
      <c r="I7417" s="103"/>
    </row>
    <row r="7418" spans="1:9" x14ac:dyDescent="0.35">
      <c r="A7418" t="s">
        <v>4225</v>
      </c>
      <c r="B7418" t="s">
        <v>51</v>
      </c>
      <c r="C7418" t="s">
        <v>3104</v>
      </c>
      <c r="D7418" t="s">
        <v>777</v>
      </c>
      <c r="E7418" s="103">
        <v>0.32505724916331807</v>
      </c>
      <c r="F7418" s="103">
        <v>676064</v>
      </c>
      <c r="G7418" s="103">
        <v>9</v>
      </c>
      <c r="H7418" t="s">
        <v>1078</v>
      </c>
      <c r="I7418" s="103"/>
    </row>
    <row r="7419" spans="1:9" x14ac:dyDescent="0.35">
      <c r="A7419" t="s">
        <v>4226</v>
      </c>
      <c r="B7419" t="s">
        <v>51</v>
      </c>
      <c r="C7419" t="s">
        <v>3104</v>
      </c>
      <c r="D7419" t="s">
        <v>776</v>
      </c>
      <c r="E7419" s="103">
        <v>0.84403505943802581</v>
      </c>
      <c r="F7419" s="103">
        <v>676064</v>
      </c>
      <c r="G7419" s="103">
        <v>9</v>
      </c>
      <c r="H7419" t="s">
        <v>1078</v>
      </c>
      <c r="I7419" s="103"/>
    </row>
    <row r="7420" spans="1:9" x14ac:dyDescent="0.35">
      <c r="A7420" t="s">
        <v>4227</v>
      </c>
      <c r="B7420" t="s">
        <v>47</v>
      </c>
      <c r="C7420" t="s">
        <v>3106</v>
      </c>
      <c r="D7420" t="s">
        <v>54</v>
      </c>
      <c r="E7420" s="103">
        <v>216026</v>
      </c>
      <c r="F7420" s="103">
        <v>676064</v>
      </c>
      <c r="G7420" s="103">
        <v>9</v>
      </c>
      <c r="H7420" t="s">
        <v>54</v>
      </c>
      <c r="I7420" s="103"/>
    </row>
    <row r="7421" spans="1:9" x14ac:dyDescent="0.35">
      <c r="A7421" t="s">
        <v>4228</v>
      </c>
      <c r="B7421" t="s">
        <v>48</v>
      </c>
      <c r="C7421" t="s">
        <v>3106</v>
      </c>
      <c r="D7421" t="s">
        <v>54</v>
      </c>
      <c r="E7421" s="103">
        <v>50463212753.125</v>
      </c>
      <c r="F7421" s="103">
        <v>676064</v>
      </c>
      <c r="G7421" s="103">
        <v>9</v>
      </c>
      <c r="H7421" t="s">
        <v>54</v>
      </c>
      <c r="I7421" s="103"/>
    </row>
    <row r="7422" spans="1:9" x14ac:dyDescent="0.35">
      <c r="A7422" t="s">
        <v>4229</v>
      </c>
      <c r="B7422" t="s">
        <v>49</v>
      </c>
      <c r="C7422" t="s">
        <v>3106</v>
      </c>
      <c r="D7422" t="s">
        <v>54</v>
      </c>
      <c r="E7422" s="103">
        <v>0.3195348369385147</v>
      </c>
      <c r="F7422" s="103">
        <v>676064</v>
      </c>
      <c r="G7422" s="103">
        <v>9</v>
      </c>
      <c r="H7422" t="s">
        <v>54</v>
      </c>
      <c r="I7422" s="103"/>
    </row>
    <row r="7423" spans="1:9" x14ac:dyDescent="0.35">
      <c r="A7423" t="s">
        <v>4230</v>
      </c>
      <c r="B7423" t="s">
        <v>50</v>
      </c>
      <c r="C7423" t="s">
        <v>3106</v>
      </c>
      <c r="D7423" t="s">
        <v>54</v>
      </c>
      <c r="E7423" s="103">
        <v>74642.656247226594</v>
      </c>
      <c r="F7423" s="103">
        <v>676064</v>
      </c>
      <c r="G7423" s="103">
        <v>9</v>
      </c>
      <c r="H7423" t="s">
        <v>54</v>
      </c>
      <c r="I7423" s="103"/>
    </row>
    <row r="7424" spans="1:9" x14ac:dyDescent="0.35">
      <c r="A7424" t="s">
        <v>4231</v>
      </c>
      <c r="B7424" t="s">
        <v>51</v>
      </c>
      <c r="C7424" t="s">
        <v>3106</v>
      </c>
      <c r="D7424" t="s">
        <v>40</v>
      </c>
      <c r="E7424" s="103">
        <v>0.11057073460401631</v>
      </c>
      <c r="F7424" s="103">
        <v>676064</v>
      </c>
      <c r="G7424" s="103">
        <v>9</v>
      </c>
      <c r="H7424" t="s">
        <v>1078</v>
      </c>
      <c r="I7424" s="103"/>
    </row>
    <row r="7425" spans="1:9" x14ac:dyDescent="0.35">
      <c r="A7425" t="s">
        <v>7119</v>
      </c>
      <c r="B7425" t="s">
        <v>51</v>
      </c>
      <c r="C7425" t="s">
        <v>3106</v>
      </c>
      <c r="D7425" t="s">
        <v>5070</v>
      </c>
      <c r="E7425" s="103">
        <v>0.11833547849820059</v>
      </c>
      <c r="F7425" s="103">
        <v>676064</v>
      </c>
      <c r="G7425" s="103">
        <v>9</v>
      </c>
      <c r="H7425" t="s">
        <v>1078</v>
      </c>
      <c r="I7425" s="103"/>
    </row>
    <row r="7426" spans="1:9" x14ac:dyDescent="0.35">
      <c r="A7426" t="s">
        <v>7120</v>
      </c>
      <c r="B7426" t="s">
        <v>51</v>
      </c>
      <c r="C7426" t="s">
        <v>3106</v>
      </c>
      <c r="D7426" t="s">
        <v>5071</v>
      </c>
      <c r="E7426" s="103">
        <v>0.11065733046762939</v>
      </c>
      <c r="F7426" s="103">
        <v>676064</v>
      </c>
      <c r="G7426" s="103">
        <v>9</v>
      </c>
      <c r="H7426" t="s">
        <v>1078</v>
      </c>
      <c r="I7426" s="103"/>
    </row>
    <row r="7427" spans="1:9" x14ac:dyDescent="0.35">
      <c r="A7427" t="s">
        <v>7121</v>
      </c>
      <c r="B7427" t="s">
        <v>51</v>
      </c>
      <c r="C7427" t="s">
        <v>3106</v>
      </c>
      <c r="D7427" t="s">
        <v>5072</v>
      </c>
      <c r="E7427" s="103">
        <v>0.11816105095077253</v>
      </c>
      <c r="F7427" s="103">
        <v>676064</v>
      </c>
      <c r="G7427" s="103">
        <v>9</v>
      </c>
      <c r="H7427" t="s">
        <v>1078</v>
      </c>
      <c r="I7427" s="103"/>
    </row>
    <row r="7428" spans="1:9" x14ac:dyDescent="0.35">
      <c r="A7428" t="s">
        <v>4232</v>
      </c>
      <c r="B7428" t="s">
        <v>51</v>
      </c>
      <c r="C7428" t="s">
        <v>3106</v>
      </c>
      <c r="D7428" t="s">
        <v>42</v>
      </c>
      <c r="E7428" s="103">
        <v>0.11760391498925518</v>
      </c>
      <c r="F7428" s="103">
        <v>676064</v>
      </c>
      <c r="G7428" s="103">
        <v>9</v>
      </c>
      <c r="H7428" t="s">
        <v>1078</v>
      </c>
      <c r="I7428" s="103"/>
    </row>
    <row r="7429" spans="1:9" x14ac:dyDescent="0.35">
      <c r="A7429" t="s">
        <v>4233</v>
      </c>
      <c r="B7429" t="s">
        <v>51</v>
      </c>
      <c r="C7429" t="s">
        <v>3106</v>
      </c>
      <c r="D7429" t="s">
        <v>1767</v>
      </c>
      <c r="E7429" s="103">
        <v>0.11726185622007826</v>
      </c>
      <c r="F7429" s="103">
        <v>676064</v>
      </c>
      <c r="G7429" s="103">
        <v>9</v>
      </c>
      <c r="H7429" t="s">
        <v>1078</v>
      </c>
      <c r="I7429" s="103"/>
    </row>
    <row r="7430" spans="1:9" x14ac:dyDescent="0.35">
      <c r="A7430" t="s">
        <v>4234</v>
      </c>
      <c r="B7430" t="s">
        <v>51</v>
      </c>
      <c r="C7430" t="s">
        <v>3106</v>
      </c>
      <c r="D7430" t="s">
        <v>1768</v>
      </c>
      <c r="E7430" s="103">
        <v>8.0506986028218194E-2</v>
      </c>
      <c r="F7430" s="103">
        <v>676064</v>
      </c>
      <c r="G7430" s="103">
        <v>9</v>
      </c>
      <c r="H7430" t="s">
        <v>1078</v>
      </c>
      <c r="I7430" s="103"/>
    </row>
    <row r="7431" spans="1:9" x14ac:dyDescent="0.35">
      <c r="A7431" t="s">
        <v>4235</v>
      </c>
      <c r="B7431" t="s">
        <v>51</v>
      </c>
      <c r="C7431" t="s">
        <v>3106</v>
      </c>
      <c r="D7431" t="s">
        <v>340</v>
      </c>
      <c r="E7431" s="103">
        <v>0.11685192186747015</v>
      </c>
      <c r="F7431" s="103">
        <v>676064</v>
      </c>
      <c r="G7431" s="103">
        <v>9</v>
      </c>
      <c r="H7431" t="s">
        <v>1078</v>
      </c>
      <c r="I7431" s="103"/>
    </row>
    <row r="7432" spans="1:9" x14ac:dyDescent="0.35">
      <c r="A7432" t="s">
        <v>4236</v>
      </c>
      <c r="B7432" t="s">
        <v>51</v>
      </c>
      <c r="C7432" t="s">
        <v>3106</v>
      </c>
      <c r="D7432" t="s">
        <v>777</v>
      </c>
      <c r="E7432" s="103">
        <v>0.39909154184048345</v>
      </c>
      <c r="F7432" s="103">
        <v>676064</v>
      </c>
      <c r="G7432" s="103">
        <v>9</v>
      </c>
      <c r="H7432" t="s">
        <v>1078</v>
      </c>
      <c r="I7432" s="103"/>
    </row>
    <row r="7433" spans="1:9" x14ac:dyDescent="0.35">
      <c r="A7433" t="s">
        <v>4237</v>
      </c>
      <c r="B7433" t="s">
        <v>51</v>
      </c>
      <c r="C7433" t="s">
        <v>3106</v>
      </c>
      <c r="D7433" t="s">
        <v>776</v>
      </c>
      <c r="E7433" s="103">
        <v>1.0113918564156328</v>
      </c>
      <c r="F7433" s="103">
        <v>676064</v>
      </c>
      <c r="G7433" s="103">
        <v>9</v>
      </c>
      <c r="H7433" t="s">
        <v>1078</v>
      </c>
      <c r="I7433" s="103"/>
    </row>
    <row r="7434" spans="1:9" x14ac:dyDescent="0.35">
      <c r="A7434" t="s">
        <v>4238</v>
      </c>
      <c r="B7434" t="s">
        <v>47</v>
      </c>
      <c r="C7434" t="s">
        <v>3108</v>
      </c>
      <c r="D7434" t="s">
        <v>54</v>
      </c>
      <c r="E7434" s="103">
        <v>86469</v>
      </c>
      <c r="F7434" s="103">
        <v>676064</v>
      </c>
      <c r="G7434" s="103">
        <v>9</v>
      </c>
      <c r="H7434" t="s">
        <v>54</v>
      </c>
      <c r="I7434" s="103"/>
    </row>
    <row r="7435" spans="1:9" x14ac:dyDescent="0.35">
      <c r="A7435" t="s">
        <v>4239</v>
      </c>
      <c r="B7435" t="s">
        <v>48</v>
      </c>
      <c r="C7435" t="s">
        <v>3108</v>
      </c>
      <c r="D7435" t="s">
        <v>54</v>
      </c>
      <c r="E7435" s="103">
        <v>35034529701.375</v>
      </c>
      <c r="F7435" s="103">
        <v>676064</v>
      </c>
      <c r="G7435" s="103">
        <v>9</v>
      </c>
      <c r="H7435" t="s">
        <v>54</v>
      </c>
      <c r="I7435" s="103"/>
    </row>
    <row r="7436" spans="1:9" x14ac:dyDescent="0.35">
      <c r="A7436" t="s">
        <v>4240</v>
      </c>
      <c r="B7436" t="s">
        <v>49</v>
      </c>
      <c r="C7436" t="s">
        <v>3108</v>
      </c>
      <c r="D7436" t="s">
        <v>54</v>
      </c>
      <c r="E7436" s="103">
        <v>0.1279006129597198</v>
      </c>
      <c r="F7436" s="103">
        <v>676064</v>
      </c>
      <c r="G7436" s="103">
        <v>9</v>
      </c>
      <c r="H7436" t="s">
        <v>54</v>
      </c>
      <c r="I7436" s="103"/>
    </row>
    <row r="7437" spans="1:9" x14ac:dyDescent="0.35">
      <c r="A7437" t="s">
        <v>4241</v>
      </c>
      <c r="B7437" t="s">
        <v>50</v>
      </c>
      <c r="C7437" t="s">
        <v>3108</v>
      </c>
      <c r="D7437" t="s">
        <v>54</v>
      </c>
      <c r="E7437" s="103">
        <v>51821.321208310161</v>
      </c>
      <c r="F7437" s="103">
        <v>676064</v>
      </c>
      <c r="G7437" s="103">
        <v>9</v>
      </c>
      <c r="H7437" t="s">
        <v>54</v>
      </c>
      <c r="I7437" s="103"/>
    </row>
    <row r="7438" spans="1:9" x14ac:dyDescent="0.35">
      <c r="A7438" t="s">
        <v>4242</v>
      </c>
      <c r="B7438" t="s">
        <v>51</v>
      </c>
      <c r="C7438" t="s">
        <v>3108</v>
      </c>
      <c r="D7438" t="s">
        <v>40</v>
      </c>
      <c r="E7438" s="103">
        <v>0.19527071251127467</v>
      </c>
      <c r="F7438" s="103">
        <v>676064</v>
      </c>
      <c r="G7438" s="103">
        <v>9</v>
      </c>
      <c r="H7438" t="s">
        <v>1078</v>
      </c>
      <c r="I7438" s="103"/>
    </row>
    <row r="7439" spans="1:9" x14ac:dyDescent="0.35">
      <c r="A7439" t="s">
        <v>7122</v>
      </c>
      <c r="B7439" t="s">
        <v>51</v>
      </c>
      <c r="C7439" t="s">
        <v>3108</v>
      </c>
      <c r="D7439" t="s">
        <v>5070</v>
      </c>
      <c r="E7439" s="103">
        <v>0.20811035588361781</v>
      </c>
      <c r="F7439" s="103">
        <v>676064</v>
      </c>
      <c r="G7439" s="103">
        <v>9</v>
      </c>
      <c r="H7439" t="s">
        <v>1078</v>
      </c>
      <c r="I7439" s="103"/>
    </row>
    <row r="7440" spans="1:9" x14ac:dyDescent="0.35">
      <c r="A7440" t="s">
        <v>7123</v>
      </c>
      <c r="B7440" t="s">
        <v>51</v>
      </c>
      <c r="C7440" t="s">
        <v>3108</v>
      </c>
      <c r="D7440" t="s">
        <v>5071</v>
      </c>
      <c r="E7440" s="103">
        <v>0.19271329397971534</v>
      </c>
      <c r="F7440" s="103">
        <v>676064</v>
      </c>
      <c r="G7440" s="103">
        <v>9</v>
      </c>
      <c r="H7440" t="s">
        <v>1078</v>
      </c>
      <c r="I7440" s="103"/>
    </row>
    <row r="7441" spans="1:9" x14ac:dyDescent="0.35">
      <c r="A7441" t="s">
        <v>7124</v>
      </c>
      <c r="B7441" t="s">
        <v>51</v>
      </c>
      <c r="C7441" t="s">
        <v>3108</v>
      </c>
      <c r="D7441" t="s">
        <v>5072</v>
      </c>
      <c r="E7441" s="103">
        <v>0.2047347609609943</v>
      </c>
      <c r="F7441" s="103">
        <v>676064</v>
      </c>
      <c r="G7441" s="103">
        <v>9</v>
      </c>
      <c r="H7441" t="s">
        <v>1078</v>
      </c>
      <c r="I7441" s="103"/>
    </row>
    <row r="7442" spans="1:9" x14ac:dyDescent="0.35">
      <c r="A7442" t="s">
        <v>4243</v>
      </c>
      <c r="B7442" t="s">
        <v>51</v>
      </c>
      <c r="C7442" t="s">
        <v>3108</v>
      </c>
      <c r="D7442" t="s">
        <v>42</v>
      </c>
      <c r="E7442" s="103">
        <v>0.20721999133305369</v>
      </c>
      <c r="F7442" s="103">
        <v>676064</v>
      </c>
      <c r="G7442" s="103">
        <v>9</v>
      </c>
      <c r="H7442" t="s">
        <v>1078</v>
      </c>
      <c r="I7442" s="103"/>
    </row>
    <row r="7443" spans="1:9" x14ac:dyDescent="0.35">
      <c r="A7443" t="s">
        <v>4244</v>
      </c>
      <c r="B7443" t="s">
        <v>51</v>
      </c>
      <c r="C7443" t="s">
        <v>3108</v>
      </c>
      <c r="D7443" t="s">
        <v>1767</v>
      </c>
      <c r="E7443" s="103">
        <v>0.2064864608658934</v>
      </c>
      <c r="F7443" s="103">
        <v>676064</v>
      </c>
      <c r="G7443" s="103">
        <v>9</v>
      </c>
      <c r="H7443" t="s">
        <v>1078</v>
      </c>
      <c r="I7443" s="103"/>
    </row>
    <row r="7444" spans="1:9" x14ac:dyDescent="0.35">
      <c r="A7444" t="s">
        <v>4245</v>
      </c>
      <c r="B7444" t="s">
        <v>51</v>
      </c>
      <c r="C7444" t="s">
        <v>3108</v>
      </c>
      <c r="D7444" t="s">
        <v>1768</v>
      </c>
      <c r="E7444" s="103">
        <v>0.13481701075691721</v>
      </c>
      <c r="F7444" s="103">
        <v>676064</v>
      </c>
      <c r="G7444" s="103">
        <v>9</v>
      </c>
      <c r="H7444" t="s">
        <v>1078</v>
      </c>
      <c r="I7444" s="103"/>
    </row>
    <row r="7445" spans="1:9" x14ac:dyDescent="0.35">
      <c r="A7445" t="s">
        <v>4246</v>
      </c>
      <c r="B7445" t="s">
        <v>51</v>
      </c>
      <c r="C7445" t="s">
        <v>3108</v>
      </c>
      <c r="D7445" t="s">
        <v>340</v>
      </c>
      <c r="E7445" s="103">
        <v>0.20611184037246671</v>
      </c>
      <c r="F7445" s="103">
        <v>676064</v>
      </c>
      <c r="G7445" s="103">
        <v>9</v>
      </c>
      <c r="H7445" t="s">
        <v>1078</v>
      </c>
      <c r="I7445" s="103"/>
    </row>
    <row r="7446" spans="1:9" x14ac:dyDescent="0.35">
      <c r="A7446" t="s">
        <v>4247</v>
      </c>
      <c r="B7446" t="s">
        <v>51</v>
      </c>
      <c r="C7446" t="s">
        <v>3108</v>
      </c>
      <c r="D7446" t="s">
        <v>777</v>
      </c>
      <c r="E7446" s="103">
        <v>0.68205613360303641</v>
      </c>
      <c r="F7446" s="103">
        <v>676064</v>
      </c>
      <c r="G7446" s="103">
        <v>9</v>
      </c>
      <c r="H7446" t="s">
        <v>1078</v>
      </c>
      <c r="I7446" s="103"/>
    </row>
    <row r="7447" spans="1:9" x14ac:dyDescent="0.35">
      <c r="A7447" t="s">
        <v>4248</v>
      </c>
      <c r="B7447" t="s">
        <v>51</v>
      </c>
      <c r="C7447" t="s">
        <v>3108</v>
      </c>
      <c r="D7447" t="s">
        <v>776</v>
      </c>
      <c r="E7447" s="103">
        <v>1.7479355959467793</v>
      </c>
      <c r="F7447" s="103">
        <v>676064</v>
      </c>
      <c r="G7447" s="103">
        <v>9</v>
      </c>
      <c r="H7447" t="s">
        <v>1078</v>
      </c>
      <c r="I7447" s="103"/>
    </row>
    <row r="7448" spans="1:9" x14ac:dyDescent="0.35">
      <c r="A7448" t="s">
        <v>4249</v>
      </c>
      <c r="B7448" t="s">
        <v>47</v>
      </c>
      <c r="C7448" t="s">
        <v>3110</v>
      </c>
      <c r="D7448" t="s">
        <v>54</v>
      </c>
      <c r="E7448" s="103">
        <v>50013</v>
      </c>
      <c r="F7448" s="103">
        <v>676064</v>
      </c>
      <c r="G7448" s="103">
        <v>9</v>
      </c>
      <c r="H7448" t="s">
        <v>54</v>
      </c>
      <c r="I7448" s="103"/>
    </row>
    <row r="7449" spans="1:9" x14ac:dyDescent="0.35">
      <c r="A7449" t="s">
        <v>4250</v>
      </c>
      <c r="B7449" t="s">
        <v>48</v>
      </c>
      <c r="C7449" t="s">
        <v>3110</v>
      </c>
      <c r="D7449" t="s">
        <v>54</v>
      </c>
      <c r="E7449" s="103">
        <v>82980162116.75</v>
      </c>
      <c r="F7449" s="103">
        <v>676064</v>
      </c>
      <c r="G7449" s="103">
        <v>9</v>
      </c>
      <c r="H7449" t="s">
        <v>54</v>
      </c>
      <c r="I7449" s="103"/>
    </row>
    <row r="7450" spans="1:9" x14ac:dyDescent="0.35">
      <c r="A7450" t="s">
        <v>4251</v>
      </c>
      <c r="B7450" t="s">
        <v>49</v>
      </c>
      <c r="C7450" t="s">
        <v>3110</v>
      </c>
      <c r="D7450" t="s">
        <v>54</v>
      </c>
      <c r="E7450" s="103">
        <v>7.3976724097126897E-2</v>
      </c>
      <c r="F7450" s="103">
        <v>676064</v>
      </c>
      <c r="G7450" s="103">
        <v>9</v>
      </c>
      <c r="H7450" t="s">
        <v>54</v>
      </c>
      <c r="I7450" s="103"/>
    </row>
    <row r="7451" spans="1:9" x14ac:dyDescent="0.35">
      <c r="A7451" t="s">
        <v>4252</v>
      </c>
      <c r="B7451" t="s">
        <v>50</v>
      </c>
      <c r="C7451" t="s">
        <v>3110</v>
      </c>
      <c r="D7451" t="s">
        <v>54</v>
      </c>
      <c r="E7451" s="103">
        <v>122740.09874324029</v>
      </c>
      <c r="F7451" s="103">
        <v>676064</v>
      </c>
      <c r="G7451" s="103">
        <v>9</v>
      </c>
      <c r="H7451" t="s">
        <v>54</v>
      </c>
      <c r="I7451" s="103"/>
    </row>
    <row r="7452" spans="1:9" x14ac:dyDescent="0.35">
      <c r="A7452" t="s">
        <v>4253</v>
      </c>
      <c r="B7452" t="s">
        <v>51</v>
      </c>
      <c r="C7452" t="s">
        <v>3110</v>
      </c>
      <c r="D7452" t="s">
        <v>40</v>
      </c>
      <c r="E7452" s="103">
        <v>0.77568283068360666</v>
      </c>
      <c r="F7452" s="103">
        <v>676064</v>
      </c>
      <c r="G7452" s="103">
        <v>9</v>
      </c>
      <c r="H7452" t="s">
        <v>1078</v>
      </c>
      <c r="I7452" s="103"/>
    </row>
    <row r="7453" spans="1:9" x14ac:dyDescent="0.35">
      <c r="A7453" t="s">
        <v>7125</v>
      </c>
      <c r="B7453" t="s">
        <v>51</v>
      </c>
      <c r="C7453" t="s">
        <v>3110</v>
      </c>
      <c r="D7453" t="s">
        <v>5070</v>
      </c>
      <c r="E7453" s="103">
        <v>0.82381512765165399</v>
      </c>
      <c r="F7453" s="103">
        <v>676064</v>
      </c>
      <c r="G7453" s="103">
        <v>9</v>
      </c>
      <c r="H7453" t="s">
        <v>1078</v>
      </c>
      <c r="I7453" s="103"/>
    </row>
    <row r="7454" spans="1:9" x14ac:dyDescent="0.35">
      <c r="A7454" t="s">
        <v>7126</v>
      </c>
      <c r="B7454" t="s">
        <v>51</v>
      </c>
      <c r="C7454" t="s">
        <v>3110</v>
      </c>
      <c r="D7454" t="s">
        <v>5071</v>
      </c>
      <c r="E7454" s="103">
        <v>0.7757999214288106</v>
      </c>
      <c r="F7454" s="103">
        <v>676064</v>
      </c>
      <c r="G7454" s="103">
        <v>9</v>
      </c>
      <c r="H7454" t="s">
        <v>1078</v>
      </c>
      <c r="I7454" s="103"/>
    </row>
    <row r="7455" spans="1:9" x14ac:dyDescent="0.35">
      <c r="A7455" t="s">
        <v>7127</v>
      </c>
      <c r="B7455" t="s">
        <v>51</v>
      </c>
      <c r="C7455" t="s">
        <v>3110</v>
      </c>
      <c r="D7455" t="s">
        <v>5072</v>
      </c>
      <c r="E7455" s="103">
        <v>0.82364189908297425</v>
      </c>
      <c r="F7455" s="103">
        <v>676064</v>
      </c>
      <c r="G7455" s="103">
        <v>9</v>
      </c>
      <c r="H7455" t="s">
        <v>1078</v>
      </c>
      <c r="I7455" s="103"/>
    </row>
    <row r="7456" spans="1:9" x14ac:dyDescent="0.35">
      <c r="A7456" t="s">
        <v>4254</v>
      </c>
      <c r="B7456" t="s">
        <v>51</v>
      </c>
      <c r="C7456" t="s">
        <v>3110</v>
      </c>
      <c r="D7456" t="s">
        <v>42</v>
      </c>
      <c r="E7456" s="103">
        <v>0.82276647982316975</v>
      </c>
      <c r="F7456" s="103">
        <v>676064</v>
      </c>
      <c r="G7456" s="103">
        <v>9</v>
      </c>
      <c r="H7456" t="s">
        <v>1078</v>
      </c>
      <c r="I7456" s="103"/>
    </row>
    <row r="7457" spans="1:9" x14ac:dyDescent="0.35">
      <c r="A7457" t="s">
        <v>4255</v>
      </c>
      <c r="B7457" t="s">
        <v>51</v>
      </c>
      <c r="C7457" t="s">
        <v>3110</v>
      </c>
      <c r="D7457" t="s">
        <v>1767</v>
      </c>
      <c r="E7457" s="103">
        <v>0.82025006327595551</v>
      </c>
      <c r="F7457" s="103">
        <v>676064</v>
      </c>
      <c r="G7457" s="103">
        <v>9</v>
      </c>
      <c r="H7457" t="s">
        <v>1078</v>
      </c>
      <c r="I7457" s="103"/>
    </row>
    <row r="7458" spans="1:9" x14ac:dyDescent="0.35">
      <c r="A7458" t="s">
        <v>4256</v>
      </c>
      <c r="B7458" t="s">
        <v>51</v>
      </c>
      <c r="C7458" t="s">
        <v>3110</v>
      </c>
      <c r="D7458" t="s">
        <v>1768</v>
      </c>
      <c r="E7458" s="103">
        <v>0.36187140363364778</v>
      </c>
      <c r="F7458" s="103">
        <v>676064</v>
      </c>
      <c r="G7458" s="103">
        <v>9</v>
      </c>
      <c r="H7458" t="s">
        <v>1078</v>
      </c>
      <c r="I7458" s="103"/>
    </row>
    <row r="7459" spans="1:9" x14ac:dyDescent="0.35">
      <c r="A7459" t="s">
        <v>4257</v>
      </c>
      <c r="B7459" t="s">
        <v>51</v>
      </c>
      <c r="C7459" t="s">
        <v>3110</v>
      </c>
      <c r="D7459" t="s">
        <v>340</v>
      </c>
      <c r="E7459" s="103">
        <v>0.82344294862448253</v>
      </c>
      <c r="F7459" s="103">
        <v>676064</v>
      </c>
      <c r="G7459" s="103">
        <v>9</v>
      </c>
      <c r="H7459" t="s">
        <v>1078</v>
      </c>
      <c r="I7459" s="103"/>
    </row>
    <row r="7460" spans="1:9" x14ac:dyDescent="0.35">
      <c r="A7460" t="s">
        <v>4258</v>
      </c>
      <c r="B7460" t="s">
        <v>51</v>
      </c>
      <c r="C7460" t="s">
        <v>3110</v>
      </c>
      <c r="D7460" t="s">
        <v>777</v>
      </c>
      <c r="E7460" s="103">
        <v>2.6353586560806694</v>
      </c>
      <c r="F7460" s="103">
        <v>676064</v>
      </c>
      <c r="G7460" s="103">
        <v>9</v>
      </c>
      <c r="H7460" t="s">
        <v>1078</v>
      </c>
      <c r="I7460" s="103"/>
    </row>
    <row r="7461" spans="1:9" x14ac:dyDescent="0.35">
      <c r="A7461" t="s">
        <v>4259</v>
      </c>
      <c r="B7461" t="s">
        <v>51</v>
      </c>
      <c r="C7461" t="s">
        <v>3110</v>
      </c>
      <c r="D7461" t="s">
        <v>776</v>
      </c>
      <c r="E7461" s="103">
        <v>7.0601131470309433</v>
      </c>
      <c r="F7461" s="103">
        <v>676064</v>
      </c>
      <c r="G7461" s="103">
        <v>9</v>
      </c>
      <c r="H7461" t="s">
        <v>1078</v>
      </c>
      <c r="I7461" s="103"/>
    </row>
    <row r="7462" spans="1:9" x14ac:dyDescent="0.35">
      <c r="A7462" t="s">
        <v>4260</v>
      </c>
      <c r="B7462" t="s">
        <v>47</v>
      </c>
      <c r="C7462" t="s">
        <v>3113</v>
      </c>
      <c r="D7462" t="s">
        <v>54</v>
      </c>
      <c r="E7462" s="103">
        <v>111538</v>
      </c>
      <c r="F7462" s="103">
        <v>676064</v>
      </c>
      <c r="G7462" s="103">
        <v>9</v>
      </c>
      <c r="H7462" t="s">
        <v>54</v>
      </c>
      <c r="I7462" s="103"/>
    </row>
    <row r="7463" spans="1:9" x14ac:dyDescent="0.35">
      <c r="A7463" t="s">
        <v>4261</v>
      </c>
      <c r="B7463" t="s">
        <v>48</v>
      </c>
      <c r="C7463" t="s">
        <v>3113</v>
      </c>
      <c r="D7463" t="s">
        <v>54</v>
      </c>
      <c r="E7463" s="103">
        <v>654351647.85113525</v>
      </c>
      <c r="F7463" s="103">
        <v>676064</v>
      </c>
      <c r="G7463" s="103">
        <v>9</v>
      </c>
      <c r="H7463" t="s">
        <v>54</v>
      </c>
      <c r="I7463" s="103"/>
    </row>
    <row r="7464" spans="1:9" x14ac:dyDescent="0.35">
      <c r="A7464" t="s">
        <v>4262</v>
      </c>
      <c r="B7464" t="s">
        <v>49</v>
      </c>
      <c r="C7464" t="s">
        <v>3113</v>
      </c>
      <c r="D7464" t="s">
        <v>54</v>
      </c>
      <c r="E7464" s="103">
        <v>0.16498142187721873</v>
      </c>
      <c r="F7464" s="103">
        <v>676064</v>
      </c>
      <c r="G7464" s="103">
        <v>9</v>
      </c>
      <c r="H7464" t="s">
        <v>54</v>
      </c>
      <c r="I7464" s="103"/>
    </row>
    <row r="7465" spans="1:9" x14ac:dyDescent="0.35">
      <c r="A7465" t="s">
        <v>4263</v>
      </c>
      <c r="B7465" t="s">
        <v>50</v>
      </c>
      <c r="C7465" t="s">
        <v>3113</v>
      </c>
      <c r="D7465" t="s">
        <v>54</v>
      </c>
      <c r="E7465" s="103">
        <v>967.88417642580475</v>
      </c>
      <c r="F7465" s="103">
        <v>676064</v>
      </c>
      <c r="G7465" s="103">
        <v>9</v>
      </c>
      <c r="H7465" t="s">
        <v>54</v>
      </c>
      <c r="I7465" s="103"/>
    </row>
    <row r="7466" spans="1:9" x14ac:dyDescent="0.35">
      <c r="A7466" t="s">
        <v>4264</v>
      </c>
      <c r="B7466" t="s">
        <v>51</v>
      </c>
      <c r="C7466" t="s">
        <v>3113</v>
      </c>
      <c r="D7466" t="s">
        <v>40</v>
      </c>
      <c r="E7466" s="103">
        <v>2.7872744254478533E-3</v>
      </c>
      <c r="F7466" s="103">
        <v>676064</v>
      </c>
      <c r="G7466" s="103">
        <v>9</v>
      </c>
      <c r="H7466" t="s">
        <v>1078</v>
      </c>
      <c r="I7466" s="103"/>
    </row>
    <row r="7467" spans="1:9" x14ac:dyDescent="0.35">
      <c r="A7467" t="s">
        <v>7128</v>
      </c>
      <c r="B7467" t="s">
        <v>51</v>
      </c>
      <c r="C7467" t="s">
        <v>3113</v>
      </c>
      <c r="D7467" t="s">
        <v>5070</v>
      </c>
      <c r="E7467" s="103">
        <v>3.0007850119954916E-3</v>
      </c>
      <c r="F7467" s="103">
        <v>676064</v>
      </c>
      <c r="G7467" s="103">
        <v>9</v>
      </c>
      <c r="H7467" t="s">
        <v>1078</v>
      </c>
      <c r="I7467" s="103"/>
    </row>
    <row r="7468" spans="1:9" x14ac:dyDescent="0.35">
      <c r="A7468" t="s">
        <v>7129</v>
      </c>
      <c r="B7468" t="s">
        <v>51</v>
      </c>
      <c r="C7468" t="s">
        <v>3113</v>
      </c>
      <c r="D7468" t="s">
        <v>5071</v>
      </c>
      <c r="E7468" s="103">
        <v>2.7913977314885556E-3</v>
      </c>
      <c r="F7468" s="103">
        <v>676064</v>
      </c>
      <c r="G7468" s="103">
        <v>9</v>
      </c>
      <c r="H7468" t="s">
        <v>1078</v>
      </c>
      <c r="I7468" s="103"/>
    </row>
    <row r="7469" spans="1:9" x14ac:dyDescent="0.35">
      <c r="A7469" t="s">
        <v>7130</v>
      </c>
      <c r="B7469" t="s">
        <v>51</v>
      </c>
      <c r="C7469" t="s">
        <v>3113</v>
      </c>
      <c r="D7469" t="s">
        <v>5072</v>
      </c>
      <c r="E7469" s="103">
        <v>2.9964543567765714E-3</v>
      </c>
      <c r="F7469" s="103">
        <v>676064</v>
      </c>
      <c r="G7469" s="103">
        <v>9</v>
      </c>
      <c r="H7469" t="s">
        <v>1078</v>
      </c>
      <c r="I7469" s="103"/>
    </row>
    <row r="7470" spans="1:9" x14ac:dyDescent="0.35">
      <c r="A7470" t="s">
        <v>4265</v>
      </c>
      <c r="B7470" t="s">
        <v>51</v>
      </c>
      <c r="C7470" t="s">
        <v>3113</v>
      </c>
      <c r="D7470" t="s">
        <v>42</v>
      </c>
      <c r="E7470" s="103">
        <v>2.972909228543361E-3</v>
      </c>
      <c r="F7470" s="103">
        <v>676064</v>
      </c>
      <c r="G7470" s="103">
        <v>9</v>
      </c>
      <c r="H7470" t="s">
        <v>1078</v>
      </c>
      <c r="I7470" s="103"/>
    </row>
    <row r="7471" spans="1:9" x14ac:dyDescent="0.35">
      <c r="A7471" t="s">
        <v>4266</v>
      </c>
      <c r="B7471" t="s">
        <v>51</v>
      </c>
      <c r="C7471" t="s">
        <v>3113</v>
      </c>
      <c r="D7471" t="s">
        <v>1767</v>
      </c>
      <c r="E7471" s="103">
        <v>2.9677801634473539E-3</v>
      </c>
      <c r="F7471" s="103">
        <v>676064</v>
      </c>
      <c r="G7471" s="103">
        <v>9</v>
      </c>
      <c r="H7471" t="s">
        <v>1078</v>
      </c>
      <c r="I7471" s="103"/>
    </row>
    <row r="7472" spans="1:9" x14ac:dyDescent="0.35">
      <c r="A7472" t="s">
        <v>4267</v>
      </c>
      <c r="B7472" t="s">
        <v>51</v>
      </c>
      <c r="C7472" t="s">
        <v>3113</v>
      </c>
      <c r="D7472" t="s">
        <v>1768</v>
      </c>
      <c r="E7472" s="103">
        <v>2.0646954136218417E-3</v>
      </c>
      <c r="F7472" s="103">
        <v>676064</v>
      </c>
      <c r="G7472" s="103">
        <v>9</v>
      </c>
      <c r="H7472" t="s">
        <v>1078</v>
      </c>
      <c r="I7472" s="103"/>
    </row>
    <row r="7473" spans="1:9" x14ac:dyDescent="0.35">
      <c r="A7473" t="s">
        <v>4268</v>
      </c>
      <c r="B7473" t="s">
        <v>51</v>
      </c>
      <c r="C7473" t="s">
        <v>3113</v>
      </c>
      <c r="D7473" t="s">
        <v>340</v>
      </c>
      <c r="E7473" s="103">
        <v>2.9467345766902419E-3</v>
      </c>
      <c r="F7473" s="103">
        <v>676064</v>
      </c>
      <c r="G7473" s="103">
        <v>9</v>
      </c>
      <c r="H7473" t="s">
        <v>1078</v>
      </c>
      <c r="I7473" s="103"/>
    </row>
    <row r="7474" spans="1:9" x14ac:dyDescent="0.35">
      <c r="A7474" t="s">
        <v>4269</v>
      </c>
      <c r="B7474" t="s">
        <v>51</v>
      </c>
      <c r="C7474" t="s">
        <v>3113</v>
      </c>
      <c r="D7474" t="s">
        <v>777</v>
      </c>
      <c r="E7474" s="103">
        <v>1.0213684583535346E-2</v>
      </c>
      <c r="F7474" s="103">
        <v>676064</v>
      </c>
      <c r="G7474" s="103">
        <v>9</v>
      </c>
      <c r="H7474" t="s">
        <v>1078</v>
      </c>
      <c r="I7474" s="103"/>
    </row>
    <row r="7475" spans="1:9" x14ac:dyDescent="0.35">
      <c r="A7475" t="s">
        <v>4270</v>
      </c>
      <c r="B7475" t="s">
        <v>51</v>
      </c>
      <c r="C7475" t="s">
        <v>3113</v>
      </c>
      <c r="D7475" t="s">
        <v>776</v>
      </c>
      <c r="E7475" s="103">
        <v>2.5518554705989533E-2</v>
      </c>
      <c r="F7475" s="103">
        <v>676064</v>
      </c>
      <c r="G7475" s="103">
        <v>9</v>
      </c>
      <c r="H7475" t="s">
        <v>1078</v>
      </c>
      <c r="I7475" s="103"/>
    </row>
    <row r="7476" spans="1:9" x14ac:dyDescent="0.35">
      <c r="A7476" t="s">
        <v>4271</v>
      </c>
      <c r="B7476" t="s">
        <v>47</v>
      </c>
      <c r="C7476" t="s">
        <v>3115</v>
      </c>
      <c r="D7476" t="s">
        <v>54</v>
      </c>
      <c r="E7476" s="103">
        <v>242232</v>
      </c>
      <c r="F7476" s="103">
        <v>676064</v>
      </c>
      <c r="G7476" s="103">
        <v>9</v>
      </c>
      <c r="H7476" t="s">
        <v>54</v>
      </c>
      <c r="I7476" s="103"/>
    </row>
    <row r="7477" spans="1:9" x14ac:dyDescent="0.35">
      <c r="A7477" t="s">
        <v>4272</v>
      </c>
      <c r="B7477" t="s">
        <v>48</v>
      </c>
      <c r="C7477" t="s">
        <v>3115</v>
      </c>
      <c r="D7477" t="s">
        <v>54</v>
      </c>
      <c r="E7477" s="103">
        <v>1668143789.6386719</v>
      </c>
      <c r="F7477" s="103">
        <v>676064</v>
      </c>
      <c r="G7477" s="103">
        <v>9</v>
      </c>
      <c r="H7477" t="s">
        <v>54</v>
      </c>
      <c r="I7477" s="103"/>
    </row>
    <row r="7478" spans="1:9" x14ac:dyDescent="0.35">
      <c r="A7478" t="s">
        <v>4273</v>
      </c>
      <c r="B7478" t="s">
        <v>49</v>
      </c>
      <c r="C7478" t="s">
        <v>3115</v>
      </c>
      <c r="D7478" t="s">
        <v>54</v>
      </c>
      <c r="E7478" s="103">
        <v>0.35829743929568797</v>
      </c>
      <c r="F7478" s="103">
        <v>676064</v>
      </c>
      <c r="G7478" s="103">
        <v>9</v>
      </c>
      <c r="H7478" t="s">
        <v>54</v>
      </c>
      <c r="I7478" s="103"/>
    </row>
    <row r="7479" spans="1:9" x14ac:dyDescent="0.35">
      <c r="A7479" t="s">
        <v>4274</v>
      </c>
      <c r="B7479" t="s">
        <v>50</v>
      </c>
      <c r="C7479" t="s">
        <v>3115</v>
      </c>
      <c r="D7479" t="s">
        <v>54</v>
      </c>
      <c r="E7479" s="103">
        <v>2467.4347245803237</v>
      </c>
      <c r="F7479" s="103">
        <v>676064</v>
      </c>
      <c r="G7479" s="103">
        <v>9</v>
      </c>
      <c r="H7479" t="s">
        <v>54</v>
      </c>
      <c r="I7479" s="103"/>
    </row>
    <row r="7480" spans="1:9" x14ac:dyDescent="0.35">
      <c r="A7480" t="s">
        <v>4275</v>
      </c>
      <c r="B7480" t="s">
        <v>51</v>
      </c>
      <c r="C7480" t="s">
        <v>3115</v>
      </c>
      <c r="D7480" t="s">
        <v>40</v>
      </c>
      <c r="E7480" s="103">
        <v>3.2882898182004464E-3</v>
      </c>
      <c r="F7480" s="103">
        <v>676064</v>
      </c>
      <c r="G7480" s="103">
        <v>9</v>
      </c>
      <c r="H7480" t="s">
        <v>1078</v>
      </c>
      <c r="I7480" s="103"/>
    </row>
    <row r="7481" spans="1:9" x14ac:dyDescent="0.35">
      <c r="A7481" t="s">
        <v>7131</v>
      </c>
      <c r="B7481" t="s">
        <v>51</v>
      </c>
      <c r="C7481" t="s">
        <v>3115</v>
      </c>
      <c r="D7481" t="s">
        <v>5070</v>
      </c>
      <c r="E7481" s="103">
        <v>3.5151437403188076E-3</v>
      </c>
      <c r="F7481" s="103">
        <v>676064</v>
      </c>
      <c r="G7481" s="103">
        <v>9</v>
      </c>
      <c r="H7481" t="s">
        <v>1078</v>
      </c>
      <c r="I7481" s="103"/>
    </row>
    <row r="7482" spans="1:9" x14ac:dyDescent="0.35">
      <c r="A7482" t="s">
        <v>7132</v>
      </c>
      <c r="B7482" t="s">
        <v>51</v>
      </c>
      <c r="C7482" t="s">
        <v>3115</v>
      </c>
      <c r="D7482" t="s">
        <v>5071</v>
      </c>
      <c r="E7482" s="103">
        <v>3.2784636667358719E-3</v>
      </c>
      <c r="F7482" s="103">
        <v>676064</v>
      </c>
      <c r="G7482" s="103">
        <v>9</v>
      </c>
      <c r="H7482" t="s">
        <v>1078</v>
      </c>
      <c r="I7482" s="103"/>
    </row>
    <row r="7483" spans="1:9" x14ac:dyDescent="0.35">
      <c r="A7483" t="s">
        <v>7133</v>
      </c>
      <c r="B7483" t="s">
        <v>51</v>
      </c>
      <c r="C7483" t="s">
        <v>3115</v>
      </c>
      <c r="D7483" t="s">
        <v>5072</v>
      </c>
      <c r="E7483" s="103">
        <v>3.4957140889040374E-3</v>
      </c>
      <c r="F7483" s="103">
        <v>676064</v>
      </c>
      <c r="G7483" s="103">
        <v>9</v>
      </c>
      <c r="H7483" t="s">
        <v>1078</v>
      </c>
      <c r="I7483" s="103"/>
    </row>
    <row r="7484" spans="1:9" x14ac:dyDescent="0.35">
      <c r="A7484" t="s">
        <v>4276</v>
      </c>
      <c r="B7484" t="s">
        <v>51</v>
      </c>
      <c r="C7484" t="s">
        <v>3115</v>
      </c>
      <c r="D7484" t="s">
        <v>42</v>
      </c>
      <c r="E7484" s="103">
        <v>3.4931220498555272E-3</v>
      </c>
      <c r="F7484" s="103">
        <v>676064</v>
      </c>
      <c r="G7484" s="103">
        <v>9</v>
      </c>
      <c r="H7484" t="s">
        <v>1078</v>
      </c>
      <c r="I7484" s="103"/>
    </row>
    <row r="7485" spans="1:9" x14ac:dyDescent="0.35">
      <c r="A7485" t="s">
        <v>4277</v>
      </c>
      <c r="B7485" t="s">
        <v>51</v>
      </c>
      <c r="C7485" t="s">
        <v>3115</v>
      </c>
      <c r="D7485" t="s">
        <v>1767</v>
      </c>
      <c r="E7485" s="103">
        <v>3.4824654787650195E-3</v>
      </c>
      <c r="F7485" s="103">
        <v>676064</v>
      </c>
      <c r="G7485" s="103">
        <v>9</v>
      </c>
      <c r="H7485" t="s">
        <v>1078</v>
      </c>
      <c r="I7485" s="103"/>
    </row>
    <row r="7486" spans="1:9" x14ac:dyDescent="0.35">
      <c r="A7486" t="s">
        <v>4278</v>
      </c>
      <c r="B7486" t="s">
        <v>51</v>
      </c>
      <c r="C7486" t="s">
        <v>3115</v>
      </c>
      <c r="D7486" t="s">
        <v>1768</v>
      </c>
      <c r="E7486" s="103">
        <v>2.364370060131884E-3</v>
      </c>
      <c r="F7486" s="103">
        <v>676064</v>
      </c>
      <c r="G7486" s="103">
        <v>9</v>
      </c>
      <c r="H7486" t="s">
        <v>1078</v>
      </c>
      <c r="I7486" s="103"/>
    </row>
    <row r="7487" spans="1:9" x14ac:dyDescent="0.35">
      <c r="A7487" t="s">
        <v>4279</v>
      </c>
      <c r="B7487" t="s">
        <v>51</v>
      </c>
      <c r="C7487" t="s">
        <v>3115</v>
      </c>
      <c r="D7487" t="s">
        <v>340</v>
      </c>
      <c r="E7487" s="103">
        <v>3.471973836731446E-3</v>
      </c>
      <c r="F7487" s="103">
        <v>676064</v>
      </c>
      <c r="G7487" s="103">
        <v>9</v>
      </c>
      <c r="H7487" t="s">
        <v>1078</v>
      </c>
      <c r="I7487" s="103"/>
    </row>
    <row r="7488" spans="1:9" x14ac:dyDescent="0.35">
      <c r="A7488" t="s">
        <v>4280</v>
      </c>
      <c r="B7488" t="s">
        <v>51</v>
      </c>
      <c r="C7488" t="s">
        <v>3115</v>
      </c>
      <c r="D7488" t="s">
        <v>777</v>
      </c>
      <c r="E7488" s="103">
        <v>1.1794955457420693E-2</v>
      </c>
      <c r="F7488" s="103">
        <v>676064</v>
      </c>
      <c r="G7488" s="103">
        <v>9</v>
      </c>
      <c r="H7488" t="s">
        <v>1078</v>
      </c>
      <c r="I7488" s="103"/>
    </row>
    <row r="7489" spans="1:9" x14ac:dyDescent="0.35">
      <c r="A7489" t="s">
        <v>4281</v>
      </c>
      <c r="B7489" t="s">
        <v>51</v>
      </c>
      <c r="C7489" t="s">
        <v>3115</v>
      </c>
      <c r="D7489" t="s">
        <v>776</v>
      </c>
      <c r="E7489" s="103">
        <v>2.9834551240521753E-2</v>
      </c>
      <c r="F7489" s="103">
        <v>676064</v>
      </c>
      <c r="G7489" s="103">
        <v>9</v>
      </c>
      <c r="H7489" t="s">
        <v>1078</v>
      </c>
      <c r="I7489" s="103"/>
    </row>
    <row r="7490" spans="1:9" x14ac:dyDescent="0.35">
      <c r="A7490" t="s">
        <v>310</v>
      </c>
      <c r="B7490" t="s">
        <v>49</v>
      </c>
      <c r="C7490" t="s">
        <v>40</v>
      </c>
      <c r="D7490" t="s">
        <v>54</v>
      </c>
      <c r="E7490" s="103">
        <v>1</v>
      </c>
      <c r="F7490" s="103">
        <v>676064</v>
      </c>
      <c r="G7490" s="103">
        <v>9</v>
      </c>
      <c r="H7490" t="s">
        <v>54</v>
      </c>
      <c r="I7490" s="103"/>
    </row>
    <row r="7491" spans="1:9" x14ac:dyDescent="0.35">
      <c r="A7491" t="s">
        <v>311</v>
      </c>
      <c r="B7491" t="s">
        <v>50</v>
      </c>
      <c r="C7491" t="s">
        <v>40</v>
      </c>
      <c r="D7491" t="s">
        <v>54</v>
      </c>
      <c r="E7491" s="103">
        <v>2178245.9162422488</v>
      </c>
      <c r="F7491" s="103">
        <v>676064</v>
      </c>
      <c r="G7491" s="103">
        <v>9</v>
      </c>
      <c r="H7491" t="s">
        <v>54</v>
      </c>
      <c r="I7491" s="103"/>
    </row>
    <row r="7492" spans="1:9" x14ac:dyDescent="0.35">
      <c r="A7492" t="s">
        <v>1531</v>
      </c>
      <c r="B7492" t="s">
        <v>51</v>
      </c>
      <c r="C7492" t="s">
        <v>40</v>
      </c>
      <c r="D7492" t="s">
        <v>40</v>
      </c>
      <c r="E7492" s="103">
        <v>1</v>
      </c>
      <c r="F7492" s="103">
        <v>676064</v>
      </c>
      <c r="G7492" s="103">
        <v>9</v>
      </c>
      <c r="H7492" t="s">
        <v>1078</v>
      </c>
      <c r="I7492" s="103"/>
    </row>
    <row r="7493" spans="1:9" x14ac:dyDescent="0.35">
      <c r="A7493" t="s">
        <v>7134</v>
      </c>
      <c r="B7493" t="s">
        <v>51</v>
      </c>
      <c r="C7493" t="s">
        <v>40</v>
      </c>
      <c r="D7493" t="s">
        <v>5070</v>
      </c>
      <c r="E7493" s="103">
        <v>1.0484713706460103</v>
      </c>
      <c r="F7493" s="103">
        <v>676064</v>
      </c>
      <c r="G7493" s="103">
        <v>9</v>
      </c>
      <c r="H7493" t="s">
        <v>1078</v>
      </c>
      <c r="I7493" s="103"/>
    </row>
    <row r="7494" spans="1:9" x14ac:dyDescent="0.35">
      <c r="A7494" t="s">
        <v>7135</v>
      </c>
      <c r="B7494" t="s">
        <v>51</v>
      </c>
      <c r="C7494" t="s">
        <v>40</v>
      </c>
      <c r="D7494" t="s">
        <v>5071</v>
      </c>
      <c r="E7494" s="103">
        <v>0.99317019529229245</v>
      </c>
      <c r="F7494" s="103">
        <v>676064</v>
      </c>
      <c r="G7494" s="103">
        <v>9</v>
      </c>
      <c r="H7494" t="s">
        <v>1078</v>
      </c>
      <c r="I7494" s="103"/>
    </row>
    <row r="7495" spans="1:9" x14ac:dyDescent="0.35">
      <c r="A7495" t="s">
        <v>7136</v>
      </c>
      <c r="B7495" t="s">
        <v>51</v>
      </c>
      <c r="C7495" t="s">
        <v>40</v>
      </c>
      <c r="D7495" t="s">
        <v>5072</v>
      </c>
      <c r="E7495" s="103">
        <v>1.0439790727361495</v>
      </c>
      <c r="F7495" s="103">
        <v>676064</v>
      </c>
      <c r="G7495" s="103">
        <v>9</v>
      </c>
      <c r="H7495" t="s">
        <v>1078</v>
      </c>
      <c r="I7495" s="103"/>
    </row>
    <row r="7496" spans="1:9" x14ac:dyDescent="0.35">
      <c r="A7496" t="s">
        <v>1532</v>
      </c>
      <c r="B7496" t="s">
        <v>51</v>
      </c>
      <c r="C7496" t="s">
        <v>40</v>
      </c>
      <c r="D7496" t="s">
        <v>42</v>
      </c>
      <c r="E7496" s="103">
        <v>1.0466002583478888</v>
      </c>
      <c r="F7496" s="103">
        <v>676064</v>
      </c>
      <c r="G7496" s="103">
        <v>9</v>
      </c>
      <c r="H7496" t="s">
        <v>1078</v>
      </c>
      <c r="I7496" s="103"/>
    </row>
    <row r="7497" spans="1:9" x14ac:dyDescent="0.35">
      <c r="A7497" t="s">
        <v>2491</v>
      </c>
      <c r="B7497" t="s">
        <v>51</v>
      </c>
      <c r="C7497" t="s">
        <v>40</v>
      </c>
      <c r="D7497" t="s">
        <v>1767</v>
      </c>
      <c r="E7497" s="103">
        <v>1.0445688733818557</v>
      </c>
      <c r="F7497" s="103">
        <v>676064</v>
      </c>
      <c r="G7497" s="103">
        <v>9</v>
      </c>
      <c r="H7497" t="s">
        <v>1078</v>
      </c>
      <c r="I7497" s="103"/>
    </row>
    <row r="7498" spans="1:9" x14ac:dyDescent="0.35">
      <c r="A7498" t="s">
        <v>2492</v>
      </c>
      <c r="B7498" t="s">
        <v>51</v>
      </c>
      <c r="C7498" t="s">
        <v>40</v>
      </c>
      <c r="D7498" t="s">
        <v>1768</v>
      </c>
      <c r="E7498" s="103">
        <v>0.82003817803653367</v>
      </c>
      <c r="F7498" s="103">
        <v>676064</v>
      </c>
      <c r="G7498" s="103">
        <v>9</v>
      </c>
      <c r="H7498" t="s">
        <v>1078</v>
      </c>
      <c r="I7498" s="103"/>
    </row>
    <row r="7499" spans="1:9" x14ac:dyDescent="0.35">
      <c r="A7499" t="s">
        <v>1533</v>
      </c>
      <c r="B7499" t="s">
        <v>51</v>
      </c>
      <c r="C7499" t="s">
        <v>40</v>
      </c>
      <c r="D7499" t="s">
        <v>340</v>
      </c>
      <c r="E7499" s="103">
        <v>1.0385547686628573</v>
      </c>
      <c r="F7499" s="103">
        <v>676064</v>
      </c>
      <c r="G7499" s="103">
        <v>9</v>
      </c>
      <c r="H7499" t="s">
        <v>1078</v>
      </c>
      <c r="I7499" s="103"/>
    </row>
    <row r="7500" spans="1:9" x14ac:dyDescent="0.35">
      <c r="A7500" t="s">
        <v>1534</v>
      </c>
      <c r="B7500" t="s">
        <v>51</v>
      </c>
      <c r="C7500" t="s">
        <v>40</v>
      </c>
      <c r="D7500" t="s">
        <v>777</v>
      </c>
      <c r="E7500" s="103">
        <v>3.6635141569700322</v>
      </c>
      <c r="F7500" s="103">
        <v>676064</v>
      </c>
      <c r="G7500" s="103">
        <v>9</v>
      </c>
      <c r="H7500" t="s">
        <v>1078</v>
      </c>
      <c r="I7500" s="103"/>
    </row>
    <row r="7501" spans="1:9" x14ac:dyDescent="0.35">
      <c r="A7501" t="s">
        <v>733</v>
      </c>
      <c r="B7501" t="s">
        <v>44</v>
      </c>
      <c r="C7501" t="s">
        <v>40</v>
      </c>
      <c r="D7501" t="s">
        <v>777</v>
      </c>
      <c r="E7501" s="103">
        <v>0</v>
      </c>
      <c r="F7501" s="103">
        <v>676064</v>
      </c>
      <c r="G7501" s="103">
        <v>9</v>
      </c>
      <c r="H7501" t="s">
        <v>54</v>
      </c>
      <c r="I7501" s="103"/>
    </row>
    <row r="7502" spans="1:9" x14ac:dyDescent="0.35">
      <c r="A7502" t="s">
        <v>734</v>
      </c>
      <c r="B7502" t="s">
        <v>45</v>
      </c>
      <c r="C7502" t="s">
        <v>40</v>
      </c>
      <c r="D7502" t="s">
        <v>777</v>
      </c>
      <c r="E7502" s="103">
        <v>0</v>
      </c>
      <c r="F7502" s="103">
        <v>676064</v>
      </c>
      <c r="G7502" s="103">
        <v>9</v>
      </c>
      <c r="H7502" t="s">
        <v>54</v>
      </c>
      <c r="I7502" s="103"/>
    </row>
    <row r="7503" spans="1:9" x14ac:dyDescent="0.35">
      <c r="A7503" t="s">
        <v>735</v>
      </c>
      <c r="B7503" t="s">
        <v>46</v>
      </c>
      <c r="C7503" t="s">
        <v>40</v>
      </c>
      <c r="D7503" t="s">
        <v>777</v>
      </c>
      <c r="E7503" s="103">
        <v>0</v>
      </c>
      <c r="F7503" s="103">
        <v>676064</v>
      </c>
      <c r="G7503" s="103">
        <v>9</v>
      </c>
      <c r="H7503" t="s">
        <v>54</v>
      </c>
      <c r="I7503" s="103"/>
    </row>
    <row r="7504" spans="1:9" x14ac:dyDescent="0.35">
      <c r="A7504" t="s">
        <v>1535</v>
      </c>
      <c r="B7504" t="s">
        <v>51</v>
      </c>
      <c r="C7504" t="s">
        <v>40</v>
      </c>
      <c r="D7504" t="s">
        <v>776</v>
      </c>
      <c r="E7504" s="103">
        <v>9.3951000210190845</v>
      </c>
      <c r="F7504" s="103">
        <v>676064</v>
      </c>
      <c r="G7504" s="103">
        <v>9</v>
      </c>
      <c r="H7504" t="s">
        <v>1078</v>
      </c>
      <c r="I7504" s="103"/>
    </row>
    <row r="7505" spans="1:9" x14ac:dyDescent="0.35">
      <c r="A7505" t="s">
        <v>737</v>
      </c>
      <c r="B7505" t="s">
        <v>44</v>
      </c>
      <c r="C7505" t="s">
        <v>40</v>
      </c>
      <c r="D7505" t="s">
        <v>776</v>
      </c>
      <c r="E7505" s="103">
        <v>0</v>
      </c>
      <c r="F7505" s="103">
        <v>676064</v>
      </c>
      <c r="G7505" s="103">
        <v>9</v>
      </c>
      <c r="H7505" t="s">
        <v>54</v>
      </c>
      <c r="I7505" s="103"/>
    </row>
    <row r="7506" spans="1:9" x14ac:dyDescent="0.35">
      <c r="A7506" t="s">
        <v>738</v>
      </c>
      <c r="B7506" t="s">
        <v>45</v>
      </c>
      <c r="C7506" t="s">
        <v>40</v>
      </c>
      <c r="D7506" t="s">
        <v>776</v>
      </c>
      <c r="E7506" s="103">
        <v>0</v>
      </c>
      <c r="F7506" s="103">
        <v>676064</v>
      </c>
      <c r="G7506" s="103">
        <v>9</v>
      </c>
      <c r="H7506" t="s">
        <v>54</v>
      </c>
      <c r="I7506" s="103"/>
    </row>
    <row r="7507" spans="1:9" x14ac:dyDescent="0.35">
      <c r="A7507" t="s">
        <v>739</v>
      </c>
      <c r="B7507" t="s">
        <v>46</v>
      </c>
      <c r="C7507" t="s">
        <v>40</v>
      </c>
      <c r="D7507" t="s">
        <v>776</v>
      </c>
      <c r="E7507" s="103">
        <v>0</v>
      </c>
      <c r="F7507" s="103">
        <v>676064</v>
      </c>
      <c r="G7507" s="103">
        <v>9</v>
      </c>
      <c r="H7507" t="s">
        <v>54</v>
      </c>
      <c r="I7507" s="103"/>
    </row>
    <row r="7508" spans="1:9" x14ac:dyDescent="0.35">
      <c r="A7508" t="s">
        <v>7137</v>
      </c>
      <c r="B7508" t="s">
        <v>49</v>
      </c>
      <c r="C7508" t="s">
        <v>5070</v>
      </c>
      <c r="D7508" t="s">
        <v>54</v>
      </c>
      <c r="E7508" s="103">
        <v>0.99841730960382447</v>
      </c>
      <c r="F7508" s="103">
        <v>676064</v>
      </c>
      <c r="G7508" s="103">
        <v>9</v>
      </c>
      <c r="H7508" t="s">
        <v>54</v>
      </c>
      <c r="I7508" s="103"/>
    </row>
    <row r="7509" spans="1:9" x14ac:dyDescent="0.35">
      <c r="A7509" t="s">
        <v>7138</v>
      </c>
      <c r="B7509" t="s">
        <v>50</v>
      </c>
      <c r="C7509" t="s">
        <v>5070</v>
      </c>
      <c r="D7509" t="s">
        <v>54</v>
      </c>
      <c r="E7509" s="103">
        <v>2067566.4409014878</v>
      </c>
      <c r="F7509" s="103">
        <v>676064</v>
      </c>
      <c r="G7509" s="103">
        <v>9</v>
      </c>
      <c r="H7509" t="s">
        <v>54</v>
      </c>
      <c r="I7509" s="103"/>
    </row>
    <row r="7510" spans="1:9" x14ac:dyDescent="0.35">
      <c r="A7510" t="s">
        <v>7139</v>
      </c>
      <c r="B7510" t="s">
        <v>51</v>
      </c>
      <c r="C7510" t="s">
        <v>5070</v>
      </c>
      <c r="D7510" t="s">
        <v>40</v>
      </c>
      <c r="E7510" s="103">
        <v>0.95134990604212333</v>
      </c>
      <c r="F7510" s="103">
        <v>676064</v>
      </c>
      <c r="G7510" s="103">
        <v>9</v>
      </c>
      <c r="H7510" t="s">
        <v>1078</v>
      </c>
      <c r="I7510" s="103"/>
    </row>
    <row r="7511" spans="1:9" x14ac:dyDescent="0.35">
      <c r="A7511" t="s">
        <v>7140</v>
      </c>
      <c r="B7511" t="s">
        <v>51</v>
      </c>
      <c r="C7511" t="s">
        <v>5070</v>
      </c>
      <c r="D7511" t="s">
        <v>5070</v>
      </c>
      <c r="E7511" s="103">
        <v>1</v>
      </c>
      <c r="F7511" s="103">
        <v>676064</v>
      </c>
      <c r="G7511" s="103">
        <v>9</v>
      </c>
      <c r="H7511" t="s">
        <v>1078</v>
      </c>
      <c r="I7511" s="103"/>
    </row>
    <row r="7512" spans="1:9" x14ac:dyDescent="0.35">
      <c r="A7512" t="s">
        <v>7141</v>
      </c>
      <c r="B7512" t="s">
        <v>51</v>
      </c>
      <c r="C7512" t="s">
        <v>5070</v>
      </c>
      <c r="D7512" t="s">
        <v>5071</v>
      </c>
      <c r="E7512" s="103">
        <v>0.95022382801249372</v>
      </c>
      <c r="F7512" s="103">
        <v>676064</v>
      </c>
      <c r="G7512" s="103">
        <v>9</v>
      </c>
      <c r="H7512" t="s">
        <v>1078</v>
      </c>
      <c r="I7512" s="103"/>
    </row>
    <row r="7513" spans="1:9" x14ac:dyDescent="0.35">
      <c r="A7513" t="s">
        <v>7142</v>
      </c>
      <c r="B7513" t="s">
        <v>51</v>
      </c>
      <c r="C7513" t="s">
        <v>5070</v>
      </c>
      <c r="D7513" t="s">
        <v>5072</v>
      </c>
      <c r="E7513" s="103">
        <v>0.99640507473557705</v>
      </c>
      <c r="F7513" s="103">
        <v>676064</v>
      </c>
      <c r="G7513" s="103">
        <v>9</v>
      </c>
      <c r="H7513" t="s">
        <v>1078</v>
      </c>
      <c r="I7513" s="103"/>
    </row>
    <row r="7514" spans="1:9" x14ac:dyDescent="0.35">
      <c r="A7514" t="s">
        <v>7143</v>
      </c>
      <c r="B7514" t="s">
        <v>51</v>
      </c>
      <c r="C7514" t="s">
        <v>5070</v>
      </c>
      <c r="D7514" t="s">
        <v>42</v>
      </c>
      <c r="E7514" s="103">
        <v>0.99825518702401228</v>
      </c>
      <c r="F7514" s="103">
        <v>676064</v>
      </c>
      <c r="G7514" s="103">
        <v>9</v>
      </c>
      <c r="H7514" t="s">
        <v>1078</v>
      </c>
      <c r="I7514" s="103"/>
    </row>
    <row r="7515" spans="1:9" x14ac:dyDescent="0.35">
      <c r="A7515" t="s">
        <v>7144</v>
      </c>
      <c r="B7515" t="s">
        <v>51</v>
      </c>
      <c r="C7515" t="s">
        <v>5070</v>
      </c>
      <c r="D7515" t="s">
        <v>1767</v>
      </c>
      <c r="E7515" s="103">
        <v>0.99636297476684532</v>
      </c>
      <c r="F7515" s="103">
        <v>676064</v>
      </c>
      <c r="G7515" s="103">
        <v>9</v>
      </c>
      <c r="H7515" t="s">
        <v>1078</v>
      </c>
      <c r="I7515" s="103"/>
    </row>
    <row r="7516" spans="1:9" x14ac:dyDescent="0.35">
      <c r="A7516" t="s">
        <v>7145</v>
      </c>
      <c r="B7516" t="s">
        <v>51</v>
      </c>
      <c r="C7516" t="s">
        <v>5070</v>
      </c>
      <c r="D7516" t="s">
        <v>1768</v>
      </c>
      <c r="E7516" s="103">
        <v>0.78718130039375267</v>
      </c>
      <c r="F7516" s="103">
        <v>676064</v>
      </c>
      <c r="G7516" s="103">
        <v>9</v>
      </c>
      <c r="H7516" t="s">
        <v>1078</v>
      </c>
      <c r="I7516" s="103"/>
    </row>
    <row r="7517" spans="1:9" x14ac:dyDescent="0.35">
      <c r="A7517" t="s">
        <v>7146</v>
      </c>
      <c r="B7517" t="s">
        <v>51</v>
      </c>
      <c r="C7517" t="s">
        <v>5070</v>
      </c>
      <c r="D7517" t="s">
        <v>340</v>
      </c>
      <c r="E7517" s="103">
        <v>0.98758511146616024</v>
      </c>
      <c r="F7517" s="103">
        <v>676064</v>
      </c>
      <c r="G7517" s="103">
        <v>9</v>
      </c>
      <c r="H7517" t="s">
        <v>1078</v>
      </c>
      <c r="I7517" s="103"/>
    </row>
    <row r="7518" spans="1:9" x14ac:dyDescent="0.35">
      <c r="A7518" t="s">
        <v>7147</v>
      </c>
      <c r="B7518" t="s">
        <v>51</v>
      </c>
      <c r="C7518" t="s">
        <v>5070</v>
      </c>
      <c r="D7518" t="s">
        <v>777</v>
      </c>
      <c r="E7518" s="103">
        <v>3.4869823940822791</v>
      </c>
      <c r="F7518" s="103">
        <v>676064</v>
      </c>
      <c r="G7518" s="103">
        <v>9</v>
      </c>
      <c r="H7518" t="s">
        <v>1078</v>
      </c>
      <c r="I7518" s="103"/>
    </row>
    <row r="7519" spans="1:9" x14ac:dyDescent="0.35">
      <c r="A7519" t="s">
        <v>7148</v>
      </c>
      <c r="B7519" t="s">
        <v>44</v>
      </c>
      <c r="C7519" t="s">
        <v>5070</v>
      </c>
      <c r="D7519" t="s">
        <v>777</v>
      </c>
      <c r="E7519" s="103">
        <v>1.58269039617551E-3</v>
      </c>
      <c r="F7519" s="103">
        <v>676064</v>
      </c>
      <c r="G7519" s="103">
        <v>9</v>
      </c>
      <c r="H7519" t="s">
        <v>54</v>
      </c>
      <c r="I7519" s="103"/>
    </row>
    <row r="7520" spans="1:9" x14ac:dyDescent="0.35">
      <c r="A7520" t="s">
        <v>7149</v>
      </c>
      <c r="B7520" t="s">
        <v>45</v>
      </c>
      <c r="C7520" t="s">
        <v>5070</v>
      </c>
      <c r="D7520" t="s">
        <v>777</v>
      </c>
      <c r="E7520" s="103">
        <v>3.7870639907364115E-3</v>
      </c>
      <c r="F7520" s="103">
        <v>676064</v>
      </c>
      <c r="G7520" s="103">
        <v>9</v>
      </c>
      <c r="H7520" t="s">
        <v>54</v>
      </c>
      <c r="I7520" s="103"/>
    </row>
    <row r="7521" spans="1:9" x14ac:dyDescent="0.35">
      <c r="A7521" t="s">
        <v>7150</v>
      </c>
      <c r="B7521" t="s">
        <v>46</v>
      </c>
      <c r="C7521" t="s">
        <v>5070</v>
      </c>
      <c r="D7521" t="s">
        <v>777</v>
      </c>
      <c r="E7521" s="103">
        <v>9.0616925229812725E-3</v>
      </c>
      <c r="F7521" s="103">
        <v>676064</v>
      </c>
      <c r="G7521" s="103">
        <v>9</v>
      </c>
      <c r="H7521" t="s">
        <v>54</v>
      </c>
      <c r="I7521" s="103"/>
    </row>
    <row r="7522" spans="1:9" x14ac:dyDescent="0.35">
      <c r="A7522" t="s">
        <v>7151</v>
      </c>
      <c r="B7522" t="s">
        <v>51</v>
      </c>
      <c r="C7522" t="s">
        <v>5070</v>
      </c>
      <c r="D7522" t="s">
        <v>776</v>
      </c>
      <c r="E7522" s="103">
        <v>8.9389558651487153</v>
      </c>
      <c r="F7522" s="103">
        <v>676064</v>
      </c>
      <c r="G7522" s="103">
        <v>9</v>
      </c>
      <c r="H7522" t="s">
        <v>1078</v>
      </c>
      <c r="I7522" s="103"/>
    </row>
    <row r="7523" spans="1:9" x14ac:dyDescent="0.35">
      <c r="A7523" t="s">
        <v>7152</v>
      </c>
      <c r="B7523" t="s">
        <v>44</v>
      </c>
      <c r="C7523" t="s">
        <v>5070</v>
      </c>
      <c r="D7523" t="s">
        <v>776</v>
      </c>
      <c r="E7523" s="103">
        <v>1.58269039617551E-3</v>
      </c>
      <c r="F7523" s="103">
        <v>676064</v>
      </c>
      <c r="G7523" s="103">
        <v>9</v>
      </c>
      <c r="H7523" t="s">
        <v>54</v>
      </c>
      <c r="I7523" s="103"/>
    </row>
    <row r="7524" spans="1:9" x14ac:dyDescent="0.35">
      <c r="A7524" t="s">
        <v>7153</v>
      </c>
      <c r="B7524" t="s">
        <v>45</v>
      </c>
      <c r="C7524" t="s">
        <v>5070</v>
      </c>
      <c r="D7524" t="s">
        <v>776</v>
      </c>
      <c r="E7524" s="103">
        <v>7.4949991972745383E-3</v>
      </c>
      <c r="F7524" s="103">
        <v>676064</v>
      </c>
      <c r="G7524" s="103">
        <v>9</v>
      </c>
      <c r="H7524" t="s">
        <v>54</v>
      </c>
      <c r="I7524" s="103"/>
    </row>
    <row r="7525" spans="1:9" x14ac:dyDescent="0.35">
      <c r="A7525" t="s">
        <v>7154</v>
      </c>
      <c r="B7525" t="s">
        <v>46</v>
      </c>
      <c r="C7525" t="s">
        <v>5070</v>
      </c>
      <c r="D7525" t="s">
        <v>776</v>
      </c>
      <c r="E7525" s="103">
        <v>3.549336746660179E-2</v>
      </c>
      <c r="F7525" s="103">
        <v>676064</v>
      </c>
      <c r="G7525" s="103">
        <v>9</v>
      </c>
      <c r="H7525" t="s">
        <v>54</v>
      </c>
      <c r="I7525" s="103"/>
    </row>
    <row r="7526" spans="1:9" x14ac:dyDescent="0.35">
      <c r="A7526" t="s">
        <v>7155</v>
      </c>
      <c r="B7526" t="s">
        <v>49</v>
      </c>
      <c r="C7526" t="s">
        <v>5071</v>
      </c>
      <c r="D7526" t="s">
        <v>54</v>
      </c>
      <c r="E7526" s="103">
        <v>0.99736711317271742</v>
      </c>
      <c r="F7526" s="103">
        <v>676064</v>
      </c>
      <c r="G7526" s="103">
        <v>9</v>
      </c>
      <c r="H7526" t="s">
        <v>54</v>
      </c>
      <c r="I7526" s="103"/>
    </row>
    <row r="7527" spans="1:9" x14ac:dyDescent="0.35">
      <c r="A7527" t="s">
        <v>7156</v>
      </c>
      <c r="B7527" t="s">
        <v>50</v>
      </c>
      <c r="C7527" t="s">
        <v>5071</v>
      </c>
      <c r="D7527" t="s">
        <v>54</v>
      </c>
      <c r="E7527" s="103">
        <v>2166799.0413937392</v>
      </c>
      <c r="F7527" s="103">
        <v>676064</v>
      </c>
      <c r="G7527" s="103">
        <v>9</v>
      </c>
      <c r="H7527" t="s">
        <v>54</v>
      </c>
      <c r="I7527" s="103"/>
    </row>
    <row r="7528" spans="1:9" x14ac:dyDescent="0.35">
      <c r="A7528" t="s">
        <v>7157</v>
      </c>
      <c r="B7528" t="s">
        <v>51</v>
      </c>
      <c r="C7528" t="s">
        <v>5071</v>
      </c>
      <c r="D7528" t="s">
        <v>40</v>
      </c>
      <c r="E7528" s="103">
        <v>0.99869227701714514</v>
      </c>
      <c r="F7528" s="103">
        <v>676064</v>
      </c>
      <c r="G7528" s="103">
        <v>9</v>
      </c>
      <c r="H7528" t="s">
        <v>1078</v>
      </c>
      <c r="I7528" s="103"/>
    </row>
    <row r="7529" spans="1:9" x14ac:dyDescent="0.35">
      <c r="A7529" t="s">
        <v>7158</v>
      </c>
      <c r="B7529" t="s">
        <v>51</v>
      </c>
      <c r="C7529" t="s">
        <v>5071</v>
      </c>
      <c r="D7529" t="s">
        <v>5070</v>
      </c>
      <c r="E7529" s="103">
        <v>1.0520145314308247</v>
      </c>
      <c r="F7529" s="103">
        <v>676064</v>
      </c>
      <c r="G7529" s="103">
        <v>9</v>
      </c>
      <c r="H7529" t="s">
        <v>1078</v>
      </c>
      <c r="I7529" s="103"/>
    </row>
    <row r="7530" spans="1:9" x14ac:dyDescent="0.35">
      <c r="A7530" t="s">
        <v>7159</v>
      </c>
      <c r="B7530" t="s">
        <v>51</v>
      </c>
      <c r="C7530" t="s">
        <v>5071</v>
      </c>
      <c r="D7530" t="s">
        <v>5071</v>
      </c>
      <c r="E7530" s="103">
        <v>1</v>
      </c>
      <c r="F7530" s="103">
        <v>676064</v>
      </c>
      <c r="G7530" s="103">
        <v>9</v>
      </c>
      <c r="H7530" t="s">
        <v>1078</v>
      </c>
      <c r="I7530" s="103"/>
    </row>
    <row r="7531" spans="1:9" x14ac:dyDescent="0.35">
      <c r="A7531" t="s">
        <v>7160</v>
      </c>
      <c r="B7531" t="s">
        <v>51</v>
      </c>
      <c r="C7531" t="s">
        <v>5071</v>
      </c>
      <c r="D7531" t="s">
        <v>5072</v>
      </c>
      <c r="E7531" s="103">
        <v>1.050843178044423</v>
      </c>
      <c r="F7531" s="103">
        <v>676064</v>
      </c>
      <c r="G7531" s="103">
        <v>9</v>
      </c>
      <c r="H7531" t="s">
        <v>1078</v>
      </c>
      <c r="I7531" s="103"/>
    </row>
    <row r="7532" spans="1:9" x14ac:dyDescent="0.35">
      <c r="A7532" t="s">
        <v>7161</v>
      </c>
      <c r="B7532" t="s">
        <v>51</v>
      </c>
      <c r="C7532" t="s">
        <v>5071</v>
      </c>
      <c r="D7532" t="s">
        <v>42</v>
      </c>
      <c r="E7532" s="103">
        <v>1.0501429485976708</v>
      </c>
      <c r="F7532" s="103">
        <v>676064</v>
      </c>
      <c r="G7532" s="103">
        <v>9</v>
      </c>
      <c r="H7532" t="s">
        <v>1078</v>
      </c>
      <c r="I7532" s="103"/>
    </row>
    <row r="7533" spans="1:9" x14ac:dyDescent="0.35">
      <c r="A7533" t="s">
        <v>7162</v>
      </c>
      <c r="B7533" t="s">
        <v>51</v>
      </c>
      <c r="C7533" t="s">
        <v>5071</v>
      </c>
      <c r="D7533" t="s">
        <v>1767</v>
      </c>
      <c r="E7533" s="103">
        <v>1.0481285694246039</v>
      </c>
      <c r="F7533" s="103">
        <v>676064</v>
      </c>
      <c r="G7533" s="103">
        <v>9</v>
      </c>
      <c r="H7533" t="s">
        <v>1078</v>
      </c>
      <c r="I7533" s="103"/>
    </row>
    <row r="7534" spans="1:9" x14ac:dyDescent="0.35">
      <c r="A7534" t="s">
        <v>7163</v>
      </c>
      <c r="B7534" t="s">
        <v>51</v>
      </c>
      <c r="C7534" t="s">
        <v>5071</v>
      </c>
      <c r="D7534" t="s">
        <v>1768</v>
      </c>
      <c r="E7534" s="103">
        <v>0.8257283462951831</v>
      </c>
      <c r="F7534" s="103">
        <v>676064</v>
      </c>
      <c r="G7534" s="103">
        <v>9</v>
      </c>
      <c r="H7534" t="s">
        <v>1078</v>
      </c>
      <c r="I7534" s="103"/>
    </row>
    <row r="7535" spans="1:9" x14ac:dyDescent="0.35">
      <c r="A7535" t="s">
        <v>7164</v>
      </c>
      <c r="B7535" t="s">
        <v>51</v>
      </c>
      <c r="C7535" t="s">
        <v>5071</v>
      </c>
      <c r="D7535" t="s">
        <v>340</v>
      </c>
      <c r="E7535" s="103">
        <v>1.0401955811679107</v>
      </c>
      <c r="F7535" s="103">
        <v>676064</v>
      </c>
      <c r="G7535" s="103">
        <v>9</v>
      </c>
      <c r="H7535" t="s">
        <v>1078</v>
      </c>
      <c r="I7535" s="103"/>
    </row>
    <row r="7536" spans="1:9" x14ac:dyDescent="0.35">
      <c r="A7536" t="s">
        <v>7165</v>
      </c>
      <c r="B7536" t="s">
        <v>51</v>
      </c>
      <c r="C7536" t="s">
        <v>5071</v>
      </c>
      <c r="D7536" t="s">
        <v>777</v>
      </c>
      <c r="E7536" s="103">
        <v>3.659303063476079</v>
      </c>
      <c r="F7536" s="103">
        <v>676064</v>
      </c>
      <c r="G7536" s="103">
        <v>9</v>
      </c>
      <c r="H7536" t="s">
        <v>1078</v>
      </c>
      <c r="I7536" s="103"/>
    </row>
    <row r="7537" spans="1:9" x14ac:dyDescent="0.35">
      <c r="A7537" t="s">
        <v>7166</v>
      </c>
      <c r="B7537" t="s">
        <v>44</v>
      </c>
      <c r="C7537" t="s">
        <v>5071</v>
      </c>
      <c r="D7537" t="s">
        <v>777</v>
      </c>
      <c r="E7537" s="103">
        <v>2.632886827282624E-3</v>
      </c>
      <c r="F7537" s="103">
        <v>676064</v>
      </c>
      <c r="G7537" s="103">
        <v>9</v>
      </c>
      <c r="H7537" t="s">
        <v>54</v>
      </c>
      <c r="I7537" s="103"/>
    </row>
    <row r="7538" spans="1:9" x14ac:dyDescent="0.35">
      <c r="A7538" t="s">
        <v>7167</v>
      </c>
      <c r="B7538" t="s">
        <v>45</v>
      </c>
      <c r="C7538" t="s">
        <v>5071</v>
      </c>
      <c r="D7538" t="s">
        <v>777</v>
      </c>
      <c r="E7538" s="103">
        <v>7.0330662542733057E-3</v>
      </c>
      <c r="F7538" s="103">
        <v>676064</v>
      </c>
      <c r="G7538" s="103">
        <v>9</v>
      </c>
      <c r="H7538" t="s">
        <v>54</v>
      </c>
      <c r="I7538" s="103"/>
    </row>
    <row r="7539" spans="1:9" x14ac:dyDescent="0.35">
      <c r="A7539" t="s">
        <v>7168</v>
      </c>
      <c r="B7539" t="s">
        <v>46</v>
      </c>
      <c r="C7539" t="s">
        <v>5071</v>
      </c>
      <c r="D7539" t="s">
        <v>777</v>
      </c>
      <c r="E7539" s="103">
        <v>1.9094607100132631E-2</v>
      </c>
      <c r="F7539" s="103">
        <v>676064</v>
      </c>
      <c r="G7539" s="103">
        <v>9</v>
      </c>
      <c r="H7539" t="s">
        <v>54</v>
      </c>
      <c r="I7539" s="103"/>
    </row>
    <row r="7540" spans="1:9" x14ac:dyDescent="0.35">
      <c r="A7540" t="s">
        <v>7169</v>
      </c>
      <c r="B7540" t="s">
        <v>51</v>
      </c>
      <c r="C7540" t="s">
        <v>5071</v>
      </c>
      <c r="D7540" t="s">
        <v>776</v>
      </c>
      <c r="E7540" s="103">
        <v>9.3828571789812614</v>
      </c>
      <c r="F7540" s="103">
        <v>676064</v>
      </c>
      <c r="G7540" s="103">
        <v>9</v>
      </c>
      <c r="H7540" t="s">
        <v>1078</v>
      </c>
      <c r="I7540" s="103"/>
    </row>
    <row r="7541" spans="1:9" x14ac:dyDescent="0.35">
      <c r="A7541" t="s">
        <v>7170</v>
      </c>
      <c r="B7541" t="s">
        <v>44</v>
      </c>
      <c r="C7541" t="s">
        <v>5071</v>
      </c>
      <c r="D7541" t="s">
        <v>776</v>
      </c>
      <c r="E7541" s="103">
        <v>2.632886827282624E-3</v>
      </c>
      <c r="F7541" s="103">
        <v>676064</v>
      </c>
      <c r="G7541" s="103">
        <v>9</v>
      </c>
      <c r="H7541" t="s">
        <v>54</v>
      </c>
      <c r="I7541" s="103"/>
    </row>
    <row r="7542" spans="1:9" x14ac:dyDescent="0.35">
      <c r="A7542" t="s">
        <v>7171</v>
      </c>
      <c r="B7542" t="s">
        <v>45</v>
      </c>
      <c r="C7542" t="s">
        <v>5071</v>
      </c>
      <c r="D7542" t="s">
        <v>776</v>
      </c>
      <c r="E7542" s="103">
        <v>1.4434524739906385E-2</v>
      </c>
      <c r="F7542" s="103">
        <v>676064</v>
      </c>
      <c r="G7542" s="103">
        <v>9</v>
      </c>
      <c r="H7542" t="s">
        <v>54</v>
      </c>
      <c r="I7542" s="103"/>
    </row>
    <row r="7543" spans="1:9" x14ac:dyDescent="0.35">
      <c r="A7543" t="s">
        <v>7172</v>
      </c>
      <c r="B7543" t="s">
        <v>46</v>
      </c>
      <c r="C7543" t="s">
        <v>5071</v>
      </c>
      <c r="D7543" t="s">
        <v>776</v>
      </c>
      <c r="E7543" s="103">
        <v>8.1348617156884559E-2</v>
      </c>
      <c r="F7543" s="103">
        <v>676064</v>
      </c>
      <c r="G7543" s="103">
        <v>9</v>
      </c>
      <c r="H7543" t="s">
        <v>54</v>
      </c>
      <c r="I7543" s="103"/>
    </row>
    <row r="7544" spans="1:9" x14ac:dyDescent="0.35">
      <c r="A7544" t="s">
        <v>8721</v>
      </c>
      <c r="B7544" t="s">
        <v>51</v>
      </c>
      <c r="C7544" t="s">
        <v>58</v>
      </c>
      <c r="D7544" t="s">
        <v>40</v>
      </c>
      <c r="E7544" s="103">
        <v>0.73893255072207686</v>
      </c>
      <c r="F7544" s="103">
        <v>676064</v>
      </c>
      <c r="G7544" s="103">
        <v>9</v>
      </c>
      <c r="H7544" t="s">
        <v>1078</v>
      </c>
      <c r="I7544" s="103"/>
    </row>
    <row r="7545" spans="1:9" x14ac:dyDescent="0.35">
      <c r="A7545" t="s">
        <v>8722</v>
      </c>
      <c r="B7545" t="s">
        <v>51</v>
      </c>
      <c r="C7545" t="s">
        <v>58</v>
      </c>
      <c r="D7545" t="s">
        <v>5070</v>
      </c>
      <c r="E7545" s="103">
        <v>0.78998196102484264</v>
      </c>
      <c r="F7545" s="103">
        <v>676064</v>
      </c>
      <c r="G7545" s="103">
        <v>9</v>
      </c>
      <c r="H7545" t="s">
        <v>1078</v>
      </c>
      <c r="I7545" s="103"/>
    </row>
    <row r="7546" spans="1:9" x14ac:dyDescent="0.35">
      <c r="A7546" t="s">
        <v>8723</v>
      </c>
      <c r="B7546" t="s">
        <v>51</v>
      </c>
      <c r="C7546" t="s">
        <v>58</v>
      </c>
      <c r="D7546" t="s">
        <v>5071</v>
      </c>
      <c r="E7546" s="103">
        <v>0.74914113077952993</v>
      </c>
      <c r="F7546" s="103">
        <v>676064</v>
      </c>
      <c r="G7546" s="103">
        <v>9</v>
      </c>
      <c r="H7546" t="s">
        <v>1078</v>
      </c>
      <c r="I7546" s="103"/>
    </row>
    <row r="7547" spans="1:9" x14ac:dyDescent="0.35">
      <c r="A7547" t="s">
        <v>8724</v>
      </c>
      <c r="B7547" t="s">
        <v>51</v>
      </c>
      <c r="C7547" t="s">
        <v>58</v>
      </c>
      <c r="D7547" t="s">
        <v>5072</v>
      </c>
      <c r="E7547" s="103">
        <v>0.78994986563960845</v>
      </c>
      <c r="F7547" s="103">
        <v>676064</v>
      </c>
      <c r="G7547" s="103">
        <v>9</v>
      </c>
      <c r="H7547" t="s">
        <v>1078</v>
      </c>
      <c r="I7547" s="103"/>
    </row>
    <row r="7548" spans="1:9" x14ac:dyDescent="0.35">
      <c r="A7548" t="s">
        <v>8725</v>
      </c>
      <c r="B7548" t="s">
        <v>51</v>
      </c>
      <c r="C7548" t="s">
        <v>58</v>
      </c>
      <c r="D7548" t="s">
        <v>42</v>
      </c>
      <c r="E7548" s="103">
        <v>0.78705911005781237</v>
      </c>
      <c r="F7548" s="103">
        <v>676064</v>
      </c>
      <c r="G7548" s="103">
        <v>9</v>
      </c>
      <c r="H7548" t="s">
        <v>1078</v>
      </c>
      <c r="I7548" s="103"/>
    </row>
    <row r="7549" spans="1:9" x14ac:dyDescent="0.35">
      <c r="A7549" t="s">
        <v>8726</v>
      </c>
      <c r="B7549" t="s">
        <v>51</v>
      </c>
      <c r="C7549" t="s">
        <v>58</v>
      </c>
      <c r="D7549" t="s">
        <v>1767</v>
      </c>
      <c r="E7549" s="103">
        <v>0.78521392614918473</v>
      </c>
      <c r="F7549" s="103">
        <v>676064</v>
      </c>
      <c r="G7549" s="103">
        <v>9</v>
      </c>
      <c r="H7549" t="s">
        <v>1078</v>
      </c>
      <c r="I7549" s="103"/>
    </row>
    <row r="7550" spans="1:9" x14ac:dyDescent="0.35">
      <c r="A7550" t="s">
        <v>8727</v>
      </c>
      <c r="B7550" t="s">
        <v>51</v>
      </c>
      <c r="C7550" t="s">
        <v>58</v>
      </c>
      <c r="D7550" t="s">
        <v>1768</v>
      </c>
      <c r="E7550" s="103">
        <v>0.63881124084702523</v>
      </c>
      <c r="F7550" s="103">
        <v>676064</v>
      </c>
      <c r="G7550" s="103">
        <v>9</v>
      </c>
      <c r="H7550" t="s">
        <v>1078</v>
      </c>
      <c r="I7550" s="103"/>
    </row>
    <row r="7551" spans="1:9" x14ac:dyDescent="0.35">
      <c r="A7551" t="s">
        <v>8728</v>
      </c>
      <c r="B7551" t="s">
        <v>51</v>
      </c>
      <c r="C7551" t="s">
        <v>58</v>
      </c>
      <c r="D7551" t="s">
        <v>340</v>
      </c>
      <c r="E7551" s="103">
        <v>0.75069560946744973</v>
      </c>
      <c r="F7551" s="103">
        <v>676064</v>
      </c>
      <c r="G7551" s="103">
        <v>9</v>
      </c>
      <c r="H7551" t="s">
        <v>1078</v>
      </c>
      <c r="I7551" s="103"/>
    </row>
    <row r="7552" spans="1:9" x14ac:dyDescent="0.35">
      <c r="A7552" t="s">
        <v>8729</v>
      </c>
      <c r="B7552" t="s">
        <v>51</v>
      </c>
      <c r="C7552" t="s">
        <v>58</v>
      </c>
      <c r="D7552" t="s">
        <v>777</v>
      </c>
      <c r="E7552" s="103">
        <v>2.6426428979377468</v>
      </c>
      <c r="F7552" s="103">
        <v>676064</v>
      </c>
      <c r="G7552" s="103">
        <v>9</v>
      </c>
      <c r="H7552" t="s">
        <v>1078</v>
      </c>
      <c r="I7552" s="103"/>
    </row>
    <row r="7553" spans="1:9" x14ac:dyDescent="0.35">
      <c r="A7553" t="s">
        <v>8730</v>
      </c>
      <c r="B7553" t="s">
        <v>51</v>
      </c>
      <c r="C7553" t="s">
        <v>58</v>
      </c>
      <c r="D7553" t="s">
        <v>776</v>
      </c>
      <c r="E7553" s="103">
        <v>7.0354519884809328</v>
      </c>
      <c r="F7553" s="103">
        <v>676064</v>
      </c>
      <c r="G7553" s="103">
        <v>9</v>
      </c>
      <c r="H7553" t="s">
        <v>1078</v>
      </c>
      <c r="I7553" s="103"/>
    </row>
    <row r="7554" spans="1:9" x14ac:dyDescent="0.35">
      <c r="A7554" t="s">
        <v>386</v>
      </c>
      <c r="B7554" t="s">
        <v>47</v>
      </c>
      <c r="C7554" t="s">
        <v>353</v>
      </c>
      <c r="D7554" t="s">
        <v>54</v>
      </c>
      <c r="E7554" s="103">
        <v>434202</v>
      </c>
      <c r="F7554" s="103">
        <v>676064</v>
      </c>
      <c r="G7554" s="103">
        <v>9</v>
      </c>
      <c r="H7554" t="s">
        <v>54</v>
      </c>
      <c r="I7554" s="103"/>
    </row>
    <row r="7555" spans="1:9" x14ac:dyDescent="0.35">
      <c r="A7555" t="s">
        <v>387</v>
      </c>
      <c r="B7555" t="s">
        <v>48</v>
      </c>
      <c r="C7555" t="s">
        <v>353</v>
      </c>
      <c r="D7555" t="s">
        <v>54</v>
      </c>
      <c r="E7555" s="103">
        <v>67926902370.695724</v>
      </c>
      <c r="F7555" s="103">
        <v>676064</v>
      </c>
      <c r="G7555" s="103">
        <v>9</v>
      </c>
      <c r="H7555" t="s">
        <v>54</v>
      </c>
      <c r="I7555" s="103"/>
    </row>
    <row r="7556" spans="1:9" x14ac:dyDescent="0.35">
      <c r="A7556" t="s">
        <v>388</v>
      </c>
      <c r="B7556" t="s">
        <v>49</v>
      </c>
      <c r="C7556" t="s">
        <v>353</v>
      </c>
      <c r="D7556" t="s">
        <v>54</v>
      </c>
      <c r="E7556" s="103">
        <v>0.64224984616841008</v>
      </c>
      <c r="F7556" s="103">
        <v>676064</v>
      </c>
      <c r="G7556" s="103">
        <v>9</v>
      </c>
      <c r="H7556" t="s">
        <v>54</v>
      </c>
      <c r="I7556" s="103"/>
    </row>
    <row r="7557" spans="1:9" x14ac:dyDescent="0.35">
      <c r="A7557" t="s">
        <v>389</v>
      </c>
      <c r="B7557" t="s">
        <v>50</v>
      </c>
      <c r="C7557" t="s">
        <v>353</v>
      </c>
      <c r="D7557" t="s">
        <v>54</v>
      </c>
      <c r="E7557" s="103">
        <v>100474.07105051551</v>
      </c>
      <c r="F7557" s="103">
        <v>676064</v>
      </c>
      <c r="G7557" s="103">
        <v>9</v>
      </c>
      <c r="H7557" t="s">
        <v>54</v>
      </c>
      <c r="I7557" s="103"/>
    </row>
    <row r="7558" spans="1:9" x14ac:dyDescent="0.35">
      <c r="A7558" t="s">
        <v>7173</v>
      </c>
      <c r="B7558" t="s">
        <v>49</v>
      </c>
      <c r="C7558" t="s">
        <v>5072</v>
      </c>
      <c r="D7558" t="s">
        <v>54</v>
      </c>
      <c r="E7558" s="103">
        <v>0.99736711317271742</v>
      </c>
      <c r="F7558" s="103">
        <v>676064</v>
      </c>
      <c r="G7558" s="103">
        <v>9</v>
      </c>
      <c r="H7558" t="s">
        <v>54</v>
      </c>
      <c r="I7558" s="103"/>
    </row>
    <row r="7559" spans="1:9" x14ac:dyDescent="0.35">
      <c r="A7559" t="s">
        <v>7174</v>
      </c>
      <c r="B7559" t="s">
        <v>50</v>
      </c>
      <c r="C7559" t="s">
        <v>5072</v>
      </c>
      <c r="D7559" t="s">
        <v>54</v>
      </c>
      <c r="E7559" s="103">
        <v>2066324.9703432235</v>
      </c>
      <c r="F7559" s="103">
        <v>676064</v>
      </c>
      <c r="G7559" s="103">
        <v>9</v>
      </c>
      <c r="H7559" t="s">
        <v>54</v>
      </c>
      <c r="I7559" s="103"/>
    </row>
    <row r="7560" spans="1:9" x14ac:dyDescent="0.35">
      <c r="A7560" t="s">
        <v>7175</v>
      </c>
      <c r="B7560" t="s">
        <v>51</v>
      </c>
      <c r="C7560" t="s">
        <v>5072</v>
      </c>
      <c r="D7560" t="s">
        <v>40</v>
      </c>
      <c r="E7560" s="103">
        <v>0.9525350418498636</v>
      </c>
      <c r="F7560" s="103">
        <v>676064</v>
      </c>
      <c r="G7560" s="103">
        <v>9</v>
      </c>
      <c r="H7560" t="s">
        <v>1078</v>
      </c>
      <c r="I7560" s="103"/>
    </row>
    <row r="7561" spans="1:9" x14ac:dyDescent="0.35">
      <c r="A7561" t="s">
        <v>7176</v>
      </c>
      <c r="B7561" t="s">
        <v>51</v>
      </c>
      <c r="C7561" t="s">
        <v>5072</v>
      </c>
      <c r="D7561" t="s">
        <v>5070</v>
      </c>
      <c r="E7561" s="103">
        <v>1.001161049480451</v>
      </c>
      <c r="F7561" s="103">
        <v>676064</v>
      </c>
      <c r="G7561" s="103">
        <v>9</v>
      </c>
      <c r="H7561" t="s">
        <v>1078</v>
      </c>
      <c r="I7561" s="103"/>
    </row>
    <row r="7562" spans="1:9" x14ac:dyDescent="0.35">
      <c r="A7562" t="s">
        <v>7177</v>
      </c>
      <c r="B7562" t="s">
        <v>51</v>
      </c>
      <c r="C7562" t="s">
        <v>5072</v>
      </c>
      <c r="D7562" t="s">
        <v>5071</v>
      </c>
      <c r="E7562" s="103">
        <v>0.95380986134196966</v>
      </c>
      <c r="F7562" s="103">
        <v>676064</v>
      </c>
      <c r="G7562" s="103">
        <v>9</v>
      </c>
      <c r="H7562" t="s">
        <v>1078</v>
      </c>
      <c r="I7562" s="103"/>
    </row>
    <row r="7563" spans="1:9" x14ac:dyDescent="0.35">
      <c r="A7563" t="s">
        <v>7178</v>
      </c>
      <c r="B7563" t="s">
        <v>51</v>
      </c>
      <c r="C7563" t="s">
        <v>5072</v>
      </c>
      <c r="D7563" t="s">
        <v>5072</v>
      </c>
      <c r="E7563" s="103">
        <v>1</v>
      </c>
      <c r="F7563" s="103">
        <v>676064</v>
      </c>
      <c r="G7563" s="103">
        <v>9</v>
      </c>
      <c r="H7563" t="s">
        <v>1078</v>
      </c>
      <c r="I7563" s="103"/>
    </row>
    <row r="7564" spans="1:9" x14ac:dyDescent="0.35">
      <c r="A7564" t="s">
        <v>7179</v>
      </c>
      <c r="B7564" t="s">
        <v>51</v>
      </c>
      <c r="C7564" t="s">
        <v>5072</v>
      </c>
      <c r="D7564" t="s">
        <v>42</v>
      </c>
      <c r="E7564" s="103">
        <v>0.99941357048182899</v>
      </c>
      <c r="F7564" s="103">
        <v>676064</v>
      </c>
      <c r="G7564" s="103">
        <v>9</v>
      </c>
      <c r="H7564" t="s">
        <v>1078</v>
      </c>
      <c r="I7564" s="103"/>
    </row>
    <row r="7565" spans="1:9" x14ac:dyDescent="0.35">
      <c r="A7565" t="s">
        <v>7180</v>
      </c>
      <c r="B7565" t="s">
        <v>51</v>
      </c>
      <c r="C7565" t="s">
        <v>5072</v>
      </c>
      <c r="D7565" t="s">
        <v>1767</v>
      </c>
      <c r="E7565" s="103">
        <v>0.99752364235812918</v>
      </c>
      <c r="F7565" s="103">
        <v>676064</v>
      </c>
      <c r="G7565" s="103">
        <v>9</v>
      </c>
      <c r="H7565" t="s">
        <v>1078</v>
      </c>
      <c r="I7565" s="103"/>
    </row>
    <row r="7566" spans="1:9" x14ac:dyDescent="0.35">
      <c r="A7566" t="s">
        <v>7181</v>
      </c>
      <c r="B7566" t="s">
        <v>51</v>
      </c>
      <c r="C7566" t="s">
        <v>5072</v>
      </c>
      <c r="D7566" t="s">
        <v>1768</v>
      </c>
      <c r="E7566" s="103">
        <v>0.78821285590034817</v>
      </c>
      <c r="F7566" s="103">
        <v>676064</v>
      </c>
      <c r="G7566" s="103">
        <v>9</v>
      </c>
      <c r="H7566" t="s">
        <v>1078</v>
      </c>
      <c r="I7566" s="103"/>
    </row>
    <row r="7567" spans="1:9" x14ac:dyDescent="0.35">
      <c r="A7567" t="s">
        <v>7182</v>
      </c>
      <c r="B7567" t="s">
        <v>51</v>
      </c>
      <c r="C7567" t="s">
        <v>5072</v>
      </c>
      <c r="D7567" t="s">
        <v>340</v>
      </c>
      <c r="E7567" s="103">
        <v>0.98950754642494654</v>
      </c>
      <c r="F7567" s="103">
        <v>676064</v>
      </c>
      <c r="G7567" s="103">
        <v>9</v>
      </c>
      <c r="H7567" t="s">
        <v>1078</v>
      </c>
      <c r="I7567" s="103"/>
    </row>
    <row r="7568" spans="1:9" x14ac:dyDescent="0.35">
      <c r="A7568" t="s">
        <v>7183</v>
      </c>
      <c r="B7568" t="s">
        <v>51</v>
      </c>
      <c r="C7568" t="s">
        <v>5072</v>
      </c>
      <c r="D7568" t="s">
        <v>777</v>
      </c>
      <c r="E7568" s="103">
        <v>3.491626524732057</v>
      </c>
      <c r="F7568" s="103">
        <v>676064</v>
      </c>
      <c r="G7568" s="103">
        <v>9</v>
      </c>
      <c r="H7568" t="s">
        <v>1078</v>
      </c>
      <c r="I7568" s="103"/>
    </row>
    <row r="7569" spans="1:9" x14ac:dyDescent="0.35">
      <c r="A7569" t="s">
        <v>7378</v>
      </c>
      <c r="B7569" t="s">
        <v>44</v>
      </c>
      <c r="C7569" t="s">
        <v>5072</v>
      </c>
      <c r="D7569" t="s">
        <v>777</v>
      </c>
      <c r="E7569" s="103">
        <v>2.632886827282624E-3</v>
      </c>
      <c r="F7569" s="103">
        <v>676064</v>
      </c>
      <c r="G7569" s="103">
        <v>9</v>
      </c>
      <c r="H7569" t="s">
        <v>54</v>
      </c>
      <c r="I7569" s="103"/>
    </row>
    <row r="7570" spans="1:9" x14ac:dyDescent="0.35">
      <c r="A7570" t="s">
        <v>7379</v>
      </c>
      <c r="B7570" t="s">
        <v>45</v>
      </c>
      <c r="C7570" t="s">
        <v>5072</v>
      </c>
      <c r="D7570" t="s">
        <v>777</v>
      </c>
      <c r="E7570" s="103">
        <v>7.1053983612000063E-3</v>
      </c>
      <c r="F7570" s="103">
        <v>676064</v>
      </c>
      <c r="G7570" s="103">
        <v>9</v>
      </c>
      <c r="H7570" t="s">
        <v>54</v>
      </c>
      <c r="I7570" s="103"/>
    </row>
    <row r="7571" spans="1:9" x14ac:dyDescent="0.35">
      <c r="A7571" t="s">
        <v>7380</v>
      </c>
      <c r="B7571" t="s">
        <v>46</v>
      </c>
      <c r="C7571" t="s">
        <v>5072</v>
      </c>
      <c r="D7571" t="s">
        <v>777</v>
      </c>
      <c r="E7571" s="103">
        <v>1.9546723706591239E-2</v>
      </c>
      <c r="F7571" s="103">
        <v>676064</v>
      </c>
      <c r="G7571" s="103">
        <v>9</v>
      </c>
      <c r="H7571" t="s">
        <v>54</v>
      </c>
      <c r="I7571" s="103"/>
    </row>
    <row r="7572" spans="1:9" x14ac:dyDescent="0.35">
      <c r="A7572" t="s">
        <v>7184</v>
      </c>
      <c r="B7572" t="s">
        <v>51</v>
      </c>
      <c r="C7572" t="s">
        <v>5072</v>
      </c>
      <c r="D7572" t="s">
        <v>776</v>
      </c>
      <c r="E7572" s="103">
        <v>8.9495896050241761</v>
      </c>
      <c r="F7572" s="103">
        <v>676064</v>
      </c>
      <c r="G7572" s="103">
        <v>9</v>
      </c>
      <c r="H7572" t="s">
        <v>1078</v>
      </c>
      <c r="I7572" s="103"/>
    </row>
    <row r="7573" spans="1:9" x14ac:dyDescent="0.35">
      <c r="A7573" t="s">
        <v>7381</v>
      </c>
      <c r="B7573" t="s">
        <v>44</v>
      </c>
      <c r="C7573" t="s">
        <v>5072</v>
      </c>
      <c r="D7573" t="s">
        <v>776</v>
      </c>
      <c r="E7573" s="103">
        <v>2.632886827282624E-3</v>
      </c>
      <c r="F7573" s="103">
        <v>676064</v>
      </c>
      <c r="G7573" s="103">
        <v>9</v>
      </c>
      <c r="H7573" t="s">
        <v>54</v>
      </c>
      <c r="I7573" s="103"/>
    </row>
    <row r="7574" spans="1:9" x14ac:dyDescent="0.35">
      <c r="A7574" t="s">
        <v>7382</v>
      </c>
      <c r="B7574" t="s">
        <v>45</v>
      </c>
      <c r="C7574" t="s">
        <v>5072</v>
      </c>
      <c r="D7574" t="s">
        <v>776</v>
      </c>
      <c r="E7574" s="103">
        <v>1.4628525579139875E-2</v>
      </c>
      <c r="F7574" s="103">
        <v>676064</v>
      </c>
      <c r="G7574" s="103">
        <v>9</v>
      </c>
      <c r="H7574" t="s">
        <v>54</v>
      </c>
      <c r="I7574" s="103"/>
    </row>
    <row r="7575" spans="1:9" x14ac:dyDescent="0.35">
      <c r="A7575" t="s">
        <v>7383</v>
      </c>
      <c r="B7575" t="s">
        <v>46</v>
      </c>
      <c r="C7575" t="s">
        <v>5072</v>
      </c>
      <c r="D7575" t="s">
        <v>776</v>
      </c>
      <c r="E7575" s="103">
        <v>8.3948300413724947E-2</v>
      </c>
      <c r="F7575" s="103">
        <v>676064</v>
      </c>
      <c r="G7575" s="103">
        <v>9</v>
      </c>
      <c r="H7575" t="s">
        <v>54</v>
      </c>
      <c r="I7575" s="103"/>
    </row>
    <row r="7576" spans="1:9" x14ac:dyDescent="0.35">
      <c r="A7576" t="s">
        <v>288</v>
      </c>
      <c r="B7576" t="s">
        <v>49</v>
      </c>
      <c r="C7576" t="s">
        <v>42</v>
      </c>
      <c r="D7576" t="s">
        <v>54</v>
      </c>
      <c r="E7576" s="103">
        <v>0.99841730960382447</v>
      </c>
      <c r="F7576" s="103">
        <v>676064</v>
      </c>
      <c r="G7576" s="103">
        <v>9</v>
      </c>
      <c r="H7576" t="s">
        <v>54</v>
      </c>
      <c r="I7576" s="103"/>
    </row>
    <row r="7577" spans="1:9" x14ac:dyDescent="0.35">
      <c r="A7577" t="s">
        <v>289</v>
      </c>
      <c r="B7577" t="s">
        <v>50</v>
      </c>
      <c r="C7577" t="s">
        <v>42</v>
      </c>
      <c r="D7577" t="s">
        <v>54</v>
      </c>
      <c r="E7577" s="103">
        <v>2071001.7598024944</v>
      </c>
      <c r="F7577" s="103">
        <v>676064</v>
      </c>
      <c r="G7577" s="103">
        <v>9</v>
      </c>
      <c r="H7577" t="s">
        <v>54</v>
      </c>
      <c r="I7577" s="103"/>
    </row>
    <row r="7578" spans="1:9" x14ac:dyDescent="0.35">
      <c r="A7578" t="s">
        <v>1536</v>
      </c>
      <c r="B7578" t="s">
        <v>51</v>
      </c>
      <c r="C7578" t="s">
        <v>42</v>
      </c>
      <c r="D7578" t="s">
        <v>40</v>
      </c>
      <c r="E7578" s="103">
        <v>0.95299053697233616</v>
      </c>
      <c r="F7578" s="103">
        <v>676064</v>
      </c>
      <c r="G7578" s="103">
        <v>9</v>
      </c>
      <c r="H7578" t="s">
        <v>1078</v>
      </c>
      <c r="I7578" s="103"/>
    </row>
    <row r="7579" spans="1:9" x14ac:dyDescent="0.35">
      <c r="A7579" t="s">
        <v>7185</v>
      </c>
      <c r="B7579" t="s">
        <v>51</v>
      </c>
      <c r="C7579" t="s">
        <v>42</v>
      </c>
      <c r="D7579" t="s">
        <v>5070</v>
      </c>
      <c r="E7579" s="103">
        <v>1.0017573220757117</v>
      </c>
      <c r="F7579" s="103">
        <v>676064</v>
      </c>
      <c r="G7579" s="103">
        <v>9</v>
      </c>
      <c r="H7579" t="s">
        <v>1078</v>
      </c>
      <c r="I7579" s="103"/>
    </row>
    <row r="7580" spans="1:9" x14ac:dyDescent="0.35">
      <c r="A7580" t="s">
        <v>7186</v>
      </c>
      <c r="B7580" t="s">
        <v>51</v>
      </c>
      <c r="C7580" t="s">
        <v>42</v>
      </c>
      <c r="D7580" t="s">
        <v>5071</v>
      </c>
      <c r="E7580" s="103">
        <v>0.95186161402406644</v>
      </c>
      <c r="F7580" s="103">
        <v>676064</v>
      </c>
      <c r="G7580" s="103">
        <v>9</v>
      </c>
      <c r="H7580" t="s">
        <v>1078</v>
      </c>
      <c r="I7580" s="103"/>
    </row>
    <row r="7581" spans="1:9" x14ac:dyDescent="0.35">
      <c r="A7581" t="s">
        <v>7187</v>
      </c>
      <c r="B7581" t="s">
        <v>51</v>
      </c>
      <c r="C7581" t="s">
        <v>42</v>
      </c>
      <c r="D7581" t="s">
        <v>5072</v>
      </c>
      <c r="E7581" s="103">
        <v>0.99815470857118083</v>
      </c>
      <c r="F7581" s="103">
        <v>676064</v>
      </c>
      <c r="G7581" s="103">
        <v>9</v>
      </c>
      <c r="H7581" t="s">
        <v>1078</v>
      </c>
      <c r="I7581" s="103"/>
    </row>
    <row r="7582" spans="1:9" x14ac:dyDescent="0.35">
      <c r="A7582" t="s">
        <v>1537</v>
      </c>
      <c r="B7582" t="s">
        <v>51</v>
      </c>
      <c r="C7582" t="s">
        <v>42</v>
      </c>
      <c r="D7582" t="s">
        <v>42</v>
      </c>
      <c r="E7582" s="103">
        <v>1</v>
      </c>
      <c r="F7582" s="103">
        <v>676064</v>
      </c>
      <c r="G7582" s="103">
        <v>9</v>
      </c>
      <c r="H7582" t="s">
        <v>1078</v>
      </c>
      <c r="I7582" s="103"/>
    </row>
    <row r="7583" spans="1:9" x14ac:dyDescent="0.35">
      <c r="A7583" t="s">
        <v>2493</v>
      </c>
      <c r="B7583" t="s">
        <v>51</v>
      </c>
      <c r="C7583" t="s">
        <v>42</v>
      </c>
      <c r="D7583" t="s">
        <v>1767</v>
      </c>
      <c r="E7583" s="103">
        <v>0.99810311592620782</v>
      </c>
      <c r="F7583" s="103">
        <v>676064</v>
      </c>
      <c r="G7583" s="103">
        <v>9</v>
      </c>
      <c r="H7583" t="s">
        <v>1078</v>
      </c>
      <c r="I7583" s="103"/>
    </row>
    <row r="7584" spans="1:9" x14ac:dyDescent="0.35">
      <c r="A7584" t="s">
        <v>2494</v>
      </c>
      <c r="B7584" t="s">
        <v>51</v>
      </c>
      <c r="C7584" t="s">
        <v>42</v>
      </c>
      <c r="D7584" t="s">
        <v>1768</v>
      </c>
      <c r="E7584" s="103">
        <v>0.78837096739145995</v>
      </c>
      <c r="F7584" s="103">
        <v>676064</v>
      </c>
      <c r="G7584" s="103">
        <v>9</v>
      </c>
      <c r="H7584" t="s">
        <v>1078</v>
      </c>
      <c r="I7584" s="103"/>
    </row>
    <row r="7585" spans="1:9" x14ac:dyDescent="0.35">
      <c r="A7585" t="s">
        <v>1538</v>
      </c>
      <c r="B7585" t="s">
        <v>51</v>
      </c>
      <c r="C7585" t="s">
        <v>42</v>
      </c>
      <c r="D7585" t="s">
        <v>340</v>
      </c>
      <c r="E7585" s="103">
        <v>0.98931800990323371</v>
      </c>
      <c r="F7585" s="103">
        <v>676064</v>
      </c>
      <c r="G7585" s="103">
        <v>9</v>
      </c>
      <c r="H7585" t="s">
        <v>1078</v>
      </c>
      <c r="I7585" s="103"/>
    </row>
    <row r="7586" spans="1:9" x14ac:dyDescent="0.35">
      <c r="A7586" t="s">
        <v>1539</v>
      </c>
      <c r="B7586" t="s">
        <v>51</v>
      </c>
      <c r="C7586" t="s">
        <v>42</v>
      </c>
      <c r="D7586" t="s">
        <v>777</v>
      </c>
      <c r="E7586" s="103">
        <v>3.4929029350077396</v>
      </c>
      <c r="F7586" s="103">
        <v>676064</v>
      </c>
      <c r="G7586" s="103">
        <v>9</v>
      </c>
      <c r="H7586" t="s">
        <v>1078</v>
      </c>
      <c r="I7586" s="103"/>
    </row>
    <row r="7587" spans="1:9" x14ac:dyDescent="0.35">
      <c r="A7587" t="s">
        <v>707</v>
      </c>
      <c r="B7587" t="s">
        <v>44</v>
      </c>
      <c r="C7587" t="s">
        <v>42</v>
      </c>
      <c r="D7587" t="s">
        <v>777</v>
      </c>
      <c r="E7587" s="103">
        <v>1.58269039617551E-3</v>
      </c>
      <c r="F7587" s="103">
        <v>676064</v>
      </c>
      <c r="G7587" s="103">
        <v>9</v>
      </c>
      <c r="H7587" t="s">
        <v>54</v>
      </c>
      <c r="I7587" s="103"/>
    </row>
    <row r="7588" spans="1:9" x14ac:dyDescent="0.35">
      <c r="A7588" t="s">
        <v>708</v>
      </c>
      <c r="B7588" t="s">
        <v>45</v>
      </c>
      <c r="C7588" t="s">
        <v>42</v>
      </c>
      <c r="D7588" t="s">
        <v>777</v>
      </c>
      <c r="E7588" s="103">
        <v>3.7870639907364115E-3</v>
      </c>
      <c r="F7588" s="103">
        <v>676064</v>
      </c>
      <c r="G7588" s="103">
        <v>9</v>
      </c>
      <c r="H7588" t="s">
        <v>54</v>
      </c>
      <c r="I7588" s="103"/>
    </row>
    <row r="7589" spans="1:9" x14ac:dyDescent="0.35">
      <c r="A7589" t="s">
        <v>709</v>
      </c>
      <c r="B7589" t="s">
        <v>46</v>
      </c>
      <c r="C7589" t="s">
        <v>42</v>
      </c>
      <c r="D7589" t="s">
        <v>777</v>
      </c>
      <c r="E7589" s="103">
        <v>9.0616925229812725E-3</v>
      </c>
      <c r="F7589" s="103">
        <v>676064</v>
      </c>
      <c r="G7589" s="103">
        <v>9</v>
      </c>
      <c r="H7589" t="s">
        <v>54</v>
      </c>
      <c r="I7589" s="103"/>
    </row>
    <row r="7590" spans="1:9" x14ac:dyDescent="0.35">
      <c r="A7590" t="s">
        <v>1540</v>
      </c>
      <c r="B7590" t="s">
        <v>51</v>
      </c>
      <c r="C7590" t="s">
        <v>42</v>
      </c>
      <c r="D7590" t="s">
        <v>776</v>
      </c>
      <c r="E7590" s="103">
        <v>8.9538792149427735</v>
      </c>
      <c r="F7590" s="103">
        <v>676064</v>
      </c>
      <c r="G7590" s="103">
        <v>9</v>
      </c>
      <c r="H7590" t="s">
        <v>1078</v>
      </c>
      <c r="I7590" s="103"/>
    </row>
    <row r="7591" spans="1:9" x14ac:dyDescent="0.35">
      <c r="A7591" t="s">
        <v>711</v>
      </c>
      <c r="B7591" t="s">
        <v>44</v>
      </c>
      <c r="C7591" t="s">
        <v>42</v>
      </c>
      <c r="D7591" t="s">
        <v>776</v>
      </c>
      <c r="E7591" s="103">
        <v>1.58269039617551E-3</v>
      </c>
      <c r="F7591" s="103">
        <v>676064</v>
      </c>
      <c r="G7591" s="103">
        <v>9</v>
      </c>
      <c r="H7591" t="s">
        <v>54</v>
      </c>
      <c r="I7591" s="103"/>
    </row>
    <row r="7592" spans="1:9" x14ac:dyDescent="0.35">
      <c r="A7592" t="s">
        <v>712</v>
      </c>
      <c r="B7592" t="s">
        <v>45</v>
      </c>
      <c r="C7592" t="s">
        <v>42</v>
      </c>
      <c r="D7592" t="s">
        <v>776</v>
      </c>
      <c r="E7592" s="103">
        <v>7.4949991972745383E-3</v>
      </c>
      <c r="F7592" s="103">
        <v>676064</v>
      </c>
      <c r="G7592" s="103">
        <v>9</v>
      </c>
      <c r="H7592" t="s">
        <v>54</v>
      </c>
      <c r="I7592" s="103"/>
    </row>
    <row r="7593" spans="1:9" x14ac:dyDescent="0.35">
      <c r="A7593" t="s">
        <v>713</v>
      </c>
      <c r="B7593" t="s">
        <v>46</v>
      </c>
      <c r="C7593" t="s">
        <v>42</v>
      </c>
      <c r="D7593" t="s">
        <v>776</v>
      </c>
      <c r="E7593" s="103">
        <v>3.549336746660179E-2</v>
      </c>
      <c r="F7593" s="103">
        <v>676064</v>
      </c>
      <c r="G7593" s="103">
        <v>9</v>
      </c>
      <c r="H7593" t="s">
        <v>54</v>
      </c>
      <c r="I7593" s="103"/>
    </row>
    <row r="7594" spans="1:9" x14ac:dyDescent="0.35">
      <c r="A7594" t="s">
        <v>2495</v>
      </c>
      <c r="B7594" t="s">
        <v>49</v>
      </c>
      <c r="C7594" t="s">
        <v>1767</v>
      </c>
      <c r="D7594" t="s">
        <v>54</v>
      </c>
      <c r="E7594" s="103">
        <v>0.99841730960382447</v>
      </c>
      <c r="F7594" s="103">
        <v>676064</v>
      </c>
      <c r="G7594" s="103">
        <v>9</v>
      </c>
      <c r="H7594" t="s">
        <v>54</v>
      </c>
      <c r="I7594" s="103"/>
    </row>
    <row r="7595" spans="1:9" x14ac:dyDescent="0.35">
      <c r="A7595" t="s">
        <v>2496</v>
      </c>
      <c r="B7595" t="s">
        <v>50</v>
      </c>
      <c r="C7595" t="s">
        <v>1767</v>
      </c>
      <c r="D7595" t="s">
        <v>54</v>
      </c>
      <c r="E7595" s="103">
        <v>2074802.8296562296</v>
      </c>
      <c r="F7595" s="103">
        <v>676064</v>
      </c>
      <c r="G7595" s="103">
        <v>9</v>
      </c>
      <c r="H7595" t="s">
        <v>54</v>
      </c>
      <c r="I7595" s="103"/>
    </row>
    <row r="7596" spans="1:9" x14ac:dyDescent="0.35">
      <c r="A7596" t="s">
        <v>2497</v>
      </c>
      <c r="B7596" t="s">
        <v>51</v>
      </c>
      <c r="C7596" t="s">
        <v>1767</v>
      </c>
      <c r="D7596" t="s">
        <v>40</v>
      </c>
      <c r="E7596" s="103">
        <v>0.95478499841338793</v>
      </c>
      <c r="F7596" s="103">
        <v>676064</v>
      </c>
      <c r="G7596" s="103">
        <v>9</v>
      </c>
      <c r="H7596" t="s">
        <v>1078</v>
      </c>
      <c r="I7596" s="103"/>
    </row>
    <row r="7597" spans="1:9" x14ac:dyDescent="0.35">
      <c r="A7597" t="s">
        <v>7188</v>
      </c>
      <c r="B7597" t="s">
        <v>51</v>
      </c>
      <c r="C7597" t="s">
        <v>1767</v>
      </c>
      <c r="D7597" t="s">
        <v>5070</v>
      </c>
      <c r="E7597" s="103">
        <v>1.0036691177771651</v>
      </c>
      <c r="F7597" s="103">
        <v>676064</v>
      </c>
      <c r="G7597" s="103">
        <v>9</v>
      </c>
      <c r="H7597" t="s">
        <v>1078</v>
      </c>
      <c r="I7597" s="103"/>
    </row>
    <row r="7598" spans="1:9" x14ac:dyDescent="0.35">
      <c r="A7598" t="s">
        <v>7189</v>
      </c>
      <c r="B7598" t="s">
        <v>51</v>
      </c>
      <c r="C7598" t="s">
        <v>1767</v>
      </c>
      <c r="D7598" t="s">
        <v>5071</v>
      </c>
      <c r="E7598" s="103">
        <v>0.95364557577254783</v>
      </c>
      <c r="F7598" s="103">
        <v>676064</v>
      </c>
      <c r="G7598" s="103">
        <v>9</v>
      </c>
      <c r="H7598" t="s">
        <v>1078</v>
      </c>
      <c r="I7598" s="103"/>
    </row>
    <row r="7599" spans="1:9" x14ac:dyDescent="0.35">
      <c r="A7599" t="s">
        <v>7190</v>
      </c>
      <c r="B7599" t="s">
        <v>51</v>
      </c>
      <c r="C7599" t="s">
        <v>1767</v>
      </c>
      <c r="D7599" t="s">
        <v>5072</v>
      </c>
      <c r="E7599" s="103">
        <v>1.000053128156233</v>
      </c>
      <c r="F7599" s="103">
        <v>676064</v>
      </c>
      <c r="G7599" s="103">
        <v>9</v>
      </c>
      <c r="H7599" t="s">
        <v>1078</v>
      </c>
      <c r="I7599" s="103"/>
    </row>
    <row r="7600" spans="1:9" x14ac:dyDescent="0.35">
      <c r="A7600" t="s">
        <v>2498</v>
      </c>
      <c r="B7600" t="s">
        <v>51</v>
      </c>
      <c r="C7600" t="s">
        <v>1767</v>
      </c>
      <c r="D7600" t="s">
        <v>42</v>
      </c>
      <c r="E7600" s="103">
        <v>1.0019070575382805</v>
      </c>
      <c r="F7600" s="103">
        <v>676064</v>
      </c>
      <c r="G7600" s="103">
        <v>9</v>
      </c>
      <c r="H7600" t="s">
        <v>1078</v>
      </c>
      <c r="I7600" s="103"/>
    </row>
    <row r="7601" spans="1:9" x14ac:dyDescent="0.35">
      <c r="A7601" t="s">
        <v>2499</v>
      </c>
      <c r="B7601" t="s">
        <v>51</v>
      </c>
      <c r="C7601" t="s">
        <v>1767</v>
      </c>
      <c r="D7601" t="s">
        <v>1767</v>
      </c>
      <c r="E7601" s="103">
        <v>1</v>
      </c>
      <c r="F7601" s="103">
        <v>676064</v>
      </c>
      <c r="G7601" s="103">
        <v>9</v>
      </c>
      <c r="H7601" t="s">
        <v>1078</v>
      </c>
      <c r="I7601" s="103"/>
    </row>
    <row r="7602" spans="1:9" x14ac:dyDescent="0.35">
      <c r="A7602" t="s">
        <v>2500</v>
      </c>
      <c r="B7602" t="s">
        <v>51</v>
      </c>
      <c r="C7602" t="s">
        <v>1767</v>
      </c>
      <c r="D7602" t="s">
        <v>1768</v>
      </c>
      <c r="E7602" s="103">
        <v>0.78973218073333118</v>
      </c>
      <c r="F7602" s="103">
        <v>676064</v>
      </c>
      <c r="G7602" s="103">
        <v>9</v>
      </c>
      <c r="H7602" t="s">
        <v>1078</v>
      </c>
      <c r="I7602" s="103"/>
    </row>
    <row r="7603" spans="1:9" x14ac:dyDescent="0.35">
      <c r="A7603" t="s">
        <v>2501</v>
      </c>
      <c r="B7603" t="s">
        <v>51</v>
      </c>
      <c r="C7603" t="s">
        <v>1767</v>
      </c>
      <c r="D7603" t="s">
        <v>340</v>
      </c>
      <c r="E7603" s="103">
        <v>0.9912187215654612</v>
      </c>
      <c r="F7603" s="103">
        <v>676064</v>
      </c>
      <c r="G7603" s="103">
        <v>9</v>
      </c>
      <c r="H7603" t="s">
        <v>1078</v>
      </c>
      <c r="I7603" s="103"/>
    </row>
    <row r="7604" spans="1:9" x14ac:dyDescent="0.35">
      <c r="A7604" t="s">
        <v>2502</v>
      </c>
      <c r="B7604" t="s">
        <v>51</v>
      </c>
      <c r="C7604" t="s">
        <v>1767</v>
      </c>
      <c r="D7604" t="s">
        <v>777</v>
      </c>
      <c r="E7604" s="103">
        <v>3.4989785520160845</v>
      </c>
      <c r="F7604" s="103">
        <v>676064</v>
      </c>
      <c r="G7604" s="103">
        <v>9</v>
      </c>
      <c r="H7604" t="s">
        <v>1078</v>
      </c>
      <c r="I7604" s="103"/>
    </row>
    <row r="7605" spans="1:9" x14ac:dyDescent="0.35">
      <c r="A7605" t="s">
        <v>2503</v>
      </c>
      <c r="B7605" t="s">
        <v>44</v>
      </c>
      <c r="C7605" t="s">
        <v>1767</v>
      </c>
      <c r="D7605" t="s">
        <v>777</v>
      </c>
      <c r="E7605" s="103">
        <v>1.58269039617551E-3</v>
      </c>
      <c r="F7605" s="103">
        <v>676064</v>
      </c>
      <c r="G7605" s="103">
        <v>9</v>
      </c>
      <c r="H7605" t="s">
        <v>54</v>
      </c>
      <c r="I7605" s="103"/>
    </row>
    <row r="7606" spans="1:9" x14ac:dyDescent="0.35">
      <c r="A7606" t="s">
        <v>2504</v>
      </c>
      <c r="B7606" t="s">
        <v>45</v>
      </c>
      <c r="C7606" t="s">
        <v>1767</v>
      </c>
      <c r="D7606" t="s">
        <v>777</v>
      </c>
      <c r="E7606" s="103">
        <v>3.7782285091817963E-3</v>
      </c>
      <c r="F7606" s="103">
        <v>676064</v>
      </c>
      <c r="G7606" s="103">
        <v>9</v>
      </c>
      <c r="H7606" t="s">
        <v>54</v>
      </c>
      <c r="I7606" s="103"/>
    </row>
    <row r="7607" spans="1:9" x14ac:dyDescent="0.35">
      <c r="A7607" t="s">
        <v>2505</v>
      </c>
      <c r="B7607" t="s">
        <v>46</v>
      </c>
      <c r="C7607" t="s">
        <v>1767</v>
      </c>
      <c r="D7607" t="s">
        <v>777</v>
      </c>
      <c r="E7607" s="103">
        <v>9.0194580532617814E-3</v>
      </c>
      <c r="F7607" s="103">
        <v>676064</v>
      </c>
      <c r="G7607" s="103">
        <v>9</v>
      </c>
      <c r="H7607" t="s">
        <v>54</v>
      </c>
      <c r="I7607" s="103"/>
    </row>
    <row r="7608" spans="1:9" x14ac:dyDescent="0.35">
      <c r="A7608" t="s">
        <v>2506</v>
      </c>
      <c r="B7608" t="s">
        <v>51</v>
      </c>
      <c r="C7608" t="s">
        <v>1767</v>
      </c>
      <c r="D7608" t="s">
        <v>776</v>
      </c>
      <c r="E7608" s="103">
        <v>8.970078642883502</v>
      </c>
      <c r="F7608" s="103">
        <v>676064</v>
      </c>
      <c r="G7608" s="103">
        <v>9</v>
      </c>
      <c r="H7608" t="s">
        <v>1078</v>
      </c>
      <c r="I7608" s="103"/>
    </row>
    <row r="7609" spans="1:9" x14ac:dyDescent="0.35">
      <c r="A7609" t="s">
        <v>2507</v>
      </c>
      <c r="B7609" t="s">
        <v>44</v>
      </c>
      <c r="C7609" t="s">
        <v>1767</v>
      </c>
      <c r="D7609" t="s">
        <v>776</v>
      </c>
      <c r="E7609" s="103">
        <v>1.58269039617551E-3</v>
      </c>
      <c r="F7609" s="103">
        <v>676064</v>
      </c>
      <c r="G7609" s="103">
        <v>9</v>
      </c>
      <c r="H7609" t="s">
        <v>54</v>
      </c>
      <c r="I7609" s="103"/>
    </row>
    <row r="7610" spans="1:9" x14ac:dyDescent="0.35">
      <c r="A7610" t="s">
        <v>2508</v>
      </c>
      <c r="B7610" t="s">
        <v>45</v>
      </c>
      <c r="C7610" t="s">
        <v>1767</v>
      </c>
      <c r="D7610" t="s">
        <v>776</v>
      </c>
      <c r="E7610" s="103">
        <v>7.4713013150369571E-3</v>
      </c>
      <c r="F7610" s="103">
        <v>676064</v>
      </c>
      <c r="G7610" s="103">
        <v>9</v>
      </c>
      <c r="H7610" t="s">
        <v>54</v>
      </c>
      <c r="I7610" s="103"/>
    </row>
    <row r="7611" spans="1:9" x14ac:dyDescent="0.35">
      <c r="A7611" t="s">
        <v>2509</v>
      </c>
      <c r="B7611" t="s">
        <v>46</v>
      </c>
      <c r="C7611" t="s">
        <v>1767</v>
      </c>
      <c r="D7611" t="s">
        <v>776</v>
      </c>
      <c r="E7611" s="103">
        <v>3.5269277164746142E-2</v>
      </c>
      <c r="F7611" s="103">
        <v>676064</v>
      </c>
      <c r="G7611" s="103">
        <v>9</v>
      </c>
      <c r="H7611" t="s">
        <v>54</v>
      </c>
      <c r="I7611" s="103"/>
    </row>
    <row r="7612" spans="1:9" x14ac:dyDescent="0.35">
      <c r="A7612" t="s">
        <v>2510</v>
      </c>
      <c r="B7612" t="s">
        <v>49</v>
      </c>
      <c r="C7612" t="s">
        <v>1768</v>
      </c>
      <c r="D7612" t="s">
        <v>54</v>
      </c>
      <c r="E7612" s="103">
        <v>0.99841730960382447</v>
      </c>
      <c r="F7612" s="103">
        <v>676064</v>
      </c>
      <c r="G7612" s="103">
        <v>9</v>
      </c>
      <c r="H7612" t="s">
        <v>54</v>
      </c>
      <c r="I7612" s="103"/>
    </row>
    <row r="7613" spans="1:9" x14ac:dyDescent="0.35">
      <c r="A7613" t="s">
        <v>2511</v>
      </c>
      <c r="B7613" t="s">
        <v>50</v>
      </c>
      <c r="C7613" t="s">
        <v>1768</v>
      </c>
      <c r="D7613" t="s">
        <v>54</v>
      </c>
      <c r="E7613" s="103">
        <v>2724867.0537173217</v>
      </c>
      <c r="F7613" s="103">
        <v>676064</v>
      </c>
      <c r="G7613" s="103">
        <v>9</v>
      </c>
      <c r="H7613" t="s">
        <v>54</v>
      </c>
      <c r="I7613" s="103"/>
    </row>
    <row r="7614" spans="1:9" x14ac:dyDescent="0.35">
      <c r="A7614" t="s">
        <v>2512</v>
      </c>
      <c r="B7614" t="s">
        <v>51</v>
      </c>
      <c r="C7614" t="s">
        <v>1768</v>
      </c>
      <c r="D7614" t="s">
        <v>40</v>
      </c>
      <c r="E7614" s="103">
        <v>1.259471339658121</v>
      </c>
      <c r="F7614" s="103">
        <v>676064</v>
      </c>
      <c r="G7614" s="103">
        <v>9</v>
      </c>
      <c r="H7614" t="s">
        <v>1078</v>
      </c>
      <c r="I7614" s="103"/>
    </row>
    <row r="7615" spans="1:9" x14ac:dyDescent="0.35">
      <c r="A7615" t="s">
        <v>7191</v>
      </c>
      <c r="B7615" t="s">
        <v>51</v>
      </c>
      <c r="C7615" t="s">
        <v>1768</v>
      </c>
      <c r="D7615" t="s">
        <v>5070</v>
      </c>
      <c r="E7615" s="103">
        <v>1.3281571781405743</v>
      </c>
      <c r="F7615" s="103">
        <v>676064</v>
      </c>
      <c r="G7615" s="103">
        <v>9</v>
      </c>
      <c r="H7615" t="s">
        <v>1078</v>
      </c>
      <c r="I7615" s="103"/>
    </row>
    <row r="7616" spans="1:9" x14ac:dyDescent="0.35">
      <c r="A7616" t="s">
        <v>7192</v>
      </c>
      <c r="B7616" t="s">
        <v>51</v>
      </c>
      <c r="C7616" t="s">
        <v>1768</v>
      </c>
      <c r="D7616" t="s">
        <v>5071</v>
      </c>
      <c r="E7616" s="103">
        <v>1.2575302073303252</v>
      </c>
      <c r="F7616" s="103">
        <v>676064</v>
      </c>
      <c r="G7616" s="103">
        <v>9</v>
      </c>
      <c r="H7616" t="s">
        <v>1078</v>
      </c>
      <c r="I7616" s="103"/>
    </row>
    <row r="7617" spans="1:9" x14ac:dyDescent="0.35">
      <c r="A7617" t="s">
        <v>7193</v>
      </c>
      <c r="B7617" t="s">
        <v>51</v>
      </c>
      <c r="C7617" t="s">
        <v>1768</v>
      </c>
      <c r="D7617" t="s">
        <v>5072</v>
      </c>
      <c r="E7617" s="103">
        <v>1.3231539414317681</v>
      </c>
      <c r="F7617" s="103">
        <v>676064</v>
      </c>
      <c r="G7617" s="103">
        <v>9</v>
      </c>
      <c r="H7617" t="s">
        <v>1078</v>
      </c>
      <c r="I7617" s="103"/>
    </row>
    <row r="7618" spans="1:9" x14ac:dyDescent="0.35">
      <c r="A7618" t="s">
        <v>2513</v>
      </c>
      <c r="B7618" t="s">
        <v>51</v>
      </c>
      <c r="C7618" t="s">
        <v>1768</v>
      </c>
      <c r="D7618" t="s">
        <v>42</v>
      </c>
      <c r="E7618" s="103">
        <v>1.325501591371653</v>
      </c>
      <c r="F7618" s="103">
        <v>676064</v>
      </c>
      <c r="G7618" s="103">
        <v>9</v>
      </c>
      <c r="H7618" t="s">
        <v>1078</v>
      </c>
      <c r="I7618" s="103"/>
    </row>
    <row r="7619" spans="1:9" x14ac:dyDescent="0.35">
      <c r="A7619" t="s">
        <v>2514</v>
      </c>
      <c r="B7619" t="s">
        <v>51</v>
      </c>
      <c r="C7619" t="s">
        <v>1768</v>
      </c>
      <c r="D7619" t="s">
        <v>1767</v>
      </c>
      <c r="E7619" s="103">
        <v>1.3227002290978396</v>
      </c>
      <c r="F7619" s="103">
        <v>676064</v>
      </c>
      <c r="G7619" s="103">
        <v>9</v>
      </c>
      <c r="H7619" t="s">
        <v>1078</v>
      </c>
      <c r="I7619" s="103"/>
    </row>
    <row r="7620" spans="1:9" x14ac:dyDescent="0.35">
      <c r="A7620" t="s">
        <v>2515</v>
      </c>
      <c r="B7620" t="s">
        <v>51</v>
      </c>
      <c r="C7620" t="s">
        <v>1768</v>
      </c>
      <c r="D7620" t="s">
        <v>1768</v>
      </c>
      <c r="E7620" s="103">
        <v>1</v>
      </c>
      <c r="F7620" s="103">
        <v>676064</v>
      </c>
      <c r="G7620" s="103">
        <v>9</v>
      </c>
      <c r="H7620" t="s">
        <v>1078</v>
      </c>
      <c r="I7620" s="103"/>
    </row>
    <row r="7621" spans="1:9" x14ac:dyDescent="0.35">
      <c r="A7621" t="s">
        <v>2516</v>
      </c>
      <c r="B7621" t="s">
        <v>51</v>
      </c>
      <c r="C7621" t="s">
        <v>1768</v>
      </c>
      <c r="D7621" t="s">
        <v>340</v>
      </c>
      <c r="E7621" s="103">
        <v>1.3124886326708072</v>
      </c>
      <c r="F7621" s="103">
        <v>676064</v>
      </c>
      <c r="G7621" s="103">
        <v>9</v>
      </c>
      <c r="H7621" t="s">
        <v>1078</v>
      </c>
      <c r="I7621" s="103"/>
    </row>
    <row r="7622" spans="1:9" x14ac:dyDescent="0.35">
      <c r="A7622" t="s">
        <v>2517</v>
      </c>
      <c r="B7622" t="s">
        <v>51</v>
      </c>
      <c r="C7622" t="s">
        <v>1768</v>
      </c>
      <c r="D7622" t="s">
        <v>777</v>
      </c>
      <c r="E7622" s="103">
        <v>4.5806629749963301</v>
      </c>
      <c r="F7622" s="103">
        <v>676064</v>
      </c>
      <c r="G7622" s="103">
        <v>9</v>
      </c>
      <c r="H7622" t="s">
        <v>1078</v>
      </c>
      <c r="I7622" s="103"/>
    </row>
    <row r="7623" spans="1:9" x14ac:dyDescent="0.35">
      <c r="A7623" t="s">
        <v>2518</v>
      </c>
      <c r="B7623" t="s">
        <v>44</v>
      </c>
      <c r="C7623" t="s">
        <v>1768</v>
      </c>
      <c r="D7623" t="s">
        <v>777</v>
      </c>
      <c r="E7623" s="103">
        <v>1.58269039617551E-3</v>
      </c>
      <c r="F7623" s="103">
        <v>676064</v>
      </c>
      <c r="G7623" s="103">
        <v>9</v>
      </c>
      <c r="H7623" t="s">
        <v>54</v>
      </c>
      <c r="I7623" s="103"/>
    </row>
    <row r="7624" spans="1:9" x14ac:dyDescent="0.35">
      <c r="A7624" t="s">
        <v>2519</v>
      </c>
      <c r="B7624" t="s">
        <v>45</v>
      </c>
      <c r="C7624" t="s">
        <v>1768</v>
      </c>
      <c r="D7624" t="s">
        <v>777</v>
      </c>
      <c r="E7624" s="103">
        <v>2.9679016477849405E-3</v>
      </c>
      <c r="F7624" s="103">
        <v>676064</v>
      </c>
      <c r="G7624" s="103">
        <v>9</v>
      </c>
      <c r="H7624" t="s">
        <v>54</v>
      </c>
      <c r="I7624" s="103"/>
    </row>
    <row r="7625" spans="1:9" x14ac:dyDescent="0.35">
      <c r="A7625" t="s">
        <v>2520</v>
      </c>
      <c r="B7625" t="s">
        <v>46</v>
      </c>
      <c r="C7625" t="s">
        <v>1768</v>
      </c>
      <c r="D7625" t="s">
        <v>777</v>
      </c>
      <c r="E7625" s="103">
        <v>5.565485490978247E-3</v>
      </c>
      <c r="F7625" s="103">
        <v>676064</v>
      </c>
      <c r="G7625" s="103">
        <v>9</v>
      </c>
      <c r="H7625" t="s">
        <v>54</v>
      </c>
      <c r="I7625" s="103"/>
    </row>
    <row r="7626" spans="1:9" x14ac:dyDescent="0.35">
      <c r="A7626" t="s">
        <v>2521</v>
      </c>
      <c r="B7626" t="s">
        <v>51</v>
      </c>
      <c r="C7626" t="s">
        <v>1768</v>
      </c>
      <c r="D7626" t="s">
        <v>776</v>
      </c>
      <c r="E7626" s="103">
        <v>11.768388976216388</v>
      </c>
      <c r="F7626" s="103">
        <v>676064</v>
      </c>
      <c r="G7626" s="103">
        <v>9</v>
      </c>
      <c r="H7626" t="s">
        <v>1078</v>
      </c>
      <c r="I7626" s="103"/>
    </row>
    <row r="7627" spans="1:9" x14ac:dyDescent="0.35">
      <c r="A7627" t="s">
        <v>2522</v>
      </c>
      <c r="B7627" t="s">
        <v>44</v>
      </c>
      <c r="C7627" t="s">
        <v>1768</v>
      </c>
      <c r="D7627" t="s">
        <v>776</v>
      </c>
      <c r="E7627" s="103">
        <v>1.58269039617551E-3</v>
      </c>
      <c r="F7627" s="103">
        <v>676064</v>
      </c>
      <c r="G7627" s="103">
        <v>9</v>
      </c>
      <c r="H7627" t="s">
        <v>54</v>
      </c>
      <c r="I7627" s="103"/>
    </row>
    <row r="7628" spans="1:9" x14ac:dyDescent="0.35">
      <c r="A7628" t="s">
        <v>2523</v>
      </c>
      <c r="B7628" t="s">
        <v>45</v>
      </c>
      <c r="C7628" t="s">
        <v>1768</v>
      </c>
      <c r="D7628" t="s">
        <v>776</v>
      </c>
      <c r="E7628" s="103">
        <v>5.2979396381171431E-3</v>
      </c>
      <c r="F7628" s="103">
        <v>676064</v>
      </c>
      <c r="G7628" s="103">
        <v>9</v>
      </c>
      <c r="H7628" t="s">
        <v>54</v>
      </c>
      <c r="I7628" s="103"/>
    </row>
    <row r="7629" spans="1:9" x14ac:dyDescent="0.35">
      <c r="A7629" t="s">
        <v>2524</v>
      </c>
      <c r="B7629" t="s">
        <v>46</v>
      </c>
      <c r="C7629" t="s">
        <v>1768</v>
      </c>
      <c r="D7629" t="s">
        <v>776</v>
      </c>
      <c r="E7629" s="103">
        <v>1.7734462354843033E-2</v>
      </c>
      <c r="F7629" s="103">
        <v>676064</v>
      </c>
      <c r="G7629" s="103">
        <v>9</v>
      </c>
      <c r="H7629" t="s">
        <v>54</v>
      </c>
      <c r="I7629" s="103"/>
    </row>
    <row r="7630" spans="1:9" x14ac:dyDescent="0.35">
      <c r="A7630" t="s">
        <v>416</v>
      </c>
      <c r="B7630" t="s">
        <v>49</v>
      </c>
      <c r="C7630" t="s">
        <v>340</v>
      </c>
      <c r="D7630" t="s">
        <v>54</v>
      </c>
      <c r="E7630" s="103">
        <v>1</v>
      </c>
      <c r="F7630" s="103">
        <v>676064</v>
      </c>
      <c r="G7630" s="103">
        <v>9</v>
      </c>
      <c r="H7630" t="s">
        <v>54</v>
      </c>
      <c r="I7630" s="103"/>
    </row>
    <row r="7631" spans="1:9" x14ac:dyDescent="0.35">
      <c r="A7631" t="s">
        <v>417</v>
      </c>
      <c r="B7631" t="s">
        <v>50</v>
      </c>
      <c r="C7631" t="s">
        <v>340</v>
      </c>
      <c r="D7631" t="s">
        <v>54</v>
      </c>
      <c r="E7631" s="103">
        <v>2222138.0592263713</v>
      </c>
      <c r="F7631" s="103">
        <v>676064</v>
      </c>
      <c r="G7631" s="103">
        <v>9</v>
      </c>
      <c r="H7631" t="s">
        <v>54</v>
      </c>
      <c r="I7631" s="103"/>
    </row>
    <row r="7632" spans="1:9" x14ac:dyDescent="0.35">
      <c r="A7632" t="s">
        <v>1541</v>
      </c>
      <c r="B7632" t="s">
        <v>51</v>
      </c>
      <c r="C7632" t="s">
        <v>340</v>
      </c>
      <c r="D7632" t="s">
        <v>40</v>
      </c>
      <c r="E7632" s="103">
        <v>1.019438973251005</v>
      </c>
      <c r="F7632" s="103">
        <v>676064</v>
      </c>
      <c r="G7632" s="103">
        <v>9</v>
      </c>
      <c r="H7632" t="s">
        <v>1078</v>
      </c>
      <c r="I7632" s="103"/>
    </row>
    <row r="7633" spans="1:9" x14ac:dyDescent="0.35">
      <c r="A7633" t="s">
        <v>7194</v>
      </c>
      <c r="B7633" t="s">
        <v>51</v>
      </c>
      <c r="C7633" t="s">
        <v>340</v>
      </c>
      <c r="D7633" t="s">
        <v>5070</v>
      </c>
      <c r="E7633" s="103">
        <v>0.97754115796155294</v>
      </c>
      <c r="F7633" s="103">
        <v>676064</v>
      </c>
      <c r="G7633" s="103">
        <v>9</v>
      </c>
      <c r="H7633" t="s">
        <v>1078</v>
      </c>
      <c r="I7633" s="103"/>
    </row>
    <row r="7634" spans="1:9" x14ac:dyDescent="0.35">
      <c r="A7634" t="s">
        <v>7195</v>
      </c>
      <c r="B7634" t="s">
        <v>51</v>
      </c>
      <c r="C7634" t="s">
        <v>340</v>
      </c>
      <c r="D7634" t="s">
        <v>5071</v>
      </c>
      <c r="E7634" s="103">
        <v>0.86306410007337664</v>
      </c>
      <c r="F7634" s="103">
        <v>676064</v>
      </c>
      <c r="G7634" s="103">
        <v>9</v>
      </c>
      <c r="H7634" t="s">
        <v>1078</v>
      </c>
      <c r="I7634" s="103"/>
    </row>
    <row r="7635" spans="1:9" x14ac:dyDescent="0.35">
      <c r="A7635" t="s">
        <v>7196</v>
      </c>
      <c r="B7635" t="s">
        <v>51</v>
      </c>
      <c r="C7635" t="s">
        <v>340</v>
      </c>
      <c r="D7635" t="s">
        <v>5072</v>
      </c>
      <c r="E7635" s="103">
        <v>0.91076105423077258</v>
      </c>
      <c r="F7635" s="103">
        <v>676064</v>
      </c>
      <c r="G7635" s="103">
        <v>9</v>
      </c>
      <c r="H7635" t="s">
        <v>1078</v>
      </c>
      <c r="I7635" s="103"/>
    </row>
    <row r="7636" spans="1:9" x14ac:dyDescent="0.35">
      <c r="A7636" t="s">
        <v>1542</v>
      </c>
      <c r="B7636" t="s">
        <v>51</v>
      </c>
      <c r="C7636" t="s">
        <v>340</v>
      </c>
      <c r="D7636" t="s">
        <v>42</v>
      </c>
      <c r="E7636" s="103">
        <v>0.97572210500248358</v>
      </c>
      <c r="F7636" s="103">
        <v>676064</v>
      </c>
      <c r="G7636" s="103">
        <v>9</v>
      </c>
      <c r="H7636" t="s">
        <v>1078</v>
      </c>
      <c r="I7636" s="103"/>
    </row>
    <row r="7637" spans="1:9" x14ac:dyDescent="0.35">
      <c r="A7637" t="s">
        <v>2525</v>
      </c>
      <c r="B7637" t="s">
        <v>51</v>
      </c>
      <c r="C7637" t="s">
        <v>340</v>
      </c>
      <c r="D7637" t="s">
        <v>1767</v>
      </c>
      <c r="E7637" s="103">
        <v>0.97342077407433736</v>
      </c>
      <c r="F7637" s="103">
        <v>676064</v>
      </c>
      <c r="G7637" s="103">
        <v>9</v>
      </c>
      <c r="H7637" t="s">
        <v>1078</v>
      </c>
      <c r="I7637" s="103"/>
    </row>
    <row r="7638" spans="1:9" x14ac:dyDescent="0.35">
      <c r="A7638" t="s">
        <v>2526</v>
      </c>
      <c r="B7638" t="s">
        <v>51</v>
      </c>
      <c r="C7638" t="s">
        <v>340</v>
      </c>
      <c r="D7638" t="s">
        <v>1768</v>
      </c>
      <c r="E7638" s="103">
        <v>0.71361127244339717</v>
      </c>
      <c r="F7638" s="103">
        <v>676064</v>
      </c>
      <c r="G7638" s="103">
        <v>9</v>
      </c>
      <c r="H7638" t="s">
        <v>1078</v>
      </c>
      <c r="I7638" s="103"/>
    </row>
    <row r="7639" spans="1:9" x14ac:dyDescent="0.35">
      <c r="A7639" t="s">
        <v>1543</v>
      </c>
      <c r="B7639" t="s">
        <v>51</v>
      </c>
      <c r="C7639" t="s">
        <v>340</v>
      </c>
      <c r="D7639" t="s">
        <v>340</v>
      </c>
      <c r="E7639" s="103">
        <v>1</v>
      </c>
      <c r="F7639" s="103">
        <v>676064</v>
      </c>
      <c r="G7639" s="103">
        <v>9</v>
      </c>
      <c r="H7639" t="s">
        <v>1078</v>
      </c>
      <c r="I7639" s="103"/>
    </row>
    <row r="7640" spans="1:9" x14ac:dyDescent="0.35">
      <c r="A7640" t="s">
        <v>1544</v>
      </c>
      <c r="B7640" t="s">
        <v>51</v>
      </c>
      <c r="C7640" t="s">
        <v>340</v>
      </c>
      <c r="D7640" t="s">
        <v>777</v>
      </c>
      <c r="E7640" s="103">
        <v>3.7273252206324403</v>
      </c>
      <c r="F7640" s="103">
        <v>676064</v>
      </c>
      <c r="G7640" s="103">
        <v>9</v>
      </c>
      <c r="H7640" t="s">
        <v>1078</v>
      </c>
      <c r="I7640" s="103"/>
    </row>
    <row r="7641" spans="1:9" x14ac:dyDescent="0.35">
      <c r="A7641" t="s">
        <v>715</v>
      </c>
      <c r="B7641" t="s">
        <v>44</v>
      </c>
      <c r="C7641" t="s">
        <v>340</v>
      </c>
      <c r="D7641" t="s">
        <v>777</v>
      </c>
      <c r="E7641" s="103">
        <v>0</v>
      </c>
      <c r="F7641" s="103">
        <v>676064</v>
      </c>
      <c r="G7641" s="103">
        <v>9</v>
      </c>
      <c r="H7641" t="s">
        <v>54</v>
      </c>
      <c r="I7641" s="103"/>
    </row>
    <row r="7642" spans="1:9" x14ac:dyDescent="0.35">
      <c r="A7642" t="s">
        <v>716</v>
      </c>
      <c r="B7642" t="s">
        <v>45</v>
      </c>
      <c r="C7642" t="s">
        <v>340</v>
      </c>
      <c r="D7642" t="s">
        <v>777</v>
      </c>
      <c r="E7642" s="103">
        <v>0</v>
      </c>
      <c r="F7642" s="103">
        <v>676064</v>
      </c>
      <c r="G7642" s="103">
        <v>9</v>
      </c>
      <c r="H7642" t="s">
        <v>54</v>
      </c>
      <c r="I7642" s="103"/>
    </row>
    <row r="7643" spans="1:9" x14ac:dyDescent="0.35">
      <c r="A7643" t="s">
        <v>717</v>
      </c>
      <c r="B7643" t="s">
        <v>46</v>
      </c>
      <c r="C7643" t="s">
        <v>340</v>
      </c>
      <c r="D7643" t="s">
        <v>777</v>
      </c>
      <c r="E7643" s="103">
        <v>0</v>
      </c>
      <c r="F7643" s="103">
        <v>676064</v>
      </c>
      <c r="G7643" s="103">
        <v>9</v>
      </c>
      <c r="H7643" t="s">
        <v>54</v>
      </c>
      <c r="I7643" s="103"/>
    </row>
    <row r="7644" spans="1:9" x14ac:dyDescent="0.35">
      <c r="A7644" t="s">
        <v>1545</v>
      </c>
      <c r="B7644" t="s">
        <v>51</v>
      </c>
      <c r="C7644" t="s">
        <v>340</v>
      </c>
      <c r="D7644" t="s">
        <v>776</v>
      </c>
      <c r="E7644" s="103">
        <v>9.5782104236082191</v>
      </c>
      <c r="F7644" s="103">
        <v>676064</v>
      </c>
      <c r="G7644" s="103">
        <v>9</v>
      </c>
      <c r="H7644" t="s">
        <v>1078</v>
      </c>
      <c r="I7644" s="103"/>
    </row>
    <row r="7645" spans="1:9" x14ac:dyDescent="0.35">
      <c r="A7645" t="s">
        <v>719</v>
      </c>
      <c r="B7645" t="s">
        <v>44</v>
      </c>
      <c r="C7645" t="s">
        <v>340</v>
      </c>
      <c r="D7645" t="s">
        <v>776</v>
      </c>
      <c r="E7645" s="103">
        <v>0</v>
      </c>
      <c r="F7645" s="103">
        <v>676064</v>
      </c>
      <c r="G7645" s="103">
        <v>9</v>
      </c>
      <c r="H7645" t="s">
        <v>54</v>
      </c>
      <c r="I7645" s="103"/>
    </row>
    <row r="7646" spans="1:9" x14ac:dyDescent="0.35">
      <c r="A7646" t="s">
        <v>720</v>
      </c>
      <c r="B7646" t="s">
        <v>45</v>
      </c>
      <c r="C7646" t="s">
        <v>340</v>
      </c>
      <c r="D7646" t="s">
        <v>776</v>
      </c>
      <c r="E7646" s="103">
        <v>0</v>
      </c>
      <c r="F7646" s="103">
        <v>676064</v>
      </c>
      <c r="G7646" s="103">
        <v>9</v>
      </c>
      <c r="H7646" t="s">
        <v>54</v>
      </c>
      <c r="I7646" s="103"/>
    </row>
    <row r="7647" spans="1:9" x14ac:dyDescent="0.35">
      <c r="A7647" t="s">
        <v>721</v>
      </c>
      <c r="B7647" t="s">
        <v>46</v>
      </c>
      <c r="C7647" t="s">
        <v>340</v>
      </c>
      <c r="D7647" t="s">
        <v>776</v>
      </c>
      <c r="E7647" s="103">
        <v>0</v>
      </c>
      <c r="F7647" s="103">
        <v>676064</v>
      </c>
      <c r="G7647" s="103">
        <v>9</v>
      </c>
      <c r="H7647" t="s">
        <v>54</v>
      </c>
      <c r="I7647" s="103"/>
    </row>
    <row r="7648" spans="1:9" x14ac:dyDescent="0.35">
      <c r="A7648" t="s">
        <v>1546</v>
      </c>
      <c r="B7648" t="s">
        <v>51</v>
      </c>
      <c r="C7648" t="s">
        <v>353</v>
      </c>
      <c r="D7648" t="s">
        <v>40</v>
      </c>
      <c r="E7648" s="103">
        <v>7.1707467634590502E-2</v>
      </c>
      <c r="F7648" s="103">
        <v>676064</v>
      </c>
      <c r="G7648" s="103">
        <v>9</v>
      </c>
      <c r="H7648" t="s">
        <v>1078</v>
      </c>
      <c r="I7648" s="103"/>
    </row>
    <row r="7649" spans="1:9" x14ac:dyDescent="0.35">
      <c r="A7649" t="s">
        <v>7197</v>
      </c>
      <c r="B7649" t="s">
        <v>51</v>
      </c>
      <c r="C7649" t="s">
        <v>353</v>
      </c>
      <c r="D7649" t="s">
        <v>5070</v>
      </c>
      <c r="E7649" s="103">
        <v>7.9008423163414637E-2</v>
      </c>
      <c r="F7649" s="103">
        <v>676064</v>
      </c>
      <c r="G7649" s="103">
        <v>9</v>
      </c>
      <c r="H7649" t="s">
        <v>1078</v>
      </c>
      <c r="I7649" s="103"/>
    </row>
    <row r="7650" spans="1:9" x14ac:dyDescent="0.35">
      <c r="A7650" t="s">
        <v>7198</v>
      </c>
      <c r="B7650" t="s">
        <v>51</v>
      </c>
      <c r="C7650" t="s">
        <v>353</v>
      </c>
      <c r="D7650" t="s">
        <v>5071</v>
      </c>
      <c r="E7650" s="103">
        <v>7.1676047880365648E-2</v>
      </c>
      <c r="F7650" s="103">
        <v>676064</v>
      </c>
      <c r="G7650" s="103">
        <v>9</v>
      </c>
      <c r="H7650" t="s">
        <v>1078</v>
      </c>
      <c r="I7650" s="103"/>
    </row>
    <row r="7651" spans="1:9" x14ac:dyDescent="0.35">
      <c r="A7651" t="s">
        <v>7199</v>
      </c>
      <c r="B7651" t="s">
        <v>51</v>
      </c>
      <c r="C7651" t="s">
        <v>353</v>
      </c>
      <c r="D7651" t="s">
        <v>5072</v>
      </c>
      <c r="E7651" s="103">
        <v>7.8903596045093505E-2</v>
      </c>
      <c r="F7651" s="103">
        <v>676064</v>
      </c>
      <c r="G7651" s="103">
        <v>9</v>
      </c>
      <c r="H7651" t="s">
        <v>1078</v>
      </c>
      <c r="I7651" s="103"/>
    </row>
    <row r="7652" spans="1:9" x14ac:dyDescent="0.35">
      <c r="A7652" t="s">
        <v>1547</v>
      </c>
      <c r="B7652" t="s">
        <v>51</v>
      </c>
      <c r="C7652" t="s">
        <v>353</v>
      </c>
      <c r="D7652" t="s">
        <v>42</v>
      </c>
      <c r="E7652" s="103">
        <v>7.8815628244724475E-2</v>
      </c>
      <c r="F7652" s="103">
        <v>676064</v>
      </c>
      <c r="G7652" s="103">
        <v>9</v>
      </c>
      <c r="H7652" t="s">
        <v>1078</v>
      </c>
      <c r="I7652" s="103"/>
    </row>
    <row r="7653" spans="1:9" x14ac:dyDescent="0.35">
      <c r="A7653" t="s">
        <v>2527</v>
      </c>
      <c r="B7653" t="s">
        <v>51</v>
      </c>
      <c r="C7653" t="s">
        <v>353</v>
      </c>
      <c r="D7653" t="s">
        <v>1767</v>
      </c>
      <c r="E7653" s="103">
        <v>7.8622186062949018E-2</v>
      </c>
      <c r="F7653" s="103">
        <v>676064</v>
      </c>
      <c r="G7653" s="103">
        <v>9</v>
      </c>
      <c r="H7653" t="s">
        <v>1078</v>
      </c>
      <c r="I7653" s="103"/>
    </row>
    <row r="7654" spans="1:9" x14ac:dyDescent="0.35">
      <c r="A7654" t="s">
        <v>2528</v>
      </c>
      <c r="B7654" t="s">
        <v>51</v>
      </c>
      <c r="C7654" t="s">
        <v>353</v>
      </c>
      <c r="D7654" t="s">
        <v>1768</v>
      </c>
      <c r="E7654" s="103">
        <v>5.8284299157460098E-2</v>
      </c>
      <c r="F7654" s="103">
        <v>676064</v>
      </c>
      <c r="G7654" s="103">
        <v>9</v>
      </c>
      <c r="H7654" t="s">
        <v>1078</v>
      </c>
      <c r="I7654" s="103"/>
    </row>
    <row r="7655" spans="1:9" x14ac:dyDescent="0.35">
      <c r="A7655" t="s">
        <v>1548</v>
      </c>
      <c r="B7655" t="s">
        <v>51</v>
      </c>
      <c r="C7655" t="s">
        <v>353</v>
      </c>
      <c r="D7655" t="s">
        <v>340</v>
      </c>
      <c r="E7655" s="103">
        <v>7.8716255145576744E-2</v>
      </c>
      <c r="F7655" s="103">
        <v>676064</v>
      </c>
      <c r="G7655" s="103">
        <v>9</v>
      </c>
      <c r="H7655" t="s">
        <v>1078</v>
      </c>
      <c r="I7655" s="103"/>
    </row>
    <row r="7656" spans="1:9" x14ac:dyDescent="0.35">
      <c r="A7656" t="s">
        <v>1549</v>
      </c>
      <c r="B7656" t="s">
        <v>51</v>
      </c>
      <c r="C7656" t="s">
        <v>353</v>
      </c>
      <c r="D7656" t="s">
        <v>777</v>
      </c>
      <c r="E7656" s="103">
        <v>0.26050204362235774</v>
      </c>
      <c r="F7656" s="103">
        <v>676064</v>
      </c>
      <c r="G7656" s="103">
        <v>9</v>
      </c>
      <c r="H7656" t="s">
        <v>1078</v>
      </c>
      <c r="I7656" s="103"/>
    </row>
    <row r="7657" spans="1:9" x14ac:dyDescent="0.35">
      <c r="A7657" t="s">
        <v>1550</v>
      </c>
      <c r="B7657" t="s">
        <v>51</v>
      </c>
      <c r="C7657" t="s">
        <v>353</v>
      </c>
      <c r="D7657" t="s">
        <v>776</v>
      </c>
      <c r="E7657" s="103">
        <v>0.67313496837947062</v>
      </c>
      <c r="F7657" s="103">
        <v>676064</v>
      </c>
      <c r="G7657" s="103">
        <v>9</v>
      </c>
      <c r="H7657" t="s">
        <v>1078</v>
      </c>
      <c r="I7657" s="103"/>
    </row>
    <row r="7658" spans="1:9" x14ac:dyDescent="0.35">
      <c r="A7658" t="s">
        <v>8731</v>
      </c>
      <c r="B7658" t="s">
        <v>47</v>
      </c>
      <c r="C7658" t="s">
        <v>7626</v>
      </c>
      <c r="D7658" t="s">
        <v>54</v>
      </c>
      <c r="E7658" s="103">
        <v>24486</v>
      </c>
      <c r="F7658" s="103">
        <v>676064</v>
      </c>
      <c r="G7658" s="103">
        <v>9</v>
      </c>
      <c r="H7658" t="s">
        <v>54</v>
      </c>
      <c r="I7658" s="103"/>
    </row>
    <row r="7659" spans="1:9" x14ac:dyDescent="0.35">
      <c r="A7659" t="s">
        <v>8732</v>
      </c>
      <c r="B7659" t="s">
        <v>48</v>
      </c>
      <c r="C7659" t="s">
        <v>7626</v>
      </c>
      <c r="D7659" t="s">
        <v>54</v>
      </c>
      <c r="E7659" s="103">
        <v>383393630.63</v>
      </c>
      <c r="F7659" s="103">
        <v>676064</v>
      </c>
      <c r="G7659" s="103">
        <v>9</v>
      </c>
      <c r="H7659" t="s">
        <v>54</v>
      </c>
      <c r="I7659" s="103"/>
    </row>
    <row r="7660" spans="1:9" x14ac:dyDescent="0.35">
      <c r="A7660" t="s">
        <v>8733</v>
      </c>
      <c r="B7660" t="s">
        <v>49</v>
      </c>
      <c r="C7660" t="s">
        <v>7626</v>
      </c>
      <c r="D7660" t="s">
        <v>54</v>
      </c>
      <c r="E7660" s="103">
        <v>3.6218464524068725E-2</v>
      </c>
      <c r="F7660" s="103">
        <v>676064</v>
      </c>
      <c r="G7660" s="103">
        <v>9</v>
      </c>
      <c r="H7660" t="s">
        <v>54</v>
      </c>
      <c r="I7660" s="103"/>
    </row>
    <row r="7661" spans="1:9" x14ac:dyDescent="0.35">
      <c r="A7661" t="s">
        <v>8734</v>
      </c>
      <c r="B7661" t="s">
        <v>50</v>
      </c>
      <c r="C7661" t="s">
        <v>7626</v>
      </c>
      <c r="D7661" t="s">
        <v>54</v>
      </c>
      <c r="E7661" s="103">
        <v>567.09665154482411</v>
      </c>
      <c r="F7661" s="103">
        <v>676064</v>
      </c>
      <c r="G7661" s="103">
        <v>9</v>
      </c>
      <c r="H7661" t="s">
        <v>54</v>
      </c>
      <c r="I7661" s="103"/>
    </row>
    <row r="7662" spans="1:9" x14ac:dyDescent="0.35">
      <c r="A7662" t="s">
        <v>8735</v>
      </c>
      <c r="B7662" t="s">
        <v>51</v>
      </c>
      <c r="C7662" t="s">
        <v>7626</v>
      </c>
      <c r="D7662" t="s">
        <v>40</v>
      </c>
      <c r="E7662" s="103">
        <v>7.5059493940121827E-3</v>
      </c>
      <c r="F7662" s="103">
        <v>676064</v>
      </c>
      <c r="G7662" s="103">
        <v>9</v>
      </c>
      <c r="H7662" t="s">
        <v>1078</v>
      </c>
      <c r="I7662" s="103"/>
    </row>
    <row r="7663" spans="1:9" x14ac:dyDescent="0.35">
      <c r="A7663" t="s">
        <v>8736</v>
      </c>
      <c r="B7663" t="s">
        <v>51</v>
      </c>
      <c r="C7663" t="s">
        <v>7626</v>
      </c>
      <c r="D7663" t="s">
        <v>5070</v>
      </c>
      <c r="E7663" s="103">
        <v>7.7280043553091199E-3</v>
      </c>
      <c r="F7663" s="103">
        <v>676064</v>
      </c>
      <c r="G7663" s="103">
        <v>9</v>
      </c>
      <c r="H7663" t="s">
        <v>1078</v>
      </c>
      <c r="I7663" s="103"/>
    </row>
    <row r="7664" spans="1:9" x14ac:dyDescent="0.35">
      <c r="A7664" t="s">
        <v>8737</v>
      </c>
      <c r="B7664" t="s">
        <v>51</v>
      </c>
      <c r="C7664" t="s">
        <v>7626</v>
      </c>
      <c r="D7664" t="s">
        <v>5071</v>
      </c>
      <c r="E7664" s="103">
        <v>7.5078643171751086E-3</v>
      </c>
      <c r="F7664" s="103">
        <v>676064</v>
      </c>
      <c r="G7664" s="103">
        <v>9</v>
      </c>
      <c r="H7664" t="s">
        <v>1078</v>
      </c>
      <c r="I7664" s="103"/>
    </row>
    <row r="7665" spans="1:9" x14ac:dyDescent="0.35">
      <c r="A7665" t="s">
        <v>8738</v>
      </c>
      <c r="B7665" t="s">
        <v>51</v>
      </c>
      <c r="C7665" t="s">
        <v>7626</v>
      </c>
      <c r="D7665" t="s">
        <v>5072</v>
      </c>
      <c r="E7665" s="103">
        <v>7.6019293377209878E-3</v>
      </c>
      <c r="F7665" s="103">
        <v>676064</v>
      </c>
      <c r="G7665" s="103">
        <v>9</v>
      </c>
      <c r="H7665" t="s">
        <v>1078</v>
      </c>
      <c r="I7665" s="103"/>
    </row>
    <row r="7666" spans="1:9" x14ac:dyDescent="0.35">
      <c r="A7666" t="s">
        <v>8739</v>
      </c>
      <c r="B7666" t="s">
        <v>51</v>
      </c>
      <c r="C7666" t="s">
        <v>7626</v>
      </c>
      <c r="D7666" t="s">
        <v>42</v>
      </c>
      <c r="E7666" s="103">
        <v>7.7096295923185362E-3</v>
      </c>
      <c r="F7666" s="103">
        <v>676064</v>
      </c>
      <c r="G7666" s="103">
        <v>9</v>
      </c>
      <c r="H7666" t="s">
        <v>1078</v>
      </c>
      <c r="I7666" s="103"/>
    </row>
    <row r="7667" spans="1:9" x14ac:dyDescent="0.35">
      <c r="A7667" t="s">
        <v>8740</v>
      </c>
      <c r="B7667" t="s">
        <v>51</v>
      </c>
      <c r="C7667" t="s">
        <v>7626</v>
      </c>
      <c r="D7667" t="s">
        <v>1767</v>
      </c>
      <c r="E7667" s="103">
        <v>7.7007067099415507E-3</v>
      </c>
      <c r="F7667" s="103">
        <v>676064</v>
      </c>
      <c r="G7667" s="103">
        <v>9</v>
      </c>
      <c r="H7667" t="s">
        <v>1078</v>
      </c>
      <c r="I7667" s="103"/>
    </row>
    <row r="7668" spans="1:9" x14ac:dyDescent="0.35">
      <c r="A7668" t="s">
        <v>8741</v>
      </c>
      <c r="B7668" t="s">
        <v>51</v>
      </c>
      <c r="C7668" t="s">
        <v>7626</v>
      </c>
      <c r="D7668" t="s">
        <v>1768</v>
      </c>
      <c r="E7668" s="103">
        <v>6.1076964239095309E-3</v>
      </c>
      <c r="F7668" s="103">
        <v>676064</v>
      </c>
      <c r="G7668" s="103">
        <v>9</v>
      </c>
      <c r="H7668" t="s">
        <v>1078</v>
      </c>
      <c r="I7668" s="103"/>
    </row>
    <row r="7669" spans="1:9" x14ac:dyDescent="0.35">
      <c r="A7669" t="s">
        <v>8742</v>
      </c>
      <c r="B7669" t="s">
        <v>51</v>
      </c>
      <c r="C7669" t="s">
        <v>7626</v>
      </c>
      <c r="D7669" t="s">
        <v>340</v>
      </c>
      <c r="E7669" s="103">
        <v>7.4739425987806673E-3</v>
      </c>
      <c r="F7669" s="103">
        <v>676064</v>
      </c>
      <c r="G7669" s="103">
        <v>9</v>
      </c>
      <c r="H7669" t="s">
        <v>1078</v>
      </c>
      <c r="I7669" s="103"/>
    </row>
    <row r="7670" spans="1:9" x14ac:dyDescent="0.35">
      <c r="A7670" t="s">
        <v>8743</v>
      </c>
      <c r="B7670" t="s">
        <v>51</v>
      </c>
      <c r="C7670" t="s">
        <v>7626</v>
      </c>
      <c r="D7670" t="s">
        <v>777</v>
      </c>
      <c r="E7670" s="103">
        <v>2.8077357982117353E-2</v>
      </c>
      <c r="F7670" s="103">
        <v>676064</v>
      </c>
      <c r="G7670" s="103">
        <v>9</v>
      </c>
      <c r="H7670" t="s">
        <v>1078</v>
      </c>
      <c r="I7670" s="103"/>
    </row>
    <row r="7671" spans="1:9" x14ac:dyDescent="0.35">
      <c r="A7671" t="s">
        <v>8744</v>
      </c>
      <c r="B7671" t="s">
        <v>51</v>
      </c>
      <c r="C7671" t="s">
        <v>7626</v>
      </c>
      <c r="D7671" t="s">
        <v>776</v>
      </c>
      <c r="E7671" s="103">
        <v>6.8614177191335557E-2</v>
      </c>
      <c r="F7671" s="103">
        <v>676064</v>
      </c>
      <c r="G7671" s="103">
        <v>9</v>
      </c>
      <c r="H7671" t="s">
        <v>1078</v>
      </c>
      <c r="I7671" s="103"/>
    </row>
    <row r="7672" spans="1:9" x14ac:dyDescent="0.35">
      <c r="A7672" t="s">
        <v>5037</v>
      </c>
      <c r="B7672" t="s">
        <v>47</v>
      </c>
      <c r="C7672" t="s">
        <v>4874</v>
      </c>
      <c r="D7672" t="s">
        <v>54</v>
      </c>
      <c r="E7672" s="103">
        <v>80549</v>
      </c>
      <c r="F7672" s="103">
        <v>676064</v>
      </c>
      <c r="G7672" s="103">
        <v>9</v>
      </c>
      <c r="H7672" t="s">
        <v>54</v>
      </c>
      <c r="I7672" s="103"/>
    </row>
    <row r="7673" spans="1:9" x14ac:dyDescent="0.35">
      <c r="A7673" t="s">
        <v>5038</v>
      </c>
      <c r="B7673" t="s">
        <v>48</v>
      </c>
      <c r="C7673" t="s">
        <v>4874</v>
      </c>
      <c r="D7673" t="s">
        <v>54</v>
      </c>
      <c r="E7673" s="103">
        <v>1346947291.440547</v>
      </c>
      <c r="F7673" s="103">
        <v>676064</v>
      </c>
      <c r="G7673" s="103">
        <v>9</v>
      </c>
      <c r="H7673" t="s">
        <v>54</v>
      </c>
      <c r="I7673" s="103"/>
    </row>
    <row r="7674" spans="1:9" x14ac:dyDescent="0.35">
      <c r="A7674" t="s">
        <v>5039</v>
      </c>
      <c r="B7674" t="s">
        <v>49</v>
      </c>
      <c r="C7674" t="s">
        <v>4874</v>
      </c>
      <c r="D7674" t="s">
        <v>54</v>
      </c>
      <c r="E7674" s="103">
        <v>0.11914404553415062</v>
      </c>
      <c r="F7674" s="103">
        <v>676064</v>
      </c>
      <c r="G7674" s="103">
        <v>9</v>
      </c>
      <c r="H7674" t="s">
        <v>54</v>
      </c>
      <c r="I7674" s="103"/>
    </row>
    <row r="7675" spans="1:9" x14ac:dyDescent="0.35">
      <c r="A7675" t="s">
        <v>5040</v>
      </c>
      <c r="B7675" t="s">
        <v>50</v>
      </c>
      <c r="C7675" t="s">
        <v>4874</v>
      </c>
      <c r="D7675" t="s">
        <v>54</v>
      </c>
      <c r="E7675" s="103">
        <v>1992.3369554369808</v>
      </c>
      <c r="F7675" s="103">
        <v>676064</v>
      </c>
      <c r="G7675" s="103">
        <v>9</v>
      </c>
      <c r="H7675" t="s">
        <v>54</v>
      </c>
      <c r="I7675" s="103"/>
    </row>
    <row r="7676" spans="1:9" x14ac:dyDescent="0.35">
      <c r="A7676" t="s">
        <v>5041</v>
      </c>
      <c r="B7676" t="s">
        <v>51</v>
      </c>
      <c r="C7676" t="s">
        <v>4874</v>
      </c>
      <c r="D7676" t="s">
        <v>40</v>
      </c>
      <c r="E7676" s="103">
        <v>7.5028830937622828E-3</v>
      </c>
      <c r="F7676" s="103">
        <v>676064</v>
      </c>
      <c r="G7676" s="103">
        <v>9</v>
      </c>
      <c r="H7676" t="s">
        <v>1078</v>
      </c>
      <c r="I7676" s="103"/>
    </row>
    <row r="7677" spans="1:9" x14ac:dyDescent="0.35">
      <c r="A7677" t="s">
        <v>7200</v>
      </c>
      <c r="B7677" t="s">
        <v>51</v>
      </c>
      <c r="C7677" t="s">
        <v>4874</v>
      </c>
      <c r="D7677" t="s">
        <v>5070</v>
      </c>
      <c r="E7677" s="103">
        <v>7.7929225077060212E-3</v>
      </c>
      <c r="F7677" s="103">
        <v>676064</v>
      </c>
      <c r="G7677" s="103">
        <v>9</v>
      </c>
      <c r="H7677" t="s">
        <v>1078</v>
      </c>
      <c r="I7677" s="103"/>
    </row>
    <row r="7678" spans="1:9" x14ac:dyDescent="0.35">
      <c r="A7678" t="s">
        <v>7201</v>
      </c>
      <c r="B7678" t="s">
        <v>51</v>
      </c>
      <c r="C7678" t="s">
        <v>4874</v>
      </c>
      <c r="D7678" t="s">
        <v>5071</v>
      </c>
      <c r="E7678" s="103">
        <v>7.5139060818301979E-3</v>
      </c>
      <c r="F7678" s="103">
        <v>676064</v>
      </c>
      <c r="G7678" s="103">
        <v>9</v>
      </c>
      <c r="H7678" t="s">
        <v>1078</v>
      </c>
      <c r="I7678" s="103"/>
    </row>
    <row r="7679" spans="1:9" x14ac:dyDescent="0.35">
      <c r="A7679" t="s">
        <v>7202</v>
      </c>
      <c r="B7679" t="s">
        <v>51</v>
      </c>
      <c r="C7679" t="s">
        <v>4874</v>
      </c>
      <c r="D7679" t="s">
        <v>5072</v>
      </c>
      <c r="E7679" s="103">
        <v>7.5940808028105052E-3</v>
      </c>
      <c r="F7679" s="103">
        <v>676064</v>
      </c>
      <c r="G7679" s="103">
        <v>9</v>
      </c>
      <c r="H7679" t="s">
        <v>1078</v>
      </c>
      <c r="I7679" s="103"/>
    </row>
    <row r="7680" spans="1:9" x14ac:dyDescent="0.35">
      <c r="A7680" t="s">
        <v>5042</v>
      </c>
      <c r="B7680" t="s">
        <v>51</v>
      </c>
      <c r="C7680" t="s">
        <v>4874</v>
      </c>
      <c r="D7680" t="s">
        <v>42</v>
      </c>
      <c r="E7680" s="103">
        <v>7.7689881823177712E-3</v>
      </c>
      <c r="F7680" s="103">
        <v>676064</v>
      </c>
      <c r="G7680" s="103">
        <v>9</v>
      </c>
      <c r="H7680" t="s">
        <v>1078</v>
      </c>
      <c r="I7680" s="103"/>
    </row>
    <row r="7681" spans="1:9" x14ac:dyDescent="0.35">
      <c r="A7681" t="s">
        <v>5043</v>
      </c>
      <c r="B7681" t="s">
        <v>51</v>
      </c>
      <c r="C7681" t="s">
        <v>4874</v>
      </c>
      <c r="D7681" t="s">
        <v>1767</v>
      </c>
      <c r="E7681" s="103">
        <v>7.7618220940772562E-3</v>
      </c>
      <c r="F7681" s="103">
        <v>676064</v>
      </c>
      <c r="G7681" s="103">
        <v>9</v>
      </c>
      <c r="H7681" t="s">
        <v>1078</v>
      </c>
      <c r="I7681" s="103"/>
    </row>
    <row r="7682" spans="1:9" x14ac:dyDescent="0.35">
      <c r="A7682" t="s">
        <v>5044</v>
      </c>
      <c r="B7682" t="s">
        <v>51</v>
      </c>
      <c r="C7682" t="s">
        <v>4874</v>
      </c>
      <c r="D7682" t="s">
        <v>1768</v>
      </c>
      <c r="E7682" s="103">
        <v>6.1653468593833608E-3</v>
      </c>
      <c r="F7682" s="103">
        <v>676064</v>
      </c>
      <c r="G7682" s="103">
        <v>9</v>
      </c>
      <c r="H7682" t="s">
        <v>1078</v>
      </c>
      <c r="I7682" s="103"/>
    </row>
    <row r="7683" spans="1:9" x14ac:dyDescent="0.35">
      <c r="A7683" t="s">
        <v>5045</v>
      </c>
      <c r="B7683" t="s">
        <v>51</v>
      </c>
      <c r="C7683" t="s">
        <v>4874</v>
      </c>
      <c r="D7683" t="s">
        <v>340</v>
      </c>
      <c r="E7683" s="103">
        <v>7.4549573453705021E-3</v>
      </c>
      <c r="F7683" s="103">
        <v>676064</v>
      </c>
      <c r="G7683" s="103">
        <v>9</v>
      </c>
      <c r="H7683" t="s">
        <v>1078</v>
      </c>
      <c r="I7683" s="103"/>
    </row>
    <row r="7684" spans="1:9" x14ac:dyDescent="0.35">
      <c r="A7684" t="s">
        <v>5046</v>
      </c>
      <c r="B7684" t="s">
        <v>51</v>
      </c>
      <c r="C7684" t="s">
        <v>4874</v>
      </c>
      <c r="D7684" t="s">
        <v>777</v>
      </c>
      <c r="E7684" s="103">
        <v>3.2150215619831966E-2</v>
      </c>
      <c r="F7684" s="103">
        <v>676064</v>
      </c>
      <c r="G7684" s="103">
        <v>9</v>
      </c>
      <c r="H7684" t="s">
        <v>1078</v>
      </c>
      <c r="I7684" s="103"/>
    </row>
    <row r="7685" spans="1:9" x14ac:dyDescent="0.35">
      <c r="A7685" t="s">
        <v>5047</v>
      </c>
      <c r="B7685" t="s">
        <v>51</v>
      </c>
      <c r="C7685" t="s">
        <v>4874</v>
      </c>
      <c r="D7685" t="s">
        <v>776</v>
      </c>
      <c r="E7685" s="103">
        <v>7.4619741672592443E-2</v>
      </c>
      <c r="F7685" s="103">
        <v>676064</v>
      </c>
      <c r="G7685" s="103">
        <v>9</v>
      </c>
      <c r="H7685" t="s">
        <v>1078</v>
      </c>
      <c r="I7685" s="103"/>
    </row>
    <row r="7686" spans="1:9" x14ac:dyDescent="0.35">
      <c r="A7686" t="s">
        <v>8745</v>
      </c>
      <c r="B7686" t="s">
        <v>47</v>
      </c>
      <c r="C7686" t="s">
        <v>7627</v>
      </c>
      <c r="D7686" t="s">
        <v>54</v>
      </c>
      <c r="E7686" s="103">
        <v>12591</v>
      </c>
      <c r="F7686" s="103">
        <v>676064</v>
      </c>
      <c r="G7686" s="103">
        <v>9</v>
      </c>
      <c r="H7686" t="s">
        <v>54</v>
      </c>
      <c r="I7686" s="103"/>
    </row>
    <row r="7687" spans="1:9" x14ac:dyDescent="0.35">
      <c r="A7687" t="s">
        <v>8746</v>
      </c>
      <c r="B7687" t="s">
        <v>48</v>
      </c>
      <c r="C7687" t="s">
        <v>7627</v>
      </c>
      <c r="D7687" t="s">
        <v>54</v>
      </c>
      <c r="E7687" s="103">
        <v>6184685818.7396593</v>
      </c>
      <c r="F7687" s="103">
        <v>676064</v>
      </c>
      <c r="G7687" s="103">
        <v>9</v>
      </c>
      <c r="H7687" t="s">
        <v>54</v>
      </c>
      <c r="I7687" s="103"/>
    </row>
    <row r="7688" spans="1:9" x14ac:dyDescent="0.35">
      <c r="A7688" t="s">
        <v>8747</v>
      </c>
      <c r="B7688" t="s">
        <v>49</v>
      </c>
      <c r="C7688" t="s">
        <v>7627</v>
      </c>
      <c r="D7688" t="s">
        <v>54</v>
      </c>
      <c r="E7688" s="103">
        <v>1.8623976428267148E-2</v>
      </c>
      <c r="F7688" s="103">
        <v>676064</v>
      </c>
      <c r="G7688" s="103">
        <v>9</v>
      </c>
      <c r="H7688" t="s">
        <v>54</v>
      </c>
      <c r="I7688" s="103"/>
    </row>
    <row r="7689" spans="1:9" x14ac:dyDescent="0.35">
      <c r="A7689" t="s">
        <v>8748</v>
      </c>
      <c r="B7689" t="s">
        <v>50</v>
      </c>
      <c r="C7689" t="s">
        <v>7627</v>
      </c>
      <c r="D7689" t="s">
        <v>54</v>
      </c>
      <c r="E7689" s="103">
        <v>9148.0774286748874</v>
      </c>
      <c r="F7689" s="103">
        <v>676064</v>
      </c>
      <c r="G7689" s="103">
        <v>9</v>
      </c>
      <c r="H7689" t="s">
        <v>54</v>
      </c>
      <c r="I7689" s="103"/>
    </row>
    <row r="7690" spans="1:9" x14ac:dyDescent="0.35">
      <c r="A7690" t="s">
        <v>8749</v>
      </c>
      <c r="B7690" t="s">
        <v>51</v>
      </c>
      <c r="C7690" t="s">
        <v>7627</v>
      </c>
      <c r="D7690" t="s">
        <v>40</v>
      </c>
      <c r="E7690" s="103">
        <v>0.22380001838624011</v>
      </c>
      <c r="F7690" s="103">
        <v>676064</v>
      </c>
      <c r="G7690" s="103">
        <v>9</v>
      </c>
      <c r="H7690" t="s">
        <v>1078</v>
      </c>
      <c r="I7690" s="103"/>
    </row>
    <row r="7691" spans="1:9" x14ac:dyDescent="0.35">
      <c r="A7691" t="s">
        <v>8750</v>
      </c>
      <c r="B7691" t="s">
        <v>51</v>
      </c>
      <c r="C7691" t="s">
        <v>7627</v>
      </c>
      <c r="D7691" t="s">
        <v>5070</v>
      </c>
      <c r="E7691" s="103">
        <v>-0.14677692749930327</v>
      </c>
      <c r="F7691" s="103">
        <v>676064</v>
      </c>
      <c r="G7691" s="103">
        <v>9</v>
      </c>
      <c r="H7691" t="s">
        <v>1078</v>
      </c>
      <c r="I7691" s="103"/>
    </row>
    <row r="7692" spans="1:9" x14ac:dyDescent="0.35">
      <c r="A7692" t="s">
        <v>8751</v>
      </c>
      <c r="B7692" t="s">
        <v>51</v>
      </c>
      <c r="C7692" t="s">
        <v>7627</v>
      </c>
      <c r="D7692" t="s">
        <v>5071</v>
      </c>
      <c r="E7692" s="103">
        <v>-0.42355276584532725</v>
      </c>
      <c r="F7692" s="103">
        <v>676064</v>
      </c>
      <c r="G7692" s="103">
        <v>9</v>
      </c>
      <c r="H7692" t="s">
        <v>1078</v>
      </c>
      <c r="I7692" s="103"/>
    </row>
    <row r="7693" spans="1:9" x14ac:dyDescent="0.35">
      <c r="A7693" t="s">
        <v>8752</v>
      </c>
      <c r="B7693" t="s">
        <v>51</v>
      </c>
      <c r="C7693" t="s">
        <v>7627</v>
      </c>
      <c r="D7693" t="s">
        <v>5072</v>
      </c>
      <c r="E7693" s="103">
        <v>-0.4182380598900553</v>
      </c>
      <c r="F7693" s="103">
        <v>676064</v>
      </c>
      <c r="G7693" s="103">
        <v>9</v>
      </c>
      <c r="H7693" t="s">
        <v>1078</v>
      </c>
      <c r="I7693" s="103"/>
    </row>
    <row r="7694" spans="1:9" x14ac:dyDescent="0.35">
      <c r="A7694" t="s">
        <v>8753</v>
      </c>
      <c r="B7694" t="s">
        <v>51</v>
      </c>
      <c r="C7694" t="s">
        <v>7627</v>
      </c>
      <c r="D7694" t="s">
        <v>42</v>
      </c>
      <c r="E7694" s="103">
        <v>-0.14699096538641676</v>
      </c>
      <c r="F7694" s="103">
        <v>676064</v>
      </c>
      <c r="G7694" s="103">
        <v>9</v>
      </c>
      <c r="H7694" t="s">
        <v>1078</v>
      </c>
      <c r="I7694" s="103"/>
    </row>
    <row r="7695" spans="1:9" x14ac:dyDescent="0.35">
      <c r="A7695" t="s">
        <v>8754</v>
      </c>
      <c r="B7695" t="s">
        <v>51</v>
      </c>
      <c r="C7695" t="s">
        <v>7627</v>
      </c>
      <c r="D7695" t="s">
        <v>1767</v>
      </c>
      <c r="E7695" s="103">
        <v>-0.14865296518747176</v>
      </c>
      <c r="F7695" s="103">
        <v>676064</v>
      </c>
      <c r="G7695" s="103">
        <v>9</v>
      </c>
      <c r="H7695" t="s">
        <v>1078</v>
      </c>
      <c r="I7695" s="103"/>
    </row>
    <row r="7696" spans="1:9" x14ac:dyDescent="0.35">
      <c r="A7696" t="s">
        <v>8755</v>
      </c>
      <c r="B7696" t="s">
        <v>51</v>
      </c>
      <c r="C7696" t="s">
        <v>7627</v>
      </c>
      <c r="D7696" t="s">
        <v>1768</v>
      </c>
      <c r="E7696" s="103">
        <v>-0.34773712471663099</v>
      </c>
      <c r="F7696" s="103">
        <v>676064</v>
      </c>
      <c r="G7696" s="103">
        <v>9</v>
      </c>
      <c r="H7696" t="s">
        <v>1078</v>
      </c>
      <c r="I7696" s="103"/>
    </row>
    <row r="7697" spans="1:9" x14ac:dyDescent="0.35">
      <c r="A7697" t="s">
        <v>8756</v>
      </c>
      <c r="B7697" t="s">
        <v>51</v>
      </c>
      <c r="C7697" t="s">
        <v>7627</v>
      </c>
      <c r="D7697" t="s">
        <v>340</v>
      </c>
      <c r="E7697" s="103">
        <v>1.8824503338134246E-2</v>
      </c>
      <c r="F7697" s="103">
        <v>676064</v>
      </c>
      <c r="G7697" s="103">
        <v>9</v>
      </c>
      <c r="H7697" t="s">
        <v>1078</v>
      </c>
      <c r="I7697" s="103"/>
    </row>
    <row r="7698" spans="1:9" x14ac:dyDescent="0.35">
      <c r="A7698" t="s">
        <v>8757</v>
      </c>
      <c r="B7698" t="s">
        <v>51</v>
      </c>
      <c r="C7698" t="s">
        <v>7627</v>
      </c>
      <c r="D7698" t="s">
        <v>777</v>
      </c>
      <c r="E7698" s="103">
        <v>0.77903227747073112</v>
      </c>
      <c r="F7698" s="103">
        <v>676064</v>
      </c>
      <c r="G7698" s="103">
        <v>9</v>
      </c>
      <c r="H7698" t="s">
        <v>1078</v>
      </c>
      <c r="I7698" s="103"/>
    </row>
    <row r="7699" spans="1:9" x14ac:dyDescent="0.35">
      <c r="A7699" t="s">
        <v>8758</v>
      </c>
      <c r="B7699" t="s">
        <v>51</v>
      </c>
      <c r="C7699" t="s">
        <v>7627</v>
      </c>
      <c r="D7699" t="s">
        <v>776</v>
      </c>
      <c r="E7699" s="103">
        <v>2.0894277644899675</v>
      </c>
      <c r="F7699" s="103">
        <v>676064</v>
      </c>
      <c r="G7699" s="103">
        <v>9</v>
      </c>
      <c r="H7699" t="s">
        <v>1078</v>
      </c>
      <c r="I7699" s="103"/>
    </row>
    <row r="7700" spans="1:9" x14ac:dyDescent="0.35">
      <c r="A7700" t="s">
        <v>8759</v>
      </c>
      <c r="B7700" t="s">
        <v>47</v>
      </c>
      <c r="C7700" t="s">
        <v>7628</v>
      </c>
      <c r="D7700" t="s">
        <v>54</v>
      </c>
      <c r="E7700" s="103">
        <v>40060</v>
      </c>
      <c r="F7700" s="103">
        <v>676064</v>
      </c>
      <c r="G7700" s="103">
        <v>9</v>
      </c>
      <c r="H7700" t="s">
        <v>54</v>
      </c>
      <c r="I7700" s="103"/>
    </row>
    <row r="7701" spans="1:9" x14ac:dyDescent="0.35">
      <c r="A7701" t="s">
        <v>8760</v>
      </c>
      <c r="B7701" t="s">
        <v>48</v>
      </c>
      <c r="C7701" t="s">
        <v>7628</v>
      </c>
      <c r="D7701" t="s">
        <v>54</v>
      </c>
      <c r="E7701" s="103">
        <v>881961181.76848006</v>
      </c>
      <c r="F7701" s="103">
        <v>676064</v>
      </c>
      <c r="G7701" s="103">
        <v>9</v>
      </c>
      <c r="H7701" t="s">
        <v>54</v>
      </c>
      <c r="I7701" s="103"/>
    </row>
    <row r="7702" spans="1:9" x14ac:dyDescent="0.35">
      <c r="A7702" t="s">
        <v>8761</v>
      </c>
      <c r="B7702" t="s">
        <v>49</v>
      </c>
      <c r="C7702" t="s">
        <v>7628</v>
      </c>
      <c r="D7702" t="s">
        <v>54</v>
      </c>
      <c r="E7702" s="103">
        <v>5.9254745112888724E-2</v>
      </c>
      <c r="F7702" s="103">
        <v>676064</v>
      </c>
      <c r="G7702" s="103">
        <v>9</v>
      </c>
      <c r="H7702" t="s">
        <v>54</v>
      </c>
      <c r="I7702" s="103"/>
    </row>
    <row r="7703" spans="1:9" x14ac:dyDescent="0.35">
      <c r="A7703" t="s">
        <v>8762</v>
      </c>
      <c r="B7703" t="s">
        <v>50</v>
      </c>
      <c r="C7703" t="s">
        <v>7628</v>
      </c>
      <c r="D7703" t="s">
        <v>54</v>
      </c>
      <c r="E7703" s="103">
        <v>1304.5527964341838</v>
      </c>
      <c r="F7703" s="103">
        <v>676064</v>
      </c>
      <c r="G7703" s="103">
        <v>9</v>
      </c>
      <c r="H7703" t="s">
        <v>54</v>
      </c>
      <c r="I7703" s="103"/>
    </row>
    <row r="7704" spans="1:9" x14ac:dyDescent="0.35">
      <c r="A7704" t="s">
        <v>8763</v>
      </c>
      <c r="B7704" t="s">
        <v>51</v>
      </c>
      <c r="C7704" t="s">
        <v>7628</v>
      </c>
      <c r="D7704" t="s">
        <v>40</v>
      </c>
      <c r="E7704" s="103">
        <v>9.7477360231730155E-3</v>
      </c>
      <c r="F7704" s="103">
        <v>676064</v>
      </c>
      <c r="G7704" s="103">
        <v>9</v>
      </c>
      <c r="H7704" t="s">
        <v>1078</v>
      </c>
      <c r="I7704" s="103"/>
    </row>
    <row r="7705" spans="1:9" x14ac:dyDescent="0.35">
      <c r="A7705" t="s">
        <v>8764</v>
      </c>
      <c r="B7705" t="s">
        <v>51</v>
      </c>
      <c r="C7705" t="s">
        <v>7628</v>
      </c>
      <c r="D7705" t="s">
        <v>5070</v>
      </c>
      <c r="E7705" s="103">
        <v>1.0377606487604975E-2</v>
      </c>
      <c r="F7705" s="103">
        <v>676064</v>
      </c>
      <c r="G7705" s="103">
        <v>9</v>
      </c>
      <c r="H7705" t="s">
        <v>1078</v>
      </c>
      <c r="I7705" s="103"/>
    </row>
    <row r="7706" spans="1:9" x14ac:dyDescent="0.35">
      <c r="A7706" t="s">
        <v>8765</v>
      </c>
      <c r="B7706" t="s">
        <v>51</v>
      </c>
      <c r="C7706" t="s">
        <v>7628</v>
      </c>
      <c r="D7706" t="s">
        <v>5071</v>
      </c>
      <c r="E7706" s="103">
        <v>1.0118772451624973E-2</v>
      </c>
      <c r="F7706" s="103">
        <v>676064</v>
      </c>
      <c r="G7706" s="103">
        <v>9</v>
      </c>
      <c r="H7706" t="s">
        <v>1078</v>
      </c>
      <c r="I7706" s="103"/>
    </row>
    <row r="7707" spans="1:9" x14ac:dyDescent="0.35">
      <c r="A7707" t="s">
        <v>8766</v>
      </c>
      <c r="B7707" t="s">
        <v>51</v>
      </c>
      <c r="C7707" t="s">
        <v>7628</v>
      </c>
      <c r="D7707" t="s">
        <v>5072</v>
      </c>
      <c r="E7707" s="103">
        <v>1.0374585190478522E-2</v>
      </c>
      <c r="F7707" s="103">
        <v>676064</v>
      </c>
      <c r="G7707" s="103">
        <v>9</v>
      </c>
      <c r="H7707" t="s">
        <v>1078</v>
      </c>
      <c r="I7707" s="103"/>
    </row>
    <row r="7708" spans="1:9" x14ac:dyDescent="0.35">
      <c r="A7708" t="s">
        <v>8767</v>
      </c>
      <c r="B7708" t="s">
        <v>51</v>
      </c>
      <c r="C7708" t="s">
        <v>7628</v>
      </c>
      <c r="D7708" t="s">
        <v>42</v>
      </c>
      <c r="E7708" s="103">
        <v>1.0371122484291338E-2</v>
      </c>
      <c r="F7708" s="103">
        <v>676064</v>
      </c>
      <c r="G7708" s="103">
        <v>9</v>
      </c>
      <c r="H7708" t="s">
        <v>1078</v>
      </c>
      <c r="I7708" s="103"/>
    </row>
    <row r="7709" spans="1:9" x14ac:dyDescent="0.35">
      <c r="A7709" t="s">
        <v>8768</v>
      </c>
      <c r="B7709" t="s">
        <v>51</v>
      </c>
      <c r="C7709" t="s">
        <v>7628</v>
      </c>
      <c r="D7709" t="s">
        <v>1767</v>
      </c>
      <c r="E7709" s="103">
        <v>1.0364519534383847E-2</v>
      </c>
      <c r="F7709" s="103">
        <v>676064</v>
      </c>
      <c r="G7709" s="103">
        <v>9</v>
      </c>
      <c r="H7709" t="s">
        <v>1078</v>
      </c>
      <c r="I7709" s="103"/>
    </row>
    <row r="7710" spans="1:9" x14ac:dyDescent="0.35">
      <c r="A7710" t="s">
        <v>8769</v>
      </c>
      <c r="B7710" t="s">
        <v>51</v>
      </c>
      <c r="C7710" t="s">
        <v>7628</v>
      </c>
      <c r="D7710" t="s">
        <v>1768</v>
      </c>
      <c r="E7710" s="103">
        <v>9.050168143118778E-3</v>
      </c>
      <c r="F7710" s="103">
        <v>676064</v>
      </c>
      <c r="G7710" s="103">
        <v>9</v>
      </c>
      <c r="H7710" t="s">
        <v>1078</v>
      </c>
      <c r="I7710" s="103"/>
    </row>
    <row r="7711" spans="1:9" x14ac:dyDescent="0.35">
      <c r="A7711" t="s">
        <v>8770</v>
      </c>
      <c r="B7711" t="s">
        <v>51</v>
      </c>
      <c r="C7711" t="s">
        <v>7628</v>
      </c>
      <c r="D7711" t="s">
        <v>340</v>
      </c>
      <c r="E7711" s="103">
        <v>6.3324074914063678E-3</v>
      </c>
      <c r="F7711" s="103">
        <v>676064</v>
      </c>
      <c r="G7711" s="103">
        <v>9</v>
      </c>
      <c r="H7711" t="s">
        <v>1078</v>
      </c>
      <c r="I7711" s="103"/>
    </row>
    <row r="7712" spans="1:9" x14ac:dyDescent="0.35">
      <c r="A7712" t="s">
        <v>8771</v>
      </c>
      <c r="B7712" t="s">
        <v>51</v>
      </c>
      <c r="C7712" t="s">
        <v>7628</v>
      </c>
      <c r="D7712" t="s">
        <v>777</v>
      </c>
      <c r="E7712" s="103">
        <v>3.5692790926009944E-2</v>
      </c>
      <c r="F7712" s="103">
        <v>676064</v>
      </c>
      <c r="G7712" s="103">
        <v>9</v>
      </c>
      <c r="H7712" t="s">
        <v>1078</v>
      </c>
      <c r="I7712" s="103"/>
    </row>
    <row r="7713" spans="1:9" x14ac:dyDescent="0.35">
      <c r="A7713" t="s">
        <v>8772</v>
      </c>
      <c r="B7713" t="s">
        <v>51</v>
      </c>
      <c r="C7713" t="s">
        <v>7628</v>
      </c>
      <c r="D7713" t="s">
        <v>776</v>
      </c>
      <c r="E7713" s="103">
        <v>9.4130926820465588E-2</v>
      </c>
      <c r="F7713" s="103">
        <v>676064</v>
      </c>
      <c r="G7713" s="103">
        <v>9</v>
      </c>
      <c r="H7713" t="s">
        <v>1078</v>
      </c>
      <c r="I7713" s="103"/>
    </row>
    <row r="7714" spans="1:9" x14ac:dyDescent="0.35">
      <c r="A7714" t="s">
        <v>8773</v>
      </c>
      <c r="B7714" t="s">
        <v>47</v>
      </c>
      <c r="C7714" t="s">
        <v>7629</v>
      </c>
      <c r="D7714" t="s">
        <v>54</v>
      </c>
      <c r="E7714" s="103">
        <v>67836</v>
      </c>
      <c r="F7714" s="103">
        <v>676064</v>
      </c>
      <c r="G7714" s="103">
        <v>9</v>
      </c>
      <c r="H7714" t="s">
        <v>54</v>
      </c>
      <c r="I7714" s="103"/>
    </row>
    <row r="7715" spans="1:9" x14ac:dyDescent="0.35">
      <c r="A7715" t="s">
        <v>8774</v>
      </c>
      <c r="B7715" t="s">
        <v>48</v>
      </c>
      <c r="C7715" t="s">
        <v>7629</v>
      </c>
      <c r="D7715" t="s">
        <v>54</v>
      </c>
      <c r="E7715" s="103">
        <v>7738819997.5828152</v>
      </c>
      <c r="F7715" s="103">
        <v>676064</v>
      </c>
      <c r="G7715" s="103">
        <v>9</v>
      </c>
      <c r="H7715" t="s">
        <v>54</v>
      </c>
      <c r="I7715" s="103"/>
    </row>
    <row r="7716" spans="1:9" x14ac:dyDescent="0.35">
      <c r="A7716" t="s">
        <v>8775</v>
      </c>
      <c r="B7716" t="s">
        <v>49</v>
      </c>
      <c r="C7716" t="s">
        <v>7629</v>
      </c>
      <c r="D7716" t="s">
        <v>54</v>
      </c>
      <c r="E7716" s="103">
        <v>0.1003396128177214</v>
      </c>
      <c r="F7716" s="103">
        <v>676064</v>
      </c>
      <c r="G7716" s="103">
        <v>9</v>
      </c>
      <c r="H7716" t="s">
        <v>54</v>
      </c>
      <c r="I7716" s="103"/>
    </row>
    <row r="7717" spans="1:9" x14ac:dyDescent="0.35">
      <c r="A7717" t="s">
        <v>8776</v>
      </c>
      <c r="B7717" t="s">
        <v>50</v>
      </c>
      <c r="C7717" t="s">
        <v>7629</v>
      </c>
      <c r="D7717" t="s">
        <v>54</v>
      </c>
      <c r="E7717" s="103">
        <v>11446.874848509631</v>
      </c>
      <c r="F7717" s="103">
        <v>676064</v>
      </c>
      <c r="G7717" s="103">
        <v>9</v>
      </c>
      <c r="H7717" t="s">
        <v>54</v>
      </c>
      <c r="I7717" s="103"/>
    </row>
    <row r="7718" spans="1:9" x14ac:dyDescent="0.35">
      <c r="A7718" t="s">
        <v>8777</v>
      </c>
      <c r="B7718" t="s">
        <v>51</v>
      </c>
      <c r="C7718" t="s">
        <v>7629</v>
      </c>
      <c r="D7718" t="s">
        <v>40</v>
      </c>
      <c r="E7718" s="103">
        <v>5.1746018266618357E-2</v>
      </c>
      <c r="F7718" s="103">
        <v>676064</v>
      </c>
      <c r="G7718" s="103">
        <v>9</v>
      </c>
      <c r="H7718" t="s">
        <v>1078</v>
      </c>
      <c r="I7718" s="103"/>
    </row>
    <row r="7719" spans="1:9" x14ac:dyDescent="0.35">
      <c r="A7719" t="s">
        <v>8778</v>
      </c>
      <c r="B7719" t="s">
        <v>51</v>
      </c>
      <c r="C7719" t="s">
        <v>7629</v>
      </c>
      <c r="D7719" t="s">
        <v>5070</v>
      </c>
      <c r="E7719" s="103">
        <v>-1.6353311347731391E-2</v>
      </c>
      <c r="F7719" s="103">
        <v>676064</v>
      </c>
      <c r="G7719" s="103">
        <v>9</v>
      </c>
      <c r="H7719" t="s">
        <v>1078</v>
      </c>
      <c r="I7719" s="103"/>
    </row>
    <row r="7720" spans="1:9" x14ac:dyDescent="0.35">
      <c r="A7720" t="s">
        <v>8779</v>
      </c>
      <c r="B7720" t="s">
        <v>51</v>
      </c>
      <c r="C7720" t="s">
        <v>7629</v>
      </c>
      <c r="D7720" t="s">
        <v>5071</v>
      </c>
      <c r="E7720" s="103">
        <v>-6.8066883217047139E-2</v>
      </c>
      <c r="F7720" s="103">
        <v>676064</v>
      </c>
      <c r="G7720" s="103">
        <v>9</v>
      </c>
      <c r="H7720" t="s">
        <v>1078</v>
      </c>
      <c r="I7720" s="103"/>
    </row>
    <row r="7721" spans="1:9" x14ac:dyDescent="0.35">
      <c r="A7721" t="s">
        <v>8780</v>
      </c>
      <c r="B7721" t="s">
        <v>51</v>
      </c>
      <c r="C7721" t="s">
        <v>7629</v>
      </c>
      <c r="D7721" t="s">
        <v>5072</v>
      </c>
      <c r="E7721" s="103">
        <v>-6.6740836424310862E-2</v>
      </c>
      <c r="F7721" s="103">
        <v>676064</v>
      </c>
      <c r="G7721" s="103">
        <v>9</v>
      </c>
      <c r="H7721" t="s">
        <v>1078</v>
      </c>
      <c r="I7721" s="103"/>
    </row>
    <row r="7722" spans="1:9" x14ac:dyDescent="0.35">
      <c r="A7722" t="s">
        <v>8781</v>
      </c>
      <c r="B7722" t="s">
        <v>51</v>
      </c>
      <c r="C7722" t="s">
        <v>7629</v>
      </c>
      <c r="D7722" t="s">
        <v>42</v>
      </c>
      <c r="E7722" s="103">
        <v>-1.6411474532182498E-2</v>
      </c>
      <c r="F7722" s="103">
        <v>676064</v>
      </c>
      <c r="G7722" s="103">
        <v>9</v>
      </c>
      <c r="H7722" t="s">
        <v>1078</v>
      </c>
      <c r="I7722" s="103"/>
    </row>
    <row r="7723" spans="1:9" x14ac:dyDescent="0.35">
      <c r="A7723" t="s">
        <v>8782</v>
      </c>
      <c r="B7723" t="s">
        <v>51</v>
      </c>
      <c r="C7723" t="s">
        <v>7629</v>
      </c>
      <c r="D7723" t="s">
        <v>1767</v>
      </c>
      <c r="E7723" s="103">
        <v>-1.6732031703467071E-2</v>
      </c>
      <c r="F7723" s="103">
        <v>676064</v>
      </c>
      <c r="G7723" s="103">
        <v>9</v>
      </c>
      <c r="H7723" t="s">
        <v>1078</v>
      </c>
      <c r="I7723" s="103"/>
    </row>
    <row r="7724" spans="1:9" x14ac:dyDescent="0.35">
      <c r="A7724" t="s">
        <v>8783</v>
      </c>
      <c r="B7724" t="s">
        <v>51</v>
      </c>
      <c r="C7724" t="s">
        <v>7629</v>
      </c>
      <c r="D7724" t="s">
        <v>1768</v>
      </c>
      <c r="E7724" s="103">
        <v>-5.5191875861102857E-2</v>
      </c>
      <c r="F7724" s="103">
        <v>676064</v>
      </c>
      <c r="G7724" s="103">
        <v>9</v>
      </c>
      <c r="H7724" t="s">
        <v>1078</v>
      </c>
      <c r="I7724" s="103"/>
    </row>
    <row r="7725" spans="1:9" x14ac:dyDescent="0.35">
      <c r="A7725" t="s">
        <v>8784</v>
      </c>
      <c r="B7725" t="s">
        <v>51</v>
      </c>
      <c r="C7725" t="s">
        <v>7629</v>
      </c>
      <c r="D7725" t="s">
        <v>340</v>
      </c>
      <c r="E7725" s="103">
        <v>1.1586678593380787E-2</v>
      </c>
      <c r="F7725" s="103">
        <v>676064</v>
      </c>
      <c r="G7725" s="103">
        <v>9</v>
      </c>
      <c r="H7725" t="s">
        <v>1078</v>
      </c>
      <c r="I7725" s="103"/>
    </row>
    <row r="7726" spans="1:9" x14ac:dyDescent="0.35">
      <c r="A7726" t="s">
        <v>8785</v>
      </c>
      <c r="B7726" t="s">
        <v>51</v>
      </c>
      <c r="C7726" t="s">
        <v>7629</v>
      </c>
      <c r="D7726" t="s">
        <v>777</v>
      </c>
      <c r="E7726" s="103">
        <v>0.18184048390024626</v>
      </c>
      <c r="F7726" s="103">
        <v>676064</v>
      </c>
      <c r="G7726" s="103">
        <v>9</v>
      </c>
      <c r="H7726" t="s">
        <v>1078</v>
      </c>
      <c r="I7726" s="103"/>
    </row>
    <row r="7727" spans="1:9" x14ac:dyDescent="0.35">
      <c r="A7727" t="s">
        <v>8786</v>
      </c>
      <c r="B7727" t="s">
        <v>51</v>
      </c>
      <c r="C7727" t="s">
        <v>7629</v>
      </c>
      <c r="D7727" t="s">
        <v>776</v>
      </c>
      <c r="E7727" s="103">
        <v>0.48583485522596259</v>
      </c>
      <c r="F7727" s="103">
        <v>676064</v>
      </c>
      <c r="G7727" s="103">
        <v>9</v>
      </c>
      <c r="H7727" t="s">
        <v>1078</v>
      </c>
      <c r="I7727" s="103"/>
    </row>
    <row r="7728" spans="1:9" x14ac:dyDescent="0.35">
      <c r="A7728" t="s">
        <v>8787</v>
      </c>
      <c r="B7728" t="s">
        <v>47</v>
      </c>
      <c r="C7728" t="s">
        <v>7630</v>
      </c>
      <c r="D7728" t="s">
        <v>54</v>
      </c>
      <c r="E7728" s="103">
        <v>89803</v>
      </c>
      <c r="F7728" s="103">
        <v>676064</v>
      </c>
      <c r="G7728" s="103">
        <v>9</v>
      </c>
      <c r="H7728" t="s">
        <v>54</v>
      </c>
      <c r="I7728" s="103"/>
    </row>
    <row r="7729" spans="1:9" x14ac:dyDescent="0.35">
      <c r="A7729" t="s">
        <v>8788</v>
      </c>
      <c r="B7729" t="s">
        <v>48</v>
      </c>
      <c r="C7729" t="s">
        <v>7630</v>
      </c>
      <c r="D7729" t="s">
        <v>54</v>
      </c>
      <c r="E7729" s="103">
        <v>8122213628.2128153</v>
      </c>
      <c r="F7729" s="103">
        <v>676064</v>
      </c>
      <c r="G7729" s="103">
        <v>9</v>
      </c>
      <c r="H7729" t="s">
        <v>54</v>
      </c>
      <c r="I7729" s="103"/>
    </row>
    <row r="7730" spans="1:9" x14ac:dyDescent="0.35">
      <c r="A7730" t="s">
        <v>8789</v>
      </c>
      <c r="B7730" t="s">
        <v>49</v>
      </c>
      <c r="C7730" t="s">
        <v>7630</v>
      </c>
      <c r="D7730" t="s">
        <v>54</v>
      </c>
      <c r="E7730" s="103">
        <v>0.13283209873621432</v>
      </c>
      <c r="F7730" s="103">
        <v>676064</v>
      </c>
      <c r="G7730" s="103">
        <v>9</v>
      </c>
      <c r="H7730" t="s">
        <v>54</v>
      </c>
      <c r="I7730" s="103"/>
    </row>
    <row r="7731" spans="1:9" x14ac:dyDescent="0.35">
      <c r="A7731" t="s">
        <v>8790</v>
      </c>
      <c r="B7731" t="s">
        <v>50</v>
      </c>
      <c r="C7731" t="s">
        <v>7630</v>
      </c>
      <c r="D7731" t="s">
        <v>54</v>
      </c>
      <c r="E7731" s="103">
        <v>12013.971500054455</v>
      </c>
      <c r="F7731" s="103">
        <v>676064</v>
      </c>
      <c r="G7731" s="103">
        <v>9</v>
      </c>
      <c r="H7731" t="s">
        <v>54</v>
      </c>
      <c r="I7731" s="103"/>
    </row>
    <row r="7732" spans="1:9" x14ac:dyDescent="0.35">
      <c r="A7732" t="s">
        <v>8791</v>
      </c>
      <c r="B7732" t="s">
        <v>51</v>
      </c>
      <c r="C7732" t="s">
        <v>7630</v>
      </c>
      <c r="D7732" t="s">
        <v>40</v>
      </c>
      <c r="E7732" s="103">
        <v>4.1134857098271825E-2</v>
      </c>
      <c r="F7732" s="103">
        <v>676064</v>
      </c>
      <c r="G7732" s="103">
        <v>9</v>
      </c>
      <c r="H7732" t="s">
        <v>1078</v>
      </c>
      <c r="I7732" s="103"/>
    </row>
    <row r="7733" spans="1:9" x14ac:dyDescent="0.35">
      <c r="A7733" t="s">
        <v>8792</v>
      </c>
      <c r="B7733" t="s">
        <v>51</v>
      </c>
      <c r="C7733" t="s">
        <v>7630</v>
      </c>
      <c r="D7733" t="s">
        <v>5070</v>
      </c>
      <c r="E7733" s="103">
        <v>-1.0245930692077186E-2</v>
      </c>
      <c r="F7733" s="103">
        <v>676064</v>
      </c>
      <c r="G7733" s="103">
        <v>9</v>
      </c>
      <c r="H7733" t="s">
        <v>1078</v>
      </c>
      <c r="I7733" s="103"/>
    </row>
    <row r="7734" spans="1:9" x14ac:dyDescent="0.35">
      <c r="A7734" t="s">
        <v>8793</v>
      </c>
      <c r="B7734" t="s">
        <v>51</v>
      </c>
      <c r="C7734" t="s">
        <v>7630</v>
      </c>
      <c r="D7734" t="s">
        <v>5071</v>
      </c>
      <c r="E7734" s="103">
        <v>-4.9369703954670337E-2</v>
      </c>
      <c r="F7734" s="103">
        <v>676064</v>
      </c>
      <c r="G7734" s="103">
        <v>9</v>
      </c>
      <c r="H7734" t="s">
        <v>1078</v>
      </c>
      <c r="I7734" s="103"/>
    </row>
    <row r="7735" spans="1:9" x14ac:dyDescent="0.35">
      <c r="A7735" t="s">
        <v>8794</v>
      </c>
      <c r="B7735" t="s">
        <v>51</v>
      </c>
      <c r="C7735" t="s">
        <v>7630</v>
      </c>
      <c r="D7735" t="s">
        <v>5072</v>
      </c>
      <c r="E7735" s="103">
        <v>-4.8342377625648525E-2</v>
      </c>
      <c r="F7735" s="103">
        <v>676064</v>
      </c>
      <c r="G7735" s="103">
        <v>9</v>
      </c>
      <c r="H7735" t="s">
        <v>1078</v>
      </c>
      <c r="I7735" s="103"/>
    </row>
    <row r="7736" spans="1:9" x14ac:dyDescent="0.35">
      <c r="A7736" t="s">
        <v>8795</v>
      </c>
      <c r="B7736" t="s">
        <v>51</v>
      </c>
      <c r="C7736" t="s">
        <v>7630</v>
      </c>
      <c r="D7736" t="s">
        <v>42</v>
      </c>
      <c r="E7736" s="103">
        <v>-1.0294876520468361E-2</v>
      </c>
      <c r="F7736" s="103">
        <v>676064</v>
      </c>
      <c r="G7736" s="103">
        <v>9</v>
      </c>
      <c r="H7736" t="s">
        <v>1078</v>
      </c>
      <c r="I7736" s="103"/>
    </row>
    <row r="7737" spans="1:9" x14ac:dyDescent="0.35">
      <c r="A7737" t="s">
        <v>8796</v>
      </c>
      <c r="B7737" t="s">
        <v>51</v>
      </c>
      <c r="C7737" t="s">
        <v>7630</v>
      </c>
      <c r="D7737" t="s">
        <v>1767</v>
      </c>
      <c r="E7737" s="103">
        <v>-1.0539454117755124E-2</v>
      </c>
      <c r="F7737" s="103">
        <v>676064</v>
      </c>
      <c r="G7737" s="103">
        <v>9</v>
      </c>
      <c r="H7737" t="s">
        <v>1078</v>
      </c>
      <c r="I7737" s="103"/>
    </row>
    <row r="7738" spans="1:9" x14ac:dyDescent="0.35">
      <c r="A7738" t="s">
        <v>8797</v>
      </c>
      <c r="B7738" t="s">
        <v>51</v>
      </c>
      <c r="C7738" t="s">
        <v>7630</v>
      </c>
      <c r="D7738" t="s">
        <v>1768</v>
      </c>
      <c r="E7738" s="103">
        <v>-4.0025868136676114E-2</v>
      </c>
      <c r="F7738" s="103">
        <v>676064</v>
      </c>
      <c r="G7738" s="103">
        <v>9</v>
      </c>
      <c r="H7738" t="s">
        <v>1078</v>
      </c>
      <c r="I7738" s="103"/>
    </row>
    <row r="7739" spans="1:9" x14ac:dyDescent="0.35">
      <c r="A7739" t="s">
        <v>8798</v>
      </c>
      <c r="B7739" t="s">
        <v>51</v>
      </c>
      <c r="C7739" t="s">
        <v>7630</v>
      </c>
      <c r="D7739" t="s">
        <v>340</v>
      </c>
      <c r="E7739" s="103">
        <v>1.0790295285617658E-2</v>
      </c>
      <c r="F7739" s="103">
        <v>676064</v>
      </c>
      <c r="G7739" s="103">
        <v>9</v>
      </c>
      <c r="H7739" t="s">
        <v>1078</v>
      </c>
      <c r="I7739" s="103"/>
    </row>
    <row r="7740" spans="1:9" x14ac:dyDescent="0.35">
      <c r="A7740" t="s">
        <v>8799</v>
      </c>
      <c r="B7740" t="s">
        <v>51</v>
      </c>
      <c r="C7740" t="s">
        <v>7630</v>
      </c>
      <c r="D7740" t="s">
        <v>777</v>
      </c>
      <c r="E7740" s="103">
        <v>0.14501557023047373</v>
      </c>
      <c r="F7740" s="103">
        <v>676064</v>
      </c>
      <c r="G7740" s="103">
        <v>9</v>
      </c>
      <c r="H7740" t="s">
        <v>1078</v>
      </c>
      <c r="I7740" s="103"/>
    </row>
    <row r="7741" spans="1:9" x14ac:dyDescent="0.35">
      <c r="A7741" t="s">
        <v>8800</v>
      </c>
      <c r="B7741" t="s">
        <v>51</v>
      </c>
      <c r="C7741" t="s">
        <v>7630</v>
      </c>
      <c r="D7741" t="s">
        <v>776</v>
      </c>
      <c r="E7741" s="103">
        <v>0.38570181376808615</v>
      </c>
      <c r="F7741" s="103">
        <v>676064</v>
      </c>
      <c r="G7741" s="103">
        <v>9</v>
      </c>
      <c r="H7741" t="s">
        <v>1078</v>
      </c>
      <c r="I7741" s="103"/>
    </row>
    <row r="7742" spans="1:9" x14ac:dyDescent="0.35">
      <c r="A7742" t="s">
        <v>312</v>
      </c>
      <c r="B7742" t="s">
        <v>47</v>
      </c>
      <c r="C7742" t="s">
        <v>35</v>
      </c>
      <c r="D7742" t="s">
        <v>54</v>
      </c>
      <c r="E7742" s="103">
        <v>95824</v>
      </c>
      <c r="F7742" s="103">
        <v>680752</v>
      </c>
      <c r="G7742" s="103">
        <v>10</v>
      </c>
      <c r="H7742" t="s">
        <v>54</v>
      </c>
      <c r="I7742" s="103"/>
    </row>
    <row r="7743" spans="1:9" x14ac:dyDescent="0.35">
      <c r="A7743" t="s">
        <v>313</v>
      </c>
      <c r="B7743" t="s">
        <v>48</v>
      </c>
      <c r="C7743" t="s">
        <v>35</v>
      </c>
      <c r="D7743" t="s">
        <v>54</v>
      </c>
      <c r="E7743" s="103">
        <v>29190758619.049385</v>
      </c>
      <c r="F7743" s="103">
        <v>680752</v>
      </c>
      <c r="G7743" s="103">
        <v>10</v>
      </c>
      <c r="H7743" t="s">
        <v>54</v>
      </c>
      <c r="I7743" s="103"/>
    </row>
    <row r="7744" spans="1:9" x14ac:dyDescent="0.35">
      <c r="A7744" t="s">
        <v>314</v>
      </c>
      <c r="B7744" t="s">
        <v>49</v>
      </c>
      <c r="C7744" t="s">
        <v>35</v>
      </c>
      <c r="D7744" t="s">
        <v>54</v>
      </c>
      <c r="E7744" s="103">
        <v>0.14076198086821631</v>
      </c>
      <c r="F7744" s="103">
        <v>680752</v>
      </c>
      <c r="G7744" s="103">
        <v>10</v>
      </c>
      <c r="H7744" t="s">
        <v>54</v>
      </c>
      <c r="I7744" s="103"/>
    </row>
    <row r="7745" spans="1:9" x14ac:dyDescent="0.35">
      <c r="A7745" t="s">
        <v>315</v>
      </c>
      <c r="B7745" t="s">
        <v>50</v>
      </c>
      <c r="C7745" t="s">
        <v>35</v>
      </c>
      <c r="D7745" t="s">
        <v>54</v>
      </c>
      <c r="E7745" s="103">
        <v>42880.165785850622</v>
      </c>
      <c r="F7745" s="103">
        <v>680752</v>
      </c>
      <c r="G7745" s="103">
        <v>10</v>
      </c>
      <c r="H7745" t="s">
        <v>54</v>
      </c>
      <c r="I7745" s="103"/>
    </row>
    <row r="7746" spans="1:9" x14ac:dyDescent="0.35">
      <c r="A7746" t="s">
        <v>4847</v>
      </c>
      <c r="B7746" t="s">
        <v>47</v>
      </c>
      <c r="C7746" t="s">
        <v>4357</v>
      </c>
      <c r="D7746" t="s">
        <v>54</v>
      </c>
      <c r="E7746" s="103">
        <v>305859</v>
      </c>
      <c r="F7746" s="103">
        <v>680752</v>
      </c>
      <c r="G7746" s="103">
        <v>10</v>
      </c>
      <c r="H7746" t="s">
        <v>54</v>
      </c>
      <c r="I7746" s="103"/>
    </row>
    <row r="7747" spans="1:9" x14ac:dyDescent="0.35">
      <c r="A7747" t="s">
        <v>4848</v>
      </c>
      <c r="B7747" t="s">
        <v>48</v>
      </c>
      <c r="C7747" t="s">
        <v>4357</v>
      </c>
      <c r="D7747" t="s">
        <v>54</v>
      </c>
      <c r="E7747" s="103">
        <v>57413348946.640633</v>
      </c>
      <c r="F7747" s="103">
        <v>680752</v>
      </c>
      <c r="G7747" s="103">
        <v>10</v>
      </c>
      <c r="H7747" t="s">
        <v>54</v>
      </c>
      <c r="I7747" s="103"/>
    </row>
    <row r="7748" spans="1:9" x14ac:dyDescent="0.35">
      <c r="A7748" t="s">
        <v>4849</v>
      </c>
      <c r="B7748" t="s">
        <v>49</v>
      </c>
      <c r="C7748" t="s">
        <v>4357</v>
      </c>
      <c r="D7748" t="s">
        <v>54</v>
      </c>
      <c r="E7748" s="103">
        <v>0.44929577878581334</v>
      </c>
      <c r="F7748" s="103">
        <v>680752</v>
      </c>
      <c r="G7748" s="103">
        <v>10</v>
      </c>
      <c r="H7748" t="s">
        <v>54</v>
      </c>
      <c r="I7748" s="103"/>
    </row>
    <row r="7749" spans="1:9" x14ac:dyDescent="0.35">
      <c r="A7749" t="s">
        <v>4850</v>
      </c>
      <c r="B7749" t="s">
        <v>50</v>
      </c>
      <c r="C7749" t="s">
        <v>4357</v>
      </c>
      <c r="D7749" t="s">
        <v>54</v>
      </c>
      <c r="E7749" s="103">
        <v>84338.127462924283</v>
      </c>
      <c r="F7749" s="103">
        <v>680752</v>
      </c>
      <c r="G7749" s="103">
        <v>10</v>
      </c>
      <c r="H7749" t="s">
        <v>54</v>
      </c>
      <c r="I7749" s="103"/>
    </row>
    <row r="7750" spans="1:9" x14ac:dyDescent="0.35">
      <c r="A7750" t="s">
        <v>4851</v>
      </c>
      <c r="B7750" t="s">
        <v>51</v>
      </c>
      <c r="C7750" t="s">
        <v>4357</v>
      </c>
      <c r="D7750" t="s">
        <v>40</v>
      </c>
      <c r="E7750" s="103">
        <v>2.0229961456786287E-2</v>
      </c>
      <c r="F7750" s="103">
        <v>680752</v>
      </c>
      <c r="G7750" s="103">
        <v>10</v>
      </c>
      <c r="H7750" t="s">
        <v>1078</v>
      </c>
      <c r="I7750" s="103"/>
    </row>
    <row r="7751" spans="1:9" x14ac:dyDescent="0.35">
      <c r="A7751" t="s">
        <v>7203</v>
      </c>
      <c r="B7751" t="s">
        <v>51</v>
      </c>
      <c r="C7751" t="s">
        <v>4357</v>
      </c>
      <c r="D7751" t="s">
        <v>5070</v>
      </c>
      <c r="E7751" s="103">
        <v>6.1774452275430512E-2</v>
      </c>
      <c r="F7751" s="103">
        <v>680752</v>
      </c>
      <c r="G7751" s="103">
        <v>10</v>
      </c>
      <c r="H7751" t="s">
        <v>1078</v>
      </c>
      <c r="I7751" s="103"/>
    </row>
    <row r="7752" spans="1:9" x14ac:dyDescent="0.35">
      <c r="A7752" t="s">
        <v>7204</v>
      </c>
      <c r="B7752" t="s">
        <v>51</v>
      </c>
      <c r="C7752" t="s">
        <v>4357</v>
      </c>
      <c r="D7752" t="s">
        <v>5071</v>
      </c>
      <c r="E7752" s="103">
        <v>2.0718829946543248E-2</v>
      </c>
      <c r="F7752" s="103">
        <v>680752</v>
      </c>
      <c r="G7752" s="103">
        <v>10</v>
      </c>
      <c r="H7752" t="s">
        <v>1078</v>
      </c>
      <c r="I7752" s="103"/>
    </row>
    <row r="7753" spans="1:9" x14ac:dyDescent="0.35">
      <c r="A7753" t="s">
        <v>7205</v>
      </c>
      <c r="B7753" t="s">
        <v>51</v>
      </c>
      <c r="C7753" t="s">
        <v>4357</v>
      </c>
      <c r="D7753" t="s">
        <v>5072</v>
      </c>
      <c r="E7753" s="103">
        <v>2.1076115816527279E-2</v>
      </c>
      <c r="F7753" s="103">
        <v>680752</v>
      </c>
      <c r="G7753" s="103">
        <v>10</v>
      </c>
      <c r="H7753" t="s">
        <v>1078</v>
      </c>
      <c r="I7753" s="103"/>
    </row>
    <row r="7754" spans="1:9" x14ac:dyDescent="0.35">
      <c r="A7754" t="s">
        <v>4852</v>
      </c>
      <c r="B7754" t="s">
        <v>51</v>
      </c>
      <c r="C7754" t="s">
        <v>4357</v>
      </c>
      <c r="D7754" t="s">
        <v>42</v>
      </c>
      <c r="E7754" s="103">
        <v>1.2163421017206308</v>
      </c>
      <c r="F7754" s="103">
        <v>680752</v>
      </c>
      <c r="G7754" s="103">
        <v>10</v>
      </c>
      <c r="H7754" t="s">
        <v>1078</v>
      </c>
      <c r="I7754" s="103"/>
    </row>
    <row r="7755" spans="1:9" x14ac:dyDescent="0.35">
      <c r="A7755" t="s">
        <v>4853</v>
      </c>
      <c r="B7755" t="s">
        <v>51</v>
      </c>
      <c r="C7755" t="s">
        <v>4357</v>
      </c>
      <c r="D7755" t="s">
        <v>1767</v>
      </c>
      <c r="E7755" s="103">
        <v>1.2667806227949314</v>
      </c>
      <c r="F7755" s="103">
        <v>680752</v>
      </c>
      <c r="G7755" s="103">
        <v>10</v>
      </c>
      <c r="H7755" t="s">
        <v>1078</v>
      </c>
      <c r="I7755" s="103"/>
    </row>
    <row r="7756" spans="1:9" x14ac:dyDescent="0.35">
      <c r="A7756" t="s">
        <v>4854</v>
      </c>
      <c r="B7756" t="s">
        <v>51</v>
      </c>
      <c r="C7756" t="s">
        <v>4357</v>
      </c>
      <c r="D7756" t="s">
        <v>1768</v>
      </c>
      <c r="E7756" s="103">
        <v>0.28009932534267185</v>
      </c>
      <c r="F7756" s="103">
        <v>680752</v>
      </c>
      <c r="G7756" s="103">
        <v>10</v>
      </c>
      <c r="H7756" t="s">
        <v>1078</v>
      </c>
      <c r="I7756" s="103"/>
    </row>
    <row r="7757" spans="1:9" x14ac:dyDescent="0.35">
      <c r="A7757" t="s">
        <v>4855</v>
      </c>
      <c r="B7757" t="s">
        <v>51</v>
      </c>
      <c r="C7757" t="s">
        <v>4357</v>
      </c>
      <c r="D7757" t="s">
        <v>340</v>
      </c>
      <c r="E7757" s="103">
        <v>1.9602587292136903E-2</v>
      </c>
      <c r="F7757" s="103">
        <v>680752</v>
      </c>
      <c r="G7757" s="103">
        <v>10</v>
      </c>
      <c r="H7757" t="s">
        <v>1078</v>
      </c>
      <c r="I7757" s="103"/>
    </row>
    <row r="7758" spans="1:9" x14ac:dyDescent="0.35">
      <c r="A7758" t="s">
        <v>4856</v>
      </c>
      <c r="B7758" t="s">
        <v>51</v>
      </c>
      <c r="C7758" t="s">
        <v>4357</v>
      </c>
      <c r="D7758" t="s">
        <v>777</v>
      </c>
      <c r="E7758" s="103">
        <v>0.33795758425675076</v>
      </c>
      <c r="F7758" s="103">
        <v>680752</v>
      </c>
      <c r="G7758" s="103">
        <v>10</v>
      </c>
      <c r="H7758" t="s">
        <v>1078</v>
      </c>
      <c r="I7758" s="103"/>
    </row>
    <row r="7759" spans="1:9" x14ac:dyDescent="0.35">
      <c r="A7759" t="s">
        <v>4857</v>
      </c>
      <c r="B7759" t="s">
        <v>51</v>
      </c>
      <c r="C7759" t="s">
        <v>4357</v>
      </c>
      <c r="D7759" t="s">
        <v>776</v>
      </c>
      <c r="E7759" s="103">
        <v>0.82341861710291731</v>
      </c>
      <c r="F7759" s="103">
        <v>680752</v>
      </c>
      <c r="G7759" s="103">
        <v>10</v>
      </c>
      <c r="H7759" t="s">
        <v>1078</v>
      </c>
      <c r="I7759" s="103"/>
    </row>
    <row r="7760" spans="1:9" x14ac:dyDescent="0.35">
      <c r="A7760" t="s">
        <v>4825</v>
      </c>
      <c r="B7760" t="s">
        <v>47</v>
      </c>
      <c r="C7760" t="s">
        <v>4358</v>
      </c>
      <c r="D7760" t="s">
        <v>54</v>
      </c>
      <c r="E7760" s="103">
        <v>48411</v>
      </c>
      <c r="F7760" s="103">
        <v>680752</v>
      </c>
      <c r="G7760" s="103">
        <v>10</v>
      </c>
      <c r="H7760" t="s">
        <v>54</v>
      </c>
      <c r="I7760" s="103"/>
    </row>
    <row r="7761" spans="1:9" x14ac:dyDescent="0.35">
      <c r="A7761" t="s">
        <v>4826</v>
      </c>
      <c r="B7761" t="s">
        <v>48</v>
      </c>
      <c r="C7761" t="s">
        <v>4358</v>
      </c>
      <c r="D7761" t="s">
        <v>54</v>
      </c>
      <c r="E7761" s="103">
        <v>18323525656.507813</v>
      </c>
      <c r="F7761" s="103">
        <v>680752</v>
      </c>
      <c r="G7761" s="103">
        <v>10</v>
      </c>
      <c r="H7761" t="s">
        <v>54</v>
      </c>
      <c r="I7761" s="103"/>
    </row>
    <row r="7762" spans="1:9" x14ac:dyDescent="0.35">
      <c r="A7762" t="s">
        <v>4827</v>
      </c>
      <c r="B7762" t="s">
        <v>49</v>
      </c>
      <c r="C7762" t="s">
        <v>4358</v>
      </c>
      <c r="D7762" t="s">
        <v>54</v>
      </c>
      <c r="E7762" s="103">
        <v>7.1114003337485604E-2</v>
      </c>
      <c r="F7762" s="103">
        <v>680752</v>
      </c>
      <c r="G7762" s="103">
        <v>10</v>
      </c>
      <c r="H7762" t="s">
        <v>54</v>
      </c>
      <c r="I7762" s="103"/>
    </row>
    <row r="7763" spans="1:9" x14ac:dyDescent="0.35">
      <c r="A7763" t="s">
        <v>4828</v>
      </c>
      <c r="B7763" t="s">
        <v>50</v>
      </c>
      <c r="C7763" t="s">
        <v>4358</v>
      </c>
      <c r="D7763" t="s">
        <v>54</v>
      </c>
      <c r="E7763" s="103">
        <v>26916.594672520703</v>
      </c>
      <c r="F7763" s="103">
        <v>680752</v>
      </c>
      <c r="G7763" s="103">
        <v>10</v>
      </c>
      <c r="H7763" t="s">
        <v>54</v>
      </c>
      <c r="I7763" s="103"/>
    </row>
    <row r="7764" spans="1:9" x14ac:dyDescent="0.35">
      <c r="A7764" t="s">
        <v>4829</v>
      </c>
      <c r="B7764" t="s">
        <v>51</v>
      </c>
      <c r="C7764" t="s">
        <v>4358</v>
      </c>
      <c r="D7764" t="s">
        <v>40</v>
      </c>
      <c r="E7764" s="103">
        <v>4.9954967416201423E-2</v>
      </c>
      <c r="F7764" s="103">
        <v>680752</v>
      </c>
      <c r="G7764" s="103">
        <v>10</v>
      </c>
      <c r="H7764" t="s">
        <v>1078</v>
      </c>
      <c r="I7764" s="103"/>
    </row>
    <row r="7765" spans="1:9" x14ac:dyDescent="0.35">
      <c r="A7765" t="s">
        <v>7206</v>
      </c>
      <c r="B7765" t="s">
        <v>51</v>
      </c>
      <c r="C7765" t="s">
        <v>4358</v>
      </c>
      <c r="D7765" t="s">
        <v>5070</v>
      </c>
      <c r="E7765" s="103">
        <v>5.3926308225194439E-2</v>
      </c>
      <c r="F7765" s="103">
        <v>680752</v>
      </c>
      <c r="G7765" s="103">
        <v>10</v>
      </c>
      <c r="H7765" t="s">
        <v>1078</v>
      </c>
      <c r="I7765" s="103"/>
    </row>
    <row r="7766" spans="1:9" x14ac:dyDescent="0.35">
      <c r="A7766" t="s">
        <v>7207</v>
      </c>
      <c r="B7766" t="s">
        <v>51</v>
      </c>
      <c r="C7766" t="s">
        <v>4358</v>
      </c>
      <c r="D7766" t="s">
        <v>5071</v>
      </c>
      <c r="E7766" s="103">
        <v>5.0071522448821147E-2</v>
      </c>
      <c r="F7766" s="103">
        <v>680752</v>
      </c>
      <c r="G7766" s="103">
        <v>10</v>
      </c>
      <c r="H7766" t="s">
        <v>1078</v>
      </c>
      <c r="I7766" s="103"/>
    </row>
    <row r="7767" spans="1:9" x14ac:dyDescent="0.35">
      <c r="A7767" t="s">
        <v>7208</v>
      </c>
      <c r="B7767" t="s">
        <v>51</v>
      </c>
      <c r="C7767" t="s">
        <v>4358</v>
      </c>
      <c r="D7767" t="s">
        <v>5072</v>
      </c>
      <c r="E7767" s="103">
        <v>5.0261601517813261E-2</v>
      </c>
      <c r="F7767" s="103">
        <v>680752</v>
      </c>
      <c r="G7767" s="103">
        <v>10</v>
      </c>
      <c r="H7767" t="s">
        <v>1078</v>
      </c>
      <c r="I7767" s="103"/>
    </row>
    <row r="7768" spans="1:9" x14ac:dyDescent="0.35">
      <c r="A7768" t="s">
        <v>4830</v>
      </c>
      <c r="B7768" t="s">
        <v>51</v>
      </c>
      <c r="C7768" t="s">
        <v>4358</v>
      </c>
      <c r="D7768" t="s">
        <v>42</v>
      </c>
      <c r="E7768" s="103">
        <v>5.3907330370458847E-2</v>
      </c>
      <c r="F7768" s="103">
        <v>680752</v>
      </c>
      <c r="G7768" s="103">
        <v>10</v>
      </c>
      <c r="H7768" t="s">
        <v>1078</v>
      </c>
      <c r="I7768" s="103"/>
    </row>
    <row r="7769" spans="1:9" x14ac:dyDescent="0.35">
      <c r="A7769" t="s">
        <v>4831</v>
      </c>
      <c r="B7769" t="s">
        <v>51</v>
      </c>
      <c r="C7769" t="s">
        <v>4358</v>
      </c>
      <c r="D7769" t="s">
        <v>1767</v>
      </c>
      <c r="E7769" s="103">
        <v>5.3897809481768755E-2</v>
      </c>
      <c r="F7769" s="103">
        <v>680752</v>
      </c>
      <c r="G7769" s="103">
        <v>10</v>
      </c>
      <c r="H7769" t="s">
        <v>1078</v>
      </c>
      <c r="I7769" s="103"/>
    </row>
    <row r="7770" spans="1:9" x14ac:dyDescent="0.35">
      <c r="A7770" t="s">
        <v>4832</v>
      </c>
      <c r="B7770" t="s">
        <v>51</v>
      </c>
      <c r="C7770" t="s">
        <v>4358</v>
      </c>
      <c r="D7770" t="s">
        <v>1768</v>
      </c>
      <c r="E7770" s="103">
        <v>5.120827562699598E-2</v>
      </c>
      <c r="F7770" s="103">
        <v>680752</v>
      </c>
      <c r="G7770" s="103">
        <v>10</v>
      </c>
      <c r="H7770" t="s">
        <v>1078</v>
      </c>
      <c r="I7770" s="103"/>
    </row>
    <row r="7771" spans="1:9" x14ac:dyDescent="0.35">
      <c r="A7771" t="s">
        <v>4833</v>
      </c>
      <c r="B7771" t="s">
        <v>51</v>
      </c>
      <c r="C7771" t="s">
        <v>4358</v>
      </c>
      <c r="D7771" t="s">
        <v>340</v>
      </c>
      <c r="E7771" s="103">
        <v>4.9047099394812659E-2</v>
      </c>
      <c r="F7771" s="103">
        <v>680752</v>
      </c>
      <c r="G7771" s="103">
        <v>10</v>
      </c>
      <c r="H7771" t="s">
        <v>1078</v>
      </c>
      <c r="I7771" s="103"/>
    </row>
    <row r="7772" spans="1:9" x14ac:dyDescent="0.35">
      <c r="A7772" t="s">
        <v>4834</v>
      </c>
      <c r="B7772" t="s">
        <v>51</v>
      </c>
      <c r="C7772" t="s">
        <v>4358</v>
      </c>
      <c r="D7772" t="s">
        <v>777</v>
      </c>
      <c r="E7772" s="103">
        <v>0.77642397118799633</v>
      </c>
      <c r="F7772" s="103">
        <v>680752</v>
      </c>
      <c r="G7772" s="103">
        <v>10</v>
      </c>
      <c r="H7772" t="s">
        <v>1078</v>
      </c>
      <c r="I7772" s="103"/>
    </row>
    <row r="7773" spans="1:9" x14ac:dyDescent="0.35">
      <c r="A7773" t="s">
        <v>4835</v>
      </c>
      <c r="B7773" t="s">
        <v>51</v>
      </c>
      <c r="C7773" t="s">
        <v>4358</v>
      </c>
      <c r="D7773" t="s">
        <v>776</v>
      </c>
      <c r="E7773" s="103">
        <v>1.7191828172944206</v>
      </c>
      <c r="F7773" s="103">
        <v>680752</v>
      </c>
      <c r="G7773" s="103">
        <v>10</v>
      </c>
      <c r="H7773" t="s">
        <v>1078</v>
      </c>
      <c r="I7773" s="103"/>
    </row>
    <row r="7774" spans="1:9" x14ac:dyDescent="0.35">
      <c r="A7774" t="s">
        <v>4836</v>
      </c>
      <c r="B7774" t="s">
        <v>47</v>
      </c>
      <c r="C7774" t="s">
        <v>4359</v>
      </c>
      <c r="D7774" t="s">
        <v>54</v>
      </c>
      <c r="E7774" s="103">
        <v>121974</v>
      </c>
      <c r="F7774" s="103">
        <v>680752</v>
      </c>
      <c r="G7774" s="103">
        <v>10</v>
      </c>
      <c r="H7774" t="s">
        <v>54</v>
      </c>
      <c r="I7774" s="103"/>
    </row>
    <row r="7775" spans="1:9" x14ac:dyDescent="0.35">
      <c r="A7775" t="s">
        <v>4837</v>
      </c>
      <c r="B7775" t="s">
        <v>48</v>
      </c>
      <c r="C7775" t="s">
        <v>4359</v>
      </c>
      <c r="D7775" t="s">
        <v>54</v>
      </c>
      <c r="E7775" s="103">
        <v>2804803108.9199219</v>
      </c>
      <c r="F7775" s="103">
        <v>680752</v>
      </c>
      <c r="G7775" s="103">
        <v>10</v>
      </c>
      <c r="H7775" t="s">
        <v>54</v>
      </c>
      <c r="I7775" s="103"/>
    </row>
    <row r="7776" spans="1:9" x14ac:dyDescent="0.35">
      <c r="A7776" t="s">
        <v>4838</v>
      </c>
      <c r="B7776" t="s">
        <v>49</v>
      </c>
      <c r="C7776" t="s">
        <v>4359</v>
      </c>
      <c r="D7776" t="s">
        <v>54</v>
      </c>
      <c r="E7776" s="103">
        <v>0.1791753825181564</v>
      </c>
      <c r="F7776" s="103">
        <v>680752</v>
      </c>
      <c r="G7776" s="103">
        <v>10</v>
      </c>
      <c r="H7776" t="s">
        <v>54</v>
      </c>
      <c r="I7776" s="103"/>
    </row>
    <row r="7777" spans="1:9" x14ac:dyDescent="0.35">
      <c r="A7777" t="s">
        <v>4839</v>
      </c>
      <c r="B7777" t="s">
        <v>50</v>
      </c>
      <c r="C7777" t="s">
        <v>4359</v>
      </c>
      <c r="D7777" t="s">
        <v>54</v>
      </c>
      <c r="E7777" s="103">
        <v>4120.1540486402127</v>
      </c>
      <c r="F7777" s="103">
        <v>680752</v>
      </c>
      <c r="G7777" s="103">
        <v>10</v>
      </c>
      <c r="H7777" t="s">
        <v>54</v>
      </c>
      <c r="I7777" s="103"/>
    </row>
    <row r="7778" spans="1:9" x14ac:dyDescent="0.35">
      <c r="A7778" t="s">
        <v>4840</v>
      </c>
      <c r="B7778" t="s">
        <v>51</v>
      </c>
      <c r="C7778" t="s">
        <v>4359</v>
      </c>
      <c r="D7778" t="s">
        <v>40</v>
      </c>
      <c r="E7778" s="103">
        <v>3.0740134182354927E-3</v>
      </c>
      <c r="F7778" s="103">
        <v>680752</v>
      </c>
      <c r="G7778" s="103">
        <v>10</v>
      </c>
      <c r="H7778" t="s">
        <v>1078</v>
      </c>
      <c r="I7778" s="103"/>
    </row>
    <row r="7779" spans="1:9" x14ac:dyDescent="0.35">
      <c r="A7779" t="s">
        <v>7209</v>
      </c>
      <c r="B7779" t="s">
        <v>51</v>
      </c>
      <c r="C7779" t="s">
        <v>4359</v>
      </c>
      <c r="D7779" t="s">
        <v>5070</v>
      </c>
      <c r="E7779" s="103">
        <v>3.2186740382165926E-3</v>
      </c>
      <c r="F7779" s="103">
        <v>680752</v>
      </c>
      <c r="G7779" s="103">
        <v>10</v>
      </c>
      <c r="H7779" t="s">
        <v>1078</v>
      </c>
      <c r="I7779" s="103"/>
    </row>
    <row r="7780" spans="1:9" x14ac:dyDescent="0.35">
      <c r="A7780" t="s">
        <v>7210</v>
      </c>
      <c r="B7780" t="s">
        <v>51</v>
      </c>
      <c r="C7780" t="s">
        <v>4359</v>
      </c>
      <c r="D7780" t="s">
        <v>5071</v>
      </c>
      <c r="E7780" s="103">
        <v>3.0789483699964937E-3</v>
      </c>
      <c r="F7780" s="103">
        <v>680752</v>
      </c>
      <c r="G7780" s="103">
        <v>10</v>
      </c>
      <c r="H7780" t="s">
        <v>1078</v>
      </c>
      <c r="I7780" s="103"/>
    </row>
    <row r="7781" spans="1:9" x14ac:dyDescent="0.35">
      <c r="A7781" t="s">
        <v>7211</v>
      </c>
      <c r="B7781" t="s">
        <v>51</v>
      </c>
      <c r="C7781" t="s">
        <v>4359</v>
      </c>
      <c r="D7781" t="s">
        <v>5072</v>
      </c>
      <c r="E7781" s="103">
        <v>3.1242830770744959E-3</v>
      </c>
      <c r="F7781" s="103">
        <v>680752</v>
      </c>
      <c r="G7781" s="103">
        <v>10</v>
      </c>
      <c r="H7781" t="s">
        <v>1078</v>
      </c>
      <c r="I7781" s="103"/>
    </row>
    <row r="7782" spans="1:9" x14ac:dyDescent="0.35">
      <c r="A7782" t="s">
        <v>4841</v>
      </c>
      <c r="B7782" t="s">
        <v>51</v>
      </c>
      <c r="C7782" t="s">
        <v>4359</v>
      </c>
      <c r="D7782" t="s">
        <v>42</v>
      </c>
      <c r="E7782" s="103">
        <v>3.2154574945187338E-3</v>
      </c>
      <c r="F7782" s="103">
        <v>680752</v>
      </c>
      <c r="G7782" s="103">
        <v>10</v>
      </c>
      <c r="H7782" t="s">
        <v>1078</v>
      </c>
      <c r="I7782" s="103"/>
    </row>
    <row r="7783" spans="1:9" x14ac:dyDescent="0.35">
      <c r="A7783" t="s">
        <v>4842</v>
      </c>
      <c r="B7783" t="s">
        <v>51</v>
      </c>
      <c r="C7783" t="s">
        <v>4359</v>
      </c>
      <c r="D7783" t="s">
        <v>1767</v>
      </c>
      <c r="E7783" s="103">
        <v>3.2128054107738203E-3</v>
      </c>
      <c r="F7783" s="103">
        <v>680752</v>
      </c>
      <c r="G7783" s="103">
        <v>10</v>
      </c>
      <c r="H7783" t="s">
        <v>1078</v>
      </c>
      <c r="I7783" s="103"/>
    </row>
    <row r="7784" spans="1:9" x14ac:dyDescent="0.35">
      <c r="A7784" t="s">
        <v>4843</v>
      </c>
      <c r="B7784" t="s">
        <v>51</v>
      </c>
      <c r="C7784" t="s">
        <v>4359</v>
      </c>
      <c r="D7784" t="s">
        <v>1768</v>
      </c>
      <c r="E7784" s="103">
        <v>2.8635854013013867E-3</v>
      </c>
      <c r="F7784" s="103">
        <v>680752</v>
      </c>
      <c r="G7784" s="103">
        <v>10</v>
      </c>
      <c r="H7784" t="s">
        <v>1078</v>
      </c>
      <c r="I7784" s="103"/>
    </row>
    <row r="7785" spans="1:9" x14ac:dyDescent="0.35">
      <c r="A7785" t="s">
        <v>4844</v>
      </c>
      <c r="B7785" t="s">
        <v>51</v>
      </c>
      <c r="C7785" t="s">
        <v>4359</v>
      </c>
      <c r="D7785" t="s">
        <v>340</v>
      </c>
      <c r="E7785" s="103">
        <v>3.0638171209098146E-3</v>
      </c>
      <c r="F7785" s="103">
        <v>680752</v>
      </c>
      <c r="G7785" s="103">
        <v>10</v>
      </c>
      <c r="H7785" t="s">
        <v>1078</v>
      </c>
      <c r="I7785" s="103"/>
    </row>
    <row r="7786" spans="1:9" x14ac:dyDescent="0.35">
      <c r="A7786" t="s">
        <v>4845</v>
      </c>
      <c r="B7786" t="s">
        <v>51</v>
      </c>
      <c r="C7786" t="s">
        <v>4359</v>
      </c>
      <c r="D7786" t="s">
        <v>777</v>
      </c>
      <c r="E7786" s="103">
        <v>4.0300241122240447E-2</v>
      </c>
      <c r="F7786" s="103">
        <v>680752</v>
      </c>
      <c r="G7786" s="103">
        <v>10</v>
      </c>
      <c r="H7786" t="s">
        <v>1078</v>
      </c>
      <c r="I7786" s="103"/>
    </row>
    <row r="7787" spans="1:9" x14ac:dyDescent="0.35">
      <c r="A7787" t="s">
        <v>4846</v>
      </c>
      <c r="B7787" t="s">
        <v>51</v>
      </c>
      <c r="C7787" t="s">
        <v>4359</v>
      </c>
      <c r="D7787" t="s">
        <v>776</v>
      </c>
      <c r="E7787" s="103">
        <v>0.10018866044086218</v>
      </c>
      <c r="F7787" s="103">
        <v>680752</v>
      </c>
      <c r="G7787" s="103">
        <v>10</v>
      </c>
      <c r="H7787" t="s">
        <v>1078</v>
      </c>
      <c r="I7787" s="103"/>
    </row>
    <row r="7788" spans="1:9" x14ac:dyDescent="0.35">
      <c r="A7788" t="s">
        <v>322</v>
      </c>
      <c r="B7788" t="s">
        <v>47</v>
      </c>
      <c r="C7788" t="s">
        <v>36</v>
      </c>
      <c r="D7788" t="s">
        <v>54</v>
      </c>
      <c r="E7788" s="103">
        <v>605</v>
      </c>
      <c r="F7788" s="103">
        <v>680752</v>
      </c>
      <c r="G7788" s="103">
        <v>10</v>
      </c>
      <c r="H7788" t="s">
        <v>54</v>
      </c>
      <c r="I7788" s="103"/>
    </row>
    <row r="7789" spans="1:9" x14ac:dyDescent="0.35">
      <c r="A7789" t="s">
        <v>323</v>
      </c>
      <c r="B7789" t="s">
        <v>48</v>
      </c>
      <c r="C7789" t="s">
        <v>36</v>
      </c>
      <c r="D7789" t="s">
        <v>54</v>
      </c>
      <c r="E7789" s="103">
        <v>47094497.563000001</v>
      </c>
      <c r="F7789" s="103">
        <v>680752</v>
      </c>
      <c r="G7789" s="103">
        <v>10</v>
      </c>
      <c r="H7789" t="s">
        <v>54</v>
      </c>
      <c r="I7789" s="103"/>
    </row>
    <row r="7790" spans="1:9" x14ac:dyDescent="0.35">
      <c r="A7790" t="s">
        <v>324</v>
      </c>
      <c r="B7790" t="s">
        <v>49</v>
      </c>
      <c r="C7790" t="s">
        <v>36</v>
      </c>
      <c r="D7790" t="s">
        <v>54</v>
      </c>
      <c r="E7790" s="103">
        <v>8.8872305920511434E-4</v>
      </c>
      <c r="F7790" s="103">
        <v>680752</v>
      </c>
      <c r="G7790" s="103">
        <v>10</v>
      </c>
      <c r="H7790" t="s">
        <v>54</v>
      </c>
      <c r="I7790" s="103"/>
    </row>
    <row r="7791" spans="1:9" x14ac:dyDescent="0.35">
      <c r="A7791" t="s">
        <v>325</v>
      </c>
      <c r="B7791" t="s">
        <v>50</v>
      </c>
      <c r="C7791" t="s">
        <v>36</v>
      </c>
      <c r="D7791" t="s">
        <v>54</v>
      </c>
      <c r="E7791" s="103">
        <v>69.180109001515973</v>
      </c>
      <c r="F7791" s="103">
        <v>680752</v>
      </c>
      <c r="G7791" s="103">
        <v>10</v>
      </c>
      <c r="H7791" t="s">
        <v>54</v>
      </c>
      <c r="I7791" s="103"/>
    </row>
    <row r="7792" spans="1:9" x14ac:dyDescent="0.35">
      <c r="A7792" t="s">
        <v>1596</v>
      </c>
      <c r="B7792" t="s">
        <v>51</v>
      </c>
      <c r="C7792" t="s">
        <v>36</v>
      </c>
      <c r="D7792" t="s">
        <v>40</v>
      </c>
      <c r="E7792" s="103">
        <v>1.8686639653971621E-2</v>
      </c>
      <c r="F7792" s="103">
        <v>680752</v>
      </c>
      <c r="G7792" s="103">
        <v>10</v>
      </c>
      <c r="H7792" t="s">
        <v>1078</v>
      </c>
      <c r="I7792" s="103"/>
    </row>
    <row r="7793" spans="1:9" x14ac:dyDescent="0.35">
      <c r="A7793" t="s">
        <v>7212</v>
      </c>
      <c r="B7793" t="s">
        <v>51</v>
      </c>
      <c r="C7793" t="s">
        <v>36</v>
      </c>
      <c r="D7793" t="s">
        <v>5070</v>
      </c>
      <c r="E7793" s="103">
        <v>1.8686639653971621E-2</v>
      </c>
      <c r="F7793" s="103">
        <v>680752</v>
      </c>
      <c r="G7793" s="103">
        <v>10</v>
      </c>
      <c r="H7793" t="s">
        <v>1078</v>
      </c>
      <c r="I7793" s="103"/>
    </row>
    <row r="7794" spans="1:9" x14ac:dyDescent="0.35">
      <c r="A7794" t="s">
        <v>7213</v>
      </c>
      <c r="B7794" t="s">
        <v>51</v>
      </c>
      <c r="C7794" t="s">
        <v>36</v>
      </c>
      <c r="D7794" t="s">
        <v>5071</v>
      </c>
      <c r="E7794" s="103">
        <v>1.8686639653971621E-2</v>
      </c>
      <c r="F7794" s="103">
        <v>680752</v>
      </c>
      <c r="G7794" s="103">
        <v>10</v>
      </c>
      <c r="H7794" t="s">
        <v>1078</v>
      </c>
      <c r="I7794" s="103"/>
    </row>
    <row r="7795" spans="1:9" x14ac:dyDescent="0.35">
      <c r="A7795" t="s">
        <v>7214</v>
      </c>
      <c r="B7795" t="s">
        <v>51</v>
      </c>
      <c r="C7795" t="s">
        <v>36</v>
      </c>
      <c r="D7795" t="s">
        <v>5072</v>
      </c>
      <c r="E7795" s="103">
        <v>1.8686639653971621E-2</v>
      </c>
      <c r="F7795" s="103">
        <v>680752</v>
      </c>
      <c r="G7795" s="103">
        <v>10</v>
      </c>
      <c r="H7795" t="s">
        <v>1078</v>
      </c>
      <c r="I7795" s="103"/>
    </row>
    <row r="7796" spans="1:9" x14ac:dyDescent="0.35">
      <c r="A7796" t="s">
        <v>1597</v>
      </c>
      <c r="B7796" t="s">
        <v>51</v>
      </c>
      <c r="C7796" t="s">
        <v>36</v>
      </c>
      <c r="D7796" t="s">
        <v>42</v>
      </c>
      <c r="E7796" s="103">
        <v>1.8686639653971621E-2</v>
      </c>
      <c r="F7796" s="103">
        <v>680752</v>
      </c>
      <c r="G7796" s="103">
        <v>10</v>
      </c>
      <c r="H7796" t="s">
        <v>1078</v>
      </c>
      <c r="I7796" s="103"/>
    </row>
    <row r="7797" spans="1:9" x14ac:dyDescent="0.35">
      <c r="A7797" t="s">
        <v>2577</v>
      </c>
      <c r="B7797" t="s">
        <v>51</v>
      </c>
      <c r="C7797" t="s">
        <v>36</v>
      </c>
      <c r="D7797" t="s">
        <v>1767</v>
      </c>
      <c r="E7797" s="103">
        <v>1.860238021224507E-2</v>
      </c>
      <c r="F7797" s="103">
        <v>680752</v>
      </c>
      <c r="G7797" s="103">
        <v>10</v>
      </c>
      <c r="H7797" t="s">
        <v>1078</v>
      </c>
      <c r="I7797" s="103"/>
    </row>
    <row r="7798" spans="1:9" x14ac:dyDescent="0.35">
      <c r="A7798" t="s">
        <v>2578</v>
      </c>
      <c r="B7798" t="s">
        <v>51</v>
      </c>
      <c r="C7798" t="s">
        <v>36</v>
      </c>
      <c r="D7798" t="s">
        <v>1768</v>
      </c>
      <c r="E7798" s="103">
        <v>1.8231870538114307E-2</v>
      </c>
      <c r="F7798" s="103">
        <v>680752</v>
      </c>
      <c r="G7798" s="103">
        <v>10</v>
      </c>
      <c r="H7798" t="s">
        <v>1078</v>
      </c>
      <c r="I7798" s="103"/>
    </row>
    <row r="7799" spans="1:9" x14ac:dyDescent="0.35">
      <c r="A7799" t="s">
        <v>1598</v>
      </c>
      <c r="B7799" t="s">
        <v>51</v>
      </c>
      <c r="C7799" t="s">
        <v>36</v>
      </c>
      <c r="D7799" t="s">
        <v>340</v>
      </c>
      <c r="E7799" s="103">
        <v>1.7517595891401536E-2</v>
      </c>
      <c r="F7799" s="103">
        <v>680752</v>
      </c>
      <c r="G7799" s="103">
        <v>10</v>
      </c>
      <c r="H7799" t="s">
        <v>1078</v>
      </c>
      <c r="I7799" s="103"/>
    </row>
    <row r="7800" spans="1:9" x14ac:dyDescent="0.35">
      <c r="A7800" t="s">
        <v>1599</v>
      </c>
      <c r="B7800" t="s">
        <v>51</v>
      </c>
      <c r="C7800" t="s">
        <v>36</v>
      </c>
      <c r="D7800" t="s">
        <v>777</v>
      </c>
      <c r="E7800" s="103">
        <v>0.12345617772541972</v>
      </c>
      <c r="F7800" s="103">
        <v>680752</v>
      </c>
      <c r="G7800" s="103">
        <v>10</v>
      </c>
      <c r="H7800" t="s">
        <v>1078</v>
      </c>
      <c r="I7800" s="103"/>
    </row>
    <row r="7801" spans="1:9" x14ac:dyDescent="0.35">
      <c r="A7801" t="s">
        <v>1600</v>
      </c>
      <c r="B7801" t="s">
        <v>51</v>
      </c>
      <c r="C7801" t="s">
        <v>36</v>
      </c>
      <c r="D7801" t="s">
        <v>776</v>
      </c>
      <c r="E7801" s="103">
        <v>0.33111948361727706</v>
      </c>
      <c r="F7801" s="103">
        <v>680752</v>
      </c>
      <c r="G7801" s="103">
        <v>10</v>
      </c>
      <c r="H7801" t="s">
        <v>1078</v>
      </c>
      <c r="I7801" s="103"/>
    </row>
    <row r="7802" spans="1:9" x14ac:dyDescent="0.35">
      <c r="A7802" t="s">
        <v>326</v>
      </c>
      <c r="B7802" t="s">
        <v>47</v>
      </c>
      <c r="C7802" t="s">
        <v>37</v>
      </c>
      <c r="D7802" t="s">
        <v>54</v>
      </c>
      <c r="E7802" s="103">
        <v>94648</v>
      </c>
      <c r="F7802" s="103">
        <v>680752</v>
      </c>
      <c r="G7802" s="103">
        <v>10</v>
      </c>
      <c r="H7802" t="s">
        <v>54</v>
      </c>
      <c r="I7802" s="103"/>
    </row>
    <row r="7803" spans="1:9" x14ac:dyDescent="0.35">
      <c r="A7803" t="s">
        <v>327</v>
      </c>
      <c r="B7803" t="s">
        <v>48</v>
      </c>
      <c r="C7803" t="s">
        <v>37</v>
      </c>
      <c r="D7803" t="s">
        <v>54</v>
      </c>
      <c r="E7803" s="103">
        <v>89272174816.078125</v>
      </c>
      <c r="F7803" s="103">
        <v>680752</v>
      </c>
      <c r="G7803" s="103">
        <v>10</v>
      </c>
      <c r="H7803" t="s">
        <v>54</v>
      </c>
      <c r="I7803" s="103"/>
    </row>
    <row r="7804" spans="1:9" x14ac:dyDescent="0.35">
      <c r="A7804" t="s">
        <v>328</v>
      </c>
      <c r="B7804" t="s">
        <v>49</v>
      </c>
      <c r="C7804" t="s">
        <v>37</v>
      </c>
      <c r="D7804" t="s">
        <v>54</v>
      </c>
      <c r="E7804" s="103">
        <v>0.1390344795167697</v>
      </c>
      <c r="F7804" s="103">
        <v>680752</v>
      </c>
      <c r="G7804" s="103">
        <v>10</v>
      </c>
      <c r="H7804" t="s">
        <v>54</v>
      </c>
      <c r="I7804" s="103"/>
    </row>
    <row r="7805" spans="1:9" x14ac:dyDescent="0.35">
      <c r="A7805" t="s">
        <v>329</v>
      </c>
      <c r="B7805" t="s">
        <v>50</v>
      </c>
      <c r="C7805" t="s">
        <v>37</v>
      </c>
      <c r="D7805" t="s">
        <v>54</v>
      </c>
      <c r="E7805" s="103">
        <v>131137.58728006401</v>
      </c>
      <c r="F7805" s="103">
        <v>680752</v>
      </c>
      <c r="G7805" s="103">
        <v>10</v>
      </c>
      <c r="H7805" t="s">
        <v>54</v>
      </c>
      <c r="I7805" s="103"/>
    </row>
    <row r="7806" spans="1:9" x14ac:dyDescent="0.35">
      <c r="A7806" t="s">
        <v>1556</v>
      </c>
      <c r="B7806" t="s">
        <v>51</v>
      </c>
      <c r="C7806" t="s">
        <v>37</v>
      </c>
      <c r="D7806" t="s">
        <v>40</v>
      </c>
      <c r="E7806" s="103">
        <v>0.22073612759046746</v>
      </c>
      <c r="F7806" s="103">
        <v>680752</v>
      </c>
      <c r="G7806" s="103">
        <v>10</v>
      </c>
      <c r="H7806" t="s">
        <v>1078</v>
      </c>
      <c r="I7806" s="103"/>
    </row>
    <row r="7807" spans="1:9" x14ac:dyDescent="0.35">
      <c r="A7807" t="s">
        <v>7215</v>
      </c>
      <c r="B7807" t="s">
        <v>51</v>
      </c>
      <c r="C7807" t="s">
        <v>37</v>
      </c>
      <c r="D7807" t="s">
        <v>5070</v>
      </c>
      <c r="E7807" s="103">
        <v>0.23238541013440611</v>
      </c>
      <c r="F7807" s="103">
        <v>680752</v>
      </c>
      <c r="G7807" s="103">
        <v>10</v>
      </c>
      <c r="H7807" t="s">
        <v>1078</v>
      </c>
      <c r="I7807" s="103"/>
    </row>
    <row r="7808" spans="1:9" x14ac:dyDescent="0.35">
      <c r="A7808" t="s">
        <v>7216</v>
      </c>
      <c r="B7808" t="s">
        <v>51</v>
      </c>
      <c r="C7808" t="s">
        <v>37</v>
      </c>
      <c r="D7808" t="s">
        <v>5071</v>
      </c>
      <c r="E7808" s="103">
        <v>0.22114427098881048</v>
      </c>
      <c r="F7808" s="103">
        <v>680752</v>
      </c>
      <c r="G7808" s="103">
        <v>10</v>
      </c>
      <c r="H7808" t="s">
        <v>1078</v>
      </c>
      <c r="I7808" s="103"/>
    </row>
    <row r="7809" spans="1:9" x14ac:dyDescent="0.35">
      <c r="A7809" t="s">
        <v>7217</v>
      </c>
      <c r="B7809" t="s">
        <v>51</v>
      </c>
      <c r="C7809" t="s">
        <v>37</v>
      </c>
      <c r="D7809" t="s">
        <v>5072</v>
      </c>
      <c r="E7809" s="103">
        <v>0.22542106281853835</v>
      </c>
      <c r="F7809" s="103">
        <v>680752</v>
      </c>
      <c r="G7809" s="103">
        <v>10</v>
      </c>
      <c r="H7809" t="s">
        <v>1078</v>
      </c>
      <c r="I7809" s="103"/>
    </row>
    <row r="7810" spans="1:9" x14ac:dyDescent="0.35">
      <c r="A7810" t="s">
        <v>1557</v>
      </c>
      <c r="B7810" t="s">
        <v>51</v>
      </c>
      <c r="C7810" t="s">
        <v>37</v>
      </c>
      <c r="D7810" t="s">
        <v>42</v>
      </c>
      <c r="E7810" s="103">
        <v>0.23221464789336499</v>
      </c>
      <c r="F7810" s="103">
        <v>680752</v>
      </c>
      <c r="G7810" s="103">
        <v>10</v>
      </c>
      <c r="H7810" t="s">
        <v>1078</v>
      </c>
      <c r="I7810" s="103"/>
    </row>
    <row r="7811" spans="1:9" x14ac:dyDescent="0.35">
      <c r="A7811" t="s">
        <v>2531</v>
      </c>
      <c r="B7811" t="s">
        <v>51</v>
      </c>
      <c r="C7811" t="s">
        <v>37</v>
      </c>
      <c r="D7811" t="s">
        <v>1767</v>
      </c>
      <c r="E7811" s="103">
        <v>0.2320981539880061</v>
      </c>
      <c r="F7811" s="103">
        <v>680752</v>
      </c>
      <c r="G7811" s="103">
        <v>10</v>
      </c>
      <c r="H7811" t="s">
        <v>1078</v>
      </c>
      <c r="I7811" s="103"/>
    </row>
    <row r="7812" spans="1:9" x14ac:dyDescent="0.35">
      <c r="A7812" t="s">
        <v>2532</v>
      </c>
      <c r="B7812" t="s">
        <v>51</v>
      </c>
      <c r="C7812" t="s">
        <v>37</v>
      </c>
      <c r="D7812" t="s">
        <v>1768</v>
      </c>
      <c r="E7812" s="103">
        <v>0.20932157590431225</v>
      </c>
      <c r="F7812" s="103">
        <v>680752</v>
      </c>
      <c r="G7812" s="103">
        <v>10</v>
      </c>
      <c r="H7812" t="s">
        <v>1078</v>
      </c>
      <c r="I7812" s="103"/>
    </row>
    <row r="7813" spans="1:9" x14ac:dyDescent="0.35">
      <c r="A7813" t="s">
        <v>1558</v>
      </c>
      <c r="B7813" t="s">
        <v>51</v>
      </c>
      <c r="C7813" t="s">
        <v>37</v>
      </c>
      <c r="D7813" t="s">
        <v>340</v>
      </c>
      <c r="E7813" s="103">
        <v>0.22075674051060176</v>
      </c>
      <c r="F7813" s="103">
        <v>680752</v>
      </c>
      <c r="G7813" s="103">
        <v>10</v>
      </c>
      <c r="H7813" t="s">
        <v>1078</v>
      </c>
      <c r="I7813" s="103"/>
    </row>
    <row r="7814" spans="1:9" x14ac:dyDescent="0.35">
      <c r="A7814" t="s">
        <v>1559</v>
      </c>
      <c r="B7814" t="s">
        <v>51</v>
      </c>
      <c r="C7814" t="s">
        <v>37</v>
      </c>
      <c r="D7814" t="s">
        <v>777</v>
      </c>
      <c r="E7814" s="103">
        <v>1.5224776923656447</v>
      </c>
      <c r="F7814" s="103">
        <v>680752</v>
      </c>
      <c r="G7814" s="103">
        <v>10</v>
      </c>
      <c r="H7814" t="s">
        <v>1078</v>
      </c>
      <c r="I7814" s="103"/>
    </row>
    <row r="7815" spans="1:9" x14ac:dyDescent="0.35">
      <c r="A7815" t="s">
        <v>1560</v>
      </c>
      <c r="B7815" t="s">
        <v>51</v>
      </c>
      <c r="C7815" t="s">
        <v>37</v>
      </c>
      <c r="D7815" t="s">
        <v>776</v>
      </c>
      <c r="E7815" s="103">
        <v>4.0285964772454665</v>
      </c>
      <c r="F7815" s="103">
        <v>680752</v>
      </c>
      <c r="G7815" s="103">
        <v>10</v>
      </c>
      <c r="H7815" t="s">
        <v>1078</v>
      </c>
      <c r="I7815" s="103"/>
    </row>
    <row r="7816" spans="1:9" x14ac:dyDescent="0.35">
      <c r="A7816" t="s">
        <v>330</v>
      </c>
      <c r="B7816" t="s">
        <v>47</v>
      </c>
      <c r="C7816" t="s">
        <v>38</v>
      </c>
      <c r="D7816" t="s">
        <v>54</v>
      </c>
      <c r="E7816" s="103">
        <v>4778</v>
      </c>
      <c r="F7816" s="103">
        <v>680752</v>
      </c>
      <c r="G7816" s="103">
        <v>10</v>
      </c>
      <c r="H7816" t="s">
        <v>54</v>
      </c>
      <c r="I7816" s="103"/>
    </row>
    <row r="7817" spans="1:9" x14ac:dyDescent="0.35">
      <c r="A7817" t="s">
        <v>331</v>
      </c>
      <c r="B7817" t="s">
        <v>48</v>
      </c>
      <c r="C7817" t="s">
        <v>38</v>
      </c>
      <c r="D7817" t="s">
        <v>54</v>
      </c>
      <c r="E7817" s="103">
        <v>697678410.18599999</v>
      </c>
      <c r="F7817" s="103">
        <v>680752</v>
      </c>
      <c r="G7817" s="103">
        <v>10</v>
      </c>
      <c r="H7817" t="s">
        <v>54</v>
      </c>
      <c r="I7817" s="103"/>
    </row>
    <row r="7818" spans="1:9" x14ac:dyDescent="0.35">
      <c r="A7818" t="s">
        <v>332</v>
      </c>
      <c r="B7818" t="s">
        <v>49</v>
      </c>
      <c r="C7818" t="s">
        <v>38</v>
      </c>
      <c r="D7818" t="s">
        <v>54</v>
      </c>
      <c r="E7818" s="103">
        <v>7.0187087221190679E-3</v>
      </c>
      <c r="F7818" s="103">
        <v>680752</v>
      </c>
      <c r="G7818" s="103">
        <v>10</v>
      </c>
      <c r="H7818" t="s">
        <v>54</v>
      </c>
      <c r="I7818" s="103"/>
    </row>
    <row r="7819" spans="1:9" x14ac:dyDescent="0.35">
      <c r="A7819" t="s">
        <v>333</v>
      </c>
      <c r="B7819" t="s">
        <v>50</v>
      </c>
      <c r="C7819" t="s">
        <v>38</v>
      </c>
      <c r="D7819" t="s">
        <v>54</v>
      </c>
      <c r="E7819" s="103">
        <v>1024.8642827138224</v>
      </c>
      <c r="F7819" s="103">
        <v>680752</v>
      </c>
      <c r="G7819" s="103">
        <v>10</v>
      </c>
      <c r="H7819" t="s">
        <v>54</v>
      </c>
      <c r="I7819" s="103"/>
    </row>
    <row r="7820" spans="1:9" x14ac:dyDescent="0.35">
      <c r="A7820" t="s">
        <v>1561</v>
      </c>
      <c r="B7820" t="s">
        <v>51</v>
      </c>
      <c r="C7820" t="s">
        <v>38</v>
      </c>
      <c r="D7820" t="s">
        <v>40</v>
      </c>
      <c r="E7820" s="103">
        <v>3.8638814690356717E-2</v>
      </c>
      <c r="F7820" s="103">
        <v>680752</v>
      </c>
      <c r="G7820" s="103">
        <v>10</v>
      </c>
      <c r="H7820" t="s">
        <v>1078</v>
      </c>
      <c r="I7820" s="103"/>
    </row>
    <row r="7821" spans="1:9" x14ac:dyDescent="0.35">
      <c r="A7821" t="s">
        <v>7218</v>
      </c>
      <c r="B7821" t="s">
        <v>51</v>
      </c>
      <c r="C7821" t="s">
        <v>38</v>
      </c>
      <c r="D7821" t="s">
        <v>5070</v>
      </c>
      <c r="E7821" s="103">
        <v>0.11402023242546463</v>
      </c>
      <c r="F7821" s="103">
        <v>680752</v>
      </c>
      <c r="G7821" s="103">
        <v>10</v>
      </c>
      <c r="H7821" t="s">
        <v>1078</v>
      </c>
      <c r="I7821" s="103"/>
    </row>
    <row r="7822" spans="1:9" x14ac:dyDescent="0.35">
      <c r="A7822" t="s">
        <v>7219</v>
      </c>
      <c r="B7822" t="s">
        <v>51</v>
      </c>
      <c r="C7822" t="s">
        <v>38</v>
      </c>
      <c r="D7822" t="s">
        <v>5071</v>
      </c>
      <c r="E7822" s="103">
        <v>3.8737063926926302E-2</v>
      </c>
      <c r="F7822" s="103">
        <v>680752</v>
      </c>
      <c r="G7822" s="103">
        <v>10</v>
      </c>
      <c r="H7822" t="s">
        <v>1078</v>
      </c>
      <c r="I7822" s="103"/>
    </row>
    <row r="7823" spans="1:9" x14ac:dyDescent="0.35">
      <c r="A7823" t="s">
        <v>7220</v>
      </c>
      <c r="B7823" t="s">
        <v>51</v>
      </c>
      <c r="C7823" t="s">
        <v>38</v>
      </c>
      <c r="D7823" t="s">
        <v>5072</v>
      </c>
      <c r="E7823" s="103">
        <v>4.1265424476112242E-2</v>
      </c>
      <c r="F7823" s="103">
        <v>680752</v>
      </c>
      <c r="G7823" s="103">
        <v>10</v>
      </c>
      <c r="H7823" t="s">
        <v>1078</v>
      </c>
      <c r="I7823" s="103"/>
    </row>
    <row r="7824" spans="1:9" x14ac:dyDescent="0.35">
      <c r="A7824" t="s">
        <v>1562</v>
      </c>
      <c r="B7824" t="s">
        <v>51</v>
      </c>
      <c r="C7824" t="s">
        <v>38</v>
      </c>
      <c r="D7824" t="s">
        <v>42</v>
      </c>
      <c r="E7824" s="103">
        <v>0.11376920582375451</v>
      </c>
      <c r="F7824" s="103">
        <v>680752</v>
      </c>
      <c r="G7824" s="103">
        <v>10</v>
      </c>
      <c r="H7824" t="s">
        <v>1078</v>
      </c>
      <c r="I7824" s="103"/>
    </row>
    <row r="7825" spans="1:9" x14ac:dyDescent="0.35">
      <c r="A7825" t="s">
        <v>2533</v>
      </c>
      <c r="B7825" t="s">
        <v>51</v>
      </c>
      <c r="C7825" t="s">
        <v>38</v>
      </c>
      <c r="D7825" t="s">
        <v>1767</v>
      </c>
      <c r="E7825" s="103">
        <v>0.11374555398193364</v>
      </c>
      <c r="F7825" s="103">
        <v>680752</v>
      </c>
      <c r="G7825" s="103">
        <v>10</v>
      </c>
      <c r="H7825" t="s">
        <v>1078</v>
      </c>
      <c r="I7825" s="103"/>
    </row>
    <row r="7826" spans="1:9" x14ac:dyDescent="0.35">
      <c r="A7826" t="s">
        <v>2534</v>
      </c>
      <c r="B7826" t="s">
        <v>51</v>
      </c>
      <c r="C7826" t="s">
        <v>38</v>
      </c>
      <c r="D7826" t="s">
        <v>1768</v>
      </c>
      <c r="E7826" s="103">
        <v>8.7885128809809254E-2</v>
      </c>
      <c r="F7826" s="103">
        <v>680752</v>
      </c>
      <c r="G7826" s="103">
        <v>10</v>
      </c>
      <c r="H7826" t="s">
        <v>1078</v>
      </c>
      <c r="I7826" s="103"/>
    </row>
    <row r="7827" spans="1:9" x14ac:dyDescent="0.35">
      <c r="A7827" t="s">
        <v>1563</v>
      </c>
      <c r="B7827" t="s">
        <v>51</v>
      </c>
      <c r="C7827" t="s">
        <v>38</v>
      </c>
      <c r="D7827" t="s">
        <v>340</v>
      </c>
      <c r="E7827" s="103">
        <v>3.9001661493943733E-2</v>
      </c>
      <c r="F7827" s="103">
        <v>680752</v>
      </c>
      <c r="G7827" s="103">
        <v>10</v>
      </c>
      <c r="H7827" t="s">
        <v>1078</v>
      </c>
      <c r="I7827" s="103"/>
    </row>
    <row r="7828" spans="1:9" x14ac:dyDescent="0.35">
      <c r="A7828" t="s">
        <v>1564</v>
      </c>
      <c r="B7828" t="s">
        <v>51</v>
      </c>
      <c r="C7828" t="s">
        <v>38</v>
      </c>
      <c r="D7828" t="s">
        <v>777</v>
      </c>
      <c r="E7828" s="103">
        <v>0.24778715476339228</v>
      </c>
      <c r="F7828" s="103">
        <v>680752</v>
      </c>
      <c r="G7828" s="103">
        <v>10</v>
      </c>
      <c r="H7828" t="s">
        <v>1078</v>
      </c>
      <c r="I7828" s="103"/>
    </row>
    <row r="7829" spans="1:9" x14ac:dyDescent="0.35">
      <c r="A7829" t="s">
        <v>1565</v>
      </c>
      <c r="B7829" t="s">
        <v>51</v>
      </c>
      <c r="C7829" t="s">
        <v>38</v>
      </c>
      <c r="D7829" t="s">
        <v>776</v>
      </c>
      <c r="E7829" s="103">
        <v>0.63116671453432505</v>
      </c>
      <c r="F7829" s="103">
        <v>680752</v>
      </c>
      <c r="G7829" s="103">
        <v>10</v>
      </c>
      <c r="H7829" t="s">
        <v>1078</v>
      </c>
      <c r="I7829" s="103"/>
    </row>
    <row r="7830" spans="1:9" x14ac:dyDescent="0.35">
      <c r="A7830" t="s">
        <v>334</v>
      </c>
      <c r="B7830" t="s">
        <v>47</v>
      </c>
      <c r="C7830" t="s">
        <v>39</v>
      </c>
      <c r="D7830" t="s">
        <v>54</v>
      </c>
      <c r="E7830" s="103">
        <v>0</v>
      </c>
      <c r="F7830" s="103">
        <v>680752</v>
      </c>
      <c r="G7830" s="103">
        <v>10</v>
      </c>
      <c r="H7830" t="s">
        <v>54</v>
      </c>
      <c r="I7830" s="103"/>
    </row>
    <row r="7831" spans="1:9" x14ac:dyDescent="0.35">
      <c r="A7831" t="s">
        <v>335</v>
      </c>
      <c r="B7831" t="s">
        <v>48</v>
      </c>
      <c r="C7831" t="s">
        <v>39</v>
      </c>
      <c r="D7831" t="s">
        <v>54</v>
      </c>
      <c r="E7831" s="103">
        <v>0</v>
      </c>
      <c r="F7831" s="103">
        <v>680752</v>
      </c>
      <c r="G7831" s="103">
        <v>10</v>
      </c>
      <c r="H7831" t="s">
        <v>54</v>
      </c>
      <c r="I7831" s="103"/>
    </row>
    <row r="7832" spans="1:9" x14ac:dyDescent="0.35">
      <c r="A7832" t="s">
        <v>336</v>
      </c>
      <c r="B7832" t="s">
        <v>49</v>
      </c>
      <c r="C7832" t="s">
        <v>39</v>
      </c>
      <c r="D7832" t="s">
        <v>54</v>
      </c>
      <c r="E7832" s="103">
        <v>0</v>
      </c>
      <c r="F7832" s="103">
        <v>680752</v>
      </c>
      <c r="G7832" s="103">
        <v>10</v>
      </c>
      <c r="H7832" t="s">
        <v>54</v>
      </c>
      <c r="I7832" s="103"/>
    </row>
    <row r="7833" spans="1:9" x14ac:dyDescent="0.35">
      <c r="A7833" t="s">
        <v>337</v>
      </c>
      <c r="B7833" t="s">
        <v>50</v>
      </c>
      <c r="C7833" t="s">
        <v>39</v>
      </c>
      <c r="D7833" t="s">
        <v>54</v>
      </c>
      <c r="E7833" s="103">
        <v>0</v>
      </c>
      <c r="F7833" s="103">
        <v>680752</v>
      </c>
      <c r="G7833" s="103">
        <v>10</v>
      </c>
      <c r="H7833" t="s">
        <v>54</v>
      </c>
      <c r="I7833" s="103"/>
    </row>
    <row r="7834" spans="1:9" x14ac:dyDescent="0.35">
      <c r="A7834" t="s">
        <v>3081</v>
      </c>
      <c r="B7834" t="s">
        <v>47</v>
      </c>
      <c r="C7834" t="s">
        <v>2588</v>
      </c>
      <c r="D7834" t="s">
        <v>54</v>
      </c>
      <c r="E7834" s="103">
        <v>30631</v>
      </c>
      <c r="F7834" s="103">
        <v>680752</v>
      </c>
      <c r="G7834" s="103">
        <v>10</v>
      </c>
      <c r="H7834" t="s">
        <v>54</v>
      </c>
      <c r="I7834" s="103"/>
    </row>
    <row r="7835" spans="1:9" x14ac:dyDescent="0.35">
      <c r="A7835" t="s">
        <v>3082</v>
      </c>
      <c r="B7835" t="s">
        <v>48</v>
      </c>
      <c r="C7835" t="s">
        <v>2588</v>
      </c>
      <c r="D7835" t="s">
        <v>54</v>
      </c>
      <c r="E7835" s="103">
        <v>155565092.15625</v>
      </c>
      <c r="F7835" s="103">
        <v>680752</v>
      </c>
      <c r="G7835" s="103">
        <v>10</v>
      </c>
      <c r="H7835" t="s">
        <v>54</v>
      </c>
      <c r="I7835" s="103"/>
    </row>
    <row r="7836" spans="1:9" x14ac:dyDescent="0.35">
      <c r="A7836" t="s">
        <v>3083</v>
      </c>
      <c r="B7836" t="s">
        <v>49</v>
      </c>
      <c r="C7836" t="s">
        <v>2588</v>
      </c>
      <c r="D7836" t="s">
        <v>54</v>
      </c>
      <c r="E7836" s="103">
        <v>4.4995828142994805E-2</v>
      </c>
      <c r="F7836" s="103">
        <v>680752</v>
      </c>
      <c r="G7836" s="103">
        <v>10</v>
      </c>
      <c r="H7836" t="s">
        <v>54</v>
      </c>
      <c r="I7836" s="103"/>
    </row>
    <row r="7837" spans="1:9" x14ac:dyDescent="0.35">
      <c r="A7837" t="s">
        <v>3084</v>
      </c>
      <c r="B7837" t="s">
        <v>50</v>
      </c>
      <c r="C7837" t="s">
        <v>2588</v>
      </c>
      <c r="D7837" t="s">
        <v>54</v>
      </c>
      <c r="E7837" s="103">
        <v>228.51947868864139</v>
      </c>
      <c r="F7837" s="103">
        <v>680752</v>
      </c>
      <c r="G7837" s="103">
        <v>10</v>
      </c>
      <c r="H7837" t="s">
        <v>54</v>
      </c>
      <c r="I7837" s="103"/>
    </row>
    <row r="7838" spans="1:9" x14ac:dyDescent="0.35">
      <c r="A7838" t="s">
        <v>3085</v>
      </c>
      <c r="B7838" t="s">
        <v>51</v>
      </c>
      <c r="C7838" t="s">
        <v>2588</v>
      </c>
      <c r="D7838" t="s">
        <v>40</v>
      </c>
      <c r="E7838" s="103">
        <v>1.1974249135026916E-3</v>
      </c>
      <c r="F7838" s="103">
        <v>680752</v>
      </c>
      <c r="G7838" s="103">
        <v>10</v>
      </c>
      <c r="H7838" t="s">
        <v>1078</v>
      </c>
      <c r="I7838" s="103"/>
    </row>
    <row r="7839" spans="1:9" x14ac:dyDescent="0.35">
      <c r="A7839" t="s">
        <v>7221</v>
      </c>
      <c r="B7839" t="s">
        <v>51</v>
      </c>
      <c r="C7839" t="s">
        <v>2588</v>
      </c>
      <c r="D7839" t="s">
        <v>5070</v>
      </c>
      <c r="E7839" s="103">
        <v>1.2731592175829177E-3</v>
      </c>
      <c r="F7839" s="103">
        <v>680752</v>
      </c>
      <c r="G7839" s="103">
        <v>10</v>
      </c>
      <c r="H7839" t="s">
        <v>1078</v>
      </c>
      <c r="I7839" s="103"/>
    </row>
    <row r="7840" spans="1:9" x14ac:dyDescent="0.35">
      <c r="A7840" t="s">
        <v>7222</v>
      </c>
      <c r="B7840" t="s">
        <v>51</v>
      </c>
      <c r="C7840" t="s">
        <v>2588</v>
      </c>
      <c r="D7840" t="s">
        <v>5071</v>
      </c>
      <c r="E7840" s="103">
        <v>1.2030570883269491E-3</v>
      </c>
      <c r="F7840" s="103">
        <v>680752</v>
      </c>
      <c r="G7840" s="103">
        <v>10</v>
      </c>
      <c r="H7840" t="s">
        <v>1078</v>
      </c>
      <c r="I7840" s="103"/>
    </row>
    <row r="7841" spans="1:9" x14ac:dyDescent="0.35">
      <c r="A7841" t="s">
        <v>7223</v>
      </c>
      <c r="B7841" t="s">
        <v>51</v>
      </c>
      <c r="C7841" t="s">
        <v>2588</v>
      </c>
      <c r="D7841" t="s">
        <v>5072</v>
      </c>
      <c r="E7841" s="103">
        <v>1.2661709131273015E-3</v>
      </c>
      <c r="F7841" s="103">
        <v>680752</v>
      </c>
      <c r="G7841" s="103">
        <v>10</v>
      </c>
      <c r="H7841" t="s">
        <v>1078</v>
      </c>
      <c r="I7841" s="103"/>
    </row>
    <row r="7842" spans="1:9" x14ac:dyDescent="0.35">
      <c r="A7842" t="s">
        <v>3086</v>
      </c>
      <c r="B7842" t="s">
        <v>51</v>
      </c>
      <c r="C7842" t="s">
        <v>2588</v>
      </c>
      <c r="D7842" t="s">
        <v>42</v>
      </c>
      <c r="E7842" s="103">
        <v>1.2718114018754872E-3</v>
      </c>
      <c r="F7842" s="103">
        <v>680752</v>
      </c>
      <c r="G7842" s="103">
        <v>10</v>
      </c>
      <c r="H7842" t="s">
        <v>1078</v>
      </c>
      <c r="I7842" s="103"/>
    </row>
    <row r="7843" spans="1:9" x14ac:dyDescent="0.35">
      <c r="A7843" t="s">
        <v>3087</v>
      </c>
      <c r="B7843" t="s">
        <v>51</v>
      </c>
      <c r="C7843" t="s">
        <v>2588</v>
      </c>
      <c r="D7843" t="s">
        <v>1767</v>
      </c>
      <c r="E7843" s="103">
        <v>1.2690891824052503E-3</v>
      </c>
      <c r="F7843" s="103">
        <v>680752</v>
      </c>
      <c r="G7843" s="103">
        <v>10</v>
      </c>
      <c r="H7843" t="s">
        <v>1078</v>
      </c>
      <c r="I7843" s="103"/>
    </row>
    <row r="7844" spans="1:9" x14ac:dyDescent="0.35">
      <c r="A7844" t="s">
        <v>3088</v>
      </c>
      <c r="B7844" t="s">
        <v>51</v>
      </c>
      <c r="C7844" t="s">
        <v>2588</v>
      </c>
      <c r="D7844" t="s">
        <v>1768</v>
      </c>
      <c r="E7844" s="103">
        <v>1.1272739030954639E-3</v>
      </c>
      <c r="F7844" s="103">
        <v>680752</v>
      </c>
      <c r="G7844" s="103">
        <v>10</v>
      </c>
      <c r="H7844" t="s">
        <v>1078</v>
      </c>
      <c r="I7844" s="103"/>
    </row>
    <row r="7845" spans="1:9" x14ac:dyDescent="0.35">
      <c r="A7845" t="s">
        <v>3089</v>
      </c>
      <c r="B7845" t="s">
        <v>51</v>
      </c>
      <c r="C7845" t="s">
        <v>2588</v>
      </c>
      <c r="D7845" t="s">
        <v>340</v>
      </c>
      <c r="E7845" s="103">
        <v>1.2234132233202165E-3</v>
      </c>
      <c r="F7845" s="103">
        <v>680752</v>
      </c>
      <c r="G7845" s="103">
        <v>10</v>
      </c>
      <c r="H7845" t="s">
        <v>1078</v>
      </c>
      <c r="I7845" s="103"/>
    </row>
    <row r="7846" spans="1:9" x14ac:dyDescent="0.35">
      <c r="A7846" t="s">
        <v>3090</v>
      </c>
      <c r="B7846" t="s">
        <v>51</v>
      </c>
      <c r="C7846" t="s">
        <v>2588</v>
      </c>
      <c r="D7846" t="s">
        <v>777</v>
      </c>
      <c r="E7846" s="103">
        <v>8.6718027592502835E-3</v>
      </c>
      <c r="F7846" s="103">
        <v>680752</v>
      </c>
      <c r="G7846" s="103">
        <v>10</v>
      </c>
      <c r="H7846" t="s">
        <v>1078</v>
      </c>
      <c r="I7846" s="103"/>
    </row>
    <row r="7847" spans="1:9" x14ac:dyDescent="0.35">
      <c r="A7847" t="s">
        <v>3091</v>
      </c>
      <c r="B7847" t="s">
        <v>51</v>
      </c>
      <c r="C7847" t="s">
        <v>2588</v>
      </c>
      <c r="D7847" t="s">
        <v>776</v>
      </c>
      <c r="E7847" s="103">
        <v>2.1985765935139102E-2</v>
      </c>
      <c r="F7847" s="103">
        <v>680752</v>
      </c>
      <c r="G7847" s="103">
        <v>10</v>
      </c>
      <c r="H7847" t="s">
        <v>1078</v>
      </c>
      <c r="I7847" s="103"/>
    </row>
    <row r="7848" spans="1:9" x14ac:dyDescent="0.35">
      <c r="A7848" t="s">
        <v>3092</v>
      </c>
      <c r="B7848" t="s">
        <v>47</v>
      </c>
      <c r="C7848" t="s">
        <v>2589</v>
      </c>
      <c r="D7848" t="s">
        <v>54</v>
      </c>
      <c r="E7848" s="103">
        <v>275089</v>
      </c>
      <c r="F7848" s="103">
        <v>680752</v>
      </c>
      <c r="G7848" s="103">
        <v>10</v>
      </c>
      <c r="H7848" t="s">
        <v>54</v>
      </c>
      <c r="I7848" s="103"/>
    </row>
    <row r="7849" spans="1:9" x14ac:dyDescent="0.35">
      <c r="A7849" t="s">
        <v>3093</v>
      </c>
      <c r="B7849" t="s">
        <v>48</v>
      </c>
      <c r="C7849" t="s">
        <v>2589</v>
      </c>
      <c r="D7849" t="s">
        <v>54</v>
      </c>
      <c r="E7849" s="103">
        <v>1779708200</v>
      </c>
      <c r="F7849" s="103">
        <v>680752</v>
      </c>
      <c r="G7849" s="103">
        <v>10</v>
      </c>
      <c r="H7849" t="s">
        <v>54</v>
      </c>
      <c r="I7849" s="103"/>
    </row>
    <row r="7850" spans="1:9" x14ac:dyDescent="0.35">
      <c r="A7850" t="s">
        <v>3094</v>
      </c>
      <c r="B7850" t="s">
        <v>49</v>
      </c>
      <c r="C7850" t="s">
        <v>2589</v>
      </c>
      <c r="D7850" t="s">
        <v>54</v>
      </c>
      <c r="E7850" s="103">
        <v>0.40409576468376146</v>
      </c>
      <c r="F7850" s="103">
        <v>680752</v>
      </c>
      <c r="G7850" s="103">
        <v>10</v>
      </c>
      <c r="H7850" t="s">
        <v>54</v>
      </c>
      <c r="I7850" s="103"/>
    </row>
    <row r="7851" spans="1:9" x14ac:dyDescent="0.35">
      <c r="A7851" t="s">
        <v>3095</v>
      </c>
      <c r="B7851" t="s">
        <v>50</v>
      </c>
      <c r="C7851" t="s">
        <v>2589</v>
      </c>
      <c r="D7851" t="s">
        <v>54</v>
      </c>
      <c r="E7851" s="103">
        <v>2614.3268032998803</v>
      </c>
      <c r="F7851" s="103">
        <v>680752</v>
      </c>
      <c r="G7851" s="103">
        <v>10</v>
      </c>
      <c r="H7851" t="s">
        <v>54</v>
      </c>
      <c r="I7851" s="103"/>
    </row>
    <row r="7852" spans="1:9" x14ac:dyDescent="0.35">
      <c r="A7852" t="s">
        <v>3096</v>
      </c>
      <c r="B7852" t="s">
        <v>51</v>
      </c>
      <c r="C7852" t="s">
        <v>2589</v>
      </c>
      <c r="D7852" t="s">
        <v>40</v>
      </c>
      <c r="E7852" s="103">
        <v>1.7419590861865442E-3</v>
      </c>
      <c r="F7852" s="103">
        <v>680752</v>
      </c>
      <c r="G7852" s="103">
        <v>10</v>
      </c>
      <c r="H7852" t="s">
        <v>1078</v>
      </c>
      <c r="I7852" s="103"/>
    </row>
    <row r="7853" spans="1:9" x14ac:dyDescent="0.35">
      <c r="A7853" t="s">
        <v>7224</v>
      </c>
      <c r="B7853" t="s">
        <v>51</v>
      </c>
      <c r="C7853" t="s">
        <v>2589</v>
      </c>
      <c r="D7853" t="s">
        <v>5070</v>
      </c>
      <c r="E7853" s="103">
        <v>1.8928501469967717E-3</v>
      </c>
      <c r="F7853" s="103">
        <v>680752</v>
      </c>
      <c r="G7853" s="103">
        <v>10</v>
      </c>
      <c r="H7853" t="s">
        <v>1078</v>
      </c>
      <c r="I7853" s="103"/>
    </row>
    <row r="7854" spans="1:9" x14ac:dyDescent="0.35">
      <c r="A7854" t="s">
        <v>7225</v>
      </c>
      <c r="B7854" t="s">
        <v>51</v>
      </c>
      <c r="C7854" t="s">
        <v>2589</v>
      </c>
      <c r="D7854" t="s">
        <v>5071</v>
      </c>
      <c r="E7854" s="103">
        <v>1.7462949962372284E-3</v>
      </c>
      <c r="F7854" s="103">
        <v>680752</v>
      </c>
      <c r="G7854" s="103">
        <v>10</v>
      </c>
      <c r="H7854" t="s">
        <v>1078</v>
      </c>
      <c r="I7854" s="103"/>
    </row>
    <row r="7855" spans="1:9" x14ac:dyDescent="0.35">
      <c r="A7855" t="s">
        <v>7226</v>
      </c>
      <c r="B7855" t="s">
        <v>51</v>
      </c>
      <c r="C7855" t="s">
        <v>2589</v>
      </c>
      <c r="D7855" t="s">
        <v>5072</v>
      </c>
      <c r="E7855" s="103">
        <v>1.8455529020708309E-3</v>
      </c>
      <c r="F7855" s="103">
        <v>680752</v>
      </c>
      <c r="G7855" s="103">
        <v>10</v>
      </c>
      <c r="H7855" t="s">
        <v>1078</v>
      </c>
      <c r="I7855" s="103"/>
    </row>
    <row r="7856" spans="1:9" x14ac:dyDescent="0.35">
      <c r="A7856" t="s">
        <v>3097</v>
      </c>
      <c r="B7856" t="s">
        <v>51</v>
      </c>
      <c r="C7856" t="s">
        <v>2589</v>
      </c>
      <c r="D7856" t="s">
        <v>42</v>
      </c>
      <c r="E7856" s="103">
        <v>5.2943910481640689E-3</v>
      </c>
      <c r="F7856" s="103">
        <v>680752</v>
      </c>
      <c r="G7856" s="103">
        <v>10</v>
      </c>
      <c r="H7856" t="s">
        <v>1078</v>
      </c>
      <c r="I7856" s="103"/>
    </row>
    <row r="7857" spans="1:9" x14ac:dyDescent="0.35">
      <c r="A7857" t="s">
        <v>3098</v>
      </c>
      <c r="B7857" t="s">
        <v>51</v>
      </c>
      <c r="C7857" t="s">
        <v>2589</v>
      </c>
      <c r="D7857" t="s">
        <v>1767</v>
      </c>
      <c r="E7857" s="103">
        <v>5.738047836726266E-3</v>
      </c>
      <c r="F7857" s="103">
        <v>680752</v>
      </c>
      <c r="G7857" s="103">
        <v>10</v>
      </c>
      <c r="H7857" t="s">
        <v>1078</v>
      </c>
      <c r="I7857" s="103"/>
    </row>
    <row r="7858" spans="1:9" x14ac:dyDescent="0.35">
      <c r="A7858" t="s">
        <v>3099</v>
      </c>
      <c r="B7858" t="s">
        <v>51</v>
      </c>
      <c r="C7858" t="s">
        <v>2589</v>
      </c>
      <c r="D7858" t="s">
        <v>1768</v>
      </c>
      <c r="E7858" s="103">
        <v>3.6845975315007488E-3</v>
      </c>
      <c r="F7858" s="103">
        <v>680752</v>
      </c>
      <c r="G7858" s="103">
        <v>10</v>
      </c>
      <c r="H7858" t="s">
        <v>1078</v>
      </c>
      <c r="I7858" s="103"/>
    </row>
    <row r="7859" spans="1:9" x14ac:dyDescent="0.35">
      <c r="A7859" t="s">
        <v>3100</v>
      </c>
      <c r="B7859" t="s">
        <v>51</v>
      </c>
      <c r="C7859" t="s">
        <v>2589</v>
      </c>
      <c r="D7859" t="s">
        <v>340</v>
      </c>
      <c r="E7859" s="103">
        <v>1.8291540837994163E-3</v>
      </c>
      <c r="F7859" s="103">
        <v>680752</v>
      </c>
      <c r="G7859" s="103">
        <v>10</v>
      </c>
      <c r="H7859" t="s">
        <v>1078</v>
      </c>
      <c r="I7859" s="103"/>
    </row>
    <row r="7860" spans="1:9" x14ac:dyDescent="0.35">
      <c r="A7860" t="s">
        <v>3101</v>
      </c>
      <c r="B7860" t="s">
        <v>51</v>
      </c>
      <c r="C7860" t="s">
        <v>2589</v>
      </c>
      <c r="D7860" t="s">
        <v>777</v>
      </c>
      <c r="E7860" s="103">
        <v>1.0260620155021176E-2</v>
      </c>
      <c r="F7860" s="103">
        <v>680752</v>
      </c>
      <c r="G7860" s="103">
        <v>10</v>
      </c>
      <c r="H7860" t="s">
        <v>1078</v>
      </c>
      <c r="I7860" s="103"/>
    </row>
    <row r="7861" spans="1:9" x14ac:dyDescent="0.35">
      <c r="A7861" t="s">
        <v>3102</v>
      </c>
      <c r="B7861" t="s">
        <v>51</v>
      </c>
      <c r="C7861" t="s">
        <v>2589</v>
      </c>
      <c r="D7861" t="s">
        <v>776</v>
      </c>
      <c r="E7861" s="103">
        <v>2.7519815613278074E-2</v>
      </c>
      <c r="F7861" s="103">
        <v>680752</v>
      </c>
      <c r="G7861" s="103">
        <v>10</v>
      </c>
      <c r="H7861" t="s">
        <v>1078</v>
      </c>
      <c r="I7861" s="103"/>
    </row>
    <row r="7862" spans="1:9" x14ac:dyDescent="0.35">
      <c r="A7862" t="s">
        <v>3077</v>
      </c>
      <c r="B7862" t="s">
        <v>47</v>
      </c>
      <c r="C7862" t="s">
        <v>2590</v>
      </c>
      <c r="D7862" t="s">
        <v>54</v>
      </c>
      <c r="E7862" s="103">
        <v>0</v>
      </c>
      <c r="F7862" s="103">
        <v>680752</v>
      </c>
      <c r="G7862" s="103">
        <v>10</v>
      </c>
      <c r="H7862" t="s">
        <v>54</v>
      </c>
      <c r="I7862" s="103"/>
    </row>
    <row r="7863" spans="1:9" x14ac:dyDescent="0.35">
      <c r="A7863" t="s">
        <v>3078</v>
      </c>
      <c r="B7863" t="s">
        <v>48</v>
      </c>
      <c r="C7863" t="s">
        <v>2590</v>
      </c>
      <c r="D7863" t="s">
        <v>54</v>
      </c>
      <c r="E7863" s="103">
        <v>0</v>
      </c>
      <c r="F7863" s="103">
        <v>680752</v>
      </c>
      <c r="G7863" s="103">
        <v>10</v>
      </c>
      <c r="H7863" t="s">
        <v>54</v>
      </c>
      <c r="I7863" s="103"/>
    </row>
    <row r="7864" spans="1:9" x14ac:dyDescent="0.35">
      <c r="A7864" t="s">
        <v>3079</v>
      </c>
      <c r="B7864" t="s">
        <v>49</v>
      </c>
      <c r="C7864" t="s">
        <v>2590</v>
      </c>
      <c r="D7864" t="s">
        <v>54</v>
      </c>
      <c r="E7864" s="103">
        <v>0</v>
      </c>
      <c r="F7864" s="103">
        <v>680752</v>
      </c>
      <c r="G7864" s="103">
        <v>10</v>
      </c>
      <c r="H7864" t="s">
        <v>54</v>
      </c>
      <c r="I7864" s="103"/>
    </row>
    <row r="7865" spans="1:9" x14ac:dyDescent="0.35">
      <c r="A7865" t="s">
        <v>3080</v>
      </c>
      <c r="B7865" t="s">
        <v>50</v>
      </c>
      <c r="C7865" t="s">
        <v>2590</v>
      </c>
      <c r="D7865" t="s">
        <v>54</v>
      </c>
      <c r="E7865" s="103">
        <v>0</v>
      </c>
      <c r="F7865" s="103">
        <v>680752</v>
      </c>
      <c r="G7865" s="103">
        <v>10</v>
      </c>
      <c r="H7865" t="s">
        <v>54</v>
      </c>
      <c r="I7865" s="103"/>
    </row>
    <row r="7866" spans="1:9" x14ac:dyDescent="0.35">
      <c r="A7866" t="s">
        <v>1581</v>
      </c>
      <c r="B7866" t="s">
        <v>51</v>
      </c>
      <c r="C7866" t="s">
        <v>35</v>
      </c>
      <c r="D7866" t="s">
        <v>40</v>
      </c>
      <c r="E7866" s="103">
        <v>2.0980041654380513E-2</v>
      </c>
      <c r="F7866" s="103">
        <v>680752</v>
      </c>
      <c r="G7866" s="103">
        <v>10</v>
      </c>
      <c r="H7866" t="s">
        <v>1078</v>
      </c>
      <c r="I7866" s="103"/>
    </row>
    <row r="7867" spans="1:9" x14ac:dyDescent="0.35">
      <c r="A7867" t="s">
        <v>7227</v>
      </c>
      <c r="B7867" t="s">
        <v>51</v>
      </c>
      <c r="C7867" t="s">
        <v>35</v>
      </c>
      <c r="D7867" t="s">
        <v>5070</v>
      </c>
      <c r="E7867" s="103">
        <v>0.15531862420913917</v>
      </c>
      <c r="F7867" s="103">
        <v>680752</v>
      </c>
      <c r="G7867" s="103">
        <v>10</v>
      </c>
      <c r="H7867" t="s">
        <v>1078</v>
      </c>
      <c r="I7867" s="103"/>
    </row>
    <row r="7868" spans="1:9" x14ac:dyDescent="0.35">
      <c r="A7868" t="s">
        <v>7228</v>
      </c>
      <c r="B7868" t="s">
        <v>51</v>
      </c>
      <c r="C7868" t="s">
        <v>35</v>
      </c>
      <c r="D7868" t="s">
        <v>5071</v>
      </c>
      <c r="E7868" s="103">
        <v>2.2150358850124577E-2</v>
      </c>
      <c r="F7868" s="103">
        <v>680752</v>
      </c>
      <c r="G7868" s="103">
        <v>10</v>
      </c>
      <c r="H7868" t="s">
        <v>1078</v>
      </c>
      <c r="I7868" s="103"/>
    </row>
    <row r="7869" spans="1:9" x14ac:dyDescent="0.35">
      <c r="A7869" t="s">
        <v>7229</v>
      </c>
      <c r="B7869" t="s">
        <v>51</v>
      </c>
      <c r="C7869" t="s">
        <v>35</v>
      </c>
      <c r="D7869" t="s">
        <v>5072</v>
      </c>
      <c r="E7869" s="103">
        <v>2.2812551179075862E-2</v>
      </c>
      <c r="F7869" s="103">
        <v>680752</v>
      </c>
      <c r="G7869" s="103">
        <v>10</v>
      </c>
      <c r="H7869" t="s">
        <v>1078</v>
      </c>
      <c r="I7869" s="103"/>
    </row>
    <row r="7870" spans="1:9" x14ac:dyDescent="0.35">
      <c r="A7870" t="s">
        <v>1582</v>
      </c>
      <c r="B7870" t="s">
        <v>51</v>
      </c>
      <c r="C7870" t="s">
        <v>35</v>
      </c>
      <c r="D7870" t="s">
        <v>42</v>
      </c>
      <c r="E7870" s="103">
        <v>3.8967328292093564</v>
      </c>
      <c r="F7870" s="103">
        <v>680752</v>
      </c>
      <c r="G7870" s="103">
        <v>10</v>
      </c>
      <c r="H7870" t="s">
        <v>1078</v>
      </c>
      <c r="I7870" s="103"/>
    </row>
    <row r="7871" spans="1:9" x14ac:dyDescent="0.35">
      <c r="A7871" t="s">
        <v>2571</v>
      </c>
      <c r="B7871" t="s">
        <v>51</v>
      </c>
      <c r="C7871" t="s">
        <v>35</v>
      </c>
      <c r="D7871" t="s">
        <v>1767</v>
      </c>
      <c r="E7871" s="103">
        <v>4.0430730122440321</v>
      </c>
      <c r="F7871" s="103">
        <v>680752</v>
      </c>
      <c r="G7871" s="103">
        <v>10</v>
      </c>
      <c r="H7871" t="s">
        <v>1078</v>
      </c>
      <c r="I7871" s="103"/>
    </row>
    <row r="7872" spans="1:9" x14ac:dyDescent="0.35">
      <c r="A7872" t="s">
        <v>2572</v>
      </c>
      <c r="B7872" t="s">
        <v>51</v>
      </c>
      <c r="C7872" t="s">
        <v>35</v>
      </c>
      <c r="D7872" t="s">
        <v>1768</v>
      </c>
      <c r="E7872" s="103">
        <v>0.86035936294345239</v>
      </c>
      <c r="F7872" s="103">
        <v>680752</v>
      </c>
      <c r="G7872" s="103">
        <v>10</v>
      </c>
      <c r="H7872" t="s">
        <v>1078</v>
      </c>
      <c r="I7872" s="103"/>
    </row>
    <row r="7873" spans="1:9" x14ac:dyDescent="0.35">
      <c r="A7873" t="s">
        <v>1583</v>
      </c>
      <c r="B7873" t="s">
        <v>51</v>
      </c>
      <c r="C7873" t="s">
        <v>35</v>
      </c>
      <c r="D7873" t="s">
        <v>340</v>
      </c>
      <c r="E7873" s="103">
        <v>2.2018782522357568E-2</v>
      </c>
      <c r="F7873" s="103">
        <v>680752</v>
      </c>
      <c r="G7873" s="103">
        <v>10</v>
      </c>
      <c r="H7873" t="s">
        <v>1078</v>
      </c>
      <c r="I7873" s="103"/>
    </row>
    <row r="7874" spans="1:9" x14ac:dyDescent="0.35">
      <c r="A7874" t="s">
        <v>1584</v>
      </c>
      <c r="B7874" t="s">
        <v>51</v>
      </c>
      <c r="C7874" t="s">
        <v>35</v>
      </c>
      <c r="D7874" t="s">
        <v>777</v>
      </c>
      <c r="E7874" s="103">
        <v>0.51470987446773631</v>
      </c>
      <c r="F7874" s="103">
        <v>680752</v>
      </c>
      <c r="G7874" s="103">
        <v>10</v>
      </c>
      <c r="H7874" t="s">
        <v>1078</v>
      </c>
      <c r="I7874" s="103"/>
    </row>
    <row r="7875" spans="1:9" x14ac:dyDescent="0.35">
      <c r="A7875" t="s">
        <v>1585</v>
      </c>
      <c r="B7875" t="s">
        <v>51</v>
      </c>
      <c r="C7875" t="s">
        <v>35</v>
      </c>
      <c r="D7875" t="s">
        <v>776</v>
      </c>
      <c r="E7875" s="103">
        <v>1.3153757527491703</v>
      </c>
      <c r="F7875" s="103">
        <v>680752</v>
      </c>
      <c r="G7875" s="103">
        <v>10</v>
      </c>
      <c r="H7875" t="s">
        <v>1078</v>
      </c>
      <c r="I7875" s="103"/>
    </row>
    <row r="7876" spans="1:9" x14ac:dyDescent="0.35">
      <c r="A7876" t="s">
        <v>318</v>
      </c>
      <c r="B7876" t="s">
        <v>47</v>
      </c>
      <c r="C7876" t="s">
        <v>58</v>
      </c>
      <c r="D7876" t="s">
        <v>54</v>
      </c>
      <c r="E7876" s="103">
        <v>209970</v>
      </c>
      <c r="F7876" s="103">
        <v>680752</v>
      </c>
      <c r="G7876" s="103">
        <v>10</v>
      </c>
      <c r="H7876" t="s">
        <v>54</v>
      </c>
      <c r="I7876" s="103"/>
    </row>
    <row r="7877" spans="1:9" x14ac:dyDescent="0.35">
      <c r="A7877" t="s">
        <v>319</v>
      </c>
      <c r="B7877" t="s">
        <v>48</v>
      </c>
      <c r="C7877" t="s">
        <v>58</v>
      </c>
      <c r="D7877" t="s">
        <v>54</v>
      </c>
      <c r="E7877" s="103">
        <v>799319031126.1344</v>
      </c>
      <c r="F7877" s="103">
        <v>680752</v>
      </c>
      <c r="G7877" s="103">
        <v>10</v>
      </c>
      <c r="H7877" t="s">
        <v>54</v>
      </c>
      <c r="I7877" s="103"/>
    </row>
    <row r="7878" spans="1:9" x14ac:dyDescent="0.35">
      <c r="A7878" t="s">
        <v>320</v>
      </c>
      <c r="B7878" t="s">
        <v>49</v>
      </c>
      <c r="C7878" t="s">
        <v>58</v>
      </c>
      <c r="D7878" t="s">
        <v>54</v>
      </c>
      <c r="E7878" s="103">
        <v>0.30843831527487248</v>
      </c>
      <c r="F7878" s="103">
        <v>680752</v>
      </c>
      <c r="G7878" s="103">
        <v>10</v>
      </c>
      <c r="H7878" t="s">
        <v>54</v>
      </c>
      <c r="I7878" s="103"/>
    </row>
    <row r="7879" spans="1:9" x14ac:dyDescent="0.35">
      <c r="A7879" t="s">
        <v>321</v>
      </c>
      <c r="B7879" t="s">
        <v>50</v>
      </c>
      <c r="C7879" t="s">
        <v>58</v>
      </c>
      <c r="D7879" t="s">
        <v>54</v>
      </c>
      <c r="E7879" s="103">
        <v>1174170.6687988201</v>
      </c>
      <c r="F7879" s="103">
        <v>680752</v>
      </c>
      <c r="G7879" s="103">
        <v>10</v>
      </c>
      <c r="H7879" t="s">
        <v>54</v>
      </c>
      <c r="I7879" s="103"/>
    </row>
    <row r="7880" spans="1:9" x14ac:dyDescent="0.35">
      <c r="A7880" t="s">
        <v>4282</v>
      </c>
      <c r="B7880" t="s">
        <v>47</v>
      </c>
      <c r="C7880" t="s">
        <v>3119</v>
      </c>
      <c r="D7880" t="s">
        <v>54</v>
      </c>
      <c r="E7880" s="103">
        <v>0</v>
      </c>
      <c r="F7880" s="103">
        <v>680752</v>
      </c>
      <c r="G7880" s="103">
        <v>10</v>
      </c>
      <c r="H7880" t="s">
        <v>54</v>
      </c>
      <c r="I7880" s="103"/>
    </row>
    <row r="7881" spans="1:9" x14ac:dyDescent="0.35">
      <c r="A7881" t="s">
        <v>4283</v>
      </c>
      <c r="B7881" t="s">
        <v>48</v>
      </c>
      <c r="C7881" t="s">
        <v>3119</v>
      </c>
      <c r="D7881" t="s">
        <v>54</v>
      </c>
      <c r="E7881" s="103">
        <v>0</v>
      </c>
      <c r="F7881" s="103">
        <v>680752</v>
      </c>
      <c r="G7881" s="103">
        <v>10</v>
      </c>
      <c r="H7881" t="s">
        <v>54</v>
      </c>
      <c r="I7881" s="103"/>
    </row>
    <row r="7882" spans="1:9" x14ac:dyDescent="0.35">
      <c r="A7882" t="s">
        <v>4284</v>
      </c>
      <c r="B7882" t="s">
        <v>49</v>
      </c>
      <c r="C7882" t="s">
        <v>3119</v>
      </c>
      <c r="D7882" t="s">
        <v>54</v>
      </c>
      <c r="E7882" s="103">
        <v>0</v>
      </c>
      <c r="F7882" s="103">
        <v>680752</v>
      </c>
      <c r="G7882" s="103">
        <v>10</v>
      </c>
      <c r="H7882" t="s">
        <v>54</v>
      </c>
      <c r="I7882" s="103"/>
    </row>
    <row r="7883" spans="1:9" x14ac:dyDescent="0.35">
      <c r="A7883" t="s">
        <v>4285</v>
      </c>
      <c r="B7883" t="s">
        <v>50</v>
      </c>
      <c r="C7883" t="s">
        <v>3119</v>
      </c>
      <c r="D7883" t="s">
        <v>54</v>
      </c>
      <c r="E7883" s="103">
        <v>0</v>
      </c>
      <c r="F7883" s="103">
        <v>680752</v>
      </c>
      <c r="G7883" s="103">
        <v>10</v>
      </c>
      <c r="H7883" t="s">
        <v>54</v>
      </c>
      <c r="I7883" s="103"/>
    </row>
    <row r="7884" spans="1:9" x14ac:dyDescent="0.35">
      <c r="A7884" t="s">
        <v>4286</v>
      </c>
      <c r="B7884" t="s">
        <v>47</v>
      </c>
      <c r="C7884" t="s">
        <v>3104</v>
      </c>
      <c r="D7884" t="s">
        <v>54</v>
      </c>
      <c r="E7884" s="103">
        <v>22338</v>
      </c>
      <c r="F7884" s="103">
        <v>680752</v>
      </c>
      <c r="G7884" s="103">
        <v>10</v>
      </c>
      <c r="H7884" t="s">
        <v>54</v>
      </c>
      <c r="I7884" s="103"/>
    </row>
    <row r="7885" spans="1:9" x14ac:dyDescent="0.35">
      <c r="A7885" t="s">
        <v>4287</v>
      </c>
      <c r="B7885" t="s">
        <v>48</v>
      </c>
      <c r="C7885" t="s">
        <v>3104</v>
      </c>
      <c r="D7885" t="s">
        <v>54</v>
      </c>
      <c r="E7885" s="103">
        <v>4255693165.65625</v>
      </c>
      <c r="F7885" s="103">
        <v>680752</v>
      </c>
      <c r="G7885" s="103">
        <v>10</v>
      </c>
      <c r="H7885" t="s">
        <v>54</v>
      </c>
      <c r="I7885" s="103"/>
    </row>
    <row r="7886" spans="1:9" x14ac:dyDescent="0.35">
      <c r="A7886" t="s">
        <v>4288</v>
      </c>
      <c r="B7886" t="s">
        <v>49</v>
      </c>
      <c r="C7886" t="s">
        <v>3104</v>
      </c>
      <c r="D7886" t="s">
        <v>54</v>
      </c>
      <c r="E7886" s="103">
        <v>3.2813711895080734E-2</v>
      </c>
      <c r="F7886" s="103">
        <v>680752</v>
      </c>
      <c r="G7886" s="103">
        <v>10</v>
      </c>
      <c r="H7886" t="s">
        <v>54</v>
      </c>
      <c r="I7886" s="103"/>
    </row>
    <row r="7887" spans="1:9" x14ac:dyDescent="0.35">
      <c r="A7887" t="s">
        <v>4289</v>
      </c>
      <c r="B7887" t="s">
        <v>50</v>
      </c>
      <c r="C7887" t="s">
        <v>3104</v>
      </c>
      <c r="D7887" t="s">
        <v>54</v>
      </c>
      <c r="E7887" s="103">
        <v>6251.4589243311075</v>
      </c>
      <c r="F7887" s="103">
        <v>680752</v>
      </c>
      <c r="G7887" s="103">
        <v>10</v>
      </c>
      <c r="H7887" t="s">
        <v>54</v>
      </c>
      <c r="I7887" s="103"/>
    </row>
    <row r="7888" spans="1:9" x14ac:dyDescent="0.35">
      <c r="A7888" t="s">
        <v>4290</v>
      </c>
      <c r="B7888" t="s">
        <v>51</v>
      </c>
      <c r="C7888" t="s">
        <v>3104</v>
      </c>
      <c r="D7888" t="s">
        <v>40</v>
      </c>
      <c r="E7888" s="103">
        <v>4.2697116156047488E-2</v>
      </c>
      <c r="F7888" s="103">
        <v>680752</v>
      </c>
      <c r="G7888" s="103">
        <v>10</v>
      </c>
      <c r="H7888" t="s">
        <v>1078</v>
      </c>
      <c r="I7888" s="103"/>
    </row>
    <row r="7889" spans="1:9" x14ac:dyDescent="0.35">
      <c r="A7889" t="s">
        <v>7230</v>
      </c>
      <c r="B7889" t="s">
        <v>51</v>
      </c>
      <c r="C7889" t="s">
        <v>3104</v>
      </c>
      <c r="D7889" t="s">
        <v>5070</v>
      </c>
      <c r="E7889" s="103">
        <v>7.7780778959651686E-2</v>
      </c>
      <c r="F7889" s="103">
        <v>680752</v>
      </c>
      <c r="G7889" s="103">
        <v>10</v>
      </c>
      <c r="H7889" t="s">
        <v>1078</v>
      </c>
      <c r="I7889" s="103"/>
    </row>
    <row r="7890" spans="1:9" x14ac:dyDescent="0.35">
      <c r="A7890" t="s">
        <v>7231</v>
      </c>
      <c r="B7890" t="s">
        <v>51</v>
      </c>
      <c r="C7890" t="s">
        <v>3104</v>
      </c>
      <c r="D7890" t="s">
        <v>5071</v>
      </c>
      <c r="E7890" s="103">
        <v>4.2907597487339397E-2</v>
      </c>
      <c r="F7890" s="103">
        <v>680752</v>
      </c>
      <c r="G7890" s="103">
        <v>10</v>
      </c>
      <c r="H7890" t="s">
        <v>1078</v>
      </c>
      <c r="I7890" s="103"/>
    </row>
    <row r="7891" spans="1:9" x14ac:dyDescent="0.35">
      <c r="A7891" t="s">
        <v>7232</v>
      </c>
      <c r="B7891" t="s">
        <v>51</v>
      </c>
      <c r="C7891" t="s">
        <v>3104</v>
      </c>
      <c r="D7891" t="s">
        <v>5072</v>
      </c>
      <c r="E7891" s="103">
        <v>4.4817795830029004E-2</v>
      </c>
      <c r="F7891" s="103">
        <v>680752</v>
      </c>
      <c r="G7891" s="103">
        <v>10</v>
      </c>
      <c r="H7891" t="s">
        <v>1078</v>
      </c>
      <c r="I7891" s="103"/>
    </row>
    <row r="7892" spans="1:9" x14ac:dyDescent="0.35">
      <c r="A7892" t="s">
        <v>4291</v>
      </c>
      <c r="B7892" t="s">
        <v>51</v>
      </c>
      <c r="C7892" t="s">
        <v>3104</v>
      </c>
      <c r="D7892" t="s">
        <v>42</v>
      </c>
      <c r="E7892" s="103">
        <v>1.5499586107034669</v>
      </c>
      <c r="F7892" s="103">
        <v>680752</v>
      </c>
      <c r="G7892" s="103">
        <v>10</v>
      </c>
      <c r="H7892" t="s">
        <v>1078</v>
      </c>
      <c r="I7892" s="103"/>
    </row>
    <row r="7893" spans="1:9" x14ac:dyDescent="0.35">
      <c r="A7893" t="s">
        <v>4292</v>
      </c>
      <c r="B7893" t="s">
        <v>51</v>
      </c>
      <c r="C7893" t="s">
        <v>3104</v>
      </c>
      <c r="D7893" t="s">
        <v>1767</v>
      </c>
      <c r="E7893" s="103">
        <v>1.5499481299660736</v>
      </c>
      <c r="F7893" s="103">
        <v>680752</v>
      </c>
      <c r="G7893" s="103">
        <v>10</v>
      </c>
      <c r="H7893" t="s">
        <v>1078</v>
      </c>
      <c r="I7893" s="103"/>
    </row>
    <row r="7894" spans="1:9" x14ac:dyDescent="0.35">
      <c r="A7894" t="s">
        <v>4293</v>
      </c>
      <c r="B7894" t="s">
        <v>51</v>
      </c>
      <c r="C7894" t="s">
        <v>3104</v>
      </c>
      <c r="D7894" t="s">
        <v>1768</v>
      </c>
      <c r="E7894" s="103">
        <v>5.4321779299666091E-2</v>
      </c>
      <c r="F7894" s="103">
        <v>680752</v>
      </c>
      <c r="G7894" s="103">
        <v>10</v>
      </c>
      <c r="H7894" t="s">
        <v>1078</v>
      </c>
      <c r="I7894" s="103"/>
    </row>
    <row r="7895" spans="1:9" x14ac:dyDescent="0.35">
      <c r="A7895" t="s">
        <v>4294</v>
      </c>
      <c r="B7895" t="s">
        <v>51</v>
      </c>
      <c r="C7895" t="s">
        <v>3104</v>
      </c>
      <c r="D7895" t="s">
        <v>340</v>
      </c>
      <c r="E7895" s="103">
        <v>4.4488155713498755E-2</v>
      </c>
      <c r="F7895" s="103">
        <v>680752</v>
      </c>
      <c r="G7895" s="103">
        <v>10</v>
      </c>
      <c r="H7895" t="s">
        <v>1078</v>
      </c>
      <c r="I7895" s="103"/>
    </row>
    <row r="7896" spans="1:9" x14ac:dyDescent="0.35">
      <c r="A7896" t="s">
        <v>4295</v>
      </c>
      <c r="B7896" t="s">
        <v>51</v>
      </c>
      <c r="C7896" t="s">
        <v>3104</v>
      </c>
      <c r="D7896" t="s">
        <v>777</v>
      </c>
      <c r="E7896" s="103">
        <v>0.337844314620034</v>
      </c>
      <c r="F7896" s="103">
        <v>680752</v>
      </c>
      <c r="G7896" s="103">
        <v>10</v>
      </c>
      <c r="H7896" t="s">
        <v>1078</v>
      </c>
      <c r="I7896" s="103"/>
    </row>
    <row r="7897" spans="1:9" x14ac:dyDescent="0.35">
      <c r="A7897" t="s">
        <v>4296</v>
      </c>
      <c r="B7897" t="s">
        <v>51</v>
      </c>
      <c r="C7897" t="s">
        <v>3104</v>
      </c>
      <c r="D7897" t="s">
        <v>776</v>
      </c>
      <c r="E7897" s="103">
        <v>0.83251280279053896</v>
      </c>
      <c r="F7897" s="103">
        <v>680752</v>
      </c>
      <c r="G7897" s="103">
        <v>10</v>
      </c>
      <c r="H7897" t="s">
        <v>1078</v>
      </c>
      <c r="I7897" s="103"/>
    </row>
    <row r="7898" spans="1:9" x14ac:dyDescent="0.35">
      <c r="A7898" t="s">
        <v>4297</v>
      </c>
      <c r="B7898" t="s">
        <v>47</v>
      </c>
      <c r="C7898" t="s">
        <v>3106</v>
      </c>
      <c r="D7898" t="s">
        <v>54</v>
      </c>
      <c r="E7898" s="103">
        <v>120577</v>
      </c>
      <c r="F7898" s="103">
        <v>680752</v>
      </c>
      <c r="G7898" s="103">
        <v>10</v>
      </c>
      <c r="H7898" t="s">
        <v>54</v>
      </c>
      <c r="I7898" s="103"/>
    </row>
    <row r="7899" spans="1:9" x14ac:dyDescent="0.35">
      <c r="A7899" t="s">
        <v>4298</v>
      </c>
      <c r="B7899" t="s">
        <v>48</v>
      </c>
      <c r="C7899" t="s">
        <v>3106</v>
      </c>
      <c r="D7899" t="s">
        <v>54</v>
      </c>
      <c r="E7899" s="103">
        <v>26005800633.625</v>
      </c>
      <c r="F7899" s="103">
        <v>680752</v>
      </c>
      <c r="G7899" s="103">
        <v>10</v>
      </c>
      <c r="H7899" t="s">
        <v>54</v>
      </c>
      <c r="I7899" s="103"/>
    </row>
    <row r="7900" spans="1:9" x14ac:dyDescent="0.35">
      <c r="A7900" t="s">
        <v>4299</v>
      </c>
      <c r="B7900" t="s">
        <v>49</v>
      </c>
      <c r="C7900" t="s">
        <v>3106</v>
      </c>
      <c r="D7900" t="s">
        <v>54</v>
      </c>
      <c r="E7900" s="103">
        <v>0.1771232401814464</v>
      </c>
      <c r="F7900" s="103">
        <v>680752</v>
      </c>
      <c r="G7900" s="103">
        <v>10</v>
      </c>
      <c r="H7900" t="s">
        <v>54</v>
      </c>
      <c r="I7900" s="103"/>
    </row>
    <row r="7901" spans="1:9" x14ac:dyDescent="0.35">
      <c r="A7901" t="s">
        <v>4300</v>
      </c>
      <c r="B7901" t="s">
        <v>50</v>
      </c>
      <c r="C7901" t="s">
        <v>3106</v>
      </c>
      <c r="D7901" t="s">
        <v>54</v>
      </c>
      <c r="E7901" s="103">
        <v>38201.578010237208</v>
      </c>
      <c r="F7901" s="103">
        <v>680752</v>
      </c>
      <c r="G7901" s="103">
        <v>10</v>
      </c>
      <c r="H7901" t="s">
        <v>54</v>
      </c>
      <c r="I7901" s="103"/>
    </row>
    <row r="7902" spans="1:9" x14ac:dyDescent="0.35">
      <c r="A7902" t="s">
        <v>4301</v>
      </c>
      <c r="B7902" t="s">
        <v>51</v>
      </c>
      <c r="C7902" t="s">
        <v>3106</v>
      </c>
      <c r="D7902" t="s">
        <v>40</v>
      </c>
      <c r="E7902" s="103">
        <v>5.6398155106451617E-2</v>
      </c>
      <c r="F7902" s="103">
        <v>680752</v>
      </c>
      <c r="G7902" s="103">
        <v>10</v>
      </c>
      <c r="H7902" t="s">
        <v>1078</v>
      </c>
      <c r="I7902" s="103"/>
    </row>
    <row r="7903" spans="1:9" x14ac:dyDescent="0.35">
      <c r="A7903" t="s">
        <v>7233</v>
      </c>
      <c r="B7903" t="s">
        <v>51</v>
      </c>
      <c r="C7903" t="s">
        <v>3106</v>
      </c>
      <c r="D7903" t="s">
        <v>5070</v>
      </c>
      <c r="E7903" s="103">
        <v>0.1017192564846158</v>
      </c>
      <c r="F7903" s="103">
        <v>680752</v>
      </c>
      <c r="G7903" s="103">
        <v>10</v>
      </c>
      <c r="H7903" t="s">
        <v>1078</v>
      </c>
      <c r="I7903" s="103"/>
    </row>
    <row r="7904" spans="1:9" x14ac:dyDescent="0.35">
      <c r="A7904" t="s">
        <v>7234</v>
      </c>
      <c r="B7904" t="s">
        <v>51</v>
      </c>
      <c r="C7904" t="s">
        <v>3106</v>
      </c>
      <c r="D7904" t="s">
        <v>5071</v>
      </c>
      <c r="E7904" s="103">
        <v>5.6571316936985173E-2</v>
      </c>
      <c r="F7904" s="103">
        <v>680752</v>
      </c>
      <c r="G7904" s="103">
        <v>10</v>
      </c>
      <c r="H7904" t="s">
        <v>1078</v>
      </c>
      <c r="I7904" s="103"/>
    </row>
    <row r="7905" spans="1:9" x14ac:dyDescent="0.35">
      <c r="A7905" t="s">
        <v>7235</v>
      </c>
      <c r="B7905" t="s">
        <v>51</v>
      </c>
      <c r="C7905" t="s">
        <v>3106</v>
      </c>
      <c r="D7905" t="s">
        <v>5072</v>
      </c>
      <c r="E7905" s="103">
        <v>5.9147735454531933E-2</v>
      </c>
      <c r="F7905" s="103">
        <v>680752</v>
      </c>
      <c r="G7905" s="103">
        <v>10</v>
      </c>
      <c r="H7905" t="s">
        <v>1078</v>
      </c>
      <c r="I7905" s="103"/>
    </row>
    <row r="7906" spans="1:9" x14ac:dyDescent="0.35">
      <c r="A7906" t="s">
        <v>4302</v>
      </c>
      <c r="B7906" t="s">
        <v>51</v>
      </c>
      <c r="C7906" t="s">
        <v>3106</v>
      </c>
      <c r="D7906" t="s">
        <v>42</v>
      </c>
      <c r="E7906" s="103">
        <v>0.85363496330316757</v>
      </c>
      <c r="F7906" s="103">
        <v>680752</v>
      </c>
      <c r="G7906" s="103">
        <v>10</v>
      </c>
      <c r="H7906" t="s">
        <v>1078</v>
      </c>
      <c r="I7906" s="103"/>
    </row>
    <row r="7907" spans="1:9" x14ac:dyDescent="0.35">
      <c r="A7907" t="s">
        <v>4303</v>
      </c>
      <c r="B7907" t="s">
        <v>51</v>
      </c>
      <c r="C7907" t="s">
        <v>3106</v>
      </c>
      <c r="D7907" t="s">
        <v>1767</v>
      </c>
      <c r="E7907" s="103">
        <v>0.72598204832533753</v>
      </c>
      <c r="F7907" s="103">
        <v>680752</v>
      </c>
      <c r="G7907" s="103">
        <v>10</v>
      </c>
      <c r="H7907" t="s">
        <v>1078</v>
      </c>
      <c r="I7907" s="103"/>
    </row>
    <row r="7908" spans="1:9" x14ac:dyDescent="0.35">
      <c r="A7908" t="s">
        <v>4304</v>
      </c>
      <c r="B7908" t="s">
        <v>51</v>
      </c>
      <c r="C7908" t="s">
        <v>3106</v>
      </c>
      <c r="D7908" t="s">
        <v>1768</v>
      </c>
      <c r="E7908" s="103">
        <v>6.3263031558319943E-2</v>
      </c>
      <c r="F7908" s="103">
        <v>680752</v>
      </c>
      <c r="G7908" s="103">
        <v>10</v>
      </c>
      <c r="H7908" t="s">
        <v>1078</v>
      </c>
      <c r="I7908" s="103"/>
    </row>
    <row r="7909" spans="1:9" x14ac:dyDescent="0.35">
      <c r="A7909" t="s">
        <v>4305</v>
      </c>
      <c r="B7909" t="s">
        <v>51</v>
      </c>
      <c r="C7909" t="s">
        <v>3106</v>
      </c>
      <c r="D7909" t="s">
        <v>340</v>
      </c>
      <c r="E7909" s="103">
        <v>5.8672185741697559E-2</v>
      </c>
      <c r="F7909" s="103">
        <v>680752</v>
      </c>
      <c r="G7909" s="103">
        <v>10</v>
      </c>
      <c r="H7909" t="s">
        <v>1078</v>
      </c>
      <c r="I7909" s="103"/>
    </row>
    <row r="7910" spans="1:9" x14ac:dyDescent="0.35">
      <c r="A7910" t="s">
        <v>4306</v>
      </c>
      <c r="B7910" t="s">
        <v>51</v>
      </c>
      <c r="C7910" t="s">
        <v>3106</v>
      </c>
      <c r="D7910" t="s">
        <v>777</v>
      </c>
      <c r="E7910" s="103">
        <v>0.37234439356033533</v>
      </c>
      <c r="F7910" s="103">
        <v>680752</v>
      </c>
      <c r="G7910" s="103">
        <v>10</v>
      </c>
      <c r="H7910" t="s">
        <v>1078</v>
      </c>
      <c r="I7910" s="103"/>
    </row>
    <row r="7911" spans="1:9" x14ac:dyDescent="0.35">
      <c r="A7911" t="s">
        <v>4307</v>
      </c>
      <c r="B7911" t="s">
        <v>51</v>
      </c>
      <c r="C7911" t="s">
        <v>3106</v>
      </c>
      <c r="D7911" t="s">
        <v>776</v>
      </c>
      <c r="E7911" s="103">
        <v>0.93620245346055975</v>
      </c>
      <c r="F7911" s="103">
        <v>680752</v>
      </c>
      <c r="G7911" s="103">
        <v>10</v>
      </c>
      <c r="H7911" t="s">
        <v>1078</v>
      </c>
      <c r="I7911" s="103"/>
    </row>
    <row r="7912" spans="1:9" x14ac:dyDescent="0.35">
      <c r="A7912" t="s">
        <v>4308</v>
      </c>
      <c r="B7912" t="s">
        <v>47</v>
      </c>
      <c r="C7912" t="s">
        <v>3108</v>
      </c>
      <c r="D7912" t="s">
        <v>54</v>
      </c>
      <c r="E7912" s="103">
        <v>53267</v>
      </c>
      <c r="F7912" s="103">
        <v>680752</v>
      </c>
      <c r="G7912" s="103">
        <v>10</v>
      </c>
      <c r="H7912" t="s">
        <v>54</v>
      </c>
      <c r="I7912" s="103"/>
    </row>
    <row r="7913" spans="1:9" x14ac:dyDescent="0.35">
      <c r="A7913" t="s">
        <v>4309</v>
      </c>
      <c r="B7913" t="s">
        <v>48</v>
      </c>
      <c r="C7913" t="s">
        <v>3108</v>
      </c>
      <c r="D7913" t="s">
        <v>54</v>
      </c>
      <c r="E7913" s="103">
        <v>19658609058.9375</v>
      </c>
      <c r="F7913" s="103">
        <v>680752</v>
      </c>
      <c r="G7913" s="103">
        <v>10</v>
      </c>
      <c r="H7913" t="s">
        <v>54</v>
      </c>
      <c r="I7913" s="103"/>
    </row>
    <row r="7914" spans="1:9" x14ac:dyDescent="0.35">
      <c r="A7914" t="s">
        <v>4310</v>
      </c>
      <c r="B7914" t="s">
        <v>49</v>
      </c>
      <c r="C7914" t="s">
        <v>3108</v>
      </c>
      <c r="D7914" t="s">
        <v>54</v>
      </c>
      <c r="E7914" s="103">
        <v>7.8247291230874094E-2</v>
      </c>
      <c r="F7914" s="103">
        <v>680752</v>
      </c>
      <c r="G7914" s="103">
        <v>10</v>
      </c>
      <c r="H7914" t="s">
        <v>54</v>
      </c>
      <c r="I7914" s="103"/>
    </row>
    <row r="7915" spans="1:9" x14ac:dyDescent="0.35">
      <c r="A7915" t="s">
        <v>4311</v>
      </c>
      <c r="B7915" t="s">
        <v>50</v>
      </c>
      <c r="C7915" t="s">
        <v>3108</v>
      </c>
      <c r="D7915" t="s">
        <v>54</v>
      </c>
      <c r="E7915" s="103">
        <v>28877.783772853403</v>
      </c>
      <c r="F7915" s="103">
        <v>680752</v>
      </c>
      <c r="G7915" s="103">
        <v>10</v>
      </c>
      <c r="H7915" t="s">
        <v>54</v>
      </c>
      <c r="I7915" s="103"/>
    </row>
    <row r="7916" spans="1:9" x14ac:dyDescent="0.35">
      <c r="A7916" t="s">
        <v>4312</v>
      </c>
      <c r="B7916" t="s">
        <v>51</v>
      </c>
      <c r="C7916" t="s">
        <v>3108</v>
      </c>
      <c r="D7916" t="s">
        <v>40</v>
      </c>
      <c r="E7916" s="103">
        <v>9.0428556105713542E-2</v>
      </c>
      <c r="F7916" s="103">
        <v>680752</v>
      </c>
      <c r="G7916" s="103">
        <v>10</v>
      </c>
      <c r="H7916" t="s">
        <v>1078</v>
      </c>
      <c r="I7916" s="103"/>
    </row>
    <row r="7917" spans="1:9" x14ac:dyDescent="0.35">
      <c r="A7917" t="s">
        <v>7236</v>
      </c>
      <c r="B7917" t="s">
        <v>51</v>
      </c>
      <c r="C7917" t="s">
        <v>3108</v>
      </c>
      <c r="D7917" t="s">
        <v>5070</v>
      </c>
      <c r="E7917" s="103">
        <v>0.15253133017291912</v>
      </c>
      <c r="F7917" s="103">
        <v>680752</v>
      </c>
      <c r="G7917" s="103">
        <v>10</v>
      </c>
      <c r="H7917" t="s">
        <v>1078</v>
      </c>
      <c r="I7917" s="103"/>
    </row>
    <row r="7918" spans="1:9" x14ac:dyDescent="0.35">
      <c r="A7918" t="s">
        <v>7237</v>
      </c>
      <c r="B7918" t="s">
        <v>51</v>
      </c>
      <c r="C7918" t="s">
        <v>3108</v>
      </c>
      <c r="D7918" t="s">
        <v>5071</v>
      </c>
      <c r="E7918" s="103">
        <v>9.0766558768923658E-2</v>
      </c>
      <c r="F7918" s="103">
        <v>680752</v>
      </c>
      <c r="G7918" s="103">
        <v>10</v>
      </c>
      <c r="H7918" t="s">
        <v>1078</v>
      </c>
      <c r="I7918" s="103"/>
    </row>
    <row r="7919" spans="1:9" x14ac:dyDescent="0.35">
      <c r="A7919" t="s">
        <v>7238</v>
      </c>
      <c r="B7919" t="s">
        <v>51</v>
      </c>
      <c r="C7919" t="s">
        <v>3108</v>
      </c>
      <c r="D7919" t="s">
        <v>5072</v>
      </c>
      <c r="E7919" s="103">
        <v>9.455754030558057E-2</v>
      </c>
      <c r="F7919" s="103">
        <v>680752</v>
      </c>
      <c r="G7919" s="103">
        <v>10</v>
      </c>
      <c r="H7919" t="s">
        <v>1078</v>
      </c>
      <c r="I7919" s="103"/>
    </row>
    <row r="7920" spans="1:9" x14ac:dyDescent="0.35">
      <c r="A7920" t="s">
        <v>4313</v>
      </c>
      <c r="B7920" t="s">
        <v>51</v>
      </c>
      <c r="C7920" t="s">
        <v>3108</v>
      </c>
      <c r="D7920" t="s">
        <v>42</v>
      </c>
      <c r="E7920" s="103">
        <v>0.15131034159525603</v>
      </c>
      <c r="F7920" s="103">
        <v>680752</v>
      </c>
      <c r="G7920" s="103">
        <v>10</v>
      </c>
      <c r="H7920" t="s">
        <v>1078</v>
      </c>
      <c r="I7920" s="103"/>
    </row>
    <row r="7921" spans="1:9" x14ac:dyDescent="0.35">
      <c r="A7921" t="s">
        <v>4314</v>
      </c>
      <c r="B7921" t="s">
        <v>51</v>
      </c>
      <c r="C7921" t="s">
        <v>3108</v>
      </c>
      <c r="D7921" t="s">
        <v>1767</v>
      </c>
      <c r="E7921" s="103">
        <v>0.15112587507119452</v>
      </c>
      <c r="F7921" s="103">
        <v>680752</v>
      </c>
      <c r="G7921" s="103">
        <v>10</v>
      </c>
      <c r="H7921" t="s">
        <v>1078</v>
      </c>
      <c r="I7921" s="103"/>
    </row>
    <row r="7922" spans="1:9" x14ac:dyDescent="0.35">
      <c r="A7922" t="s">
        <v>4315</v>
      </c>
      <c r="B7922" t="s">
        <v>51</v>
      </c>
      <c r="C7922" t="s">
        <v>3108</v>
      </c>
      <c r="D7922" t="s">
        <v>1768</v>
      </c>
      <c r="E7922" s="103">
        <v>8.8931454817509359E-2</v>
      </c>
      <c r="F7922" s="103">
        <v>680752</v>
      </c>
      <c r="G7922" s="103">
        <v>10</v>
      </c>
      <c r="H7922" t="s">
        <v>1078</v>
      </c>
      <c r="I7922" s="103"/>
    </row>
    <row r="7923" spans="1:9" x14ac:dyDescent="0.35">
      <c r="A7923" t="s">
        <v>4316</v>
      </c>
      <c r="B7923" t="s">
        <v>51</v>
      </c>
      <c r="C7923" t="s">
        <v>3108</v>
      </c>
      <c r="D7923" t="s">
        <v>340</v>
      </c>
      <c r="E7923" s="103">
        <v>9.290019137669378E-2</v>
      </c>
      <c r="F7923" s="103">
        <v>680752</v>
      </c>
      <c r="G7923" s="103">
        <v>10</v>
      </c>
      <c r="H7923" t="s">
        <v>1078</v>
      </c>
      <c r="I7923" s="103"/>
    </row>
    <row r="7924" spans="1:9" x14ac:dyDescent="0.35">
      <c r="A7924" t="s">
        <v>4317</v>
      </c>
      <c r="B7924" t="s">
        <v>51</v>
      </c>
      <c r="C7924" t="s">
        <v>3108</v>
      </c>
      <c r="D7924" t="s">
        <v>777</v>
      </c>
      <c r="E7924" s="103">
        <v>0.62413627026991603</v>
      </c>
      <c r="F7924" s="103">
        <v>680752</v>
      </c>
      <c r="G7924" s="103">
        <v>10</v>
      </c>
      <c r="H7924" t="s">
        <v>1078</v>
      </c>
      <c r="I7924" s="103"/>
    </row>
    <row r="7925" spans="1:9" x14ac:dyDescent="0.35">
      <c r="A7925" t="s">
        <v>4318</v>
      </c>
      <c r="B7925" t="s">
        <v>51</v>
      </c>
      <c r="C7925" t="s">
        <v>3108</v>
      </c>
      <c r="D7925" t="s">
        <v>776</v>
      </c>
      <c r="E7925" s="103">
        <v>1.5939281381004182</v>
      </c>
      <c r="F7925" s="103">
        <v>680752</v>
      </c>
      <c r="G7925" s="103">
        <v>10</v>
      </c>
      <c r="H7925" t="s">
        <v>1078</v>
      </c>
      <c r="I7925" s="103"/>
    </row>
    <row r="7926" spans="1:9" x14ac:dyDescent="0.35">
      <c r="A7926" t="s">
        <v>4319</v>
      </c>
      <c r="B7926" t="s">
        <v>47</v>
      </c>
      <c r="C7926" t="s">
        <v>3110</v>
      </c>
      <c r="D7926" t="s">
        <v>54</v>
      </c>
      <c r="E7926" s="103">
        <v>63756</v>
      </c>
      <c r="F7926" s="103">
        <v>680752</v>
      </c>
      <c r="G7926" s="103">
        <v>10</v>
      </c>
      <c r="H7926" t="s">
        <v>54</v>
      </c>
      <c r="I7926" s="103"/>
    </row>
    <row r="7927" spans="1:9" x14ac:dyDescent="0.35">
      <c r="A7927" t="s">
        <v>4320</v>
      </c>
      <c r="B7927" t="s">
        <v>48</v>
      </c>
      <c r="C7927" t="s">
        <v>3110</v>
      </c>
      <c r="D7927" t="s">
        <v>54</v>
      </c>
      <c r="E7927" s="103">
        <v>112421950589.0625</v>
      </c>
      <c r="F7927" s="103">
        <v>680752</v>
      </c>
      <c r="G7927" s="103">
        <v>10</v>
      </c>
      <c r="H7927" t="s">
        <v>54</v>
      </c>
      <c r="I7927" s="103"/>
    </row>
    <row r="7928" spans="1:9" x14ac:dyDescent="0.35">
      <c r="A7928" t="s">
        <v>4321</v>
      </c>
      <c r="B7928" t="s">
        <v>49</v>
      </c>
      <c r="C7928" t="s">
        <v>3110</v>
      </c>
      <c r="D7928" t="s">
        <v>54</v>
      </c>
      <c r="E7928" s="103">
        <v>9.3655251839142598E-2</v>
      </c>
      <c r="F7928" s="103">
        <v>680752</v>
      </c>
      <c r="G7928" s="103">
        <v>10</v>
      </c>
      <c r="H7928" t="s">
        <v>54</v>
      </c>
      <c r="I7928" s="103"/>
    </row>
    <row r="7929" spans="1:9" x14ac:dyDescent="0.35">
      <c r="A7929" t="s">
        <v>4322</v>
      </c>
      <c r="B7929" t="s">
        <v>50</v>
      </c>
      <c r="C7929" t="s">
        <v>3110</v>
      </c>
      <c r="D7929" t="s">
        <v>54</v>
      </c>
      <c r="E7929" s="103">
        <v>165143.76834597989</v>
      </c>
      <c r="F7929" s="103">
        <v>680752</v>
      </c>
      <c r="G7929" s="103">
        <v>10</v>
      </c>
      <c r="H7929" t="s">
        <v>54</v>
      </c>
      <c r="I7929" s="103"/>
    </row>
    <row r="7930" spans="1:9" x14ac:dyDescent="0.35">
      <c r="A7930" t="s">
        <v>4323</v>
      </c>
      <c r="B7930" t="s">
        <v>51</v>
      </c>
      <c r="C7930" t="s">
        <v>3110</v>
      </c>
      <c r="D7930" t="s">
        <v>40</v>
      </c>
      <c r="E7930" s="103">
        <v>0.45537283873475926</v>
      </c>
      <c r="F7930" s="103">
        <v>680752</v>
      </c>
      <c r="G7930" s="103">
        <v>10</v>
      </c>
      <c r="H7930" t="s">
        <v>1078</v>
      </c>
      <c r="I7930" s="103"/>
    </row>
    <row r="7931" spans="1:9" x14ac:dyDescent="0.35">
      <c r="A7931" t="s">
        <v>7239</v>
      </c>
      <c r="B7931" t="s">
        <v>51</v>
      </c>
      <c r="C7931" t="s">
        <v>3110</v>
      </c>
      <c r="D7931" t="s">
        <v>5070</v>
      </c>
      <c r="E7931" s="103">
        <v>0.51395023068554591</v>
      </c>
      <c r="F7931" s="103">
        <v>680752</v>
      </c>
      <c r="G7931" s="103">
        <v>10</v>
      </c>
      <c r="H7931" t="s">
        <v>1078</v>
      </c>
      <c r="I7931" s="103"/>
    </row>
    <row r="7932" spans="1:9" x14ac:dyDescent="0.35">
      <c r="A7932" t="s">
        <v>7240</v>
      </c>
      <c r="B7932" t="s">
        <v>51</v>
      </c>
      <c r="C7932" t="s">
        <v>3110</v>
      </c>
      <c r="D7932" t="s">
        <v>5071</v>
      </c>
      <c r="E7932" s="103">
        <v>0.45589863940731273</v>
      </c>
      <c r="F7932" s="103">
        <v>680752</v>
      </c>
      <c r="G7932" s="103">
        <v>10</v>
      </c>
      <c r="H7932" t="s">
        <v>1078</v>
      </c>
      <c r="I7932" s="103"/>
    </row>
    <row r="7933" spans="1:9" x14ac:dyDescent="0.35">
      <c r="A7933" t="s">
        <v>7241</v>
      </c>
      <c r="B7933" t="s">
        <v>51</v>
      </c>
      <c r="C7933" t="s">
        <v>3110</v>
      </c>
      <c r="D7933" t="s">
        <v>5072</v>
      </c>
      <c r="E7933" s="103">
        <v>0.47831969044442152</v>
      </c>
      <c r="F7933" s="103">
        <v>680752</v>
      </c>
      <c r="G7933" s="103">
        <v>10</v>
      </c>
      <c r="H7933" t="s">
        <v>1078</v>
      </c>
      <c r="I7933" s="103"/>
    </row>
    <row r="7934" spans="1:9" x14ac:dyDescent="0.35">
      <c r="A7934" t="s">
        <v>4324</v>
      </c>
      <c r="B7934" t="s">
        <v>51</v>
      </c>
      <c r="C7934" t="s">
        <v>3110</v>
      </c>
      <c r="D7934" t="s">
        <v>42</v>
      </c>
      <c r="E7934" s="103">
        <v>1.5586301020198847</v>
      </c>
      <c r="F7934" s="103">
        <v>680752</v>
      </c>
      <c r="G7934" s="103">
        <v>10</v>
      </c>
      <c r="H7934" t="s">
        <v>1078</v>
      </c>
      <c r="I7934" s="103"/>
    </row>
    <row r="7935" spans="1:9" x14ac:dyDescent="0.35">
      <c r="A7935" t="s">
        <v>4325</v>
      </c>
      <c r="B7935" t="s">
        <v>51</v>
      </c>
      <c r="C7935" t="s">
        <v>3110</v>
      </c>
      <c r="D7935" t="s">
        <v>1767</v>
      </c>
      <c r="E7935" s="103">
        <v>1.557351926615389</v>
      </c>
      <c r="F7935" s="103">
        <v>680752</v>
      </c>
      <c r="G7935" s="103">
        <v>10</v>
      </c>
      <c r="H7935" t="s">
        <v>1078</v>
      </c>
      <c r="I7935" s="103"/>
    </row>
    <row r="7936" spans="1:9" x14ac:dyDescent="0.35">
      <c r="A7936" t="s">
        <v>4326</v>
      </c>
      <c r="B7936" t="s">
        <v>51</v>
      </c>
      <c r="C7936" t="s">
        <v>3110</v>
      </c>
      <c r="D7936" t="s">
        <v>1768</v>
      </c>
      <c r="E7936" s="103">
        <v>0.27256159873766039</v>
      </c>
      <c r="F7936" s="103">
        <v>680752</v>
      </c>
      <c r="G7936" s="103">
        <v>10</v>
      </c>
      <c r="H7936" t="s">
        <v>1078</v>
      </c>
      <c r="I7936" s="103"/>
    </row>
    <row r="7937" spans="1:9" x14ac:dyDescent="0.35">
      <c r="A7937" t="s">
        <v>4327</v>
      </c>
      <c r="B7937" t="s">
        <v>51</v>
      </c>
      <c r="C7937" t="s">
        <v>3110</v>
      </c>
      <c r="D7937" t="s">
        <v>340</v>
      </c>
      <c r="E7937" s="103">
        <v>0.47992985326106813</v>
      </c>
      <c r="F7937" s="103">
        <v>680752</v>
      </c>
      <c r="G7937" s="103">
        <v>10</v>
      </c>
      <c r="H7937" t="s">
        <v>1078</v>
      </c>
      <c r="I7937" s="103"/>
    </row>
    <row r="7938" spans="1:9" x14ac:dyDescent="0.35">
      <c r="A7938" t="s">
        <v>4328</v>
      </c>
      <c r="B7938" t="s">
        <v>51</v>
      </c>
      <c r="C7938" t="s">
        <v>3110</v>
      </c>
      <c r="D7938" t="s">
        <v>777</v>
      </c>
      <c r="E7938" s="103">
        <v>2.8045548790829731</v>
      </c>
      <c r="F7938" s="103">
        <v>680752</v>
      </c>
      <c r="G7938" s="103">
        <v>10</v>
      </c>
      <c r="H7938" t="s">
        <v>1078</v>
      </c>
      <c r="I7938" s="103"/>
    </row>
    <row r="7939" spans="1:9" x14ac:dyDescent="0.35">
      <c r="A7939" t="s">
        <v>4329</v>
      </c>
      <c r="B7939" t="s">
        <v>51</v>
      </c>
      <c r="C7939" t="s">
        <v>3110</v>
      </c>
      <c r="D7939" t="s">
        <v>776</v>
      </c>
      <c r="E7939" s="103">
        <v>7.5056076478398097</v>
      </c>
      <c r="F7939" s="103">
        <v>680752</v>
      </c>
      <c r="G7939" s="103">
        <v>10</v>
      </c>
      <c r="H7939" t="s">
        <v>1078</v>
      </c>
      <c r="I7939" s="103"/>
    </row>
    <row r="7940" spans="1:9" x14ac:dyDescent="0.35">
      <c r="A7940" t="s">
        <v>4330</v>
      </c>
      <c r="B7940" t="s">
        <v>47</v>
      </c>
      <c r="C7940" t="s">
        <v>3113</v>
      </c>
      <c r="D7940" t="s">
        <v>54</v>
      </c>
      <c r="E7940" s="103">
        <v>55116</v>
      </c>
      <c r="F7940" s="103">
        <v>680752</v>
      </c>
      <c r="G7940" s="103">
        <v>10</v>
      </c>
      <c r="H7940" t="s">
        <v>54</v>
      </c>
      <c r="I7940" s="103"/>
    </row>
    <row r="7941" spans="1:9" x14ac:dyDescent="0.35">
      <c r="A7941" t="s">
        <v>4331</v>
      </c>
      <c r="B7941" t="s">
        <v>48</v>
      </c>
      <c r="C7941" t="s">
        <v>3113</v>
      </c>
      <c r="D7941" t="s">
        <v>54</v>
      </c>
      <c r="E7941" s="103">
        <v>297790353.2722168</v>
      </c>
      <c r="F7941" s="103">
        <v>680752</v>
      </c>
      <c r="G7941" s="103">
        <v>10</v>
      </c>
      <c r="H7941" t="s">
        <v>54</v>
      </c>
      <c r="I7941" s="103"/>
    </row>
    <row r="7942" spans="1:9" x14ac:dyDescent="0.35">
      <c r="A7942" t="s">
        <v>4332</v>
      </c>
      <c r="B7942" t="s">
        <v>49</v>
      </c>
      <c r="C7942" t="s">
        <v>3113</v>
      </c>
      <c r="D7942" t="s">
        <v>54</v>
      </c>
      <c r="E7942" s="103">
        <v>8.0963405175453029E-2</v>
      </c>
      <c r="F7942" s="103">
        <v>680752</v>
      </c>
      <c r="G7942" s="103">
        <v>10</v>
      </c>
      <c r="H7942" t="s">
        <v>54</v>
      </c>
      <c r="I7942" s="103"/>
    </row>
    <row r="7943" spans="1:9" x14ac:dyDescent="0.35">
      <c r="A7943" t="s">
        <v>4333</v>
      </c>
      <c r="B7943" t="s">
        <v>50</v>
      </c>
      <c r="C7943" t="s">
        <v>3113</v>
      </c>
      <c r="D7943" t="s">
        <v>54</v>
      </c>
      <c r="E7943" s="103">
        <v>437.44322935844008</v>
      </c>
      <c r="F7943" s="103">
        <v>680752</v>
      </c>
      <c r="G7943" s="103">
        <v>10</v>
      </c>
      <c r="H7943" t="s">
        <v>54</v>
      </c>
      <c r="I7943" s="103"/>
    </row>
    <row r="7944" spans="1:9" x14ac:dyDescent="0.35">
      <c r="A7944" t="s">
        <v>4334</v>
      </c>
      <c r="B7944" t="s">
        <v>51</v>
      </c>
      <c r="C7944" t="s">
        <v>3113</v>
      </c>
      <c r="D7944" t="s">
        <v>40</v>
      </c>
      <c r="E7944" s="103">
        <v>1.5012179721484776E-3</v>
      </c>
      <c r="F7944" s="103">
        <v>680752</v>
      </c>
      <c r="G7944" s="103">
        <v>10</v>
      </c>
      <c r="H7944" t="s">
        <v>1078</v>
      </c>
      <c r="I7944" s="103"/>
    </row>
    <row r="7945" spans="1:9" x14ac:dyDescent="0.35">
      <c r="A7945" t="s">
        <v>7242</v>
      </c>
      <c r="B7945" t="s">
        <v>51</v>
      </c>
      <c r="C7945" t="s">
        <v>3113</v>
      </c>
      <c r="D7945" t="s">
        <v>5070</v>
      </c>
      <c r="E7945" s="103">
        <v>1.624541259400078E-3</v>
      </c>
      <c r="F7945" s="103">
        <v>680752</v>
      </c>
      <c r="G7945" s="103">
        <v>10</v>
      </c>
      <c r="H7945" t="s">
        <v>1078</v>
      </c>
      <c r="I7945" s="103"/>
    </row>
    <row r="7946" spans="1:9" x14ac:dyDescent="0.35">
      <c r="A7946" t="s">
        <v>7243</v>
      </c>
      <c r="B7946" t="s">
        <v>51</v>
      </c>
      <c r="C7946" t="s">
        <v>3113</v>
      </c>
      <c r="D7946" t="s">
        <v>5071</v>
      </c>
      <c r="E7946" s="103">
        <v>1.5040714561370058E-3</v>
      </c>
      <c r="F7946" s="103">
        <v>680752</v>
      </c>
      <c r="G7946" s="103">
        <v>10</v>
      </c>
      <c r="H7946" t="s">
        <v>1078</v>
      </c>
      <c r="I7946" s="103"/>
    </row>
    <row r="7947" spans="1:9" x14ac:dyDescent="0.35">
      <c r="A7947" t="s">
        <v>7244</v>
      </c>
      <c r="B7947" t="s">
        <v>51</v>
      </c>
      <c r="C7947" t="s">
        <v>3113</v>
      </c>
      <c r="D7947" t="s">
        <v>5072</v>
      </c>
      <c r="E7947" s="103">
        <v>1.5507255669670646E-3</v>
      </c>
      <c r="F7947" s="103">
        <v>680752</v>
      </c>
      <c r="G7947" s="103">
        <v>10</v>
      </c>
      <c r="H7947" t="s">
        <v>1078</v>
      </c>
      <c r="I7947" s="103"/>
    </row>
    <row r="7948" spans="1:9" x14ac:dyDescent="0.35">
      <c r="A7948" t="s">
        <v>4335</v>
      </c>
      <c r="B7948" t="s">
        <v>51</v>
      </c>
      <c r="C7948" t="s">
        <v>3113</v>
      </c>
      <c r="D7948" t="s">
        <v>42</v>
      </c>
      <c r="E7948" s="103">
        <v>2.327998612946627E-2</v>
      </c>
      <c r="F7948" s="103">
        <v>680752</v>
      </c>
      <c r="G7948" s="103">
        <v>10</v>
      </c>
      <c r="H7948" t="s">
        <v>1078</v>
      </c>
      <c r="I7948" s="103"/>
    </row>
    <row r="7949" spans="1:9" x14ac:dyDescent="0.35">
      <c r="A7949" t="s">
        <v>4336</v>
      </c>
      <c r="B7949" t="s">
        <v>51</v>
      </c>
      <c r="C7949" t="s">
        <v>3113</v>
      </c>
      <c r="D7949" t="s">
        <v>1767</v>
      </c>
      <c r="E7949" s="103">
        <v>2.2282878960003312E-2</v>
      </c>
      <c r="F7949" s="103">
        <v>680752</v>
      </c>
      <c r="G7949" s="103">
        <v>10</v>
      </c>
      <c r="H7949" t="s">
        <v>1078</v>
      </c>
      <c r="I7949" s="103"/>
    </row>
    <row r="7950" spans="1:9" x14ac:dyDescent="0.35">
      <c r="A7950" t="s">
        <v>4337</v>
      </c>
      <c r="B7950" t="s">
        <v>51</v>
      </c>
      <c r="C7950" t="s">
        <v>3113</v>
      </c>
      <c r="D7950" t="s">
        <v>1768</v>
      </c>
      <c r="E7950" s="103">
        <v>1.4111770709639047E-3</v>
      </c>
      <c r="F7950" s="103">
        <v>680752</v>
      </c>
      <c r="G7950" s="103">
        <v>10</v>
      </c>
      <c r="H7950" t="s">
        <v>1078</v>
      </c>
      <c r="I7950" s="103"/>
    </row>
    <row r="7951" spans="1:9" x14ac:dyDescent="0.35">
      <c r="A7951" t="s">
        <v>4338</v>
      </c>
      <c r="B7951" t="s">
        <v>51</v>
      </c>
      <c r="C7951" t="s">
        <v>3113</v>
      </c>
      <c r="D7951" t="s">
        <v>340</v>
      </c>
      <c r="E7951" s="103">
        <v>1.5321991908506514E-3</v>
      </c>
      <c r="F7951" s="103">
        <v>680752</v>
      </c>
      <c r="G7951" s="103">
        <v>10</v>
      </c>
      <c r="H7951" t="s">
        <v>1078</v>
      </c>
      <c r="I7951" s="103"/>
    </row>
    <row r="7952" spans="1:9" x14ac:dyDescent="0.35">
      <c r="A7952" t="s">
        <v>4339</v>
      </c>
      <c r="B7952" t="s">
        <v>51</v>
      </c>
      <c r="C7952" t="s">
        <v>3113</v>
      </c>
      <c r="D7952" t="s">
        <v>777</v>
      </c>
      <c r="E7952" s="103">
        <v>9.4036175485033482E-3</v>
      </c>
      <c r="F7952" s="103">
        <v>680752</v>
      </c>
      <c r="G7952" s="103">
        <v>10</v>
      </c>
      <c r="H7952" t="s">
        <v>1078</v>
      </c>
      <c r="I7952" s="103"/>
    </row>
    <row r="7953" spans="1:9" x14ac:dyDescent="0.35">
      <c r="A7953" t="s">
        <v>4340</v>
      </c>
      <c r="B7953" t="s">
        <v>51</v>
      </c>
      <c r="C7953" t="s">
        <v>3113</v>
      </c>
      <c r="D7953" t="s">
        <v>776</v>
      </c>
      <c r="E7953" s="103">
        <v>2.3500002335795727E-2</v>
      </c>
      <c r="F7953" s="103">
        <v>680752</v>
      </c>
      <c r="G7953" s="103">
        <v>10</v>
      </c>
      <c r="H7953" t="s">
        <v>1078</v>
      </c>
      <c r="I7953" s="103"/>
    </row>
    <row r="7954" spans="1:9" x14ac:dyDescent="0.35">
      <c r="A7954" t="s">
        <v>4341</v>
      </c>
      <c r="B7954" t="s">
        <v>47</v>
      </c>
      <c r="C7954" t="s">
        <v>3115</v>
      </c>
      <c r="D7954" t="s">
        <v>54</v>
      </c>
      <c r="E7954" s="103">
        <v>124967</v>
      </c>
      <c r="F7954" s="103">
        <v>680752</v>
      </c>
      <c r="G7954" s="103">
        <v>10</v>
      </c>
      <c r="H7954" t="s">
        <v>54</v>
      </c>
      <c r="I7954" s="103"/>
    </row>
    <row r="7955" spans="1:9" x14ac:dyDescent="0.35">
      <c r="A7955" t="s">
        <v>4342</v>
      </c>
      <c r="B7955" t="s">
        <v>48</v>
      </c>
      <c r="C7955" t="s">
        <v>3115</v>
      </c>
      <c r="D7955" t="s">
        <v>54</v>
      </c>
      <c r="E7955" s="103">
        <v>798671159.76123047</v>
      </c>
      <c r="F7955" s="103">
        <v>680752</v>
      </c>
      <c r="G7955" s="103">
        <v>10</v>
      </c>
      <c r="H7955" t="s">
        <v>54</v>
      </c>
      <c r="I7955" s="103"/>
    </row>
    <row r="7956" spans="1:9" x14ac:dyDescent="0.35">
      <c r="A7956" t="s">
        <v>4343</v>
      </c>
      <c r="B7956" t="s">
        <v>49</v>
      </c>
      <c r="C7956" t="s">
        <v>3115</v>
      </c>
      <c r="D7956" t="s">
        <v>54</v>
      </c>
      <c r="E7956" s="103">
        <v>0.18357199097468682</v>
      </c>
      <c r="F7956" s="103">
        <v>680752</v>
      </c>
      <c r="G7956" s="103">
        <v>10</v>
      </c>
      <c r="H7956" t="s">
        <v>54</v>
      </c>
      <c r="I7956" s="103"/>
    </row>
    <row r="7957" spans="1:9" x14ac:dyDescent="0.35">
      <c r="A7957" t="s">
        <v>4344</v>
      </c>
      <c r="B7957" t="s">
        <v>50</v>
      </c>
      <c r="C7957" t="s">
        <v>3115</v>
      </c>
      <c r="D7957" t="s">
        <v>54</v>
      </c>
      <c r="E7957" s="103">
        <v>1173.2189692593345</v>
      </c>
      <c r="F7957" s="103">
        <v>680752</v>
      </c>
      <c r="G7957" s="103">
        <v>10</v>
      </c>
      <c r="H7957" t="s">
        <v>54</v>
      </c>
      <c r="I7957" s="103"/>
    </row>
    <row r="7958" spans="1:9" x14ac:dyDescent="0.35">
      <c r="A7958" t="s">
        <v>4345</v>
      </c>
      <c r="B7958" t="s">
        <v>51</v>
      </c>
      <c r="C7958" t="s">
        <v>3115</v>
      </c>
      <c r="D7958" t="s">
        <v>40</v>
      </c>
      <c r="E7958" s="103">
        <v>1.6964031904811545E-3</v>
      </c>
      <c r="F7958" s="103">
        <v>680752</v>
      </c>
      <c r="G7958" s="103">
        <v>10</v>
      </c>
      <c r="H7958" t="s">
        <v>1078</v>
      </c>
      <c r="I7958" s="103"/>
    </row>
    <row r="7959" spans="1:9" x14ac:dyDescent="0.35">
      <c r="A7959" t="s">
        <v>7245</v>
      </c>
      <c r="B7959" t="s">
        <v>51</v>
      </c>
      <c r="C7959" t="s">
        <v>3115</v>
      </c>
      <c r="D7959" t="s">
        <v>5070</v>
      </c>
      <c r="E7959" s="103">
        <v>3.2133758529517341E-3</v>
      </c>
      <c r="F7959" s="103">
        <v>680752</v>
      </c>
      <c r="G7959" s="103">
        <v>10</v>
      </c>
      <c r="H7959" t="s">
        <v>1078</v>
      </c>
      <c r="I7959" s="103"/>
    </row>
    <row r="7960" spans="1:9" x14ac:dyDescent="0.35">
      <c r="A7960" t="s">
        <v>7246</v>
      </c>
      <c r="B7960" t="s">
        <v>51</v>
      </c>
      <c r="C7960" t="s">
        <v>3115</v>
      </c>
      <c r="D7960" t="s">
        <v>5071</v>
      </c>
      <c r="E7960" s="103">
        <v>1.7015217221333118E-3</v>
      </c>
      <c r="F7960" s="103">
        <v>680752</v>
      </c>
      <c r="G7960" s="103">
        <v>10</v>
      </c>
      <c r="H7960" t="s">
        <v>1078</v>
      </c>
      <c r="I7960" s="103"/>
    </row>
    <row r="7961" spans="1:9" x14ac:dyDescent="0.35">
      <c r="A7961" t="s">
        <v>7247</v>
      </c>
      <c r="B7961" t="s">
        <v>51</v>
      </c>
      <c r="C7961" t="s">
        <v>3115</v>
      </c>
      <c r="D7961" t="s">
        <v>5072</v>
      </c>
      <c r="E7961" s="103">
        <v>1.7759333082809693E-3</v>
      </c>
      <c r="F7961" s="103">
        <v>680752</v>
      </c>
      <c r="G7961" s="103">
        <v>10</v>
      </c>
      <c r="H7961" t="s">
        <v>1078</v>
      </c>
      <c r="I7961" s="103"/>
    </row>
    <row r="7962" spans="1:9" x14ac:dyDescent="0.35">
      <c r="A7962" t="s">
        <v>4346</v>
      </c>
      <c r="B7962" t="s">
        <v>51</v>
      </c>
      <c r="C7962" t="s">
        <v>3115</v>
      </c>
      <c r="D7962" t="s">
        <v>42</v>
      </c>
      <c r="E7962" s="103">
        <v>1.7024909726004261E-2</v>
      </c>
      <c r="F7962" s="103">
        <v>680752</v>
      </c>
      <c r="G7962" s="103">
        <v>10</v>
      </c>
      <c r="H7962" t="s">
        <v>1078</v>
      </c>
      <c r="I7962" s="103"/>
    </row>
    <row r="7963" spans="1:9" x14ac:dyDescent="0.35">
      <c r="A7963" t="s">
        <v>4347</v>
      </c>
      <c r="B7963" t="s">
        <v>51</v>
      </c>
      <c r="C7963" t="s">
        <v>3115</v>
      </c>
      <c r="D7963" t="s">
        <v>1767</v>
      </c>
      <c r="E7963" s="103">
        <v>1.3614634218818996E-2</v>
      </c>
      <c r="F7963" s="103">
        <v>680752</v>
      </c>
      <c r="G7963" s="103">
        <v>10</v>
      </c>
      <c r="H7963" t="s">
        <v>1078</v>
      </c>
      <c r="I7963" s="103"/>
    </row>
    <row r="7964" spans="1:9" x14ac:dyDescent="0.35">
      <c r="A7964" t="s">
        <v>4348</v>
      </c>
      <c r="B7964" t="s">
        <v>51</v>
      </c>
      <c r="C7964" t="s">
        <v>3115</v>
      </c>
      <c r="D7964" t="s">
        <v>1768</v>
      </c>
      <c r="E7964" s="103">
        <v>1.9034011366032178E-3</v>
      </c>
      <c r="F7964" s="103">
        <v>680752</v>
      </c>
      <c r="G7964" s="103">
        <v>10</v>
      </c>
      <c r="H7964" t="s">
        <v>1078</v>
      </c>
      <c r="I7964" s="103"/>
    </row>
    <row r="7965" spans="1:9" x14ac:dyDescent="0.35">
      <c r="A7965" t="s">
        <v>4349</v>
      </c>
      <c r="B7965" t="s">
        <v>51</v>
      </c>
      <c r="C7965" t="s">
        <v>3115</v>
      </c>
      <c r="D7965" t="s">
        <v>340</v>
      </c>
      <c r="E7965" s="103">
        <v>1.7587892240069729E-3</v>
      </c>
      <c r="F7965" s="103">
        <v>680752</v>
      </c>
      <c r="G7965" s="103">
        <v>10</v>
      </c>
      <c r="H7965" t="s">
        <v>1078</v>
      </c>
      <c r="I7965" s="103"/>
    </row>
    <row r="7966" spans="1:9" x14ac:dyDescent="0.35">
      <c r="A7966" t="s">
        <v>4350</v>
      </c>
      <c r="B7966" t="s">
        <v>51</v>
      </c>
      <c r="C7966" t="s">
        <v>3115</v>
      </c>
      <c r="D7966" t="s">
        <v>777</v>
      </c>
      <c r="E7966" s="103">
        <v>1.1055363283267452E-2</v>
      </c>
      <c r="F7966" s="103">
        <v>680752</v>
      </c>
      <c r="G7966" s="103">
        <v>10</v>
      </c>
      <c r="H7966" t="s">
        <v>1078</v>
      </c>
      <c r="I7966" s="103"/>
    </row>
    <row r="7967" spans="1:9" x14ac:dyDescent="0.35">
      <c r="A7967" t="s">
        <v>4351</v>
      </c>
      <c r="B7967" t="s">
        <v>51</v>
      </c>
      <c r="C7967" t="s">
        <v>3115</v>
      </c>
      <c r="D7967" t="s">
        <v>776</v>
      </c>
      <c r="E7967" s="103">
        <v>2.7755504025313904E-2</v>
      </c>
      <c r="F7967" s="103">
        <v>680752</v>
      </c>
      <c r="G7967" s="103">
        <v>10</v>
      </c>
      <c r="H7967" t="s">
        <v>1078</v>
      </c>
      <c r="I7967" s="103"/>
    </row>
    <row r="7968" spans="1:9" x14ac:dyDescent="0.35">
      <c r="A7968" t="s">
        <v>338</v>
      </c>
      <c r="B7968" t="s">
        <v>49</v>
      </c>
      <c r="C7968" t="s">
        <v>40</v>
      </c>
      <c r="D7968" t="s">
        <v>54</v>
      </c>
      <c r="E7968" s="103">
        <v>1</v>
      </c>
      <c r="F7968" s="103">
        <v>680752</v>
      </c>
      <c r="G7968" s="103">
        <v>10</v>
      </c>
      <c r="H7968" t="s">
        <v>54</v>
      </c>
      <c r="I7968" s="103"/>
    </row>
    <row r="7969" spans="1:9" x14ac:dyDescent="0.35">
      <c r="A7969" t="s">
        <v>339</v>
      </c>
      <c r="B7969" t="s">
        <v>50</v>
      </c>
      <c r="C7969" t="s">
        <v>40</v>
      </c>
      <c r="D7969" t="s">
        <v>54</v>
      </c>
      <c r="E7969" s="103">
        <v>5467166.2791917995</v>
      </c>
      <c r="F7969" s="103">
        <v>680752</v>
      </c>
      <c r="G7969" s="103">
        <v>10</v>
      </c>
      <c r="H7969" t="s">
        <v>54</v>
      </c>
      <c r="I7969" s="103"/>
    </row>
    <row r="7970" spans="1:9" x14ac:dyDescent="0.35">
      <c r="A7970" t="s">
        <v>1566</v>
      </c>
      <c r="B7970" t="s">
        <v>51</v>
      </c>
      <c r="C7970" t="s">
        <v>40</v>
      </c>
      <c r="D7970" t="s">
        <v>40</v>
      </c>
      <c r="E7970" s="103">
        <v>1</v>
      </c>
      <c r="F7970" s="103">
        <v>680752</v>
      </c>
      <c r="G7970" s="103">
        <v>10</v>
      </c>
      <c r="H7970" t="s">
        <v>1078</v>
      </c>
      <c r="I7970" s="103"/>
    </row>
    <row r="7971" spans="1:9" x14ac:dyDescent="0.35">
      <c r="A7971" t="s">
        <v>7248</v>
      </c>
      <c r="B7971" t="s">
        <v>51</v>
      </c>
      <c r="C7971" t="s">
        <v>40</v>
      </c>
      <c r="D7971" t="s">
        <v>5070</v>
      </c>
      <c r="E7971" s="103">
        <v>1.5431367917217453</v>
      </c>
      <c r="F7971" s="103">
        <v>680752</v>
      </c>
      <c r="G7971" s="103">
        <v>10</v>
      </c>
      <c r="H7971" t="s">
        <v>1078</v>
      </c>
      <c r="I7971" s="103"/>
    </row>
    <row r="7972" spans="1:9" x14ac:dyDescent="0.35">
      <c r="A7972" t="s">
        <v>7249</v>
      </c>
      <c r="B7972" t="s">
        <v>51</v>
      </c>
      <c r="C7972" t="s">
        <v>40</v>
      </c>
      <c r="D7972" t="s">
        <v>5071</v>
      </c>
      <c r="E7972" s="103">
        <v>1.0044009109499417</v>
      </c>
      <c r="F7972" s="103">
        <v>680752</v>
      </c>
      <c r="G7972" s="103">
        <v>10</v>
      </c>
      <c r="H7972" t="s">
        <v>1078</v>
      </c>
      <c r="I7972" s="103"/>
    </row>
    <row r="7973" spans="1:9" x14ac:dyDescent="0.35">
      <c r="A7973" t="s">
        <v>7250</v>
      </c>
      <c r="B7973" t="s">
        <v>51</v>
      </c>
      <c r="C7973" t="s">
        <v>40</v>
      </c>
      <c r="D7973" t="s">
        <v>5072</v>
      </c>
      <c r="E7973" s="103">
        <v>1.0481896325766751</v>
      </c>
      <c r="F7973" s="103">
        <v>680752</v>
      </c>
      <c r="G7973" s="103">
        <v>10</v>
      </c>
      <c r="H7973" t="s">
        <v>1078</v>
      </c>
      <c r="I7973" s="103"/>
    </row>
    <row r="7974" spans="1:9" x14ac:dyDescent="0.35">
      <c r="A7974" t="s">
        <v>1567</v>
      </c>
      <c r="B7974" t="s">
        <v>51</v>
      </c>
      <c r="C7974" t="s">
        <v>40</v>
      </c>
      <c r="D7974" t="s">
        <v>42</v>
      </c>
      <c r="E7974" s="103">
        <v>13.32974255829377</v>
      </c>
      <c r="F7974" s="103">
        <v>680752</v>
      </c>
      <c r="G7974" s="103">
        <v>10</v>
      </c>
      <c r="H7974" t="s">
        <v>1078</v>
      </c>
      <c r="I7974" s="103"/>
    </row>
    <row r="7975" spans="1:9" x14ac:dyDescent="0.35">
      <c r="A7975" t="s">
        <v>2535</v>
      </c>
      <c r="B7975" t="s">
        <v>51</v>
      </c>
      <c r="C7975" t="s">
        <v>40</v>
      </c>
      <c r="D7975" t="s">
        <v>1767</v>
      </c>
      <c r="E7975" s="103">
        <v>14.224625816189652</v>
      </c>
      <c r="F7975" s="103">
        <v>680752</v>
      </c>
      <c r="G7975" s="103">
        <v>10</v>
      </c>
      <c r="H7975" t="s">
        <v>1078</v>
      </c>
      <c r="I7975" s="103"/>
    </row>
    <row r="7976" spans="1:9" x14ac:dyDescent="0.35">
      <c r="A7976" t="s">
        <v>2536</v>
      </c>
      <c r="B7976" t="s">
        <v>51</v>
      </c>
      <c r="C7976" t="s">
        <v>40</v>
      </c>
      <c r="D7976" t="s">
        <v>1768</v>
      </c>
      <c r="E7976" s="103">
        <v>4.1114235876745289</v>
      </c>
      <c r="F7976" s="103">
        <v>680752</v>
      </c>
      <c r="G7976" s="103">
        <v>10</v>
      </c>
      <c r="H7976" t="s">
        <v>1078</v>
      </c>
      <c r="I7976" s="103"/>
    </row>
    <row r="7977" spans="1:9" x14ac:dyDescent="0.35">
      <c r="A7977" t="s">
        <v>1568</v>
      </c>
      <c r="B7977" t="s">
        <v>51</v>
      </c>
      <c r="C7977" t="s">
        <v>40</v>
      </c>
      <c r="D7977" t="s">
        <v>340</v>
      </c>
      <c r="E7977" s="103">
        <v>1.0333251153276157</v>
      </c>
      <c r="F7977" s="103">
        <v>680752</v>
      </c>
      <c r="G7977" s="103">
        <v>10</v>
      </c>
      <c r="H7977" t="s">
        <v>1078</v>
      </c>
      <c r="I7977" s="103"/>
    </row>
    <row r="7978" spans="1:9" x14ac:dyDescent="0.35">
      <c r="A7978" t="s">
        <v>1569</v>
      </c>
      <c r="B7978" t="s">
        <v>51</v>
      </c>
      <c r="C7978" t="s">
        <v>40</v>
      </c>
      <c r="D7978" t="s">
        <v>777</v>
      </c>
      <c r="E7978" s="103">
        <v>9.3122426132237077</v>
      </c>
      <c r="F7978" s="103">
        <v>680752</v>
      </c>
      <c r="G7978" s="103">
        <v>10</v>
      </c>
      <c r="H7978" t="s">
        <v>1078</v>
      </c>
      <c r="I7978" s="103"/>
    </row>
    <row r="7979" spans="1:9" x14ac:dyDescent="0.35">
      <c r="A7979" t="s">
        <v>769</v>
      </c>
      <c r="B7979" t="s">
        <v>44</v>
      </c>
      <c r="C7979" t="s">
        <v>40</v>
      </c>
      <c r="D7979" t="s">
        <v>777</v>
      </c>
      <c r="E7979" s="103">
        <v>0</v>
      </c>
      <c r="F7979" s="103">
        <v>680752</v>
      </c>
      <c r="G7979" s="103">
        <v>10</v>
      </c>
      <c r="H7979" t="s">
        <v>54</v>
      </c>
      <c r="I7979" s="103"/>
    </row>
    <row r="7980" spans="1:9" x14ac:dyDescent="0.35">
      <c r="A7980" t="s">
        <v>770</v>
      </c>
      <c r="B7980" t="s">
        <v>45</v>
      </c>
      <c r="C7980" t="s">
        <v>40</v>
      </c>
      <c r="D7980" t="s">
        <v>777</v>
      </c>
      <c r="E7980" s="103">
        <v>0</v>
      </c>
      <c r="F7980" s="103">
        <v>680752</v>
      </c>
      <c r="G7980" s="103">
        <v>10</v>
      </c>
      <c r="H7980" t="s">
        <v>54</v>
      </c>
      <c r="I7980" s="103"/>
    </row>
    <row r="7981" spans="1:9" x14ac:dyDescent="0.35">
      <c r="A7981" t="s">
        <v>771</v>
      </c>
      <c r="B7981" t="s">
        <v>46</v>
      </c>
      <c r="C7981" t="s">
        <v>40</v>
      </c>
      <c r="D7981" t="s">
        <v>777</v>
      </c>
      <c r="E7981" s="103">
        <v>0</v>
      </c>
      <c r="F7981" s="103">
        <v>680752</v>
      </c>
      <c r="G7981" s="103">
        <v>10</v>
      </c>
      <c r="H7981" t="s">
        <v>54</v>
      </c>
      <c r="I7981" s="103"/>
    </row>
    <row r="7982" spans="1:9" x14ac:dyDescent="0.35">
      <c r="A7982" t="s">
        <v>1570</v>
      </c>
      <c r="B7982" t="s">
        <v>51</v>
      </c>
      <c r="C7982" t="s">
        <v>40</v>
      </c>
      <c r="D7982" t="s">
        <v>776</v>
      </c>
      <c r="E7982" s="103">
        <v>23.65334065923615</v>
      </c>
      <c r="F7982" s="103">
        <v>680752</v>
      </c>
      <c r="G7982" s="103">
        <v>10</v>
      </c>
      <c r="H7982" t="s">
        <v>1078</v>
      </c>
      <c r="I7982" s="103"/>
    </row>
    <row r="7983" spans="1:9" x14ac:dyDescent="0.35">
      <c r="A7983" t="s">
        <v>773</v>
      </c>
      <c r="B7983" t="s">
        <v>44</v>
      </c>
      <c r="C7983" t="s">
        <v>40</v>
      </c>
      <c r="D7983" t="s">
        <v>776</v>
      </c>
      <c r="E7983" s="103">
        <v>0</v>
      </c>
      <c r="F7983" s="103">
        <v>680752</v>
      </c>
      <c r="G7983" s="103">
        <v>10</v>
      </c>
      <c r="H7983" t="s">
        <v>54</v>
      </c>
      <c r="I7983" s="103"/>
    </row>
    <row r="7984" spans="1:9" x14ac:dyDescent="0.35">
      <c r="A7984" t="s">
        <v>774</v>
      </c>
      <c r="B7984" t="s">
        <v>45</v>
      </c>
      <c r="C7984" t="s">
        <v>40</v>
      </c>
      <c r="D7984" t="s">
        <v>776</v>
      </c>
      <c r="E7984" s="103">
        <v>0</v>
      </c>
      <c r="F7984" s="103">
        <v>680752</v>
      </c>
      <c r="G7984" s="103">
        <v>10</v>
      </c>
      <c r="H7984" t="s">
        <v>54</v>
      </c>
      <c r="I7984" s="103"/>
    </row>
    <row r="7985" spans="1:9" x14ac:dyDescent="0.35">
      <c r="A7985" t="s">
        <v>775</v>
      </c>
      <c r="B7985" t="s">
        <v>46</v>
      </c>
      <c r="C7985" t="s">
        <v>40</v>
      </c>
      <c r="D7985" t="s">
        <v>776</v>
      </c>
      <c r="E7985" s="103">
        <v>0</v>
      </c>
      <c r="F7985" s="103">
        <v>680752</v>
      </c>
      <c r="G7985" s="103">
        <v>10</v>
      </c>
      <c r="H7985" t="s">
        <v>54</v>
      </c>
      <c r="I7985" s="103"/>
    </row>
    <row r="7986" spans="1:9" x14ac:dyDescent="0.35">
      <c r="A7986" t="s">
        <v>7251</v>
      </c>
      <c r="B7986" t="s">
        <v>49</v>
      </c>
      <c r="C7986" t="s">
        <v>5070</v>
      </c>
      <c r="D7986" t="s">
        <v>54</v>
      </c>
      <c r="E7986" s="103">
        <v>0.99247449878957383</v>
      </c>
      <c r="F7986" s="103">
        <v>680752</v>
      </c>
      <c r="G7986" s="103">
        <v>10</v>
      </c>
      <c r="H7986" t="s">
        <v>54</v>
      </c>
      <c r="I7986" s="103"/>
    </row>
    <row r="7987" spans="1:9" x14ac:dyDescent="0.35">
      <c r="A7987" t="s">
        <v>7252</v>
      </c>
      <c r="B7987" t="s">
        <v>50</v>
      </c>
      <c r="C7987" t="s">
        <v>5070</v>
      </c>
      <c r="D7987" t="s">
        <v>54</v>
      </c>
      <c r="E7987" s="103">
        <v>4676809.1869101766</v>
      </c>
      <c r="F7987" s="103">
        <v>680752</v>
      </c>
      <c r="G7987" s="103">
        <v>10</v>
      </c>
      <c r="H7987" t="s">
        <v>54</v>
      </c>
      <c r="I7987" s="103"/>
    </row>
    <row r="7988" spans="1:9" x14ac:dyDescent="0.35">
      <c r="A7988" t="s">
        <v>7253</v>
      </c>
      <c r="B7988" t="s">
        <v>51</v>
      </c>
      <c r="C7988" t="s">
        <v>5070</v>
      </c>
      <c r="D7988" t="s">
        <v>40</v>
      </c>
      <c r="E7988" s="103">
        <v>0.92857757166796462</v>
      </c>
      <c r="F7988" s="103">
        <v>680752</v>
      </c>
      <c r="G7988" s="103">
        <v>10</v>
      </c>
      <c r="H7988" t="s">
        <v>1078</v>
      </c>
      <c r="I7988" s="103"/>
    </row>
    <row r="7989" spans="1:9" x14ac:dyDescent="0.35">
      <c r="A7989" t="s">
        <v>7254</v>
      </c>
      <c r="B7989" t="s">
        <v>51</v>
      </c>
      <c r="C7989" t="s">
        <v>5070</v>
      </c>
      <c r="D7989" t="s">
        <v>5070</v>
      </c>
      <c r="E7989" s="103">
        <v>1</v>
      </c>
      <c r="F7989" s="103">
        <v>680752</v>
      </c>
      <c r="G7989" s="103">
        <v>10</v>
      </c>
      <c r="H7989" t="s">
        <v>1078</v>
      </c>
      <c r="I7989" s="103"/>
    </row>
    <row r="7990" spans="1:9" x14ac:dyDescent="0.35">
      <c r="A7990" t="s">
        <v>7255</v>
      </c>
      <c r="B7990" t="s">
        <v>51</v>
      </c>
      <c r="C7990" t="s">
        <v>5070</v>
      </c>
      <c r="D7990" t="s">
        <v>5071</v>
      </c>
      <c r="E7990" s="103">
        <v>0.93163237711118485</v>
      </c>
      <c r="F7990" s="103">
        <v>680752</v>
      </c>
      <c r="G7990" s="103">
        <v>10</v>
      </c>
      <c r="H7990" t="s">
        <v>1078</v>
      </c>
      <c r="I7990" s="103"/>
    </row>
    <row r="7991" spans="1:9" x14ac:dyDescent="0.35">
      <c r="A7991" t="s">
        <v>7256</v>
      </c>
      <c r="B7991" t="s">
        <v>51</v>
      </c>
      <c r="C7991" t="s">
        <v>5070</v>
      </c>
      <c r="D7991" t="s">
        <v>5072</v>
      </c>
      <c r="E7991" s="103">
        <v>0.97146196657235839</v>
      </c>
      <c r="F7991" s="103">
        <v>680752</v>
      </c>
      <c r="G7991" s="103">
        <v>10</v>
      </c>
      <c r="H7991" t="s">
        <v>1078</v>
      </c>
      <c r="I7991" s="103"/>
    </row>
    <row r="7992" spans="1:9" x14ac:dyDescent="0.35">
      <c r="A7992" t="s">
        <v>7257</v>
      </c>
      <c r="B7992" t="s">
        <v>51</v>
      </c>
      <c r="C7992" t="s">
        <v>5070</v>
      </c>
      <c r="D7992" t="s">
        <v>42</v>
      </c>
      <c r="E7992" s="103">
        <v>0.99929894718959478</v>
      </c>
      <c r="F7992" s="103">
        <v>680752</v>
      </c>
      <c r="G7992" s="103">
        <v>10</v>
      </c>
      <c r="H7992" t="s">
        <v>1078</v>
      </c>
      <c r="I7992" s="103"/>
    </row>
    <row r="7993" spans="1:9" x14ac:dyDescent="0.35">
      <c r="A7993" t="s">
        <v>7258</v>
      </c>
      <c r="B7993" t="s">
        <v>51</v>
      </c>
      <c r="C7993" t="s">
        <v>5070</v>
      </c>
      <c r="D7993" t="s">
        <v>1767</v>
      </c>
      <c r="E7993" s="103">
        <v>0.9984786466192449</v>
      </c>
      <c r="F7993" s="103">
        <v>680752</v>
      </c>
      <c r="G7993" s="103">
        <v>10</v>
      </c>
      <c r="H7993" t="s">
        <v>1078</v>
      </c>
      <c r="I7993" s="103"/>
    </row>
    <row r="7994" spans="1:9" x14ac:dyDescent="0.35">
      <c r="A7994" t="s">
        <v>7259</v>
      </c>
      <c r="B7994" t="s">
        <v>51</v>
      </c>
      <c r="C7994" t="s">
        <v>5070</v>
      </c>
      <c r="D7994" t="s">
        <v>1768</v>
      </c>
      <c r="E7994" s="103">
        <v>0.88127694782145571</v>
      </c>
      <c r="F7994" s="103">
        <v>680752</v>
      </c>
      <c r="G7994" s="103">
        <v>10</v>
      </c>
      <c r="H7994" t="s">
        <v>1078</v>
      </c>
      <c r="I7994" s="103"/>
    </row>
    <row r="7995" spans="1:9" x14ac:dyDescent="0.35">
      <c r="A7995" t="s">
        <v>7260</v>
      </c>
      <c r="B7995" t="s">
        <v>51</v>
      </c>
      <c r="C7995" t="s">
        <v>5070</v>
      </c>
      <c r="D7995" t="s">
        <v>340</v>
      </c>
      <c r="E7995" s="103">
        <v>0.95603814521071429</v>
      </c>
      <c r="F7995" s="103">
        <v>680752</v>
      </c>
      <c r="G7995" s="103">
        <v>10</v>
      </c>
      <c r="H7995" t="s">
        <v>1078</v>
      </c>
      <c r="I7995" s="103"/>
    </row>
    <row r="7996" spans="1:9" x14ac:dyDescent="0.35">
      <c r="A7996" t="s">
        <v>7261</v>
      </c>
      <c r="B7996" t="s">
        <v>51</v>
      </c>
      <c r="C7996" t="s">
        <v>5070</v>
      </c>
      <c r="D7996" t="s">
        <v>777</v>
      </c>
      <c r="E7996" s="103">
        <v>7.9990241628804482</v>
      </c>
      <c r="F7996" s="103">
        <v>680752</v>
      </c>
      <c r="G7996" s="103">
        <v>10</v>
      </c>
      <c r="H7996" t="s">
        <v>1078</v>
      </c>
      <c r="I7996" s="103"/>
    </row>
    <row r="7997" spans="1:9" x14ac:dyDescent="0.35">
      <c r="A7997" t="s">
        <v>7262</v>
      </c>
      <c r="B7997" t="s">
        <v>44</v>
      </c>
      <c r="C7997" t="s">
        <v>5070</v>
      </c>
      <c r="D7997" t="s">
        <v>777</v>
      </c>
      <c r="E7997" s="103">
        <v>1.7784743930241851E-2</v>
      </c>
      <c r="F7997" s="103">
        <v>680752</v>
      </c>
      <c r="G7997" s="103">
        <v>10</v>
      </c>
      <c r="H7997" t="s">
        <v>54</v>
      </c>
      <c r="I7997" s="103"/>
    </row>
    <row r="7998" spans="1:9" x14ac:dyDescent="0.35">
      <c r="A7998" t="s">
        <v>7263</v>
      </c>
      <c r="B7998" t="s">
        <v>45</v>
      </c>
      <c r="C7998" t="s">
        <v>5070</v>
      </c>
      <c r="D7998" t="s">
        <v>777</v>
      </c>
      <c r="E7998" s="103">
        <v>1.0273736335809445E-2</v>
      </c>
      <c r="F7998" s="103">
        <v>680752</v>
      </c>
      <c r="G7998" s="103">
        <v>10</v>
      </c>
      <c r="H7998" t="s">
        <v>54</v>
      </c>
      <c r="I7998" s="103"/>
    </row>
    <row r="7999" spans="1:9" x14ac:dyDescent="0.35">
      <c r="A7999" t="s">
        <v>7264</v>
      </c>
      <c r="B7999" t="s">
        <v>46</v>
      </c>
      <c r="C7999" t="s">
        <v>5070</v>
      </c>
      <c r="D7999" t="s">
        <v>777</v>
      </c>
      <c r="E7999" s="103">
        <v>8.3507853180576127E-3</v>
      </c>
      <c r="F7999" s="103">
        <v>680752</v>
      </c>
      <c r="G7999" s="103">
        <v>10</v>
      </c>
      <c r="H7999" t="s">
        <v>54</v>
      </c>
      <c r="I7999" s="103"/>
    </row>
    <row r="8000" spans="1:9" x14ac:dyDescent="0.35">
      <c r="A8000" t="s">
        <v>7265</v>
      </c>
      <c r="B8000" t="s">
        <v>51</v>
      </c>
      <c r="C8000" t="s">
        <v>5070</v>
      </c>
      <c r="D8000" t="s">
        <v>776</v>
      </c>
      <c r="E8000" s="103">
        <v>20.370354809749003</v>
      </c>
      <c r="F8000" s="103">
        <v>680752</v>
      </c>
      <c r="G8000" s="103">
        <v>10</v>
      </c>
      <c r="H8000" t="s">
        <v>1078</v>
      </c>
      <c r="I8000" s="103"/>
    </row>
    <row r="8001" spans="1:9" x14ac:dyDescent="0.35">
      <c r="A8001" t="s">
        <v>7266</v>
      </c>
      <c r="B8001" t="s">
        <v>44</v>
      </c>
      <c r="C8001" t="s">
        <v>5070</v>
      </c>
      <c r="D8001" t="s">
        <v>776</v>
      </c>
      <c r="E8001" s="103">
        <v>7.525501210426117E-3</v>
      </c>
      <c r="F8001" s="103">
        <v>680752</v>
      </c>
      <c r="G8001" s="103">
        <v>10</v>
      </c>
      <c r="H8001" t="s">
        <v>54</v>
      </c>
      <c r="I8001" s="103"/>
    </row>
    <row r="8002" spans="1:9" x14ac:dyDescent="0.35">
      <c r="A8002" t="s">
        <v>7267</v>
      </c>
      <c r="B8002" t="s">
        <v>45</v>
      </c>
      <c r="C8002" t="s">
        <v>5070</v>
      </c>
      <c r="D8002" t="s">
        <v>776</v>
      </c>
      <c r="E8002" s="103">
        <v>7.525501210426117E-3</v>
      </c>
      <c r="F8002" s="103">
        <v>680752</v>
      </c>
      <c r="G8002" s="103">
        <v>10</v>
      </c>
      <c r="H8002" t="s">
        <v>54</v>
      </c>
      <c r="I8002" s="103"/>
    </row>
    <row r="8003" spans="1:9" x14ac:dyDescent="0.35">
      <c r="A8003" t="s">
        <v>7268</v>
      </c>
      <c r="B8003" t="s">
        <v>46</v>
      </c>
      <c r="C8003" t="s">
        <v>5070</v>
      </c>
      <c r="D8003" t="s">
        <v>776</v>
      </c>
      <c r="E8003" s="103">
        <v>7.525501210426117E-3</v>
      </c>
      <c r="F8003" s="103">
        <v>680752</v>
      </c>
      <c r="G8003" s="103">
        <v>10</v>
      </c>
      <c r="H8003" t="s">
        <v>54</v>
      </c>
      <c r="I8003" s="103"/>
    </row>
    <row r="8004" spans="1:9" x14ac:dyDescent="0.35">
      <c r="A8004" t="s">
        <v>7269</v>
      </c>
      <c r="B8004" t="s">
        <v>49</v>
      </c>
      <c r="C8004" t="s">
        <v>5071</v>
      </c>
      <c r="D8004" t="s">
        <v>54</v>
      </c>
      <c r="E8004" s="103">
        <v>1</v>
      </c>
      <c r="F8004" s="103">
        <v>680752</v>
      </c>
      <c r="G8004" s="103">
        <v>10</v>
      </c>
      <c r="H8004" t="s">
        <v>54</v>
      </c>
      <c r="I8004" s="103"/>
    </row>
    <row r="8005" spans="1:9" x14ac:dyDescent="0.35">
      <c r="A8005" t="s">
        <v>7270</v>
      </c>
      <c r="B8005" t="s">
        <v>50</v>
      </c>
      <c r="C8005" t="s">
        <v>5071</v>
      </c>
      <c r="D8005" t="s">
        <v>54</v>
      </c>
      <c r="E8005" s="103">
        <v>5417952.3839630997</v>
      </c>
      <c r="F8005" s="103">
        <v>680752</v>
      </c>
      <c r="G8005" s="103">
        <v>10</v>
      </c>
      <c r="H8005" t="s">
        <v>54</v>
      </c>
      <c r="I8005" s="103"/>
    </row>
    <row r="8006" spans="1:9" x14ac:dyDescent="0.35">
      <c r="A8006" t="s">
        <v>7271</v>
      </c>
      <c r="B8006" t="s">
        <v>51</v>
      </c>
      <c r="C8006" t="s">
        <v>5071</v>
      </c>
      <c r="D8006" t="s">
        <v>40</v>
      </c>
      <c r="E8006" s="103">
        <v>0.99580823303263721</v>
      </c>
      <c r="F8006" s="103">
        <v>680752</v>
      </c>
      <c r="G8006" s="103">
        <v>10</v>
      </c>
      <c r="H8006" t="s">
        <v>1078</v>
      </c>
      <c r="I8006" s="103"/>
    </row>
    <row r="8007" spans="1:9" x14ac:dyDescent="0.35">
      <c r="A8007" t="s">
        <v>7272</v>
      </c>
      <c r="B8007" t="s">
        <v>51</v>
      </c>
      <c r="C8007" t="s">
        <v>5071</v>
      </c>
      <c r="D8007" t="s">
        <v>5070</v>
      </c>
      <c r="E8007" s="103">
        <v>1.5209164077938035</v>
      </c>
      <c r="F8007" s="103">
        <v>680752</v>
      </c>
      <c r="G8007" s="103">
        <v>10</v>
      </c>
      <c r="H8007" t="s">
        <v>1078</v>
      </c>
      <c r="I8007" s="103"/>
    </row>
    <row r="8008" spans="1:9" x14ac:dyDescent="0.35">
      <c r="A8008" t="s">
        <v>7273</v>
      </c>
      <c r="B8008" t="s">
        <v>51</v>
      </c>
      <c r="C8008" t="s">
        <v>5071</v>
      </c>
      <c r="D8008" t="s">
        <v>5071</v>
      </c>
      <c r="E8008" s="103">
        <v>1</v>
      </c>
      <c r="F8008" s="103">
        <v>680752</v>
      </c>
      <c r="G8008" s="103">
        <v>10</v>
      </c>
      <c r="H8008" t="s">
        <v>1078</v>
      </c>
      <c r="I8008" s="103"/>
    </row>
    <row r="8009" spans="1:9" x14ac:dyDescent="0.35">
      <c r="A8009" t="s">
        <v>7274</v>
      </c>
      <c r="B8009" t="s">
        <v>51</v>
      </c>
      <c r="C8009" t="s">
        <v>5071</v>
      </c>
      <c r="D8009" t="s">
        <v>5072</v>
      </c>
      <c r="E8009" s="103">
        <v>1.0436607539579885</v>
      </c>
      <c r="F8009" s="103">
        <v>680752</v>
      </c>
      <c r="G8009" s="103">
        <v>10</v>
      </c>
      <c r="H8009" t="s">
        <v>1078</v>
      </c>
      <c r="I8009" s="103"/>
    </row>
    <row r="8010" spans="1:9" x14ac:dyDescent="0.35">
      <c r="A8010" t="s">
        <v>7275</v>
      </c>
      <c r="B8010" t="s">
        <v>51</v>
      </c>
      <c r="C8010" t="s">
        <v>5071</v>
      </c>
      <c r="D8010" t="s">
        <v>42</v>
      </c>
      <c r="E8010" s="103">
        <v>12.790653801829521</v>
      </c>
      <c r="F8010" s="103">
        <v>680752</v>
      </c>
      <c r="G8010" s="103">
        <v>10</v>
      </c>
      <c r="H8010" t="s">
        <v>1078</v>
      </c>
      <c r="I8010" s="103"/>
    </row>
    <row r="8011" spans="1:9" x14ac:dyDescent="0.35">
      <c r="A8011" t="s">
        <v>7276</v>
      </c>
      <c r="B8011" t="s">
        <v>51</v>
      </c>
      <c r="C8011" t="s">
        <v>5071</v>
      </c>
      <c r="D8011" t="s">
        <v>1767</v>
      </c>
      <c r="E8011" s="103">
        <v>13.662358596887387</v>
      </c>
      <c r="F8011" s="103">
        <v>680752</v>
      </c>
      <c r="G8011" s="103">
        <v>10</v>
      </c>
      <c r="H8011" t="s">
        <v>1078</v>
      </c>
      <c r="I8011" s="103"/>
    </row>
    <row r="8012" spans="1:9" x14ac:dyDescent="0.35">
      <c r="A8012" t="s">
        <v>7277</v>
      </c>
      <c r="B8012" t="s">
        <v>51</v>
      </c>
      <c r="C8012" t="s">
        <v>5071</v>
      </c>
      <c r="D8012" t="s">
        <v>1768</v>
      </c>
      <c r="E8012" s="103">
        <v>3.9908247808200557</v>
      </c>
      <c r="F8012" s="103">
        <v>680752</v>
      </c>
      <c r="G8012" s="103">
        <v>10</v>
      </c>
      <c r="H8012" t="s">
        <v>1078</v>
      </c>
      <c r="I8012" s="103"/>
    </row>
    <row r="8013" spans="1:9" x14ac:dyDescent="0.35">
      <c r="A8013" t="s">
        <v>7278</v>
      </c>
      <c r="B8013" t="s">
        <v>51</v>
      </c>
      <c r="C8013" t="s">
        <v>5071</v>
      </c>
      <c r="D8013" t="s">
        <v>340</v>
      </c>
      <c r="E8013" s="103">
        <v>1.0293408582333377</v>
      </c>
      <c r="F8013" s="103">
        <v>680752</v>
      </c>
      <c r="G8013" s="103">
        <v>10</v>
      </c>
      <c r="H8013" t="s">
        <v>1078</v>
      </c>
      <c r="I8013" s="103"/>
    </row>
    <row r="8014" spans="1:9" x14ac:dyDescent="0.35">
      <c r="A8014" t="s">
        <v>7279</v>
      </c>
      <c r="B8014" t="s">
        <v>51</v>
      </c>
      <c r="C8014" t="s">
        <v>5071</v>
      </c>
      <c r="D8014" t="s">
        <v>777</v>
      </c>
      <c r="E8014" s="103">
        <v>9.2296375847041947</v>
      </c>
      <c r="F8014" s="103">
        <v>680752</v>
      </c>
      <c r="G8014" s="103">
        <v>10</v>
      </c>
      <c r="H8014" t="s">
        <v>1078</v>
      </c>
      <c r="I8014" s="103"/>
    </row>
    <row r="8015" spans="1:9" x14ac:dyDescent="0.35">
      <c r="A8015" t="s">
        <v>7280</v>
      </c>
      <c r="B8015" t="s">
        <v>44</v>
      </c>
      <c r="C8015" t="s">
        <v>5071</v>
      </c>
      <c r="D8015" t="s">
        <v>777</v>
      </c>
      <c r="E8015" s="103">
        <v>0</v>
      </c>
      <c r="F8015" s="103">
        <v>680752</v>
      </c>
      <c r="G8015" s="103">
        <v>10</v>
      </c>
      <c r="H8015" t="s">
        <v>54</v>
      </c>
      <c r="I8015" s="103"/>
    </row>
    <row r="8016" spans="1:9" x14ac:dyDescent="0.35">
      <c r="A8016" t="s">
        <v>7281</v>
      </c>
      <c r="B8016" t="s">
        <v>45</v>
      </c>
      <c r="C8016" t="s">
        <v>5071</v>
      </c>
      <c r="D8016" t="s">
        <v>777</v>
      </c>
      <c r="E8016" s="103">
        <v>0</v>
      </c>
      <c r="F8016" s="103">
        <v>680752</v>
      </c>
      <c r="G8016" s="103">
        <v>10</v>
      </c>
      <c r="H8016" t="s">
        <v>54</v>
      </c>
      <c r="I8016" s="103"/>
    </row>
    <row r="8017" spans="1:9" x14ac:dyDescent="0.35">
      <c r="A8017" t="s">
        <v>7282</v>
      </c>
      <c r="B8017" t="s">
        <v>46</v>
      </c>
      <c r="C8017" t="s">
        <v>5071</v>
      </c>
      <c r="D8017" t="s">
        <v>777</v>
      </c>
      <c r="E8017" s="103">
        <v>0</v>
      </c>
      <c r="F8017" s="103">
        <v>680752</v>
      </c>
      <c r="G8017" s="103">
        <v>10</v>
      </c>
      <c r="H8017" t="s">
        <v>54</v>
      </c>
      <c r="I8017" s="103"/>
    </row>
    <row r="8018" spans="1:9" x14ac:dyDescent="0.35">
      <c r="A8018" t="s">
        <v>7283</v>
      </c>
      <c r="B8018" t="s">
        <v>51</v>
      </c>
      <c r="C8018" t="s">
        <v>5071</v>
      </c>
      <c r="D8018" t="s">
        <v>776</v>
      </c>
      <c r="E8018" s="103">
        <v>23.441176690251979</v>
      </c>
      <c r="F8018" s="103">
        <v>680752</v>
      </c>
      <c r="G8018" s="103">
        <v>10</v>
      </c>
      <c r="H8018" t="s">
        <v>1078</v>
      </c>
      <c r="I8018" s="103"/>
    </row>
    <row r="8019" spans="1:9" x14ac:dyDescent="0.35">
      <c r="A8019" t="s">
        <v>7284</v>
      </c>
      <c r="B8019" t="s">
        <v>44</v>
      </c>
      <c r="C8019" t="s">
        <v>5071</v>
      </c>
      <c r="D8019" t="s">
        <v>776</v>
      </c>
      <c r="E8019" s="103">
        <v>0</v>
      </c>
      <c r="F8019" s="103">
        <v>680752</v>
      </c>
      <c r="G8019" s="103">
        <v>10</v>
      </c>
      <c r="H8019" t="s">
        <v>54</v>
      </c>
      <c r="I8019" s="103"/>
    </row>
    <row r="8020" spans="1:9" x14ac:dyDescent="0.35">
      <c r="A8020" t="s">
        <v>7285</v>
      </c>
      <c r="B8020" t="s">
        <v>45</v>
      </c>
      <c r="C8020" t="s">
        <v>5071</v>
      </c>
      <c r="D8020" t="s">
        <v>776</v>
      </c>
      <c r="E8020" s="103">
        <v>0</v>
      </c>
      <c r="F8020" s="103">
        <v>680752</v>
      </c>
      <c r="G8020" s="103">
        <v>10</v>
      </c>
      <c r="H8020" t="s">
        <v>54</v>
      </c>
      <c r="I8020" s="103"/>
    </row>
    <row r="8021" spans="1:9" x14ac:dyDescent="0.35">
      <c r="A8021" t="s">
        <v>7286</v>
      </c>
      <c r="B8021" t="s">
        <v>46</v>
      </c>
      <c r="C8021" t="s">
        <v>5071</v>
      </c>
      <c r="D8021" t="s">
        <v>776</v>
      </c>
      <c r="E8021" s="103">
        <v>0</v>
      </c>
      <c r="F8021" s="103">
        <v>680752</v>
      </c>
      <c r="G8021" s="103">
        <v>10</v>
      </c>
      <c r="H8021" t="s">
        <v>54</v>
      </c>
      <c r="I8021" s="103"/>
    </row>
    <row r="8022" spans="1:9" x14ac:dyDescent="0.35">
      <c r="A8022" t="s">
        <v>1586</v>
      </c>
      <c r="B8022" t="s">
        <v>51</v>
      </c>
      <c r="C8022" t="s">
        <v>58</v>
      </c>
      <c r="D8022" t="s">
        <v>40</v>
      </c>
      <c r="E8022" s="103">
        <v>0.54888111203746548</v>
      </c>
      <c r="F8022" s="103">
        <v>680752</v>
      </c>
      <c r="G8022" s="103">
        <v>10</v>
      </c>
      <c r="H8022" t="s">
        <v>1078</v>
      </c>
      <c r="I8022" s="103"/>
    </row>
    <row r="8023" spans="1:9" x14ac:dyDescent="0.35">
      <c r="A8023" t="s">
        <v>7287</v>
      </c>
      <c r="B8023" t="s">
        <v>51</v>
      </c>
      <c r="C8023" t="s">
        <v>58</v>
      </c>
      <c r="D8023" t="s">
        <v>5070</v>
      </c>
      <c r="E8023" s="103">
        <v>1.4991155114516108</v>
      </c>
      <c r="F8023" s="103">
        <v>680752</v>
      </c>
      <c r="G8023" s="103">
        <v>10</v>
      </c>
      <c r="H8023" t="s">
        <v>1078</v>
      </c>
      <c r="I8023" s="103"/>
    </row>
    <row r="8024" spans="1:9" x14ac:dyDescent="0.35">
      <c r="A8024" t="s">
        <v>7288</v>
      </c>
      <c r="B8024" t="s">
        <v>51</v>
      </c>
      <c r="C8024" t="s">
        <v>58</v>
      </c>
      <c r="D8024" t="s">
        <v>5071</v>
      </c>
      <c r="E8024" s="103">
        <v>0.55538239175649984</v>
      </c>
      <c r="F8024" s="103">
        <v>680752</v>
      </c>
      <c r="G8024" s="103">
        <v>10</v>
      </c>
      <c r="H8024" t="s">
        <v>1078</v>
      </c>
      <c r="I8024" s="103"/>
    </row>
    <row r="8025" spans="1:9" x14ac:dyDescent="0.35">
      <c r="A8025" t="s">
        <v>7289</v>
      </c>
      <c r="B8025" t="s">
        <v>51</v>
      </c>
      <c r="C8025" t="s">
        <v>58</v>
      </c>
      <c r="D8025" t="s">
        <v>5072</v>
      </c>
      <c r="E8025" s="103">
        <v>0.58928277445851551</v>
      </c>
      <c r="F8025" s="103">
        <v>680752</v>
      </c>
      <c r="G8025" s="103">
        <v>10</v>
      </c>
      <c r="H8025" t="s">
        <v>1078</v>
      </c>
      <c r="I8025" s="103"/>
    </row>
    <row r="8026" spans="1:9" x14ac:dyDescent="0.35">
      <c r="A8026" t="s">
        <v>1587</v>
      </c>
      <c r="B8026" t="s">
        <v>51</v>
      </c>
      <c r="C8026" t="s">
        <v>58</v>
      </c>
      <c r="D8026" t="s">
        <v>42</v>
      </c>
      <c r="E8026" s="103">
        <v>21.764375792044731</v>
      </c>
      <c r="F8026" s="103">
        <v>680752</v>
      </c>
      <c r="G8026" s="103">
        <v>10</v>
      </c>
      <c r="H8026" t="s">
        <v>1078</v>
      </c>
      <c r="I8026" s="103"/>
    </row>
    <row r="8027" spans="1:9" x14ac:dyDescent="0.35">
      <c r="A8027" t="s">
        <v>2573</v>
      </c>
      <c r="B8027" t="s">
        <v>51</v>
      </c>
      <c r="C8027" t="s">
        <v>58</v>
      </c>
      <c r="D8027" t="s">
        <v>1767</v>
      </c>
      <c r="E8027" s="103">
        <v>23.666605571718847</v>
      </c>
      <c r="F8027" s="103">
        <v>680752</v>
      </c>
      <c r="G8027" s="103">
        <v>10</v>
      </c>
      <c r="H8027" t="s">
        <v>1078</v>
      </c>
      <c r="I8027" s="103"/>
    </row>
    <row r="8028" spans="1:9" x14ac:dyDescent="0.35">
      <c r="A8028" t="s">
        <v>2574</v>
      </c>
      <c r="B8028" t="s">
        <v>51</v>
      </c>
      <c r="C8028" t="s">
        <v>58</v>
      </c>
      <c r="D8028" t="s">
        <v>1768</v>
      </c>
      <c r="E8028" s="103">
        <v>6.5424636880889864</v>
      </c>
      <c r="F8028" s="103">
        <v>680752</v>
      </c>
      <c r="G8028" s="103">
        <v>10</v>
      </c>
      <c r="H8028" t="s">
        <v>1078</v>
      </c>
      <c r="I8028" s="103"/>
    </row>
    <row r="8029" spans="1:9" x14ac:dyDescent="0.35">
      <c r="A8029" t="s">
        <v>1588</v>
      </c>
      <c r="B8029" t="s">
        <v>51</v>
      </c>
      <c r="C8029" t="s">
        <v>58</v>
      </c>
      <c r="D8029" t="s">
        <v>340</v>
      </c>
      <c r="E8029" s="103">
        <v>0.57713283121144077</v>
      </c>
      <c r="F8029" s="103">
        <v>680752</v>
      </c>
      <c r="G8029" s="103">
        <v>10</v>
      </c>
      <c r="H8029" t="s">
        <v>1078</v>
      </c>
      <c r="I8029" s="103"/>
    </row>
    <row r="8030" spans="1:9" x14ac:dyDescent="0.35">
      <c r="A8030" t="s">
        <v>1589</v>
      </c>
      <c r="B8030" t="s">
        <v>51</v>
      </c>
      <c r="C8030" t="s">
        <v>58</v>
      </c>
      <c r="D8030" t="s">
        <v>777</v>
      </c>
      <c r="E8030" s="103">
        <v>6.3301207062232727</v>
      </c>
      <c r="F8030" s="103">
        <v>680752</v>
      </c>
      <c r="G8030" s="103">
        <v>10</v>
      </c>
      <c r="H8030" t="s">
        <v>1078</v>
      </c>
      <c r="I8030" s="103"/>
    </row>
    <row r="8031" spans="1:9" x14ac:dyDescent="0.35">
      <c r="A8031" t="s">
        <v>1590</v>
      </c>
      <c r="B8031" t="s">
        <v>51</v>
      </c>
      <c r="C8031" t="s">
        <v>58</v>
      </c>
      <c r="D8031" t="s">
        <v>776</v>
      </c>
      <c r="E8031" s="103">
        <v>16.37451173737324</v>
      </c>
      <c r="F8031" s="103">
        <v>680752</v>
      </c>
      <c r="G8031" s="103">
        <v>10</v>
      </c>
      <c r="H8031" t="s">
        <v>1078</v>
      </c>
      <c r="I8031" s="103"/>
    </row>
    <row r="8032" spans="1:9" x14ac:dyDescent="0.35">
      <c r="A8032" t="s">
        <v>390</v>
      </c>
      <c r="B8032" t="s">
        <v>47</v>
      </c>
      <c r="C8032" t="s">
        <v>353</v>
      </c>
      <c r="D8032" t="s">
        <v>54</v>
      </c>
      <c r="E8032" s="103">
        <v>402707</v>
      </c>
      <c r="F8032" s="103">
        <v>680752</v>
      </c>
      <c r="G8032" s="103">
        <v>10</v>
      </c>
      <c r="H8032" t="s">
        <v>54</v>
      </c>
      <c r="I8032" s="103"/>
    </row>
    <row r="8033" spans="1:9" x14ac:dyDescent="0.35">
      <c r="A8033" t="s">
        <v>391</v>
      </c>
      <c r="B8033" t="s">
        <v>48</v>
      </c>
      <c r="C8033" t="s">
        <v>353</v>
      </c>
      <c r="D8033" t="s">
        <v>54</v>
      </c>
      <c r="E8033" s="103">
        <v>124598428504.03326</v>
      </c>
      <c r="F8033" s="103">
        <v>680752</v>
      </c>
      <c r="G8033" s="103">
        <v>10</v>
      </c>
      <c r="H8033" t="s">
        <v>54</v>
      </c>
      <c r="I8033" s="103"/>
    </row>
    <row r="8034" spans="1:9" x14ac:dyDescent="0.35">
      <c r="A8034" t="s">
        <v>392</v>
      </c>
      <c r="B8034" t="s">
        <v>49</v>
      </c>
      <c r="C8034" t="s">
        <v>353</v>
      </c>
      <c r="D8034" t="s">
        <v>54</v>
      </c>
      <c r="E8034" s="103">
        <v>0.5915619785178744</v>
      </c>
      <c r="F8034" s="103">
        <v>680752</v>
      </c>
      <c r="G8034" s="103">
        <v>10</v>
      </c>
      <c r="H8034" t="s">
        <v>54</v>
      </c>
      <c r="I8034" s="103"/>
    </row>
    <row r="8035" spans="1:9" x14ac:dyDescent="0.35">
      <c r="A8035" t="s">
        <v>393</v>
      </c>
      <c r="B8035" t="s">
        <v>50</v>
      </c>
      <c r="C8035" t="s">
        <v>353</v>
      </c>
      <c r="D8035" t="s">
        <v>54</v>
      </c>
      <c r="E8035" s="103">
        <v>183030.57281364323</v>
      </c>
      <c r="F8035" s="103">
        <v>680752</v>
      </c>
      <c r="G8035" s="103">
        <v>10</v>
      </c>
      <c r="H8035" t="s">
        <v>54</v>
      </c>
      <c r="I8035" s="103"/>
    </row>
    <row r="8036" spans="1:9" x14ac:dyDescent="0.35">
      <c r="A8036" t="s">
        <v>7290</v>
      </c>
      <c r="B8036" t="s">
        <v>49</v>
      </c>
      <c r="C8036" t="s">
        <v>5072</v>
      </c>
      <c r="D8036" t="s">
        <v>54</v>
      </c>
      <c r="E8036" s="103">
        <v>1</v>
      </c>
      <c r="F8036" s="103">
        <v>680752</v>
      </c>
      <c r="G8036" s="103">
        <v>10</v>
      </c>
      <c r="H8036" t="s">
        <v>54</v>
      </c>
      <c r="I8036" s="103"/>
    </row>
    <row r="8037" spans="1:9" x14ac:dyDescent="0.35">
      <c r="A8037" t="s">
        <v>7291</v>
      </c>
      <c r="B8037" t="s">
        <v>50</v>
      </c>
      <c r="C8037" t="s">
        <v>5072</v>
      </c>
      <c r="D8037" t="s">
        <v>54</v>
      </c>
      <c r="E8037" s="103">
        <v>5234921.8111494565</v>
      </c>
      <c r="F8037" s="103">
        <v>680752</v>
      </c>
      <c r="G8037" s="103">
        <v>10</v>
      </c>
      <c r="H8037" t="s">
        <v>54</v>
      </c>
      <c r="I8037" s="103"/>
    </row>
    <row r="8038" spans="1:9" x14ac:dyDescent="0.35">
      <c r="A8038" t="s">
        <v>7292</v>
      </c>
      <c r="B8038" t="s">
        <v>51</v>
      </c>
      <c r="C8038" t="s">
        <v>5072</v>
      </c>
      <c r="D8038" t="s">
        <v>40</v>
      </c>
      <c r="E8038" s="103">
        <v>0.9562060276058556</v>
      </c>
      <c r="F8038" s="103">
        <v>680752</v>
      </c>
      <c r="G8038" s="103">
        <v>10</v>
      </c>
      <c r="H8038" t="s">
        <v>1078</v>
      </c>
      <c r="I8038" s="103"/>
    </row>
    <row r="8039" spans="1:9" x14ac:dyDescent="0.35">
      <c r="A8039" t="s">
        <v>7293</v>
      </c>
      <c r="B8039" t="s">
        <v>51</v>
      </c>
      <c r="C8039" t="s">
        <v>5072</v>
      </c>
      <c r="D8039" t="s">
        <v>5070</v>
      </c>
      <c r="E8039" s="103">
        <v>1.4754965933359654</v>
      </c>
      <c r="F8039" s="103">
        <v>680752</v>
      </c>
      <c r="G8039" s="103">
        <v>10</v>
      </c>
      <c r="H8039" t="s">
        <v>1078</v>
      </c>
      <c r="I8039" s="103"/>
    </row>
    <row r="8040" spans="1:9" x14ac:dyDescent="0.35">
      <c r="A8040" t="s">
        <v>7294</v>
      </c>
      <c r="B8040" t="s">
        <v>51</v>
      </c>
      <c r="C8040" t="s">
        <v>5072</v>
      </c>
      <c r="D8040" t="s">
        <v>5071</v>
      </c>
      <c r="E8040" s="103">
        <v>0.9602839252596298</v>
      </c>
      <c r="F8040" s="103">
        <v>680752</v>
      </c>
      <c r="G8040" s="103">
        <v>10</v>
      </c>
      <c r="H8040" t="s">
        <v>1078</v>
      </c>
      <c r="I8040" s="103"/>
    </row>
    <row r="8041" spans="1:9" x14ac:dyDescent="0.35">
      <c r="A8041" t="s">
        <v>7295</v>
      </c>
      <c r="B8041" t="s">
        <v>51</v>
      </c>
      <c r="C8041" t="s">
        <v>5072</v>
      </c>
      <c r="D8041" t="s">
        <v>5072</v>
      </c>
      <c r="E8041" s="103">
        <v>1</v>
      </c>
      <c r="F8041" s="103">
        <v>680752</v>
      </c>
      <c r="G8041" s="103">
        <v>10</v>
      </c>
      <c r="H8041" t="s">
        <v>1078</v>
      </c>
      <c r="I8041" s="103"/>
    </row>
    <row r="8042" spans="1:9" x14ac:dyDescent="0.35">
      <c r="A8042" t="s">
        <v>7296</v>
      </c>
      <c r="B8042" t="s">
        <v>51</v>
      </c>
      <c r="C8042" t="s">
        <v>5072</v>
      </c>
      <c r="D8042" t="s">
        <v>42</v>
      </c>
      <c r="E8042" s="103">
        <v>12.745459596468612</v>
      </c>
      <c r="F8042" s="103">
        <v>680752</v>
      </c>
      <c r="G8042" s="103">
        <v>10</v>
      </c>
      <c r="H8042" t="s">
        <v>1078</v>
      </c>
      <c r="I8042" s="103"/>
    </row>
    <row r="8043" spans="1:9" x14ac:dyDescent="0.35">
      <c r="A8043" t="s">
        <v>7297</v>
      </c>
      <c r="B8043" t="s">
        <v>51</v>
      </c>
      <c r="C8043" t="s">
        <v>5072</v>
      </c>
      <c r="D8043" t="s">
        <v>1767</v>
      </c>
      <c r="E8043" s="103">
        <v>13.617251540533795</v>
      </c>
      <c r="F8043" s="103">
        <v>680752</v>
      </c>
      <c r="G8043" s="103">
        <v>10</v>
      </c>
      <c r="H8043" t="s">
        <v>1078</v>
      </c>
      <c r="I8043" s="103"/>
    </row>
    <row r="8044" spans="1:9" x14ac:dyDescent="0.35">
      <c r="A8044" t="s">
        <v>7298</v>
      </c>
      <c r="B8044" t="s">
        <v>51</v>
      </c>
      <c r="C8044" t="s">
        <v>5072</v>
      </c>
      <c r="D8044" t="s">
        <v>1768</v>
      </c>
      <c r="E8044" s="103">
        <v>3.952081733514778</v>
      </c>
      <c r="F8044" s="103">
        <v>680752</v>
      </c>
      <c r="G8044" s="103">
        <v>10</v>
      </c>
      <c r="H8044" t="s">
        <v>1078</v>
      </c>
      <c r="I8044" s="103"/>
    </row>
    <row r="8045" spans="1:9" x14ac:dyDescent="0.35">
      <c r="A8045" t="s">
        <v>7299</v>
      </c>
      <c r="B8045" t="s">
        <v>51</v>
      </c>
      <c r="C8045" t="s">
        <v>5072</v>
      </c>
      <c r="D8045" t="s">
        <v>340</v>
      </c>
      <c r="E8045" s="103">
        <v>0.98600980085327805</v>
      </c>
      <c r="F8045" s="103">
        <v>680752</v>
      </c>
      <c r="G8045" s="103">
        <v>10</v>
      </c>
      <c r="H8045" t="s">
        <v>1078</v>
      </c>
      <c r="I8045" s="103"/>
    </row>
    <row r="8046" spans="1:9" x14ac:dyDescent="0.35">
      <c r="A8046" t="s">
        <v>7300</v>
      </c>
      <c r="B8046" t="s">
        <v>51</v>
      </c>
      <c r="C8046" t="s">
        <v>5072</v>
      </c>
      <c r="D8046" t="s">
        <v>777</v>
      </c>
      <c r="E8046" s="103">
        <v>8.9320558894774926</v>
      </c>
      <c r="F8046" s="103">
        <v>680752</v>
      </c>
      <c r="G8046" s="103">
        <v>10</v>
      </c>
      <c r="H8046" t="s">
        <v>1078</v>
      </c>
      <c r="I8046" s="103"/>
    </row>
    <row r="8047" spans="1:9" x14ac:dyDescent="0.35">
      <c r="A8047" t="s">
        <v>7384</v>
      </c>
      <c r="B8047" t="s">
        <v>44</v>
      </c>
      <c r="C8047" t="s">
        <v>5072</v>
      </c>
      <c r="D8047" t="s">
        <v>777</v>
      </c>
      <c r="E8047" s="103">
        <v>0</v>
      </c>
      <c r="F8047" s="103">
        <v>680752</v>
      </c>
      <c r="G8047" s="103">
        <v>10</v>
      </c>
      <c r="H8047" t="s">
        <v>54</v>
      </c>
      <c r="I8047" s="103"/>
    </row>
    <row r="8048" spans="1:9" x14ac:dyDescent="0.35">
      <c r="A8048" t="s">
        <v>7385</v>
      </c>
      <c r="B8048" t="s">
        <v>45</v>
      </c>
      <c r="C8048" t="s">
        <v>5072</v>
      </c>
      <c r="D8048" t="s">
        <v>777</v>
      </c>
      <c r="E8048" s="103">
        <v>0</v>
      </c>
      <c r="F8048" s="103">
        <v>680752</v>
      </c>
      <c r="G8048" s="103">
        <v>10</v>
      </c>
      <c r="H8048" t="s">
        <v>54</v>
      </c>
      <c r="I8048" s="103"/>
    </row>
    <row r="8049" spans="1:9" x14ac:dyDescent="0.35">
      <c r="A8049" t="s">
        <v>7386</v>
      </c>
      <c r="B8049" t="s">
        <v>46</v>
      </c>
      <c r="C8049" t="s">
        <v>5072</v>
      </c>
      <c r="D8049" t="s">
        <v>777</v>
      </c>
      <c r="E8049" s="103">
        <v>0</v>
      </c>
      <c r="F8049" s="103">
        <v>680752</v>
      </c>
      <c r="G8049" s="103">
        <v>10</v>
      </c>
      <c r="H8049" t="s">
        <v>54</v>
      </c>
      <c r="I8049" s="103"/>
    </row>
    <row r="8050" spans="1:9" x14ac:dyDescent="0.35">
      <c r="A8050" t="s">
        <v>7301</v>
      </c>
      <c r="B8050" t="s">
        <v>51</v>
      </c>
      <c r="C8050" t="s">
        <v>5072</v>
      </c>
      <c r="D8050" t="s">
        <v>776</v>
      </c>
      <c r="E8050" s="103">
        <v>22.658091010789324</v>
      </c>
      <c r="F8050" s="103">
        <v>680752</v>
      </c>
      <c r="G8050" s="103">
        <v>10</v>
      </c>
      <c r="H8050" t="s">
        <v>1078</v>
      </c>
      <c r="I8050" s="103"/>
    </row>
    <row r="8051" spans="1:9" x14ac:dyDescent="0.35">
      <c r="A8051" t="s">
        <v>7387</v>
      </c>
      <c r="B8051" t="s">
        <v>44</v>
      </c>
      <c r="C8051" t="s">
        <v>5072</v>
      </c>
      <c r="D8051" t="s">
        <v>776</v>
      </c>
      <c r="E8051" s="103">
        <v>0</v>
      </c>
      <c r="F8051" s="103">
        <v>680752</v>
      </c>
      <c r="G8051" s="103">
        <v>10</v>
      </c>
      <c r="H8051" t="s">
        <v>54</v>
      </c>
      <c r="I8051" s="103"/>
    </row>
    <row r="8052" spans="1:9" x14ac:dyDescent="0.35">
      <c r="A8052" t="s">
        <v>7388</v>
      </c>
      <c r="B8052" t="s">
        <v>45</v>
      </c>
      <c r="C8052" t="s">
        <v>5072</v>
      </c>
      <c r="D8052" t="s">
        <v>776</v>
      </c>
      <c r="E8052" s="103">
        <v>0</v>
      </c>
      <c r="F8052" s="103">
        <v>680752</v>
      </c>
      <c r="G8052" s="103">
        <v>10</v>
      </c>
      <c r="H8052" t="s">
        <v>54</v>
      </c>
      <c r="I8052" s="103"/>
    </row>
    <row r="8053" spans="1:9" x14ac:dyDescent="0.35">
      <c r="A8053" t="s">
        <v>7389</v>
      </c>
      <c r="B8053" t="s">
        <v>46</v>
      </c>
      <c r="C8053" t="s">
        <v>5072</v>
      </c>
      <c r="D8053" t="s">
        <v>776</v>
      </c>
      <c r="E8053" s="103">
        <v>0</v>
      </c>
      <c r="F8053" s="103">
        <v>680752</v>
      </c>
      <c r="G8053" s="103">
        <v>10</v>
      </c>
      <c r="H8053" t="s">
        <v>54</v>
      </c>
      <c r="I8053" s="103"/>
    </row>
    <row r="8054" spans="1:9" x14ac:dyDescent="0.35">
      <c r="A8054" t="s">
        <v>316</v>
      </c>
      <c r="B8054" t="s">
        <v>49</v>
      </c>
      <c r="C8054" t="s">
        <v>42</v>
      </c>
      <c r="D8054" t="s">
        <v>54</v>
      </c>
      <c r="E8054" s="103">
        <v>0.99678884527698786</v>
      </c>
      <c r="F8054" s="103">
        <v>680752</v>
      </c>
      <c r="G8054" s="103">
        <v>10</v>
      </c>
      <c r="H8054" t="s">
        <v>54</v>
      </c>
      <c r="I8054" s="103"/>
    </row>
    <row r="8055" spans="1:9" x14ac:dyDescent="0.35">
      <c r="A8055" t="s">
        <v>317</v>
      </c>
      <c r="B8055" t="s">
        <v>50</v>
      </c>
      <c r="C8055" t="s">
        <v>42</v>
      </c>
      <c r="D8055" t="s">
        <v>54</v>
      </c>
      <c r="E8055" s="103">
        <v>4678419.8491087938</v>
      </c>
      <c r="F8055" s="103">
        <v>680752</v>
      </c>
      <c r="G8055" s="103">
        <v>10</v>
      </c>
      <c r="H8055" t="s">
        <v>54</v>
      </c>
      <c r="I8055" s="103"/>
    </row>
    <row r="8056" spans="1:9" x14ac:dyDescent="0.35">
      <c r="A8056" t="s">
        <v>1571</v>
      </c>
      <c r="B8056" t="s">
        <v>51</v>
      </c>
      <c r="C8056" t="s">
        <v>42</v>
      </c>
      <c r="D8056" t="s">
        <v>40</v>
      </c>
      <c r="E8056" s="103">
        <v>0.92499281089195906</v>
      </c>
      <c r="F8056" s="103">
        <v>680752</v>
      </c>
      <c r="G8056" s="103">
        <v>10</v>
      </c>
      <c r="H8056" t="s">
        <v>1078</v>
      </c>
      <c r="I8056" s="103"/>
    </row>
    <row r="8057" spans="1:9" x14ac:dyDescent="0.35">
      <c r="A8057" t="s">
        <v>7302</v>
      </c>
      <c r="B8057" t="s">
        <v>51</v>
      </c>
      <c r="C8057" t="s">
        <v>42</v>
      </c>
      <c r="D8057" t="s">
        <v>5070</v>
      </c>
      <c r="E8057" s="103">
        <v>1.0007111583127104</v>
      </c>
      <c r="F8057" s="103">
        <v>680752</v>
      </c>
      <c r="G8057" s="103">
        <v>10</v>
      </c>
      <c r="H8057" t="s">
        <v>1078</v>
      </c>
      <c r="I8057" s="103"/>
    </row>
    <row r="8058" spans="1:9" x14ac:dyDescent="0.35">
      <c r="A8058" t="s">
        <v>7303</v>
      </c>
      <c r="B8058" t="s">
        <v>51</v>
      </c>
      <c r="C8058" t="s">
        <v>42</v>
      </c>
      <c r="D8058" t="s">
        <v>5071</v>
      </c>
      <c r="E8058" s="103">
        <v>0.92803556880639315</v>
      </c>
      <c r="F8058" s="103">
        <v>680752</v>
      </c>
      <c r="G8058" s="103">
        <v>10</v>
      </c>
      <c r="H8058" t="s">
        <v>1078</v>
      </c>
      <c r="I8058" s="103"/>
    </row>
    <row r="8059" spans="1:9" x14ac:dyDescent="0.35">
      <c r="A8059" t="s">
        <v>7304</v>
      </c>
      <c r="B8059" t="s">
        <v>51</v>
      </c>
      <c r="C8059" t="s">
        <v>42</v>
      </c>
      <c r="D8059" t="s">
        <v>5072</v>
      </c>
      <c r="E8059" s="103">
        <v>0.96771025937256039</v>
      </c>
      <c r="F8059" s="103">
        <v>680752</v>
      </c>
      <c r="G8059" s="103">
        <v>10</v>
      </c>
      <c r="H8059" t="s">
        <v>1078</v>
      </c>
      <c r="I8059" s="103"/>
    </row>
    <row r="8060" spans="1:9" x14ac:dyDescent="0.35">
      <c r="A8060" t="s">
        <v>1572</v>
      </c>
      <c r="B8060" t="s">
        <v>51</v>
      </c>
      <c r="C8060" t="s">
        <v>42</v>
      </c>
      <c r="D8060" t="s">
        <v>42</v>
      </c>
      <c r="E8060" s="103">
        <v>1</v>
      </c>
      <c r="F8060" s="103">
        <v>680752</v>
      </c>
      <c r="G8060" s="103">
        <v>10</v>
      </c>
      <c r="H8060" t="s">
        <v>1078</v>
      </c>
      <c r="I8060" s="103"/>
    </row>
    <row r="8061" spans="1:9" x14ac:dyDescent="0.35">
      <c r="A8061" t="s">
        <v>2537</v>
      </c>
      <c r="B8061" t="s">
        <v>51</v>
      </c>
      <c r="C8061" t="s">
        <v>42</v>
      </c>
      <c r="D8061" t="s">
        <v>1767</v>
      </c>
      <c r="E8061" s="103">
        <v>0.99847421280744464</v>
      </c>
      <c r="F8061" s="103">
        <v>680752</v>
      </c>
      <c r="G8061" s="103">
        <v>10</v>
      </c>
      <c r="H8061" t="s">
        <v>1078</v>
      </c>
      <c r="I8061" s="103"/>
    </row>
    <row r="8062" spans="1:9" x14ac:dyDescent="0.35">
      <c r="A8062" t="s">
        <v>2538</v>
      </c>
      <c r="B8062" t="s">
        <v>51</v>
      </c>
      <c r="C8062" t="s">
        <v>42</v>
      </c>
      <c r="D8062" t="s">
        <v>1768</v>
      </c>
      <c r="E8062" s="103">
        <v>0.8779277236774955</v>
      </c>
      <c r="F8062" s="103">
        <v>680752</v>
      </c>
      <c r="G8062" s="103">
        <v>10</v>
      </c>
      <c r="H8062" t="s">
        <v>1078</v>
      </c>
      <c r="I8062" s="103"/>
    </row>
    <row r="8063" spans="1:9" x14ac:dyDescent="0.35">
      <c r="A8063" t="s">
        <v>1573</v>
      </c>
      <c r="B8063" t="s">
        <v>51</v>
      </c>
      <c r="C8063" t="s">
        <v>42</v>
      </c>
      <c r="D8063" t="s">
        <v>340</v>
      </c>
      <c r="E8063" s="103">
        <v>0.9523485339880412</v>
      </c>
      <c r="F8063" s="103">
        <v>680752</v>
      </c>
      <c r="G8063" s="103">
        <v>10</v>
      </c>
      <c r="H8063" t="s">
        <v>1078</v>
      </c>
      <c r="I8063" s="103"/>
    </row>
    <row r="8064" spans="1:9" x14ac:dyDescent="0.35">
      <c r="A8064" t="s">
        <v>1574</v>
      </c>
      <c r="B8064" t="s">
        <v>51</v>
      </c>
      <c r="C8064" t="s">
        <v>42</v>
      </c>
      <c r="D8064" t="s">
        <v>777</v>
      </c>
      <c r="E8064" s="103">
        <v>7.967202219844463</v>
      </c>
      <c r="F8064" s="103">
        <v>680752</v>
      </c>
      <c r="G8064" s="103">
        <v>10</v>
      </c>
      <c r="H8064" t="s">
        <v>1078</v>
      </c>
      <c r="I8064" s="103"/>
    </row>
    <row r="8065" spans="1:9" x14ac:dyDescent="0.35">
      <c r="A8065" t="s">
        <v>741</v>
      </c>
      <c r="B8065" t="s">
        <v>44</v>
      </c>
      <c r="C8065" t="s">
        <v>42</v>
      </c>
      <c r="D8065" t="s">
        <v>777</v>
      </c>
      <c r="E8065" s="103">
        <v>1.7784743930241851E-2</v>
      </c>
      <c r="F8065" s="103">
        <v>680752</v>
      </c>
      <c r="G8065" s="103">
        <v>10</v>
      </c>
      <c r="H8065" t="s">
        <v>54</v>
      </c>
      <c r="I8065" s="103"/>
    </row>
    <row r="8066" spans="1:9" x14ac:dyDescent="0.35">
      <c r="A8066" t="s">
        <v>742</v>
      </c>
      <c r="B8066" t="s">
        <v>45</v>
      </c>
      <c r="C8066" t="s">
        <v>42</v>
      </c>
      <c r="D8066" t="s">
        <v>777</v>
      </c>
      <c r="E8066" s="103">
        <v>1.0076867972969949E-2</v>
      </c>
      <c r="F8066" s="103">
        <v>680752</v>
      </c>
      <c r="G8066" s="103">
        <v>10</v>
      </c>
      <c r="H8066" t="s">
        <v>54</v>
      </c>
      <c r="I8066" s="103"/>
    </row>
    <row r="8067" spans="1:9" x14ac:dyDescent="0.35">
      <c r="A8067" t="s">
        <v>743</v>
      </c>
      <c r="B8067" t="s">
        <v>46</v>
      </c>
      <c r="C8067" t="s">
        <v>42</v>
      </c>
      <c r="D8067" t="s">
        <v>777</v>
      </c>
      <c r="E8067" s="103">
        <v>8.1887700222217554E-3</v>
      </c>
      <c r="F8067" s="103">
        <v>680752</v>
      </c>
      <c r="G8067" s="103">
        <v>10</v>
      </c>
      <c r="H8067" t="s">
        <v>54</v>
      </c>
      <c r="I8067" s="103"/>
    </row>
    <row r="8068" spans="1:9" x14ac:dyDescent="0.35">
      <c r="A8068" t="s">
        <v>1575</v>
      </c>
      <c r="B8068" t="s">
        <v>51</v>
      </c>
      <c r="C8068" t="s">
        <v>42</v>
      </c>
      <c r="D8068" t="s">
        <v>776</v>
      </c>
      <c r="E8068" s="103">
        <v>20.28920723696174</v>
      </c>
      <c r="F8068" s="103">
        <v>680752</v>
      </c>
      <c r="G8068" s="103">
        <v>10</v>
      </c>
      <c r="H8068" t="s">
        <v>1078</v>
      </c>
      <c r="I8068" s="103"/>
    </row>
    <row r="8069" spans="1:9" x14ac:dyDescent="0.35">
      <c r="A8069" t="s">
        <v>745</v>
      </c>
      <c r="B8069" t="s">
        <v>44</v>
      </c>
      <c r="C8069" t="s">
        <v>42</v>
      </c>
      <c r="D8069" t="s">
        <v>776</v>
      </c>
      <c r="E8069" s="103">
        <v>7.525501210426117E-3</v>
      </c>
      <c r="F8069" s="103">
        <v>680752</v>
      </c>
      <c r="G8069" s="103">
        <v>10</v>
      </c>
      <c r="H8069" t="s">
        <v>54</v>
      </c>
      <c r="I8069" s="103"/>
    </row>
    <row r="8070" spans="1:9" x14ac:dyDescent="0.35">
      <c r="A8070" t="s">
        <v>746</v>
      </c>
      <c r="B8070" t="s">
        <v>45</v>
      </c>
      <c r="C8070" t="s">
        <v>42</v>
      </c>
      <c r="D8070" t="s">
        <v>776</v>
      </c>
      <c r="E8070" s="103">
        <v>7.4350813494653634E-3</v>
      </c>
      <c r="F8070" s="103">
        <v>680752</v>
      </c>
      <c r="G8070" s="103">
        <v>10</v>
      </c>
      <c r="H8070" t="s">
        <v>54</v>
      </c>
      <c r="I8070" s="103"/>
    </row>
    <row r="8071" spans="1:9" x14ac:dyDescent="0.35">
      <c r="A8071" t="s">
        <v>747</v>
      </c>
      <c r="B8071" t="s">
        <v>46</v>
      </c>
      <c r="C8071" t="s">
        <v>42</v>
      </c>
      <c r="D8071" t="s">
        <v>776</v>
      </c>
      <c r="E8071" s="103">
        <v>7.3467154074833702E-3</v>
      </c>
      <c r="F8071" s="103">
        <v>680752</v>
      </c>
      <c r="G8071" s="103">
        <v>10</v>
      </c>
      <c r="H8071" t="s">
        <v>54</v>
      </c>
      <c r="I8071" s="103"/>
    </row>
    <row r="8072" spans="1:9" x14ac:dyDescent="0.35">
      <c r="A8072" t="s">
        <v>2539</v>
      </c>
      <c r="B8072" t="s">
        <v>49</v>
      </c>
      <c r="C8072" t="s">
        <v>1767</v>
      </c>
      <c r="D8072" t="s">
        <v>54</v>
      </c>
      <c r="E8072" s="103">
        <v>0.9976437821703058</v>
      </c>
      <c r="F8072" s="103">
        <v>680752</v>
      </c>
      <c r="G8072" s="103">
        <v>10</v>
      </c>
      <c r="H8072" t="s">
        <v>54</v>
      </c>
      <c r="I8072" s="103"/>
    </row>
    <row r="8073" spans="1:9" x14ac:dyDescent="0.35">
      <c r="A8073" t="s">
        <v>2540</v>
      </c>
      <c r="B8073" t="s">
        <v>50</v>
      </c>
      <c r="C8073" t="s">
        <v>1767</v>
      </c>
      <c r="D8073" t="s">
        <v>54</v>
      </c>
      <c r="E8073" s="103">
        <v>4681262.6953907823</v>
      </c>
      <c r="F8073" s="103">
        <v>680752</v>
      </c>
      <c r="G8073" s="103">
        <v>10</v>
      </c>
      <c r="H8073" t="s">
        <v>54</v>
      </c>
      <c r="I8073" s="103"/>
    </row>
    <row r="8074" spans="1:9" x14ac:dyDescent="0.35">
      <c r="A8074" t="s">
        <v>2541</v>
      </c>
      <c r="B8074" t="s">
        <v>51</v>
      </c>
      <c r="C8074" t="s">
        <v>1767</v>
      </c>
      <c r="D8074" t="s">
        <v>40</v>
      </c>
      <c r="E8074" s="103">
        <v>0.92495971985678915</v>
      </c>
      <c r="F8074" s="103">
        <v>680752</v>
      </c>
      <c r="G8074" s="103">
        <v>10</v>
      </c>
      <c r="H8074" t="s">
        <v>1078</v>
      </c>
      <c r="I8074" s="103"/>
    </row>
    <row r="8075" spans="1:9" x14ac:dyDescent="0.35">
      <c r="A8075" t="s">
        <v>7305</v>
      </c>
      <c r="B8075" t="s">
        <v>51</v>
      </c>
      <c r="C8075" t="s">
        <v>1767</v>
      </c>
      <c r="D8075" t="s">
        <v>5070</v>
      </c>
      <c r="E8075" s="103">
        <v>1.0015351735923241</v>
      </c>
      <c r="F8075" s="103">
        <v>680752</v>
      </c>
      <c r="G8075" s="103">
        <v>10</v>
      </c>
      <c r="H8075" t="s">
        <v>1078</v>
      </c>
      <c r="I8075" s="103"/>
    </row>
    <row r="8076" spans="1:9" x14ac:dyDescent="0.35">
      <c r="A8076" t="s">
        <v>7306</v>
      </c>
      <c r="B8076" t="s">
        <v>51</v>
      </c>
      <c r="C8076" t="s">
        <v>1767</v>
      </c>
      <c r="D8076" t="s">
        <v>5071</v>
      </c>
      <c r="E8076" s="103">
        <v>0.9280018805452882</v>
      </c>
      <c r="F8076" s="103">
        <v>680752</v>
      </c>
      <c r="G8076" s="103">
        <v>10</v>
      </c>
      <c r="H8076" t="s">
        <v>1078</v>
      </c>
      <c r="I8076" s="103"/>
    </row>
    <row r="8077" spans="1:9" x14ac:dyDescent="0.35">
      <c r="A8077" t="s">
        <v>7307</v>
      </c>
      <c r="B8077" t="s">
        <v>51</v>
      </c>
      <c r="C8077" t="s">
        <v>1767</v>
      </c>
      <c r="D8077" t="s">
        <v>5072</v>
      </c>
      <c r="E8077" s="103">
        <v>0.96768562264030611</v>
      </c>
      <c r="F8077" s="103">
        <v>680752</v>
      </c>
      <c r="G8077" s="103">
        <v>10</v>
      </c>
      <c r="H8077" t="s">
        <v>1078</v>
      </c>
      <c r="I8077" s="103"/>
    </row>
    <row r="8078" spans="1:9" x14ac:dyDescent="0.35">
      <c r="A8078" t="s">
        <v>2542</v>
      </c>
      <c r="B8078" t="s">
        <v>51</v>
      </c>
      <c r="C8078" t="s">
        <v>1767</v>
      </c>
      <c r="D8078" t="s">
        <v>42</v>
      </c>
      <c r="E8078" s="103">
        <v>1.0021992028166886</v>
      </c>
      <c r="F8078" s="103">
        <v>680752</v>
      </c>
      <c r="G8078" s="103">
        <v>10</v>
      </c>
      <c r="H8078" t="s">
        <v>1078</v>
      </c>
      <c r="I8078" s="103"/>
    </row>
    <row r="8079" spans="1:9" x14ac:dyDescent="0.35">
      <c r="A8079" t="s">
        <v>2543</v>
      </c>
      <c r="B8079" t="s">
        <v>51</v>
      </c>
      <c r="C8079" t="s">
        <v>1767</v>
      </c>
      <c r="D8079" t="s">
        <v>1767</v>
      </c>
      <c r="E8079" s="103">
        <v>1</v>
      </c>
      <c r="F8079" s="103">
        <v>680752</v>
      </c>
      <c r="G8079" s="103">
        <v>10</v>
      </c>
      <c r="H8079" t="s">
        <v>1078</v>
      </c>
      <c r="I8079" s="103"/>
    </row>
    <row r="8080" spans="1:9" x14ac:dyDescent="0.35">
      <c r="A8080" t="s">
        <v>2544</v>
      </c>
      <c r="B8080" t="s">
        <v>51</v>
      </c>
      <c r="C8080" t="s">
        <v>1767</v>
      </c>
      <c r="D8080" t="s">
        <v>1768</v>
      </c>
      <c r="E8080" s="103">
        <v>0.87871866739239779</v>
      </c>
      <c r="F8080" s="103">
        <v>680752</v>
      </c>
      <c r="G8080" s="103">
        <v>10</v>
      </c>
      <c r="H8080" t="s">
        <v>1078</v>
      </c>
      <c r="I8080" s="103"/>
    </row>
    <row r="8081" spans="1:9" x14ac:dyDescent="0.35">
      <c r="A8081" t="s">
        <v>2545</v>
      </c>
      <c r="B8081" t="s">
        <v>51</v>
      </c>
      <c r="C8081" t="s">
        <v>1767</v>
      </c>
      <c r="D8081" t="s">
        <v>340</v>
      </c>
      <c r="E8081" s="103">
        <v>0.95232849077422155</v>
      </c>
      <c r="F8081" s="103">
        <v>680752</v>
      </c>
      <c r="G8081" s="103">
        <v>10</v>
      </c>
      <c r="H8081" t="s">
        <v>1078</v>
      </c>
      <c r="I8081" s="103"/>
    </row>
    <row r="8082" spans="1:9" x14ac:dyDescent="0.35">
      <c r="A8082" t="s">
        <v>2546</v>
      </c>
      <c r="B8082" t="s">
        <v>51</v>
      </c>
      <c r="C8082" t="s">
        <v>1767</v>
      </c>
      <c r="D8082" t="s">
        <v>777</v>
      </c>
      <c r="E8082" s="103">
        <v>7.9649218597995146</v>
      </c>
      <c r="F8082" s="103">
        <v>680752</v>
      </c>
      <c r="G8082" s="103">
        <v>10</v>
      </c>
      <c r="H8082" t="s">
        <v>1078</v>
      </c>
      <c r="I8082" s="103"/>
    </row>
    <row r="8083" spans="1:9" x14ac:dyDescent="0.35">
      <c r="A8083" t="s">
        <v>2547</v>
      </c>
      <c r="B8083" t="s">
        <v>44</v>
      </c>
      <c r="C8083" t="s">
        <v>1767</v>
      </c>
      <c r="D8083" t="s">
        <v>777</v>
      </c>
      <c r="E8083" s="103">
        <v>1.7784743930241851E-2</v>
      </c>
      <c r="F8083" s="103">
        <v>680752</v>
      </c>
      <c r="G8083" s="103">
        <v>10</v>
      </c>
      <c r="H8083" t="s">
        <v>54</v>
      </c>
      <c r="I8083" s="103"/>
    </row>
    <row r="8084" spans="1:9" x14ac:dyDescent="0.35">
      <c r="A8084" t="s">
        <v>2548</v>
      </c>
      <c r="B8084" t="s">
        <v>45</v>
      </c>
      <c r="C8084" t="s">
        <v>1767</v>
      </c>
      <c r="D8084" t="s">
        <v>777</v>
      </c>
      <c r="E8084" s="103">
        <v>1.0063716506214543E-2</v>
      </c>
      <c r="F8084" s="103">
        <v>680752</v>
      </c>
      <c r="G8084" s="103">
        <v>10</v>
      </c>
      <c r="H8084" t="s">
        <v>54</v>
      </c>
      <c r="I8084" s="103"/>
    </row>
    <row r="8085" spans="1:9" x14ac:dyDescent="0.35">
      <c r="A8085" t="s">
        <v>2549</v>
      </c>
      <c r="B8085" t="s">
        <v>46</v>
      </c>
      <c r="C8085" t="s">
        <v>1767</v>
      </c>
      <c r="D8085" t="s">
        <v>777</v>
      </c>
      <c r="E8085" s="103">
        <v>8.1626508009375199E-3</v>
      </c>
      <c r="F8085" s="103">
        <v>680752</v>
      </c>
      <c r="G8085" s="103">
        <v>10</v>
      </c>
      <c r="H8085" t="s">
        <v>54</v>
      </c>
      <c r="I8085" s="103"/>
    </row>
    <row r="8086" spans="1:9" x14ac:dyDescent="0.35">
      <c r="A8086" t="s">
        <v>2550</v>
      </c>
      <c r="B8086" t="s">
        <v>51</v>
      </c>
      <c r="C8086" t="s">
        <v>1767</v>
      </c>
      <c r="D8086" t="s">
        <v>776</v>
      </c>
      <c r="E8086" s="103">
        <v>20.283958787347945</v>
      </c>
      <c r="F8086" s="103">
        <v>680752</v>
      </c>
      <c r="G8086" s="103">
        <v>10</v>
      </c>
      <c r="H8086" t="s">
        <v>1078</v>
      </c>
      <c r="I8086" s="103"/>
    </row>
    <row r="8087" spans="1:9" x14ac:dyDescent="0.35">
      <c r="A8087" t="s">
        <v>2551</v>
      </c>
      <c r="B8087" t="s">
        <v>44</v>
      </c>
      <c r="C8087" t="s">
        <v>1767</v>
      </c>
      <c r="D8087" t="s">
        <v>776</v>
      </c>
      <c r="E8087" s="103">
        <v>7.525501210426117E-3</v>
      </c>
      <c r="F8087" s="103">
        <v>680752</v>
      </c>
      <c r="G8087" s="103">
        <v>10</v>
      </c>
      <c r="H8087" t="s">
        <v>54</v>
      </c>
      <c r="I8087" s="103"/>
    </row>
    <row r="8088" spans="1:9" x14ac:dyDescent="0.35">
      <c r="A8088" t="s">
        <v>2552</v>
      </c>
      <c r="B8088" t="s">
        <v>45</v>
      </c>
      <c r="C8088" t="s">
        <v>1767</v>
      </c>
      <c r="D8088" t="s">
        <v>776</v>
      </c>
      <c r="E8088" s="103">
        <v>7.3998080951820306E-3</v>
      </c>
      <c r="F8088" s="103">
        <v>680752</v>
      </c>
      <c r="G8088" s="103">
        <v>10</v>
      </c>
      <c r="H8088" t="s">
        <v>54</v>
      </c>
      <c r="I8088" s="103"/>
    </row>
    <row r="8089" spans="1:9" x14ac:dyDescent="0.35">
      <c r="A8089" t="s">
        <v>2553</v>
      </c>
      <c r="B8089" t="s">
        <v>46</v>
      </c>
      <c r="C8089" t="s">
        <v>1767</v>
      </c>
      <c r="D8089" t="s">
        <v>776</v>
      </c>
      <c r="E8089" s="103">
        <v>7.2774897586554898E-3</v>
      </c>
      <c r="F8089" s="103">
        <v>680752</v>
      </c>
      <c r="G8089" s="103">
        <v>10</v>
      </c>
      <c r="H8089" t="s">
        <v>54</v>
      </c>
      <c r="I8089" s="103"/>
    </row>
    <row r="8090" spans="1:9" x14ac:dyDescent="0.35">
      <c r="A8090" t="s">
        <v>2554</v>
      </c>
      <c r="B8090" t="s">
        <v>49</v>
      </c>
      <c r="C8090" t="s">
        <v>1768</v>
      </c>
      <c r="D8090" t="s">
        <v>54</v>
      </c>
      <c r="E8090" s="103">
        <v>0.9976437821703058</v>
      </c>
      <c r="F8090" s="103">
        <v>680752</v>
      </c>
      <c r="G8090" s="103">
        <v>10</v>
      </c>
      <c r="H8090" t="s">
        <v>54</v>
      </c>
      <c r="I8090" s="103"/>
    </row>
    <row r="8091" spans="1:9" x14ac:dyDescent="0.35">
      <c r="A8091" t="s">
        <v>2555</v>
      </c>
      <c r="B8091" t="s">
        <v>50</v>
      </c>
      <c r="C8091" t="s">
        <v>1768</v>
      </c>
      <c r="D8091" t="s">
        <v>54</v>
      </c>
      <c r="E8091" s="103">
        <v>5229957.2392836688</v>
      </c>
      <c r="F8091" s="103">
        <v>680752</v>
      </c>
      <c r="G8091" s="103">
        <v>10</v>
      </c>
      <c r="H8091" t="s">
        <v>54</v>
      </c>
      <c r="I8091" s="103"/>
    </row>
    <row r="8092" spans="1:9" x14ac:dyDescent="0.35">
      <c r="A8092" t="s">
        <v>2556</v>
      </c>
      <c r="B8092" t="s">
        <v>51</v>
      </c>
      <c r="C8092" t="s">
        <v>1768</v>
      </c>
      <c r="D8092" t="s">
        <v>40</v>
      </c>
      <c r="E8092" s="103">
        <v>1.0654508732209331</v>
      </c>
      <c r="F8092" s="103">
        <v>680752</v>
      </c>
      <c r="G8092" s="103">
        <v>10</v>
      </c>
      <c r="H8092" t="s">
        <v>1078</v>
      </c>
      <c r="I8092" s="103"/>
    </row>
    <row r="8093" spans="1:9" x14ac:dyDescent="0.35">
      <c r="A8093" t="s">
        <v>7308</v>
      </c>
      <c r="B8093" t="s">
        <v>51</v>
      </c>
      <c r="C8093" t="s">
        <v>1768</v>
      </c>
      <c r="D8093" t="s">
        <v>5070</v>
      </c>
      <c r="E8093" s="103">
        <v>1.1822613591647364</v>
      </c>
      <c r="F8093" s="103">
        <v>680752</v>
      </c>
      <c r="G8093" s="103">
        <v>10</v>
      </c>
      <c r="H8093" t="s">
        <v>1078</v>
      </c>
      <c r="I8093" s="103"/>
    </row>
    <row r="8094" spans="1:9" x14ac:dyDescent="0.35">
      <c r="A8094" t="s">
        <v>7309</v>
      </c>
      <c r="B8094" t="s">
        <v>51</v>
      </c>
      <c r="C8094" t="s">
        <v>1768</v>
      </c>
      <c r="D8094" t="s">
        <v>5071</v>
      </c>
      <c r="E8094" s="103">
        <v>1.0688133496404502</v>
      </c>
      <c r="F8094" s="103">
        <v>680752</v>
      </c>
      <c r="G8094" s="103">
        <v>10</v>
      </c>
      <c r="H8094" t="s">
        <v>1078</v>
      </c>
      <c r="I8094" s="103"/>
    </row>
    <row r="8095" spans="1:9" x14ac:dyDescent="0.35">
      <c r="A8095" t="s">
        <v>7310</v>
      </c>
      <c r="B8095" t="s">
        <v>51</v>
      </c>
      <c r="C8095" t="s">
        <v>1768</v>
      </c>
      <c r="D8095" t="s">
        <v>5072</v>
      </c>
      <c r="E8095" s="103">
        <v>1.1156952355901681</v>
      </c>
      <c r="F8095" s="103">
        <v>680752</v>
      </c>
      <c r="G8095" s="103">
        <v>10</v>
      </c>
      <c r="H8095" t="s">
        <v>1078</v>
      </c>
      <c r="I8095" s="103"/>
    </row>
    <row r="8096" spans="1:9" x14ac:dyDescent="0.35">
      <c r="A8096" t="s">
        <v>2557</v>
      </c>
      <c r="B8096" t="s">
        <v>51</v>
      </c>
      <c r="C8096" t="s">
        <v>1768</v>
      </c>
      <c r="D8096" t="s">
        <v>42</v>
      </c>
      <c r="E8096" s="103">
        <v>1.665833255474001</v>
      </c>
      <c r="F8096" s="103">
        <v>680752</v>
      </c>
      <c r="G8096" s="103">
        <v>10</v>
      </c>
      <c r="H8096" t="s">
        <v>1078</v>
      </c>
      <c r="I8096" s="103"/>
    </row>
    <row r="8097" spans="1:9" x14ac:dyDescent="0.35">
      <c r="A8097" t="s">
        <v>2558</v>
      </c>
      <c r="B8097" t="s">
        <v>51</v>
      </c>
      <c r="C8097" t="s">
        <v>1768</v>
      </c>
      <c r="D8097" t="s">
        <v>1767</v>
      </c>
      <c r="E8097" s="103">
        <v>1.5922025141869578</v>
      </c>
      <c r="F8097" s="103">
        <v>680752</v>
      </c>
      <c r="G8097" s="103">
        <v>10</v>
      </c>
      <c r="H8097" t="s">
        <v>1078</v>
      </c>
      <c r="I8097" s="103"/>
    </row>
    <row r="8098" spans="1:9" x14ac:dyDescent="0.35">
      <c r="A8098" t="s">
        <v>2559</v>
      </c>
      <c r="B8098" t="s">
        <v>51</v>
      </c>
      <c r="C8098" t="s">
        <v>1768</v>
      </c>
      <c r="D8098" t="s">
        <v>1768</v>
      </c>
      <c r="E8098" s="103">
        <v>1</v>
      </c>
      <c r="F8098" s="103">
        <v>680752</v>
      </c>
      <c r="G8098" s="103">
        <v>10</v>
      </c>
      <c r="H8098" t="s">
        <v>1078</v>
      </c>
      <c r="I8098" s="103"/>
    </row>
    <row r="8099" spans="1:9" x14ac:dyDescent="0.35">
      <c r="A8099" t="s">
        <v>2560</v>
      </c>
      <c r="B8099" t="s">
        <v>51</v>
      </c>
      <c r="C8099" t="s">
        <v>1768</v>
      </c>
      <c r="D8099" t="s">
        <v>340</v>
      </c>
      <c r="E8099" s="103">
        <v>1.0991217169868885</v>
      </c>
      <c r="F8099" s="103">
        <v>680752</v>
      </c>
      <c r="G8099" s="103">
        <v>10</v>
      </c>
      <c r="H8099" t="s">
        <v>1078</v>
      </c>
      <c r="I8099" s="103"/>
    </row>
    <row r="8100" spans="1:9" x14ac:dyDescent="0.35">
      <c r="A8100" t="s">
        <v>2561</v>
      </c>
      <c r="B8100" t="s">
        <v>51</v>
      </c>
      <c r="C8100" t="s">
        <v>1768</v>
      </c>
      <c r="D8100" t="s">
        <v>777</v>
      </c>
      <c r="E8100" s="103">
        <v>8.8680321358536869</v>
      </c>
      <c r="F8100" s="103">
        <v>680752</v>
      </c>
      <c r="G8100" s="103">
        <v>10</v>
      </c>
      <c r="H8100" t="s">
        <v>1078</v>
      </c>
      <c r="I8100" s="103"/>
    </row>
    <row r="8101" spans="1:9" x14ac:dyDescent="0.35">
      <c r="A8101" t="s">
        <v>2562</v>
      </c>
      <c r="B8101" t="s">
        <v>44</v>
      </c>
      <c r="C8101" t="s">
        <v>1768</v>
      </c>
      <c r="D8101" t="s">
        <v>777</v>
      </c>
      <c r="E8101" s="103">
        <v>7.2361153547841209E-3</v>
      </c>
      <c r="F8101" s="103">
        <v>680752</v>
      </c>
      <c r="G8101" s="103">
        <v>10</v>
      </c>
      <c r="H8101" t="s">
        <v>54</v>
      </c>
      <c r="I8101" s="103"/>
    </row>
    <row r="8102" spans="1:9" x14ac:dyDescent="0.35">
      <c r="A8102" t="s">
        <v>2563</v>
      </c>
      <c r="B8102" t="s">
        <v>45</v>
      </c>
      <c r="C8102" t="s">
        <v>1768</v>
      </c>
      <c r="D8102" t="s">
        <v>777</v>
      </c>
      <c r="E8102" s="103">
        <v>4.4530463087843692E-3</v>
      </c>
      <c r="F8102" s="103">
        <v>680752</v>
      </c>
      <c r="G8102" s="103">
        <v>10</v>
      </c>
      <c r="H8102" t="s">
        <v>54</v>
      </c>
      <c r="I8102" s="103"/>
    </row>
    <row r="8103" spans="1:9" x14ac:dyDescent="0.35">
      <c r="A8103" t="s">
        <v>2564</v>
      </c>
      <c r="B8103" t="s">
        <v>46</v>
      </c>
      <c r="C8103" t="s">
        <v>1768</v>
      </c>
      <c r="D8103" t="s">
        <v>777</v>
      </c>
      <c r="E8103" s="103">
        <v>3.5974290031055155E-3</v>
      </c>
      <c r="F8103" s="103">
        <v>680752</v>
      </c>
      <c r="G8103" s="103">
        <v>10</v>
      </c>
      <c r="H8103" t="s">
        <v>54</v>
      </c>
      <c r="I8103" s="103"/>
    </row>
    <row r="8104" spans="1:9" x14ac:dyDescent="0.35">
      <c r="A8104" t="s">
        <v>2565</v>
      </c>
      <c r="B8104" t="s">
        <v>51</v>
      </c>
      <c r="C8104" t="s">
        <v>1768</v>
      </c>
      <c r="D8104" t="s">
        <v>776</v>
      </c>
      <c r="E8104" s="103">
        <v>22.642578798272773</v>
      </c>
      <c r="F8104" s="103">
        <v>680752</v>
      </c>
      <c r="G8104" s="103">
        <v>10</v>
      </c>
      <c r="H8104" t="s">
        <v>1078</v>
      </c>
      <c r="I8104" s="103"/>
    </row>
    <row r="8105" spans="1:9" x14ac:dyDescent="0.35">
      <c r="A8105" t="s">
        <v>2566</v>
      </c>
      <c r="B8105" t="s">
        <v>44</v>
      </c>
      <c r="C8105" t="s">
        <v>1768</v>
      </c>
      <c r="D8105" t="s">
        <v>776</v>
      </c>
      <c r="E8105" s="103">
        <v>3.2111547230121982E-3</v>
      </c>
      <c r="F8105" s="103">
        <v>680752</v>
      </c>
      <c r="G8105" s="103">
        <v>10</v>
      </c>
      <c r="H8105" t="s">
        <v>54</v>
      </c>
      <c r="I8105" s="103"/>
    </row>
    <row r="8106" spans="1:9" x14ac:dyDescent="0.35">
      <c r="A8106" t="s">
        <v>2567</v>
      </c>
      <c r="B8106" t="s">
        <v>45</v>
      </c>
      <c r="C8106" t="s">
        <v>1768</v>
      </c>
      <c r="D8106" t="s">
        <v>776</v>
      </c>
      <c r="E8106" s="103">
        <v>3.1990324783081996E-3</v>
      </c>
      <c r="F8106" s="103">
        <v>680752</v>
      </c>
      <c r="G8106" s="103">
        <v>10</v>
      </c>
      <c r="H8106" t="s">
        <v>54</v>
      </c>
      <c r="I8106" s="103"/>
    </row>
    <row r="8107" spans="1:9" x14ac:dyDescent="0.35">
      <c r="A8107" t="s">
        <v>2568</v>
      </c>
      <c r="B8107" t="s">
        <v>46</v>
      </c>
      <c r="C8107" t="s">
        <v>1768</v>
      </c>
      <c r="D8107" t="s">
        <v>776</v>
      </c>
      <c r="E8107" s="103">
        <v>3.1870821156459632E-3</v>
      </c>
      <c r="F8107" s="103">
        <v>680752</v>
      </c>
      <c r="G8107" s="103">
        <v>10</v>
      </c>
      <c r="H8107" t="s">
        <v>54</v>
      </c>
      <c r="I8107" s="103"/>
    </row>
    <row r="8108" spans="1:9" x14ac:dyDescent="0.35">
      <c r="A8108" t="s">
        <v>418</v>
      </c>
      <c r="B8108" t="s">
        <v>49</v>
      </c>
      <c r="C8108" t="s">
        <v>340</v>
      </c>
      <c r="D8108" t="s">
        <v>54</v>
      </c>
      <c r="E8108" s="103">
        <v>1</v>
      </c>
      <c r="F8108" s="103">
        <v>680752</v>
      </c>
      <c r="G8108" s="103">
        <v>10</v>
      </c>
      <c r="H8108" t="s">
        <v>54</v>
      </c>
      <c r="I8108" s="103"/>
    </row>
    <row r="8109" spans="1:9" x14ac:dyDescent="0.35">
      <c r="A8109" t="s">
        <v>419</v>
      </c>
      <c r="B8109" t="s">
        <v>50</v>
      </c>
      <c r="C8109" t="s">
        <v>340</v>
      </c>
      <c r="D8109" t="s">
        <v>54</v>
      </c>
      <c r="E8109" s="103">
        <v>5354163.78080016</v>
      </c>
      <c r="F8109" s="103">
        <v>680752</v>
      </c>
      <c r="G8109" s="103">
        <v>10</v>
      </c>
      <c r="H8109" t="s">
        <v>54</v>
      </c>
      <c r="I8109" s="103"/>
    </row>
    <row r="8110" spans="1:9" x14ac:dyDescent="0.35">
      <c r="A8110" t="s">
        <v>1576</v>
      </c>
      <c r="B8110" t="s">
        <v>51</v>
      </c>
      <c r="C8110" t="s">
        <v>340</v>
      </c>
      <c r="D8110" t="s">
        <v>40</v>
      </c>
      <c r="E8110" s="103">
        <v>0.97893924097044094</v>
      </c>
      <c r="F8110" s="103">
        <v>680752</v>
      </c>
      <c r="G8110" s="103">
        <v>10</v>
      </c>
      <c r="H8110" t="s">
        <v>1078</v>
      </c>
      <c r="I8110" s="103"/>
    </row>
    <row r="8111" spans="1:9" x14ac:dyDescent="0.35">
      <c r="A8111" t="s">
        <v>7311</v>
      </c>
      <c r="B8111" t="s">
        <v>51</v>
      </c>
      <c r="C8111" t="s">
        <v>340</v>
      </c>
      <c r="D8111" t="s">
        <v>5070</v>
      </c>
      <c r="E8111" s="103">
        <v>1.4916553332371014</v>
      </c>
      <c r="F8111" s="103">
        <v>680752</v>
      </c>
      <c r="G8111" s="103">
        <v>10</v>
      </c>
      <c r="H8111" t="s">
        <v>1078</v>
      </c>
      <c r="I8111" s="103"/>
    </row>
    <row r="8112" spans="1:9" x14ac:dyDescent="0.35">
      <c r="A8112" t="s">
        <v>7312</v>
      </c>
      <c r="B8112" t="s">
        <v>51</v>
      </c>
      <c r="C8112" t="s">
        <v>340</v>
      </c>
      <c r="D8112" t="s">
        <v>5071</v>
      </c>
      <c r="E8112" s="103">
        <v>0.98390602259044102</v>
      </c>
      <c r="F8112" s="103">
        <v>680752</v>
      </c>
      <c r="G8112" s="103">
        <v>10</v>
      </c>
      <c r="H8112" t="s">
        <v>1078</v>
      </c>
      <c r="I8112" s="103"/>
    </row>
    <row r="8113" spans="1:9" x14ac:dyDescent="0.35">
      <c r="A8113" t="s">
        <v>7313</v>
      </c>
      <c r="B8113" t="s">
        <v>51</v>
      </c>
      <c r="C8113" t="s">
        <v>340</v>
      </c>
      <c r="D8113" t="s">
        <v>5072</v>
      </c>
      <c r="E8113" s="103">
        <v>1.0241778036998073</v>
      </c>
      <c r="F8113" s="103">
        <v>680752</v>
      </c>
      <c r="G8113" s="103">
        <v>10</v>
      </c>
      <c r="H8113" t="s">
        <v>1078</v>
      </c>
      <c r="I8113" s="103"/>
    </row>
    <row r="8114" spans="1:9" x14ac:dyDescent="0.35">
      <c r="A8114" t="s">
        <v>1577</v>
      </c>
      <c r="B8114" t="s">
        <v>51</v>
      </c>
      <c r="C8114" t="s">
        <v>340</v>
      </c>
      <c r="D8114" t="s">
        <v>42</v>
      </c>
      <c r="E8114" s="103">
        <v>12.020833771963177</v>
      </c>
      <c r="F8114" s="103">
        <v>680752</v>
      </c>
      <c r="G8114" s="103">
        <v>10</v>
      </c>
      <c r="H8114" t="s">
        <v>1078</v>
      </c>
      <c r="I8114" s="103"/>
    </row>
    <row r="8115" spans="1:9" x14ac:dyDescent="0.35">
      <c r="A8115" t="s">
        <v>2569</v>
      </c>
      <c r="B8115" t="s">
        <v>51</v>
      </c>
      <c r="C8115" t="s">
        <v>340</v>
      </c>
      <c r="D8115" t="s">
        <v>1767</v>
      </c>
      <c r="E8115" s="103">
        <v>13.087084741788727</v>
      </c>
      <c r="F8115" s="103">
        <v>680752</v>
      </c>
      <c r="G8115" s="103">
        <v>10</v>
      </c>
      <c r="H8115" t="s">
        <v>1078</v>
      </c>
      <c r="I8115" s="103"/>
    </row>
    <row r="8116" spans="1:9" x14ac:dyDescent="0.35">
      <c r="A8116" t="s">
        <v>2570</v>
      </c>
      <c r="B8116" t="s">
        <v>51</v>
      </c>
      <c r="C8116" t="s">
        <v>340</v>
      </c>
      <c r="D8116" t="s">
        <v>1768</v>
      </c>
      <c r="E8116" s="103">
        <v>4.0642883388516156</v>
      </c>
      <c r="F8116" s="103">
        <v>680752</v>
      </c>
      <c r="G8116" s="103">
        <v>10</v>
      </c>
      <c r="H8116" t="s">
        <v>1078</v>
      </c>
      <c r="I8116" s="103"/>
    </row>
    <row r="8117" spans="1:9" x14ac:dyDescent="0.35">
      <c r="A8117" t="s">
        <v>1578</v>
      </c>
      <c r="B8117" t="s">
        <v>51</v>
      </c>
      <c r="C8117" t="s">
        <v>340</v>
      </c>
      <c r="D8117" t="s">
        <v>340</v>
      </c>
      <c r="E8117" s="103">
        <v>1</v>
      </c>
      <c r="F8117" s="103">
        <v>680752</v>
      </c>
      <c r="G8117" s="103">
        <v>10</v>
      </c>
      <c r="H8117" t="s">
        <v>1078</v>
      </c>
      <c r="I8117" s="103"/>
    </row>
    <row r="8118" spans="1:9" x14ac:dyDescent="0.35">
      <c r="A8118" t="s">
        <v>1579</v>
      </c>
      <c r="B8118" t="s">
        <v>51</v>
      </c>
      <c r="C8118" t="s">
        <v>340</v>
      </c>
      <c r="D8118" t="s">
        <v>777</v>
      </c>
      <c r="E8118" s="103">
        <v>9.1223969192842436</v>
      </c>
      <c r="F8118" s="103">
        <v>680752</v>
      </c>
      <c r="G8118" s="103">
        <v>10</v>
      </c>
      <c r="H8118" t="s">
        <v>1078</v>
      </c>
      <c r="I8118" s="103"/>
    </row>
    <row r="8119" spans="1:9" x14ac:dyDescent="0.35">
      <c r="A8119" t="s">
        <v>749</v>
      </c>
      <c r="B8119" t="s">
        <v>44</v>
      </c>
      <c r="C8119" t="s">
        <v>340</v>
      </c>
      <c r="D8119" t="s">
        <v>777</v>
      </c>
      <c r="E8119" s="103">
        <v>0</v>
      </c>
      <c r="F8119" s="103">
        <v>680752</v>
      </c>
      <c r="G8119" s="103">
        <v>10</v>
      </c>
      <c r="H8119" t="s">
        <v>54</v>
      </c>
      <c r="I8119" s="103"/>
    </row>
    <row r="8120" spans="1:9" x14ac:dyDescent="0.35">
      <c r="A8120" t="s">
        <v>750</v>
      </c>
      <c r="B8120" t="s">
        <v>45</v>
      </c>
      <c r="C8120" t="s">
        <v>340</v>
      </c>
      <c r="D8120" t="s">
        <v>777</v>
      </c>
      <c r="E8120" s="103">
        <v>0</v>
      </c>
      <c r="F8120" s="103">
        <v>680752</v>
      </c>
      <c r="G8120" s="103">
        <v>10</v>
      </c>
      <c r="H8120" t="s">
        <v>54</v>
      </c>
      <c r="I8120" s="103"/>
    </row>
    <row r="8121" spans="1:9" x14ac:dyDescent="0.35">
      <c r="A8121" t="s">
        <v>751</v>
      </c>
      <c r="B8121" t="s">
        <v>46</v>
      </c>
      <c r="C8121" t="s">
        <v>340</v>
      </c>
      <c r="D8121" t="s">
        <v>777</v>
      </c>
      <c r="E8121" s="103">
        <v>0</v>
      </c>
      <c r="F8121" s="103">
        <v>680752</v>
      </c>
      <c r="G8121" s="103">
        <v>10</v>
      </c>
      <c r="H8121" t="s">
        <v>54</v>
      </c>
      <c r="I8121" s="103"/>
    </row>
    <row r="8122" spans="1:9" x14ac:dyDescent="0.35">
      <c r="A8122" t="s">
        <v>1580</v>
      </c>
      <c r="B8122" t="s">
        <v>51</v>
      </c>
      <c r="C8122" t="s">
        <v>340</v>
      </c>
      <c r="D8122" t="s">
        <v>776</v>
      </c>
      <c r="E8122" s="103">
        <v>23.166073632998792</v>
      </c>
      <c r="F8122" s="103">
        <v>680752</v>
      </c>
      <c r="G8122" s="103">
        <v>10</v>
      </c>
      <c r="H8122" t="s">
        <v>1078</v>
      </c>
      <c r="I8122" s="103"/>
    </row>
    <row r="8123" spans="1:9" x14ac:dyDescent="0.35">
      <c r="A8123" t="s">
        <v>753</v>
      </c>
      <c r="B8123" t="s">
        <v>44</v>
      </c>
      <c r="C8123" t="s">
        <v>340</v>
      </c>
      <c r="D8123" t="s">
        <v>776</v>
      </c>
      <c r="E8123" s="103">
        <v>0</v>
      </c>
      <c r="F8123" s="103">
        <v>680752</v>
      </c>
      <c r="G8123" s="103">
        <v>10</v>
      </c>
      <c r="H8123" t="s">
        <v>54</v>
      </c>
      <c r="I8123" s="103"/>
    </row>
    <row r="8124" spans="1:9" x14ac:dyDescent="0.35">
      <c r="A8124" t="s">
        <v>754</v>
      </c>
      <c r="B8124" t="s">
        <v>45</v>
      </c>
      <c r="C8124" t="s">
        <v>340</v>
      </c>
      <c r="D8124" t="s">
        <v>776</v>
      </c>
      <c r="E8124" s="103">
        <v>0</v>
      </c>
      <c r="F8124" s="103">
        <v>680752</v>
      </c>
      <c r="G8124" s="103">
        <v>10</v>
      </c>
      <c r="H8124" t="s">
        <v>54</v>
      </c>
      <c r="I8124" s="103"/>
    </row>
    <row r="8125" spans="1:9" x14ac:dyDescent="0.35">
      <c r="A8125" t="s">
        <v>755</v>
      </c>
      <c r="B8125" t="s">
        <v>46</v>
      </c>
      <c r="C8125" t="s">
        <v>340</v>
      </c>
      <c r="D8125" t="s">
        <v>776</v>
      </c>
      <c r="E8125" s="103">
        <v>0</v>
      </c>
      <c r="F8125" s="103">
        <v>680752</v>
      </c>
      <c r="G8125" s="103">
        <v>10</v>
      </c>
      <c r="H8125" t="s">
        <v>54</v>
      </c>
      <c r="I8125" s="103"/>
    </row>
    <row r="8126" spans="1:9" x14ac:dyDescent="0.35">
      <c r="A8126" t="s">
        <v>1591</v>
      </c>
      <c r="B8126" t="s">
        <v>51</v>
      </c>
      <c r="C8126" t="s">
        <v>353</v>
      </c>
      <c r="D8126" t="s">
        <v>40</v>
      </c>
      <c r="E8126" s="103">
        <v>6.6945150068641435E-2</v>
      </c>
      <c r="F8126" s="103">
        <v>680752</v>
      </c>
      <c r="G8126" s="103">
        <v>10</v>
      </c>
      <c r="H8126" t="s">
        <v>1078</v>
      </c>
      <c r="I8126" s="103"/>
    </row>
    <row r="8127" spans="1:9" x14ac:dyDescent="0.35">
      <c r="A8127" t="s">
        <v>7314</v>
      </c>
      <c r="B8127" t="s">
        <v>51</v>
      </c>
      <c r="C8127" t="s">
        <v>353</v>
      </c>
      <c r="D8127" t="s">
        <v>5070</v>
      </c>
      <c r="E8127" s="103">
        <v>7.6201664789374776E-2</v>
      </c>
      <c r="F8127" s="103">
        <v>680752</v>
      </c>
      <c r="G8127" s="103">
        <v>10</v>
      </c>
      <c r="H8127" t="s">
        <v>1078</v>
      </c>
      <c r="I8127" s="103"/>
    </row>
    <row r="8128" spans="1:9" x14ac:dyDescent="0.35">
      <c r="A8128" t="s">
        <v>7315</v>
      </c>
      <c r="B8128" t="s">
        <v>51</v>
      </c>
      <c r="C8128" t="s">
        <v>353</v>
      </c>
      <c r="D8128" t="s">
        <v>5071</v>
      </c>
      <c r="E8128" s="103">
        <v>6.7137639305143756E-2</v>
      </c>
      <c r="F8128" s="103">
        <v>680752</v>
      </c>
      <c r="G8128" s="103">
        <v>10</v>
      </c>
      <c r="H8128" t="s">
        <v>1078</v>
      </c>
      <c r="I8128" s="103"/>
    </row>
    <row r="8129" spans="1:9" x14ac:dyDescent="0.35">
      <c r="A8129" t="s">
        <v>7316</v>
      </c>
      <c r="B8129" t="s">
        <v>51</v>
      </c>
      <c r="C8129" t="s">
        <v>353</v>
      </c>
      <c r="D8129" t="s">
        <v>5072</v>
      </c>
      <c r="E8129" s="103">
        <v>7.380588263528727E-2</v>
      </c>
      <c r="F8129" s="103">
        <v>680752</v>
      </c>
      <c r="G8129" s="103">
        <v>10</v>
      </c>
      <c r="H8129" t="s">
        <v>1078</v>
      </c>
      <c r="I8129" s="103"/>
    </row>
    <row r="8130" spans="1:9" x14ac:dyDescent="0.35">
      <c r="A8130" t="s">
        <v>1592</v>
      </c>
      <c r="B8130" t="s">
        <v>51</v>
      </c>
      <c r="C8130" t="s">
        <v>353</v>
      </c>
      <c r="D8130" t="s">
        <v>42</v>
      </c>
      <c r="E8130" s="103">
        <v>7.6152764056574312E-2</v>
      </c>
      <c r="F8130" s="103">
        <v>680752</v>
      </c>
      <c r="G8130" s="103">
        <v>10</v>
      </c>
      <c r="H8130" t="s">
        <v>1078</v>
      </c>
      <c r="I8130" s="103"/>
    </row>
    <row r="8131" spans="1:9" x14ac:dyDescent="0.35">
      <c r="A8131" t="s">
        <v>2575</v>
      </c>
      <c r="B8131" t="s">
        <v>51</v>
      </c>
      <c r="C8131" t="s">
        <v>353</v>
      </c>
      <c r="D8131" t="s">
        <v>1767</v>
      </c>
      <c r="E8131" s="103">
        <v>7.6071106557443785E-2</v>
      </c>
      <c r="F8131" s="103">
        <v>680752</v>
      </c>
      <c r="G8131" s="103">
        <v>10</v>
      </c>
      <c r="H8131" t="s">
        <v>1078</v>
      </c>
      <c r="I8131" s="103"/>
    </row>
    <row r="8132" spans="1:9" x14ac:dyDescent="0.35">
      <c r="A8132" t="s">
        <v>2576</v>
      </c>
      <c r="B8132" t="s">
        <v>51</v>
      </c>
      <c r="C8132" t="s">
        <v>353</v>
      </c>
      <c r="D8132" t="s">
        <v>1768</v>
      </c>
      <c r="E8132" s="103">
        <v>6.5338479567737862E-2</v>
      </c>
      <c r="F8132" s="103">
        <v>680752</v>
      </c>
      <c r="G8132" s="103">
        <v>10</v>
      </c>
      <c r="H8132" t="s">
        <v>1078</v>
      </c>
      <c r="I8132" s="103"/>
    </row>
    <row r="8133" spans="1:9" x14ac:dyDescent="0.35">
      <c r="A8133" t="s">
        <v>1593</v>
      </c>
      <c r="B8133" t="s">
        <v>51</v>
      </c>
      <c r="C8133" t="s">
        <v>353</v>
      </c>
      <c r="D8133" t="s">
        <v>340</v>
      </c>
      <c r="E8133" s="103">
        <v>7.3248550369351004E-2</v>
      </c>
      <c r="F8133" s="103">
        <v>680752</v>
      </c>
      <c r="G8133" s="103">
        <v>10</v>
      </c>
      <c r="H8133" t="s">
        <v>1078</v>
      </c>
      <c r="I8133" s="103"/>
    </row>
    <row r="8134" spans="1:9" x14ac:dyDescent="0.35">
      <c r="A8134" t="s">
        <v>1594</v>
      </c>
      <c r="B8134" t="s">
        <v>51</v>
      </c>
      <c r="C8134" t="s">
        <v>353</v>
      </c>
      <c r="D8134" t="s">
        <v>777</v>
      </c>
      <c r="E8134" s="103">
        <v>0.50304398530188876</v>
      </c>
      <c r="F8134" s="103">
        <v>680752</v>
      </c>
      <c r="G8134" s="103">
        <v>10</v>
      </c>
      <c r="H8134" t="s">
        <v>1078</v>
      </c>
      <c r="I8134" s="103"/>
    </row>
    <row r="8135" spans="1:9" x14ac:dyDescent="0.35">
      <c r="A8135" t="s">
        <v>1595</v>
      </c>
      <c r="B8135" t="s">
        <v>51</v>
      </c>
      <c r="C8135" t="s">
        <v>353</v>
      </c>
      <c r="D8135" t="s">
        <v>776</v>
      </c>
      <c r="E8135" s="103">
        <v>1.3237593149996396</v>
      </c>
      <c r="F8135" s="103">
        <v>680752</v>
      </c>
      <c r="G8135" s="103">
        <v>10</v>
      </c>
      <c r="H8135" t="s">
        <v>1078</v>
      </c>
      <c r="I8135" s="103"/>
    </row>
    <row r="8136" spans="1:9" x14ac:dyDescent="0.35">
      <c r="A8136" t="s">
        <v>8801</v>
      </c>
      <c r="B8136" t="s">
        <v>47</v>
      </c>
      <c r="C8136" t="s">
        <v>7626</v>
      </c>
      <c r="D8136" t="s">
        <v>54</v>
      </c>
      <c r="E8136" s="103">
        <v>41965</v>
      </c>
      <c r="F8136" s="103">
        <v>680752</v>
      </c>
      <c r="G8136" s="103">
        <v>10</v>
      </c>
      <c r="H8136" t="s">
        <v>54</v>
      </c>
      <c r="I8136" s="103"/>
    </row>
    <row r="8137" spans="1:9" x14ac:dyDescent="0.35">
      <c r="A8137" t="s">
        <v>8802</v>
      </c>
      <c r="B8137" t="s">
        <v>48</v>
      </c>
      <c r="C8137" t="s">
        <v>7626</v>
      </c>
      <c r="D8137" t="s">
        <v>54</v>
      </c>
      <c r="E8137" s="103">
        <v>2782562576.4850006</v>
      </c>
      <c r="F8137" s="103">
        <v>680752</v>
      </c>
      <c r="G8137" s="103">
        <v>10</v>
      </c>
      <c r="H8137" t="s">
        <v>54</v>
      </c>
      <c r="I8137" s="103"/>
    </row>
    <row r="8138" spans="1:9" x14ac:dyDescent="0.35">
      <c r="A8138" t="s">
        <v>8803</v>
      </c>
      <c r="B8138" t="s">
        <v>49</v>
      </c>
      <c r="C8138" t="s">
        <v>7626</v>
      </c>
      <c r="D8138" t="s">
        <v>54</v>
      </c>
      <c r="E8138" s="103">
        <v>6.1645063106682024E-2</v>
      </c>
      <c r="F8138" s="103">
        <v>680752</v>
      </c>
      <c r="G8138" s="103">
        <v>10</v>
      </c>
      <c r="H8138" t="s">
        <v>54</v>
      </c>
      <c r="I8138" s="103"/>
    </row>
    <row r="8139" spans="1:9" x14ac:dyDescent="0.35">
      <c r="A8139" t="s">
        <v>8804</v>
      </c>
      <c r="B8139" t="s">
        <v>50</v>
      </c>
      <c r="C8139" t="s">
        <v>7626</v>
      </c>
      <c r="D8139" t="s">
        <v>54</v>
      </c>
      <c r="E8139" s="103">
        <v>4087.4835130634956</v>
      </c>
      <c r="F8139" s="103">
        <v>680752</v>
      </c>
      <c r="G8139" s="103">
        <v>10</v>
      </c>
      <c r="H8139" t="s">
        <v>54</v>
      </c>
      <c r="I8139" s="103"/>
    </row>
    <row r="8140" spans="1:9" x14ac:dyDescent="0.35">
      <c r="A8140" t="s">
        <v>8805</v>
      </c>
      <c r="B8140" t="s">
        <v>51</v>
      </c>
      <c r="C8140" t="s">
        <v>7626</v>
      </c>
      <c r="D8140" t="s">
        <v>40</v>
      </c>
      <c r="E8140" s="103">
        <v>1.288317393979308E-2</v>
      </c>
      <c r="F8140" s="103">
        <v>680752</v>
      </c>
      <c r="G8140" s="103">
        <v>10</v>
      </c>
      <c r="H8140" t="s">
        <v>1078</v>
      </c>
      <c r="I8140" s="103"/>
    </row>
    <row r="8141" spans="1:9" x14ac:dyDescent="0.35">
      <c r="A8141" t="s">
        <v>8806</v>
      </c>
      <c r="B8141" t="s">
        <v>51</v>
      </c>
      <c r="C8141" t="s">
        <v>7626</v>
      </c>
      <c r="D8141" t="s">
        <v>5070</v>
      </c>
      <c r="E8141" s="103">
        <v>1.3388415394382581E-2</v>
      </c>
      <c r="F8141" s="103">
        <v>680752</v>
      </c>
      <c r="G8141" s="103">
        <v>10</v>
      </c>
      <c r="H8141" t="s">
        <v>1078</v>
      </c>
      <c r="I8141" s="103"/>
    </row>
    <row r="8142" spans="1:9" x14ac:dyDescent="0.35">
      <c r="A8142" t="s">
        <v>8807</v>
      </c>
      <c r="B8142" t="s">
        <v>51</v>
      </c>
      <c r="C8142" t="s">
        <v>7626</v>
      </c>
      <c r="D8142" t="s">
        <v>5071</v>
      </c>
      <c r="E8142" s="103">
        <v>1.2904743378368019E-2</v>
      </c>
      <c r="F8142" s="103">
        <v>680752</v>
      </c>
      <c r="G8142" s="103">
        <v>10</v>
      </c>
      <c r="H8142" t="s">
        <v>1078</v>
      </c>
      <c r="I8142" s="103"/>
    </row>
    <row r="8143" spans="1:9" x14ac:dyDescent="0.35">
      <c r="A8143" t="s">
        <v>8808</v>
      </c>
      <c r="B8143" t="s">
        <v>51</v>
      </c>
      <c r="C8143" t="s">
        <v>7626</v>
      </c>
      <c r="D8143" t="s">
        <v>5072</v>
      </c>
      <c r="E8143" s="103">
        <v>1.3081873822882249E-2</v>
      </c>
      <c r="F8143" s="103">
        <v>680752</v>
      </c>
      <c r="G8143" s="103">
        <v>10</v>
      </c>
      <c r="H8143" t="s">
        <v>1078</v>
      </c>
      <c r="I8143" s="103"/>
    </row>
    <row r="8144" spans="1:9" x14ac:dyDescent="0.35">
      <c r="A8144" t="s">
        <v>8809</v>
      </c>
      <c r="B8144" t="s">
        <v>51</v>
      </c>
      <c r="C8144" t="s">
        <v>7626</v>
      </c>
      <c r="D8144" t="s">
        <v>42</v>
      </c>
      <c r="E8144" s="103">
        <v>1.3369330487042683E-2</v>
      </c>
      <c r="F8144" s="103">
        <v>680752</v>
      </c>
      <c r="G8144" s="103">
        <v>10</v>
      </c>
      <c r="H8144" t="s">
        <v>1078</v>
      </c>
      <c r="I8144" s="103"/>
    </row>
    <row r="8145" spans="1:9" x14ac:dyDescent="0.35">
      <c r="A8145" t="s">
        <v>8810</v>
      </c>
      <c r="B8145" t="s">
        <v>51</v>
      </c>
      <c r="C8145" t="s">
        <v>7626</v>
      </c>
      <c r="D8145" t="s">
        <v>1767</v>
      </c>
      <c r="E8145" s="103">
        <v>1.335768740095122E-2</v>
      </c>
      <c r="F8145" s="103">
        <v>680752</v>
      </c>
      <c r="G8145" s="103">
        <v>10</v>
      </c>
      <c r="H8145" t="s">
        <v>1078</v>
      </c>
      <c r="I8145" s="103"/>
    </row>
    <row r="8146" spans="1:9" x14ac:dyDescent="0.35">
      <c r="A8146" t="s">
        <v>8811</v>
      </c>
      <c r="B8146" t="s">
        <v>51</v>
      </c>
      <c r="C8146" t="s">
        <v>7626</v>
      </c>
      <c r="D8146" t="s">
        <v>1768</v>
      </c>
      <c r="E8146" s="103">
        <v>1.1649111340778801E-2</v>
      </c>
      <c r="F8146" s="103">
        <v>680752</v>
      </c>
      <c r="G8146" s="103">
        <v>10</v>
      </c>
      <c r="H8146" t="s">
        <v>1078</v>
      </c>
      <c r="I8146" s="103"/>
    </row>
    <row r="8147" spans="1:9" x14ac:dyDescent="0.35">
      <c r="A8147" t="s">
        <v>8812</v>
      </c>
      <c r="B8147" t="s">
        <v>51</v>
      </c>
      <c r="C8147" t="s">
        <v>7626</v>
      </c>
      <c r="D8147" t="s">
        <v>340</v>
      </c>
      <c r="E8147" s="103">
        <v>1.2753761535409172E-2</v>
      </c>
      <c r="F8147" s="103">
        <v>680752</v>
      </c>
      <c r="G8147" s="103">
        <v>10</v>
      </c>
      <c r="H8147" t="s">
        <v>1078</v>
      </c>
      <c r="I8147" s="103"/>
    </row>
    <row r="8148" spans="1:9" x14ac:dyDescent="0.35">
      <c r="A8148" t="s">
        <v>8813</v>
      </c>
      <c r="B8148" t="s">
        <v>51</v>
      </c>
      <c r="C8148" t="s">
        <v>7626</v>
      </c>
      <c r="D8148" t="s">
        <v>777</v>
      </c>
      <c r="E8148" s="103">
        <v>0.1103488123112812</v>
      </c>
      <c r="F8148" s="103">
        <v>680752</v>
      </c>
      <c r="G8148" s="103">
        <v>10</v>
      </c>
      <c r="H8148" t="s">
        <v>1078</v>
      </c>
      <c r="I8148" s="103"/>
    </row>
    <row r="8149" spans="1:9" x14ac:dyDescent="0.35">
      <c r="A8149" t="s">
        <v>8814</v>
      </c>
      <c r="B8149" t="s">
        <v>51</v>
      </c>
      <c r="C8149" t="s">
        <v>7626</v>
      </c>
      <c r="D8149" t="s">
        <v>776</v>
      </c>
      <c r="E8149" s="103">
        <v>0.28526575855864328</v>
      </c>
      <c r="F8149" s="103">
        <v>680752</v>
      </c>
      <c r="G8149" s="103">
        <v>10</v>
      </c>
      <c r="H8149" t="s">
        <v>1078</v>
      </c>
      <c r="I8149" s="103"/>
    </row>
    <row r="8150" spans="1:9" x14ac:dyDescent="0.35">
      <c r="A8150" t="s">
        <v>5048</v>
      </c>
      <c r="B8150" t="s">
        <v>47</v>
      </c>
      <c r="C8150" t="s">
        <v>4874</v>
      </c>
      <c r="D8150" t="s">
        <v>54</v>
      </c>
      <c r="E8150" s="103">
        <v>165811</v>
      </c>
      <c r="F8150" s="103">
        <v>680752</v>
      </c>
      <c r="G8150" s="103">
        <v>10</v>
      </c>
      <c r="H8150" t="s">
        <v>54</v>
      </c>
      <c r="I8150" s="103"/>
    </row>
    <row r="8151" spans="1:9" x14ac:dyDescent="0.35">
      <c r="A8151" t="s">
        <v>5049</v>
      </c>
      <c r="B8151" t="s">
        <v>48</v>
      </c>
      <c r="C8151" t="s">
        <v>4874</v>
      </c>
      <c r="D8151" t="s">
        <v>54</v>
      </c>
      <c r="E8151" s="103">
        <v>23910891341.912735</v>
      </c>
      <c r="F8151" s="103">
        <v>680752</v>
      </c>
      <c r="G8151" s="103">
        <v>10</v>
      </c>
      <c r="H8151" t="s">
        <v>54</v>
      </c>
      <c r="I8151" s="103"/>
    </row>
    <row r="8152" spans="1:9" x14ac:dyDescent="0.35">
      <c r="A8152" t="s">
        <v>5050</v>
      </c>
      <c r="B8152" t="s">
        <v>49</v>
      </c>
      <c r="C8152" t="s">
        <v>4874</v>
      </c>
      <c r="D8152" t="s">
        <v>54</v>
      </c>
      <c r="E8152" s="103">
        <v>0.24357034573530448</v>
      </c>
      <c r="F8152" s="103">
        <v>680752</v>
      </c>
      <c r="G8152" s="103">
        <v>10</v>
      </c>
      <c r="H8152" t="s">
        <v>54</v>
      </c>
      <c r="I8152" s="103"/>
    </row>
    <row r="8153" spans="1:9" x14ac:dyDescent="0.35">
      <c r="A8153" t="s">
        <v>5051</v>
      </c>
      <c r="B8153" t="s">
        <v>50</v>
      </c>
      <c r="C8153" t="s">
        <v>4874</v>
      </c>
      <c r="D8153" t="s">
        <v>54</v>
      </c>
      <c r="E8153" s="103">
        <v>35124.232234224408</v>
      </c>
      <c r="F8153" s="103">
        <v>680752</v>
      </c>
      <c r="G8153" s="103">
        <v>10</v>
      </c>
      <c r="H8153" t="s">
        <v>54</v>
      </c>
      <c r="I8153" s="103"/>
    </row>
    <row r="8154" spans="1:9" x14ac:dyDescent="0.35">
      <c r="A8154" t="s">
        <v>5052</v>
      </c>
      <c r="B8154" t="s">
        <v>51</v>
      </c>
      <c r="C8154" t="s">
        <v>4874</v>
      </c>
      <c r="D8154" t="s">
        <v>40</v>
      </c>
      <c r="E8154" s="103">
        <v>2.0107001553847446E-2</v>
      </c>
      <c r="F8154" s="103">
        <v>680752</v>
      </c>
      <c r="G8154" s="103">
        <v>10</v>
      </c>
      <c r="H8154" t="s">
        <v>1078</v>
      </c>
      <c r="I8154" s="103"/>
    </row>
    <row r="8155" spans="1:9" x14ac:dyDescent="0.35">
      <c r="A8155" t="s">
        <v>7317</v>
      </c>
      <c r="B8155" t="s">
        <v>51</v>
      </c>
      <c r="C8155" t="s">
        <v>4874</v>
      </c>
      <c r="D8155" t="s">
        <v>5070</v>
      </c>
      <c r="E8155" s="103">
        <v>2.1500780446729009E-2</v>
      </c>
      <c r="F8155" s="103">
        <v>680752</v>
      </c>
      <c r="G8155" s="103">
        <v>10</v>
      </c>
      <c r="H8155" t="s">
        <v>1078</v>
      </c>
      <c r="I8155" s="103"/>
    </row>
    <row r="8156" spans="1:9" x14ac:dyDescent="0.35">
      <c r="A8156" t="s">
        <v>7318</v>
      </c>
      <c r="B8156" t="s">
        <v>51</v>
      </c>
      <c r="C8156" t="s">
        <v>4874</v>
      </c>
      <c r="D8156" t="s">
        <v>5071</v>
      </c>
      <c r="E8156" s="103">
        <v>2.0150120785864912E-2</v>
      </c>
      <c r="F8156" s="103">
        <v>680752</v>
      </c>
      <c r="G8156" s="103">
        <v>10</v>
      </c>
      <c r="H8156" t="s">
        <v>1078</v>
      </c>
      <c r="I8156" s="103"/>
    </row>
    <row r="8157" spans="1:9" x14ac:dyDescent="0.35">
      <c r="A8157" t="s">
        <v>7319</v>
      </c>
      <c r="B8157" t="s">
        <v>51</v>
      </c>
      <c r="C8157" t="s">
        <v>4874</v>
      </c>
      <c r="D8157" t="s">
        <v>5072</v>
      </c>
      <c r="E8157" s="103">
        <v>2.0283796190235844E-2</v>
      </c>
      <c r="F8157" s="103">
        <v>680752</v>
      </c>
      <c r="G8157" s="103">
        <v>10</v>
      </c>
      <c r="H8157" t="s">
        <v>1078</v>
      </c>
      <c r="I8157" s="103"/>
    </row>
    <row r="8158" spans="1:9" x14ac:dyDescent="0.35">
      <c r="A8158" t="s">
        <v>5053</v>
      </c>
      <c r="B8158" t="s">
        <v>51</v>
      </c>
      <c r="C8158" t="s">
        <v>4874</v>
      </c>
      <c r="D8158" t="s">
        <v>42</v>
      </c>
      <c r="E8158" s="103">
        <v>2.1488043235306811E-2</v>
      </c>
      <c r="F8158" s="103">
        <v>680752</v>
      </c>
      <c r="G8158" s="103">
        <v>10</v>
      </c>
      <c r="H8158" t="s">
        <v>1078</v>
      </c>
      <c r="I8158" s="103"/>
    </row>
    <row r="8159" spans="1:9" x14ac:dyDescent="0.35">
      <c r="A8159" t="s">
        <v>5054</v>
      </c>
      <c r="B8159" t="s">
        <v>51</v>
      </c>
      <c r="C8159" t="s">
        <v>4874</v>
      </c>
      <c r="D8159" t="s">
        <v>1767</v>
      </c>
      <c r="E8159" s="103">
        <v>2.1480365800679996E-2</v>
      </c>
      <c r="F8159" s="103">
        <v>680752</v>
      </c>
      <c r="G8159" s="103">
        <v>10</v>
      </c>
      <c r="H8159" t="s">
        <v>1078</v>
      </c>
      <c r="I8159" s="103"/>
    </row>
    <row r="8160" spans="1:9" x14ac:dyDescent="0.35">
      <c r="A8160" t="s">
        <v>5055</v>
      </c>
      <c r="B8160" t="s">
        <v>51</v>
      </c>
      <c r="C8160" t="s">
        <v>4874</v>
      </c>
      <c r="D8160" t="s">
        <v>1768</v>
      </c>
      <c r="E8160" s="103">
        <v>2.0005800305966555E-2</v>
      </c>
      <c r="F8160" s="103">
        <v>680752</v>
      </c>
      <c r="G8160" s="103">
        <v>10</v>
      </c>
      <c r="H8160" t="s">
        <v>1078</v>
      </c>
      <c r="I8160" s="103"/>
    </row>
    <row r="8161" spans="1:9" x14ac:dyDescent="0.35">
      <c r="A8161" t="s">
        <v>5056</v>
      </c>
      <c r="B8161" t="s">
        <v>51</v>
      </c>
      <c r="C8161" t="s">
        <v>4874</v>
      </c>
      <c r="D8161" t="s">
        <v>340</v>
      </c>
      <c r="E8161" s="103">
        <v>1.9801682404313195E-2</v>
      </c>
      <c r="F8161" s="103">
        <v>680752</v>
      </c>
      <c r="G8161" s="103">
        <v>10</v>
      </c>
      <c r="H8161" t="s">
        <v>1078</v>
      </c>
      <c r="I8161" s="103"/>
    </row>
    <row r="8162" spans="1:9" x14ac:dyDescent="0.35">
      <c r="A8162" t="s">
        <v>5057</v>
      </c>
      <c r="B8162" t="s">
        <v>51</v>
      </c>
      <c r="C8162" t="s">
        <v>4874</v>
      </c>
      <c r="D8162" t="s">
        <v>777</v>
      </c>
      <c r="E8162" s="103">
        <v>0.28426238541754867</v>
      </c>
      <c r="F8162" s="103">
        <v>680752</v>
      </c>
      <c r="G8162" s="103">
        <v>10</v>
      </c>
      <c r="H8162" t="s">
        <v>1078</v>
      </c>
      <c r="I8162" s="103"/>
    </row>
    <row r="8163" spans="1:9" x14ac:dyDescent="0.35">
      <c r="A8163" t="s">
        <v>5058</v>
      </c>
      <c r="B8163" t="s">
        <v>51</v>
      </c>
      <c r="C8163" t="s">
        <v>4874</v>
      </c>
      <c r="D8163" t="s">
        <v>776</v>
      </c>
      <c r="E8163" s="103">
        <v>0.64783970059023455</v>
      </c>
      <c r="F8163" s="103">
        <v>680752</v>
      </c>
      <c r="G8163" s="103">
        <v>10</v>
      </c>
      <c r="H8163" t="s">
        <v>1078</v>
      </c>
      <c r="I8163" s="103"/>
    </row>
    <row r="8164" spans="1:9" x14ac:dyDescent="0.35">
      <c r="A8164" t="s">
        <v>8815</v>
      </c>
      <c r="B8164" t="s">
        <v>47</v>
      </c>
      <c r="C8164" t="s">
        <v>7627</v>
      </c>
      <c r="D8164" t="s">
        <v>54</v>
      </c>
      <c r="E8164" s="103">
        <v>17660</v>
      </c>
      <c r="F8164" s="103">
        <v>680752</v>
      </c>
      <c r="G8164" s="103">
        <v>10</v>
      </c>
      <c r="H8164" t="s">
        <v>54</v>
      </c>
      <c r="I8164" s="103"/>
    </row>
    <row r="8165" spans="1:9" x14ac:dyDescent="0.35">
      <c r="A8165" t="s">
        <v>8816</v>
      </c>
      <c r="B8165" t="s">
        <v>48</v>
      </c>
      <c r="C8165" t="s">
        <v>7627</v>
      </c>
      <c r="D8165" t="s">
        <v>54</v>
      </c>
      <c r="E8165" s="103">
        <v>1487571465.9720757</v>
      </c>
      <c r="F8165" s="103">
        <v>680752</v>
      </c>
      <c r="G8165" s="103">
        <v>10</v>
      </c>
      <c r="H8165" t="s">
        <v>54</v>
      </c>
      <c r="I8165" s="103"/>
    </row>
    <row r="8166" spans="1:9" x14ac:dyDescent="0.35">
      <c r="A8166" t="s">
        <v>8817</v>
      </c>
      <c r="B8166" t="s">
        <v>49</v>
      </c>
      <c r="C8166" t="s">
        <v>7627</v>
      </c>
      <c r="D8166" t="s">
        <v>54</v>
      </c>
      <c r="E8166" s="103">
        <v>2.5941899546383998E-2</v>
      </c>
      <c r="F8166" s="103">
        <v>680752</v>
      </c>
      <c r="G8166" s="103">
        <v>10</v>
      </c>
      <c r="H8166" t="s">
        <v>54</v>
      </c>
      <c r="I8166" s="103"/>
    </row>
    <row r="8167" spans="1:9" x14ac:dyDescent="0.35">
      <c r="A8167" t="s">
        <v>8818</v>
      </c>
      <c r="B8167" t="s">
        <v>50</v>
      </c>
      <c r="C8167" t="s">
        <v>7627</v>
      </c>
      <c r="D8167" t="s">
        <v>54</v>
      </c>
      <c r="E8167" s="103">
        <v>2185.1885355784129</v>
      </c>
      <c r="F8167" s="103">
        <v>680752</v>
      </c>
      <c r="G8167" s="103">
        <v>10</v>
      </c>
      <c r="H8167" t="s">
        <v>54</v>
      </c>
      <c r="I8167" s="103"/>
    </row>
    <row r="8168" spans="1:9" x14ac:dyDescent="0.35">
      <c r="A8168" t="s">
        <v>8819</v>
      </c>
      <c r="B8168" t="s">
        <v>51</v>
      </c>
      <c r="C8168" t="s">
        <v>7627</v>
      </c>
      <c r="D8168" t="s">
        <v>40</v>
      </c>
      <c r="E8168" s="103">
        <v>1.6225345237671222E-2</v>
      </c>
      <c r="F8168" s="103">
        <v>680752</v>
      </c>
      <c r="G8168" s="103">
        <v>10</v>
      </c>
      <c r="H8168" t="s">
        <v>1078</v>
      </c>
      <c r="I8168" s="103"/>
    </row>
    <row r="8169" spans="1:9" x14ac:dyDescent="0.35">
      <c r="A8169" t="s">
        <v>8820</v>
      </c>
      <c r="B8169" t="s">
        <v>51</v>
      </c>
      <c r="C8169" t="s">
        <v>7627</v>
      </c>
      <c r="D8169" t="s">
        <v>5070</v>
      </c>
      <c r="E8169" s="103">
        <v>1.906169647456522E-2</v>
      </c>
      <c r="F8169" s="103">
        <v>680752</v>
      </c>
      <c r="G8169" s="103">
        <v>10</v>
      </c>
      <c r="H8169" t="s">
        <v>1078</v>
      </c>
      <c r="I8169" s="103"/>
    </row>
    <row r="8170" spans="1:9" x14ac:dyDescent="0.35">
      <c r="A8170" t="s">
        <v>8821</v>
      </c>
      <c r="B8170" t="s">
        <v>51</v>
      </c>
      <c r="C8170" t="s">
        <v>7627</v>
      </c>
      <c r="D8170" t="s">
        <v>5071</v>
      </c>
      <c r="E8170" s="103">
        <v>1.7265918144489658E-2</v>
      </c>
      <c r="F8170" s="103">
        <v>680752</v>
      </c>
      <c r="G8170" s="103">
        <v>10</v>
      </c>
      <c r="H8170" t="s">
        <v>1078</v>
      </c>
      <c r="I8170" s="103"/>
    </row>
    <row r="8171" spans="1:9" x14ac:dyDescent="0.35">
      <c r="A8171" t="s">
        <v>8822</v>
      </c>
      <c r="B8171" t="s">
        <v>51</v>
      </c>
      <c r="C8171" t="s">
        <v>7627</v>
      </c>
      <c r="D8171" t="s">
        <v>5072</v>
      </c>
      <c r="E8171" s="103">
        <v>1.7634525832138367E-2</v>
      </c>
      <c r="F8171" s="103">
        <v>680752</v>
      </c>
      <c r="G8171" s="103">
        <v>10</v>
      </c>
      <c r="H8171" t="s">
        <v>1078</v>
      </c>
      <c r="I8171" s="103"/>
    </row>
    <row r="8172" spans="1:9" x14ac:dyDescent="0.35">
      <c r="A8172" t="s">
        <v>8823</v>
      </c>
      <c r="B8172" t="s">
        <v>51</v>
      </c>
      <c r="C8172" t="s">
        <v>7627</v>
      </c>
      <c r="D8172" t="s">
        <v>42</v>
      </c>
      <c r="E8172" s="103">
        <v>1.9061012370122928E-2</v>
      </c>
      <c r="F8172" s="103">
        <v>680752</v>
      </c>
      <c r="G8172" s="103">
        <v>10</v>
      </c>
      <c r="H8172" t="s">
        <v>1078</v>
      </c>
      <c r="I8172" s="103"/>
    </row>
    <row r="8173" spans="1:9" x14ac:dyDescent="0.35">
      <c r="A8173" t="s">
        <v>8824</v>
      </c>
      <c r="B8173" t="s">
        <v>51</v>
      </c>
      <c r="C8173" t="s">
        <v>7627</v>
      </c>
      <c r="D8173" t="s">
        <v>1767</v>
      </c>
      <c r="E8173" s="103">
        <v>1.903723178494569E-2</v>
      </c>
      <c r="F8173" s="103">
        <v>680752</v>
      </c>
      <c r="G8173" s="103">
        <v>10</v>
      </c>
      <c r="H8173" t="s">
        <v>1078</v>
      </c>
      <c r="I8173" s="103"/>
    </row>
    <row r="8174" spans="1:9" x14ac:dyDescent="0.35">
      <c r="A8174" t="s">
        <v>8825</v>
      </c>
      <c r="B8174" t="s">
        <v>51</v>
      </c>
      <c r="C8174" t="s">
        <v>7627</v>
      </c>
      <c r="D8174" t="s">
        <v>1768</v>
      </c>
      <c r="E8174" s="103">
        <v>1.7497843407184795E-2</v>
      </c>
      <c r="F8174" s="103">
        <v>680752</v>
      </c>
      <c r="G8174" s="103">
        <v>10</v>
      </c>
      <c r="H8174" t="s">
        <v>1078</v>
      </c>
      <c r="I8174" s="103"/>
    </row>
    <row r="8175" spans="1:9" x14ac:dyDescent="0.35">
      <c r="A8175" t="s">
        <v>8826</v>
      </c>
      <c r="B8175" t="s">
        <v>51</v>
      </c>
      <c r="C8175" t="s">
        <v>7627</v>
      </c>
      <c r="D8175" t="s">
        <v>340</v>
      </c>
      <c r="E8175" s="103">
        <v>1.0504442969524927E-2</v>
      </c>
      <c r="F8175" s="103">
        <v>680752</v>
      </c>
      <c r="G8175" s="103">
        <v>10</v>
      </c>
      <c r="H8175" t="s">
        <v>1078</v>
      </c>
      <c r="I8175" s="103"/>
    </row>
    <row r="8176" spans="1:9" x14ac:dyDescent="0.35">
      <c r="A8176" t="s">
        <v>8827</v>
      </c>
      <c r="B8176" t="s">
        <v>51</v>
      </c>
      <c r="C8176" t="s">
        <v>7627</v>
      </c>
      <c r="D8176" t="s">
        <v>777</v>
      </c>
      <c r="E8176" s="103">
        <v>0.13545130107244052</v>
      </c>
      <c r="F8176" s="103">
        <v>680752</v>
      </c>
      <c r="G8176" s="103">
        <v>10</v>
      </c>
      <c r="H8176" t="s">
        <v>1078</v>
      </c>
      <c r="I8176" s="103"/>
    </row>
    <row r="8177" spans="1:9" x14ac:dyDescent="0.35">
      <c r="A8177" t="s">
        <v>8828</v>
      </c>
      <c r="B8177" t="s">
        <v>51</v>
      </c>
      <c r="C8177" t="s">
        <v>7627</v>
      </c>
      <c r="D8177" t="s">
        <v>776</v>
      </c>
      <c r="E8177" s="103">
        <v>0.35945979274635925</v>
      </c>
      <c r="F8177" s="103">
        <v>680752</v>
      </c>
      <c r="G8177" s="103">
        <v>10</v>
      </c>
      <c r="H8177" t="s">
        <v>1078</v>
      </c>
      <c r="I8177" s="103"/>
    </row>
    <row r="8178" spans="1:9" x14ac:dyDescent="0.35">
      <c r="A8178" t="s">
        <v>8829</v>
      </c>
      <c r="B8178" t="s">
        <v>47</v>
      </c>
      <c r="C8178" t="s">
        <v>7628</v>
      </c>
      <c r="D8178" t="s">
        <v>54</v>
      </c>
      <c r="E8178" s="103">
        <v>76621</v>
      </c>
      <c r="F8178" s="103">
        <v>680752</v>
      </c>
      <c r="G8178" s="103">
        <v>10</v>
      </c>
      <c r="H8178" t="s">
        <v>54</v>
      </c>
      <c r="I8178" s="103"/>
    </row>
    <row r="8179" spans="1:9" x14ac:dyDescent="0.35">
      <c r="A8179" t="s">
        <v>8830</v>
      </c>
      <c r="B8179" t="s">
        <v>48</v>
      </c>
      <c r="C8179" t="s">
        <v>7628</v>
      </c>
      <c r="D8179" t="s">
        <v>54</v>
      </c>
      <c r="E8179" s="103">
        <v>2824127519.70644</v>
      </c>
      <c r="F8179" s="103">
        <v>680752</v>
      </c>
      <c r="G8179" s="103">
        <v>10</v>
      </c>
      <c r="H8179" t="s">
        <v>54</v>
      </c>
      <c r="I8179" s="103"/>
    </row>
    <row r="8180" spans="1:9" x14ac:dyDescent="0.35">
      <c r="A8180" t="s">
        <v>8831</v>
      </c>
      <c r="B8180" t="s">
        <v>49</v>
      </c>
      <c r="C8180" t="s">
        <v>7628</v>
      </c>
      <c r="D8180" t="s">
        <v>54</v>
      </c>
      <c r="E8180" s="103">
        <v>0.11255347027992572</v>
      </c>
      <c r="F8180" s="103">
        <v>680752</v>
      </c>
      <c r="G8180" s="103">
        <v>10</v>
      </c>
      <c r="H8180" t="s">
        <v>54</v>
      </c>
      <c r="I8180" s="103"/>
    </row>
    <row r="8181" spans="1:9" x14ac:dyDescent="0.35">
      <c r="A8181" t="s">
        <v>8832</v>
      </c>
      <c r="B8181" t="s">
        <v>50</v>
      </c>
      <c r="C8181" t="s">
        <v>7628</v>
      </c>
      <c r="D8181" t="s">
        <v>54</v>
      </c>
      <c r="E8181" s="103">
        <v>4148.5409072708417</v>
      </c>
      <c r="F8181" s="103">
        <v>680752</v>
      </c>
      <c r="G8181" s="103">
        <v>10</v>
      </c>
      <c r="H8181" t="s">
        <v>54</v>
      </c>
      <c r="I8181" s="103"/>
    </row>
    <row r="8182" spans="1:9" x14ac:dyDescent="0.35">
      <c r="A8182" t="s">
        <v>8833</v>
      </c>
      <c r="B8182" t="s">
        <v>51</v>
      </c>
      <c r="C8182" t="s">
        <v>7628</v>
      </c>
      <c r="D8182" t="s">
        <v>40</v>
      </c>
      <c r="E8182" s="103">
        <v>7.2646224687692058E-3</v>
      </c>
      <c r="F8182" s="103">
        <v>680752</v>
      </c>
      <c r="G8182" s="103">
        <v>10</v>
      </c>
      <c r="H8182" t="s">
        <v>1078</v>
      </c>
      <c r="I8182" s="103"/>
    </row>
    <row r="8183" spans="1:9" x14ac:dyDescent="0.35">
      <c r="A8183" t="s">
        <v>8834</v>
      </c>
      <c r="B8183" t="s">
        <v>51</v>
      </c>
      <c r="C8183" t="s">
        <v>7628</v>
      </c>
      <c r="D8183" t="s">
        <v>5070</v>
      </c>
      <c r="E8183" s="103">
        <v>7.6813364314918236E-3</v>
      </c>
      <c r="F8183" s="103">
        <v>680752</v>
      </c>
      <c r="G8183" s="103">
        <v>10</v>
      </c>
      <c r="H8183" t="s">
        <v>1078</v>
      </c>
      <c r="I8183" s="103"/>
    </row>
    <row r="8184" spans="1:9" x14ac:dyDescent="0.35">
      <c r="A8184" t="s">
        <v>8835</v>
      </c>
      <c r="B8184" t="s">
        <v>51</v>
      </c>
      <c r="C8184" t="s">
        <v>7628</v>
      </c>
      <c r="D8184" t="s">
        <v>5071</v>
      </c>
      <c r="E8184" s="103">
        <v>7.4193345180655276E-3</v>
      </c>
      <c r="F8184" s="103">
        <v>680752</v>
      </c>
      <c r="G8184" s="103">
        <v>10</v>
      </c>
      <c r="H8184" t="s">
        <v>1078</v>
      </c>
      <c r="I8184" s="103"/>
    </row>
    <row r="8185" spans="1:9" x14ac:dyDescent="0.35">
      <c r="A8185" t="s">
        <v>8836</v>
      </c>
      <c r="B8185" t="s">
        <v>51</v>
      </c>
      <c r="C8185" t="s">
        <v>7628</v>
      </c>
      <c r="D8185" t="s">
        <v>5072</v>
      </c>
      <c r="E8185" s="103">
        <v>7.6431728514205332E-3</v>
      </c>
      <c r="F8185" s="103">
        <v>680752</v>
      </c>
      <c r="G8185" s="103">
        <v>10</v>
      </c>
      <c r="H8185" t="s">
        <v>1078</v>
      </c>
      <c r="I8185" s="103"/>
    </row>
    <row r="8186" spans="1:9" x14ac:dyDescent="0.35">
      <c r="A8186" t="s">
        <v>8837</v>
      </c>
      <c r="B8186" t="s">
        <v>51</v>
      </c>
      <c r="C8186" t="s">
        <v>7628</v>
      </c>
      <c r="D8186" t="s">
        <v>42</v>
      </c>
      <c r="E8186" s="103">
        <v>7.6795523284420202E-3</v>
      </c>
      <c r="F8186" s="103">
        <v>680752</v>
      </c>
      <c r="G8186" s="103">
        <v>10</v>
      </c>
      <c r="H8186" t="s">
        <v>1078</v>
      </c>
      <c r="I8186" s="103"/>
    </row>
    <row r="8187" spans="1:9" x14ac:dyDescent="0.35">
      <c r="A8187" t="s">
        <v>8838</v>
      </c>
      <c r="B8187" t="s">
        <v>51</v>
      </c>
      <c r="C8187" t="s">
        <v>7628</v>
      </c>
      <c r="D8187" t="s">
        <v>1767</v>
      </c>
      <c r="E8187" s="103">
        <v>7.6757119815782883E-3</v>
      </c>
      <c r="F8187" s="103">
        <v>680752</v>
      </c>
      <c r="G8187" s="103">
        <v>10</v>
      </c>
      <c r="H8187" t="s">
        <v>1078</v>
      </c>
      <c r="I8187" s="103"/>
    </row>
    <row r="8188" spans="1:9" x14ac:dyDescent="0.35">
      <c r="A8188" t="s">
        <v>8839</v>
      </c>
      <c r="B8188" t="s">
        <v>51</v>
      </c>
      <c r="C8188" t="s">
        <v>7628</v>
      </c>
      <c r="D8188" t="s">
        <v>1768</v>
      </c>
      <c r="E8188" s="103">
        <v>6.9480610602711216E-3</v>
      </c>
      <c r="F8188" s="103">
        <v>680752</v>
      </c>
      <c r="G8188" s="103">
        <v>10</v>
      </c>
      <c r="H8188" t="s">
        <v>1078</v>
      </c>
      <c r="I8188" s="103"/>
    </row>
    <row r="8189" spans="1:9" x14ac:dyDescent="0.35">
      <c r="A8189" t="s">
        <v>8840</v>
      </c>
      <c r="B8189" t="s">
        <v>51</v>
      </c>
      <c r="C8189" t="s">
        <v>7628</v>
      </c>
      <c r="D8189" t="s">
        <v>340</v>
      </c>
      <c r="E8189" s="103">
        <v>5.4404759293134311E-3</v>
      </c>
      <c r="F8189" s="103">
        <v>680752</v>
      </c>
      <c r="G8189" s="103">
        <v>10</v>
      </c>
      <c r="H8189" t="s">
        <v>1078</v>
      </c>
      <c r="I8189" s="103"/>
    </row>
    <row r="8190" spans="1:9" x14ac:dyDescent="0.35">
      <c r="A8190" t="s">
        <v>8841</v>
      </c>
      <c r="B8190" t="s">
        <v>51</v>
      </c>
      <c r="C8190" t="s">
        <v>7628</v>
      </c>
      <c r="D8190" t="s">
        <v>777</v>
      </c>
      <c r="E8190" s="103">
        <v>5.8990477633817144E-2</v>
      </c>
      <c r="F8190" s="103">
        <v>680752</v>
      </c>
      <c r="G8190" s="103">
        <v>10</v>
      </c>
      <c r="H8190" t="s">
        <v>1078</v>
      </c>
      <c r="I8190" s="103"/>
    </row>
    <row r="8191" spans="1:9" x14ac:dyDescent="0.35">
      <c r="A8191" t="s">
        <v>8842</v>
      </c>
      <c r="B8191" t="s">
        <v>51</v>
      </c>
      <c r="C8191" t="s">
        <v>7628</v>
      </c>
      <c r="D8191" t="s">
        <v>776</v>
      </c>
      <c r="E8191" s="103">
        <v>0.15711645818478776</v>
      </c>
      <c r="F8191" s="103">
        <v>680752</v>
      </c>
      <c r="G8191" s="103">
        <v>10</v>
      </c>
      <c r="H8191" t="s">
        <v>1078</v>
      </c>
      <c r="I8191" s="103"/>
    </row>
    <row r="8192" spans="1:9" x14ac:dyDescent="0.35">
      <c r="A8192" t="s">
        <v>8843</v>
      </c>
      <c r="B8192" t="s">
        <v>47</v>
      </c>
      <c r="C8192" t="s">
        <v>7629</v>
      </c>
      <c r="D8192" t="s">
        <v>54</v>
      </c>
      <c r="E8192" s="103">
        <v>174846</v>
      </c>
      <c r="F8192" s="103">
        <v>680752</v>
      </c>
      <c r="G8192" s="103">
        <v>10</v>
      </c>
      <c r="H8192" t="s">
        <v>54</v>
      </c>
      <c r="I8192" s="103"/>
    </row>
    <row r="8193" spans="1:9" x14ac:dyDescent="0.35">
      <c r="A8193" t="s">
        <v>8844</v>
      </c>
      <c r="B8193" t="s">
        <v>48</v>
      </c>
      <c r="C8193" t="s">
        <v>7629</v>
      </c>
      <c r="D8193" t="s">
        <v>54</v>
      </c>
      <c r="E8193" s="103">
        <v>33502457604.727901</v>
      </c>
      <c r="F8193" s="103">
        <v>680752</v>
      </c>
      <c r="G8193" s="103">
        <v>10</v>
      </c>
      <c r="H8193" t="s">
        <v>54</v>
      </c>
      <c r="I8193" s="103"/>
    </row>
    <row r="8194" spans="1:9" x14ac:dyDescent="0.35">
      <c r="A8194" t="s">
        <v>8845</v>
      </c>
      <c r="B8194" t="s">
        <v>49</v>
      </c>
      <c r="C8194" t="s">
        <v>7629</v>
      </c>
      <c r="D8194" t="s">
        <v>54</v>
      </c>
      <c r="E8194" s="103">
        <v>0.25684243307401228</v>
      </c>
      <c r="F8194" s="103">
        <v>680752</v>
      </c>
      <c r="G8194" s="103">
        <v>10</v>
      </c>
      <c r="H8194" t="s">
        <v>54</v>
      </c>
      <c r="I8194" s="103"/>
    </row>
    <row r="8195" spans="1:9" x14ac:dyDescent="0.35">
      <c r="A8195" t="s">
        <v>8846</v>
      </c>
      <c r="B8195" t="s">
        <v>50</v>
      </c>
      <c r="C8195" t="s">
        <v>7629</v>
      </c>
      <c r="D8195" t="s">
        <v>54</v>
      </c>
      <c r="E8195" s="103">
        <v>49213.895228699883</v>
      </c>
      <c r="F8195" s="103">
        <v>680752</v>
      </c>
      <c r="G8195" s="103">
        <v>10</v>
      </c>
      <c r="H8195" t="s">
        <v>54</v>
      </c>
      <c r="I8195" s="103"/>
    </row>
    <row r="8196" spans="1:9" x14ac:dyDescent="0.35">
      <c r="A8196" t="s">
        <v>8847</v>
      </c>
      <c r="B8196" t="s">
        <v>51</v>
      </c>
      <c r="C8196" t="s">
        <v>7629</v>
      </c>
      <c r="D8196" t="s">
        <v>40</v>
      </c>
      <c r="E8196" s="103">
        <v>1.6320383346294438E-2</v>
      </c>
      <c r="F8196" s="103">
        <v>680752</v>
      </c>
      <c r="G8196" s="103">
        <v>10</v>
      </c>
      <c r="H8196" t="s">
        <v>1078</v>
      </c>
      <c r="I8196" s="103"/>
    </row>
    <row r="8197" spans="1:9" x14ac:dyDescent="0.35">
      <c r="A8197" t="s">
        <v>8848</v>
      </c>
      <c r="B8197" t="s">
        <v>51</v>
      </c>
      <c r="C8197" t="s">
        <v>7629</v>
      </c>
      <c r="D8197" t="s">
        <v>5070</v>
      </c>
      <c r="E8197" s="103">
        <v>8.8454338969092508E-2</v>
      </c>
      <c r="F8197" s="103">
        <v>680752</v>
      </c>
      <c r="G8197" s="103">
        <v>10</v>
      </c>
      <c r="H8197" t="s">
        <v>1078</v>
      </c>
      <c r="I8197" s="103"/>
    </row>
    <row r="8198" spans="1:9" x14ac:dyDescent="0.35">
      <c r="A8198" t="s">
        <v>8849</v>
      </c>
      <c r="B8198" t="s">
        <v>51</v>
      </c>
      <c r="C8198" t="s">
        <v>7629</v>
      </c>
      <c r="D8198" t="s">
        <v>5071</v>
      </c>
      <c r="E8198" s="103">
        <v>1.7134672403113161E-2</v>
      </c>
      <c r="F8198" s="103">
        <v>680752</v>
      </c>
      <c r="G8198" s="103">
        <v>10</v>
      </c>
      <c r="H8198" t="s">
        <v>1078</v>
      </c>
      <c r="I8198" s="103"/>
    </row>
    <row r="8199" spans="1:9" x14ac:dyDescent="0.35">
      <c r="A8199" t="s">
        <v>8850</v>
      </c>
      <c r="B8199" t="s">
        <v>51</v>
      </c>
      <c r="C8199" t="s">
        <v>7629</v>
      </c>
      <c r="D8199" t="s">
        <v>5072</v>
      </c>
      <c r="E8199" s="103">
        <v>1.7632906543060874E-2</v>
      </c>
      <c r="F8199" s="103">
        <v>680752</v>
      </c>
      <c r="G8199" s="103">
        <v>10</v>
      </c>
      <c r="H8199" t="s">
        <v>1078</v>
      </c>
      <c r="I8199" s="103"/>
    </row>
    <row r="8200" spans="1:9" x14ac:dyDescent="0.35">
      <c r="A8200" t="s">
        <v>8851</v>
      </c>
      <c r="B8200" t="s">
        <v>51</v>
      </c>
      <c r="C8200" t="s">
        <v>7629</v>
      </c>
      <c r="D8200" t="s">
        <v>42</v>
      </c>
      <c r="E8200" s="103">
        <v>2.1186569044302077</v>
      </c>
      <c r="F8200" s="103">
        <v>680752</v>
      </c>
      <c r="G8200" s="103">
        <v>10</v>
      </c>
      <c r="H8200" t="s">
        <v>1078</v>
      </c>
      <c r="I8200" s="103"/>
    </row>
    <row r="8201" spans="1:9" x14ac:dyDescent="0.35">
      <c r="A8201" t="s">
        <v>8852</v>
      </c>
      <c r="B8201" t="s">
        <v>51</v>
      </c>
      <c r="C8201" t="s">
        <v>7629</v>
      </c>
      <c r="D8201" t="s">
        <v>1767</v>
      </c>
      <c r="E8201" s="103">
        <v>2.2042152448868944</v>
      </c>
      <c r="F8201" s="103">
        <v>680752</v>
      </c>
      <c r="G8201" s="103">
        <v>10</v>
      </c>
      <c r="H8201" t="s">
        <v>1078</v>
      </c>
      <c r="I8201" s="103"/>
    </row>
    <row r="8202" spans="1:9" x14ac:dyDescent="0.35">
      <c r="A8202" t="s">
        <v>8853</v>
      </c>
      <c r="B8202" t="s">
        <v>51</v>
      </c>
      <c r="C8202" t="s">
        <v>7629</v>
      </c>
      <c r="D8202" t="s">
        <v>1768</v>
      </c>
      <c r="E8202" s="103">
        <v>0.47277472251302805</v>
      </c>
      <c r="F8202" s="103">
        <v>680752</v>
      </c>
      <c r="G8202" s="103">
        <v>10</v>
      </c>
      <c r="H8202" t="s">
        <v>1078</v>
      </c>
      <c r="I8202" s="103"/>
    </row>
    <row r="8203" spans="1:9" x14ac:dyDescent="0.35">
      <c r="A8203" t="s">
        <v>8854</v>
      </c>
      <c r="B8203" t="s">
        <v>51</v>
      </c>
      <c r="C8203" t="s">
        <v>7629</v>
      </c>
      <c r="D8203" t="s">
        <v>340</v>
      </c>
      <c r="E8203" s="103">
        <v>1.5512456592911054E-2</v>
      </c>
      <c r="F8203" s="103">
        <v>680752</v>
      </c>
      <c r="G8203" s="103">
        <v>10</v>
      </c>
      <c r="H8203" t="s">
        <v>1078</v>
      </c>
      <c r="I8203" s="103"/>
    </row>
    <row r="8204" spans="1:9" x14ac:dyDescent="0.35">
      <c r="A8204" t="s">
        <v>8855</v>
      </c>
      <c r="B8204" t="s">
        <v>51</v>
      </c>
      <c r="C8204" t="s">
        <v>7629</v>
      </c>
      <c r="D8204" t="s">
        <v>777</v>
      </c>
      <c r="E8204" s="103">
        <v>0.32161752842339181</v>
      </c>
      <c r="F8204" s="103">
        <v>680752</v>
      </c>
      <c r="G8204" s="103">
        <v>10</v>
      </c>
      <c r="H8204" t="s">
        <v>1078</v>
      </c>
      <c r="I8204" s="103"/>
    </row>
    <row r="8205" spans="1:9" x14ac:dyDescent="0.35">
      <c r="A8205" t="s">
        <v>8856</v>
      </c>
      <c r="B8205" t="s">
        <v>51</v>
      </c>
      <c r="C8205" t="s">
        <v>7629</v>
      </c>
      <c r="D8205" t="s">
        <v>776</v>
      </c>
      <c r="E8205" s="103">
        <v>0.82604718560283785</v>
      </c>
      <c r="F8205" s="103">
        <v>680752</v>
      </c>
      <c r="G8205" s="103">
        <v>10</v>
      </c>
      <c r="H8205" t="s">
        <v>1078</v>
      </c>
      <c r="I8205" s="103"/>
    </row>
    <row r="8206" spans="1:9" x14ac:dyDescent="0.35">
      <c r="A8206" t="s">
        <v>8857</v>
      </c>
      <c r="B8206" t="s">
        <v>47</v>
      </c>
      <c r="C8206" t="s">
        <v>7630</v>
      </c>
      <c r="D8206" t="s">
        <v>54</v>
      </c>
      <c r="E8206" s="103">
        <v>206875</v>
      </c>
      <c r="F8206" s="103">
        <v>680752</v>
      </c>
      <c r="G8206" s="103">
        <v>10</v>
      </c>
      <c r="H8206" t="s">
        <v>54</v>
      </c>
      <c r="I8206" s="103"/>
    </row>
    <row r="8207" spans="1:9" x14ac:dyDescent="0.35">
      <c r="A8207" t="s">
        <v>8858</v>
      </c>
      <c r="B8207" t="s">
        <v>48</v>
      </c>
      <c r="C8207" t="s">
        <v>7630</v>
      </c>
      <c r="D8207" t="s">
        <v>54</v>
      </c>
      <c r="E8207" s="103">
        <v>36285020181.212906</v>
      </c>
      <c r="F8207" s="103">
        <v>680752</v>
      </c>
      <c r="G8207" s="103">
        <v>10</v>
      </c>
      <c r="H8207" t="s">
        <v>54</v>
      </c>
      <c r="I8207" s="103"/>
    </row>
    <row r="8208" spans="1:9" x14ac:dyDescent="0.35">
      <c r="A8208" t="s">
        <v>8859</v>
      </c>
      <c r="B8208" t="s">
        <v>49</v>
      </c>
      <c r="C8208" t="s">
        <v>7630</v>
      </c>
      <c r="D8208" t="s">
        <v>54</v>
      </c>
      <c r="E8208" s="103">
        <v>0.30389187251745131</v>
      </c>
      <c r="F8208" s="103">
        <v>680752</v>
      </c>
      <c r="G8208" s="103">
        <v>10</v>
      </c>
      <c r="H8208" t="s">
        <v>54</v>
      </c>
      <c r="I8208" s="103"/>
    </row>
    <row r="8209" spans="1:9" x14ac:dyDescent="0.35">
      <c r="A8209" t="s">
        <v>8860</v>
      </c>
      <c r="B8209" t="s">
        <v>50</v>
      </c>
      <c r="C8209" t="s">
        <v>7630</v>
      </c>
      <c r="D8209" t="s">
        <v>54</v>
      </c>
      <c r="E8209" s="103">
        <v>53301.378741763379</v>
      </c>
      <c r="F8209" s="103">
        <v>680752</v>
      </c>
      <c r="G8209" s="103">
        <v>10</v>
      </c>
      <c r="H8209" t="s">
        <v>54</v>
      </c>
      <c r="I8209" s="103"/>
    </row>
    <row r="8210" spans="1:9" x14ac:dyDescent="0.35">
      <c r="A8210" t="s">
        <v>8861</v>
      </c>
      <c r="B8210" t="s">
        <v>51</v>
      </c>
      <c r="C8210" t="s">
        <v>7630</v>
      </c>
      <c r="D8210" t="s">
        <v>40</v>
      </c>
      <c r="E8210" s="103">
        <v>1.6406990409424116E-2</v>
      </c>
      <c r="F8210" s="103">
        <v>680752</v>
      </c>
      <c r="G8210" s="103">
        <v>10</v>
      </c>
      <c r="H8210" t="s">
        <v>1078</v>
      </c>
      <c r="I8210" s="103"/>
    </row>
    <row r="8211" spans="1:9" x14ac:dyDescent="0.35">
      <c r="A8211" t="s">
        <v>8862</v>
      </c>
      <c r="B8211" t="s">
        <v>51</v>
      </c>
      <c r="C8211" t="s">
        <v>7630</v>
      </c>
      <c r="D8211" t="s">
        <v>5070</v>
      </c>
      <c r="E8211" s="103">
        <v>7.7196660379458701E-2</v>
      </c>
      <c r="F8211" s="103">
        <v>680752</v>
      </c>
      <c r="G8211" s="103">
        <v>10</v>
      </c>
      <c r="H8211" t="s">
        <v>1078</v>
      </c>
      <c r="I8211" s="103"/>
    </row>
    <row r="8212" spans="1:9" x14ac:dyDescent="0.35">
      <c r="A8212" t="s">
        <v>8863</v>
      </c>
      <c r="B8212" t="s">
        <v>51</v>
      </c>
      <c r="C8212" t="s">
        <v>7630</v>
      </c>
      <c r="D8212" t="s">
        <v>5071</v>
      </c>
      <c r="E8212" s="103">
        <v>1.7099584226551966E-2</v>
      </c>
      <c r="F8212" s="103">
        <v>680752</v>
      </c>
      <c r="G8212" s="103">
        <v>10</v>
      </c>
      <c r="H8212" t="s">
        <v>1078</v>
      </c>
      <c r="I8212" s="103"/>
    </row>
    <row r="8213" spans="1:9" x14ac:dyDescent="0.35">
      <c r="A8213" t="s">
        <v>8864</v>
      </c>
      <c r="B8213" t="s">
        <v>51</v>
      </c>
      <c r="C8213" t="s">
        <v>7630</v>
      </c>
      <c r="D8213" t="s">
        <v>5072</v>
      </c>
      <c r="E8213" s="103">
        <v>1.7556611540327616E-2</v>
      </c>
      <c r="F8213" s="103">
        <v>680752</v>
      </c>
      <c r="G8213" s="103">
        <v>10</v>
      </c>
      <c r="H8213" t="s">
        <v>1078</v>
      </c>
      <c r="I8213" s="103"/>
    </row>
    <row r="8214" spans="1:9" x14ac:dyDescent="0.35">
      <c r="A8214" t="s">
        <v>8865</v>
      </c>
      <c r="B8214" t="s">
        <v>51</v>
      </c>
      <c r="C8214" t="s">
        <v>7630</v>
      </c>
      <c r="D8214" t="s">
        <v>42</v>
      </c>
      <c r="E8214" s="103">
        <v>1.7898780348372818</v>
      </c>
      <c r="F8214" s="103">
        <v>680752</v>
      </c>
      <c r="G8214" s="103">
        <v>10</v>
      </c>
      <c r="H8214" t="s">
        <v>1078</v>
      </c>
      <c r="I8214" s="103"/>
    </row>
    <row r="8215" spans="1:9" x14ac:dyDescent="0.35">
      <c r="A8215" t="s">
        <v>8866</v>
      </c>
      <c r="B8215" t="s">
        <v>51</v>
      </c>
      <c r="C8215" t="s">
        <v>7630</v>
      </c>
      <c r="D8215" t="s">
        <v>1767</v>
      </c>
      <c r="E8215" s="103">
        <v>1.8630162702304573</v>
      </c>
      <c r="F8215" s="103">
        <v>680752</v>
      </c>
      <c r="G8215" s="103">
        <v>10</v>
      </c>
      <c r="H8215" t="s">
        <v>1078</v>
      </c>
      <c r="I8215" s="103"/>
    </row>
    <row r="8216" spans="1:9" x14ac:dyDescent="0.35">
      <c r="A8216" t="s">
        <v>8867</v>
      </c>
      <c r="B8216" t="s">
        <v>51</v>
      </c>
      <c r="C8216" t="s">
        <v>7630</v>
      </c>
      <c r="D8216" t="s">
        <v>1768</v>
      </c>
      <c r="E8216" s="103">
        <v>0.40138788935123704</v>
      </c>
      <c r="F8216" s="103">
        <v>680752</v>
      </c>
      <c r="G8216" s="103">
        <v>10</v>
      </c>
      <c r="H8216" t="s">
        <v>1078</v>
      </c>
      <c r="I8216" s="103"/>
    </row>
    <row r="8217" spans="1:9" x14ac:dyDescent="0.35">
      <c r="A8217" t="s">
        <v>8868</v>
      </c>
      <c r="B8217" t="s">
        <v>51</v>
      </c>
      <c r="C8217" t="s">
        <v>7630</v>
      </c>
      <c r="D8217" t="s">
        <v>340</v>
      </c>
      <c r="E8217" s="103">
        <v>1.5697897707686148E-2</v>
      </c>
      <c r="F8217" s="103">
        <v>680752</v>
      </c>
      <c r="G8217" s="103">
        <v>10</v>
      </c>
      <c r="H8217" t="s">
        <v>1078</v>
      </c>
      <c r="I8217" s="103"/>
    </row>
    <row r="8218" spans="1:9" x14ac:dyDescent="0.35">
      <c r="A8218" t="s">
        <v>8869</v>
      </c>
      <c r="B8218" t="s">
        <v>51</v>
      </c>
      <c r="C8218" t="s">
        <v>7630</v>
      </c>
      <c r="D8218" t="s">
        <v>777</v>
      </c>
      <c r="E8218" s="103">
        <v>0.29420822372620803</v>
      </c>
      <c r="F8218" s="103">
        <v>680752</v>
      </c>
      <c r="G8218" s="103">
        <v>10</v>
      </c>
      <c r="H8218" t="s">
        <v>1078</v>
      </c>
      <c r="I8218" s="103"/>
    </row>
    <row r="8219" spans="1:9" x14ac:dyDescent="0.35">
      <c r="A8219" t="s">
        <v>8870</v>
      </c>
      <c r="B8219" t="s">
        <v>51</v>
      </c>
      <c r="C8219" t="s">
        <v>7630</v>
      </c>
      <c r="D8219" t="s">
        <v>776</v>
      </c>
      <c r="E8219" s="103">
        <v>0.75602283394236747</v>
      </c>
      <c r="F8219" s="103">
        <v>680752</v>
      </c>
      <c r="G8219" s="103">
        <v>10</v>
      </c>
      <c r="H8219" t="s">
        <v>1078</v>
      </c>
      <c r="I8219" s="103"/>
    </row>
    <row r="8220" spans="1:9" x14ac:dyDescent="0.35">
      <c r="A8220" t="s">
        <v>778</v>
      </c>
      <c r="B8220" t="s">
        <v>784</v>
      </c>
      <c r="C8220" t="s">
        <v>40</v>
      </c>
      <c r="D8220" t="s">
        <v>54</v>
      </c>
      <c r="E8220" s="103">
        <v>0.51670760000000004</v>
      </c>
      <c r="F8220" s="103">
        <v>6782434</v>
      </c>
      <c r="G8220" s="103"/>
      <c r="H8220" t="s">
        <v>54</v>
      </c>
      <c r="I8220" s="103">
        <v>1</v>
      </c>
    </row>
    <row r="8221" spans="1:9" x14ac:dyDescent="0.35">
      <c r="A8221" t="s">
        <v>779</v>
      </c>
      <c r="B8221" t="s">
        <v>785</v>
      </c>
      <c r="C8221" t="s">
        <v>40</v>
      </c>
      <c r="D8221" t="s">
        <v>54</v>
      </c>
      <c r="E8221" s="103">
        <v>0.55490649999999997</v>
      </c>
      <c r="F8221" s="103">
        <v>6782434</v>
      </c>
      <c r="G8221" s="103"/>
      <c r="H8221" t="s">
        <v>54</v>
      </c>
      <c r="I8221" s="103">
        <v>1</v>
      </c>
    </row>
    <row r="8222" spans="1:9" x14ac:dyDescent="0.35">
      <c r="A8222" t="s">
        <v>7320</v>
      </c>
      <c r="B8222" t="s">
        <v>784</v>
      </c>
      <c r="C8222" t="s">
        <v>5070</v>
      </c>
      <c r="D8222" t="s">
        <v>54</v>
      </c>
      <c r="E8222" s="103">
        <v>0.49381000000000003</v>
      </c>
      <c r="F8222" s="103">
        <v>6782434</v>
      </c>
      <c r="G8222" s="103"/>
      <c r="H8222" t="s">
        <v>54</v>
      </c>
      <c r="I8222" s="103">
        <v>1</v>
      </c>
    </row>
    <row r="8223" spans="1:9" x14ac:dyDescent="0.35">
      <c r="A8223" t="s">
        <v>7321</v>
      </c>
      <c r="B8223" t="s">
        <v>785</v>
      </c>
      <c r="C8223" t="s">
        <v>5070</v>
      </c>
      <c r="D8223" t="s">
        <v>54</v>
      </c>
      <c r="E8223" s="103">
        <v>0.48335489999999998</v>
      </c>
      <c r="F8223" s="103">
        <v>6782434</v>
      </c>
      <c r="G8223" s="103"/>
      <c r="H8223" t="s">
        <v>54</v>
      </c>
      <c r="I8223" s="103">
        <v>1</v>
      </c>
    </row>
    <row r="8224" spans="1:9" x14ac:dyDescent="0.35">
      <c r="A8224" t="s">
        <v>7322</v>
      </c>
      <c r="B8224" t="s">
        <v>784</v>
      </c>
      <c r="C8224" t="s">
        <v>5071</v>
      </c>
      <c r="D8224" t="s">
        <v>54</v>
      </c>
      <c r="E8224" s="103">
        <v>0.5157081</v>
      </c>
      <c r="F8224" s="103">
        <v>6782434</v>
      </c>
      <c r="G8224" s="103"/>
      <c r="H8224" t="s">
        <v>54</v>
      </c>
      <c r="I8224" s="103">
        <v>1</v>
      </c>
    </row>
    <row r="8225" spans="1:9" x14ac:dyDescent="0.35">
      <c r="A8225" t="s">
        <v>7323</v>
      </c>
      <c r="B8225" t="s">
        <v>785</v>
      </c>
      <c r="C8225" t="s">
        <v>5071</v>
      </c>
      <c r="D8225" t="s">
        <v>54</v>
      </c>
      <c r="E8225" s="103">
        <v>0.54911500000000002</v>
      </c>
      <c r="F8225" s="103">
        <v>6782434</v>
      </c>
      <c r="G8225" s="103"/>
      <c r="H8225" t="s">
        <v>54</v>
      </c>
      <c r="I8225" s="103">
        <v>1</v>
      </c>
    </row>
    <row r="8226" spans="1:9" x14ac:dyDescent="0.35">
      <c r="A8226" t="s">
        <v>7390</v>
      </c>
      <c r="B8226" t="s">
        <v>784</v>
      </c>
      <c r="C8226" t="s">
        <v>5072</v>
      </c>
      <c r="D8226" t="s">
        <v>54</v>
      </c>
      <c r="E8226" s="103">
        <v>0.5115942</v>
      </c>
      <c r="F8226" s="103">
        <v>6782434</v>
      </c>
      <c r="G8226" s="103"/>
      <c r="H8226" t="s">
        <v>54</v>
      </c>
      <c r="I8226" s="103">
        <v>1</v>
      </c>
    </row>
    <row r="8227" spans="1:9" x14ac:dyDescent="0.35">
      <c r="A8227" t="s">
        <v>7391</v>
      </c>
      <c r="B8227" t="s">
        <v>785</v>
      </c>
      <c r="C8227" t="s">
        <v>5072</v>
      </c>
      <c r="D8227" t="s">
        <v>54</v>
      </c>
      <c r="E8227" s="103">
        <v>0.5465778</v>
      </c>
      <c r="F8227" s="103">
        <v>6782434</v>
      </c>
      <c r="G8227" s="103"/>
      <c r="H8227" t="s">
        <v>54</v>
      </c>
      <c r="I8227" s="103">
        <v>1</v>
      </c>
    </row>
    <row r="8228" spans="1:9" x14ac:dyDescent="0.35">
      <c r="A8228" t="s">
        <v>780</v>
      </c>
      <c r="B8228" t="s">
        <v>784</v>
      </c>
      <c r="C8228" t="s">
        <v>42</v>
      </c>
      <c r="D8228" t="s">
        <v>54</v>
      </c>
      <c r="E8228" s="103">
        <v>0.48786439999999998</v>
      </c>
      <c r="F8228" s="103">
        <v>6782434</v>
      </c>
      <c r="G8228" s="103"/>
      <c r="H8228" t="s">
        <v>54</v>
      </c>
      <c r="I8228" s="103">
        <v>1</v>
      </c>
    </row>
    <row r="8229" spans="1:9" x14ac:dyDescent="0.35">
      <c r="A8229" t="s">
        <v>781</v>
      </c>
      <c r="B8229" t="s">
        <v>785</v>
      </c>
      <c r="C8229" t="s">
        <v>42</v>
      </c>
      <c r="D8229" t="s">
        <v>54</v>
      </c>
      <c r="E8229" s="103">
        <v>0.47273799999999999</v>
      </c>
      <c r="F8229" s="103">
        <v>6782434</v>
      </c>
      <c r="G8229" s="103"/>
      <c r="H8229" t="s">
        <v>54</v>
      </c>
      <c r="I8229" s="103">
        <v>1</v>
      </c>
    </row>
    <row r="8230" spans="1:9" x14ac:dyDescent="0.35">
      <c r="A8230" t="s">
        <v>2579</v>
      </c>
      <c r="B8230" t="s">
        <v>784</v>
      </c>
      <c r="C8230" t="s">
        <v>1767</v>
      </c>
      <c r="D8230" t="s">
        <v>54</v>
      </c>
      <c r="E8230" s="103">
        <v>0.48625990000000002</v>
      </c>
      <c r="F8230" s="103">
        <v>6782434</v>
      </c>
      <c r="G8230" s="103"/>
      <c r="H8230" t="s">
        <v>54</v>
      </c>
      <c r="I8230" s="103">
        <v>1</v>
      </c>
    </row>
    <row r="8231" spans="1:9" x14ac:dyDescent="0.35">
      <c r="A8231" t="s">
        <v>2580</v>
      </c>
      <c r="B8231" t="s">
        <v>785</v>
      </c>
      <c r="C8231" t="s">
        <v>1767</v>
      </c>
      <c r="D8231" t="s">
        <v>54</v>
      </c>
      <c r="E8231" s="103">
        <v>0.46969820000000001</v>
      </c>
      <c r="F8231" s="103">
        <v>6782434</v>
      </c>
      <c r="G8231" s="103"/>
      <c r="H8231" t="s">
        <v>54</v>
      </c>
      <c r="I8231" s="103">
        <v>1</v>
      </c>
    </row>
    <row r="8232" spans="1:9" x14ac:dyDescent="0.35">
      <c r="A8232" t="s">
        <v>2581</v>
      </c>
      <c r="B8232" t="s">
        <v>784</v>
      </c>
      <c r="C8232" t="s">
        <v>1768</v>
      </c>
      <c r="D8232" t="s">
        <v>54</v>
      </c>
      <c r="E8232" s="103">
        <v>0.34017199999999997</v>
      </c>
      <c r="F8232" s="103">
        <v>6782434</v>
      </c>
      <c r="G8232" s="103"/>
      <c r="H8232" t="s">
        <v>54</v>
      </c>
      <c r="I8232" s="103">
        <v>1</v>
      </c>
    </row>
    <row r="8233" spans="1:9" x14ac:dyDescent="0.35">
      <c r="A8233" t="s">
        <v>2582</v>
      </c>
      <c r="B8233" t="s">
        <v>785</v>
      </c>
      <c r="C8233" t="s">
        <v>1768</v>
      </c>
      <c r="D8233" t="s">
        <v>54</v>
      </c>
      <c r="E8233" s="103">
        <v>0.2315826</v>
      </c>
      <c r="F8233" s="103">
        <v>6782434</v>
      </c>
      <c r="G8233" s="103"/>
      <c r="H8233" t="s">
        <v>54</v>
      </c>
      <c r="I8233" s="103">
        <v>1</v>
      </c>
    </row>
    <row r="8234" spans="1:9" x14ac:dyDescent="0.35">
      <c r="A8234" t="s">
        <v>782</v>
      </c>
      <c r="B8234" t="s">
        <v>784</v>
      </c>
      <c r="C8234" t="s">
        <v>340</v>
      </c>
      <c r="D8234" t="s">
        <v>54</v>
      </c>
      <c r="E8234" s="103">
        <v>0.50638830000000001</v>
      </c>
      <c r="F8234" s="103">
        <v>6782434</v>
      </c>
      <c r="G8234" s="103"/>
      <c r="H8234" t="s">
        <v>54</v>
      </c>
      <c r="I8234" s="103">
        <v>1</v>
      </c>
    </row>
    <row r="8235" spans="1:9" x14ac:dyDescent="0.35">
      <c r="A8235" t="s">
        <v>783</v>
      </c>
      <c r="B8235" t="s">
        <v>785</v>
      </c>
      <c r="C8235" t="s">
        <v>340</v>
      </c>
      <c r="D8235" t="s">
        <v>54</v>
      </c>
      <c r="E8235" s="103">
        <v>0.54638969999999998</v>
      </c>
      <c r="F8235" s="103">
        <v>6782434</v>
      </c>
      <c r="G8235" s="103"/>
      <c r="H8235" t="s">
        <v>54</v>
      </c>
      <c r="I8235" s="103">
        <v>1</v>
      </c>
    </row>
    <row r="8236" spans="1:9" x14ac:dyDescent="0.35">
      <c r="A8236" t="s">
        <v>1059</v>
      </c>
      <c r="B8236" t="s">
        <v>54</v>
      </c>
      <c r="C8236" t="s">
        <v>8871</v>
      </c>
      <c r="D8236" t="s">
        <v>54</v>
      </c>
      <c r="E8236" s="103"/>
      <c r="F8236" s="103"/>
      <c r="G8236" s="103"/>
      <c r="H8236" t="s">
        <v>54</v>
      </c>
      <c r="I8236" s="103"/>
    </row>
  </sheetData>
  <autoFilter ref="A1:H1643" xr:uid="{00000000-0009-0000-0000-000009000000}">
    <filterColumn colId="1">
      <filters>
        <filter val="dependency"/>
      </filters>
    </filterColumn>
    <filterColumn colId="2">
      <filters>
        <filter val="uprod_tax_pc"/>
      </filters>
    </filterColumn>
    <filterColumn colId="3">
      <filters>
        <filter val="gross_mkt_inc_pc"/>
      </filters>
    </filterColumn>
  </autoFilter>
  <phoneticPr fontId="0"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11BA56-1713-40E9-88E0-0C0F95D45F29}">
  <dimension ref="A1:E11"/>
  <sheetViews>
    <sheetView workbookViewId="0">
      <selection activeCell="E10" sqref="E10"/>
    </sheetView>
  </sheetViews>
  <sheetFormatPr defaultRowHeight="14.5" x14ac:dyDescent="0.35"/>
  <sheetData>
    <row r="1" spans="1:5" x14ac:dyDescent="0.35">
      <c r="A1" t="s">
        <v>9945</v>
      </c>
      <c r="B1" t="s">
        <v>9944</v>
      </c>
      <c r="C1" t="s">
        <v>9051</v>
      </c>
      <c r="D1" t="s">
        <v>9950</v>
      </c>
      <c r="E1" t="s">
        <v>9951</v>
      </c>
    </row>
    <row r="2" spans="1:5" x14ac:dyDescent="0.35">
      <c r="A2">
        <f>'Hoja de parametros'!B65</f>
        <v>43</v>
      </c>
      <c r="B2" t="str">
        <f>'Hoja de parametros'!C65</f>
        <v>Nafta 85</v>
      </c>
      <c r="C2">
        <f>'Hoja de parametros'!D65</f>
        <v>0.24</v>
      </c>
      <c r="D2">
        <f>'Hoja de parametros'!E65</f>
        <v>0.5</v>
      </c>
      <c r="E2">
        <f>'Hoja de parametros'!F65</f>
        <v>0.13978494623655913</v>
      </c>
    </row>
    <row r="3" spans="1:5" x14ac:dyDescent="0.35">
      <c r="A3">
        <f>'Hoja de parametros'!B66</f>
        <v>44</v>
      </c>
      <c r="B3" t="str">
        <f>'Hoja de parametros'!C66</f>
        <v>Nafta &lt;97</v>
      </c>
      <c r="C3">
        <f>'Hoja de parametros'!D66</f>
        <v>0.34</v>
      </c>
      <c r="D3">
        <f>'Hoja de parametros'!E66</f>
        <v>0.5</v>
      </c>
      <c r="E3">
        <f>'Hoja de parametros'!F66</f>
        <v>7.9601990049751215E-2</v>
      </c>
    </row>
    <row r="4" spans="1:5" x14ac:dyDescent="0.35">
      <c r="A4">
        <f>'Hoja de parametros'!B67</f>
        <v>45</v>
      </c>
      <c r="B4" t="str">
        <f>'Hoja de parametros'!C67</f>
        <v>Nafta 97+</v>
      </c>
      <c r="C4">
        <f>'Hoja de parametros'!D67</f>
        <v>0</v>
      </c>
      <c r="D4">
        <f>'Hoja de parametros'!E67</f>
        <v>0.5</v>
      </c>
      <c r="E4">
        <f>'Hoja de parametros'!F67</f>
        <v>0.33333333333333331</v>
      </c>
    </row>
    <row r="5" spans="1:5" x14ac:dyDescent="0.35">
      <c r="A5">
        <f>'Hoja de parametros'!B68</f>
        <v>46</v>
      </c>
      <c r="B5" t="str">
        <f>'Hoja de parametros'!C68</f>
        <v>Diesel</v>
      </c>
      <c r="C5">
        <f>'Hoja de parametros'!D68</f>
        <v>0.18</v>
      </c>
      <c r="D5">
        <f>'Hoja de parametros'!E68</f>
        <v>0.5</v>
      </c>
      <c r="E5">
        <f>'Hoja de parametros'!F68</f>
        <v>0.18079096045197737</v>
      </c>
    </row>
    <row r="6" spans="1:5" x14ac:dyDescent="0.35">
      <c r="A6">
        <f>'Hoja de parametros'!B69</f>
        <v>16</v>
      </c>
      <c r="B6" t="str">
        <f>'Hoja de parametros'!C69</f>
        <v>Otros combustibles</v>
      </c>
      <c r="C6">
        <f>'Hoja de parametros'!D69</f>
        <v>0.2</v>
      </c>
      <c r="D6">
        <f>'Hoja de parametros'!E69</f>
        <v>0.5</v>
      </c>
      <c r="E6">
        <f>'Hoja de parametros'!F69</f>
        <v>0.16666666666666663</v>
      </c>
    </row>
    <row r="7" spans="1:5" x14ac:dyDescent="0.35">
      <c r="A7">
        <f>'Hoja de parametros'!B70</f>
        <v>48</v>
      </c>
      <c r="B7" t="str">
        <f>'Hoja de parametros'!C70</f>
        <v>Gas licuado</v>
      </c>
      <c r="C7">
        <f>'Hoja de parametros'!D70</f>
        <v>0.1</v>
      </c>
      <c r="D7">
        <f>'Hoja de parametros'!E70</f>
        <v>0.5</v>
      </c>
      <c r="E7">
        <f>'Hoja de parametros'!F70</f>
        <v>0.2424242424242424</v>
      </c>
    </row>
    <row r="8" spans="1:5" x14ac:dyDescent="0.35">
      <c r="A8">
        <f>'Hoja de parametros'!B71</f>
        <v>10</v>
      </c>
      <c r="B8" t="str">
        <f>'Hoja de parametros'!C71</f>
        <v>Cigarrillos</v>
      </c>
      <c r="C8">
        <f>'Hoja de parametros'!D71</f>
        <v>0.18</v>
      </c>
      <c r="D8">
        <f>'Hoja de parametros'!E71</f>
        <v>0.27</v>
      </c>
      <c r="E8">
        <f>'Hoja de parametros'!F71</f>
        <v>6.0056052315494463E-2</v>
      </c>
    </row>
    <row r="9" spans="1:5" x14ac:dyDescent="0.35">
      <c r="A9">
        <f>'Hoja de parametros'!B72</f>
        <v>42</v>
      </c>
      <c r="B9" t="str">
        <f>'Hoja de parametros'!C72</f>
        <v>Bebidas alcoholicas</v>
      </c>
      <c r="C9">
        <f>'Hoja de parametros'!D72</f>
        <v>0.13</v>
      </c>
      <c r="D9">
        <f>'Hoja de parametros'!E72</f>
        <v>0.13</v>
      </c>
      <c r="E9">
        <f>'Hoja de parametros'!F72</f>
        <v>0</v>
      </c>
    </row>
    <row r="10" spans="1:5" x14ac:dyDescent="0.35">
      <c r="A10">
        <f>'Hoja de parametros'!B73</f>
        <v>41</v>
      </c>
      <c r="B10" t="str">
        <f>'Hoja de parametros'!C73</f>
        <v>Bebidas no alcoholicas fuera del hogar</v>
      </c>
      <c r="C10">
        <f>'Hoja de parametros'!D73</f>
        <v>0.05</v>
      </c>
      <c r="D10">
        <f>'Hoja de parametros'!E73</f>
        <v>0.06</v>
      </c>
      <c r="E10">
        <f>'Hoja de parametros'!F73</f>
        <v>8.9847259658580383E-3</v>
      </c>
    </row>
    <row r="11" spans="1:5" x14ac:dyDescent="0.35">
      <c r="A11">
        <f>'Hoja de parametros'!B74</f>
        <v>9</v>
      </c>
      <c r="B11" t="str">
        <f>'Hoja de parametros'!C74</f>
        <v>Bebidas no alcoholicas dentro del hogar</v>
      </c>
      <c r="C11">
        <f>'Hoja de parametros'!D74</f>
        <v>0</v>
      </c>
      <c r="D11">
        <f>'Hoja de parametros'!E74</f>
        <v>0</v>
      </c>
      <c r="E11">
        <f>'Hoja de parametros'!F74</f>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335F0-67A8-4685-B9B6-7686535B2113}">
  <dimension ref="A1:D230"/>
  <sheetViews>
    <sheetView workbookViewId="0">
      <selection activeCell="B24" sqref="B24"/>
    </sheetView>
  </sheetViews>
  <sheetFormatPr defaultColWidth="8.90625" defaultRowHeight="14.5" x14ac:dyDescent="0.35"/>
  <cols>
    <col min="1" max="1" width="10" style="238" bestFit="1" customWidth="1"/>
    <col min="2" max="2" width="8.90625" style="238"/>
    <col min="3" max="4" width="9" style="238" bestFit="1" customWidth="1"/>
    <col min="5" max="16384" width="8.90625" style="238"/>
  </cols>
  <sheetData>
    <row r="1" spans="1:4" x14ac:dyDescent="0.35">
      <c r="A1" s="238" t="s">
        <v>9049</v>
      </c>
      <c r="B1" s="238" t="s">
        <v>9050</v>
      </c>
      <c r="C1" s="238" t="s">
        <v>9051</v>
      </c>
      <c r="D1" s="238" t="s">
        <v>9052</v>
      </c>
    </row>
    <row r="2" spans="1:4" x14ac:dyDescent="0.35">
      <c r="A2" s="236" t="e">
        <f>'Hoja de parametros'!#REF!</f>
        <v>#REF!</v>
      </c>
      <c r="B2" s="223" t="e">
        <f>'Hoja de parametros'!#REF!</f>
        <v>#REF!</v>
      </c>
      <c r="C2" s="236" t="e">
        <f>'Hoja de parametros'!#REF!</f>
        <v>#REF!</v>
      </c>
      <c r="D2" s="236" t="e">
        <f>'Hoja de parametros'!#REF!</f>
        <v>#REF!</v>
      </c>
    </row>
    <row r="3" spans="1:4" x14ac:dyDescent="0.35">
      <c r="A3" s="236" t="e">
        <f>'Hoja de parametros'!#REF!</f>
        <v>#REF!</v>
      </c>
      <c r="B3" s="223" t="e">
        <f>'Hoja de parametros'!#REF!</f>
        <v>#REF!</v>
      </c>
      <c r="C3" s="236" t="e">
        <f>'Hoja de parametros'!#REF!</f>
        <v>#REF!</v>
      </c>
      <c r="D3" s="236" t="e">
        <f>'Hoja de parametros'!#REF!</f>
        <v>#REF!</v>
      </c>
    </row>
    <row r="4" spans="1:4" x14ac:dyDescent="0.35">
      <c r="A4" s="236" t="e">
        <f>'Hoja de parametros'!#REF!</f>
        <v>#REF!</v>
      </c>
      <c r="B4" s="223" t="e">
        <f>'Hoja de parametros'!#REF!</f>
        <v>#REF!</v>
      </c>
      <c r="C4" s="236" t="e">
        <f>'Hoja de parametros'!#REF!</f>
        <v>#REF!</v>
      </c>
      <c r="D4" s="236" t="e">
        <f>'Hoja de parametros'!#REF!</f>
        <v>#REF!</v>
      </c>
    </row>
    <row r="5" spans="1:4" x14ac:dyDescent="0.35">
      <c r="A5" s="236" t="e">
        <f>'Hoja de parametros'!#REF!</f>
        <v>#REF!</v>
      </c>
      <c r="B5" s="223" t="e">
        <f>'Hoja de parametros'!#REF!</f>
        <v>#REF!</v>
      </c>
      <c r="C5" s="236" t="e">
        <f>'Hoja de parametros'!#REF!</f>
        <v>#REF!</v>
      </c>
      <c r="D5" s="236" t="e">
        <f>'Hoja de parametros'!#REF!</f>
        <v>#REF!</v>
      </c>
    </row>
    <row r="6" spans="1:4" x14ac:dyDescent="0.35">
      <c r="A6" s="236" t="e">
        <f>'Hoja de parametros'!#REF!</f>
        <v>#REF!</v>
      </c>
      <c r="B6" s="223" t="e">
        <f>'Hoja de parametros'!#REF!</f>
        <v>#REF!</v>
      </c>
      <c r="C6" s="236" t="e">
        <f>'Hoja de parametros'!#REF!</f>
        <v>#REF!</v>
      </c>
      <c r="D6" s="236" t="e">
        <f>'Hoja de parametros'!#REF!</f>
        <v>#REF!</v>
      </c>
    </row>
    <row r="7" spans="1:4" x14ac:dyDescent="0.35">
      <c r="A7" s="236" t="e">
        <f>'Hoja de parametros'!#REF!</f>
        <v>#REF!</v>
      </c>
      <c r="B7" s="223" t="e">
        <f>'Hoja de parametros'!#REF!</f>
        <v>#REF!</v>
      </c>
      <c r="C7" s="236" t="e">
        <f>'Hoja de parametros'!#REF!</f>
        <v>#REF!</v>
      </c>
      <c r="D7" s="236" t="e">
        <f>'Hoja de parametros'!#REF!</f>
        <v>#REF!</v>
      </c>
    </row>
    <row r="8" spans="1:4" x14ac:dyDescent="0.35">
      <c r="A8" s="236" t="e">
        <f>'Hoja de parametros'!#REF!</f>
        <v>#REF!</v>
      </c>
      <c r="B8" s="223" t="e">
        <f>'Hoja de parametros'!#REF!</f>
        <v>#REF!</v>
      </c>
      <c r="C8" s="236" t="e">
        <f>'Hoja de parametros'!#REF!</f>
        <v>#REF!</v>
      </c>
      <c r="D8" s="236" t="e">
        <f>'Hoja de parametros'!#REF!</f>
        <v>#REF!</v>
      </c>
    </row>
    <row r="9" spans="1:4" x14ac:dyDescent="0.35">
      <c r="A9" s="236" t="e">
        <f>'Hoja de parametros'!#REF!</f>
        <v>#REF!</v>
      </c>
      <c r="B9" s="223" t="e">
        <f>'Hoja de parametros'!#REF!</f>
        <v>#REF!</v>
      </c>
      <c r="C9" s="236" t="e">
        <f>'Hoja de parametros'!#REF!</f>
        <v>#REF!</v>
      </c>
      <c r="D9" s="236" t="e">
        <f>'Hoja de parametros'!#REF!</f>
        <v>#REF!</v>
      </c>
    </row>
    <row r="10" spans="1:4" x14ac:dyDescent="0.35">
      <c r="A10" s="236" t="e">
        <f>'Hoja de parametros'!#REF!</f>
        <v>#REF!</v>
      </c>
      <c r="B10" s="223" t="e">
        <f>'Hoja de parametros'!#REF!</f>
        <v>#REF!</v>
      </c>
      <c r="C10" s="236" t="e">
        <f>'Hoja de parametros'!#REF!</f>
        <v>#REF!</v>
      </c>
      <c r="D10" s="236" t="e">
        <f>'Hoja de parametros'!#REF!</f>
        <v>#REF!</v>
      </c>
    </row>
    <row r="11" spans="1:4" x14ac:dyDescent="0.35">
      <c r="A11" s="236" t="e">
        <f>'Hoja de parametros'!#REF!</f>
        <v>#REF!</v>
      </c>
      <c r="B11" s="223" t="e">
        <f>'Hoja de parametros'!#REF!</f>
        <v>#REF!</v>
      </c>
      <c r="C11" s="236" t="e">
        <f>'Hoja de parametros'!#REF!</f>
        <v>#REF!</v>
      </c>
      <c r="D11" s="236" t="e">
        <f>'Hoja de parametros'!#REF!</f>
        <v>#REF!</v>
      </c>
    </row>
    <row r="12" spans="1:4" x14ac:dyDescent="0.35">
      <c r="A12" s="236" t="e">
        <f>'Hoja de parametros'!#REF!</f>
        <v>#REF!</v>
      </c>
      <c r="B12" s="223" t="e">
        <f>'Hoja de parametros'!#REF!</f>
        <v>#REF!</v>
      </c>
      <c r="C12" s="236" t="e">
        <f>'Hoja de parametros'!#REF!</f>
        <v>#REF!</v>
      </c>
      <c r="D12" s="236" t="e">
        <f>'Hoja de parametros'!#REF!</f>
        <v>#REF!</v>
      </c>
    </row>
    <row r="13" spans="1:4" x14ac:dyDescent="0.35">
      <c r="A13" s="236" t="e">
        <f>'Hoja de parametros'!#REF!</f>
        <v>#REF!</v>
      </c>
      <c r="B13" s="223" t="e">
        <f>'Hoja de parametros'!#REF!</f>
        <v>#REF!</v>
      </c>
      <c r="C13" s="236" t="e">
        <f>'Hoja de parametros'!#REF!</f>
        <v>#REF!</v>
      </c>
      <c r="D13" s="236" t="e">
        <f>'Hoja de parametros'!#REF!</f>
        <v>#REF!</v>
      </c>
    </row>
    <row r="14" spans="1:4" x14ac:dyDescent="0.35">
      <c r="A14" s="236" t="e">
        <f>'Hoja de parametros'!#REF!</f>
        <v>#REF!</v>
      </c>
      <c r="B14" s="223" t="e">
        <f>'Hoja de parametros'!#REF!</f>
        <v>#REF!</v>
      </c>
      <c r="C14" s="236" t="e">
        <f>'Hoja de parametros'!#REF!</f>
        <v>#REF!</v>
      </c>
      <c r="D14" s="236" t="e">
        <f>'Hoja de parametros'!#REF!</f>
        <v>#REF!</v>
      </c>
    </row>
    <row r="15" spans="1:4" x14ac:dyDescent="0.35">
      <c r="A15" s="236" t="e">
        <f>'Hoja de parametros'!#REF!</f>
        <v>#REF!</v>
      </c>
      <c r="B15" s="223" t="e">
        <f>'Hoja de parametros'!#REF!</f>
        <v>#REF!</v>
      </c>
      <c r="C15" s="236" t="e">
        <f>'Hoja de parametros'!#REF!</f>
        <v>#REF!</v>
      </c>
      <c r="D15" s="236" t="e">
        <f>'Hoja de parametros'!#REF!</f>
        <v>#REF!</v>
      </c>
    </row>
    <row r="16" spans="1:4" x14ac:dyDescent="0.35">
      <c r="A16" s="236">
        <f>'Hoja de parametros'!C79</f>
        <v>0</v>
      </c>
      <c r="B16" s="223">
        <f>'Hoja de parametros'!D79</f>
        <v>0</v>
      </c>
      <c r="C16" s="236">
        <f>'Hoja de parametros'!E79</f>
        <v>0</v>
      </c>
      <c r="D16" s="236">
        <f>'Hoja de parametros'!F79</f>
        <v>0</v>
      </c>
    </row>
    <row r="17" spans="1:4" x14ac:dyDescent="0.35">
      <c r="A17" s="236">
        <f>'Hoja de parametros'!C80</f>
        <v>0</v>
      </c>
      <c r="B17" s="223">
        <f>'Hoja de parametros'!D80</f>
        <v>0</v>
      </c>
      <c r="C17" s="236">
        <f>'Hoja de parametros'!E80</f>
        <v>0</v>
      </c>
      <c r="D17" s="236">
        <f>'Hoja de parametros'!F80</f>
        <v>0</v>
      </c>
    </row>
    <row r="18" spans="1:4" x14ac:dyDescent="0.35">
      <c r="A18" s="236">
        <f>'Hoja de parametros'!C81</f>
        <v>0</v>
      </c>
      <c r="B18" s="223">
        <f>'Hoja de parametros'!D81</f>
        <v>0</v>
      </c>
      <c r="C18" s="236">
        <f>'Hoja de parametros'!E81</f>
        <v>0</v>
      </c>
      <c r="D18" s="236">
        <f>'Hoja de parametros'!F81</f>
        <v>0</v>
      </c>
    </row>
    <row r="19" spans="1:4" x14ac:dyDescent="0.35">
      <c r="A19" s="236">
        <f>'Hoja de parametros'!C82</f>
        <v>0</v>
      </c>
      <c r="B19" s="223">
        <f>'Hoja de parametros'!D82</f>
        <v>0</v>
      </c>
      <c r="C19" s="236">
        <f>'Hoja de parametros'!E82</f>
        <v>0</v>
      </c>
      <c r="D19" s="236">
        <f>'Hoja de parametros'!F82</f>
        <v>0</v>
      </c>
    </row>
    <row r="20" spans="1:4" x14ac:dyDescent="0.35">
      <c r="A20" s="236">
        <f>'Hoja de parametros'!C83</f>
        <v>0</v>
      </c>
      <c r="B20" s="223">
        <f>'Hoja de parametros'!D83</f>
        <v>0</v>
      </c>
      <c r="C20" s="236">
        <f>'Hoja de parametros'!E83</f>
        <v>0</v>
      </c>
      <c r="D20" s="236">
        <f>'Hoja de parametros'!F83</f>
        <v>0</v>
      </c>
    </row>
    <row r="21" spans="1:4" x14ac:dyDescent="0.35">
      <c r="A21" s="236">
        <f>'Hoja de parametros'!C84</f>
        <v>0</v>
      </c>
      <c r="B21" s="223">
        <f>'Hoja de parametros'!D84</f>
        <v>0</v>
      </c>
      <c r="C21" s="236">
        <f>'Hoja de parametros'!E84</f>
        <v>0</v>
      </c>
      <c r="D21" s="236">
        <f>'Hoja de parametros'!F84</f>
        <v>0</v>
      </c>
    </row>
    <row r="22" spans="1:4" x14ac:dyDescent="0.35">
      <c r="A22" s="236">
        <f>'Hoja de parametros'!C85</f>
        <v>0</v>
      </c>
      <c r="B22" s="223">
        <f>'Hoja de parametros'!D85</f>
        <v>0</v>
      </c>
      <c r="C22" s="236">
        <f>'Hoja de parametros'!E85</f>
        <v>0</v>
      </c>
      <c r="D22" s="236">
        <f>'Hoja de parametros'!F85</f>
        <v>0</v>
      </c>
    </row>
    <row r="23" spans="1:4" x14ac:dyDescent="0.35">
      <c r="A23" s="236">
        <f>'Hoja de parametros'!C86</f>
        <v>0</v>
      </c>
      <c r="B23" s="223">
        <f>'Hoja de parametros'!D86</f>
        <v>0</v>
      </c>
      <c r="C23" s="236">
        <f>'Hoja de parametros'!E86</f>
        <v>0</v>
      </c>
      <c r="D23" s="236">
        <f>'Hoja de parametros'!F86</f>
        <v>0</v>
      </c>
    </row>
    <row r="24" spans="1:4" x14ac:dyDescent="0.35">
      <c r="A24" s="236">
        <f>'Hoja de parametros'!C87</f>
        <v>0</v>
      </c>
      <c r="B24" s="223">
        <f>'Hoja de parametros'!D87</f>
        <v>0</v>
      </c>
      <c r="C24" s="236">
        <f>'Hoja de parametros'!E87</f>
        <v>0</v>
      </c>
      <c r="D24" s="236">
        <f>'Hoja de parametros'!F87</f>
        <v>0</v>
      </c>
    </row>
    <row r="25" spans="1:4" x14ac:dyDescent="0.35">
      <c r="A25" s="236">
        <f>'Hoja de parametros'!C88</f>
        <v>0</v>
      </c>
      <c r="B25" s="223">
        <f>'Hoja de parametros'!D88</f>
        <v>0</v>
      </c>
      <c r="C25" s="236">
        <f>'Hoja de parametros'!E88</f>
        <v>0</v>
      </c>
      <c r="D25" s="236">
        <f>'Hoja de parametros'!F88</f>
        <v>0</v>
      </c>
    </row>
    <row r="26" spans="1:4" x14ac:dyDescent="0.35">
      <c r="A26" s="236">
        <f>'Hoja de parametros'!C89</f>
        <v>0</v>
      </c>
      <c r="B26" s="223">
        <f>'Hoja de parametros'!D89</f>
        <v>0</v>
      </c>
      <c r="C26" s="236">
        <f>'Hoja de parametros'!E89</f>
        <v>0</v>
      </c>
      <c r="D26" s="236">
        <f>'Hoja de parametros'!F89</f>
        <v>0</v>
      </c>
    </row>
    <row r="27" spans="1:4" x14ac:dyDescent="0.35">
      <c r="A27" s="236">
        <f>'Hoja de parametros'!C90</f>
        <v>0</v>
      </c>
      <c r="B27" s="223">
        <f>'Hoja de parametros'!D90</f>
        <v>0</v>
      </c>
      <c r="C27" s="236">
        <f>'Hoja de parametros'!E90</f>
        <v>0</v>
      </c>
      <c r="D27" s="236">
        <f>'Hoja de parametros'!F90</f>
        <v>0</v>
      </c>
    </row>
    <row r="28" spans="1:4" x14ac:dyDescent="0.35">
      <c r="A28" s="236">
        <f>'Hoja de parametros'!C91</f>
        <v>0</v>
      </c>
      <c r="B28" s="223">
        <f>'Hoja de parametros'!D91</f>
        <v>0</v>
      </c>
      <c r="C28" s="236">
        <f>'Hoja de parametros'!E91</f>
        <v>0</v>
      </c>
      <c r="D28" s="236">
        <f>'Hoja de parametros'!F91</f>
        <v>0</v>
      </c>
    </row>
    <row r="29" spans="1:4" x14ac:dyDescent="0.35">
      <c r="A29" s="236">
        <f>'Hoja de parametros'!C92</f>
        <v>0</v>
      </c>
      <c r="B29" s="223">
        <f>'Hoja de parametros'!D92</f>
        <v>0</v>
      </c>
      <c r="C29" s="236">
        <f>'Hoja de parametros'!E92</f>
        <v>0</v>
      </c>
      <c r="D29" s="236">
        <f>'Hoja de parametros'!F92</f>
        <v>0</v>
      </c>
    </row>
    <row r="30" spans="1:4" x14ac:dyDescent="0.35">
      <c r="A30" s="236">
        <f>'Hoja de parametros'!C93</f>
        <v>0</v>
      </c>
      <c r="B30" s="223">
        <f>'Hoja de parametros'!D93</f>
        <v>0</v>
      </c>
      <c r="C30" s="236">
        <f>'Hoja de parametros'!E93</f>
        <v>0</v>
      </c>
      <c r="D30" s="236">
        <f>'Hoja de parametros'!F93</f>
        <v>0</v>
      </c>
    </row>
    <row r="31" spans="1:4" x14ac:dyDescent="0.35">
      <c r="A31" s="236">
        <f>'Hoja de parametros'!C94</f>
        <v>0</v>
      </c>
      <c r="B31" s="223">
        <f>'Hoja de parametros'!D94</f>
        <v>0</v>
      </c>
      <c r="C31" s="236">
        <f>'Hoja de parametros'!E94</f>
        <v>0</v>
      </c>
      <c r="D31" s="236">
        <f>'Hoja de parametros'!F94</f>
        <v>0</v>
      </c>
    </row>
    <row r="32" spans="1:4" x14ac:dyDescent="0.35">
      <c r="A32" s="236">
        <f>'Hoja de parametros'!C95</f>
        <v>0</v>
      </c>
      <c r="B32" s="223">
        <f>'Hoja de parametros'!D95</f>
        <v>0</v>
      </c>
      <c r="C32" s="236">
        <f>'Hoja de parametros'!E95</f>
        <v>0</v>
      </c>
      <c r="D32" s="236">
        <f>'Hoja de parametros'!F95</f>
        <v>0</v>
      </c>
    </row>
    <row r="33" spans="1:4" x14ac:dyDescent="0.35">
      <c r="A33" s="236">
        <f>'Hoja de parametros'!C96</f>
        <v>0</v>
      </c>
      <c r="B33" s="223">
        <f>'Hoja de parametros'!D96</f>
        <v>0</v>
      </c>
      <c r="C33" s="236">
        <f>'Hoja de parametros'!E96</f>
        <v>0</v>
      </c>
      <c r="D33" s="236">
        <f>'Hoja de parametros'!F96</f>
        <v>0</v>
      </c>
    </row>
    <row r="34" spans="1:4" x14ac:dyDescent="0.35">
      <c r="A34" s="236">
        <f>'Hoja de parametros'!C97</f>
        <v>0</v>
      </c>
      <c r="B34" s="223">
        <f>'Hoja de parametros'!D97</f>
        <v>0</v>
      </c>
      <c r="C34" s="236">
        <f>'Hoja de parametros'!E97</f>
        <v>0</v>
      </c>
      <c r="D34" s="236">
        <f>'Hoja de parametros'!F97</f>
        <v>0</v>
      </c>
    </row>
    <row r="35" spans="1:4" x14ac:dyDescent="0.35">
      <c r="A35" s="236">
        <f>'Hoja de parametros'!C98</f>
        <v>0</v>
      </c>
      <c r="B35" s="223">
        <f>'Hoja de parametros'!D98</f>
        <v>0</v>
      </c>
      <c r="C35" s="236">
        <f>'Hoja de parametros'!E98</f>
        <v>0</v>
      </c>
      <c r="D35" s="236">
        <f>'Hoja de parametros'!F98</f>
        <v>0</v>
      </c>
    </row>
    <row r="36" spans="1:4" x14ac:dyDescent="0.35">
      <c r="A36" s="236">
        <f>'Hoja de parametros'!C99</f>
        <v>0</v>
      </c>
      <c r="B36" s="223">
        <f>'Hoja de parametros'!D99</f>
        <v>0</v>
      </c>
      <c r="C36" s="236">
        <f>'Hoja de parametros'!E99</f>
        <v>0</v>
      </c>
      <c r="D36" s="236">
        <f>'Hoja de parametros'!F99</f>
        <v>0</v>
      </c>
    </row>
    <row r="37" spans="1:4" x14ac:dyDescent="0.35">
      <c r="A37" s="236">
        <f>'Hoja de parametros'!C100</f>
        <v>0</v>
      </c>
      <c r="B37" s="223">
        <f>'Hoja de parametros'!D100</f>
        <v>0</v>
      </c>
      <c r="C37" s="236">
        <f>'Hoja de parametros'!E100</f>
        <v>0</v>
      </c>
      <c r="D37" s="236">
        <f>'Hoja de parametros'!F100</f>
        <v>0</v>
      </c>
    </row>
    <row r="38" spans="1:4" x14ac:dyDescent="0.35">
      <c r="A38" s="236">
        <f>'Hoja de parametros'!C101</f>
        <v>0</v>
      </c>
      <c r="B38" s="223">
        <f>'Hoja de parametros'!D101</f>
        <v>0</v>
      </c>
      <c r="C38" s="236">
        <f>'Hoja de parametros'!E101</f>
        <v>0</v>
      </c>
      <c r="D38" s="236">
        <f>'Hoja de parametros'!F101</f>
        <v>0</v>
      </c>
    </row>
    <row r="39" spans="1:4" x14ac:dyDescent="0.35">
      <c r="A39" s="236">
        <f>'Hoja de parametros'!C102</f>
        <v>0</v>
      </c>
      <c r="B39" s="223">
        <f>'Hoja de parametros'!D102</f>
        <v>0</v>
      </c>
      <c r="C39" s="236">
        <f>'Hoja de parametros'!E102</f>
        <v>0</v>
      </c>
      <c r="D39" s="236">
        <f>'Hoja de parametros'!F102</f>
        <v>0</v>
      </c>
    </row>
    <row r="40" spans="1:4" x14ac:dyDescent="0.35">
      <c r="A40" s="236">
        <f>'Hoja de parametros'!C103</f>
        <v>0</v>
      </c>
      <c r="B40" s="223">
        <f>'Hoja de parametros'!D103</f>
        <v>0</v>
      </c>
      <c r="C40" s="236">
        <f>'Hoja de parametros'!E103</f>
        <v>0</v>
      </c>
      <c r="D40" s="236">
        <f>'Hoja de parametros'!F103</f>
        <v>0</v>
      </c>
    </row>
    <row r="41" spans="1:4" x14ac:dyDescent="0.35">
      <c r="A41" s="236">
        <f>'Hoja de parametros'!C104</f>
        <v>0</v>
      </c>
      <c r="B41" s="223">
        <f>'Hoja de parametros'!D104</f>
        <v>0</v>
      </c>
      <c r="C41" s="236">
        <f>'Hoja de parametros'!E104</f>
        <v>0</v>
      </c>
      <c r="D41" s="236">
        <f>'Hoja de parametros'!F104</f>
        <v>0</v>
      </c>
    </row>
    <row r="42" spans="1:4" x14ac:dyDescent="0.35">
      <c r="A42" s="236">
        <f>'Hoja de parametros'!C105</f>
        <v>0</v>
      </c>
      <c r="B42" s="223">
        <f>'Hoja de parametros'!D105</f>
        <v>0</v>
      </c>
      <c r="C42" s="236">
        <f>'Hoja de parametros'!E105</f>
        <v>0</v>
      </c>
      <c r="D42" s="236">
        <f>'Hoja de parametros'!F105</f>
        <v>0</v>
      </c>
    </row>
    <row r="43" spans="1:4" x14ac:dyDescent="0.35">
      <c r="A43" s="236">
        <f>'Hoja de parametros'!C106</f>
        <v>0</v>
      </c>
      <c r="B43" s="223">
        <f>'Hoja de parametros'!D106</f>
        <v>0</v>
      </c>
      <c r="C43" s="236">
        <f>'Hoja de parametros'!E106</f>
        <v>0</v>
      </c>
      <c r="D43" s="236">
        <f>'Hoja de parametros'!F106</f>
        <v>0</v>
      </c>
    </row>
    <row r="44" spans="1:4" x14ac:dyDescent="0.35">
      <c r="A44" s="236">
        <f>'Hoja de parametros'!C107</f>
        <v>0</v>
      </c>
      <c r="B44" s="223">
        <f>'Hoja de parametros'!D107</f>
        <v>0</v>
      </c>
      <c r="C44" s="236">
        <f>'Hoja de parametros'!E107</f>
        <v>0</v>
      </c>
      <c r="D44" s="236">
        <f>'Hoja de parametros'!F107</f>
        <v>0</v>
      </c>
    </row>
    <row r="45" spans="1:4" x14ac:dyDescent="0.35">
      <c r="A45" s="236">
        <f>'Hoja de parametros'!C108</f>
        <v>0</v>
      </c>
      <c r="B45" s="223">
        <f>'Hoja de parametros'!D108</f>
        <v>0</v>
      </c>
      <c r="C45" s="236">
        <f>'Hoja de parametros'!E108</f>
        <v>0</v>
      </c>
      <c r="D45" s="236">
        <f>'Hoja de parametros'!F108</f>
        <v>0</v>
      </c>
    </row>
    <row r="46" spans="1:4" x14ac:dyDescent="0.35">
      <c r="A46" s="236">
        <f>'Hoja de parametros'!C109</f>
        <v>0</v>
      </c>
      <c r="B46" s="223">
        <f>'Hoja de parametros'!D109</f>
        <v>0</v>
      </c>
      <c r="C46" s="236">
        <f>'Hoja de parametros'!E109</f>
        <v>0</v>
      </c>
      <c r="D46" s="236">
        <f>'Hoja de parametros'!F109</f>
        <v>0</v>
      </c>
    </row>
    <row r="47" spans="1:4" x14ac:dyDescent="0.35">
      <c r="A47" s="236">
        <f>'Hoja de parametros'!C110</f>
        <v>0</v>
      </c>
      <c r="B47" s="223">
        <f>'Hoja de parametros'!D110</f>
        <v>0</v>
      </c>
      <c r="C47" s="236">
        <f>'Hoja de parametros'!E110</f>
        <v>0</v>
      </c>
      <c r="D47" s="236">
        <f>'Hoja de parametros'!F110</f>
        <v>0</v>
      </c>
    </row>
    <row r="48" spans="1:4" x14ac:dyDescent="0.35">
      <c r="A48" s="236">
        <f>'Hoja de parametros'!C111</f>
        <v>0</v>
      </c>
      <c r="B48" s="223">
        <f>'Hoja de parametros'!D111</f>
        <v>0</v>
      </c>
      <c r="C48" s="236">
        <f>'Hoja de parametros'!E111</f>
        <v>0</v>
      </c>
      <c r="D48" s="236">
        <f>'Hoja de parametros'!F111</f>
        <v>0</v>
      </c>
    </row>
    <row r="49" spans="1:4" x14ac:dyDescent="0.35">
      <c r="A49" s="236">
        <f>'Hoja de parametros'!C112</f>
        <v>0</v>
      </c>
      <c r="B49" s="223">
        <f>'Hoja de parametros'!D112</f>
        <v>0</v>
      </c>
      <c r="C49" s="236">
        <f>'Hoja de parametros'!E112</f>
        <v>0</v>
      </c>
      <c r="D49" s="236">
        <f>'Hoja de parametros'!F112</f>
        <v>0</v>
      </c>
    </row>
    <row r="50" spans="1:4" x14ac:dyDescent="0.35">
      <c r="A50" s="236">
        <f>'Hoja de parametros'!C113</f>
        <v>0</v>
      </c>
      <c r="B50" s="223">
        <f>'Hoja de parametros'!D113</f>
        <v>0</v>
      </c>
      <c r="C50" s="236">
        <f>'Hoja de parametros'!E113</f>
        <v>0</v>
      </c>
      <c r="D50" s="236">
        <f>'Hoja de parametros'!F113</f>
        <v>0</v>
      </c>
    </row>
    <row r="51" spans="1:4" x14ac:dyDescent="0.35">
      <c r="A51" s="236">
        <f>'Hoja de parametros'!C114</f>
        <v>0</v>
      </c>
      <c r="B51" s="223">
        <f>'Hoja de parametros'!D114</f>
        <v>0</v>
      </c>
      <c r="C51" s="236">
        <f>'Hoja de parametros'!E114</f>
        <v>0</v>
      </c>
      <c r="D51" s="236">
        <f>'Hoja de parametros'!F114</f>
        <v>0</v>
      </c>
    </row>
    <row r="52" spans="1:4" x14ac:dyDescent="0.35">
      <c r="A52" s="236">
        <f>'Hoja de parametros'!C115</f>
        <v>0</v>
      </c>
      <c r="B52" s="223">
        <f>'Hoja de parametros'!D115</f>
        <v>0</v>
      </c>
      <c r="C52" s="236">
        <f>'Hoja de parametros'!E115</f>
        <v>0</v>
      </c>
      <c r="D52" s="236">
        <f>'Hoja de parametros'!F115</f>
        <v>0</v>
      </c>
    </row>
    <row r="53" spans="1:4" x14ac:dyDescent="0.35">
      <c r="A53" s="236">
        <f>'Hoja de parametros'!C116</f>
        <v>0</v>
      </c>
      <c r="B53" s="223">
        <f>'Hoja de parametros'!D116</f>
        <v>0</v>
      </c>
      <c r="C53" s="236">
        <f>'Hoja de parametros'!E116</f>
        <v>0</v>
      </c>
      <c r="D53" s="236">
        <f>'Hoja de parametros'!F116</f>
        <v>0</v>
      </c>
    </row>
    <row r="54" spans="1:4" x14ac:dyDescent="0.35">
      <c r="A54" s="236">
        <f>'Hoja de parametros'!C117</f>
        <v>0</v>
      </c>
      <c r="B54" s="223">
        <f>'Hoja de parametros'!D117</f>
        <v>0</v>
      </c>
      <c r="C54" s="236">
        <f>'Hoja de parametros'!E117</f>
        <v>0</v>
      </c>
      <c r="D54" s="236">
        <f>'Hoja de parametros'!F117</f>
        <v>0</v>
      </c>
    </row>
    <row r="55" spans="1:4" x14ac:dyDescent="0.35">
      <c r="A55" s="236">
        <f>'Hoja de parametros'!C118</f>
        <v>0</v>
      </c>
      <c r="B55" s="223">
        <f>'Hoja de parametros'!D118</f>
        <v>0</v>
      </c>
      <c r="C55" s="236">
        <f>'Hoja de parametros'!E118</f>
        <v>0</v>
      </c>
      <c r="D55" s="236">
        <f>'Hoja de parametros'!F118</f>
        <v>0</v>
      </c>
    </row>
    <row r="56" spans="1:4" x14ac:dyDescent="0.35">
      <c r="A56" s="236">
        <f>'Hoja de parametros'!C119</f>
        <v>0</v>
      </c>
      <c r="B56" s="223">
        <f>'Hoja de parametros'!D119</f>
        <v>0</v>
      </c>
      <c r="C56" s="236">
        <f>'Hoja de parametros'!E119</f>
        <v>0</v>
      </c>
      <c r="D56" s="236">
        <f>'Hoja de parametros'!F119</f>
        <v>0</v>
      </c>
    </row>
    <row r="57" spans="1:4" x14ac:dyDescent="0.35">
      <c r="A57" s="236">
        <f>'Hoja de parametros'!C120</f>
        <v>0</v>
      </c>
      <c r="B57" s="223">
        <f>'Hoja de parametros'!D120</f>
        <v>0</v>
      </c>
      <c r="C57" s="236">
        <f>'Hoja de parametros'!E120</f>
        <v>0</v>
      </c>
      <c r="D57" s="236">
        <f>'Hoja de parametros'!F120</f>
        <v>0</v>
      </c>
    </row>
    <row r="58" spans="1:4" x14ac:dyDescent="0.35">
      <c r="A58" s="236">
        <f>'Hoja de parametros'!C121</f>
        <v>0</v>
      </c>
      <c r="B58" s="223">
        <f>'Hoja de parametros'!D121</f>
        <v>0</v>
      </c>
      <c r="C58" s="236">
        <f>'Hoja de parametros'!E121</f>
        <v>0</v>
      </c>
      <c r="D58" s="236">
        <f>'Hoja de parametros'!F121</f>
        <v>0</v>
      </c>
    </row>
    <row r="59" spans="1:4" x14ac:dyDescent="0.35">
      <c r="A59" s="236">
        <f>'Hoja de parametros'!C122</f>
        <v>0</v>
      </c>
      <c r="B59" s="223">
        <f>'Hoja de parametros'!D122</f>
        <v>0</v>
      </c>
      <c r="C59" s="236">
        <f>'Hoja de parametros'!E122</f>
        <v>0</v>
      </c>
      <c r="D59" s="236">
        <f>'Hoja de parametros'!F122</f>
        <v>0</v>
      </c>
    </row>
    <row r="60" spans="1:4" x14ac:dyDescent="0.35">
      <c r="A60" s="236">
        <f>'Hoja de parametros'!C123</f>
        <v>0</v>
      </c>
      <c r="B60" s="223">
        <f>'Hoja de parametros'!D123</f>
        <v>0</v>
      </c>
      <c r="C60" s="236">
        <f>'Hoja de parametros'!E123</f>
        <v>0</v>
      </c>
      <c r="D60" s="236">
        <f>'Hoja de parametros'!F123</f>
        <v>0</v>
      </c>
    </row>
    <row r="61" spans="1:4" x14ac:dyDescent="0.35">
      <c r="A61" s="236">
        <f>'Hoja de parametros'!C124</f>
        <v>0</v>
      </c>
      <c r="B61" s="223">
        <f>'Hoja de parametros'!D124</f>
        <v>0</v>
      </c>
      <c r="C61" s="236">
        <f>'Hoja de parametros'!E124</f>
        <v>0</v>
      </c>
      <c r="D61" s="236">
        <f>'Hoja de parametros'!F124</f>
        <v>0</v>
      </c>
    </row>
    <row r="62" spans="1:4" x14ac:dyDescent="0.35">
      <c r="A62" s="236">
        <f>'Hoja de parametros'!C125</f>
        <v>0</v>
      </c>
      <c r="B62" s="223">
        <f>'Hoja de parametros'!D125</f>
        <v>0</v>
      </c>
      <c r="C62" s="236">
        <f>'Hoja de parametros'!E125</f>
        <v>0</v>
      </c>
      <c r="D62" s="236">
        <f>'Hoja de parametros'!F125</f>
        <v>0</v>
      </c>
    </row>
    <row r="63" spans="1:4" x14ac:dyDescent="0.35">
      <c r="A63" s="236">
        <f>'Hoja de parametros'!C126</f>
        <v>0</v>
      </c>
      <c r="B63" s="223">
        <f>'Hoja de parametros'!D126</f>
        <v>0</v>
      </c>
      <c r="C63" s="236">
        <f>'Hoja de parametros'!E126</f>
        <v>0</v>
      </c>
      <c r="D63" s="236">
        <f>'Hoja de parametros'!F126</f>
        <v>0</v>
      </c>
    </row>
    <row r="64" spans="1:4" x14ac:dyDescent="0.35">
      <c r="A64" s="236">
        <f>'Hoja de parametros'!C127</f>
        <v>0</v>
      </c>
      <c r="B64" s="223">
        <f>'Hoja de parametros'!D127</f>
        <v>0</v>
      </c>
      <c r="C64" s="236">
        <f>'Hoja de parametros'!E127</f>
        <v>0</v>
      </c>
      <c r="D64" s="236">
        <f>'Hoja de parametros'!F127</f>
        <v>0</v>
      </c>
    </row>
    <row r="65" spans="1:4" x14ac:dyDescent="0.35">
      <c r="A65" s="236">
        <f>'Hoja de parametros'!C128</f>
        <v>0</v>
      </c>
      <c r="B65" s="223">
        <f>'Hoja de parametros'!D128</f>
        <v>0</v>
      </c>
      <c r="C65" s="236">
        <f>'Hoja de parametros'!E128</f>
        <v>0</v>
      </c>
      <c r="D65" s="236">
        <f>'Hoja de parametros'!F128</f>
        <v>0</v>
      </c>
    </row>
    <row r="66" spans="1:4" x14ac:dyDescent="0.35">
      <c r="A66" s="236">
        <f>'Hoja de parametros'!C129</f>
        <v>0</v>
      </c>
      <c r="B66" s="223">
        <f>'Hoja de parametros'!D129</f>
        <v>0</v>
      </c>
      <c r="C66" s="236">
        <f>'Hoja de parametros'!E129</f>
        <v>0</v>
      </c>
      <c r="D66" s="236">
        <f>'Hoja de parametros'!F129</f>
        <v>0</v>
      </c>
    </row>
    <row r="67" spans="1:4" x14ac:dyDescent="0.35">
      <c r="A67" s="236">
        <f>'Hoja de parametros'!C130</f>
        <v>0</v>
      </c>
      <c r="B67" s="223">
        <f>'Hoja de parametros'!D130</f>
        <v>0</v>
      </c>
      <c r="C67" s="236">
        <f>'Hoja de parametros'!E130</f>
        <v>0</v>
      </c>
      <c r="D67" s="236">
        <f>'Hoja de parametros'!F130</f>
        <v>0</v>
      </c>
    </row>
    <row r="68" spans="1:4" x14ac:dyDescent="0.35">
      <c r="A68" s="236">
        <f>'Hoja de parametros'!C131</f>
        <v>0</v>
      </c>
      <c r="B68" s="223">
        <f>'Hoja de parametros'!D131</f>
        <v>0</v>
      </c>
      <c r="C68" s="236">
        <f>'Hoja de parametros'!E131</f>
        <v>0</v>
      </c>
      <c r="D68" s="236">
        <f>'Hoja de parametros'!F131</f>
        <v>0</v>
      </c>
    </row>
    <row r="69" spans="1:4" x14ac:dyDescent="0.35">
      <c r="A69" s="236">
        <f>'Hoja de parametros'!C132</f>
        <v>0</v>
      </c>
      <c r="B69" s="223">
        <f>'Hoja de parametros'!D132</f>
        <v>0</v>
      </c>
      <c r="C69" s="236">
        <f>'Hoja de parametros'!E132</f>
        <v>0</v>
      </c>
      <c r="D69" s="236">
        <f>'Hoja de parametros'!F132</f>
        <v>0</v>
      </c>
    </row>
    <row r="70" spans="1:4" x14ac:dyDescent="0.35">
      <c r="A70" s="236">
        <f>'Hoja de parametros'!C133</f>
        <v>0</v>
      </c>
      <c r="B70" s="223">
        <f>'Hoja de parametros'!D133</f>
        <v>0</v>
      </c>
      <c r="C70" s="236">
        <f>'Hoja de parametros'!E133</f>
        <v>0</v>
      </c>
      <c r="D70" s="236">
        <f>'Hoja de parametros'!F133</f>
        <v>0</v>
      </c>
    </row>
    <row r="71" spans="1:4" x14ac:dyDescent="0.35">
      <c r="A71" s="236">
        <f>'Hoja de parametros'!C134</f>
        <v>0</v>
      </c>
      <c r="B71" s="223">
        <f>'Hoja de parametros'!D134</f>
        <v>0</v>
      </c>
      <c r="C71" s="236">
        <f>'Hoja de parametros'!E134</f>
        <v>0</v>
      </c>
      <c r="D71" s="236">
        <f>'Hoja de parametros'!F134</f>
        <v>0</v>
      </c>
    </row>
    <row r="72" spans="1:4" x14ac:dyDescent="0.35">
      <c r="A72" s="236">
        <f>'Hoja de parametros'!C135</f>
        <v>0</v>
      </c>
      <c r="B72" s="223">
        <f>'Hoja de parametros'!D135</f>
        <v>0</v>
      </c>
      <c r="C72" s="236">
        <f>'Hoja de parametros'!E135</f>
        <v>0</v>
      </c>
      <c r="D72" s="236">
        <f>'Hoja de parametros'!F135</f>
        <v>0</v>
      </c>
    </row>
    <row r="73" spans="1:4" x14ac:dyDescent="0.35">
      <c r="A73" s="236">
        <f>'Hoja de parametros'!C136</f>
        <v>0</v>
      </c>
      <c r="B73" s="223">
        <f>'Hoja de parametros'!D136</f>
        <v>0</v>
      </c>
      <c r="C73" s="236">
        <f>'Hoja de parametros'!E136</f>
        <v>0</v>
      </c>
      <c r="D73" s="236">
        <f>'Hoja de parametros'!F136</f>
        <v>0</v>
      </c>
    </row>
    <row r="74" spans="1:4" x14ac:dyDescent="0.35">
      <c r="A74" s="236">
        <f>'Hoja de parametros'!C137</f>
        <v>0</v>
      </c>
      <c r="B74" s="223">
        <f>'Hoja de parametros'!D137</f>
        <v>0</v>
      </c>
      <c r="C74" s="236">
        <f>'Hoja de parametros'!E137</f>
        <v>0</v>
      </c>
      <c r="D74" s="236">
        <f>'Hoja de parametros'!F137</f>
        <v>0</v>
      </c>
    </row>
    <row r="75" spans="1:4" x14ac:dyDescent="0.35">
      <c r="A75" s="236">
        <f>'Hoja de parametros'!C138</f>
        <v>0</v>
      </c>
      <c r="B75" s="223">
        <f>'Hoja de parametros'!D138</f>
        <v>0</v>
      </c>
      <c r="C75" s="236">
        <f>'Hoja de parametros'!E138</f>
        <v>0</v>
      </c>
      <c r="D75" s="236">
        <f>'Hoja de parametros'!F138</f>
        <v>0</v>
      </c>
    </row>
    <row r="76" spans="1:4" x14ac:dyDescent="0.35">
      <c r="A76" s="236">
        <f>'Hoja de parametros'!C139</f>
        <v>0</v>
      </c>
      <c r="B76" s="223">
        <f>'Hoja de parametros'!D139</f>
        <v>0</v>
      </c>
      <c r="C76" s="236">
        <f>'Hoja de parametros'!E139</f>
        <v>0</v>
      </c>
      <c r="D76" s="236">
        <f>'Hoja de parametros'!F139</f>
        <v>0</v>
      </c>
    </row>
    <row r="77" spans="1:4" x14ac:dyDescent="0.35">
      <c r="A77" s="236">
        <f>'Hoja de parametros'!C140</f>
        <v>0</v>
      </c>
      <c r="B77" s="223">
        <f>'Hoja de parametros'!D140</f>
        <v>0</v>
      </c>
      <c r="C77" s="236">
        <f>'Hoja de parametros'!E140</f>
        <v>0</v>
      </c>
      <c r="D77" s="236">
        <f>'Hoja de parametros'!F140</f>
        <v>0</v>
      </c>
    </row>
    <row r="78" spans="1:4" x14ac:dyDescent="0.35">
      <c r="A78" s="236">
        <f>'Hoja de parametros'!C141</f>
        <v>0</v>
      </c>
      <c r="B78" s="223">
        <f>'Hoja de parametros'!D141</f>
        <v>0</v>
      </c>
      <c r="C78" s="236">
        <f>'Hoja de parametros'!E141</f>
        <v>0</v>
      </c>
      <c r="D78" s="236">
        <f>'Hoja de parametros'!F141</f>
        <v>0</v>
      </c>
    </row>
    <row r="79" spans="1:4" x14ac:dyDescent="0.35">
      <c r="A79" s="236">
        <f>'Hoja de parametros'!C142</f>
        <v>0</v>
      </c>
      <c r="B79" s="237">
        <f>'Hoja de parametros'!D142</f>
        <v>0</v>
      </c>
      <c r="C79" s="236">
        <f>'Hoja de parametros'!E142</f>
        <v>0</v>
      </c>
      <c r="D79" s="236">
        <f>'Hoja de parametros'!F142</f>
        <v>0</v>
      </c>
    </row>
    <row r="80" spans="1:4" x14ac:dyDescent="0.35">
      <c r="A80" s="236">
        <f>'Hoja de parametros'!C143</f>
        <v>0</v>
      </c>
      <c r="B80" s="223">
        <f>'Hoja de parametros'!D143</f>
        <v>0</v>
      </c>
      <c r="C80" s="236">
        <f>'Hoja de parametros'!E143</f>
        <v>0</v>
      </c>
      <c r="D80" s="236">
        <f>'Hoja de parametros'!F143</f>
        <v>0</v>
      </c>
    </row>
    <row r="81" spans="1:4" x14ac:dyDescent="0.35">
      <c r="A81" s="236">
        <f>'Hoja de parametros'!C144</f>
        <v>0</v>
      </c>
      <c r="B81" s="223">
        <f>'Hoja de parametros'!D144</f>
        <v>0</v>
      </c>
      <c r="C81" s="236">
        <f>'Hoja de parametros'!E144</f>
        <v>0</v>
      </c>
      <c r="D81" s="236">
        <f>'Hoja de parametros'!F144</f>
        <v>0</v>
      </c>
    </row>
    <row r="82" spans="1:4" x14ac:dyDescent="0.35">
      <c r="A82" s="236">
        <f>'Hoja de parametros'!C145</f>
        <v>0</v>
      </c>
      <c r="B82" s="223">
        <f>'Hoja de parametros'!D145</f>
        <v>0</v>
      </c>
      <c r="C82" s="236">
        <f>'Hoja de parametros'!E145</f>
        <v>0</v>
      </c>
      <c r="D82" s="236">
        <f>'Hoja de parametros'!F145</f>
        <v>0</v>
      </c>
    </row>
    <row r="83" spans="1:4" x14ac:dyDescent="0.35">
      <c r="A83" s="236">
        <f>'Hoja de parametros'!C146</f>
        <v>0</v>
      </c>
      <c r="B83" s="223">
        <f>'Hoja de parametros'!D146</f>
        <v>0</v>
      </c>
      <c r="C83" s="236">
        <f>'Hoja de parametros'!E146</f>
        <v>0</v>
      </c>
      <c r="D83" s="236">
        <f>'Hoja de parametros'!F146</f>
        <v>0</v>
      </c>
    </row>
    <row r="84" spans="1:4" x14ac:dyDescent="0.35">
      <c r="A84" s="236">
        <f>'Hoja de parametros'!C147</f>
        <v>0</v>
      </c>
      <c r="B84" s="223">
        <f>'Hoja de parametros'!D147</f>
        <v>0</v>
      </c>
      <c r="C84" s="236">
        <f>'Hoja de parametros'!E147</f>
        <v>0</v>
      </c>
      <c r="D84" s="236">
        <f>'Hoja de parametros'!F147</f>
        <v>0</v>
      </c>
    </row>
    <row r="85" spans="1:4" x14ac:dyDescent="0.35">
      <c r="A85" s="236">
        <f>'Hoja de parametros'!C148</f>
        <v>0</v>
      </c>
      <c r="B85" s="223">
        <f>'Hoja de parametros'!D148</f>
        <v>0</v>
      </c>
      <c r="C85" s="236">
        <f>'Hoja de parametros'!E148</f>
        <v>0</v>
      </c>
      <c r="D85" s="236">
        <f>'Hoja de parametros'!F148</f>
        <v>0</v>
      </c>
    </row>
    <row r="86" spans="1:4" x14ac:dyDescent="0.35">
      <c r="A86" s="236">
        <f>'Hoja de parametros'!C149</f>
        <v>0</v>
      </c>
      <c r="B86" s="223">
        <f>'Hoja de parametros'!D149</f>
        <v>0</v>
      </c>
      <c r="C86" s="236">
        <f>'Hoja de parametros'!E149</f>
        <v>0</v>
      </c>
      <c r="D86" s="236">
        <f>'Hoja de parametros'!F149</f>
        <v>0</v>
      </c>
    </row>
    <row r="87" spans="1:4" x14ac:dyDescent="0.35">
      <c r="A87" s="236">
        <f>'Hoja de parametros'!C150</f>
        <v>0</v>
      </c>
      <c r="B87" s="223">
        <f>'Hoja de parametros'!D150</f>
        <v>0</v>
      </c>
      <c r="C87" s="236">
        <f>'Hoja de parametros'!E150</f>
        <v>0</v>
      </c>
      <c r="D87" s="236">
        <f>'Hoja de parametros'!F150</f>
        <v>0</v>
      </c>
    </row>
    <row r="88" spans="1:4" x14ac:dyDescent="0.35">
      <c r="A88" s="236">
        <f>'Hoja de parametros'!C151</f>
        <v>0</v>
      </c>
      <c r="B88" s="223">
        <f>'Hoja de parametros'!D151</f>
        <v>0</v>
      </c>
      <c r="C88" s="236">
        <f>'Hoja de parametros'!E151</f>
        <v>0</v>
      </c>
      <c r="D88" s="236">
        <f>'Hoja de parametros'!F151</f>
        <v>0</v>
      </c>
    </row>
    <row r="89" spans="1:4" x14ac:dyDescent="0.35">
      <c r="A89" s="236">
        <f>'Hoja de parametros'!C152</f>
        <v>0</v>
      </c>
      <c r="B89" s="223">
        <f>'Hoja de parametros'!D152</f>
        <v>0</v>
      </c>
      <c r="C89" s="236">
        <f>'Hoja de parametros'!E152</f>
        <v>0</v>
      </c>
      <c r="D89" s="236">
        <f>'Hoja de parametros'!F152</f>
        <v>0</v>
      </c>
    </row>
    <row r="90" spans="1:4" x14ac:dyDescent="0.35">
      <c r="A90" s="236">
        <f>'Hoja de parametros'!C153</f>
        <v>0</v>
      </c>
      <c r="B90" s="223">
        <f>'Hoja de parametros'!D153</f>
        <v>0</v>
      </c>
      <c r="C90" s="236">
        <f>'Hoja de parametros'!E153</f>
        <v>0</v>
      </c>
      <c r="D90" s="236">
        <f>'Hoja de parametros'!F153</f>
        <v>0</v>
      </c>
    </row>
    <row r="91" spans="1:4" x14ac:dyDescent="0.35">
      <c r="A91" s="236">
        <f>'Hoja de parametros'!C154</f>
        <v>0</v>
      </c>
      <c r="B91" s="223">
        <f>'Hoja de parametros'!D154</f>
        <v>0</v>
      </c>
      <c r="C91" s="236">
        <f>'Hoja de parametros'!E154</f>
        <v>0</v>
      </c>
      <c r="D91" s="236">
        <f>'Hoja de parametros'!F154</f>
        <v>0</v>
      </c>
    </row>
    <row r="92" spans="1:4" x14ac:dyDescent="0.35">
      <c r="A92" s="236">
        <f>'Hoja de parametros'!C155</f>
        <v>0</v>
      </c>
      <c r="B92" s="223">
        <f>'Hoja de parametros'!D155</f>
        <v>0</v>
      </c>
      <c r="C92" s="236">
        <f>'Hoja de parametros'!E155</f>
        <v>0</v>
      </c>
      <c r="D92" s="236">
        <f>'Hoja de parametros'!F155</f>
        <v>0</v>
      </c>
    </row>
    <row r="93" spans="1:4" x14ac:dyDescent="0.35">
      <c r="A93" s="236">
        <f>'Hoja de parametros'!C156</f>
        <v>0</v>
      </c>
      <c r="B93" s="223">
        <f>'Hoja de parametros'!D156</f>
        <v>0</v>
      </c>
      <c r="C93" s="236">
        <f>'Hoja de parametros'!E156</f>
        <v>0</v>
      </c>
      <c r="D93" s="236">
        <f>'Hoja de parametros'!F156</f>
        <v>0</v>
      </c>
    </row>
    <row r="94" spans="1:4" x14ac:dyDescent="0.35">
      <c r="A94" s="236">
        <f>'Hoja de parametros'!C157</f>
        <v>0</v>
      </c>
      <c r="B94" s="223">
        <f>'Hoja de parametros'!D157</f>
        <v>0</v>
      </c>
      <c r="C94" s="236">
        <f>'Hoja de parametros'!E157</f>
        <v>0</v>
      </c>
      <c r="D94" s="236">
        <f>'Hoja de parametros'!F157</f>
        <v>0</v>
      </c>
    </row>
    <row r="95" spans="1:4" x14ac:dyDescent="0.35">
      <c r="A95" s="236">
        <f>'Hoja de parametros'!C158</f>
        <v>0</v>
      </c>
      <c r="B95" s="223">
        <f>'Hoja de parametros'!D158</f>
        <v>0</v>
      </c>
      <c r="C95" s="236">
        <f>'Hoja de parametros'!E158</f>
        <v>0</v>
      </c>
      <c r="D95" s="236">
        <f>'Hoja de parametros'!F158</f>
        <v>0</v>
      </c>
    </row>
    <row r="96" spans="1:4" x14ac:dyDescent="0.35">
      <c r="A96" s="236">
        <f>'Hoja de parametros'!C159</f>
        <v>0</v>
      </c>
      <c r="B96" s="223">
        <f>'Hoja de parametros'!D159</f>
        <v>0</v>
      </c>
      <c r="C96" s="236">
        <f>'Hoja de parametros'!E159</f>
        <v>0</v>
      </c>
      <c r="D96" s="236">
        <f>'Hoja de parametros'!F159</f>
        <v>0</v>
      </c>
    </row>
    <row r="97" spans="1:4" x14ac:dyDescent="0.35">
      <c r="A97" s="236">
        <f>'Hoja de parametros'!C160</f>
        <v>0</v>
      </c>
      <c r="B97" s="223">
        <f>'Hoja de parametros'!D160</f>
        <v>0</v>
      </c>
      <c r="C97" s="236">
        <f>'Hoja de parametros'!E160</f>
        <v>0</v>
      </c>
      <c r="D97" s="236">
        <f>'Hoja de parametros'!F160</f>
        <v>0</v>
      </c>
    </row>
    <row r="98" spans="1:4" x14ac:dyDescent="0.35">
      <c r="A98" s="236">
        <f>'Hoja de parametros'!C161</f>
        <v>0</v>
      </c>
      <c r="B98" s="223">
        <f>'Hoja de parametros'!D161</f>
        <v>0</v>
      </c>
      <c r="C98" s="236">
        <f>'Hoja de parametros'!E161</f>
        <v>0</v>
      </c>
      <c r="D98" s="236">
        <f>'Hoja de parametros'!F161</f>
        <v>0</v>
      </c>
    </row>
    <row r="99" spans="1:4" x14ac:dyDescent="0.35">
      <c r="A99" s="236">
        <f>'Hoja de parametros'!C162</f>
        <v>0</v>
      </c>
      <c r="B99" s="223">
        <f>'Hoja de parametros'!D162</f>
        <v>0</v>
      </c>
      <c r="C99" s="236">
        <f>'Hoja de parametros'!E162</f>
        <v>0</v>
      </c>
      <c r="D99" s="236">
        <f>'Hoja de parametros'!F162</f>
        <v>0</v>
      </c>
    </row>
    <row r="100" spans="1:4" x14ac:dyDescent="0.35">
      <c r="A100" s="236">
        <f>'Hoja de parametros'!C163</f>
        <v>0</v>
      </c>
      <c r="B100" s="223">
        <f>'Hoja de parametros'!D163</f>
        <v>0</v>
      </c>
      <c r="C100" s="236">
        <f>'Hoja de parametros'!E163</f>
        <v>0</v>
      </c>
      <c r="D100" s="236">
        <f>'Hoja de parametros'!F163</f>
        <v>0</v>
      </c>
    </row>
    <row r="101" spans="1:4" x14ac:dyDescent="0.35">
      <c r="A101" s="236">
        <f>'Hoja de parametros'!C164</f>
        <v>0</v>
      </c>
      <c r="B101" s="223">
        <f>'Hoja de parametros'!D164</f>
        <v>0</v>
      </c>
      <c r="C101" s="236">
        <f>'Hoja de parametros'!E164</f>
        <v>0</v>
      </c>
      <c r="D101" s="236">
        <f>'Hoja de parametros'!F164</f>
        <v>0</v>
      </c>
    </row>
    <row r="102" spans="1:4" x14ac:dyDescent="0.35">
      <c r="A102" s="236">
        <f>'Hoja de parametros'!C165</f>
        <v>0</v>
      </c>
      <c r="B102" s="223">
        <f>'Hoja de parametros'!D165</f>
        <v>0</v>
      </c>
      <c r="C102" s="236">
        <f>'Hoja de parametros'!E165</f>
        <v>0</v>
      </c>
      <c r="D102" s="236">
        <f>'Hoja de parametros'!F165</f>
        <v>0</v>
      </c>
    </row>
    <row r="103" spans="1:4" x14ac:dyDescent="0.35">
      <c r="A103" s="236">
        <f>'Hoja de parametros'!C166</f>
        <v>0</v>
      </c>
      <c r="B103" s="223">
        <f>'Hoja de parametros'!D166</f>
        <v>0</v>
      </c>
      <c r="C103" s="236">
        <f>'Hoja de parametros'!E166</f>
        <v>0</v>
      </c>
      <c r="D103" s="236">
        <f>'Hoja de parametros'!F166</f>
        <v>0</v>
      </c>
    </row>
    <row r="104" spans="1:4" x14ac:dyDescent="0.35">
      <c r="A104" s="236">
        <f>'Hoja de parametros'!C167</f>
        <v>0</v>
      </c>
      <c r="B104" s="223">
        <f>'Hoja de parametros'!D167</f>
        <v>0</v>
      </c>
      <c r="C104" s="236">
        <f>'Hoja de parametros'!E167</f>
        <v>0</v>
      </c>
      <c r="D104" s="236">
        <f>'Hoja de parametros'!F167</f>
        <v>0</v>
      </c>
    </row>
    <row r="105" spans="1:4" x14ac:dyDescent="0.35">
      <c r="A105" s="236">
        <f>'Hoja de parametros'!C168</f>
        <v>0</v>
      </c>
      <c r="B105" s="223">
        <f>'Hoja de parametros'!D168</f>
        <v>0</v>
      </c>
      <c r="C105" s="236">
        <f>'Hoja de parametros'!E168</f>
        <v>0</v>
      </c>
      <c r="D105" s="236">
        <f>'Hoja de parametros'!F168</f>
        <v>0</v>
      </c>
    </row>
    <row r="106" spans="1:4" x14ac:dyDescent="0.35">
      <c r="A106" s="236">
        <f>'Hoja de parametros'!C169</f>
        <v>0</v>
      </c>
      <c r="B106" s="223">
        <f>'Hoja de parametros'!D169</f>
        <v>0</v>
      </c>
      <c r="C106" s="236">
        <f>'Hoja de parametros'!E169</f>
        <v>0</v>
      </c>
      <c r="D106" s="236">
        <f>'Hoja de parametros'!F169</f>
        <v>0</v>
      </c>
    </row>
    <row r="107" spans="1:4" x14ac:dyDescent="0.35">
      <c r="A107" s="236">
        <f>'Hoja de parametros'!C170</f>
        <v>0</v>
      </c>
      <c r="B107" s="223">
        <f>'Hoja de parametros'!D170</f>
        <v>0</v>
      </c>
      <c r="C107" s="236">
        <f>'Hoja de parametros'!E170</f>
        <v>0</v>
      </c>
      <c r="D107" s="236">
        <f>'Hoja de parametros'!F170</f>
        <v>0</v>
      </c>
    </row>
    <row r="108" spans="1:4" x14ac:dyDescent="0.35">
      <c r="A108" s="236">
        <f>'Hoja de parametros'!C171</f>
        <v>0</v>
      </c>
      <c r="B108" s="223">
        <f>'Hoja de parametros'!D171</f>
        <v>0</v>
      </c>
      <c r="C108" s="236">
        <f>'Hoja de parametros'!E171</f>
        <v>0</v>
      </c>
      <c r="D108" s="236">
        <f>'Hoja de parametros'!F171</f>
        <v>0</v>
      </c>
    </row>
    <row r="109" spans="1:4" x14ac:dyDescent="0.35">
      <c r="A109" s="236">
        <f>'Hoja de parametros'!C172</f>
        <v>0</v>
      </c>
      <c r="B109" s="223">
        <f>'Hoja de parametros'!D172</f>
        <v>0</v>
      </c>
      <c r="C109" s="236">
        <f>'Hoja de parametros'!E172</f>
        <v>0</v>
      </c>
      <c r="D109" s="236">
        <f>'Hoja de parametros'!F172</f>
        <v>0</v>
      </c>
    </row>
    <row r="110" spans="1:4" x14ac:dyDescent="0.35">
      <c r="A110" s="236">
        <f>'Hoja de parametros'!C173</f>
        <v>0</v>
      </c>
      <c r="B110" s="223">
        <f>'Hoja de parametros'!D173</f>
        <v>0</v>
      </c>
      <c r="C110" s="236">
        <f>'Hoja de parametros'!E173</f>
        <v>0</v>
      </c>
      <c r="D110" s="236">
        <f>'Hoja de parametros'!F173</f>
        <v>0</v>
      </c>
    </row>
    <row r="111" spans="1:4" x14ac:dyDescent="0.35">
      <c r="A111" s="236">
        <f>'Hoja de parametros'!C174</f>
        <v>0</v>
      </c>
      <c r="B111" s="223">
        <f>'Hoja de parametros'!D174</f>
        <v>0</v>
      </c>
      <c r="C111" s="236">
        <f>'Hoja de parametros'!E174</f>
        <v>0</v>
      </c>
      <c r="D111" s="236">
        <f>'Hoja de parametros'!F174</f>
        <v>0</v>
      </c>
    </row>
    <row r="112" spans="1:4" x14ac:dyDescent="0.35">
      <c r="A112" s="236">
        <f>'Hoja de parametros'!C175</f>
        <v>0</v>
      </c>
      <c r="B112" s="223">
        <f>'Hoja de parametros'!D175</f>
        <v>0</v>
      </c>
      <c r="C112" s="236">
        <f>'Hoja de parametros'!E175</f>
        <v>0</v>
      </c>
      <c r="D112" s="236">
        <f>'Hoja de parametros'!F175</f>
        <v>0</v>
      </c>
    </row>
    <row r="113" spans="1:4" x14ac:dyDescent="0.35">
      <c r="A113" s="236">
        <f>'Hoja de parametros'!C176</f>
        <v>0</v>
      </c>
      <c r="B113" s="223">
        <f>'Hoja de parametros'!D176</f>
        <v>0</v>
      </c>
      <c r="C113" s="236">
        <f>'Hoja de parametros'!E176</f>
        <v>0</v>
      </c>
      <c r="D113" s="236">
        <f>'Hoja de parametros'!F176</f>
        <v>0</v>
      </c>
    </row>
    <row r="114" spans="1:4" x14ac:dyDescent="0.35">
      <c r="A114" s="236">
        <f>'Hoja de parametros'!C177</f>
        <v>0</v>
      </c>
      <c r="B114" s="223">
        <f>'Hoja de parametros'!D177</f>
        <v>0</v>
      </c>
      <c r="C114" s="236">
        <f>'Hoja de parametros'!E177</f>
        <v>0</v>
      </c>
      <c r="D114" s="236">
        <f>'Hoja de parametros'!F177</f>
        <v>0</v>
      </c>
    </row>
    <row r="115" spans="1:4" x14ac:dyDescent="0.35">
      <c r="A115" s="236">
        <f>'Hoja de parametros'!C178</f>
        <v>0</v>
      </c>
      <c r="B115" s="223">
        <f>'Hoja de parametros'!D178</f>
        <v>0</v>
      </c>
      <c r="C115" s="236">
        <f>'Hoja de parametros'!E178</f>
        <v>0</v>
      </c>
      <c r="D115" s="236">
        <f>'Hoja de parametros'!F178</f>
        <v>0</v>
      </c>
    </row>
    <row r="116" spans="1:4" x14ac:dyDescent="0.35">
      <c r="A116" s="236">
        <f>'Hoja de parametros'!C179</f>
        <v>0</v>
      </c>
      <c r="B116" s="223">
        <f>'Hoja de parametros'!D179</f>
        <v>0</v>
      </c>
      <c r="C116" s="236">
        <f>'Hoja de parametros'!E179</f>
        <v>0</v>
      </c>
      <c r="D116" s="236">
        <f>'Hoja de parametros'!F179</f>
        <v>0</v>
      </c>
    </row>
    <row r="117" spans="1:4" x14ac:dyDescent="0.35">
      <c r="A117" s="236">
        <f>'Hoja de parametros'!C180</f>
        <v>0</v>
      </c>
      <c r="B117" s="223">
        <f>'Hoja de parametros'!D180</f>
        <v>0</v>
      </c>
      <c r="C117" s="236">
        <f>'Hoja de parametros'!E180</f>
        <v>0</v>
      </c>
      <c r="D117" s="236">
        <f>'Hoja de parametros'!F180</f>
        <v>0</v>
      </c>
    </row>
    <row r="118" spans="1:4" x14ac:dyDescent="0.35">
      <c r="A118" s="236">
        <f>'Hoja de parametros'!C181</f>
        <v>0</v>
      </c>
      <c r="B118" s="223">
        <f>'Hoja de parametros'!D181</f>
        <v>0</v>
      </c>
      <c r="C118" s="236">
        <f>'Hoja de parametros'!E181</f>
        <v>0</v>
      </c>
      <c r="D118" s="236">
        <f>'Hoja de parametros'!F181</f>
        <v>0</v>
      </c>
    </row>
    <row r="119" spans="1:4" x14ac:dyDescent="0.35">
      <c r="A119" s="236">
        <f>'Hoja de parametros'!C182</f>
        <v>0</v>
      </c>
      <c r="B119" s="223">
        <f>'Hoja de parametros'!D182</f>
        <v>0</v>
      </c>
      <c r="C119" s="236">
        <f>'Hoja de parametros'!E182</f>
        <v>0</v>
      </c>
      <c r="D119" s="236">
        <f>'Hoja de parametros'!F182</f>
        <v>0</v>
      </c>
    </row>
    <row r="120" spans="1:4" x14ac:dyDescent="0.35">
      <c r="A120" s="236">
        <f>'Hoja de parametros'!C183</f>
        <v>0</v>
      </c>
      <c r="B120" s="223">
        <f>'Hoja de parametros'!D183</f>
        <v>0</v>
      </c>
      <c r="C120" s="236">
        <f>'Hoja de parametros'!E183</f>
        <v>0</v>
      </c>
      <c r="D120" s="236">
        <f>'Hoja de parametros'!F183</f>
        <v>0</v>
      </c>
    </row>
    <row r="121" spans="1:4" x14ac:dyDescent="0.35">
      <c r="A121" s="236">
        <f>'Hoja de parametros'!C184</f>
        <v>0</v>
      </c>
      <c r="B121" s="223">
        <f>'Hoja de parametros'!D184</f>
        <v>0</v>
      </c>
      <c r="C121" s="236">
        <f>'Hoja de parametros'!E184</f>
        <v>0</v>
      </c>
      <c r="D121" s="236">
        <f>'Hoja de parametros'!F184</f>
        <v>0</v>
      </c>
    </row>
    <row r="122" spans="1:4" x14ac:dyDescent="0.35">
      <c r="A122" s="236">
        <f>'Hoja de parametros'!C185</f>
        <v>0</v>
      </c>
      <c r="B122" s="223">
        <f>'Hoja de parametros'!D185</f>
        <v>0</v>
      </c>
      <c r="C122" s="236">
        <f>'Hoja de parametros'!E185</f>
        <v>0</v>
      </c>
      <c r="D122" s="236">
        <f>'Hoja de parametros'!F185</f>
        <v>0</v>
      </c>
    </row>
    <row r="123" spans="1:4" x14ac:dyDescent="0.35">
      <c r="A123" s="236">
        <f>'Hoja de parametros'!C186</f>
        <v>0</v>
      </c>
      <c r="B123" s="223">
        <f>'Hoja de parametros'!D186</f>
        <v>0</v>
      </c>
      <c r="C123" s="236">
        <f>'Hoja de parametros'!E186</f>
        <v>0</v>
      </c>
      <c r="D123" s="236">
        <f>'Hoja de parametros'!F186</f>
        <v>0</v>
      </c>
    </row>
    <row r="124" spans="1:4" x14ac:dyDescent="0.35">
      <c r="A124" s="236">
        <f>'Hoja de parametros'!C187</f>
        <v>0</v>
      </c>
      <c r="B124" s="223">
        <f>'Hoja de parametros'!D187</f>
        <v>0</v>
      </c>
      <c r="C124" s="236">
        <f>'Hoja de parametros'!E187</f>
        <v>0</v>
      </c>
      <c r="D124" s="236">
        <f>'Hoja de parametros'!F187</f>
        <v>0</v>
      </c>
    </row>
    <row r="125" spans="1:4" x14ac:dyDescent="0.35">
      <c r="A125" s="236">
        <f>'Hoja de parametros'!C188</f>
        <v>0</v>
      </c>
      <c r="B125" s="223">
        <f>'Hoja de parametros'!D188</f>
        <v>0</v>
      </c>
      <c r="C125" s="236">
        <f>'Hoja de parametros'!E188</f>
        <v>0</v>
      </c>
      <c r="D125" s="236">
        <f>'Hoja de parametros'!F188</f>
        <v>0</v>
      </c>
    </row>
    <row r="126" spans="1:4" x14ac:dyDescent="0.35">
      <c r="A126" s="236">
        <f>'Hoja de parametros'!C189</f>
        <v>0</v>
      </c>
      <c r="B126" s="223">
        <f>'Hoja de parametros'!D189</f>
        <v>0</v>
      </c>
      <c r="C126" s="236">
        <f>'Hoja de parametros'!E189</f>
        <v>0</v>
      </c>
      <c r="D126" s="236">
        <f>'Hoja de parametros'!F189</f>
        <v>0</v>
      </c>
    </row>
    <row r="127" spans="1:4" x14ac:dyDescent="0.35">
      <c r="A127" s="236">
        <f>'Hoja de parametros'!C190</f>
        <v>0</v>
      </c>
      <c r="B127" s="223">
        <f>'Hoja de parametros'!D190</f>
        <v>0</v>
      </c>
      <c r="C127" s="236">
        <f>'Hoja de parametros'!E190</f>
        <v>0</v>
      </c>
      <c r="D127" s="236">
        <f>'Hoja de parametros'!F190</f>
        <v>0</v>
      </c>
    </row>
    <row r="128" spans="1:4" x14ac:dyDescent="0.35">
      <c r="A128" s="236">
        <f>'Hoja de parametros'!C191</f>
        <v>0</v>
      </c>
      <c r="B128" s="223">
        <f>'Hoja de parametros'!D191</f>
        <v>0</v>
      </c>
      <c r="C128" s="236">
        <f>'Hoja de parametros'!E191</f>
        <v>0</v>
      </c>
      <c r="D128" s="236">
        <f>'Hoja de parametros'!F191</f>
        <v>0</v>
      </c>
    </row>
    <row r="129" spans="1:4" x14ac:dyDescent="0.35">
      <c r="A129" s="236">
        <f>'Hoja de parametros'!C192</f>
        <v>0</v>
      </c>
      <c r="B129" s="223">
        <f>'Hoja de parametros'!D192</f>
        <v>0</v>
      </c>
      <c r="C129" s="236">
        <f>'Hoja de parametros'!E192</f>
        <v>0</v>
      </c>
      <c r="D129" s="236">
        <f>'Hoja de parametros'!F192</f>
        <v>0</v>
      </c>
    </row>
    <row r="130" spans="1:4" x14ac:dyDescent="0.35">
      <c r="A130" s="236">
        <f>'Hoja de parametros'!C193</f>
        <v>0</v>
      </c>
      <c r="B130" s="223">
        <f>'Hoja de parametros'!D193</f>
        <v>0</v>
      </c>
      <c r="C130" s="236">
        <f>'Hoja de parametros'!E193</f>
        <v>0</v>
      </c>
      <c r="D130" s="236">
        <f>'Hoja de parametros'!F193</f>
        <v>0</v>
      </c>
    </row>
    <row r="131" spans="1:4" x14ac:dyDescent="0.35">
      <c r="A131" s="236">
        <f>'Hoja de parametros'!C194</f>
        <v>0</v>
      </c>
      <c r="B131" s="223">
        <f>'Hoja de parametros'!D194</f>
        <v>0</v>
      </c>
      <c r="C131" s="236">
        <f>'Hoja de parametros'!E194</f>
        <v>0</v>
      </c>
      <c r="D131" s="236">
        <f>'Hoja de parametros'!F194</f>
        <v>0</v>
      </c>
    </row>
    <row r="132" spans="1:4" x14ac:dyDescent="0.35">
      <c r="A132" s="236">
        <f>'Hoja de parametros'!C195</f>
        <v>0</v>
      </c>
      <c r="B132" s="223">
        <f>'Hoja de parametros'!D195</f>
        <v>0</v>
      </c>
      <c r="C132" s="236">
        <f>'Hoja de parametros'!E195</f>
        <v>0</v>
      </c>
      <c r="D132" s="236">
        <f>'Hoja de parametros'!F195</f>
        <v>0</v>
      </c>
    </row>
    <row r="133" spans="1:4" x14ac:dyDescent="0.35">
      <c r="A133" s="236">
        <f>'Hoja de parametros'!C196</f>
        <v>0</v>
      </c>
      <c r="B133" s="223">
        <f>'Hoja de parametros'!D196</f>
        <v>0</v>
      </c>
      <c r="C133" s="236">
        <f>'Hoja de parametros'!E196</f>
        <v>0</v>
      </c>
      <c r="D133" s="236">
        <f>'Hoja de parametros'!F196</f>
        <v>0</v>
      </c>
    </row>
    <row r="134" spans="1:4" x14ac:dyDescent="0.35">
      <c r="A134" s="236">
        <f>'Hoja de parametros'!C197</f>
        <v>0</v>
      </c>
      <c r="B134" s="223">
        <f>'Hoja de parametros'!D197</f>
        <v>0</v>
      </c>
      <c r="C134" s="236">
        <f>'Hoja de parametros'!E197</f>
        <v>0</v>
      </c>
      <c r="D134" s="236">
        <f>'Hoja de parametros'!F197</f>
        <v>0</v>
      </c>
    </row>
    <row r="135" spans="1:4" x14ac:dyDescent="0.35">
      <c r="A135" s="236">
        <f>'Hoja de parametros'!C198</f>
        <v>0</v>
      </c>
      <c r="B135" s="223">
        <f>'Hoja de parametros'!D198</f>
        <v>0</v>
      </c>
      <c r="C135" s="236">
        <f>'Hoja de parametros'!E198</f>
        <v>0</v>
      </c>
      <c r="D135" s="236">
        <f>'Hoja de parametros'!F198</f>
        <v>0</v>
      </c>
    </row>
    <row r="136" spans="1:4" x14ac:dyDescent="0.35">
      <c r="A136" s="236">
        <f>'Hoja de parametros'!C199</f>
        <v>0</v>
      </c>
      <c r="B136" s="223">
        <f>'Hoja de parametros'!D199</f>
        <v>0</v>
      </c>
      <c r="C136" s="236">
        <f>'Hoja de parametros'!E199</f>
        <v>0</v>
      </c>
      <c r="D136" s="236">
        <f>'Hoja de parametros'!F199</f>
        <v>0</v>
      </c>
    </row>
    <row r="137" spans="1:4" x14ac:dyDescent="0.35">
      <c r="A137" s="236">
        <f>'Hoja de parametros'!C200</f>
        <v>0</v>
      </c>
      <c r="B137" s="223">
        <f>'Hoja de parametros'!D200</f>
        <v>0</v>
      </c>
      <c r="C137" s="236">
        <f>'Hoja de parametros'!E200</f>
        <v>0</v>
      </c>
      <c r="D137" s="236">
        <f>'Hoja de parametros'!F200</f>
        <v>0</v>
      </c>
    </row>
    <row r="138" spans="1:4" x14ac:dyDescent="0.35">
      <c r="A138" s="236">
        <f>'Hoja de parametros'!C201</f>
        <v>0</v>
      </c>
      <c r="B138" s="223">
        <f>'Hoja de parametros'!D201</f>
        <v>0</v>
      </c>
      <c r="C138" s="236">
        <f>'Hoja de parametros'!E201</f>
        <v>0</v>
      </c>
      <c r="D138" s="236">
        <f>'Hoja de parametros'!F201</f>
        <v>0</v>
      </c>
    </row>
    <row r="139" spans="1:4" x14ac:dyDescent="0.35">
      <c r="A139" s="236">
        <f>'Hoja de parametros'!C202</f>
        <v>0</v>
      </c>
      <c r="B139" s="223">
        <f>'Hoja de parametros'!D202</f>
        <v>0</v>
      </c>
      <c r="C139" s="236">
        <f>'Hoja de parametros'!E202</f>
        <v>0</v>
      </c>
      <c r="D139" s="236">
        <f>'Hoja de parametros'!F202</f>
        <v>0</v>
      </c>
    </row>
    <row r="140" spans="1:4" x14ac:dyDescent="0.35">
      <c r="A140" s="236">
        <f>'Hoja de parametros'!C203</f>
        <v>0</v>
      </c>
      <c r="B140" s="223">
        <f>'Hoja de parametros'!D203</f>
        <v>0</v>
      </c>
      <c r="C140" s="236">
        <f>'Hoja de parametros'!E203</f>
        <v>0</v>
      </c>
      <c r="D140" s="236">
        <f>'Hoja de parametros'!F203</f>
        <v>0</v>
      </c>
    </row>
    <row r="141" spans="1:4" x14ac:dyDescent="0.35">
      <c r="A141" s="236">
        <f>'Hoja de parametros'!C204</f>
        <v>0</v>
      </c>
      <c r="B141" s="223">
        <f>'Hoja de parametros'!D204</f>
        <v>0</v>
      </c>
      <c r="C141" s="236">
        <f>'Hoja de parametros'!E204</f>
        <v>0</v>
      </c>
      <c r="D141" s="236">
        <f>'Hoja de parametros'!F204</f>
        <v>0</v>
      </c>
    </row>
    <row r="142" spans="1:4" x14ac:dyDescent="0.35">
      <c r="A142" s="236">
        <f>'Hoja de parametros'!C205</f>
        <v>0</v>
      </c>
      <c r="B142" s="223">
        <f>'Hoja de parametros'!D205</f>
        <v>0</v>
      </c>
      <c r="C142" s="236">
        <f>'Hoja de parametros'!E205</f>
        <v>0</v>
      </c>
      <c r="D142" s="236">
        <f>'Hoja de parametros'!F205</f>
        <v>0</v>
      </c>
    </row>
    <row r="143" spans="1:4" x14ac:dyDescent="0.35">
      <c r="A143" s="236">
        <f>'Hoja de parametros'!C206</f>
        <v>0</v>
      </c>
      <c r="B143" s="223">
        <f>'Hoja de parametros'!D206</f>
        <v>0</v>
      </c>
      <c r="C143" s="236">
        <f>'Hoja de parametros'!E206</f>
        <v>0</v>
      </c>
      <c r="D143" s="236">
        <f>'Hoja de parametros'!F206</f>
        <v>0</v>
      </c>
    </row>
    <row r="144" spans="1:4" x14ac:dyDescent="0.35">
      <c r="A144" s="236">
        <f>'Hoja de parametros'!C207</f>
        <v>0</v>
      </c>
      <c r="B144" s="223">
        <f>'Hoja de parametros'!D207</f>
        <v>0</v>
      </c>
      <c r="C144" s="236">
        <f>'Hoja de parametros'!E207</f>
        <v>0</v>
      </c>
      <c r="D144" s="236">
        <f>'Hoja de parametros'!F207</f>
        <v>0</v>
      </c>
    </row>
    <row r="145" spans="1:4" x14ac:dyDescent="0.35">
      <c r="A145" s="236">
        <f>'Hoja de parametros'!C208</f>
        <v>0</v>
      </c>
      <c r="B145" s="223">
        <f>'Hoja de parametros'!D208</f>
        <v>0</v>
      </c>
      <c r="C145" s="236">
        <f>'Hoja de parametros'!E208</f>
        <v>0</v>
      </c>
      <c r="D145" s="236">
        <f>'Hoja de parametros'!F208</f>
        <v>0</v>
      </c>
    </row>
    <row r="146" spans="1:4" x14ac:dyDescent="0.35">
      <c r="A146" s="236">
        <f>'Hoja de parametros'!C209</f>
        <v>0</v>
      </c>
      <c r="B146" s="223">
        <f>'Hoja de parametros'!D209</f>
        <v>0</v>
      </c>
      <c r="C146" s="236">
        <f>'Hoja de parametros'!E209</f>
        <v>0</v>
      </c>
      <c r="D146" s="236">
        <f>'Hoja de parametros'!F209</f>
        <v>0</v>
      </c>
    </row>
    <row r="147" spans="1:4" x14ac:dyDescent="0.35">
      <c r="A147" s="236">
        <f>'Hoja de parametros'!C210</f>
        <v>0</v>
      </c>
      <c r="B147" s="223">
        <f>'Hoja de parametros'!D210</f>
        <v>0</v>
      </c>
      <c r="C147" s="236">
        <f>'Hoja de parametros'!E210</f>
        <v>0</v>
      </c>
      <c r="D147" s="236">
        <f>'Hoja de parametros'!F210</f>
        <v>0</v>
      </c>
    </row>
    <row r="148" spans="1:4" x14ac:dyDescent="0.35">
      <c r="A148" s="236">
        <f>'Hoja de parametros'!C211</f>
        <v>0</v>
      </c>
      <c r="B148" s="223">
        <f>'Hoja de parametros'!D211</f>
        <v>0</v>
      </c>
      <c r="C148" s="236">
        <f>'Hoja de parametros'!E211</f>
        <v>0</v>
      </c>
      <c r="D148" s="236">
        <f>'Hoja de parametros'!F211</f>
        <v>0</v>
      </c>
    </row>
    <row r="149" spans="1:4" x14ac:dyDescent="0.35">
      <c r="A149" s="236">
        <f>'Hoja de parametros'!C212</f>
        <v>0</v>
      </c>
      <c r="B149" s="223">
        <f>'Hoja de parametros'!D212</f>
        <v>0</v>
      </c>
      <c r="C149" s="236">
        <f>'Hoja de parametros'!E212</f>
        <v>0</v>
      </c>
      <c r="D149" s="236">
        <f>'Hoja de parametros'!F212</f>
        <v>0</v>
      </c>
    </row>
    <row r="150" spans="1:4" x14ac:dyDescent="0.35">
      <c r="A150" s="236">
        <f>'Hoja de parametros'!C213</f>
        <v>0</v>
      </c>
      <c r="B150" s="223">
        <f>'Hoja de parametros'!D213</f>
        <v>0</v>
      </c>
      <c r="C150" s="236">
        <f>'Hoja de parametros'!E213</f>
        <v>0</v>
      </c>
      <c r="D150" s="236">
        <f>'Hoja de parametros'!F213</f>
        <v>0</v>
      </c>
    </row>
    <row r="151" spans="1:4" x14ac:dyDescent="0.35">
      <c r="A151" s="236">
        <f>'Hoja de parametros'!C214</f>
        <v>0</v>
      </c>
      <c r="B151" s="223">
        <f>'Hoja de parametros'!D214</f>
        <v>0</v>
      </c>
      <c r="C151" s="236">
        <f>'Hoja de parametros'!E214</f>
        <v>0</v>
      </c>
      <c r="D151" s="236">
        <f>'Hoja de parametros'!F214</f>
        <v>0</v>
      </c>
    </row>
    <row r="152" spans="1:4" x14ac:dyDescent="0.35">
      <c r="A152" s="236">
        <f>'Hoja de parametros'!C215</f>
        <v>0</v>
      </c>
      <c r="B152" s="223">
        <f>'Hoja de parametros'!D215</f>
        <v>0</v>
      </c>
      <c r="C152" s="236">
        <f>'Hoja de parametros'!E215</f>
        <v>0</v>
      </c>
      <c r="D152" s="236">
        <f>'Hoja de parametros'!F215</f>
        <v>0</v>
      </c>
    </row>
    <row r="153" spans="1:4" x14ac:dyDescent="0.35">
      <c r="A153" s="236">
        <f>'Hoja de parametros'!C216</f>
        <v>0</v>
      </c>
      <c r="B153" s="223">
        <f>'Hoja de parametros'!D216</f>
        <v>0</v>
      </c>
      <c r="C153" s="236">
        <f>'Hoja de parametros'!E216</f>
        <v>0</v>
      </c>
      <c r="D153" s="236">
        <f>'Hoja de parametros'!F216</f>
        <v>0</v>
      </c>
    </row>
    <row r="154" spans="1:4" x14ac:dyDescent="0.35">
      <c r="A154" s="236">
        <f>'Hoja de parametros'!C217</f>
        <v>0</v>
      </c>
      <c r="B154" s="223">
        <f>'Hoja de parametros'!D217</f>
        <v>0</v>
      </c>
      <c r="C154" s="236">
        <f>'Hoja de parametros'!E217</f>
        <v>0</v>
      </c>
      <c r="D154" s="236">
        <f>'Hoja de parametros'!F217</f>
        <v>0</v>
      </c>
    </row>
    <row r="155" spans="1:4" x14ac:dyDescent="0.35">
      <c r="A155" s="236">
        <f>'Hoja de parametros'!C218</f>
        <v>0</v>
      </c>
      <c r="B155" s="223">
        <f>'Hoja de parametros'!D218</f>
        <v>0</v>
      </c>
      <c r="C155" s="236">
        <f>'Hoja de parametros'!E218</f>
        <v>0</v>
      </c>
      <c r="D155" s="236">
        <f>'Hoja de parametros'!F218</f>
        <v>0</v>
      </c>
    </row>
    <row r="156" spans="1:4" x14ac:dyDescent="0.35">
      <c r="A156" s="236">
        <f>'Hoja de parametros'!C219</f>
        <v>0</v>
      </c>
      <c r="B156" s="223">
        <f>'Hoja de parametros'!D219</f>
        <v>0</v>
      </c>
      <c r="C156" s="236">
        <f>'Hoja de parametros'!E219</f>
        <v>0</v>
      </c>
      <c r="D156" s="236">
        <f>'Hoja de parametros'!F219</f>
        <v>0</v>
      </c>
    </row>
    <row r="157" spans="1:4" x14ac:dyDescent="0.35">
      <c r="A157" s="236">
        <f>'Hoja de parametros'!C220</f>
        <v>0</v>
      </c>
      <c r="B157" s="223">
        <f>'Hoja de parametros'!D220</f>
        <v>0</v>
      </c>
      <c r="C157" s="236">
        <f>'Hoja de parametros'!E220</f>
        <v>0</v>
      </c>
      <c r="D157" s="236">
        <f>'Hoja de parametros'!F220</f>
        <v>0</v>
      </c>
    </row>
    <row r="158" spans="1:4" x14ac:dyDescent="0.35">
      <c r="A158" s="236">
        <f>'Hoja de parametros'!C221</f>
        <v>0</v>
      </c>
      <c r="B158" s="223">
        <f>'Hoja de parametros'!D221</f>
        <v>0</v>
      </c>
      <c r="C158" s="236">
        <f>'Hoja de parametros'!E221</f>
        <v>0</v>
      </c>
      <c r="D158" s="236">
        <f>'Hoja de parametros'!F221</f>
        <v>0</v>
      </c>
    </row>
    <row r="159" spans="1:4" x14ac:dyDescent="0.35">
      <c r="A159" s="236">
        <f>'Hoja de parametros'!C222</f>
        <v>0</v>
      </c>
      <c r="B159" s="223">
        <f>'Hoja de parametros'!D222</f>
        <v>0</v>
      </c>
      <c r="C159" s="236">
        <f>'Hoja de parametros'!E222</f>
        <v>0</v>
      </c>
      <c r="D159" s="236">
        <f>'Hoja de parametros'!F222</f>
        <v>0</v>
      </c>
    </row>
    <row r="160" spans="1:4" x14ac:dyDescent="0.35">
      <c r="A160" s="236">
        <f>'Hoja de parametros'!C223</f>
        <v>0</v>
      </c>
      <c r="B160" s="223">
        <f>'Hoja de parametros'!D223</f>
        <v>0</v>
      </c>
      <c r="C160" s="236">
        <f>'Hoja de parametros'!E223</f>
        <v>0</v>
      </c>
      <c r="D160" s="236">
        <f>'Hoja de parametros'!F223</f>
        <v>0</v>
      </c>
    </row>
    <row r="161" spans="1:4" x14ac:dyDescent="0.35">
      <c r="A161" s="236">
        <f>'Hoja de parametros'!C224</f>
        <v>0</v>
      </c>
      <c r="B161" s="223">
        <f>'Hoja de parametros'!D224</f>
        <v>0</v>
      </c>
      <c r="C161" s="236">
        <f>'Hoja de parametros'!E224</f>
        <v>0</v>
      </c>
      <c r="D161" s="236">
        <f>'Hoja de parametros'!F224</f>
        <v>0</v>
      </c>
    </row>
    <row r="162" spans="1:4" x14ac:dyDescent="0.35">
      <c r="A162" s="236">
        <f>'Hoja de parametros'!C225</f>
        <v>0</v>
      </c>
      <c r="B162" s="223">
        <f>'Hoja de parametros'!D225</f>
        <v>0</v>
      </c>
      <c r="C162" s="236">
        <f>'Hoja de parametros'!E225</f>
        <v>0</v>
      </c>
      <c r="D162" s="236">
        <f>'Hoja de parametros'!F225</f>
        <v>0</v>
      </c>
    </row>
    <row r="163" spans="1:4" x14ac:dyDescent="0.35">
      <c r="A163" s="236">
        <f>'Hoja de parametros'!C226</f>
        <v>0</v>
      </c>
      <c r="B163" s="223">
        <f>'Hoja de parametros'!D226</f>
        <v>0</v>
      </c>
      <c r="C163" s="236">
        <f>'Hoja de parametros'!E226</f>
        <v>0</v>
      </c>
      <c r="D163" s="236">
        <f>'Hoja de parametros'!F226</f>
        <v>0</v>
      </c>
    </row>
    <row r="164" spans="1:4" x14ac:dyDescent="0.35">
      <c r="A164" s="236">
        <f>'Hoja de parametros'!C227</f>
        <v>0</v>
      </c>
      <c r="B164" s="223">
        <f>'Hoja de parametros'!D227</f>
        <v>0</v>
      </c>
      <c r="C164" s="236">
        <f>'Hoja de parametros'!E227</f>
        <v>0</v>
      </c>
      <c r="D164" s="236">
        <f>'Hoja de parametros'!F227</f>
        <v>0</v>
      </c>
    </row>
    <row r="165" spans="1:4" x14ac:dyDescent="0.35">
      <c r="A165" s="236">
        <f>'Hoja de parametros'!C228</f>
        <v>0</v>
      </c>
      <c r="B165" s="223">
        <f>'Hoja de parametros'!D228</f>
        <v>0</v>
      </c>
      <c r="C165" s="236">
        <f>'Hoja de parametros'!E228</f>
        <v>0</v>
      </c>
      <c r="D165" s="236">
        <f>'Hoja de parametros'!F228</f>
        <v>0</v>
      </c>
    </row>
    <row r="166" spans="1:4" x14ac:dyDescent="0.35">
      <c r="A166" s="236">
        <f>'Hoja de parametros'!C229</f>
        <v>0</v>
      </c>
      <c r="B166" s="223">
        <f>'Hoja de parametros'!D229</f>
        <v>0</v>
      </c>
      <c r="C166" s="236">
        <f>'Hoja de parametros'!E229</f>
        <v>0</v>
      </c>
      <c r="D166" s="236">
        <f>'Hoja de parametros'!F229</f>
        <v>0</v>
      </c>
    </row>
    <row r="167" spans="1:4" x14ac:dyDescent="0.35">
      <c r="A167" s="236">
        <f>'Hoja de parametros'!C230</f>
        <v>0</v>
      </c>
      <c r="B167" s="223">
        <f>'Hoja de parametros'!D230</f>
        <v>0</v>
      </c>
      <c r="C167" s="236">
        <f>'Hoja de parametros'!E230</f>
        <v>0</v>
      </c>
      <c r="D167" s="236">
        <f>'Hoja de parametros'!F230</f>
        <v>0</v>
      </c>
    </row>
    <row r="168" spans="1:4" x14ac:dyDescent="0.35">
      <c r="A168" s="236">
        <f>'Hoja de parametros'!C231</f>
        <v>0</v>
      </c>
      <c r="B168" s="223">
        <f>'Hoja de parametros'!D231</f>
        <v>0</v>
      </c>
      <c r="C168" s="236">
        <f>'Hoja de parametros'!E231</f>
        <v>0</v>
      </c>
      <c r="D168" s="236">
        <f>'Hoja de parametros'!F231</f>
        <v>0</v>
      </c>
    </row>
    <row r="169" spans="1:4" x14ac:dyDescent="0.35">
      <c r="A169" s="236">
        <f>'Hoja de parametros'!C232</f>
        <v>0</v>
      </c>
      <c r="B169" s="223">
        <f>'Hoja de parametros'!D232</f>
        <v>0</v>
      </c>
      <c r="C169" s="236">
        <f>'Hoja de parametros'!E232</f>
        <v>0</v>
      </c>
      <c r="D169" s="236">
        <f>'Hoja de parametros'!F232</f>
        <v>0</v>
      </c>
    </row>
    <row r="170" spans="1:4" x14ac:dyDescent="0.35">
      <c r="A170" s="236">
        <f>'Hoja de parametros'!C233</f>
        <v>0</v>
      </c>
      <c r="B170" s="223">
        <f>'Hoja de parametros'!D233</f>
        <v>0</v>
      </c>
      <c r="C170" s="236">
        <f>'Hoja de parametros'!E233</f>
        <v>0</v>
      </c>
      <c r="D170" s="236">
        <f>'Hoja de parametros'!F233</f>
        <v>0</v>
      </c>
    </row>
    <row r="171" spans="1:4" x14ac:dyDescent="0.35">
      <c r="A171" s="236">
        <f>'Hoja de parametros'!C234</f>
        <v>0</v>
      </c>
      <c r="B171" s="223">
        <f>'Hoja de parametros'!D234</f>
        <v>0</v>
      </c>
      <c r="C171" s="236">
        <f>'Hoja de parametros'!E234</f>
        <v>0</v>
      </c>
      <c r="D171" s="236">
        <f>'Hoja de parametros'!F234</f>
        <v>0</v>
      </c>
    </row>
    <row r="172" spans="1:4" x14ac:dyDescent="0.35">
      <c r="A172" s="236">
        <f>'Hoja de parametros'!C235</f>
        <v>0</v>
      </c>
      <c r="B172" s="223">
        <f>'Hoja de parametros'!D235</f>
        <v>0</v>
      </c>
      <c r="C172" s="236">
        <f>'Hoja de parametros'!E235</f>
        <v>0</v>
      </c>
      <c r="D172" s="236">
        <f>'Hoja de parametros'!F235</f>
        <v>0</v>
      </c>
    </row>
    <row r="173" spans="1:4" x14ac:dyDescent="0.35">
      <c r="A173" s="236">
        <f>'Hoja de parametros'!C236</f>
        <v>0</v>
      </c>
      <c r="B173" s="223">
        <f>'Hoja de parametros'!D236</f>
        <v>0</v>
      </c>
      <c r="C173" s="236">
        <f>'Hoja de parametros'!E236</f>
        <v>0</v>
      </c>
      <c r="D173" s="236">
        <f>'Hoja de parametros'!F236</f>
        <v>0</v>
      </c>
    </row>
    <row r="174" spans="1:4" x14ac:dyDescent="0.35">
      <c r="A174" s="236">
        <f>'Hoja de parametros'!C237</f>
        <v>0</v>
      </c>
      <c r="B174" s="223">
        <f>'Hoja de parametros'!D237</f>
        <v>0</v>
      </c>
      <c r="C174" s="236">
        <f>'Hoja de parametros'!E237</f>
        <v>0</v>
      </c>
      <c r="D174" s="236">
        <f>'Hoja de parametros'!F237</f>
        <v>0</v>
      </c>
    </row>
    <row r="175" spans="1:4" x14ac:dyDescent="0.35">
      <c r="A175" s="236">
        <f>'Hoja de parametros'!C238</f>
        <v>0</v>
      </c>
      <c r="B175" s="223">
        <f>'Hoja de parametros'!D238</f>
        <v>0</v>
      </c>
      <c r="C175" s="236">
        <f>'Hoja de parametros'!E238</f>
        <v>0</v>
      </c>
      <c r="D175" s="236">
        <f>'Hoja de parametros'!F238</f>
        <v>0</v>
      </c>
    </row>
    <row r="176" spans="1:4" x14ac:dyDescent="0.35">
      <c r="A176" s="236">
        <f>'Hoja de parametros'!C239</f>
        <v>0</v>
      </c>
      <c r="B176" s="223">
        <f>'Hoja de parametros'!D239</f>
        <v>0</v>
      </c>
      <c r="C176" s="236">
        <f>'Hoja de parametros'!E239</f>
        <v>0</v>
      </c>
      <c r="D176" s="236">
        <f>'Hoja de parametros'!F239</f>
        <v>0</v>
      </c>
    </row>
    <row r="177" spans="1:4" x14ac:dyDescent="0.35">
      <c r="A177" s="236">
        <f>'Hoja de parametros'!C240</f>
        <v>0</v>
      </c>
      <c r="B177" s="223">
        <f>'Hoja de parametros'!D240</f>
        <v>0</v>
      </c>
      <c r="C177" s="236">
        <f>'Hoja de parametros'!E240</f>
        <v>0</v>
      </c>
      <c r="D177" s="236">
        <f>'Hoja de parametros'!F240</f>
        <v>0</v>
      </c>
    </row>
    <row r="178" spans="1:4" x14ac:dyDescent="0.35">
      <c r="A178" s="236">
        <f>'Hoja de parametros'!C241</f>
        <v>0</v>
      </c>
      <c r="B178" s="223">
        <f>'Hoja de parametros'!D241</f>
        <v>0</v>
      </c>
      <c r="C178" s="236">
        <f>'Hoja de parametros'!E241</f>
        <v>0</v>
      </c>
      <c r="D178" s="236">
        <f>'Hoja de parametros'!F241</f>
        <v>0</v>
      </c>
    </row>
    <row r="179" spans="1:4" x14ac:dyDescent="0.35">
      <c r="A179" s="236">
        <f>'Hoja de parametros'!C242</f>
        <v>0</v>
      </c>
      <c r="B179" s="223">
        <f>'Hoja de parametros'!D242</f>
        <v>0</v>
      </c>
      <c r="C179" s="236">
        <f>'Hoja de parametros'!E242</f>
        <v>0</v>
      </c>
      <c r="D179" s="236">
        <f>'Hoja de parametros'!F242</f>
        <v>0</v>
      </c>
    </row>
    <row r="180" spans="1:4" x14ac:dyDescent="0.35">
      <c r="A180" s="236">
        <f>'Hoja de parametros'!C243</f>
        <v>0</v>
      </c>
      <c r="B180" s="223">
        <f>'Hoja de parametros'!D243</f>
        <v>0</v>
      </c>
      <c r="C180" s="236">
        <f>'Hoja de parametros'!E243</f>
        <v>0</v>
      </c>
      <c r="D180" s="236">
        <f>'Hoja de parametros'!F243</f>
        <v>0</v>
      </c>
    </row>
    <row r="181" spans="1:4" x14ac:dyDescent="0.35">
      <c r="A181" s="236">
        <f>'Hoja de parametros'!C244</f>
        <v>0</v>
      </c>
      <c r="B181" s="223">
        <f>'Hoja de parametros'!D244</f>
        <v>0</v>
      </c>
      <c r="C181" s="236">
        <f>'Hoja de parametros'!E244</f>
        <v>0</v>
      </c>
      <c r="D181" s="236">
        <f>'Hoja de parametros'!F244</f>
        <v>0</v>
      </c>
    </row>
    <row r="182" spans="1:4" x14ac:dyDescent="0.35">
      <c r="A182" s="236">
        <f>'Hoja de parametros'!C245</f>
        <v>0</v>
      </c>
      <c r="B182" s="223">
        <f>'Hoja de parametros'!D245</f>
        <v>0</v>
      </c>
      <c r="C182" s="236">
        <f>'Hoja de parametros'!E245</f>
        <v>0</v>
      </c>
      <c r="D182" s="236">
        <f>'Hoja de parametros'!F245</f>
        <v>0</v>
      </c>
    </row>
    <row r="183" spans="1:4" x14ac:dyDescent="0.35">
      <c r="A183" s="236">
        <f>'Hoja de parametros'!C246</f>
        <v>0</v>
      </c>
      <c r="B183" s="223">
        <f>'Hoja de parametros'!D246</f>
        <v>0</v>
      </c>
      <c r="C183" s="236">
        <f>'Hoja de parametros'!E246</f>
        <v>0</v>
      </c>
      <c r="D183" s="236">
        <f>'Hoja de parametros'!F246</f>
        <v>0</v>
      </c>
    </row>
    <row r="184" spans="1:4" x14ac:dyDescent="0.35">
      <c r="A184" s="236">
        <f>'Hoja de parametros'!C247</f>
        <v>0</v>
      </c>
      <c r="B184" s="223">
        <f>'Hoja de parametros'!D247</f>
        <v>0</v>
      </c>
      <c r="C184" s="236">
        <f>'Hoja de parametros'!E247</f>
        <v>0</v>
      </c>
      <c r="D184" s="236">
        <f>'Hoja de parametros'!F247</f>
        <v>0</v>
      </c>
    </row>
    <row r="185" spans="1:4" x14ac:dyDescent="0.35">
      <c r="A185" s="236">
        <f>'Hoja de parametros'!C248</f>
        <v>0</v>
      </c>
      <c r="B185" s="223">
        <f>'Hoja de parametros'!D248</f>
        <v>0</v>
      </c>
      <c r="C185" s="236">
        <f>'Hoja de parametros'!E248</f>
        <v>0</v>
      </c>
      <c r="D185" s="236">
        <f>'Hoja de parametros'!F248</f>
        <v>0</v>
      </c>
    </row>
    <row r="186" spans="1:4" x14ac:dyDescent="0.35">
      <c r="A186" s="236">
        <f>'Hoja de parametros'!C249</f>
        <v>0</v>
      </c>
      <c r="B186" s="223">
        <f>'Hoja de parametros'!D249</f>
        <v>0</v>
      </c>
      <c r="C186" s="236">
        <f>'Hoja de parametros'!E249</f>
        <v>0</v>
      </c>
      <c r="D186" s="236">
        <f>'Hoja de parametros'!F249</f>
        <v>0</v>
      </c>
    </row>
    <row r="187" spans="1:4" x14ac:dyDescent="0.35">
      <c r="A187" s="236">
        <f>'Hoja de parametros'!C250</f>
        <v>0</v>
      </c>
      <c r="B187" s="223">
        <f>'Hoja de parametros'!D250</f>
        <v>0</v>
      </c>
      <c r="C187" s="236">
        <f>'Hoja de parametros'!E250</f>
        <v>0</v>
      </c>
      <c r="D187" s="236">
        <f>'Hoja de parametros'!F250</f>
        <v>0</v>
      </c>
    </row>
    <row r="188" spans="1:4" x14ac:dyDescent="0.35">
      <c r="A188" s="236">
        <f>'Hoja de parametros'!C251</f>
        <v>0</v>
      </c>
      <c r="B188" s="223">
        <f>'Hoja de parametros'!D251</f>
        <v>0</v>
      </c>
      <c r="C188" s="236">
        <f>'Hoja de parametros'!E251</f>
        <v>0</v>
      </c>
      <c r="D188" s="236">
        <f>'Hoja de parametros'!F251</f>
        <v>0</v>
      </c>
    </row>
    <row r="189" spans="1:4" x14ac:dyDescent="0.35">
      <c r="A189" s="236">
        <f>'Hoja de parametros'!C252</f>
        <v>0</v>
      </c>
      <c r="B189" s="223">
        <f>'Hoja de parametros'!D252</f>
        <v>0</v>
      </c>
      <c r="C189" s="236">
        <f>'Hoja de parametros'!E252</f>
        <v>0</v>
      </c>
      <c r="D189" s="236">
        <f>'Hoja de parametros'!F252</f>
        <v>0</v>
      </c>
    </row>
    <row r="190" spans="1:4" x14ac:dyDescent="0.35">
      <c r="A190" s="236">
        <f>'Hoja de parametros'!C253</f>
        <v>0</v>
      </c>
      <c r="B190" s="223">
        <f>'Hoja de parametros'!D253</f>
        <v>0</v>
      </c>
      <c r="C190" s="236">
        <f>'Hoja de parametros'!E253</f>
        <v>0</v>
      </c>
      <c r="D190" s="236">
        <f>'Hoja de parametros'!F253</f>
        <v>0</v>
      </c>
    </row>
    <row r="191" spans="1:4" x14ac:dyDescent="0.35">
      <c r="A191" s="236">
        <f>'Hoja de parametros'!C254</f>
        <v>0</v>
      </c>
      <c r="B191" s="223">
        <f>'Hoja de parametros'!D254</f>
        <v>0</v>
      </c>
      <c r="C191" s="236">
        <f>'Hoja de parametros'!E254</f>
        <v>0</v>
      </c>
      <c r="D191" s="236">
        <f>'Hoja de parametros'!F254</f>
        <v>0</v>
      </c>
    </row>
    <row r="192" spans="1:4" x14ac:dyDescent="0.35">
      <c r="A192" s="236">
        <f>'Hoja de parametros'!C255</f>
        <v>0</v>
      </c>
      <c r="B192" s="223">
        <f>'Hoja de parametros'!D255</f>
        <v>0</v>
      </c>
      <c r="C192" s="236">
        <f>'Hoja de parametros'!E255</f>
        <v>0</v>
      </c>
      <c r="D192" s="236">
        <f>'Hoja de parametros'!F255</f>
        <v>0</v>
      </c>
    </row>
    <row r="193" spans="1:4" x14ac:dyDescent="0.35">
      <c r="A193" s="236">
        <f>'Hoja de parametros'!C256</f>
        <v>0</v>
      </c>
      <c r="B193" s="223">
        <f>'Hoja de parametros'!D256</f>
        <v>0</v>
      </c>
      <c r="C193" s="236">
        <f>'Hoja de parametros'!E256</f>
        <v>0</v>
      </c>
      <c r="D193" s="236">
        <f>'Hoja de parametros'!F256</f>
        <v>0</v>
      </c>
    </row>
    <row r="194" spans="1:4" x14ac:dyDescent="0.35">
      <c r="A194" s="236">
        <f>'Hoja de parametros'!C257</f>
        <v>0</v>
      </c>
      <c r="B194" s="223">
        <f>'Hoja de parametros'!D257</f>
        <v>0</v>
      </c>
      <c r="C194" s="236">
        <f>'Hoja de parametros'!E257</f>
        <v>0</v>
      </c>
      <c r="D194" s="236">
        <f>'Hoja de parametros'!F257</f>
        <v>0</v>
      </c>
    </row>
    <row r="195" spans="1:4" x14ac:dyDescent="0.35">
      <c r="A195" s="236">
        <f>'Hoja de parametros'!C258</f>
        <v>0</v>
      </c>
      <c r="B195" s="223">
        <f>'Hoja de parametros'!D258</f>
        <v>0</v>
      </c>
      <c r="C195" s="236">
        <f>'Hoja de parametros'!E258</f>
        <v>0</v>
      </c>
      <c r="D195" s="236">
        <f>'Hoja de parametros'!F258</f>
        <v>0</v>
      </c>
    </row>
    <row r="196" spans="1:4" x14ac:dyDescent="0.35">
      <c r="A196" s="236">
        <f>'Hoja de parametros'!C259</f>
        <v>0</v>
      </c>
      <c r="B196" s="223">
        <f>'Hoja de parametros'!D259</f>
        <v>0</v>
      </c>
      <c r="C196" s="236">
        <f>'Hoja de parametros'!E259</f>
        <v>0</v>
      </c>
      <c r="D196" s="236">
        <f>'Hoja de parametros'!F259</f>
        <v>0</v>
      </c>
    </row>
    <row r="197" spans="1:4" x14ac:dyDescent="0.35">
      <c r="A197" s="236">
        <f>'Hoja de parametros'!C260</f>
        <v>0</v>
      </c>
      <c r="B197" s="223">
        <f>'Hoja de parametros'!D260</f>
        <v>0</v>
      </c>
      <c r="C197" s="236">
        <f>'Hoja de parametros'!E260</f>
        <v>0</v>
      </c>
      <c r="D197" s="236">
        <f>'Hoja de parametros'!F260</f>
        <v>0</v>
      </c>
    </row>
    <row r="198" spans="1:4" x14ac:dyDescent="0.35">
      <c r="A198" s="236">
        <f>'Hoja de parametros'!C261</f>
        <v>0</v>
      </c>
      <c r="B198" s="223">
        <f>'Hoja de parametros'!D261</f>
        <v>0</v>
      </c>
      <c r="C198" s="236">
        <f>'Hoja de parametros'!E261</f>
        <v>0</v>
      </c>
      <c r="D198" s="236">
        <f>'Hoja de parametros'!F261</f>
        <v>0</v>
      </c>
    </row>
    <row r="199" spans="1:4" x14ac:dyDescent="0.35">
      <c r="A199" s="236">
        <f>'Hoja de parametros'!C262</f>
        <v>0</v>
      </c>
      <c r="B199" s="223">
        <f>'Hoja de parametros'!D262</f>
        <v>0</v>
      </c>
      <c r="C199" s="236">
        <f>'Hoja de parametros'!E262</f>
        <v>0</v>
      </c>
      <c r="D199" s="236">
        <f>'Hoja de parametros'!F262</f>
        <v>0</v>
      </c>
    </row>
    <row r="200" spans="1:4" x14ac:dyDescent="0.35">
      <c r="A200" s="236">
        <f>'Hoja de parametros'!C263</f>
        <v>0</v>
      </c>
      <c r="B200" s="223">
        <f>'Hoja de parametros'!D263</f>
        <v>0</v>
      </c>
      <c r="C200" s="236">
        <f>'Hoja de parametros'!E263</f>
        <v>0</v>
      </c>
      <c r="D200" s="236">
        <f>'Hoja de parametros'!F263</f>
        <v>0</v>
      </c>
    </row>
    <row r="201" spans="1:4" x14ac:dyDescent="0.35">
      <c r="A201" s="236">
        <f>'Hoja de parametros'!C264</f>
        <v>0</v>
      </c>
      <c r="B201" s="223">
        <f>'Hoja de parametros'!D264</f>
        <v>0</v>
      </c>
      <c r="C201" s="236">
        <f>'Hoja de parametros'!E264</f>
        <v>0</v>
      </c>
      <c r="D201" s="236">
        <f>'Hoja de parametros'!F264</f>
        <v>0</v>
      </c>
    </row>
    <row r="202" spans="1:4" x14ac:dyDescent="0.35">
      <c r="A202" s="236">
        <f>'Hoja de parametros'!C265</f>
        <v>0</v>
      </c>
      <c r="B202" s="223">
        <f>'Hoja de parametros'!D265</f>
        <v>0</v>
      </c>
      <c r="C202" s="236">
        <f>'Hoja de parametros'!E265</f>
        <v>0</v>
      </c>
      <c r="D202" s="236">
        <f>'Hoja de parametros'!F265</f>
        <v>0</v>
      </c>
    </row>
    <row r="203" spans="1:4" x14ac:dyDescent="0.35">
      <c r="A203" s="236">
        <f>'Hoja de parametros'!C266</f>
        <v>0</v>
      </c>
      <c r="B203" s="223">
        <f>'Hoja de parametros'!D266</f>
        <v>0</v>
      </c>
      <c r="C203" s="236">
        <f>'Hoja de parametros'!E266</f>
        <v>0</v>
      </c>
      <c r="D203" s="236">
        <f>'Hoja de parametros'!F266</f>
        <v>0</v>
      </c>
    </row>
    <row r="204" spans="1:4" x14ac:dyDescent="0.35">
      <c r="A204" s="236">
        <f>'Hoja de parametros'!C267</f>
        <v>0</v>
      </c>
      <c r="B204" s="223">
        <f>'Hoja de parametros'!D267</f>
        <v>0</v>
      </c>
      <c r="C204" s="236">
        <f>'Hoja de parametros'!E267</f>
        <v>0</v>
      </c>
      <c r="D204" s="236">
        <f>'Hoja de parametros'!F267</f>
        <v>0</v>
      </c>
    </row>
    <row r="205" spans="1:4" x14ac:dyDescent="0.35">
      <c r="A205" s="236">
        <f>'Hoja de parametros'!C268</f>
        <v>0</v>
      </c>
      <c r="B205" s="223">
        <f>'Hoja de parametros'!D268</f>
        <v>0</v>
      </c>
      <c r="C205" s="236">
        <f>'Hoja de parametros'!E268</f>
        <v>0</v>
      </c>
      <c r="D205" s="236">
        <f>'Hoja de parametros'!F268</f>
        <v>0</v>
      </c>
    </row>
    <row r="206" spans="1:4" x14ac:dyDescent="0.35">
      <c r="A206" s="236">
        <f>'Hoja de parametros'!C269</f>
        <v>0</v>
      </c>
      <c r="B206" s="223">
        <f>'Hoja de parametros'!D269</f>
        <v>0</v>
      </c>
      <c r="C206" s="236">
        <f>'Hoja de parametros'!E269</f>
        <v>0</v>
      </c>
      <c r="D206" s="236">
        <f>'Hoja de parametros'!F269</f>
        <v>0</v>
      </c>
    </row>
    <row r="207" spans="1:4" x14ac:dyDescent="0.35">
      <c r="A207" s="236">
        <f>'Hoja de parametros'!C270</f>
        <v>0</v>
      </c>
      <c r="B207" s="223">
        <f>'Hoja de parametros'!D270</f>
        <v>0</v>
      </c>
      <c r="C207" s="236">
        <f>'Hoja de parametros'!E270</f>
        <v>0</v>
      </c>
      <c r="D207" s="236">
        <f>'Hoja de parametros'!F270</f>
        <v>0</v>
      </c>
    </row>
    <row r="208" spans="1:4" x14ac:dyDescent="0.35">
      <c r="A208" s="236">
        <f>'Hoja de parametros'!C271</f>
        <v>0</v>
      </c>
      <c r="B208" s="223">
        <f>'Hoja de parametros'!D271</f>
        <v>0</v>
      </c>
      <c r="C208" s="236">
        <f>'Hoja de parametros'!E271</f>
        <v>0</v>
      </c>
      <c r="D208" s="236">
        <f>'Hoja de parametros'!F271</f>
        <v>0</v>
      </c>
    </row>
    <row r="209" spans="1:4" x14ac:dyDescent="0.35">
      <c r="A209" s="236">
        <f>'Hoja de parametros'!C272</f>
        <v>0</v>
      </c>
      <c r="B209" s="223">
        <f>'Hoja de parametros'!D272</f>
        <v>0</v>
      </c>
      <c r="C209" s="236">
        <f>'Hoja de parametros'!E272</f>
        <v>0</v>
      </c>
      <c r="D209" s="236">
        <f>'Hoja de parametros'!F272</f>
        <v>0</v>
      </c>
    </row>
    <row r="210" spans="1:4" x14ac:dyDescent="0.35">
      <c r="A210" s="236">
        <f>'Hoja de parametros'!C273</f>
        <v>0</v>
      </c>
      <c r="B210" s="223">
        <f>'Hoja de parametros'!D273</f>
        <v>0</v>
      </c>
      <c r="C210" s="236">
        <f>'Hoja de parametros'!E273</f>
        <v>0</v>
      </c>
      <c r="D210" s="236">
        <f>'Hoja de parametros'!F273</f>
        <v>0</v>
      </c>
    </row>
    <row r="211" spans="1:4" x14ac:dyDescent="0.35">
      <c r="A211" s="236">
        <f>'Hoja de parametros'!C274</f>
        <v>0</v>
      </c>
      <c r="B211" s="223">
        <f>'Hoja de parametros'!D274</f>
        <v>0</v>
      </c>
      <c r="C211" s="236">
        <f>'Hoja de parametros'!E274</f>
        <v>0</v>
      </c>
      <c r="D211" s="236">
        <f>'Hoja de parametros'!F274</f>
        <v>0</v>
      </c>
    </row>
    <row r="212" spans="1:4" x14ac:dyDescent="0.35">
      <c r="A212" s="236">
        <f>'Hoja de parametros'!C275</f>
        <v>0</v>
      </c>
      <c r="B212" s="223">
        <f>'Hoja de parametros'!D275</f>
        <v>0</v>
      </c>
      <c r="C212" s="236">
        <f>'Hoja de parametros'!E275</f>
        <v>0</v>
      </c>
      <c r="D212" s="236">
        <f>'Hoja de parametros'!F275</f>
        <v>0</v>
      </c>
    </row>
    <row r="213" spans="1:4" x14ac:dyDescent="0.35">
      <c r="A213" s="236">
        <f>'Hoja de parametros'!C276</f>
        <v>0</v>
      </c>
      <c r="B213" s="223">
        <f>'Hoja de parametros'!D276</f>
        <v>0</v>
      </c>
      <c r="C213" s="236">
        <f>'Hoja de parametros'!E276</f>
        <v>0</v>
      </c>
      <c r="D213" s="236">
        <f>'Hoja de parametros'!F276</f>
        <v>0</v>
      </c>
    </row>
    <row r="214" spans="1:4" x14ac:dyDescent="0.35">
      <c r="A214" s="236">
        <f>'Hoja de parametros'!C277</f>
        <v>0</v>
      </c>
      <c r="B214" s="223">
        <f>'Hoja de parametros'!D277</f>
        <v>0</v>
      </c>
      <c r="C214" s="236">
        <f>'Hoja de parametros'!E277</f>
        <v>0</v>
      </c>
      <c r="D214" s="236">
        <f>'Hoja de parametros'!F277</f>
        <v>0</v>
      </c>
    </row>
    <row r="215" spans="1:4" x14ac:dyDescent="0.35">
      <c r="A215" s="236">
        <f>'Hoja de parametros'!C278</f>
        <v>0</v>
      </c>
      <c r="B215" s="223">
        <f>'Hoja de parametros'!D278</f>
        <v>0</v>
      </c>
      <c r="C215" s="236">
        <f>'Hoja de parametros'!E278</f>
        <v>0</v>
      </c>
      <c r="D215" s="236">
        <f>'Hoja de parametros'!F278</f>
        <v>0</v>
      </c>
    </row>
    <row r="216" spans="1:4" x14ac:dyDescent="0.35">
      <c r="A216" s="236">
        <f>'Hoja de parametros'!C279</f>
        <v>0</v>
      </c>
      <c r="B216" s="223">
        <f>'Hoja de parametros'!D279</f>
        <v>0</v>
      </c>
      <c r="C216" s="236">
        <f>'Hoja de parametros'!E279</f>
        <v>0</v>
      </c>
      <c r="D216" s="236">
        <f>'Hoja de parametros'!F279</f>
        <v>0</v>
      </c>
    </row>
    <row r="217" spans="1:4" x14ac:dyDescent="0.35">
      <c r="A217" s="236">
        <f>'Hoja de parametros'!C280</f>
        <v>0</v>
      </c>
      <c r="B217" s="223">
        <f>'Hoja de parametros'!D280</f>
        <v>0</v>
      </c>
      <c r="C217" s="236">
        <f>'Hoja de parametros'!E280</f>
        <v>0</v>
      </c>
      <c r="D217" s="236">
        <f>'Hoja de parametros'!F280</f>
        <v>0</v>
      </c>
    </row>
    <row r="218" spans="1:4" x14ac:dyDescent="0.35">
      <c r="A218" s="236">
        <f>'Hoja de parametros'!C281</f>
        <v>0</v>
      </c>
      <c r="B218" s="223">
        <f>'Hoja de parametros'!D281</f>
        <v>0</v>
      </c>
      <c r="C218" s="236">
        <f>'Hoja de parametros'!E281</f>
        <v>0</v>
      </c>
      <c r="D218" s="236">
        <f>'Hoja de parametros'!F281</f>
        <v>0</v>
      </c>
    </row>
    <row r="219" spans="1:4" x14ac:dyDescent="0.35">
      <c r="A219" s="236">
        <f>'Hoja de parametros'!C282</f>
        <v>0</v>
      </c>
      <c r="B219" s="223">
        <f>'Hoja de parametros'!D282</f>
        <v>0</v>
      </c>
      <c r="C219" s="236">
        <f>'Hoja de parametros'!E282</f>
        <v>0</v>
      </c>
      <c r="D219" s="236">
        <f>'Hoja de parametros'!F282</f>
        <v>0</v>
      </c>
    </row>
    <row r="220" spans="1:4" x14ac:dyDescent="0.35">
      <c r="A220" s="236">
        <f>'Hoja de parametros'!C283</f>
        <v>0</v>
      </c>
      <c r="B220" s="223">
        <f>'Hoja de parametros'!D283</f>
        <v>0</v>
      </c>
      <c r="C220" s="236">
        <f>'Hoja de parametros'!E283</f>
        <v>0</v>
      </c>
      <c r="D220" s="236">
        <f>'Hoja de parametros'!F283</f>
        <v>0</v>
      </c>
    </row>
    <row r="221" spans="1:4" x14ac:dyDescent="0.35">
      <c r="A221" s="236">
        <f>'Hoja de parametros'!C284</f>
        <v>0</v>
      </c>
      <c r="B221" s="223">
        <f>'Hoja de parametros'!D284</f>
        <v>0</v>
      </c>
      <c r="C221" s="236">
        <f>'Hoja de parametros'!E284</f>
        <v>0</v>
      </c>
      <c r="D221" s="236">
        <f>'Hoja de parametros'!F284</f>
        <v>0</v>
      </c>
    </row>
    <row r="222" spans="1:4" x14ac:dyDescent="0.35">
      <c r="A222" s="236">
        <f>'Hoja de parametros'!C285</f>
        <v>0</v>
      </c>
      <c r="B222" s="223">
        <f>'Hoja de parametros'!D285</f>
        <v>0</v>
      </c>
      <c r="C222" s="236">
        <f>'Hoja de parametros'!E285</f>
        <v>0</v>
      </c>
      <c r="D222" s="236">
        <f>'Hoja de parametros'!F285</f>
        <v>0</v>
      </c>
    </row>
    <row r="223" spans="1:4" x14ac:dyDescent="0.35">
      <c r="A223" s="236">
        <f>'Hoja de parametros'!C286</f>
        <v>0</v>
      </c>
      <c r="B223" s="223">
        <f>'Hoja de parametros'!D286</f>
        <v>0</v>
      </c>
      <c r="C223" s="236">
        <f>'Hoja de parametros'!E286</f>
        <v>0</v>
      </c>
      <c r="D223" s="236">
        <f>'Hoja de parametros'!F286</f>
        <v>0</v>
      </c>
    </row>
    <row r="224" spans="1:4" x14ac:dyDescent="0.35">
      <c r="A224" s="236">
        <f>'Hoja de parametros'!C287</f>
        <v>0</v>
      </c>
      <c r="B224" s="223">
        <f>'Hoja de parametros'!D287</f>
        <v>0</v>
      </c>
      <c r="C224" s="236">
        <f>'Hoja de parametros'!E287</f>
        <v>0</v>
      </c>
      <c r="D224" s="236">
        <f>'Hoja de parametros'!F287</f>
        <v>0</v>
      </c>
    </row>
    <row r="225" spans="1:4" x14ac:dyDescent="0.35">
      <c r="A225" s="236">
        <f>'Hoja de parametros'!C288</f>
        <v>0</v>
      </c>
      <c r="B225" s="223">
        <f>'Hoja de parametros'!D288</f>
        <v>0</v>
      </c>
      <c r="C225" s="236">
        <f>'Hoja de parametros'!E288</f>
        <v>0</v>
      </c>
      <c r="D225" s="236">
        <f>'Hoja de parametros'!F288</f>
        <v>0</v>
      </c>
    </row>
    <row r="226" spans="1:4" x14ac:dyDescent="0.35">
      <c r="A226" s="236">
        <f>'Hoja de parametros'!C289</f>
        <v>0</v>
      </c>
      <c r="B226" s="223">
        <f>'Hoja de parametros'!D289</f>
        <v>0</v>
      </c>
      <c r="C226" s="236">
        <f>'Hoja de parametros'!E289</f>
        <v>0</v>
      </c>
      <c r="D226" s="236">
        <f>'Hoja de parametros'!F289</f>
        <v>0</v>
      </c>
    </row>
    <row r="227" spans="1:4" x14ac:dyDescent="0.35">
      <c r="A227" s="236">
        <f>'Hoja de parametros'!C290</f>
        <v>0</v>
      </c>
      <c r="B227" s="223">
        <f>'Hoja de parametros'!D290</f>
        <v>0</v>
      </c>
      <c r="C227" s="236">
        <f>'Hoja de parametros'!E290</f>
        <v>0</v>
      </c>
      <c r="D227" s="236">
        <f>'Hoja de parametros'!F290</f>
        <v>0</v>
      </c>
    </row>
    <row r="228" spans="1:4" x14ac:dyDescent="0.35">
      <c r="A228" s="236">
        <f>'Hoja de parametros'!C291</f>
        <v>0</v>
      </c>
      <c r="B228" s="223">
        <f>'Hoja de parametros'!D291</f>
        <v>0</v>
      </c>
      <c r="C228" s="236">
        <f>'Hoja de parametros'!E291</f>
        <v>0</v>
      </c>
      <c r="D228" s="236">
        <f>'Hoja de parametros'!F291</f>
        <v>0</v>
      </c>
    </row>
    <row r="229" spans="1:4" x14ac:dyDescent="0.35">
      <c r="A229" s="236">
        <f>'Hoja de parametros'!C292</f>
        <v>0</v>
      </c>
      <c r="B229" s="223">
        <f>'Hoja de parametros'!D292</f>
        <v>0</v>
      </c>
      <c r="C229" s="236">
        <f>'Hoja de parametros'!E292</f>
        <v>0</v>
      </c>
      <c r="D229" s="236">
        <f>'Hoja de parametros'!F292</f>
        <v>0</v>
      </c>
    </row>
    <row r="230" spans="1:4" x14ac:dyDescent="0.35">
      <c r="A230" s="236">
        <f>'Hoja de parametros'!C293</f>
        <v>0</v>
      </c>
      <c r="B230" s="223">
        <f>'Hoja de parametros'!D293</f>
        <v>0</v>
      </c>
      <c r="C230" s="236">
        <f>'Hoja de parametros'!E293</f>
        <v>0</v>
      </c>
      <c r="D230" s="236">
        <f>'Hoja de parametros'!F293</f>
        <v>0</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C35"/>
  <sheetViews>
    <sheetView workbookViewId="0">
      <selection activeCell="B26" sqref="B26"/>
    </sheetView>
  </sheetViews>
  <sheetFormatPr defaultColWidth="8.90625" defaultRowHeight="14.5" x14ac:dyDescent="0.35"/>
  <cols>
    <col min="1" max="1" width="40.1796875" style="48" customWidth="1"/>
    <col min="2" max="2" width="84.90625" style="48" customWidth="1"/>
    <col min="3" max="3" width="69.54296875" style="48" customWidth="1"/>
    <col min="4" max="16384" width="8.90625" style="48"/>
  </cols>
  <sheetData>
    <row r="1" spans="1:3" x14ac:dyDescent="0.35">
      <c r="A1" s="67"/>
      <c r="B1" s="90" t="s">
        <v>1702</v>
      </c>
      <c r="C1" s="91" t="s">
        <v>1718</v>
      </c>
    </row>
    <row r="2" spans="1:3" x14ac:dyDescent="0.35">
      <c r="A2" s="68" t="s">
        <v>1692</v>
      </c>
      <c r="B2" s="69"/>
      <c r="C2" s="69"/>
    </row>
    <row r="3" spans="1:3" ht="29" x14ac:dyDescent="0.35">
      <c r="A3" s="70" t="s">
        <v>1694</v>
      </c>
      <c r="B3" s="74" t="s">
        <v>1739</v>
      </c>
    </row>
    <row r="4" spans="1:3" x14ac:dyDescent="0.35">
      <c r="A4" s="83" t="s">
        <v>1695</v>
      </c>
      <c r="B4" s="67"/>
    </row>
    <row r="5" spans="1:3" ht="29" x14ac:dyDescent="0.35">
      <c r="A5" s="82" t="s">
        <v>394</v>
      </c>
      <c r="B5" s="74" t="s">
        <v>1719</v>
      </c>
    </row>
    <row r="6" spans="1:3" ht="29" x14ac:dyDescent="0.35">
      <c r="A6" s="81" t="s">
        <v>395</v>
      </c>
      <c r="B6" s="74" t="s">
        <v>1722</v>
      </c>
      <c r="C6" s="76" t="s">
        <v>1720</v>
      </c>
    </row>
    <row r="7" spans="1:3" ht="29" x14ac:dyDescent="0.35">
      <c r="A7" s="81" t="s">
        <v>396</v>
      </c>
      <c r="B7" s="78" t="s">
        <v>1723</v>
      </c>
      <c r="C7" s="77" t="s">
        <v>1721</v>
      </c>
    </row>
    <row r="8" spans="1:3" x14ac:dyDescent="0.35">
      <c r="A8" s="83" t="s">
        <v>1623</v>
      </c>
      <c r="B8" s="67"/>
    </row>
    <row r="9" spans="1:3" ht="43.5" x14ac:dyDescent="0.35">
      <c r="A9" s="87" t="s">
        <v>1696</v>
      </c>
      <c r="B9" s="80" t="s">
        <v>1724</v>
      </c>
      <c r="C9" s="79" t="s">
        <v>1725</v>
      </c>
    </row>
    <row r="10" spans="1:3" s="86" customFormat="1" ht="24.65" customHeight="1" x14ac:dyDescent="0.35">
      <c r="A10" s="84" t="s">
        <v>787</v>
      </c>
      <c r="B10" s="80" t="s">
        <v>1726</v>
      </c>
      <c r="C10" s="85" t="s">
        <v>1727</v>
      </c>
    </row>
    <row r="11" spans="1:3" x14ac:dyDescent="0.35">
      <c r="A11" s="70" t="s">
        <v>1704</v>
      </c>
      <c r="B11" s="67" t="s">
        <v>1710</v>
      </c>
    </row>
    <row r="12" spans="1:3" ht="29" x14ac:dyDescent="0.35">
      <c r="A12" s="70" t="s">
        <v>1699</v>
      </c>
      <c r="B12" s="74" t="s">
        <v>1714</v>
      </c>
      <c r="C12" s="75" t="s">
        <v>1713</v>
      </c>
    </row>
    <row r="13" spans="1:3" ht="58" x14ac:dyDescent="0.35">
      <c r="A13" s="70" t="s">
        <v>1701</v>
      </c>
      <c r="B13" s="71" t="s">
        <v>1711</v>
      </c>
      <c r="C13" s="72" t="s">
        <v>1712</v>
      </c>
    </row>
    <row r="14" spans="1:3" ht="29" x14ac:dyDescent="0.35">
      <c r="A14" s="70" t="s">
        <v>1697</v>
      </c>
      <c r="B14" s="71" t="s">
        <v>1715</v>
      </c>
      <c r="C14" s="72" t="s">
        <v>1716</v>
      </c>
    </row>
    <row r="15" spans="1:3" ht="29" x14ac:dyDescent="0.35">
      <c r="A15" s="70" t="s">
        <v>1698</v>
      </c>
      <c r="B15" s="74" t="s">
        <v>1709</v>
      </c>
    </row>
    <row r="16" spans="1:3" ht="58" x14ac:dyDescent="0.35">
      <c r="A16" s="70" t="s">
        <v>1700</v>
      </c>
      <c r="B16" s="71" t="s">
        <v>1717</v>
      </c>
      <c r="C16" s="72" t="s">
        <v>1703</v>
      </c>
    </row>
    <row r="17" spans="1:3" x14ac:dyDescent="0.35">
      <c r="A17" s="68" t="s">
        <v>1693</v>
      </c>
      <c r="B17" s="69"/>
    </row>
    <row r="18" spans="1:3" ht="19.75" customHeight="1" x14ac:dyDescent="0.35">
      <c r="A18" s="101" t="s">
        <v>342</v>
      </c>
      <c r="B18" s="102" t="s">
        <v>1740</v>
      </c>
      <c r="C18" s="86" t="s">
        <v>1743</v>
      </c>
    </row>
    <row r="19" spans="1:3" ht="19.75" customHeight="1" x14ac:dyDescent="0.35">
      <c r="A19" s="101" t="s">
        <v>343</v>
      </c>
      <c r="B19" s="102" t="s">
        <v>1741</v>
      </c>
      <c r="C19" s="86" t="s">
        <v>1743</v>
      </c>
    </row>
    <row r="20" spans="1:3" ht="24" customHeight="1" x14ac:dyDescent="0.35">
      <c r="A20" s="101" t="s">
        <v>791</v>
      </c>
      <c r="B20" s="102" t="s">
        <v>1757</v>
      </c>
      <c r="C20" s="86" t="s">
        <v>1744</v>
      </c>
    </row>
    <row r="21" spans="1:3" ht="22.25" customHeight="1" x14ac:dyDescent="0.35">
      <c r="A21" s="101" t="s">
        <v>344</v>
      </c>
      <c r="B21" s="102" t="s">
        <v>1742</v>
      </c>
      <c r="C21" s="86" t="s">
        <v>1743</v>
      </c>
    </row>
    <row r="22" spans="1:3" ht="45.65" customHeight="1" x14ac:dyDescent="0.35">
      <c r="A22" s="101" t="s">
        <v>349</v>
      </c>
      <c r="B22" s="102" t="s">
        <v>1759</v>
      </c>
      <c r="C22" s="86" t="s">
        <v>1744</v>
      </c>
    </row>
    <row r="23" spans="1:3" ht="26.4" customHeight="1" x14ac:dyDescent="0.35">
      <c r="A23" s="101" t="str">
        <f>IF('Curvas de concentracion'!$A$6="1","Impuestos total IRP", "Impuestos por motivo de IRP")</f>
        <v>Impuestos total IRP</v>
      </c>
      <c r="B23" s="102" t="s">
        <v>1747</v>
      </c>
      <c r="C23" s="86" t="s">
        <v>1744</v>
      </c>
    </row>
    <row r="24" spans="1:3" ht="29" x14ac:dyDescent="0.35">
      <c r="A24" s="101" t="s">
        <v>345</v>
      </c>
      <c r="B24" s="102" t="s">
        <v>1758</v>
      </c>
      <c r="C24" s="86" t="s">
        <v>1744</v>
      </c>
    </row>
    <row r="25" spans="1:3" ht="24" customHeight="1" x14ac:dyDescent="0.35">
      <c r="A25" s="101" t="s">
        <v>346</v>
      </c>
      <c r="B25" s="102" t="s">
        <v>1745</v>
      </c>
      <c r="C25" s="86" t="s">
        <v>1743</v>
      </c>
    </row>
    <row r="26" spans="1:3" ht="20.399999999999999" customHeight="1" x14ac:dyDescent="0.35">
      <c r="A26" s="101" t="s">
        <v>347</v>
      </c>
      <c r="B26" s="102" t="s">
        <v>1746</v>
      </c>
      <c r="C26" s="86" t="s">
        <v>1743</v>
      </c>
    </row>
    <row r="27" spans="1:3" ht="29" x14ac:dyDescent="0.35">
      <c r="A27" s="101" t="s">
        <v>348</v>
      </c>
      <c r="B27" s="102" t="s">
        <v>1756</v>
      </c>
      <c r="C27" s="86" t="s">
        <v>1744</v>
      </c>
    </row>
    <row r="28" spans="1:3" ht="29" x14ac:dyDescent="0.35">
      <c r="A28" s="101" t="str">
        <f>IF('Curvas de concentracion'!$A$6="1","Impuestos unidad productiva","")</f>
        <v>Impuestos unidad productiva</v>
      </c>
      <c r="B28" s="102" t="s">
        <v>1748</v>
      </c>
      <c r="C28" s="86" t="s">
        <v>1744</v>
      </c>
    </row>
    <row r="29" spans="1:3" ht="29" x14ac:dyDescent="0.35">
      <c r="A29" s="101" t="str">
        <f>IF('Curvas de concentracion'!$A$6="1","Impuestos laborales - dependencia","")</f>
        <v>Impuestos laborales - dependencia</v>
      </c>
      <c r="B29" s="102" t="s">
        <v>1750</v>
      </c>
      <c r="C29" s="86" t="s">
        <v>1744</v>
      </c>
    </row>
    <row r="30" spans="1:3" ht="29" x14ac:dyDescent="0.35">
      <c r="A30" s="101" t="str">
        <f>IF('Curvas de concentracion'!$A$6="1","Impuestos por alquiler","")</f>
        <v>Impuestos por alquiler</v>
      </c>
      <c r="B30" s="102" t="s">
        <v>1749</v>
      </c>
      <c r="C30" s="86" t="s">
        <v>1744</v>
      </c>
    </row>
    <row r="31" spans="1:3" ht="29" x14ac:dyDescent="0.35">
      <c r="A31" s="101" t="str">
        <f>IF('Curvas de concentracion'!$A$6="1","Impuestos por dividendo","")</f>
        <v>Impuestos por dividendo</v>
      </c>
      <c r="B31" s="102" t="s">
        <v>1751</v>
      </c>
      <c r="C31" s="86" t="s">
        <v>1744</v>
      </c>
    </row>
    <row r="32" spans="1:3" ht="29" x14ac:dyDescent="0.35">
      <c r="A32" s="101" t="str">
        <f>IF('Curvas de concentracion'!$A$6="1","Total direct taxes","")</f>
        <v>Total direct taxes</v>
      </c>
      <c r="B32" s="102" t="s">
        <v>1752</v>
      </c>
      <c r="C32" s="86" t="s">
        <v>1744</v>
      </c>
    </row>
    <row r="33" spans="1:3" ht="22.25" customHeight="1" x14ac:dyDescent="0.35">
      <c r="A33" s="101" t="str">
        <f>IF('Curvas de concentracion'!$P$6="1","Impuestos total IRP", "Impuestos por motivo de IRP")</f>
        <v>Impuestos por motivo de IRP</v>
      </c>
      <c r="B33" s="102" t="s">
        <v>1753</v>
      </c>
      <c r="C33" s="86" t="s">
        <v>1744</v>
      </c>
    </row>
    <row r="34" spans="1:3" ht="18" customHeight="1" x14ac:dyDescent="0.35">
      <c r="A34" s="101" t="s">
        <v>398</v>
      </c>
      <c r="B34" s="102" t="s">
        <v>1754</v>
      </c>
      <c r="C34" s="86" t="s">
        <v>1743</v>
      </c>
    </row>
    <row r="35" spans="1:3" ht="22.25" customHeight="1" x14ac:dyDescent="0.35">
      <c r="A35" s="101" t="s">
        <v>399</v>
      </c>
      <c r="B35" s="102" t="s">
        <v>1755</v>
      </c>
      <c r="C35" s="86" t="s">
        <v>1743</v>
      </c>
    </row>
  </sheetData>
  <phoneticPr fontId="0" type="noConversion"/>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dimension ref="A2:AB175"/>
  <sheetViews>
    <sheetView topLeftCell="A11" zoomScale="85" zoomScaleNormal="85" workbookViewId="0">
      <selection activeCell="N28" sqref="N28"/>
    </sheetView>
  </sheetViews>
  <sheetFormatPr defaultColWidth="9.08984375" defaultRowHeight="14.5" x14ac:dyDescent="0.35"/>
  <cols>
    <col min="1" max="1" width="4.1796875" style="1" customWidth="1"/>
    <col min="2" max="2" width="9.08984375" style="1"/>
    <col min="3" max="3" width="19.453125" style="1" customWidth="1"/>
    <col min="4" max="4" width="7" style="1" customWidth="1"/>
    <col min="5" max="12" width="9.08984375" style="1"/>
    <col min="13" max="13" width="9.08984375" style="2"/>
    <col min="14" max="16" width="9.08984375" style="1"/>
    <col min="17" max="17" width="18.1796875" style="1" customWidth="1"/>
    <col min="18" max="26" width="9.08984375" style="1"/>
    <col min="27" max="27" width="9.08984375" style="2"/>
    <col min="28" max="16384" width="9.08984375" style="1"/>
  </cols>
  <sheetData>
    <row r="2" spans="1:28" ht="15" thickBot="1" x14ac:dyDescent="0.4"/>
    <row r="3" spans="1:28" ht="54.65" customHeight="1" thickBot="1" x14ac:dyDescent="0.4">
      <c r="C3" s="330" t="s">
        <v>1738</v>
      </c>
      <c r="D3" s="331"/>
      <c r="E3" s="331"/>
      <c r="F3" s="331"/>
      <c r="G3" s="331"/>
      <c r="H3" s="331"/>
      <c r="I3" s="331"/>
      <c r="J3" s="331"/>
      <c r="K3" s="331"/>
      <c r="L3" s="331"/>
      <c r="M3" s="331"/>
      <c r="N3" s="331"/>
      <c r="O3" s="331"/>
      <c r="P3" s="331"/>
      <c r="Q3" s="331"/>
      <c r="R3" s="331"/>
      <c r="S3" s="331"/>
      <c r="T3" s="331"/>
      <c r="U3" s="331"/>
      <c r="V3" s="331"/>
      <c r="W3" s="331"/>
      <c r="X3" s="331"/>
      <c r="Y3" s="332"/>
    </row>
    <row r="6" spans="1:28" ht="18" x14ac:dyDescent="0.4">
      <c r="A6" s="1" t="str">
        <f>INDEX(all!$1:$1048576,MATCH("ded_after",all!$A:$A,0),3)</f>
        <v>1</v>
      </c>
      <c r="C6" s="333" t="s">
        <v>1617</v>
      </c>
      <c r="D6" s="333"/>
      <c r="E6" s="333"/>
      <c r="F6" s="333"/>
      <c r="G6" s="333"/>
      <c r="H6" s="333"/>
      <c r="I6" s="333"/>
      <c r="J6" s="333"/>
      <c r="K6" s="333"/>
      <c r="P6" s="1" t="str">
        <f>INDEX(all_ref!$1:$1048576,MATCH("ded_after",all_ref!$A:$A,0),3)</f>
        <v>0</v>
      </c>
      <c r="Q6" s="333" t="s">
        <v>1618</v>
      </c>
      <c r="R6" s="333"/>
      <c r="S6" s="333"/>
      <c r="T6" s="333"/>
      <c r="U6" s="333"/>
      <c r="V6" s="333"/>
      <c r="W6" s="333"/>
      <c r="X6" s="333"/>
      <c r="Y6" s="333"/>
    </row>
    <row r="7" spans="1:28" ht="18" x14ac:dyDescent="0.4">
      <c r="C7" s="21"/>
      <c r="D7" s="21"/>
      <c r="E7" s="21"/>
      <c r="F7" s="21"/>
      <c r="G7" s="21"/>
      <c r="H7" s="21"/>
      <c r="I7" s="21"/>
      <c r="J7" s="21"/>
      <c r="K7" s="21"/>
      <c r="Q7" s="21"/>
      <c r="R7" s="21"/>
      <c r="S7" s="21"/>
      <c r="T7" s="21"/>
      <c r="U7" s="21"/>
      <c r="V7" s="21"/>
      <c r="W7" s="21"/>
      <c r="X7" s="21"/>
      <c r="Y7" s="21"/>
    </row>
    <row r="8" spans="1:28" ht="15" thickBot="1" x14ac:dyDescent="0.4"/>
    <row r="9" spans="1:28" ht="15.5" x14ac:dyDescent="0.35">
      <c r="C9" s="22"/>
      <c r="D9" s="23"/>
      <c r="E9" s="23"/>
      <c r="F9" s="23"/>
      <c r="G9" s="23"/>
      <c r="H9" s="23"/>
      <c r="I9" s="23"/>
      <c r="J9" s="23"/>
      <c r="K9" s="24" t="s">
        <v>420</v>
      </c>
      <c r="M9" s="6"/>
      <c r="Q9" s="22"/>
      <c r="R9" s="23"/>
      <c r="S9" s="23"/>
      <c r="T9" s="23"/>
      <c r="U9" s="23"/>
      <c r="V9" s="23"/>
      <c r="W9" s="23"/>
      <c r="X9" s="23"/>
      <c r="Y9" s="24" t="s">
        <v>420</v>
      </c>
      <c r="AA9" s="6"/>
    </row>
    <row r="10" spans="1:28" ht="15.5" x14ac:dyDescent="0.35">
      <c r="C10" s="25" t="s">
        <v>352</v>
      </c>
      <c r="D10" s="16"/>
      <c r="E10" s="16"/>
      <c r="F10" s="16" t="s">
        <v>349</v>
      </c>
      <c r="G10" s="16"/>
      <c r="H10" s="16"/>
      <c r="I10" s="16"/>
      <c r="J10" s="16"/>
      <c r="K10" s="26">
        <f>100*G175</f>
        <v>51.670760080926414</v>
      </c>
      <c r="M10" s="34" t="str">
        <f>INDEX(combinations!D2:$E$13,MATCH('Curvas de concentracion'!$F$10,vectors,0),2)</f>
        <v>gross_mkt_inc_pc</v>
      </c>
      <c r="Q10" s="25" t="s">
        <v>352</v>
      </c>
      <c r="R10" s="16"/>
      <c r="S10" s="16"/>
      <c r="T10" s="16" t="s">
        <v>349</v>
      </c>
      <c r="U10" s="16"/>
      <c r="V10" s="16"/>
      <c r="W10" s="16"/>
      <c r="X10" s="16"/>
      <c r="Y10" s="26">
        <f>100*U175</f>
        <v>51.670760080926414</v>
      </c>
      <c r="AA10" s="34" t="str">
        <f>INDEX(combinations!D2:$E$13,MATCH('Curvas de concentracion'!$T$10,vectors,0),2)</f>
        <v>gross_mkt_inc_pc</v>
      </c>
    </row>
    <row r="11" spans="1:28" ht="15.5" x14ac:dyDescent="0.35">
      <c r="C11" s="27"/>
      <c r="D11" s="16"/>
      <c r="E11" s="16"/>
      <c r="F11" s="16"/>
      <c r="G11" s="16"/>
      <c r="H11" s="16"/>
      <c r="I11" s="16"/>
      <c r="J11" s="16"/>
      <c r="K11" s="28"/>
      <c r="M11" s="34"/>
      <c r="Q11" s="27"/>
      <c r="R11" s="16"/>
      <c r="S11" s="16"/>
      <c r="T11" s="16"/>
      <c r="U11" s="16"/>
      <c r="V11" s="16"/>
      <c r="W11" s="16"/>
      <c r="X11" s="16"/>
      <c r="Y11" s="28"/>
      <c r="AA11" s="34"/>
    </row>
    <row r="12" spans="1:28" ht="15.5" x14ac:dyDescent="0.35">
      <c r="C12" s="92" t="s">
        <v>350</v>
      </c>
      <c r="D12" s="93"/>
      <c r="E12" s="93"/>
      <c r="F12" s="93"/>
      <c r="G12" s="16"/>
      <c r="H12" s="16"/>
      <c r="I12" s="16"/>
      <c r="J12" s="335" t="s">
        <v>421</v>
      </c>
      <c r="K12" s="336"/>
      <c r="M12" s="34"/>
      <c r="Q12" s="92" t="s">
        <v>350</v>
      </c>
      <c r="R12" s="93"/>
      <c r="S12" s="93"/>
      <c r="T12" s="93"/>
      <c r="U12" s="93"/>
      <c r="V12" s="16"/>
      <c r="W12" s="16"/>
      <c r="X12" s="335" t="s">
        <v>421</v>
      </c>
      <c r="Y12" s="336"/>
      <c r="AA12" s="34"/>
    </row>
    <row r="13" spans="1:28" ht="21" x14ac:dyDescent="0.5">
      <c r="C13" s="29" t="s">
        <v>1626</v>
      </c>
      <c r="D13" s="16"/>
      <c r="E13" s="334" t="s">
        <v>4873</v>
      </c>
      <c r="F13" s="334"/>
      <c r="G13" s="334"/>
      <c r="H13" s="334"/>
      <c r="I13" s="334"/>
      <c r="J13" s="16"/>
      <c r="K13" s="26">
        <f>100*D175</f>
        <v>91.933309118105925</v>
      </c>
      <c r="L13" s="13"/>
      <c r="M13" s="34" t="str">
        <f>INDEX(combinations!$D$2:$E$100,MATCH('Curvas de concentracion'!$E13,vectors,0),2)</f>
        <v>tot_ire_pc</v>
      </c>
      <c r="N13" s="13"/>
      <c r="O13" s="13"/>
      <c r="Q13" s="29" t="s">
        <v>1624</v>
      </c>
      <c r="R13" s="16"/>
      <c r="S13" s="334" t="s">
        <v>1620</v>
      </c>
      <c r="T13" s="334"/>
      <c r="U13" s="334"/>
      <c r="V13" s="334"/>
      <c r="W13" s="334"/>
      <c r="X13" s="16"/>
      <c r="Y13" s="26">
        <f>100*R175</f>
        <v>93.120425417412392</v>
      </c>
      <c r="Z13" s="13"/>
      <c r="AA13" s="34" t="str">
        <f>INDEX(combinations!$F$2:$G$26,MATCH('Curvas de concentracion'!$S13,vectors2,0),2)</f>
        <v>labor_tax_pc</v>
      </c>
      <c r="AB13" s="13"/>
    </row>
    <row r="14" spans="1:28" ht="21" x14ac:dyDescent="0.5">
      <c r="C14" s="29" t="s">
        <v>1683</v>
      </c>
      <c r="D14" s="16"/>
      <c r="E14" s="334" t="s">
        <v>346</v>
      </c>
      <c r="F14" s="334"/>
      <c r="G14" s="334"/>
      <c r="H14" s="334"/>
      <c r="I14" s="334"/>
      <c r="J14" s="16"/>
      <c r="K14" s="26">
        <f>100*E175</f>
        <v>49.846484402911877</v>
      </c>
      <c r="L14" s="13"/>
      <c r="M14" s="34" t="str">
        <f>INDEX(combinations!$D$2:$E$100,MATCH('Curvas de concentracion'!$E14,vectors,0),2)</f>
        <v>nso_inc</v>
      </c>
      <c r="N14" s="13"/>
      <c r="O14" s="13"/>
      <c r="Q14" s="29" t="s">
        <v>1684</v>
      </c>
      <c r="R14" s="16"/>
      <c r="S14" s="334" t="s">
        <v>4873</v>
      </c>
      <c r="T14" s="334"/>
      <c r="U14" s="334"/>
      <c r="V14" s="334"/>
      <c r="W14" s="334"/>
      <c r="X14" s="16"/>
      <c r="Y14" s="26">
        <f>100*S175</f>
        <v>89.842106627261415</v>
      </c>
      <c r="Z14" s="13"/>
      <c r="AA14" s="34" t="str">
        <f>INDEX(combinations!$F$2:$G$26,MATCH('Curvas de concentracion'!$S14,vectors2,0),2)</f>
        <v>tot_ire_pc</v>
      </c>
      <c r="AB14" s="13"/>
    </row>
    <row r="15" spans="1:28" ht="21.5" thickBot="1" x14ac:dyDescent="0.55000000000000004">
      <c r="C15" s="30" t="s">
        <v>1625</v>
      </c>
      <c r="D15" s="19"/>
      <c r="E15" s="329" t="s">
        <v>5065</v>
      </c>
      <c r="F15" s="329"/>
      <c r="G15" s="329"/>
      <c r="H15" s="329"/>
      <c r="I15" s="329"/>
      <c r="J15" s="19"/>
      <c r="K15" s="31">
        <f>100*F175</f>
        <v>51.056640823117071</v>
      </c>
      <c r="L15" s="13"/>
      <c r="M15" s="34" t="str">
        <f>INDEX(combinations!$D$2:$E$100,MATCH('Curvas de concentracion'!$E15,vectors,0),2)</f>
        <v>net_mkt_inc_irpssc_pc</v>
      </c>
      <c r="N15" s="13"/>
      <c r="O15" s="13"/>
      <c r="Q15" s="30" t="s">
        <v>1625</v>
      </c>
      <c r="R15" s="19"/>
      <c r="S15" s="329" t="s">
        <v>347</v>
      </c>
      <c r="T15" s="329"/>
      <c r="U15" s="329"/>
      <c r="V15" s="329"/>
      <c r="W15" s="329"/>
      <c r="X15" s="19"/>
      <c r="Y15" s="31">
        <f>100*T175</f>
        <v>-62.972151407715238</v>
      </c>
      <c r="Z15" s="13"/>
      <c r="AA15" s="34" t="str">
        <f>INDEX(combinations!$F$2:$G$26,MATCH('Curvas de concentracion'!$S15,vectors2,0),2)</f>
        <v>tekopora_inc_pc</v>
      </c>
      <c r="AB15" s="13"/>
    </row>
    <row r="72" spans="3:21" x14ac:dyDescent="0.35">
      <c r="D72" s="1" t="str">
        <f>M13</f>
        <v>tot_ire_pc</v>
      </c>
      <c r="E72" s="1" t="str">
        <f>M14</f>
        <v>nso_inc</v>
      </c>
      <c r="F72" s="1" t="str">
        <f>M15</f>
        <v>net_mkt_inc_irpssc_pc</v>
      </c>
      <c r="G72" s="1" t="str">
        <f>M10</f>
        <v>gross_mkt_inc_pc</v>
      </c>
      <c r="R72" s="1" t="str">
        <f>AA13</f>
        <v>labor_tax_pc</v>
      </c>
      <c r="S72" s="1" t="str">
        <f>AA14</f>
        <v>tot_ire_pc</v>
      </c>
      <c r="T72" s="1" t="str">
        <f>AA15</f>
        <v>tekopora_inc_pc</v>
      </c>
      <c r="U72" s="1" t="str">
        <f>AA10</f>
        <v>gross_mkt_inc_pc</v>
      </c>
    </row>
    <row r="73" spans="3:21" x14ac:dyDescent="0.35">
      <c r="C73" s="1" t="s">
        <v>351</v>
      </c>
      <c r="D73" s="1" t="str">
        <f>E13</f>
        <v>Total IRE</v>
      </c>
      <c r="E73" s="1" t="str">
        <f>E14</f>
        <v>Ingreso oficial de agencia estadistica</v>
      </c>
      <c r="F73" s="1" t="str">
        <f>E15</f>
        <v>Ingresos netos de IRP y SSC</v>
      </c>
      <c r="G73" s="1" t="str">
        <f>F10</f>
        <v>Ingresos brutos de mercado</v>
      </c>
      <c r="Q73" s="1" t="s">
        <v>351</v>
      </c>
      <c r="R73" s="1" t="str">
        <f>S13</f>
        <v>Impuestos por motivo de IRP</v>
      </c>
      <c r="S73" s="1" t="str">
        <f>S14</f>
        <v>Total IRE</v>
      </c>
      <c r="T73" s="1" t="str">
        <f>S15</f>
        <v>Ingresos por programa Tekopora</v>
      </c>
      <c r="U73" s="1" t="str">
        <f>T10</f>
        <v>Ingresos brutos de mercado</v>
      </c>
    </row>
    <row r="74" spans="3:21" x14ac:dyDescent="0.35">
      <c r="C74" s="1">
        <v>0</v>
      </c>
      <c r="D74" s="1">
        <f>INDEX(concentration!$1:$1048576,MATCH('Curvas de concentracion'!$C74,concentration!$A:$A,0),MATCH('Curvas de concentracion'!D$72,concentration!$1:$1,0))</f>
        <v>0</v>
      </c>
      <c r="E74" s="1">
        <f>INDEX(concentration!$1:$1048576,MATCH('Curvas de concentracion'!$C74,concentration!$A:$A,0),MATCH('Curvas de concentracion'!E$72,concentration!$1:$1,0))</f>
        <v>0</v>
      </c>
      <c r="F74" s="1">
        <f>INDEX(concentration!$1:$1048576,MATCH('Curvas de concentracion'!$C74,concentration!$A:$A,0),MATCH('Curvas de concentracion'!F$72,concentration!$1:$1,0))</f>
        <v>0</v>
      </c>
      <c r="G74" s="1">
        <f>INDEX(concentration!$1:$1048576,MATCH('Curvas de concentracion'!$C74,concentration!$A:$A,0),MATCH('Curvas de concentracion'!G$72,concentration!$1:$1,0))</f>
        <v>0</v>
      </c>
      <c r="Q74" s="1">
        <v>0</v>
      </c>
      <c r="R74" s="1">
        <f>INDEX(concentration_ref!$1:$1048576,MATCH('Curvas de concentracion'!$C74,concentration_ref!$A:$A,0),MATCH('Curvas de concentracion'!R$72,concentration_ref!$1:$1,0))</f>
        <v>0</v>
      </c>
      <c r="S74" s="1">
        <f>INDEX(concentration_ref!$1:$1048576,MATCH('Curvas de concentracion'!$C74,concentration_ref!$A:$A,0),MATCH('Curvas de concentracion'!S$72,concentration_ref!$1:$1,0))</f>
        <v>0</v>
      </c>
      <c r="T74" s="1">
        <f>INDEX(concentration_ref!$1:$1048576,MATCH('Curvas de concentracion'!$C74,concentration_ref!$A:$A,0),MATCH('Curvas de concentracion'!T$72,concentration_ref!$1:$1,0))</f>
        <v>0</v>
      </c>
      <c r="U74" s="1">
        <f>INDEX(concentration_ref!$1:$1048576,MATCH('Curvas de concentracion'!$C74,concentration_ref!$A:$A,0),MATCH('Curvas de concentracion'!U$72,concentration_ref!$1:$1,0))</f>
        <v>0</v>
      </c>
    </row>
    <row r="75" spans="3:21" x14ac:dyDescent="0.35">
      <c r="C75" s="1">
        <v>1</v>
      </c>
      <c r="D75" s="1">
        <f>INDEX(concentration!$1:$1048576,MATCH('Curvas de concentracion'!$C75,concentration!$A:$A,0),MATCH('Curvas de concentracion'!D$72,concentration!$1:$1,0))</f>
        <v>0</v>
      </c>
      <c r="E75" s="1">
        <f>INDEX(concentration!$1:$1048576,MATCH('Curvas de concentracion'!$C75,concentration!$A:$A,0),MATCH('Curvas de concentracion'!E$72,concentration!$1:$1,0))</f>
        <v>1.9092669398818823E-3</v>
      </c>
      <c r="F75" s="1">
        <f>INDEX(concentration!$1:$1048576,MATCH('Curvas de concentracion'!$C75,concentration!$A:$A,0),MATCH('Curvas de concentracion'!F$72,concentration!$1:$1,0))</f>
        <v>3.9919451447626109E-4</v>
      </c>
      <c r="G75" s="1">
        <f>INDEX(concentration!$1:$1048576,MATCH('Curvas de concentracion'!$C75,concentration!$A:$A,0),MATCH('Curvas de concentracion'!G$72,concentration!$1:$1,0))</f>
        <v>4.2549293522126265E-4</v>
      </c>
      <c r="Q75" s="1">
        <v>1</v>
      </c>
      <c r="R75" s="1">
        <f>INDEX(concentration_ref!$1:$1048576,MATCH('Curvas de concentracion'!$C75,concentration_ref!$A:$A,0),MATCH('Curvas de concentracion'!R$72,concentration_ref!$1:$1,0))</f>
        <v>0</v>
      </c>
      <c r="S75" s="1">
        <f>INDEX(concentration_ref!$1:$1048576,MATCH('Curvas de concentracion'!$C75,concentration_ref!$A:$A,0),MATCH('Curvas de concentracion'!S$72,concentration_ref!$1:$1,0))</f>
        <v>0</v>
      </c>
      <c r="T75" s="1">
        <f>INDEX(concentration_ref!$1:$1048576,MATCH('Curvas de concentracion'!$C75,concentration_ref!$A:$A,0),MATCH('Curvas de concentracion'!T$72,concentration_ref!$1:$1,0))</f>
        <v>4.5245185129229204E-2</v>
      </c>
      <c r="U75" s="1">
        <f>INDEX(concentration_ref!$1:$1048576,MATCH('Curvas de concentracion'!$C75,concentration_ref!$A:$A,0),MATCH('Curvas de concentracion'!U$72,concentration_ref!$1:$1,0))</f>
        <v>4.2549293522126265E-4</v>
      </c>
    </row>
    <row r="76" spans="3:21" x14ac:dyDescent="0.35">
      <c r="C76" s="1">
        <v>2</v>
      </c>
      <c r="D76" s="1">
        <f>INDEX(concentration!$1:$1048576,MATCH('Curvas de concentracion'!$C76,concentration!$A:$A,0),MATCH('Curvas de concentracion'!D$72,concentration!$1:$1,0))</f>
        <v>0</v>
      </c>
      <c r="E76" s="1">
        <f>INDEX(concentration!$1:$1048576,MATCH('Curvas de concentracion'!$C76,concentration!$A:$A,0),MATCH('Curvas de concentracion'!E$72,concentration!$1:$1,0))</f>
        <v>3.0565807300821034E-3</v>
      </c>
      <c r="F76" s="1">
        <f>INDEX(concentration!$1:$1048576,MATCH('Curvas de concentracion'!$C76,concentration!$A:$A,0),MATCH('Curvas de concentracion'!F$72,concentration!$1:$1,0))</f>
        <v>1.133965697569085E-3</v>
      </c>
      <c r="G76" s="1">
        <f>INDEX(concentration!$1:$1048576,MATCH('Curvas de concentracion'!$C76,concentration!$A:$A,0),MATCH('Curvas de concentracion'!G$72,concentration!$1:$1,0))</f>
        <v>1.1343964863356935E-3</v>
      </c>
      <c r="Q76" s="1">
        <v>2</v>
      </c>
      <c r="R76" s="1">
        <f>INDEX(concentration_ref!$1:$1048576,MATCH('Curvas de concentracion'!$C76,concentration_ref!$A:$A,0),MATCH('Curvas de concentracion'!R$72,concentration_ref!$1:$1,0))</f>
        <v>0</v>
      </c>
      <c r="S76" s="1">
        <f>INDEX(concentration_ref!$1:$1048576,MATCH('Curvas de concentracion'!$C76,concentration_ref!$A:$A,0),MATCH('Curvas de concentracion'!S$72,concentration_ref!$1:$1,0))</f>
        <v>0</v>
      </c>
      <c r="T76" s="1">
        <f>INDEX(concentration_ref!$1:$1048576,MATCH('Curvas de concentracion'!$C76,concentration_ref!$A:$A,0),MATCH('Curvas de concentracion'!T$72,concentration_ref!$1:$1,0))</f>
        <v>0.10386921078358552</v>
      </c>
      <c r="U76" s="1">
        <f>INDEX(concentration_ref!$1:$1048576,MATCH('Curvas de concentracion'!$C76,concentration_ref!$A:$A,0),MATCH('Curvas de concentracion'!U$72,concentration_ref!$1:$1,0))</f>
        <v>1.1343964863356935E-3</v>
      </c>
    </row>
    <row r="77" spans="3:21" x14ac:dyDescent="0.35">
      <c r="C77" s="1">
        <v>3</v>
      </c>
      <c r="D77" s="1">
        <f>INDEX(concentration!$1:$1048576,MATCH('Curvas de concentracion'!$C77,concentration!$A:$A,0),MATCH('Curvas de concentracion'!D$72,concentration!$1:$1,0))</f>
        <v>0</v>
      </c>
      <c r="E77" s="1">
        <f>INDEX(concentration!$1:$1048576,MATCH('Curvas de concentracion'!$C77,concentration!$A:$A,0),MATCH('Curvas de concentracion'!E$72,concentration!$1:$1,0))</f>
        <v>4.292358757423731E-3</v>
      </c>
      <c r="F77" s="1">
        <f>INDEX(concentration!$1:$1048576,MATCH('Curvas de concentracion'!$C77,concentration!$A:$A,0),MATCH('Curvas de concentracion'!F$72,concentration!$1:$1,0))</f>
        <v>2.049919143521589E-3</v>
      </c>
      <c r="G77" s="1">
        <f>INDEX(concentration!$1:$1048576,MATCH('Curvas de concentracion'!$C77,concentration!$A:$A,0),MATCH('Curvas de concentracion'!G$72,concentration!$1:$1,0))</f>
        <v>2.0180505892127189E-3</v>
      </c>
      <c r="Q77" s="1">
        <v>3</v>
      </c>
      <c r="R77" s="1">
        <f>INDEX(concentration_ref!$1:$1048576,MATCH('Curvas de concentracion'!$C77,concentration_ref!$A:$A,0),MATCH('Curvas de concentracion'!R$72,concentration_ref!$1:$1,0))</f>
        <v>0</v>
      </c>
      <c r="S77" s="1">
        <f>INDEX(concentration_ref!$1:$1048576,MATCH('Curvas de concentracion'!$C77,concentration_ref!$A:$A,0),MATCH('Curvas de concentracion'!S$72,concentration_ref!$1:$1,0))</f>
        <v>0</v>
      </c>
      <c r="T77" s="1">
        <f>INDEX(concentration_ref!$1:$1048576,MATCH('Curvas de concentracion'!$C77,concentration_ref!$A:$A,0),MATCH('Curvas de concentracion'!T$72,concentration_ref!$1:$1,0))</f>
        <v>0.13923812416091874</v>
      </c>
      <c r="U77" s="1">
        <f>INDEX(concentration_ref!$1:$1048576,MATCH('Curvas de concentracion'!$C77,concentration_ref!$A:$A,0),MATCH('Curvas de concentracion'!U$72,concentration_ref!$1:$1,0))</f>
        <v>2.0180505892127189E-3</v>
      </c>
    </row>
    <row r="78" spans="3:21" x14ac:dyDescent="0.35">
      <c r="C78" s="1">
        <v>4</v>
      </c>
      <c r="D78" s="1">
        <f>INDEX(concentration!$1:$1048576,MATCH('Curvas de concentracion'!$C78,concentration!$A:$A,0),MATCH('Curvas de concentracion'!D$72,concentration!$1:$1,0))</f>
        <v>0</v>
      </c>
      <c r="E78" s="1">
        <f>INDEX(concentration!$1:$1048576,MATCH('Curvas de concentracion'!$C78,concentration!$A:$A,0),MATCH('Curvas de concentracion'!E$72,concentration!$1:$1,0))</f>
        <v>5.6204412258334729E-3</v>
      </c>
      <c r="F78" s="1">
        <f>INDEX(concentration!$1:$1048576,MATCH('Curvas de concentracion'!$C78,concentration!$A:$A,0),MATCH('Curvas de concentracion'!F$72,concentration!$1:$1,0))</f>
        <v>3.1195921649566334E-3</v>
      </c>
      <c r="G78" s="1">
        <f>INDEX(concentration!$1:$1048576,MATCH('Curvas de concentracion'!$C78,concentration!$A:$A,0),MATCH('Curvas de concentracion'!G$72,concentration!$1:$1,0))</f>
        <v>3.0501290528664386E-3</v>
      </c>
      <c r="Q78" s="1">
        <v>4</v>
      </c>
      <c r="R78" s="1">
        <f>INDEX(concentration_ref!$1:$1048576,MATCH('Curvas de concentracion'!$C78,concentration_ref!$A:$A,0),MATCH('Curvas de concentracion'!R$72,concentration_ref!$1:$1,0))</f>
        <v>0</v>
      </c>
      <c r="S78" s="1">
        <f>INDEX(concentration_ref!$1:$1048576,MATCH('Curvas de concentracion'!$C78,concentration_ref!$A:$A,0),MATCH('Curvas de concentracion'!S$72,concentration_ref!$1:$1,0))</f>
        <v>0</v>
      </c>
      <c r="T78" s="1">
        <f>INDEX(concentration_ref!$1:$1048576,MATCH('Curvas de concentracion'!$C78,concentration_ref!$A:$A,0),MATCH('Curvas de concentracion'!T$72,concentration_ref!$1:$1,0))</f>
        <v>0.17429429139090297</v>
      </c>
      <c r="U78" s="1">
        <f>INDEX(concentration_ref!$1:$1048576,MATCH('Curvas de concentracion'!$C78,concentration_ref!$A:$A,0),MATCH('Curvas de concentracion'!U$72,concentration_ref!$1:$1,0))</f>
        <v>3.0501290528664386E-3</v>
      </c>
    </row>
    <row r="79" spans="3:21" x14ac:dyDescent="0.35">
      <c r="C79" s="1">
        <v>5</v>
      </c>
      <c r="D79" s="1">
        <f>INDEX(concentration!$1:$1048576,MATCH('Curvas de concentracion'!$C79,concentration!$A:$A,0),MATCH('Curvas de concentracion'!D$72,concentration!$1:$1,0))</f>
        <v>0</v>
      </c>
      <c r="E79" s="1">
        <f>INDEX(concentration!$1:$1048576,MATCH('Curvas de concentracion'!$C79,concentration!$A:$A,0),MATCH('Curvas de concentracion'!E$72,concentration!$1:$1,0))</f>
        <v>7.3527717317610659E-3</v>
      </c>
      <c r="F79" s="1">
        <f>INDEX(concentration!$1:$1048576,MATCH('Curvas de concentracion'!$C79,concentration!$A:$A,0),MATCH('Curvas de concentracion'!F$72,concentration!$1:$1,0))</f>
        <v>4.2848601029871914E-3</v>
      </c>
      <c r="G79" s="1">
        <f>INDEX(concentration!$1:$1048576,MATCH('Curvas de concentracion'!$C79,concentration!$A:$A,0),MATCH('Curvas de concentracion'!G$72,concentration!$1:$1,0))</f>
        <v>4.1859938900861409E-3</v>
      </c>
      <c r="Q79" s="1">
        <v>5</v>
      </c>
      <c r="R79" s="1">
        <f>INDEX(concentration_ref!$1:$1048576,MATCH('Curvas de concentracion'!$C79,concentration_ref!$A:$A,0),MATCH('Curvas de concentracion'!R$72,concentration_ref!$1:$1,0))</f>
        <v>3.1637637687627223E-3</v>
      </c>
      <c r="S79" s="1">
        <f>INDEX(concentration_ref!$1:$1048576,MATCH('Curvas de concentracion'!$C79,concentration_ref!$A:$A,0),MATCH('Curvas de concentracion'!S$72,concentration_ref!$1:$1,0))</f>
        <v>0</v>
      </c>
      <c r="T79" s="1">
        <f>INDEX(concentration_ref!$1:$1048576,MATCH('Curvas de concentracion'!$C79,concentration_ref!$A:$A,0),MATCH('Curvas de concentracion'!T$72,concentration_ref!$1:$1,0))</f>
        <v>0.2021551169252753</v>
      </c>
      <c r="U79" s="1">
        <f>INDEX(concentration_ref!$1:$1048576,MATCH('Curvas de concentracion'!$C79,concentration_ref!$A:$A,0),MATCH('Curvas de concentracion'!U$72,concentration_ref!$1:$1,0))</f>
        <v>4.1859938900861409E-3</v>
      </c>
    </row>
    <row r="80" spans="3:21" x14ac:dyDescent="0.35">
      <c r="C80" s="1">
        <v>6</v>
      </c>
      <c r="D80" s="1">
        <f>INDEX(concentration!$1:$1048576,MATCH('Curvas de concentracion'!$C80,concentration!$A:$A,0),MATCH('Curvas de concentracion'!D$72,concentration!$1:$1,0))</f>
        <v>1.0950421413888273E-6</v>
      </c>
      <c r="E80" s="1">
        <f>INDEX(concentration!$1:$1048576,MATCH('Curvas de concentracion'!$C80,concentration!$A:$A,0),MATCH('Curvas de concentracion'!E$72,concentration!$1:$1,0))</f>
        <v>9.077119860375106E-3</v>
      </c>
      <c r="F80" s="1">
        <f>INDEX(concentration!$1:$1048576,MATCH('Curvas de concentracion'!$C80,concentration!$A:$A,0),MATCH('Curvas de concentracion'!F$72,concentration!$1:$1,0))</f>
        <v>5.6091459074715591E-3</v>
      </c>
      <c r="G80" s="1">
        <f>INDEX(concentration!$1:$1048576,MATCH('Curvas de concentracion'!$C80,concentration!$A:$A,0),MATCH('Curvas de concentracion'!G$72,concentration!$1:$1,0))</f>
        <v>5.4649675304259881E-3</v>
      </c>
      <c r="Q80" s="1">
        <v>6</v>
      </c>
      <c r="R80" s="1">
        <f>INDEX(concentration_ref!$1:$1048576,MATCH('Curvas de concentracion'!$C80,concentration_ref!$A:$A,0),MATCH('Curvas de concentracion'!R$72,concentration_ref!$1:$1,0))</f>
        <v>3.1637637687627223E-3</v>
      </c>
      <c r="S80" s="1">
        <f>INDEX(concentration_ref!$1:$1048576,MATCH('Curvas de concentracion'!$C80,concentration_ref!$A:$A,0),MATCH('Curvas de concentracion'!S$72,concentration_ref!$1:$1,0))</f>
        <v>1.0696542181041197E-6</v>
      </c>
      <c r="T80" s="1">
        <f>INDEX(concentration_ref!$1:$1048576,MATCH('Curvas de concentracion'!$C80,concentration_ref!$A:$A,0),MATCH('Curvas de concentracion'!T$72,concentration_ref!$1:$1,0))</f>
        <v>0.23384536693961189</v>
      </c>
      <c r="U80" s="1">
        <f>INDEX(concentration_ref!$1:$1048576,MATCH('Curvas de concentracion'!$C80,concentration_ref!$A:$A,0),MATCH('Curvas de concentracion'!U$72,concentration_ref!$1:$1,0))</f>
        <v>5.4649675304259881E-3</v>
      </c>
    </row>
    <row r="81" spans="3:21" x14ac:dyDescent="0.35">
      <c r="C81" s="1">
        <v>7</v>
      </c>
      <c r="D81" s="1">
        <f>INDEX(concentration!$1:$1048576,MATCH('Curvas de concentracion'!$C81,concentration!$A:$A,0),MATCH('Curvas de concentracion'!D$72,concentration!$1:$1,0))</f>
        <v>3.110073498636437E-5</v>
      </c>
      <c r="E81" s="1">
        <f>INDEX(concentration!$1:$1048576,MATCH('Curvas de concentracion'!$C81,concentration!$A:$A,0),MATCH('Curvas de concentracion'!E$72,concentration!$1:$1,0))</f>
        <v>1.0833435828089474E-2</v>
      </c>
      <c r="F81" s="1">
        <f>INDEX(concentration!$1:$1048576,MATCH('Curvas de concentracion'!$C81,concentration!$A:$A,0),MATCH('Curvas de concentracion'!F$72,concentration!$1:$1,0))</f>
        <v>7.070357493656085E-3</v>
      </c>
      <c r="G81" s="1">
        <f>INDEX(concentration!$1:$1048576,MATCH('Curvas de concentracion'!$C81,concentration!$A:$A,0),MATCH('Curvas de concentracion'!G$72,concentration!$1:$1,0))</f>
        <v>6.8760122410593417E-3</v>
      </c>
      <c r="Q81" s="1">
        <v>7</v>
      </c>
      <c r="R81" s="1">
        <f>INDEX(concentration_ref!$1:$1048576,MATCH('Curvas de concentracion'!$C81,concentration_ref!$A:$A,0),MATCH('Curvas de concentracion'!R$72,concentration_ref!$1:$1,0))</f>
        <v>3.1637637687627223E-3</v>
      </c>
      <c r="S81" s="1">
        <f>INDEX(concentration_ref!$1:$1048576,MATCH('Curvas de concentracion'!$C81,concentration_ref!$A:$A,0),MATCH('Curvas de concentracion'!S$72,concentration_ref!$1:$1,0))</f>
        <v>3.0379682303469063E-5</v>
      </c>
      <c r="T81" s="1">
        <f>INDEX(concentration_ref!$1:$1048576,MATCH('Curvas de concentracion'!$C81,concentration_ref!$A:$A,0),MATCH('Curvas de concentracion'!T$72,concentration_ref!$1:$1,0))</f>
        <v>0.26772525409479203</v>
      </c>
      <c r="U81" s="1">
        <f>INDEX(concentration_ref!$1:$1048576,MATCH('Curvas de concentracion'!$C81,concentration_ref!$A:$A,0),MATCH('Curvas de concentracion'!U$72,concentration_ref!$1:$1,0))</f>
        <v>6.8760122410593417E-3</v>
      </c>
    </row>
    <row r="82" spans="3:21" x14ac:dyDescent="0.35">
      <c r="C82" s="1">
        <v>8</v>
      </c>
      <c r="D82" s="1">
        <f>INDEX(concentration!$1:$1048576,MATCH('Curvas de concentracion'!$C82,concentration!$A:$A,0),MATCH('Curvas de concentracion'!D$72,concentration!$1:$1,0))</f>
        <v>3.110073498636437E-5</v>
      </c>
      <c r="E82" s="1">
        <f>INDEX(concentration!$1:$1048576,MATCH('Curvas de concentracion'!$C82,concentration!$A:$A,0),MATCH('Curvas de concentracion'!E$72,concentration!$1:$1,0))</f>
        <v>1.2681102884458412E-2</v>
      </c>
      <c r="F82" s="1">
        <f>INDEX(concentration!$1:$1048576,MATCH('Curvas de concentracion'!$C82,concentration!$A:$A,0),MATCH('Curvas de concentracion'!F$72,concentration!$1:$1,0))</f>
        <v>8.655463425884042E-3</v>
      </c>
      <c r="G82" s="1">
        <f>INDEX(concentration!$1:$1048576,MATCH('Curvas de concentracion'!$C82,concentration!$A:$A,0),MATCH('Curvas de concentracion'!G$72,concentration!$1:$1,0))</f>
        <v>8.4062109576461073E-3</v>
      </c>
      <c r="Q82" s="1">
        <v>8</v>
      </c>
      <c r="R82" s="1">
        <f>INDEX(concentration_ref!$1:$1048576,MATCH('Curvas de concentracion'!$C82,concentration_ref!$A:$A,0),MATCH('Curvas de concentracion'!R$72,concentration_ref!$1:$1,0))</f>
        <v>3.1637637687627223E-3</v>
      </c>
      <c r="S82" s="1">
        <f>INDEX(concentration_ref!$1:$1048576,MATCH('Curvas de concentracion'!$C82,concentration_ref!$A:$A,0),MATCH('Curvas de concentracion'!S$72,concentration_ref!$1:$1,0))</f>
        <v>3.0379682303469063E-5</v>
      </c>
      <c r="T82" s="1">
        <f>INDEX(concentration_ref!$1:$1048576,MATCH('Curvas de concentracion'!$C82,concentration_ref!$A:$A,0),MATCH('Curvas de concentracion'!T$72,concentration_ref!$1:$1,0))</f>
        <v>0.299393019938752</v>
      </c>
      <c r="U82" s="1">
        <f>INDEX(concentration_ref!$1:$1048576,MATCH('Curvas de concentracion'!$C82,concentration_ref!$A:$A,0),MATCH('Curvas de concentracion'!U$72,concentration_ref!$1:$1,0))</f>
        <v>8.4062109576461073E-3</v>
      </c>
    </row>
    <row r="83" spans="3:21" x14ac:dyDescent="0.35">
      <c r="C83" s="1">
        <v>9</v>
      </c>
      <c r="D83" s="1">
        <f>INDEX(concentration!$1:$1048576,MATCH('Curvas de concentracion'!$C83,concentration!$A:$A,0),MATCH('Curvas de concentracion'!D$72,concentration!$1:$1,0))</f>
        <v>3.110073498636437E-5</v>
      </c>
      <c r="E83" s="1">
        <f>INDEX(concentration!$1:$1048576,MATCH('Curvas de concentracion'!$C83,concentration!$A:$A,0),MATCH('Curvas de concentracion'!E$72,concentration!$1:$1,0))</f>
        <v>1.4700831624838326E-2</v>
      </c>
      <c r="F83" s="1">
        <f>INDEX(concentration!$1:$1048576,MATCH('Curvas de concentracion'!$C83,concentration!$A:$A,0),MATCH('Curvas de concentracion'!F$72,concentration!$1:$1,0))</f>
        <v>1.0360747692961077E-2</v>
      </c>
      <c r="G83" s="1">
        <f>INDEX(concentration!$1:$1048576,MATCH('Curvas de concentracion'!$C83,concentration!$A:$A,0),MATCH('Curvas de concentracion'!G$72,concentration!$1:$1,0))</f>
        <v>1.0051361642796106E-2</v>
      </c>
      <c r="Q83" s="1">
        <v>9</v>
      </c>
      <c r="R83" s="1">
        <f>INDEX(concentration_ref!$1:$1048576,MATCH('Curvas de concentracion'!$C83,concentration_ref!$A:$A,0),MATCH('Curvas de concentracion'!R$72,concentration_ref!$1:$1,0))</f>
        <v>3.1637637687627223E-3</v>
      </c>
      <c r="S83" s="1">
        <f>INDEX(concentration_ref!$1:$1048576,MATCH('Curvas de concentracion'!$C83,concentration_ref!$A:$A,0),MATCH('Curvas de concentracion'!S$72,concentration_ref!$1:$1,0))</f>
        <v>3.0379682303469063E-5</v>
      </c>
      <c r="T83" s="1">
        <f>INDEX(concentration_ref!$1:$1048576,MATCH('Curvas de concentracion'!$C83,concentration_ref!$A:$A,0),MATCH('Curvas de concentracion'!T$72,concentration_ref!$1:$1,0))</f>
        <v>0.33185207188815558</v>
      </c>
      <c r="U83" s="1">
        <f>INDEX(concentration_ref!$1:$1048576,MATCH('Curvas de concentracion'!$C83,concentration_ref!$A:$A,0),MATCH('Curvas de concentracion'!U$72,concentration_ref!$1:$1,0))</f>
        <v>1.0051361642796106E-2</v>
      </c>
    </row>
    <row r="84" spans="3:21" x14ac:dyDescent="0.35">
      <c r="C84" s="1">
        <v>10</v>
      </c>
      <c r="D84" s="1">
        <f>INDEX(concentration!$1:$1048576,MATCH('Curvas de concentracion'!$C84,concentration!$A:$A,0),MATCH('Curvas de concentracion'!D$72,concentration!$1:$1,0))</f>
        <v>3.110073498636437E-5</v>
      </c>
      <c r="E84" s="1">
        <f>INDEX(concentration!$1:$1048576,MATCH('Curvas de concentracion'!$C84,concentration!$A:$A,0),MATCH('Curvas de concentracion'!E$72,concentration!$1:$1,0))</f>
        <v>1.6803138285481974E-2</v>
      </c>
      <c r="F84" s="1">
        <f>INDEX(concentration!$1:$1048576,MATCH('Curvas de concentracion'!$C84,concentration!$A:$A,0),MATCH('Curvas de concentracion'!F$72,concentration!$1:$1,0))</f>
        <v>1.2173196868163743E-2</v>
      </c>
      <c r="G84" s="1">
        <f>INDEX(concentration!$1:$1048576,MATCH('Curvas de concentracion'!$C84,concentration!$A:$A,0),MATCH('Curvas de concentracion'!G$72,concentration!$1:$1,0))</f>
        <v>1.1801017205654744E-2</v>
      </c>
      <c r="Q84" s="1">
        <v>10</v>
      </c>
      <c r="R84" s="1">
        <f>INDEX(concentration_ref!$1:$1048576,MATCH('Curvas de concentracion'!$C84,concentration_ref!$A:$A,0),MATCH('Curvas de concentracion'!R$72,concentration_ref!$1:$1,0))</f>
        <v>3.1637637687627223E-3</v>
      </c>
      <c r="S84" s="1">
        <f>INDEX(concentration_ref!$1:$1048576,MATCH('Curvas de concentracion'!$C84,concentration_ref!$A:$A,0),MATCH('Curvas de concentracion'!S$72,concentration_ref!$1:$1,0))</f>
        <v>3.0379682303469063E-5</v>
      </c>
      <c r="T84" s="1">
        <f>INDEX(concentration_ref!$1:$1048576,MATCH('Curvas de concentracion'!$C84,concentration_ref!$A:$A,0),MATCH('Curvas de concentracion'!T$72,concentration_ref!$1:$1,0))</f>
        <v>0.36843055493792942</v>
      </c>
      <c r="U84" s="1">
        <f>INDEX(concentration_ref!$1:$1048576,MATCH('Curvas de concentracion'!$C84,concentration_ref!$A:$A,0),MATCH('Curvas de concentracion'!U$72,concentration_ref!$1:$1,0))</f>
        <v>1.1801017205654744E-2</v>
      </c>
    </row>
    <row r="85" spans="3:21" x14ac:dyDescent="0.35">
      <c r="C85" s="1">
        <v>11</v>
      </c>
      <c r="D85" s="1">
        <f>INDEX(concentration!$1:$1048576,MATCH('Curvas de concentracion'!$C85,concentration!$A:$A,0),MATCH('Curvas de concentracion'!D$72,concentration!$1:$1,0))</f>
        <v>3.110073498636437E-5</v>
      </c>
      <c r="E85" s="1">
        <f>INDEX(concentration!$1:$1048576,MATCH('Curvas de concentracion'!$C85,concentration!$A:$A,0),MATCH('Curvas de concentracion'!E$72,concentration!$1:$1,0))</f>
        <v>1.9014821352204996E-2</v>
      </c>
      <c r="F85" s="1">
        <f>INDEX(concentration!$1:$1048576,MATCH('Curvas de concentracion'!$C85,concentration!$A:$A,0),MATCH('Curvas de concentracion'!F$72,concentration!$1:$1,0))</f>
        <v>1.4092109661179828E-2</v>
      </c>
      <c r="G85" s="1">
        <f>INDEX(concentration!$1:$1048576,MATCH('Curvas de concentracion'!$C85,concentration!$A:$A,0),MATCH('Curvas de concentracion'!G$72,concentration!$1:$1,0))</f>
        <v>1.3652263216142272E-2</v>
      </c>
      <c r="Q85" s="1">
        <v>11</v>
      </c>
      <c r="R85" s="1">
        <f>INDEX(concentration_ref!$1:$1048576,MATCH('Curvas de concentracion'!$C85,concentration_ref!$A:$A,0),MATCH('Curvas de concentracion'!R$72,concentration_ref!$1:$1,0))</f>
        <v>3.1637637687627223E-3</v>
      </c>
      <c r="S85" s="1">
        <f>INDEX(concentration_ref!$1:$1048576,MATCH('Curvas de concentracion'!$C85,concentration_ref!$A:$A,0),MATCH('Curvas de concentracion'!S$72,concentration_ref!$1:$1,0))</f>
        <v>3.0379682303469063E-5</v>
      </c>
      <c r="T85" s="1">
        <f>INDEX(concentration_ref!$1:$1048576,MATCH('Curvas de concentracion'!$C85,concentration_ref!$A:$A,0),MATCH('Curvas de concentracion'!T$72,concentration_ref!$1:$1,0))</f>
        <v>0.40584277053054002</v>
      </c>
      <c r="U85" s="1">
        <f>INDEX(concentration_ref!$1:$1048576,MATCH('Curvas de concentracion'!$C85,concentration_ref!$A:$A,0),MATCH('Curvas de concentracion'!U$72,concentration_ref!$1:$1,0))</f>
        <v>1.3652263216142272E-2</v>
      </c>
    </row>
    <row r="86" spans="3:21" x14ac:dyDescent="0.35">
      <c r="C86" s="1">
        <v>12</v>
      </c>
      <c r="D86" s="1">
        <f>INDEX(concentration!$1:$1048576,MATCH('Curvas de concentracion'!$C86,concentration!$A:$A,0),MATCH('Curvas de concentracion'!D$72,concentration!$1:$1,0))</f>
        <v>3.110073498636437E-5</v>
      </c>
      <c r="E86" s="1">
        <f>INDEX(concentration!$1:$1048576,MATCH('Curvas de concentracion'!$C86,concentration!$A:$A,0),MATCH('Curvas de concentracion'!E$72,concentration!$1:$1,0))</f>
        <v>2.1281040499746367E-2</v>
      </c>
      <c r="F86" s="1">
        <f>INDEX(concentration!$1:$1048576,MATCH('Curvas de concentracion'!$C86,concentration!$A:$A,0),MATCH('Curvas de concentracion'!F$72,concentration!$1:$1,0))</f>
        <v>1.6126787841583466E-2</v>
      </c>
      <c r="G86" s="1">
        <f>INDEX(concentration!$1:$1048576,MATCH('Curvas de concentracion'!$C86,concentration!$A:$A,0),MATCH('Curvas de concentracion'!G$72,concentration!$1:$1,0))</f>
        <v>1.5618748440737514E-2</v>
      </c>
      <c r="Q86" s="1">
        <v>12</v>
      </c>
      <c r="R86" s="1">
        <f>INDEX(concentration_ref!$1:$1048576,MATCH('Curvas de concentracion'!$C86,concentration_ref!$A:$A,0),MATCH('Curvas de concentracion'!R$72,concentration_ref!$1:$1,0))</f>
        <v>3.1637637687627223E-3</v>
      </c>
      <c r="S86" s="1">
        <f>INDEX(concentration_ref!$1:$1048576,MATCH('Curvas de concentracion'!$C86,concentration_ref!$A:$A,0),MATCH('Curvas de concentracion'!S$72,concentration_ref!$1:$1,0))</f>
        <v>3.1089387154605995E-5</v>
      </c>
      <c r="T86" s="1">
        <f>INDEX(concentration_ref!$1:$1048576,MATCH('Curvas de concentracion'!$C86,concentration_ref!$A:$A,0),MATCH('Curvas de concentracion'!T$72,concentration_ref!$1:$1,0))</f>
        <v>0.43762090940184456</v>
      </c>
      <c r="U86" s="1">
        <f>INDEX(concentration_ref!$1:$1048576,MATCH('Curvas de concentracion'!$C86,concentration_ref!$A:$A,0),MATCH('Curvas de concentracion'!U$72,concentration_ref!$1:$1,0))</f>
        <v>1.5618748440737514E-2</v>
      </c>
    </row>
    <row r="87" spans="3:21" x14ac:dyDescent="0.35">
      <c r="C87" s="1">
        <v>13</v>
      </c>
      <c r="D87" s="1">
        <f>INDEX(concentration!$1:$1048576,MATCH('Curvas de concentracion'!$C87,concentration!$A:$A,0),MATCH('Curvas de concentracion'!D$72,concentration!$1:$1,0))</f>
        <v>3.110073498636437E-5</v>
      </c>
      <c r="E87" s="1">
        <f>INDEX(concentration!$1:$1048576,MATCH('Curvas de concentracion'!$C87,concentration!$A:$A,0),MATCH('Curvas de concentracion'!E$72,concentration!$1:$1,0))</f>
        <v>2.362384195742576E-2</v>
      </c>
      <c r="F87" s="1">
        <f>INDEX(concentration!$1:$1048576,MATCH('Curvas de concentracion'!$C87,concentration!$A:$A,0),MATCH('Curvas de concentracion'!F$72,concentration!$1:$1,0))</f>
        <v>1.8276567293365704E-2</v>
      </c>
      <c r="G87" s="1">
        <f>INDEX(concentration!$1:$1048576,MATCH('Curvas de concentracion'!$C87,concentration!$A:$A,0),MATCH('Curvas de concentracion'!G$72,concentration!$1:$1,0))</f>
        <v>1.7702325870038182E-2</v>
      </c>
      <c r="Q87" s="1">
        <v>13</v>
      </c>
      <c r="R87" s="1">
        <f>INDEX(concentration_ref!$1:$1048576,MATCH('Curvas de concentracion'!$C87,concentration_ref!$A:$A,0),MATCH('Curvas de concentracion'!R$72,concentration_ref!$1:$1,0))</f>
        <v>3.1637637687627223E-3</v>
      </c>
      <c r="S87" s="1">
        <f>INDEX(concentration_ref!$1:$1048576,MATCH('Curvas de concentracion'!$C87,concentration_ref!$A:$A,0),MATCH('Curvas de concentracion'!S$72,concentration_ref!$1:$1,0))</f>
        <v>3.1089387154605995E-5</v>
      </c>
      <c r="T87" s="1">
        <f>INDEX(concentration_ref!$1:$1048576,MATCH('Curvas de concentracion'!$C87,concentration_ref!$A:$A,0),MATCH('Curvas de concentracion'!T$72,concentration_ref!$1:$1,0))</f>
        <v>0.46464987820066644</v>
      </c>
      <c r="U87" s="1">
        <f>INDEX(concentration_ref!$1:$1048576,MATCH('Curvas de concentracion'!$C87,concentration_ref!$A:$A,0),MATCH('Curvas de concentracion'!U$72,concentration_ref!$1:$1,0))</f>
        <v>1.7702325870038182E-2</v>
      </c>
    </row>
    <row r="88" spans="3:21" x14ac:dyDescent="0.35">
      <c r="C88" s="1">
        <v>14</v>
      </c>
      <c r="D88" s="1">
        <f>INDEX(concentration!$1:$1048576,MATCH('Curvas de concentracion'!$C88,concentration!$A:$A,0),MATCH('Curvas de concentracion'!D$72,concentration!$1:$1,0))</f>
        <v>3.110073498636437E-5</v>
      </c>
      <c r="E88" s="1">
        <f>INDEX(concentration!$1:$1048576,MATCH('Curvas de concentracion'!$C88,concentration!$A:$A,0),MATCH('Curvas de concentracion'!E$72,concentration!$1:$1,0))</f>
        <v>2.6137686622826527E-2</v>
      </c>
      <c r="F88" s="1">
        <f>INDEX(concentration!$1:$1048576,MATCH('Curvas de concentracion'!$C88,concentration!$A:$A,0),MATCH('Curvas de concentracion'!F$72,concentration!$1:$1,0))</f>
        <v>2.0571987123867829E-2</v>
      </c>
      <c r="G88" s="1">
        <f>INDEX(concentration!$1:$1048576,MATCH('Curvas de concentracion'!$C88,concentration!$A:$A,0),MATCH('Curvas de concentracion'!G$72,concentration!$1:$1,0))</f>
        <v>1.9918978294416446E-2</v>
      </c>
      <c r="Q88" s="1">
        <v>14</v>
      </c>
      <c r="R88" s="1">
        <f>INDEX(concentration_ref!$1:$1048576,MATCH('Curvas de concentracion'!$C88,concentration_ref!$A:$A,0),MATCH('Curvas de concentracion'!R$72,concentration_ref!$1:$1,0))</f>
        <v>3.1637637687627223E-3</v>
      </c>
      <c r="S88" s="1">
        <f>INDEX(concentration_ref!$1:$1048576,MATCH('Curvas de concentracion'!$C88,concentration_ref!$A:$A,0),MATCH('Curvas de concentracion'!S$72,concentration_ref!$1:$1,0))</f>
        <v>7.7187853746706446E-5</v>
      </c>
      <c r="T88" s="1">
        <f>INDEX(concentration_ref!$1:$1048576,MATCH('Curvas de concentracion'!$C88,concentration_ref!$A:$A,0),MATCH('Curvas de concentracion'!T$72,concentration_ref!$1:$1,0))</f>
        <v>0.49341788885988414</v>
      </c>
      <c r="U88" s="1">
        <f>INDEX(concentration_ref!$1:$1048576,MATCH('Curvas de concentracion'!$C88,concentration_ref!$A:$A,0),MATCH('Curvas de concentracion'!U$72,concentration_ref!$1:$1,0))</f>
        <v>1.9918978294416446E-2</v>
      </c>
    </row>
    <row r="89" spans="3:21" x14ac:dyDescent="0.35">
      <c r="C89" s="1">
        <v>15</v>
      </c>
      <c r="D89" s="1">
        <f>INDEX(concentration!$1:$1048576,MATCH('Curvas de concentracion'!$C89,concentration!$A:$A,0),MATCH('Curvas de concentracion'!D$72,concentration!$1:$1,0))</f>
        <v>3.110073498636437E-5</v>
      </c>
      <c r="E89" s="1">
        <f>INDEX(concentration!$1:$1048576,MATCH('Curvas de concentracion'!$C89,concentration!$A:$A,0),MATCH('Curvas de concentracion'!E$72,concentration!$1:$1,0))</f>
        <v>2.868333527223384E-2</v>
      </c>
      <c r="F89" s="1">
        <f>INDEX(concentration!$1:$1048576,MATCH('Curvas de concentracion'!$C89,concentration!$A:$A,0),MATCH('Curvas de concentracion'!F$72,concentration!$1:$1,0))</f>
        <v>2.2979611248270353E-2</v>
      </c>
      <c r="G89" s="1">
        <f>INDEX(concentration!$1:$1048576,MATCH('Curvas de concentracion'!$C89,concentration!$A:$A,0),MATCH('Curvas de concentracion'!G$72,concentration!$1:$1,0))</f>
        <v>2.2242280200337819E-2</v>
      </c>
      <c r="Q89" s="1">
        <v>15</v>
      </c>
      <c r="R89" s="1">
        <f>INDEX(concentration_ref!$1:$1048576,MATCH('Curvas de concentracion'!$C89,concentration_ref!$A:$A,0),MATCH('Curvas de concentracion'!R$72,concentration_ref!$1:$1,0))</f>
        <v>3.1637637687627223E-3</v>
      </c>
      <c r="S89" s="1">
        <f>INDEX(concentration_ref!$1:$1048576,MATCH('Curvas de concentracion'!$C89,concentration_ref!$A:$A,0),MATCH('Curvas de concentracion'!S$72,concentration_ref!$1:$1,0))</f>
        <v>7.7187853746706446E-5</v>
      </c>
      <c r="T89" s="1">
        <f>INDEX(concentration_ref!$1:$1048576,MATCH('Curvas de concentracion'!$C89,concentration_ref!$A:$A,0),MATCH('Curvas de concentracion'!T$72,concentration_ref!$1:$1,0))</f>
        <v>0.52037584900392297</v>
      </c>
      <c r="U89" s="1">
        <f>INDEX(concentration_ref!$1:$1048576,MATCH('Curvas de concentracion'!$C89,concentration_ref!$A:$A,0),MATCH('Curvas de concentracion'!U$72,concentration_ref!$1:$1,0))</f>
        <v>2.2242280200337819E-2</v>
      </c>
    </row>
    <row r="90" spans="3:21" x14ac:dyDescent="0.35">
      <c r="C90" s="1">
        <v>16</v>
      </c>
      <c r="D90" s="1">
        <f>INDEX(concentration!$1:$1048576,MATCH('Curvas de concentracion'!$C90,concentration!$A:$A,0),MATCH('Curvas de concentracion'!D$72,concentration!$1:$1,0))</f>
        <v>3.110073498636437E-5</v>
      </c>
      <c r="E90" s="1">
        <f>INDEX(concentration!$1:$1048576,MATCH('Curvas de concentracion'!$C90,concentration!$A:$A,0),MATCH('Curvas de concentracion'!E$72,concentration!$1:$1,0))</f>
        <v>3.1425777875432527E-2</v>
      </c>
      <c r="F90" s="1">
        <f>INDEX(concentration!$1:$1048576,MATCH('Curvas de concentracion'!$C90,concentration!$A:$A,0),MATCH('Curvas de concentracion'!F$72,concentration!$1:$1,0))</f>
        <v>2.5498872349618271E-2</v>
      </c>
      <c r="G90" s="1">
        <f>INDEX(concentration!$1:$1048576,MATCH('Curvas de concentracion'!$C90,concentration!$A:$A,0),MATCH('Curvas de concentracion'!G$72,concentration!$1:$1,0))</f>
        <v>2.4681077151390417E-2</v>
      </c>
      <c r="Q90" s="1">
        <v>16</v>
      </c>
      <c r="R90" s="1">
        <f>INDEX(concentration_ref!$1:$1048576,MATCH('Curvas de concentracion'!$C90,concentration_ref!$A:$A,0),MATCH('Curvas de concentracion'!R$72,concentration_ref!$1:$1,0))</f>
        <v>3.1637637687627223E-3</v>
      </c>
      <c r="S90" s="1">
        <f>INDEX(concentration_ref!$1:$1048576,MATCH('Curvas de concentracion'!$C90,concentration_ref!$A:$A,0),MATCH('Curvas de concentracion'!S$72,concentration_ref!$1:$1,0))</f>
        <v>1.0218050276717014E-4</v>
      </c>
      <c r="T90" s="1">
        <f>INDEX(concentration_ref!$1:$1048576,MATCH('Curvas de concentracion'!$C90,concentration_ref!$A:$A,0),MATCH('Curvas de concentracion'!T$72,concentration_ref!$1:$1,0))</f>
        <v>0.54539019148944923</v>
      </c>
      <c r="U90" s="1">
        <f>INDEX(concentration_ref!$1:$1048576,MATCH('Curvas de concentracion'!$C90,concentration_ref!$A:$A,0),MATCH('Curvas de concentracion'!U$72,concentration_ref!$1:$1,0))</f>
        <v>2.4681077151390417E-2</v>
      </c>
    </row>
    <row r="91" spans="3:21" x14ac:dyDescent="0.35">
      <c r="C91" s="1">
        <v>17</v>
      </c>
      <c r="D91" s="1">
        <f>INDEX(concentration!$1:$1048576,MATCH('Curvas de concentracion'!$C91,concentration!$A:$A,0),MATCH('Curvas de concentracion'!D$72,concentration!$1:$1,0))</f>
        <v>4.6932960354943088E-5</v>
      </c>
      <c r="E91" s="1">
        <f>INDEX(concentration!$1:$1048576,MATCH('Curvas de concentracion'!$C91,concentration!$A:$A,0),MATCH('Curvas de concentracion'!E$72,concentration!$1:$1,0))</f>
        <v>3.4139930617482328E-2</v>
      </c>
      <c r="F91" s="1">
        <f>INDEX(concentration!$1:$1048576,MATCH('Curvas de concentracion'!$C91,concentration!$A:$A,0),MATCH('Curvas de concentracion'!F$72,concentration!$1:$1,0))</f>
        <v>2.807030128068078E-2</v>
      </c>
      <c r="G91" s="1">
        <f>INDEX(concentration!$1:$1048576,MATCH('Curvas de concentracion'!$C91,concentration!$A:$A,0),MATCH('Curvas de concentracion'!G$72,concentration!$1:$1,0))</f>
        <v>2.7181279975663584E-2</v>
      </c>
      <c r="Q91" s="1">
        <v>17</v>
      </c>
      <c r="R91" s="1">
        <f>INDEX(concentration_ref!$1:$1048576,MATCH('Curvas de concentracion'!$C91,concentration_ref!$A:$A,0),MATCH('Curvas de concentracion'!R$72,concentration_ref!$1:$1,0))</f>
        <v>3.1637637687627223E-3</v>
      </c>
      <c r="S91" s="1">
        <f>INDEX(concentration_ref!$1:$1048576,MATCH('Curvas de concentracion'!$C91,concentration_ref!$A:$A,0),MATCH('Curvas de concentracion'!S$72,concentration_ref!$1:$1,0))</f>
        <v>1.6946046908793998E-4</v>
      </c>
      <c r="T91" s="1">
        <f>INDEX(concentration_ref!$1:$1048576,MATCH('Curvas de concentracion'!$C91,concentration_ref!$A:$A,0),MATCH('Curvas de concentracion'!T$72,concentration_ref!$1:$1,0))</f>
        <v>0.56773924193136982</v>
      </c>
      <c r="U91" s="1">
        <f>INDEX(concentration_ref!$1:$1048576,MATCH('Curvas de concentracion'!$C91,concentration_ref!$A:$A,0),MATCH('Curvas de concentracion'!U$72,concentration_ref!$1:$1,0))</f>
        <v>2.7181279975663584E-2</v>
      </c>
    </row>
    <row r="92" spans="3:21" x14ac:dyDescent="0.35">
      <c r="C92" s="1">
        <v>18</v>
      </c>
      <c r="D92" s="1">
        <f>INDEX(concentration!$1:$1048576,MATCH('Curvas de concentracion'!$C92,concentration!$A:$A,0),MATCH('Curvas de concentracion'!D$72,concentration!$1:$1,0))</f>
        <v>4.6932960354943088E-5</v>
      </c>
      <c r="E92" s="1">
        <f>INDEX(concentration!$1:$1048576,MATCH('Curvas de concentracion'!$C92,concentration!$A:$A,0),MATCH('Curvas de concentracion'!E$72,concentration!$1:$1,0))</f>
        <v>3.6927083103050637E-2</v>
      </c>
      <c r="F92" s="1">
        <f>INDEX(concentration!$1:$1048576,MATCH('Curvas de concentracion'!$C92,concentration!$A:$A,0),MATCH('Curvas de concentracion'!F$72,concentration!$1:$1,0))</f>
        <v>3.0734672499801993E-2</v>
      </c>
      <c r="G92" s="1">
        <f>INDEX(concentration!$1:$1048576,MATCH('Curvas de concentracion'!$C92,concentration!$A:$A,0),MATCH('Curvas de concentracion'!G$72,concentration!$1:$1,0))</f>
        <v>2.9753015185958295E-2</v>
      </c>
      <c r="Q92" s="1">
        <v>18</v>
      </c>
      <c r="R92" s="1">
        <f>INDEX(concentration_ref!$1:$1048576,MATCH('Curvas de concentracion'!$C92,concentration_ref!$A:$A,0),MATCH('Curvas de concentracion'!R$72,concentration_ref!$1:$1,0))</f>
        <v>3.1637637687627223E-3</v>
      </c>
      <c r="S92" s="1">
        <f>INDEX(concentration_ref!$1:$1048576,MATCH('Curvas de concentracion'!$C92,concentration_ref!$A:$A,0),MATCH('Curvas de concentracion'!S$72,concentration_ref!$1:$1,0))</f>
        <v>1.7060281411178363E-4</v>
      </c>
      <c r="T92" s="1">
        <f>INDEX(concentration_ref!$1:$1048576,MATCH('Curvas de concentracion'!$C92,concentration_ref!$A:$A,0),MATCH('Curvas de concentracion'!T$72,concentration_ref!$1:$1,0))</f>
        <v>0.58813639566696652</v>
      </c>
      <c r="U92" s="1">
        <f>INDEX(concentration_ref!$1:$1048576,MATCH('Curvas de concentracion'!$C92,concentration_ref!$A:$A,0),MATCH('Curvas de concentracion'!U$72,concentration_ref!$1:$1,0))</f>
        <v>2.9753015185958295E-2</v>
      </c>
    </row>
    <row r="93" spans="3:21" x14ac:dyDescent="0.35">
      <c r="C93" s="1">
        <v>19</v>
      </c>
      <c r="D93" s="1">
        <f>INDEX(concentration!$1:$1048576,MATCH('Curvas de concentracion'!$C93,concentration!$A:$A,0),MATCH('Curvas de concentracion'!D$72,concentration!$1:$1,0))</f>
        <v>4.6932960354943088E-5</v>
      </c>
      <c r="E93" s="1">
        <f>INDEX(concentration!$1:$1048576,MATCH('Curvas de concentracion'!$C93,concentration!$A:$A,0),MATCH('Curvas de concentracion'!E$72,concentration!$1:$1,0))</f>
        <v>3.9888348888501936E-2</v>
      </c>
      <c r="F93" s="1">
        <f>INDEX(concentration!$1:$1048576,MATCH('Curvas de concentracion'!$C93,concentration!$A:$A,0),MATCH('Curvas de concentracion'!F$72,concentration!$1:$1,0))</f>
        <v>3.3554113868488777E-2</v>
      </c>
      <c r="G93" s="1">
        <f>INDEX(concentration!$1:$1048576,MATCH('Curvas de concentracion'!$C93,concentration!$A:$A,0),MATCH('Curvas de concentracion'!G$72,concentration!$1:$1,0))</f>
        <v>3.247328749758089E-2</v>
      </c>
      <c r="Q93" s="1">
        <v>19</v>
      </c>
      <c r="R93" s="1">
        <f>INDEX(concentration_ref!$1:$1048576,MATCH('Curvas de concentracion'!$C93,concentration_ref!$A:$A,0),MATCH('Curvas de concentracion'!R$72,concentration_ref!$1:$1,0))</f>
        <v>3.1637637687627223E-3</v>
      </c>
      <c r="S93" s="1">
        <f>INDEX(concentration_ref!$1:$1048576,MATCH('Curvas de concentracion'!$C93,concentration_ref!$A:$A,0),MATCH('Curvas de concentracion'!S$72,concentration_ref!$1:$1,0))</f>
        <v>1.7060281411178363E-4</v>
      </c>
      <c r="T93" s="1">
        <f>INDEX(concentration_ref!$1:$1048576,MATCH('Curvas de concentracion'!$C93,concentration_ref!$A:$A,0),MATCH('Curvas de concentracion'!T$72,concentration_ref!$1:$1,0))</f>
        <v>0.61656145776704063</v>
      </c>
      <c r="U93" s="1">
        <f>INDEX(concentration_ref!$1:$1048576,MATCH('Curvas de concentracion'!$C93,concentration_ref!$A:$A,0),MATCH('Curvas de concentracion'!U$72,concentration_ref!$1:$1,0))</f>
        <v>3.247328749758089E-2</v>
      </c>
    </row>
    <row r="94" spans="3:21" x14ac:dyDescent="0.35">
      <c r="C94" s="1">
        <v>20</v>
      </c>
      <c r="D94" s="1">
        <f>INDEX(concentration!$1:$1048576,MATCH('Curvas de concentracion'!$C94,concentration!$A:$A,0),MATCH('Curvas de concentracion'!D$72,concentration!$1:$1,0))</f>
        <v>4.6932960354943088E-5</v>
      </c>
      <c r="E94" s="1">
        <f>INDEX(concentration!$1:$1048576,MATCH('Curvas de concentracion'!$C94,concentration!$A:$A,0),MATCH('Curvas de concentracion'!E$72,concentration!$1:$1,0))</f>
        <v>4.29387618140765E-2</v>
      </c>
      <c r="F94" s="1">
        <f>INDEX(concentration!$1:$1048576,MATCH('Curvas de concentracion'!$C94,concentration!$A:$A,0),MATCH('Curvas de concentracion'!F$72,concentration!$1:$1,0))</f>
        <v>3.6477073490904441E-2</v>
      </c>
      <c r="G94" s="1">
        <f>INDEX(concentration!$1:$1048576,MATCH('Curvas de concentracion'!$C94,concentration!$A:$A,0),MATCH('Curvas de concentracion'!G$72,concentration!$1:$1,0))</f>
        <v>3.5306861348765747E-2</v>
      </c>
      <c r="Q94" s="1">
        <v>20</v>
      </c>
      <c r="R94" s="1">
        <f>INDEX(concentration_ref!$1:$1048576,MATCH('Curvas de concentracion'!$C94,concentration_ref!$A:$A,0),MATCH('Curvas de concentracion'!R$72,concentration_ref!$1:$1,0))</f>
        <v>3.1637637687627223E-3</v>
      </c>
      <c r="S94" s="1">
        <f>INDEX(concentration_ref!$1:$1048576,MATCH('Curvas de concentracion'!$C94,concentration_ref!$A:$A,0),MATCH('Curvas de concentracion'!S$72,concentration_ref!$1:$1,0))</f>
        <v>5.8476648571130301E-4</v>
      </c>
      <c r="T94" s="1">
        <f>INDEX(concentration_ref!$1:$1048576,MATCH('Curvas de concentracion'!$C94,concentration_ref!$A:$A,0),MATCH('Curvas de concentracion'!T$72,concentration_ref!$1:$1,0))</f>
        <v>0.63506447760083939</v>
      </c>
      <c r="U94" s="1">
        <f>INDEX(concentration_ref!$1:$1048576,MATCH('Curvas de concentracion'!$C94,concentration_ref!$A:$A,0),MATCH('Curvas de concentracion'!U$72,concentration_ref!$1:$1,0))</f>
        <v>3.5306861348765747E-2</v>
      </c>
    </row>
    <row r="95" spans="3:21" x14ac:dyDescent="0.35">
      <c r="C95" s="1">
        <v>21</v>
      </c>
      <c r="D95" s="1">
        <f>INDEX(concentration!$1:$1048576,MATCH('Curvas de concentracion'!$C95,concentration!$A:$A,0),MATCH('Curvas de concentracion'!D$72,concentration!$1:$1,0))</f>
        <v>5.0984303987643677E-5</v>
      </c>
      <c r="E95" s="1">
        <f>INDEX(concentration!$1:$1048576,MATCH('Curvas de concentracion'!$C95,concentration!$A:$A,0),MATCH('Curvas de concentracion'!E$72,concentration!$1:$1,0))</f>
        <v>4.6113635776106852E-2</v>
      </c>
      <c r="F95" s="1">
        <f>INDEX(concentration!$1:$1048576,MATCH('Curvas de concentracion'!$C95,concentration!$A:$A,0),MATCH('Curvas de concentracion'!F$72,concentration!$1:$1,0))</f>
        <v>3.9494863341164844E-2</v>
      </c>
      <c r="G95" s="1">
        <f>INDEX(concentration!$1:$1048576,MATCH('Curvas de concentracion'!$C95,concentration!$A:$A,0),MATCH('Curvas de concentracion'!G$72,concentration!$1:$1,0))</f>
        <v>3.8235974910335549E-2</v>
      </c>
      <c r="Q95" s="1">
        <v>21</v>
      </c>
      <c r="R95" s="1">
        <f>INDEX(concentration_ref!$1:$1048576,MATCH('Curvas de concentracion'!$C95,concentration_ref!$A:$A,0),MATCH('Curvas de concentracion'!R$72,concentration_ref!$1:$1,0))</f>
        <v>3.1637637687627223E-3</v>
      </c>
      <c r="S95" s="1">
        <f>INDEX(concentration_ref!$1:$1048576,MATCH('Curvas de concentracion'!$C95,concentration_ref!$A:$A,0),MATCH('Curvas de concentracion'!S$72,concentration_ref!$1:$1,0))</f>
        <v>7.2150449716758074E-4</v>
      </c>
      <c r="T95" s="1">
        <f>INDEX(concentration_ref!$1:$1048576,MATCH('Curvas de concentracion'!$C95,concentration_ref!$A:$A,0),MATCH('Curvas de concentracion'!T$72,concentration_ref!$1:$1,0))</f>
        <v>0.65348268792204955</v>
      </c>
      <c r="U95" s="1">
        <f>INDEX(concentration_ref!$1:$1048576,MATCH('Curvas de concentracion'!$C95,concentration_ref!$A:$A,0),MATCH('Curvas de concentracion'!U$72,concentration_ref!$1:$1,0))</f>
        <v>3.8235974910335549E-2</v>
      </c>
    </row>
    <row r="96" spans="3:21" x14ac:dyDescent="0.35">
      <c r="C96" s="1">
        <v>22</v>
      </c>
      <c r="D96" s="1">
        <f>INDEX(concentration!$1:$1048576,MATCH('Curvas de concentracion'!$C96,concentration!$A:$A,0),MATCH('Curvas de concentracion'!D$72,concentration!$1:$1,0))</f>
        <v>5.0984303987643677E-5</v>
      </c>
      <c r="E96" s="1">
        <f>INDEX(concentration!$1:$1048576,MATCH('Curvas de concentracion'!$C96,concentration!$A:$A,0),MATCH('Curvas de concentracion'!E$72,concentration!$1:$1,0))</f>
        <v>4.9304450487782696E-2</v>
      </c>
      <c r="F96" s="1">
        <f>INDEX(concentration!$1:$1048576,MATCH('Curvas de concentracion'!$C96,concentration!$A:$A,0),MATCH('Curvas de concentracion'!F$72,concentration!$1:$1,0))</f>
        <v>4.2572884051495348E-2</v>
      </c>
      <c r="G96" s="1">
        <f>INDEX(concentration!$1:$1048576,MATCH('Curvas de concentracion'!$C96,concentration!$A:$A,0),MATCH('Curvas de concentracion'!G$72,concentration!$1:$1,0))</f>
        <v>4.1231314453942458E-2</v>
      </c>
      <c r="Q96" s="1">
        <v>22</v>
      </c>
      <c r="R96" s="1">
        <f>INDEX(concentration_ref!$1:$1048576,MATCH('Curvas de concentracion'!$C96,concentration_ref!$A:$A,0),MATCH('Curvas de concentracion'!R$72,concentration_ref!$1:$1,0))</f>
        <v>3.1637637687627223E-3</v>
      </c>
      <c r="S96" s="1">
        <f>INDEX(concentration_ref!$1:$1048576,MATCH('Curvas de concentracion'!$C96,concentration_ref!$A:$A,0),MATCH('Curvas de concentracion'!S$72,concentration_ref!$1:$1,0))</f>
        <v>7.2150449716758074E-4</v>
      </c>
      <c r="T96" s="1">
        <f>INDEX(concentration_ref!$1:$1048576,MATCH('Curvas de concentracion'!$C96,concentration_ref!$A:$A,0),MATCH('Curvas de concentracion'!T$72,concentration_ref!$1:$1,0))</f>
        <v>0.67956528925835813</v>
      </c>
      <c r="U96" s="1">
        <f>INDEX(concentration_ref!$1:$1048576,MATCH('Curvas de concentracion'!$C96,concentration_ref!$A:$A,0),MATCH('Curvas de concentracion'!U$72,concentration_ref!$1:$1,0))</f>
        <v>4.1231314453942458E-2</v>
      </c>
    </row>
    <row r="97" spans="3:21" x14ac:dyDescent="0.35">
      <c r="C97" s="1">
        <v>23</v>
      </c>
      <c r="D97" s="1">
        <f>INDEX(concentration!$1:$1048576,MATCH('Curvas de concentracion'!$C97,concentration!$A:$A,0),MATCH('Curvas de concentracion'!D$72,concentration!$1:$1,0))</f>
        <v>5.0984303987643677E-5</v>
      </c>
      <c r="E97" s="1">
        <f>INDEX(concentration!$1:$1048576,MATCH('Curvas de concentracion'!$C97,concentration!$A:$A,0),MATCH('Curvas de concentracion'!E$72,concentration!$1:$1,0))</f>
        <v>5.2553959493429628E-2</v>
      </c>
      <c r="F97" s="1">
        <f>INDEX(concentration!$1:$1048576,MATCH('Curvas de concentracion'!$C97,concentration!$A:$A,0),MATCH('Curvas de concentracion'!F$72,concentration!$1:$1,0))</f>
        <v>4.5758177805793027E-2</v>
      </c>
      <c r="G97" s="1">
        <f>INDEX(concentration!$1:$1048576,MATCH('Curvas de concentracion'!$C97,concentration!$A:$A,0),MATCH('Curvas de concentracion'!G$72,concentration!$1:$1,0))</f>
        <v>4.4326917599948945E-2</v>
      </c>
      <c r="Q97" s="1">
        <v>23</v>
      </c>
      <c r="R97" s="1">
        <f>INDEX(concentration_ref!$1:$1048576,MATCH('Curvas de concentracion'!$C97,concentration_ref!$A:$A,0),MATCH('Curvas de concentracion'!R$72,concentration_ref!$1:$1,0))</f>
        <v>3.1637637687627223E-3</v>
      </c>
      <c r="S97" s="1">
        <f>INDEX(concentration_ref!$1:$1048576,MATCH('Curvas de concentracion'!$C97,concentration_ref!$A:$A,0),MATCH('Curvas de concentracion'!S$72,concentration_ref!$1:$1,0))</f>
        <v>7.2150449716758074E-4</v>
      </c>
      <c r="T97" s="1">
        <f>INDEX(concentration_ref!$1:$1048576,MATCH('Curvas de concentracion'!$C97,concentration_ref!$A:$A,0),MATCH('Curvas de concentracion'!T$72,concentration_ref!$1:$1,0))</f>
        <v>0.69257064925637046</v>
      </c>
      <c r="U97" s="1">
        <f>INDEX(concentration_ref!$1:$1048576,MATCH('Curvas de concentracion'!$C97,concentration_ref!$A:$A,0),MATCH('Curvas de concentracion'!U$72,concentration_ref!$1:$1,0))</f>
        <v>4.4326917599948945E-2</v>
      </c>
    </row>
    <row r="98" spans="3:21" x14ac:dyDescent="0.35">
      <c r="C98" s="1">
        <v>24</v>
      </c>
      <c r="D98" s="1">
        <f>INDEX(concentration!$1:$1048576,MATCH('Curvas de concentracion'!$C98,concentration!$A:$A,0),MATCH('Curvas de concentracion'!D$72,concentration!$1:$1,0))</f>
        <v>8.104953831452699E-5</v>
      </c>
      <c r="E98" s="1">
        <f>INDEX(concentration!$1:$1048576,MATCH('Curvas de concentracion'!$C98,concentration!$A:$A,0),MATCH('Curvas de concentracion'!E$72,concentration!$1:$1,0))</f>
        <v>5.6128154116003311E-2</v>
      </c>
      <c r="F98" s="1">
        <f>INDEX(concentration!$1:$1048576,MATCH('Curvas de concentracion'!$C98,concentration!$A:$A,0),MATCH('Curvas de concentracion'!F$72,concentration!$1:$1,0))</f>
        <v>4.9164923232301032E-2</v>
      </c>
      <c r="G98" s="1">
        <f>INDEX(concentration!$1:$1048576,MATCH('Curvas de concentracion'!$C98,concentration!$A:$A,0),MATCH('Curvas de concentracion'!G$72,concentration!$1:$1,0))</f>
        <v>4.763302131518523E-2</v>
      </c>
      <c r="Q98" s="1">
        <v>24</v>
      </c>
      <c r="R98" s="1">
        <f>INDEX(concentration_ref!$1:$1048576,MATCH('Curvas de concentracion'!$C98,concentration_ref!$A:$A,0),MATCH('Curvas de concentracion'!R$72,concentration_ref!$1:$1,0))</f>
        <v>3.1637637687627223E-3</v>
      </c>
      <c r="S98" s="1">
        <f>INDEX(concentration_ref!$1:$1048576,MATCH('Curvas de concentracion'!$C98,concentration_ref!$A:$A,0),MATCH('Curvas de concentracion'!S$72,concentration_ref!$1:$1,0))</f>
        <v>7.5087268629978358E-4</v>
      </c>
      <c r="T98" s="1">
        <f>INDEX(concentration_ref!$1:$1048576,MATCH('Curvas de concentracion'!$C98,concentration_ref!$A:$A,0),MATCH('Curvas de concentracion'!T$72,concentration_ref!$1:$1,0))</f>
        <v>0.72066830678115912</v>
      </c>
      <c r="U98" s="1">
        <f>INDEX(concentration_ref!$1:$1048576,MATCH('Curvas de concentracion'!$C98,concentration_ref!$A:$A,0),MATCH('Curvas de concentracion'!U$72,concentration_ref!$1:$1,0))</f>
        <v>4.763302131518523E-2</v>
      </c>
    </row>
    <row r="99" spans="3:21" x14ac:dyDescent="0.35">
      <c r="C99" s="1">
        <v>25</v>
      </c>
      <c r="D99" s="1">
        <f>INDEX(concentration!$1:$1048576,MATCH('Curvas de concentracion'!$C99,concentration!$A:$A,0),MATCH('Curvas de concentracion'!D$72,concentration!$1:$1,0))</f>
        <v>8.104953831452699E-5</v>
      </c>
      <c r="E99" s="1">
        <f>INDEX(concentration!$1:$1048576,MATCH('Curvas de concentracion'!$C99,concentration!$A:$A,0),MATCH('Curvas de concentracion'!E$72,concentration!$1:$1,0))</f>
        <v>5.9579152351454112E-2</v>
      </c>
      <c r="F99" s="1">
        <f>INDEX(concentration!$1:$1048576,MATCH('Curvas de concentracion'!$C99,concentration!$A:$A,0),MATCH('Curvas de concentracion'!F$72,concentration!$1:$1,0))</f>
        <v>5.2587634873989285E-2</v>
      </c>
      <c r="G99" s="1">
        <f>INDEX(concentration!$1:$1048576,MATCH('Curvas de concentracion'!$C99,concentration!$A:$A,0),MATCH('Curvas de concentracion'!G$72,concentration!$1:$1,0))</f>
        <v>5.096322572495196E-2</v>
      </c>
      <c r="Q99" s="1">
        <v>25</v>
      </c>
      <c r="R99" s="1">
        <f>INDEX(concentration_ref!$1:$1048576,MATCH('Curvas de concentracion'!$C99,concentration_ref!$A:$A,0),MATCH('Curvas de concentracion'!R$72,concentration_ref!$1:$1,0))</f>
        <v>3.1637637687627223E-3</v>
      </c>
      <c r="S99" s="1">
        <f>INDEX(concentration_ref!$1:$1048576,MATCH('Curvas de concentracion'!$C99,concentration_ref!$A:$A,0),MATCH('Curvas de concentracion'!S$72,concentration_ref!$1:$1,0))</f>
        <v>7.7115710981821611E-4</v>
      </c>
      <c r="T99" s="1">
        <f>INDEX(concentration_ref!$1:$1048576,MATCH('Curvas de concentracion'!$C99,concentration_ref!$A:$A,0),MATCH('Curvas de concentracion'!T$72,concentration_ref!$1:$1,0))</f>
        <v>0.7417202237308177</v>
      </c>
      <c r="U99" s="1">
        <f>INDEX(concentration_ref!$1:$1048576,MATCH('Curvas de concentracion'!$C99,concentration_ref!$A:$A,0),MATCH('Curvas de concentracion'!U$72,concentration_ref!$1:$1,0))</f>
        <v>5.096322572495196E-2</v>
      </c>
    </row>
    <row r="100" spans="3:21" x14ac:dyDescent="0.35">
      <c r="C100" s="1">
        <v>26</v>
      </c>
      <c r="D100" s="1">
        <f>INDEX(concentration!$1:$1048576,MATCH('Curvas de concentracion'!$C100,concentration!$A:$A,0),MATCH('Curvas de concentracion'!D$72,concentration!$1:$1,0))</f>
        <v>8.104953831452699E-5</v>
      </c>
      <c r="E100" s="1">
        <f>INDEX(concentration!$1:$1048576,MATCH('Curvas de concentracion'!$C100,concentration!$A:$A,0),MATCH('Curvas de concentracion'!E$72,concentration!$1:$1,0))</f>
        <v>6.3131700013953393E-2</v>
      </c>
      <c r="F100" s="1">
        <f>INDEX(concentration!$1:$1048576,MATCH('Curvas de concentracion'!$C100,concentration!$A:$A,0),MATCH('Curvas de concentracion'!F$72,concentration!$1:$1,0))</f>
        <v>5.6105059654558059E-2</v>
      </c>
      <c r="G100" s="1">
        <f>INDEX(concentration!$1:$1048576,MATCH('Curvas de concentracion'!$C100,concentration!$A:$A,0),MATCH('Curvas de concentracion'!G$72,concentration!$1:$1,0))</f>
        <v>5.4379555419013487E-2</v>
      </c>
      <c r="Q100" s="1">
        <v>26</v>
      </c>
      <c r="R100" s="1">
        <f>INDEX(concentration_ref!$1:$1048576,MATCH('Curvas de concentracion'!$C100,concentration_ref!$A:$A,0),MATCH('Curvas de concentracion'!R$72,concentration_ref!$1:$1,0))</f>
        <v>3.1637637687627223E-3</v>
      </c>
      <c r="S100" s="1">
        <f>INDEX(concentration_ref!$1:$1048576,MATCH('Curvas de concentracion'!$C100,concentration_ref!$A:$A,0),MATCH('Curvas de concentracion'!S$72,concentration_ref!$1:$1,0))</f>
        <v>8.5126416404136774E-4</v>
      </c>
      <c r="T100" s="1">
        <f>INDEX(concentration_ref!$1:$1048576,MATCH('Curvas de concentracion'!$C100,concentration_ref!$A:$A,0),MATCH('Curvas de concentracion'!T$72,concentration_ref!$1:$1,0))</f>
        <v>0.75346484451957796</v>
      </c>
      <c r="U100" s="1">
        <f>INDEX(concentration_ref!$1:$1048576,MATCH('Curvas de concentracion'!$C100,concentration_ref!$A:$A,0),MATCH('Curvas de concentracion'!U$72,concentration_ref!$1:$1,0))</f>
        <v>5.4379555419013487E-2</v>
      </c>
    </row>
    <row r="101" spans="3:21" x14ac:dyDescent="0.35">
      <c r="C101" s="1">
        <v>27</v>
      </c>
      <c r="D101" s="1">
        <f>INDEX(concentration!$1:$1048576,MATCH('Curvas de concentracion'!$C101,concentration!$A:$A,0),MATCH('Curvas de concentracion'!D$72,concentration!$1:$1,0))</f>
        <v>2.2656565080086114E-4</v>
      </c>
      <c r="E101" s="1">
        <f>INDEX(concentration!$1:$1048576,MATCH('Curvas de concentracion'!$C101,concentration!$A:$A,0),MATCH('Curvas de concentracion'!E$72,concentration!$1:$1,0))</f>
        <v>6.6882956266802601E-2</v>
      </c>
      <c r="F101" s="1">
        <f>INDEX(concentration!$1:$1048576,MATCH('Curvas de concentracion'!$C101,concentration!$A:$A,0),MATCH('Curvas de concentracion'!F$72,concentration!$1:$1,0))</f>
        <v>5.9779636874625841E-2</v>
      </c>
      <c r="G101" s="1">
        <f>INDEX(concentration!$1:$1048576,MATCH('Curvas de concentracion'!$C101,concentration!$A:$A,0),MATCH('Curvas de concentracion'!G$72,concentration!$1:$1,0))</f>
        <v>5.7954597198412762E-2</v>
      </c>
      <c r="Q101" s="1">
        <v>27</v>
      </c>
      <c r="R101" s="1">
        <f>INDEX(concentration_ref!$1:$1048576,MATCH('Curvas de concentracion'!$C101,concentration_ref!$A:$A,0),MATCH('Curvas de concentracion'!R$72,concentration_ref!$1:$1,0))</f>
        <v>3.1637637687627223E-3</v>
      </c>
      <c r="S101" s="1">
        <f>INDEX(concentration_ref!$1:$1048576,MATCH('Curvas de concentracion'!$C101,concentration_ref!$A:$A,0),MATCH('Curvas de concentracion'!S$72,concentration_ref!$1:$1,0))</f>
        <v>1.1844576615097702E-3</v>
      </c>
      <c r="T101" s="1">
        <f>INDEX(concentration_ref!$1:$1048576,MATCH('Curvas de concentracion'!$C101,concentration_ref!$A:$A,0),MATCH('Curvas de concentracion'!T$72,concentration_ref!$1:$1,0))</f>
        <v>0.77607770277937704</v>
      </c>
      <c r="U101" s="1">
        <f>INDEX(concentration_ref!$1:$1048576,MATCH('Curvas de concentracion'!$C101,concentration_ref!$A:$A,0),MATCH('Curvas de concentracion'!U$72,concentration_ref!$1:$1,0))</f>
        <v>5.7954597198412762E-2</v>
      </c>
    </row>
    <row r="102" spans="3:21" x14ac:dyDescent="0.35">
      <c r="C102" s="1">
        <v>28</v>
      </c>
      <c r="D102" s="1">
        <f>INDEX(concentration!$1:$1048576,MATCH('Curvas de concentracion'!$C102,concentration!$A:$A,0),MATCH('Curvas de concentracion'!D$72,concentration!$1:$1,0))</f>
        <v>3.9360768612526649E-4</v>
      </c>
      <c r="E102" s="1">
        <f>INDEX(concentration!$1:$1048576,MATCH('Curvas de concentracion'!$C102,concentration!$A:$A,0),MATCH('Curvas de concentracion'!E$72,concentration!$1:$1,0))</f>
        <v>7.1012122808244121E-2</v>
      </c>
      <c r="F102" s="1">
        <f>INDEX(concentration!$1:$1048576,MATCH('Curvas de concentracion'!$C102,concentration!$A:$A,0),MATCH('Curvas de concentracion'!F$72,concentration!$1:$1,0))</f>
        <v>6.3506264101939339E-2</v>
      </c>
      <c r="G102" s="1">
        <f>INDEX(concentration!$1:$1048576,MATCH('Curvas de concentracion'!$C102,concentration!$A:$A,0),MATCH('Curvas de concentracion'!G$72,concentration!$1:$1,0))</f>
        <v>6.1601648548924158E-2</v>
      </c>
      <c r="Q102" s="1">
        <v>28</v>
      </c>
      <c r="R102" s="1">
        <f>INDEX(concentration_ref!$1:$1048576,MATCH('Curvas de concentracion'!$C102,concentration_ref!$A:$A,0),MATCH('Curvas de concentracion'!R$72,concentration_ref!$1:$1,0))</f>
        <v>3.1637637687627223E-3</v>
      </c>
      <c r="S102" s="1">
        <f>INDEX(concentration_ref!$1:$1048576,MATCH('Curvas de concentracion'!$C102,concentration_ref!$A:$A,0),MATCH('Curvas de concentracion'!S$72,concentration_ref!$1:$1,0))</f>
        <v>1.4220340337178024E-3</v>
      </c>
      <c r="T102" s="1">
        <f>INDEX(concentration_ref!$1:$1048576,MATCH('Curvas de concentracion'!$C102,concentration_ref!$A:$A,0),MATCH('Curvas de concentracion'!T$72,concentration_ref!$1:$1,0))</f>
        <v>0.78455226682798329</v>
      </c>
      <c r="U102" s="1">
        <f>INDEX(concentration_ref!$1:$1048576,MATCH('Curvas de concentracion'!$C102,concentration_ref!$A:$A,0),MATCH('Curvas de concentracion'!U$72,concentration_ref!$1:$1,0))</f>
        <v>6.1601648548924158E-2</v>
      </c>
    </row>
    <row r="103" spans="3:21" x14ac:dyDescent="0.35">
      <c r="C103" s="1">
        <v>29</v>
      </c>
      <c r="D103" s="1">
        <f>INDEX(concentration!$1:$1048576,MATCH('Curvas de concentracion'!$C103,concentration!$A:$A,0),MATCH('Curvas de concentracion'!D$72,concentration!$1:$1,0))</f>
        <v>3.9767894326945343E-4</v>
      </c>
      <c r="E103" s="1">
        <f>INDEX(concentration!$1:$1048576,MATCH('Curvas de concentracion'!$C103,concentration!$A:$A,0),MATCH('Curvas de concentracion'!E$72,concentration!$1:$1,0))</f>
        <v>7.4783344289182013E-2</v>
      </c>
      <c r="F103" s="1">
        <f>INDEX(concentration!$1:$1048576,MATCH('Curvas de concentracion'!$C103,concentration!$A:$A,0),MATCH('Curvas de concentracion'!F$72,concentration!$1:$1,0))</f>
        <v>6.7222498385474366E-2</v>
      </c>
      <c r="G103" s="1">
        <f>INDEX(concentration!$1:$1048576,MATCH('Curvas de concentracion'!$C103,concentration!$A:$A,0),MATCH('Curvas de concentracion'!G$72,concentration!$1:$1,0))</f>
        <v>6.5257309512041076E-2</v>
      </c>
      <c r="Q103" s="1">
        <v>29</v>
      </c>
      <c r="R103" s="1">
        <f>INDEX(concentration_ref!$1:$1048576,MATCH('Curvas de concentracion'!$C103,concentration_ref!$A:$A,0),MATCH('Curvas de concentracion'!R$72,concentration_ref!$1:$1,0))</f>
        <v>3.1637637687627223E-3</v>
      </c>
      <c r="S103" s="1">
        <f>INDEX(concentration_ref!$1:$1048576,MATCH('Curvas de concentracion'!$C103,concentration_ref!$A:$A,0),MATCH('Curvas de concentracion'!S$72,concentration_ref!$1:$1,0))</f>
        <v>1.4260109011027808E-3</v>
      </c>
      <c r="T103" s="1">
        <f>INDEX(concentration_ref!$1:$1048576,MATCH('Curvas de concentracion'!$C103,concentration_ref!$A:$A,0),MATCH('Curvas de concentracion'!T$72,concentration_ref!$1:$1,0))</f>
        <v>0.79510558629227213</v>
      </c>
      <c r="U103" s="1">
        <f>INDEX(concentration_ref!$1:$1048576,MATCH('Curvas de concentracion'!$C103,concentration_ref!$A:$A,0),MATCH('Curvas de concentracion'!U$72,concentration_ref!$1:$1,0))</f>
        <v>6.5257309512041076E-2</v>
      </c>
    </row>
    <row r="104" spans="3:21" x14ac:dyDescent="0.35">
      <c r="C104" s="1">
        <v>30</v>
      </c>
      <c r="D104" s="1">
        <f>INDEX(concentration!$1:$1048576,MATCH('Curvas de concentracion'!$C104,concentration!$A:$A,0),MATCH('Curvas de concentracion'!D$72,concentration!$1:$1,0))</f>
        <v>3.9767894326945343E-4</v>
      </c>
      <c r="E104" s="1">
        <f>INDEX(concentration!$1:$1048576,MATCH('Curvas de concentracion'!$C104,concentration!$A:$A,0),MATCH('Curvas de concentracion'!E$72,concentration!$1:$1,0))</f>
        <v>7.8871689807539544E-2</v>
      </c>
      <c r="F104" s="1">
        <f>INDEX(concentration!$1:$1048576,MATCH('Curvas de concentracion'!$C104,concentration!$A:$A,0),MATCH('Curvas de concentracion'!F$72,concentration!$1:$1,0))</f>
        <v>7.1193808926968985E-2</v>
      </c>
      <c r="G104" s="1">
        <f>INDEX(concentration!$1:$1048576,MATCH('Curvas de concentracion'!$C104,concentration!$A:$A,0),MATCH('Curvas de concentracion'!G$72,concentration!$1:$1,0))</f>
        <v>6.91284477366466E-2</v>
      </c>
      <c r="Q104" s="1">
        <v>30</v>
      </c>
      <c r="R104" s="1">
        <f>INDEX(concentration_ref!$1:$1048576,MATCH('Curvas de concentracion'!$C104,concentration_ref!$A:$A,0),MATCH('Curvas de concentracion'!R$72,concentration_ref!$1:$1,0))</f>
        <v>3.1637637687627223E-3</v>
      </c>
      <c r="S104" s="1">
        <f>INDEX(concentration_ref!$1:$1048576,MATCH('Curvas de concentracion'!$C104,concentration_ref!$A:$A,0),MATCH('Curvas de concentracion'!S$72,concentration_ref!$1:$1,0))</f>
        <v>1.6398511135879707E-3</v>
      </c>
      <c r="T104" s="1">
        <f>INDEX(concentration_ref!$1:$1048576,MATCH('Curvas de concentracion'!$C104,concentration_ref!$A:$A,0),MATCH('Curvas de concentracion'!T$72,concentration_ref!$1:$1,0))</f>
        <v>0.80224828064231679</v>
      </c>
      <c r="U104" s="1">
        <f>INDEX(concentration_ref!$1:$1048576,MATCH('Curvas de concentracion'!$C104,concentration_ref!$A:$A,0),MATCH('Curvas de concentracion'!U$72,concentration_ref!$1:$1,0))</f>
        <v>6.91284477366466E-2</v>
      </c>
    </row>
    <row r="105" spans="3:21" x14ac:dyDescent="0.35">
      <c r="C105" s="1">
        <v>31</v>
      </c>
      <c r="D105" s="1">
        <f>INDEX(concentration!$1:$1048576,MATCH('Curvas de concentracion'!$C105,concentration!$A:$A,0),MATCH('Curvas de concentracion'!D$72,concentration!$1:$1,0))</f>
        <v>4.1406971821560747E-4</v>
      </c>
      <c r="E105" s="1">
        <f>INDEX(concentration!$1:$1048576,MATCH('Curvas de concentracion'!$C105,concentration!$A:$A,0),MATCH('Curvas de concentracion'!E$72,concentration!$1:$1,0))</f>
        <v>8.2853474855407686E-2</v>
      </c>
      <c r="F105" s="1">
        <f>INDEX(concentration!$1:$1048576,MATCH('Curvas de concentracion'!$C105,concentration!$A:$A,0),MATCH('Curvas de concentracion'!F$72,concentration!$1:$1,0))</f>
        <v>7.5144297156931314E-2</v>
      </c>
      <c r="G105" s="1">
        <f>INDEX(concentration!$1:$1048576,MATCH('Curvas de concentracion'!$C105,concentration!$A:$A,0),MATCH('Curvas de concentracion'!G$72,concentration!$1:$1,0))</f>
        <v>7.2977557250782601E-2</v>
      </c>
      <c r="Q105" s="1">
        <v>31</v>
      </c>
      <c r="R105" s="1">
        <f>INDEX(concentration_ref!$1:$1048576,MATCH('Curvas de concentracion'!$C105,concentration_ref!$A:$A,0),MATCH('Curvas de concentracion'!R$72,concentration_ref!$1:$1,0))</f>
        <v>3.1637637687627223E-3</v>
      </c>
      <c r="S105" s="1">
        <f>INDEX(concentration_ref!$1:$1048576,MATCH('Curvas de concentracion'!$C105,concentration_ref!$A:$A,0),MATCH('Curvas de concentracion'!S$72,concentration_ref!$1:$1,0))</f>
        <v>1.6789441142369479E-3</v>
      </c>
      <c r="T105" s="1">
        <f>INDEX(concentration_ref!$1:$1048576,MATCH('Curvas de concentracion'!$C105,concentration_ref!$A:$A,0),MATCH('Curvas de concentracion'!T$72,concentration_ref!$1:$1,0))</f>
        <v>0.80797979586953494</v>
      </c>
      <c r="U105" s="1">
        <f>INDEX(concentration_ref!$1:$1048576,MATCH('Curvas de concentracion'!$C105,concentration_ref!$A:$A,0),MATCH('Curvas de concentracion'!U$72,concentration_ref!$1:$1,0))</f>
        <v>7.2977557250782601E-2</v>
      </c>
    </row>
    <row r="106" spans="3:21" x14ac:dyDescent="0.35">
      <c r="C106" s="1">
        <v>32</v>
      </c>
      <c r="D106" s="1">
        <f>INDEX(concentration!$1:$1048576,MATCH('Curvas de concentracion'!$C106,concentration!$A:$A,0),MATCH('Curvas de concentracion'!D$72,concentration!$1:$1,0))</f>
        <v>5.3572283601006378E-4</v>
      </c>
      <c r="E106" s="1">
        <f>INDEX(concentration!$1:$1048576,MATCH('Curvas de concentracion'!$C106,concentration!$A:$A,0),MATCH('Curvas de concentracion'!E$72,concentration!$1:$1,0))</f>
        <v>8.6985610757205206E-2</v>
      </c>
      <c r="F106" s="1">
        <f>INDEX(concentration!$1:$1048576,MATCH('Curvas de concentracion'!$C106,concentration!$A:$A,0),MATCH('Curvas de concentracion'!F$72,concentration!$1:$1,0))</f>
        <v>7.9284606362138341E-2</v>
      </c>
      <c r="G106" s="1">
        <f>INDEX(concentration!$1:$1048576,MATCH('Curvas de concentracion'!$C106,concentration!$A:$A,0),MATCH('Curvas de concentracion'!G$72,concentration!$1:$1,0))</f>
        <v>7.6996425081347686E-2</v>
      </c>
      <c r="Q106" s="1">
        <v>32</v>
      </c>
      <c r="R106" s="1">
        <f>INDEX(concentration_ref!$1:$1048576,MATCH('Curvas de concentracion'!$C106,concentration_ref!$A:$A,0),MATCH('Curvas de concentracion'!R$72,concentration_ref!$1:$1,0))</f>
        <v>3.1637637687627223E-3</v>
      </c>
      <c r="S106" s="1">
        <f>INDEX(concentration_ref!$1:$1048576,MATCH('Curvas de concentracion'!$C106,concentration_ref!$A:$A,0),MATCH('Curvas de concentracion'!S$72,concentration_ref!$1:$1,0))</f>
        <v>2.0087150848345811E-3</v>
      </c>
      <c r="T106" s="1">
        <f>INDEX(concentration_ref!$1:$1048576,MATCH('Curvas de concentracion'!$C106,concentration_ref!$A:$A,0),MATCH('Curvas de concentracion'!T$72,concentration_ref!$1:$1,0))</f>
        <v>0.82037951782195073</v>
      </c>
      <c r="U106" s="1">
        <f>INDEX(concentration_ref!$1:$1048576,MATCH('Curvas de concentracion'!$C106,concentration_ref!$A:$A,0),MATCH('Curvas de concentracion'!U$72,concentration_ref!$1:$1,0))</f>
        <v>7.6996425081347686E-2</v>
      </c>
    </row>
    <row r="107" spans="3:21" x14ac:dyDescent="0.35">
      <c r="C107" s="1">
        <v>33</v>
      </c>
      <c r="D107" s="1">
        <f>INDEX(concentration!$1:$1048576,MATCH('Curvas de concentracion'!$C107,concentration!$A:$A,0),MATCH('Curvas de concentracion'!D$72,concentration!$1:$1,0))</f>
        <v>5.9821927322833437E-4</v>
      </c>
      <c r="E107" s="1">
        <f>INDEX(concentration!$1:$1048576,MATCH('Curvas de concentracion'!$C107,concentration!$A:$A,0),MATCH('Curvas de concentracion'!E$72,concentration!$1:$1,0))</f>
        <v>9.1301132973281643E-2</v>
      </c>
      <c r="F107" s="1">
        <f>INDEX(concentration!$1:$1048576,MATCH('Curvas de concentracion'!$C107,concentration!$A:$A,0),MATCH('Curvas de concentracion'!F$72,concentration!$1:$1,0))</f>
        <v>8.3498792651124421E-2</v>
      </c>
      <c r="G107" s="1">
        <f>INDEX(concentration!$1:$1048576,MATCH('Curvas de concentracion'!$C107,concentration!$A:$A,0),MATCH('Curvas de concentracion'!G$72,concentration!$1:$1,0))</f>
        <v>8.1081336251524319E-2</v>
      </c>
      <c r="Q107" s="1">
        <v>33</v>
      </c>
      <c r="R107" s="1">
        <f>INDEX(concentration_ref!$1:$1048576,MATCH('Curvas de concentracion'!$C107,concentration_ref!$A:$A,0),MATCH('Curvas de concentracion'!R$72,concentration_ref!$1:$1,0))</f>
        <v>3.1637637687627223E-3</v>
      </c>
      <c r="S107" s="1">
        <f>INDEX(concentration_ref!$1:$1048576,MATCH('Curvas de concentracion'!$C107,concentration_ref!$A:$A,0),MATCH('Curvas de concentracion'!S$72,concentration_ref!$1:$1,0))</f>
        <v>2.1321380784987886E-3</v>
      </c>
      <c r="T107" s="1">
        <f>INDEX(concentration_ref!$1:$1048576,MATCH('Curvas de concentracion'!$C107,concentration_ref!$A:$A,0),MATCH('Curvas de concentracion'!T$72,concentration_ref!$1:$1,0))</f>
        <v>0.82584054149895902</v>
      </c>
      <c r="U107" s="1">
        <f>INDEX(concentration_ref!$1:$1048576,MATCH('Curvas de concentracion'!$C107,concentration_ref!$A:$A,0),MATCH('Curvas de concentracion'!U$72,concentration_ref!$1:$1,0))</f>
        <v>8.1081336251524319E-2</v>
      </c>
    </row>
    <row r="108" spans="3:21" x14ac:dyDescent="0.35">
      <c r="C108" s="1">
        <v>34</v>
      </c>
      <c r="D108" s="1">
        <f>INDEX(concentration!$1:$1048576,MATCH('Curvas de concentracion'!$C108,concentration!$A:$A,0),MATCH('Curvas de concentracion'!D$72,concentration!$1:$1,0))</f>
        <v>5.9821927322833437E-4</v>
      </c>
      <c r="E108" s="1">
        <f>INDEX(concentration!$1:$1048576,MATCH('Curvas de concentracion'!$C108,concentration!$A:$A,0),MATCH('Curvas de concentracion'!E$72,concentration!$1:$1,0))</f>
        <v>9.551145737656315E-2</v>
      </c>
      <c r="F108" s="1">
        <f>INDEX(concentration!$1:$1048576,MATCH('Curvas de concentracion'!$C108,concentration!$A:$A,0),MATCH('Curvas de concentracion'!F$72,concentration!$1:$1,0))</f>
        <v>8.7748957880916148E-2</v>
      </c>
      <c r="G108" s="1">
        <f>INDEX(concentration!$1:$1048576,MATCH('Curvas de concentracion'!$C108,concentration!$A:$A,0),MATCH('Curvas de concentracion'!G$72,concentration!$1:$1,0))</f>
        <v>8.5226647071821524E-2</v>
      </c>
      <c r="Q108" s="1">
        <v>34</v>
      </c>
      <c r="R108" s="1">
        <f>INDEX(concentration_ref!$1:$1048576,MATCH('Curvas de concentracion'!$C108,concentration_ref!$A:$A,0),MATCH('Curvas de concentracion'!R$72,concentration_ref!$1:$1,0))</f>
        <v>3.1637637687627223E-3</v>
      </c>
      <c r="S108" s="1">
        <f>INDEX(concentration_ref!$1:$1048576,MATCH('Curvas de concentracion'!$C108,concentration_ref!$A:$A,0),MATCH('Curvas de concentracion'!S$72,concentration_ref!$1:$1,0))</f>
        <v>2.1762795252451735E-3</v>
      </c>
      <c r="T108" s="1">
        <f>INDEX(concentration_ref!$1:$1048576,MATCH('Curvas de concentracion'!$C108,concentration_ref!$A:$A,0),MATCH('Curvas de concentracion'!T$72,concentration_ref!$1:$1,0))</f>
        <v>0.83508499418204041</v>
      </c>
      <c r="U108" s="1">
        <f>INDEX(concentration_ref!$1:$1048576,MATCH('Curvas de concentracion'!$C108,concentration_ref!$A:$A,0),MATCH('Curvas de concentracion'!U$72,concentration_ref!$1:$1,0))</f>
        <v>8.5226647071821524E-2</v>
      </c>
    </row>
    <row r="109" spans="3:21" x14ac:dyDescent="0.35">
      <c r="C109" s="1">
        <v>35</v>
      </c>
      <c r="D109" s="1">
        <f>INDEX(concentration!$1:$1048576,MATCH('Curvas de concentracion'!$C109,concentration!$A:$A,0),MATCH('Curvas de concentracion'!D$72,concentration!$1:$1,0))</f>
        <v>5.9821927322833437E-4</v>
      </c>
      <c r="E109" s="1">
        <f>INDEX(concentration!$1:$1048576,MATCH('Curvas de concentracion'!$C109,concentration!$A:$A,0),MATCH('Curvas de concentracion'!E$72,concentration!$1:$1,0))</f>
        <v>9.9985224736863512E-2</v>
      </c>
      <c r="F109" s="1">
        <f>INDEX(concentration!$1:$1048576,MATCH('Curvas de concentracion'!$C109,concentration!$A:$A,0),MATCH('Curvas de concentracion'!F$72,concentration!$1:$1,0))</f>
        <v>9.217355715699449E-2</v>
      </c>
      <c r="G109" s="1">
        <f>INDEX(concentration!$1:$1048576,MATCH('Curvas de concentracion'!$C109,concentration!$A:$A,0),MATCH('Curvas de concentracion'!G$72,concentration!$1:$1,0))</f>
        <v>8.9554926297387441E-2</v>
      </c>
      <c r="Q109" s="1">
        <v>35</v>
      </c>
      <c r="R109" s="1">
        <f>INDEX(concentration_ref!$1:$1048576,MATCH('Curvas de concentracion'!$C109,concentration_ref!$A:$A,0),MATCH('Curvas de concentracion'!R$72,concentration_ref!$1:$1,0))</f>
        <v>3.1637637687627223E-3</v>
      </c>
      <c r="S109" s="1">
        <f>INDEX(concentration_ref!$1:$1048576,MATCH('Curvas de concentracion'!$C109,concentration_ref!$A:$A,0),MATCH('Curvas de concentracion'!S$72,concentration_ref!$1:$1,0))</f>
        <v>2.2607797284042918E-3</v>
      </c>
      <c r="T109" s="1">
        <f>INDEX(concentration_ref!$1:$1048576,MATCH('Curvas de concentracion'!$C109,concentration_ref!$A:$A,0),MATCH('Curvas de concentracion'!T$72,concentration_ref!$1:$1,0))</f>
        <v>0.84504895291147863</v>
      </c>
      <c r="U109" s="1">
        <f>INDEX(concentration_ref!$1:$1048576,MATCH('Curvas de concentracion'!$C109,concentration_ref!$A:$A,0),MATCH('Curvas de concentracion'!U$72,concentration_ref!$1:$1,0))</f>
        <v>8.9554926297387441E-2</v>
      </c>
    </row>
    <row r="110" spans="3:21" x14ac:dyDescent="0.35">
      <c r="C110" s="1">
        <v>36</v>
      </c>
      <c r="D110" s="1">
        <f>INDEX(concentration!$1:$1048576,MATCH('Curvas de concentracion'!$C110,concentration!$A:$A,0),MATCH('Curvas de concentracion'!D$72,concentration!$1:$1,0))</f>
        <v>7.4006691688168337E-4</v>
      </c>
      <c r="E110" s="1">
        <f>INDEX(concentration!$1:$1048576,MATCH('Curvas de concentracion'!$C110,concentration!$A:$A,0),MATCH('Curvas de concentracion'!E$72,concentration!$1:$1,0))</f>
        <v>0.10467334944318164</v>
      </c>
      <c r="F110" s="1">
        <f>INDEX(concentration!$1:$1048576,MATCH('Curvas de concentracion'!$C110,concentration!$A:$A,0),MATCH('Curvas de concentracion'!F$72,concentration!$1:$1,0))</f>
        <v>9.6677108036776649E-2</v>
      </c>
      <c r="G110" s="1">
        <f>INDEX(concentration!$1:$1048576,MATCH('Curvas de concentracion'!$C110,concentration!$A:$A,0),MATCH('Curvas de concentracion'!G$72,concentration!$1:$1,0))</f>
        <v>9.396951157572056E-2</v>
      </c>
      <c r="Q110" s="1">
        <v>36</v>
      </c>
      <c r="R110" s="1">
        <f>INDEX(concentration_ref!$1:$1048576,MATCH('Curvas de concentracion'!$C110,concentration_ref!$A:$A,0),MATCH('Curvas de concentracion'!R$72,concentration_ref!$1:$1,0))</f>
        <v>4.7916293354135237E-3</v>
      </c>
      <c r="S110" s="1">
        <f>INDEX(concentration_ref!$1:$1048576,MATCH('Curvas de concentracion'!$C110,concentration_ref!$A:$A,0),MATCH('Curvas de concentracion'!S$72,concentration_ref!$1:$1,0))</f>
        <v>2.710852330763304E-3</v>
      </c>
      <c r="T110" s="1">
        <f>INDEX(concentration_ref!$1:$1048576,MATCH('Curvas de concentracion'!$C110,concentration_ref!$A:$A,0),MATCH('Curvas de concentracion'!T$72,concentration_ref!$1:$1,0))</f>
        <v>0.85604037782422759</v>
      </c>
      <c r="U110" s="1">
        <f>INDEX(concentration_ref!$1:$1048576,MATCH('Curvas de concentracion'!$C110,concentration_ref!$A:$A,0),MATCH('Curvas de concentracion'!U$72,concentration_ref!$1:$1,0))</f>
        <v>9.396951157572056E-2</v>
      </c>
    </row>
    <row r="111" spans="3:21" x14ac:dyDescent="0.35">
      <c r="C111" s="1">
        <v>37</v>
      </c>
      <c r="D111" s="1">
        <f>INDEX(concentration!$1:$1048576,MATCH('Curvas de concentracion'!$C111,concentration!$A:$A,0),MATCH('Curvas de concentracion'!D$72,concentration!$1:$1,0))</f>
        <v>1.0147368378334201E-3</v>
      </c>
      <c r="E111" s="1">
        <f>INDEX(concentration!$1:$1048576,MATCH('Curvas de concentracion'!$C111,concentration!$A:$A,0),MATCH('Curvas de concentracion'!E$72,concentration!$1:$1,0))</f>
        <v>0.10932012926304309</v>
      </c>
      <c r="F111" s="1">
        <f>INDEX(concentration!$1:$1048576,MATCH('Curvas de concentracion'!$C111,concentration!$A:$A,0),MATCH('Curvas de concentracion'!F$72,concentration!$1:$1,0))</f>
        <v>0.10130137466785857</v>
      </c>
      <c r="G111" s="1">
        <f>INDEX(concentration!$1:$1048576,MATCH('Curvas de concentracion'!$C111,concentration!$A:$A,0),MATCH('Curvas de concentracion'!G$72,concentration!$1:$1,0))</f>
        <v>9.8467099415294551E-2</v>
      </c>
      <c r="Q111" s="1">
        <v>37</v>
      </c>
      <c r="R111" s="1">
        <f>INDEX(concentration_ref!$1:$1048576,MATCH('Curvas de concentracion'!$C111,concentration_ref!$A:$A,0),MATCH('Curvas de concentracion'!R$72,concentration_ref!$1:$1,0))</f>
        <v>4.7916293354135237E-3</v>
      </c>
      <c r="S111" s="1">
        <f>INDEX(concentration_ref!$1:$1048576,MATCH('Curvas de concentracion'!$C111,concentration_ref!$A:$A,0),MATCH('Curvas de concentracion'!S$72,concentration_ref!$1:$1,0))</f>
        <v>3.2847111681440148E-3</v>
      </c>
      <c r="T111" s="1">
        <f>INDEX(concentration_ref!$1:$1048576,MATCH('Curvas de concentracion'!$C111,concentration_ref!$A:$A,0),MATCH('Curvas de concentracion'!T$72,concentration_ref!$1:$1,0))</f>
        <v>0.87106364263459035</v>
      </c>
      <c r="U111" s="1">
        <f>INDEX(concentration_ref!$1:$1048576,MATCH('Curvas de concentracion'!$C111,concentration_ref!$A:$A,0),MATCH('Curvas de concentracion'!U$72,concentration_ref!$1:$1,0))</f>
        <v>9.8467099415294551E-2</v>
      </c>
    </row>
    <row r="112" spans="3:21" x14ac:dyDescent="0.35">
      <c r="C112" s="1">
        <v>38</v>
      </c>
      <c r="D112" s="1">
        <f>INDEX(concentration!$1:$1048576,MATCH('Curvas de concentracion'!$C112,concentration!$A:$A,0),MATCH('Curvas de concentracion'!D$72,concentration!$1:$1,0))</f>
        <v>1.2132014784431947E-3</v>
      </c>
      <c r="E112" s="1">
        <f>INDEX(concentration!$1:$1048576,MATCH('Curvas de concentracion'!$C112,concentration!$A:$A,0),MATCH('Curvas de concentracion'!E$72,concentration!$1:$1,0))</f>
        <v>0.11364102497062796</v>
      </c>
      <c r="F112" s="1">
        <f>INDEX(concentration!$1:$1048576,MATCH('Curvas de concentracion'!$C112,concentration!$A:$A,0),MATCH('Curvas de concentracion'!F$72,concentration!$1:$1,0))</f>
        <v>0.10567521238754009</v>
      </c>
      <c r="G112" s="1">
        <f>INDEX(concentration!$1:$1048576,MATCH('Curvas de concentracion'!$C112,concentration!$A:$A,0),MATCH('Curvas de concentracion'!G$72,concentration!$1:$1,0))</f>
        <v>0.10271181038557442</v>
      </c>
      <c r="Q112" s="1">
        <v>38</v>
      </c>
      <c r="R112" s="1">
        <f>INDEX(concentration_ref!$1:$1048576,MATCH('Curvas de concentracion'!$C112,concentration_ref!$A:$A,0),MATCH('Curvas de concentracion'!R$72,concentration_ref!$1:$1,0))</f>
        <v>4.7916293354135237E-3</v>
      </c>
      <c r="S112" s="1">
        <f>INDEX(concentration_ref!$1:$1048576,MATCH('Curvas de concentracion'!$C112,concentration_ref!$A:$A,0),MATCH('Curvas de concentracion'!S$72,concentration_ref!$1:$1,0))</f>
        <v>3.7654504786939725E-3</v>
      </c>
      <c r="T112" s="1">
        <f>INDEX(concentration_ref!$1:$1048576,MATCH('Curvas de concentracion'!$C112,concentration_ref!$A:$A,0),MATCH('Curvas de concentracion'!T$72,concentration_ref!$1:$1,0))</f>
        <v>0.87500220842245435</v>
      </c>
      <c r="U112" s="1">
        <f>INDEX(concentration_ref!$1:$1048576,MATCH('Curvas de concentracion'!$C112,concentration_ref!$A:$A,0),MATCH('Curvas de concentracion'!U$72,concentration_ref!$1:$1,0))</f>
        <v>0.10271181038557442</v>
      </c>
    </row>
    <row r="113" spans="3:21" x14ac:dyDescent="0.35">
      <c r="C113" s="1">
        <v>39</v>
      </c>
      <c r="D113" s="1">
        <f>INDEX(concentration!$1:$1048576,MATCH('Curvas de concentracion'!$C113,concentration!$A:$A,0),MATCH('Curvas de concentracion'!D$72,concentration!$1:$1,0))</f>
        <v>1.2890579207778042E-3</v>
      </c>
      <c r="E113" s="1">
        <f>INDEX(concentration!$1:$1048576,MATCH('Curvas de concentracion'!$C113,concentration!$A:$A,0),MATCH('Curvas de concentracion'!E$72,concentration!$1:$1,0))</f>
        <v>0.11891876133305845</v>
      </c>
      <c r="F113" s="1">
        <f>INDEX(concentration!$1:$1048576,MATCH('Curvas de concentracion'!$C113,concentration!$A:$A,0),MATCH('Curvas de concentracion'!F$72,concentration!$1:$1,0))</f>
        <v>0.11093926803740355</v>
      </c>
      <c r="G113" s="1">
        <f>INDEX(concentration!$1:$1048576,MATCH('Curvas de concentracion'!$C113,concentration!$A:$A,0),MATCH('Curvas de concentracion'!G$72,concentration!$1:$1,0))</f>
        <v>0.10781784266349372</v>
      </c>
      <c r="Q113" s="1">
        <v>39</v>
      </c>
      <c r="R113" s="1">
        <f>INDEX(concentration_ref!$1:$1048576,MATCH('Curvas de concentracion'!$C113,concentration_ref!$A:$A,0),MATCH('Curvas de concentracion'!R$72,concentration_ref!$1:$1,0))</f>
        <v>4.7916293354135237E-3</v>
      </c>
      <c r="S113" s="1">
        <f>INDEX(concentration_ref!$1:$1048576,MATCH('Curvas de concentracion'!$C113,concentration_ref!$A:$A,0),MATCH('Curvas de concentracion'!S$72,concentration_ref!$1:$1,0))</f>
        <v>3.9147841316832695E-3</v>
      </c>
      <c r="T113" s="1">
        <f>INDEX(concentration_ref!$1:$1048576,MATCH('Curvas de concentracion'!$C113,concentration_ref!$A:$A,0),MATCH('Curvas de concentracion'!T$72,concentration_ref!$1:$1,0))</f>
        <v>0.88041267362714737</v>
      </c>
      <c r="U113" s="1">
        <f>INDEX(concentration_ref!$1:$1048576,MATCH('Curvas de concentracion'!$C113,concentration_ref!$A:$A,0),MATCH('Curvas de concentracion'!U$72,concentration_ref!$1:$1,0))</f>
        <v>0.10781784266349372</v>
      </c>
    </row>
    <row r="114" spans="3:21" x14ac:dyDescent="0.35">
      <c r="C114" s="1">
        <v>40</v>
      </c>
      <c r="D114" s="1">
        <f>INDEX(concentration!$1:$1048576,MATCH('Curvas de concentracion'!$C114,concentration!$A:$A,0),MATCH('Curvas de concentracion'!D$72,concentration!$1:$1,0))</f>
        <v>1.387130963294384E-3</v>
      </c>
      <c r="E114" s="1">
        <f>INDEX(concentration!$1:$1048576,MATCH('Curvas de concentracion'!$C114,concentration!$A:$A,0),MATCH('Curvas de concentracion'!E$72,concentration!$1:$1,0))</f>
        <v>0.12381133913089895</v>
      </c>
      <c r="F114" s="1">
        <f>INDEX(concentration!$1:$1048576,MATCH('Curvas de concentracion'!$C114,concentration!$A:$A,0),MATCH('Curvas de concentracion'!F$72,concentration!$1:$1,0))</f>
        <v>0.11585414358771827</v>
      </c>
      <c r="G114" s="1">
        <f>INDEX(concentration!$1:$1048576,MATCH('Curvas de concentracion'!$C114,concentration!$A:$A,0),MATCH('Curvas de concentracion'!G$72,concentration!$1:$1,0))</f>
        <v>0.11263358399805458</v>
      </c>
      <c r="Q114" s="1">
        <v>40</v>
      </c>
      <c r="R114" s="1">
        <f>INDEX(concentration_ref!$1:$1048576,MATCH('Curvas de concentracion'!$C114,concentration_ref!$A:$A,0),MATCH('Curvas de concentracion'!R$72,concentration_ref!$1:$1,0))</f>
        <v>4.7916293354135237E-3</v>
      </c>
      <c r="S114" s="1">
        <f>INDEX(concentration_ref!$1:$1048576,MATCH('Curvas de concentracion'!$C114,concentration_ref!$A:$A,0),MATCH('Curvas de concentracion'!S$72,concentration_ref!$1:$1,0))</f>
        <v>4.1305877587461976E-3</v>
      </c>
      <c r="T114" s="1">
        <f>INDEX(concentration_ref!$1:$1048576,MATCH('Curvas de concentracion'!$C114,concentration_ref!$A:$A,0),MATCH('Curvas de concentracion'!T$72,concentration_ref!$1:$1,0))</f>
        <v>0.88833309809800265</v>
      </c>
      <c r="U114" s="1">
        <f>INDEX(concentration_ref!$1:$1048576,MATCH('Curvas de concentracion'!$C114,concentration_ref!$A:$A,0),MATCH('Curvas de concentracion'!U$72,concentration_ref!$1:$1,0))</f>
        <v>0.11263358399805458</v>
      </c>
    </row>
    <row r="115" spans="3:21" x14ac:dyDescent="0.35">
      <c r="C115" s="1">
        <v>41</v>
      </c>
      <c r="D115" s="1">
        <f>INDEX(concentration!$1:$1048576,MATCH('Curvas de concentracion'!$C115,concentration!$A:$A,0),MATCH('Curvas de concentracion'!D$72,concentration!$1:$1,0))</f>
        <v>1.4480676346667791E-3</v>
      </c>
      <c r="E115" s="1">
        <f>INDEX(concentration!$1:$1048576,MATCH('Curvas de concentracion'!$C115,concentration!$A:$A,0),MATCH('Curvas de concentracion'!E$72,concentration!$1:$1,0))</f>
        <v>0.12890068394582377</v>
      </c>
      <c r="F115" s="1">
        <f>INDEX(concentration!$1:$1048576,MATCH('Curvas de concentracion'!$C115,concentration!$A:$A,0),MATCH('Curvas de concentracion'!F$72,concentration!$1:$1,0))</f>
        <v>0.1209443875681712</v>
      </c>
      <c r="G115" s="1">
        <f>INDEX(concentration!$1:$1048576,MATCH('Curvas de concentracion'!$C115,concentration!$A:$A,0),MATCH('Curvas de concentracion'!G$72,concentration!$1:$1,0))</f>
        <v>0.11760276685129668</v>
      </c>
      <c r="Q115" s="1">
        <v>41</v>
      </c>
      <c r="R115" s="1">
        <f>INDEX(concentration_ref!$1:$1048576,MATCH('Curvas de concentracion'!$C115,concentration_ref!$A:$A,0),MATCH('Curvas de concentracion'!R$72,concentration_ref!$1:$1,0))</f>
        <v>4.7916293354135237E-3</v>
      </c>
      <c r="S115" s="1">
        <f>INDEX(concentration_ref!$1:$1048576,MATCH('Curvas de concentracion'!$C115,concentration_ref!$A:$A,0),MATCH('Curvas de concentracion'!S$72,concentration_ref!$1:$1,0))</f>
        <v>4.3017714981762609E-3</v>
      </c>
      <c r="T115" s="1">
        <f>INDEX(concentration_ref!$1:$1048576,MATCH('Curvas de concentracion'!$C115,concentration_ref!$A:$A,0),MATCH('Curvas de concentracion'!T$72,concentration_ref!$1:$1,0))</f>
        <v>0.89454510429395018</v>
      </c>
      <c r="U115" s="1">
        <f>INDEX(concentration_ref!$1:$1048576,MATCH('Curvas de concentracion'!$C115,concentration_ref!$A:$A,0),MATCH('Curvas de concentracion'!U$72,concentration_ref!$1:$1,0))</f>
        <v>0.11760276685129668</v>
      </c>
    </row>
    <row r="116" spans="3:21" x14ac:dyDescent="0.35">
      <c r="C116" s="1">
        <v>42</v>
      </c>
      <c r="D116" s="1">
        <f>INDEX(concentration!$1:$1048576,MATCH('Curvas de concentracion'!$C116,concentration!$A:$A,0),MATCH('Curvas de concentracion'!D$72,concentration!$1:$1,0))</f>
        <v>1.5217826666236857E-3</v>
      </c>
      <c r="E116" s="1">
        <f>INDEX(concentration!$1:$1048576,MATCH('Curvas de concentracion'!$C116,concentration!$A:$A,0),MATCH('Curvas de concentracion'!E$72,concentration!$1:$1,0))</f>
        <v>0.13404427515991027</v>
      </c>
      <c r="F116" s="1">
        <f>INDEX(concentration!$1:$1048576,MATCH('Curvas de concentracion'!$C116,concentration!$A:$A,0),MATCH('Curvas de concentracion'!F$72,concentration!$1:$1,0))</f>
        <v>0.12613808811553839</v>
      </c>
      <c r="G116" s="1">
        <f>INDEX(concentration!$1:$1048576,MATCH('Curvas de concentracion'!$C116,concentration!$A:$A,0),MATCH('Curvas de concentracion'!G$72,concentration!$1:$1,0))</f>
        <v>0.1226589128108444</v>
      </c>
      <c r="Q116" s="1">
        <v>42</v>
      </c>
      <c r="R116" s="1">
        <f>INDEX(concentration_ref!$1:$1048576,MATCH('Curvas de concentracion'!$C116,concentration_ref!$A:$A,0),MATCH('Curvas de concentracion'!R$72,concentration_ref!$1:$1,0))</f>
        <v>4.7916293354135237E-3</v>
      </c>
      <c r="S116" s="1">
        <f>INDEX(concentration_ref!$1:$1048576,MATCH('Curvas de concentracion'!$C116,concentration_ref!$A:$A,0),MATCH('Curvas de concentracion'!S$72,concentration_ref!$1:$1,0))</f>
        <v>4.7052184419111966E-3</v>
      </c>
      <c r="T116" s="1">
        <f>INDEX(concentration_ref!$1:$1048576,MATCH('Curvas de concentracion'!$C116,concentration_ref!$A:$A,0),MATCH('Curvas de concentracion'!T$72,concentration_ref!$1:$1,0))</f>
        <v>0.90592328699938995</v>
      </c>
      <c r="U116" s="1">
        <f>INDEX(concentration_ref!$1:$1048576,MATCH('Curvas de concentracion'!$C116,concentration_ref!$A:$A,0),MATCH('Curvas de concentracion'!U$72,concentration_ref!$1:$1,0))</f>
        <v>0.1226589128108444</v>
      </c>
    </row>
    <row r="117" spans="3:21" x14ac:dyDescent="0.35">
      <c r="C117" s="1">
        <v>43</v>
      </c>
      <c r="D117" s="1">
        <f>INDEX(concentration!$1:$1048576,MATCH('Curvas de concentracion'!$C117,concentration!$A:$A,0),MATCH('Curvas de concentracion'!D$72,concentration!$1:$1,0))</f>
        <v>1.5522301798232773E-3</v>
      </c>
      <c r="E117" s="1">
        <f>INDEX(concentration!$1:$1048576,MATCH('Curvas de concentracion'!$C117,concentration!$A:$A,0),MATCH('Curvas de concentracion'!E$72,concentration!$1:$1,0))</f>
        <v>0.13944930311534701</v>
      </c>
      <c r="F117" s="1">
        <f>INDEX(concentration!$1:$1048576,MATCH('Curvas de concentracion'!$C117,concentration!$A:$A,0),MATCH('Curvas de concentracion'!F$72,concentration!$1:$1,0))</f>
        <v>0.13149383748876611</v>
      </c>
      <c r="G117" s="1">
        <f>INDEX(concentration!$1:$1048576,MATCH('Curvas de concentracion'!$C117,concentration!$A:$A,0),MATCH('Curvas de concentracion'!G$72,concentration!$1:$1,0))</f>
        <v>0.12787689273707409</v>
      </c>
      <c r="Q117" s="1">
        <v>43</v>
      </c>
      <c r="R117" s="1">
        <f>INDEX(concentration_ref!$1:$1048576,MATCH('Curvas de concentracion'!$C117,concentration_ref!$A:$A,0),MATCH('Curvas de concentracion'!R$72,concentration_ref!$1:$1,0))</f>
        <v>4.7916293354135237E-3</v>
      </c>
      <c r="S117" s="1">
        <f>INDEX(concentration_ref!$1:$1048576,MATCH('Curvas de concentracion'!$C117,concentration_ref!$A:$A,0),MATCH('Curvas de concentracion'!S$72,concentration_ref!$1:$1,0))</f>
        <v>4.9207301418166764E-3</v>
      </c>
      <c r="T117" s="1">
        <f>INDEX(concentration_ref!$1:$1048576,MATCH('Curvas de concentracion'!$C117,concentration_ref!$A:$A,0),MATCH('Curvas de concentracion'!T$72,concentration_ref!$1:$1,0))</f>
        <v>0.91210344740110261</v>
      </c>
      <c r="U117" s="1">
        <f>INDEX(concentration_ref!$1:$1048576,MATCH('Curvas de concentracion'!$C117,concentration_ref!$A:$A,0),MATCH('Curvas de concentracion'!U$72,concentration_ref!$1:$1,0))</f>
        <v>0.12787689273707409</v>
      </c>
    </row>
    <row r="118" spans="3:21" x14ac:dyDescent="0.35">
      <c r="C118" s="1">
        <v>44</v>
      </c>
      <c r="D118" s="1">
        <f>INDEX(concentration!$1:$1048576,MATCH('Curvas de concentracion'!$C118,concentration!$A:$A,0),MATCH('Curvas de concentracion'!D$72,concentration!$1:$1,0))</f>
        <v>1.5522301798232773E-3</v>
      </c>
      <c r="E118" s="1">
        <f>INDEX(concentration!$1:$1048576,MATCH('Curvas de concentracion'!$C118,concentration!$A:$A,0),MATCH('Curvas de concentracion'!E$72,concentration!$1:$1,0))</f>
        <v>0.14485638239294205</v>
      </c>
      <c r="F118" s="1">
        <f>INDEX(concentration!$1:$1048576,MATCH('Curvas de concentracion'!$C118,concentration!$A:$A,0),MATCH('Curvas de concentracion'!F$72,concentration!$1:$1,0))</f>
        <v>0.13697161920301365</v>
      </c>
      <c r="G118" s="1">
        <f>INDEX(concentration!$1:$1048576,MATCH('Curvas de concentracion'!$C118,concentration!$A:$A,0),MATCH('Curvas de concentracion'!G$72,concentration!$1:$1,0))</f>
        <v>0.13325143293299507</v>
      </c>
      <c r="Q118" s="1">
        <v>44</v>
      </c>
      <c r="R118" s="1">
        <f>INDEX(concentration_ref!$1:$1048576,MATCH('Curvas de concentracion'!$C118,concentration_ref!$A:$A,0),MATCH('Curvas de concentracion'!R$72,concentration_ref!$1:$1,0))</f>
        <v>4.7916293354135237E-3</v>
      </c>
      <c r="S118" s="1">
        <f>INDEX(concentration_ref!$1:$1048576,MATCH('Curvas de concentracion'!$C118,concentration_ref!$A:$A,0),MATCH('Curvas de concentracion'!S$72,concentration_ref!$1:$1,0))</f>
        <v>4.9579914672580353E-3</v>
      </c>
      <c r="T118" s="1">
        <f>INDEX(concentration_ref!$1:$1048576,MATCH('Curvas de concentracion'!$C118,concentration_ref!$A:$A,0),MATCH('Curvas de concentracion'!T$72,concentration_ref!$1:$1,0))</f>
        <v>0.91482414959061875</v>
      </c>
      <c r="U118" s="1">
        <f>INDEX(concentration_ref!$1:$1048576,MATCH('Curvas de concentracion'!$C118,concentration_ref!$A:$A,0),MATCH('Curvas de concentracion'!U$72,concentration_ref!$1:$1,0))</f>
        <v>0.13325143293299507</v>
      </c>
    </row>
    <row r="119" spans="3:21" x14ac:dyDescent="0.35">
      <c r="C119" s="1">
        <v>45</v>
      </c>
      <c r="D119" s="1">
        <f>INDEX(concentration!$1:$1048576,MATCH('Curvas de concentracion'!$C119,concentration!$A:$A,0),MATCH('Curvas de concentracion'!D$72,concentration!$1:$1,0))</f>
        <v>1.8067718362538303E-3</v>
      </c>
      <c r="E119" s="1">
        <f>INDEX(concentration!$1:$1048576,MATCH('Curvas de concentracion'!$C119,concentration!$A:$A,0),MATCH('Curvas de concentracion'!E$72,concentration!$1:$1,0))</f>
        <v>0.15079369037633844</v>
      </c>
      <c r="F119" s="1">
        <f>INDEX(concentration!$1:$1048576,MATCH('Curvas de concentracion'!$C119,concentration!$A:$A,0),MATCH('Curvas de concentracion'!F$72,concentration!$1:$1,0))</f>
        <v>0.14253343049994352</v>
      </c>
      <c r="G119" s="1">
        <f>INDEX(concentration!$1:$1048576,MATCH('Curvas de concentracion'!$C119,concentration!$A:$A,0),MATCH('Curvas de concentracion'!G$72,concentration!$1:$1,0))</f>
        <v>0.13872621003071633</v>
      </c>
      <c r="Q119" s="1">
        <v>45</v>
      </c>
      <c r="R119" s="1">
        <f>INDEX(concentration_ref!$1:$1048576,MATCH('Curvas de concentracion'!$C119,concentration_ref!$A:$A,0),MATCH('Curvas de concentracion'!R$72,concentration_ref!$1:$1,0))</f>
        <v>4.7916293354135237E-3</v>
      </c>
      <c r="S119" s="1">
        <f>INDEX(concentration_ref!$1:$1048576,MATCH('Curvas de concentracion'!$C119,concentration_ref!$A:$A,0),MATCH('Curvas de concentracion'!S$72,concentration_ref!$1:$1,0))</f>
        <v>5.5537302896108594E-3</v>
      </c>
      <c r="T119" s="1">
        <f>INDEX(concentration_ref!$1:$1048576,MATCH('Curvas de concentracion'!$C119,concentration_ref!$A:$A,0),MATCH('Curvas de concentracion'!T$72,concentration_ref!$1:$1,0))</f>
        <v>0.91857917096639008</v>
      </c>
      <c r="U119" s="1">
        <f>INDEX(concentration_ref!$1:$1048576,MATCH('Curvas de concentracion'!$C119,concentration_ref!$A:$A,0),MATCH('Curvas de concentracion'!U$72,concentration_ref!$1:$1,0))</f>
        <v>0.13872621003071633</v>
      </c>
    </row>
    <row r="120" spans="3:21" x14ac:dyDescent="0.35">
      <c r="C120" s="1">
        <v>46</v>
      </c>
      <c r="D120" s="1">
        <f>INDEX(concentration!$1:$1048576,MATCH('Curvas de concentracion'!$C120,concentration!$A:$A,0),MATCH('Curvas de concentracion'!D$72,concentration!$1:$1,0))</f>
        <v>1.8321993482643328E-3</v>
      </c>
      <c r="E120" s="1">
        <f>INDEX(concentration!$1:$1048576,MATCH('Curvas de concentracion'!$C120,concentration!$A:$A,0),MATCH('Curvas de concentracion'!E$72,concentration!$1:$1,0))</f>
        <v>0.15623758314663064</v>
      </c>
      <c r="F120" s="1">
        <f>INDEX(concentration!$1:$1048576,MATCH('Curvas de concentracion'!$C120,concentration!$A:$A,0),MATCH('Curvas de concentracion'!F$72,concentration!$1:$1,0))</f>
        <v>0.14811214949475102</v>
      </c>
      <c r="G120" s="1">
        <f>INDEX(concentration!$1:$1048576,MATCH('Curvas de concentracion'!$C120,concentration!$A:$A,0),MATCH('Curvas de concentracion'!G$72,concentration!$1:$1,0))</f>
        <v>0.14421609028173452</v>
      </c>
      <c r="Q120" s="1">
        <v>46</v>
      </c>
      <c r="R120" s="1">
        <f>INDEX(concentration_ref!$1:$1048576,MATCH('Curvas de concentracion'!$C120,concentration_ref!$A:$A,0),MATCH('Curvas de concentracion'!R$72,concentration_ref!$1:$1,0))</f>
        <v>4.7916293354135237E-3</v>
      </c>
      <c r="S120" s="1">
        <f>INDEX(concentration_ref!$1:$1048576,MATCH('Curvas de concentracion'!$C120,concentration_ref!$A:$A,0),MATCH('Curvas de concentracion'!S$72,concentration_ref!$1:$1,0))</f>
        <v>6.1297194655768172E-3</v>
      </c>
      <c r="T120" s="1">
        <f>INDEX(concentration_ref!$1:$1048576,MATCH('Curvas de concentracion'!$C120,concentration_ref!$A:$A,0),MATCH('Curvas de concentracion'!T$72,concentration_ref!$1:$1,0))</f>
        <v>0.92546862578338895</v>
      </c>
      <c r="U120" s="1">
        <f>INDEX(concentration_ref!$1:$1048576,MATCH('Curvas de concentracion'!$C120,concentration_ref!$A:$A,0),MATCH('Curvas de concentracion'!U$72,concentration_ref!$1:$1,0))</f>
        <v>0.14421609028173452</v>
      </c>
    </row>
    <row r="121" spans="3:21" x14ac:dyDescent="0.35">
      <c r="C121" s="1">
        <v>47</v>
      </c>
      <c r="D121" s="1">
        <f>INDEX(concentration!$1:$1048576,MATCH('Curvas de concentracion'!$C121,concentration!$A:$A,0),MATCH('Curvas de concentracion'!D$72,concentration!$1:$1,0))</f>
        <v>2.1004409424715612E-3</v>
      </c>
      <c r="E121" s="1">
        <f>INDEX(concentration!$1:$1048576,MATCH('Curvas de concentracion'!$C121,concentration!$A:$A,0),MATCH('Curvas de concentracion'!E$72,concentration!$1:$1,0))</f>
        <v>0.16215330182023346</v>
      </c>
      <c r="F121" s="1">
        <f>INDEX(concentration!$1:$1048576,MATCH('Curvas de concentracion'!$C121,concentration!$A:$A,0),MATCH('Curvas de concentracion'!F$72,concentration!$1:$1,0))</f>
        <v>0.15403406437561865</v>
      </c>
      <c r="G121" s="1">
        <f>INDEX(concentration!$1:$1048576,MATCH('Curvas de concentracion'!$C121,concentration!$A:$A,0),MATCH('Curvas de concentracion'!G$72,concentration!$1:$1,0))</f>
        <v>0.15005538914643071</v>
      </c>
      <c r="Q121" s="1">
        <v>47</v>
      </c>
      <c r="R121" s="1">
        <f>INDEX(concentration_ref!$1:$1048576,MATCH('Curvas de concentracion'!$C121,concentration_ref!$A:$A,0),MATCH('Curvas de concentracion'!R$72,concentration_ref!$1:$1,0))</f>
        <v>4.7916293354135237E-3</v>
      </c>
      <c r="S121" s="1">
        <f>INDEX(concentration_ref!$1:$1048576,MATCH('Curvas de concentracion'!$C121,concentration_ref!$A:$A,0),MATCH('Curvas de concentracion'!S$72,concentration_ref!$1:$1,0))</f>
        <v>7.4846572688767226E-3</v>
      </c>
      <c r="T121" s="1">
        <f>INDEX(concentration_ref!$1:$1048576,MATCH('Curvas de concentracion'!$C121,concentration_ref!$A:$A,0),MATCH('Curvas de concentracion'!T$72,concentration_ref!$1:$1,0))</f>
        <v>0.93448696808837739</v>
      </c>
      <c r="U121" s="1">
        <f>INDEX(concentration_ref!$1:$1048576,MATCH('Curvas de concentracion'!$C121,concentration_ref!$A:$A,0),MATCH('Curvas de concentracion'!U$72,concentration_ref!$1:$1,0))</f>
        <v>0.15005538914643071</v>
      </c>
    </row>
    <row r="122" spans="3:21" x14ac:dyDescent="0.35">
      <c r="C122" s="1">
        <v>48</v>
      </c>
      <c r="D122" s="1">
        <f>INDEX(concentration!$1:$1048576,MATCH('Curvas de concentracion'!$C122,concentration!$A:$A,0),MATCH('Curvas de concentracion'!D$72,concentration!$1:$1,0))</f>
        <v>2.4386693659266029E-3</v>
      </c>
      <c r="E122" s="1">
        <f>INDEX(concentration!$1:$1048576,MATCH('Curvas de concentracion'!$C122,concentration!$A:$A,0),MATCH('Curvas de concentracion'!E$72,concentration!$1:$1,0))</f>
        <v>0.16791176795770915</v>
      </c>
      <c r="F122" s="1">
        <f>INDEX(concentration!$1:$1048576,MATCH('Curvas de concentracion'!$C122,concentration!$A:$A,0),MATCH('Curvas de concentracion'!F$72,concentration!$1:$1,0))</f>
        <v>0.15987870142791291</v>
      </c>
      <c r="G122" s="1">
        <f>INDEX(concentration!$1:$1048576,MATCH('Curvas de concentracion'!$C122,concentration!$A:$A,0),MATCH('Curvas de concentracion'!G$72,concentration!$1:$1,0))</f>
        <v>0.15578277998030876</v>
      </c>
      <c r="Q122" s="1">
        <v>48</v>
      </c>
      <c r="R122" s="1">
        <f>INDEX(concentration_ref!$1:$1048576,MATCH('Curvas de concentracion'!$C122,concentration_ref!$A:$A,0),MATCH('Curvas de concentracion'!R$72,concentration_ref!$1:$1,0))</f>
        <v>4.7916293354135237E-3</v>
      </c>
      <c r="S122" s="1">
        <f>INDEX(concentration_ref!$1:$1048576,MATCH('Curvas de concentracion'!$C122,concentration_ref!$A:$A,0),MATCH('Curvas de concentracion'!S$72,concentration_ref!$1:$1,0))</f>
        <v>8.0998654617353144E-3</v>
      </c>
      <c r="T122" s="1">
        <f>INDEX(concentration_ref!$1:$1048576,MATCH('Curvas de concentracion'!$C122,concentration_ref!$A:$A,0),MATCH('Curvas de concentracion'!T$72,concentration_ref!$1:$1,0))</f>
        <v>0.94398169328001358</v>
      </c>
      <c r="U122" s="1">
        <f>INDEX(concentration_ref!$1:$1048576,MATCH('Curvas de concentracion'!$C122,concentration_ref!$A:$A,0),MATCH('Curvas de concentracion'!U$72,concentration_ref!$1:$1,0))</f>
        <v>0.15578277998030876</v>
      </c>
    </row>
    <row r="123" spans="3:21" x14ac:dyDescent="0.35">
      <c r="C123" s="1">
        <v>49</v>
      </c>
      <c r="D123" s="1">
        <f>INDEX(concentration!$1:$1048576,MATCH('Curvas de concentracion'!$C123,concentration!$A:$A,0),MATCH('Curvas de concentracion'!D$72,concentration!$1:$1,0))</f>
        <v>2.4386693659266029E-3</v>
      </c>
      <c r="E123" s="1">
        <f>INDEX(concentration!$1:$1048576,MATCH('Curvas de concentracion'!$C123,concentration!$A:$A,0),MATCH('Curvas de concentracion'!E$72,concentration!$1:$1,0))</f>
        <v>0.17398443146730455</v>
      </c>
      <c r="F123" s="1">
        <f>INDEX(concentration!$1:$1048576,MATCH('Curvas de concentracion'!$C123,concentration!$A:$A,0),MATCH('Curvas de concentracion'!F$72,concentration!$1:$1,0))</f>
        <v>0.16606419449677853</v>
      </c>
      <c r="G123" s="1">
        <f>INDEX(concentration!$1:$1048576,MATCH('Curvas de concentracion'!$C123,concentration!$A:$A,0),MATCH('Curvas de concentracion'!G$72,concentration!$1:$1,0))</f>
        <v>0.16183511076738846</v>
      </c>
      <c r="Q123" s="1">
        <v>49</v>
      </c>
      <c r="R123" s="1">
        <f>INDEX(concentration_ref!$1:$1048576,MATCH('Curvas de concentracion'!$C123,concentration_ref!$A:$A,0),MATCH('Curvas de concentracion'!R$72,concentration_ref!$1:$1,0))</f>
        <v>4.7916293354135237E-3</v>
      </c>
      <c r="S123" s="1">
        <f>INDEX(concentration_ref!$1:$1048576,MATCH('Curvas de concentracion'!$C123,concentration_ref!$A:$A,0),MATCH('Curvas de concentracion'!S$72,concentration_ref!$1:$1,0))</f>
        <v>8.6504416040687586E-3</v>
      </c>
      <c r="T123" s="1">
        <f>INDEX(concentration_ref!$1:$1048576,MATCH('Curvas de concentracion'!$C123,concentration_ref!$A:$A,0),MATCH('Curvas de concentracion'!T$72,concentration_ref!$1:$1,0))</f>
        <v>0.94447331778788068</v>
      </c>
      <c r="U123" s="1">
        <f>INDEX(concentration_ref!$1:$1048576,MATCH('Curvas de concentracion'!$C123,concentration_ref!$A:$A,0),MATCH('Curvas de concentracion'!U$72,concentration_ref!$1:$1,0))</f>
        <v>0.16183511076738846</v>
      </c>
    </row>
    <row r="124" spans="3:21" x14ac:dyDescent="0.35">
      <c r="C124" s="1">
        <v>50</v>
      </c>
      <c r="D124" s="1">
        <f>INDEX(concentration!$1:$1048576,MATCH('Curvas de concentracion'!$C124,concentration!$A:$A,0),MATCH('Curvas de concentracion'!D$72,concentration!$1:$1,0))</f>
        <v>2.5704979618313907E-3</v>
      </c>
      <c r="E124" s="1">
        <f>INDEX(concentration!$1:$1048576,MATCH('Curvas de concentracion'!$C124,concentration!$A:$A,0),MATCH('Curvas de concentracion'!E$72,concentration!$1:$1,0))</f>
        <v>0.18019456453695468</v>
      </c>
      <c r="F124" s="1">
        <f>INDEX(concentration!$1:$1048576,MATCH('Curvas de concentracion'!$C124,concentration!$A:$A,0),MATCH('Curvas de concentracion'!F$72,concentration!$1:$1,0))</f>
        <v>0.17233022290844108</v>
      </c>
      <c r="G124" s="1">
        <f>INDEX(concentration!$1:$1048576,MATCH('Curvas de concentracion'!$C124,concentration!$A:$A,0),MATCH('Curvas de concentracion'!G$72,concentration!$1:$1,0))</f>
        <v>0.16794458300172529</v>
      </c>
      <c r="Q124" s="1">
        <v>50</v>
      </c>
      <c r="R124" s="1">
        <f>INDEX(concentration_ref!$1:$1048576,MATCH('Curvas de concentracion'!$C124,concentration_ref!$A:$A,0),MATCH('Curvas de concentracion'!R$72,concentration_ref!$1:$1,0))</f>
        <v>4.7916293354135237E-3</v>
      </c>
      <c r="S124" s="1">
        <f>INDEX(concentration_ref!$1:$1048576,MATCH('Curvas de concentracion'!$C124,concentration_ref!$A:$A,0),MATCH('Curvas de concentracion'!S$72,concentration_ref!$1:$1,0))</f>
        <v>9.8753162940156403E-3</v>
      </c>
      <c r="T124" s="1">
        <f>INDEX(concentration_ref!$1:$1048576,MATCH('Curvas de concentracion'!$C124,concentration_ref!$A:$A,0),MATCH('Curvas de concentracion'!T$72,concentration_ref!$1:$1,0))</f>
        <v>0.94840059377439323</v>
      </c>
      <c r="U124" s="1">
        <f>INDEX(concentration_ref!$1:$1048576,MATCH('Curvas de concentracion'!$C124,concentration_ref!$A:$A,0),MATCH('Curvas de concentracion'!U$72,concentration_ref!$1:$1,0))</f>
        <v>0.16794458300172529</v>
      </c>
    </row>
    <row r="125" spans="3:21" x14ac:dyDescent="0.35">
      <c r="C125" s="1">
        <v>51</v>
      </c>
      <c r="D125" s="1">
        <f>INDEX(concentration!$1:$1048576,MATCH('Curvas de concentracion'!$C125,concentration!$A:$A,0),MATCH('Curvas de concentracion'!D$72,concentration!$1:$1,0))</f>
        <v>2.6466609061184098E-3</v>
      </c>
      <c r="E125" s="1">
        <f>INDEX(concentration!$1:$1048576,MATCH('Curvas de concentracion'!$C125,concentration!$A:$A,0),MATCH('Curvas de concentracion'!E$72,concentration!$1:$1,0))</f>
        <v>0.18626295903784071</v>
      </c>
      <c r="F125" s="1">
        <f>INDEX(concentration!$1:$1048576,MATCH('Curvas de concentracion'!$C125,concentration!$A:$A,0),MATCH('Curvas de concentracion'!F$72,concentration!$1:$1,0))</f>
        <v>0.17839435611423185</v>
      </c>
      <c r="G125" s="1">
        <f>INDEX(concentration!$1:$1048576,MATCH('Curvas de concentracion'!$C125,concentration!$A:$A,0),MATCH('Curvas de concentracion'!G$72,concentration!$1:$1,0))</f>
        <v>0.17395560604695834</v>
      </c>
      <c r="Q125" s="1">
        <v>51</v>
      </c>
      <c r="R125" s="1">
        <f>INDEX(concentration_ref!$1:$1048576,MATCH('Curvas de concentracion'!$C125,concentration_ref!$A:$A,0),MATCH('Curvas de concentracion'!R$72,concentration_ref!$1:$1,0))</f>
        <v>4.7916293354135237E-3</v>
      </c>
      <c r="S125" s="1">
        <f>INDEX(concentration_ref!$1:$1048576,MATCH('Curvas de concentracion'!$C125,concentration_ref!$A:$A,0),MATCH('Curvas de concentracion'!S$72,concentration_ref!$1:$1,0))</f>
        <v>1.0221589011774886E-2</v>
      </c>
      <c r="T125" s="1">
        <f>INDEX(concentration_ref!$1:$1048576,MATCH('Curvas de concentracion'!$C125,concentration_ref!$A:$A,0),MATCH('Curvas de concentracion'!T$72,concentration_ref!$1:$1,0))</f>
        <v>0.95702884477064232</v>
      </c>
      <c r="U125" s="1">
        <f>INDEX(concentration_ref!$1:$1048576,MATCH('Curvas de concentracion'!$C125,concentration_ref!$A:$A,0),MATCH('Curvas de concentracion'!U$72,concentration_ref!$1:$1,0))</f>
        <v>0.17395560604695834</v>
      </c>
    </row>
    <row r="126" spans="3:21" x14ac:dyDescent="0.35">
      <c r="C126" s="1">
        <v>52</v>
      </c>
      <c r="D126" s="1">
        <f>INDEX(concentration!$1:$1048576,MATCH('Curvas de concentracion'!$C126,concentration!$A:$A,0),MATCH('Curvas de concentracion'!D$72,concentration!$1:$1,0))</f>
        <v>2.6466609061184098E-3</v>
      </c>
      <c r="E126" s="1">
        <f>INDEX(concentration!$1:$1048576,MATCH('Curvas de concentracion'!$C126,concentration!$A:$A,0),MATCH('Curvas de concentracion'!E$72,concentration!$1:$1,0))</f>
        <v>0.19283304673999732</v>
      </c>
      <c r="F126" s="1">
        <f>INDEX(concentration!$1:$1048576,MATCH('Curvas de concentracion'!$C126,concentration!$A:$A,0),MATCH('Curvas de concentracion'!F$72,concentration!$1:$1,0))</f>
        <v>0.18516445906843979</v>
      </c>
      <c r="G126" s="1">
        <f>INDEX(concentration!$1:$1048576,MATCH('Curvas de concentracion'!$C126,concentration!$A:$A,0),MATCH('Curvas de concentracion'!G$72,concentration!$1:$1,0))</f>
        <v>0.18061633491854751</v>
      </c>
      <c r="Q126" s="1">
        <v>52</v>
      </c>
      <c r="R126" s="1">
        <f>INDEX(concentration_ref!$1:$1048576,MATCH('Curvas de concentracion'!$C126,concentration_ref!$A:$A,0),MATCH('Curvas de concentracion'!R$72,concentration_ref!$1:$1,0))</f>
        <v>4.7916293354135237E-3</v>
      </c>
      <c r="S126" s="1">
        <f>INDEX(concentration_ref!$1:$1048576,MATCH('Curvas de concentracion'!$C126,concentration_ref!$A:$A,0),MATCH('Curvas de concentracion'!S$72,concentration_ref!$1:$1,0))</f>
        <v>1.0779311197053332E-2</v>
      </c>
      <c r="T126" s="1">
        <f>INDEX(concentration_ref!$1:$1048576,MATCH('Curvas de concentracion'!$C126,concentration_ref!$A:$A,0),MATCH('Curvas de concentracion'!T$72,concentration_ref!$1:$1,0))</f>
        <v>0.96015192097023105</v>
      </c>
      <c r="U126" s="1">
        <f>INDEX(concentration_ref!$1:$1048576,MATCH('Curvas de concentracion'!$C126,concentration_ref!$A:$A,0),MATCH('Curvas de concentracion'!U$72,concentration_ref!$1:$1,0))</f>
        <v>0.18061633491854751</v>
      </c>
    </row>
    <row r="127" spans="3:21" x14ac:dyDescent="0.35">
      <c r="C127" s="1">
        <v>53</v>
      </c>
      <c r="D127" s="1">
        <f>INDEX(concentration!$1:$1048576,MATCH('Curvas de concentracion'!$C127,concentration!$A:$A,0),MATCH('Curvas de concentracion'!D$72,concentration!$1:$1,0))</f>
        <v>3.0212556002026684E-3</v>
      </c>
      <c r="E127" s="1">
        <f>INDEX(concentration!$1:$1048576,MATCH('Curvas de concentracion'!$C127,concentration!$A:$A,0),MATCH('Curvas de concentracion'!E$72,concentration!$1:$1,0))</f>
        <v>0.1992698651855507</v>
      </c>
      <c r="F127" s="1">
        <f>INDEX(concentration!$1:$1048576,MATCH('Curvas de concentracion'!$C127,concentration!$A:$A,0),MATCH('Curvas de concentracion'!F$72,concentration!$1:$1,0))</f>
        <v>0.19181991972675586</v>
      </c>
      <c r="G127" s="1">
        <f>INDEX(concentration!$1:$1048576,MATCH('Curvas de concentracion'!$C127,concentration!$A:$A,0),MATCH('Curvas de concentracion'!G$72,concentration!$1:$1,0))</f>
        <v>0.18709497354410132</v>
      </c>
      <c r="Q127" s="1">
        <v>53</v>
      </c>
      <c r="R127" s="1">
        <f>INDEX(concentration_ref!$1:$1048576,MATCH('Curvas de concentracion'!$C127,concentration_ref!$A:$A,0),MATCH('Curvas de concentracion'!R$72,concentration_ref!$1:$1,0))</f>
        <v>4.7916293354135237E-3</v>
      </c>
      <c r="S127" s="1">
        <f>INDEX(concentration_ref!$1:$1048576,MATCH('Curvas de concentracion'!$C127,concentration_ref!$A:$A,0),MATCH('Curvas de concentracion'!S$72,concentration_ref!$1:$1,0))</f>
        <v>1.2366394801860716E-2</v>
      </c>
      <c r="T127" s="1">
        <f>INDEX(concentration_ref!$1:$1048576,MATCH('Curvas de concentracion'!$C127,concentration_ref!$A:$A,0),MATCH('Curvas de concentracion'!T$72,concentration_ref!$1:$1,0))</f>
        <v>0.96085410167926344</v>
      </c>
      <c r="U127" s="1">
        <f>INDEX(concentration_ref!$1:$1048576,MATCH('Curvas de concentracion'!$C127,concentration_ref!$A:$A,0),MATCH('Curvas de concentracion'!U$72,concentration_ref!$1:$1,0))</f>
        <v>0.18709497354410132</v>
      </c>
    </row>
    <row r="128" spans="3:21" x14ac:dyDescent="0.35">
      <c r="C128" s="1">
        <v>54</v>
      </c>
      <c r="D128" s="1">
        <f>INDEX(concentration!$1:$1048576,MATCH('Curvas de concentracion'!$C128,concentration!$A:$A,0),MATCH('Curvas de concentracion'!D$72,concentration!$1:$1,0))</f>
        <v>3.1086986658631442E-3</v>
      </c>
      <c r="E128" s="1">
        <f>INDEX(concentration!$1:$1048576,MATCH('Curvas de concentracion'!$C128,concentration!$A:$A,0),MATCH('Curvas de concentracion'!E$72,concentration!$1:$1,0))</f>
        <v>0.20589348385977327</v>
      </c>
      <c r="F128" s="1">
        <f>INDEX(concentration!$1:$1048576,MATCH('Curvas de concentracion'!$C128,concentration!$A:$A,0),MATCH('Curvas de concentracion'!F$72,concentration!$1:$1,0))</f>
        <v>0.1986392804917575</v>
      </c>
      <c r="G128" s="1">
        <f>INDEX(concentration!$1:$1048576,MATCH('Curvas de concentracion'!$C128,concentration!$A:$A,0),MATCH('Curvas de concentracion'!G$72,concentration!$1:$1,0))</f>
        <v>0.19391052833239761</v>
      </c>
      <c r="Q128" s="1">
        <v>54</v>
      </c>
      <c r="R128" s="1">
        <f>INDEX(concentration_ref!$1:$1048576,MATCH('Curvas de concentracion'!$C128,concentration_ref!$A:$A,0),MATCH('Curvas de concentracion'!R$72,concentration_ref!$1:$1,0))</f>
        <v>4.7916293354135237E-3</v>
      </c>
      <c r="S128" s="1">
        <f>INDEX(concentration_ref!$1:$1048576,MATCH('Curvas de concentracion'!$C128,concentration_ref!$A:$A,0),MATCH('Curvas de concentracion'!S$72,concentration_ref!$1:$1,0))</f>
        <v>1.3261305796546925E-2</v>
      </c>
      <c r="T128" s="1">
        <f>INDEX(concentration_ref!$1:$1048576,MATCH('Curvas de concentracion'!$C128,concentration_ref!$A:$A,0),MATCH('Curvas de concentracion'!T$72,concentration_ref!$1:$1,0))</f>
        <v>0.96294825938303064</v>
      </c>
      <c r="U128" s="1">
        <f>INDEX(concentration_ref!$1:$1048576,MATCH('Curvas de concentracion'!$C128,concentration_ref!$A:$A,0),MATCH('Curvas de concentracion'!U$72,concentration_ref!$1:$1,0))</f>
        <v>0.19391052833239761</v>
      </c>
    </row>
    <row r="129" spans="3:21" x14ac:dyDescent="0.35">
      <c r="C129" s="1">
        <v>55</v>
      </c>
      <c r="D129" s="1">
        <f>INDEX(concentration!$1:$1048576,MATCH('Curvas de concentracion'!$C129,concentration!$A:$A,0),MATCH('Curvas de concentracion'!D$72,concentration!$1:$1,0))</f>
        <v>3.3255870466002524E-3</v>
      </c>
      <c r="E129" s="1">
        <f>INDEX(concentration!$1:$1048576,MATCH('Curvas de concentracion'!$C129,concentration!$A:$A,0),MATCH('Curvas de concentracion'!E$72,concentration!$1:$1,0))</f>
        <v>0.21274840167982526</v>
      </c>
      <c r="F129" s="1">
        <f>INDEX(concentration!$1:$1048576,MATCH('Curvas de concentracion'!$C129,concentration!$A:$A,0),MATCH('Curvas de concentracion'!F$72,concentration!$1:$1,0))</f>
        <v>0.20553242310355554</v>
      </c>
      <c r="G129" s="1">
        <f>INDEX(concentration!$1:$1048576,MATCH('Curvas de concentracion'!$C129,concentration!$A:$A,0),MATCH('Curvas de concentracion'!G$72,concentration!$1:$1,0))</f>
        <v>0.20074720264665621</v>
      </c>
      <c r="Q129" s="1">
        <v>55</v>
      </c>
      <c r="R129" s="1">
        <f>INDEX(concentration_ref!$1:$1048576,MATCH('Curvas de concentracion'!$C129,concentration_ref!$A:$A,0),MATCH('Curvas de concentracion'!R$72,concentration_ref!$1:$1,0))</f>
        <v>4.7916293354135237E-3</v>
      </c>
      <c r="S129" s="1">
        <f>INDEX(concentration_ref!$1:$1048576,MATCH('Curvas de concentracion'!$C129,concentration_ref!$A:$A,0),MATCH('Curvas de concentracion'!S$72,concentration_ref!$1:$1,0))</f>
        <v>1.4670615587643978E-2</v>
      </c>
      <c r="T129" s="1">
        <f>INDEX(concentration_ref!$1:$1048576,MATCH('Curvas de concentracion'!$C129,concentration_ref!$A:$A,0),MATCH('Curvas de concentracion'!T$72,concentration_ref!$1:$1,0))</f>
        <v>0.96462880282169428</v>
      </c>
      <c r="U129" s="1">
        <f>INDEX(concentration_ref!$1:$1048576,MATCH('Curvas de concentracion'!$C129,concentration_ref!$A:$A,0),MATCH('Curvas de concentracion'!U$72,concentration_ref!$1:$1,0))</f>
        <v>0.20074720264665621</v>
      </c>
    </row>
    <row r="130" spans="3:21" x14ac:dyDescent="0.35">
      <c r="C130" s="1">
        <v>56</v>
      </c>
      <c r="D130" s="1">
        <f>INDEX(concentration!$1:$1048576,MATCH('Curvas de concentracion'!$C130,concentration!$A:$A,0),MATCH('Curvas de concentracion'!D$72,concentration!$1:$1,0))</f>
        <v>3.5627808775402308E-3</v>
      </c>
      <c r="E130" s="1">
        <f>INDEX(concentration!$1:$1048576,MATCH('Curvas de concentracion'!$C130,concentration!$A:$A,0),MATCH('Curvas de concentracion'!E$72,concentration!$1:$1,0))</f>
        <v>0.2196030136256211</v>
      </c>
      <c r="F130" s="1">
        <f>INDEX(concentration!$1:$1048576,MATCH('Curvas de concentracion'!$C130,concentration!$A:$A,0),MATCH('Curvas de concentracion'!F$72,concentration!$1:$1,0))</f>
        <v>0.21248936192543139</v>
      </c>
      <c r="G130" s="1">
        <f>INDEX(concentration!$1:$1048576,MATCH('Curvas de concentracion'!$C130,concentration!$A:$A,0),MATCH('Curvas de concentracion'!G$72,concentration!$1:$1,0))</f>
        <v>0.20765253413985624</v>
      </c>
      <c r="Q130" s="1">
        <v>56</v>
      </c>
      <c r="R130" s="1">
        <f>INDEX(concentration_ref!$1:$1048576,MATCH('Curvas de concentracion'!$C130,concentration_ref!$A:$A,0),MATCH('Curvas de concentracion'!R$72,concentration_ref!$1:$1,0))</f>
        <v>4.7916293354135237E-3</v>
      </c>
      <c r="S130" s="1">
        <f>INDEX(concentration_ref!$1:$1048576,MATCH('Curvas de concentracion'!$C130,concentration_ref!$A:$A,0),MATCH('Curvas de concentracion'!S$72,concentration_ref!$1:$1,0))</f>
        <v>1.609246723458977E-2</v>
      </c>
      <c r="T130" s="1">
        <f>INDEX(concentration_ref!$1:$1048576,MATCH('Curvas de concentracion'!$C130,concentration_ref!$A:$A,0),MATCH('Curvas de concentracion'!T$72,concentration_ref!$1:$1,0))</f>
        <v>0.96693212305783538</v>
      </c>
      <c r="U130" s="1">
        <f>INDEX(concentration_ref!$1:$1048576,MATCH('Curvas de concentracion'!$C130,concentration_ref!$A:$A,0),MATCH('Curvas de concentracion'!U$72,concentration_ref!$1:$1,0))</f>
        <v>0.20765253413985624</v>
      </c>
    </row>
    <row r="131" spans="3:21" x14ac:dyDescent="0.35">
      <c r="C131" s="1">
        <v>57</v>
      </c>
      <c r="D131" s="1">
        <f>INDEX(concentration!$1:$1048576,MATCH('Curvas de concentracion'!$C131,concentration!$A:$A,0),MATCH('Curvas de concentracion'!D$72,concentration!$1:$1,0))</f>
        <v>4.3520629781749589E-3</v>
      </c>
      <c r="E131" s="1">
        <f>INDEX(concentration!$1:$1048576,MATCH('Curvas de concentracion'!$C131,concentration!$A:$A,0),MATCH('Curvas de concentracion'!E$72,concentration!$1:$1,0))</f>
        <v>0.22678915420744436</v>
      </c>
      <c r="F131" s="1">
        <f>INDEX(concentration!$1:$1048576,MATCH('Curvas de concentracion'!$C131,concentration!$A:$A,0),MATCH('Curvas de concentracion'!F$72,concentration!$1:$1,0))</f>
        <v>0.21981181476355263</v>
      </c>
      <c r="G131" s="1">
        <f>INDEX(concentration!$1:$1048576,MATCH('Curvas de concentracion'!$C131,concentration!$A:$A,0),MATCH('Curvas de concentracion'!G$72,concentration!$1:$1,0))</f>
        <v>0.21498957552520084</v>
      </c>
      <c r="Q131" s="1">
        <v>57</v>
      </c>
      <c r="R131" s="1">
        <f>INDEX(concentration_ref!$1:$1048576,MATCH('Curvas de concentracion'!$C131,concentration_ref!$A:$A,0),MATCH('Curvas de concentracion'!R$72,concentration_ref!$1:$1,0))</f>
        <v>4.7916293354135237E-3</v>
      </c>
      <c r="S131" s="1">
        <f>INDEX(concentration_ref!$1:$1048576,MATCH('Curvas de concentracion'!$C131,concentration_ref!$A:$A,0),MATCH('Curvas de concentracion'!S$72,concentration_ref!$1:$1,0))</f>
        <v>1.7289844960995091E-2</v>
      </c>
      <c r="T131" s="1">
        <f>INDEX(concentration_ref!$1:$1048576,MATCH('Curvas de concentracion'!$C131,concentration_ref!$A:$A,0),MATCH('Curvas de concentracion'!T$72,concentration_ref!$1:$1,0))</f>
        <v>0.96693212305783538</v>
      </c>
      <c r="U131" s="1">
        <f>INDEX(concentration_ref!$1:$1048576,MATCH('Curvas de concentracion'!$C131,concentration_ref!$A:$A,0),MATCH('Curvas de concentracion'!U$72,concentration_ref!$1:$1,0))</f>
        <v>0.21498957552520084</v>
      </c>
    </row>
    <row r="132" spans="3:21" x14ac:dyDescent="0.35">
      <c r="C132" s="1">
        <v>58</v>
      </c>
      <c r="D132" s="1">
        <f>INDEX(concentration!$1:$1048576,MATCH('Curvas de concentracion'!$C132,concentration!$A:$A,0),MATCH('Curvas de concentracion'!D$72,concentration!$1:$1,0))</f>
        <v>5.2220792176494992E-3</v>
      </c>
      <c r="E132" s="1">
        <f>INDEX(concentration!$1:$1048576,MATCH('Curvas de concentracion'!$C132,concentration!$A:$A,0),MATCH('Curvas de concentracion'!E$72,concentration!$1:$1,0))</f>
        <v>0.23414473191587662</v>
      </c>
      <c r="F132" s="1">
        <f>INDEX(concentration!$1:$1048576,MATCH('Curvas de concentracion'!$C132,concentration!$A:$A,0),MATCH('Curvas de concentracion'!F$72,concentration!$1:$1,0))</f>
        <v>0.22710510266849068</v>
      </c>
      <c r="G132" s="1">
        <f>INDEX(concentration!$1:$1048576,MATCH('Curvas de concentracion'!$C132,concentration!$A:$A,0),MATCH('Curvas de concentracion'!G$72,concentration!$1:$1,0))</f>
        <v>0.22221945734790904</v>
      </c>
      <c r="Q132" s="1">
        <v>58</v>
      </c>
      <c r="R132" s="1">
        <f>INDEX(concentration_ref!$1:$1048576,MATCH('Curvas de concentracion'!$C132,concentration_ref!$A:$A,0),MATCH('Curvas de concentracion'!R$72,concentration_ref!$1:$1,0))</f>
        <v>4.7916293354135237E-3</v>
      </c>
      <c r="S132" s="1">
        <f>INDEX(concentration_ref!$1:$1048576,MATCH('Curvas de concentracion'!$C132,concentration_ref!$A:$A,0),MATCH('Curvas de concentracion'!S$72,concentration_ref!$1:$1,0))</f>
        <v>1.9454528980859646E-2</v>
      </c>
      <c r="T132" s="1">
        <f>INDEX(concentration_ref!$1:$1048576,MATCH('Curvas de concentracion'!$C132,concentration_ref!$A:$A,0),MATCH('Curvas de concentracion'!T$72,concentration_ref!$1:$1,0))</f>
        <v>0.97213429346422309</v>
      </c>
      <c r="U132" s="1">
        <f>INDEX(concentration_ref!$1:$1048576,MATCH('Curvas de concentracion'!$C132,concentration_ref!$A:$A,0),MATCH('Curvas de concentracion'!U$72,concentration_ref!$1:$1,0))</f>
        <v>0.22221945734790904</v>
      </c>
    </row>
    <row r="133" spans="3:21" x14ac:dyDescent="0.35">
      <c r="C133" s="1">
        <v>59</v>
      </c>
      <c r="D133" s="1">
        <f>INDEX(concentration!$1:$1048576,MATCH('Curvas de concentracion'!$C133,concentration!$A:$A,0),MATCH('Curvas de concentracion'!D$72,concentration!$1:$1,0))</f>
        <v>5.6258159811777919E-3</v>
      </c>
      <c r="E133" s="1">
        <f>INDEX(concentration!$1:$1048576,MATCH('Curvas de concentracion'!$C133,concentration!$A:$A,0),MATCH('Curvas de concentracion'!E$72,concentration!$1:$1,0))</f>
        <v>0.24175824449248765</v>
      </c>
      <c r="F133" s="1">
        <f>INDEX(concentration!$1:$1048576,MATCH('Curvas de concentracion'!$C133,concentration!$A:$A,0),MATCH('Curvas de concentracion'!F$72,concentration!$1:$1,0))</f>
        <v>0.23479109094750331</v>
      </c>
      <c r="G133" s="1">
        <f>INDEX(concentration!$1:$1048576,MATCH('Curvas de concentracion'!$C133,concentration!$A:$A,0),MATCH('Curvas de concentracion'!G$72,concentration!$1:$1,0))</f>
        <v>0.22982175588112144</v>
      </c>
      <c r="Q133" s="1">
        <v>59</v>
      </c>
      <c r="R133" s="1">
        <f>INDEX(concentration_ref!$1:$1048576,MATCH('Curvas de concentracion'!$C133,concentration_ref!$A:$A,0),MATCH('Curvas de concentracion'!R$72,concentration_ref!$1:$1,0))</f>
        <v>4.7916293354135237E-3</v>
      </c>
      <c r="S133" s="1">
        <f>INDEX(concentration_ref!$1:$1048576,MATCH('Curvas de concentracion'!$C133,concentration_ref!$A:$A,0),MATCH('Curvas de concentracion'!S$72,concentration_ref!$1:$1,0))</f>
        <v>2.0025098086692415E-2</v>
      </c>
      <c r="T133" s="1">
        <f>INDEX(concentration_ref!$1:$1048576,MATCH('Curvas de concentracion'!$C133,concentration_ref!$A:$A,0),MATCH('Curvas de concentracion'!T$72,concentration_ref!$1:$1,0))</f>
        <v>0.9807818193464225</v>
      </c>
      <c r="U133" s="1">
        <f>INDEX(concentration_ref!$1:$1048576,MATCH('Curvas de concentracion'!$C133,concentration_ref!$A:$A,0),MATCH('Curvas de concentracion'!U$72,concentration_ref!$1:$1,0))</f>
        <v>0.22982175588112144</v>
      </c>
    </row>
    <row r="134" spans="3:21" x14ac:dyDescent="0.35">
      <c r="C134" s="1">
        <v>60</v>
      </c>
      <c r="D134" s="1">
        <f>INDEX(concentration!$1:$1048576,MATCH('Curvas de concentracion'!$C134,concentration!$A:$A,0),MATCH('Curvas de concentracion'!D$72,concentration!$1:$1,0))</f>
        <v>6.4718156371073752E-3</v>
      </c>
      <c r="E134" s="1">
        <f>INDEX(concentration!$1:$1048576,MATCH('Curvas de concentracion'!$C134,concentration!$A:$A,0),MATCH('Curvas de concentracion'!E$72,concentration!$1:$1,0))</f>
        <v>0.24933077037524876</v>
      </c>
      <c r="F134" s="1">
        <f>INDEX(concentration!$1:$1048576,MATCH('Curvas de concentracion'!$C134,concentration!$A:$A,0),MATCH('Curvas de concentracion'!F$72,concentration!$1:$1,0))</f>
        <v>0.24257664989989383</v>
      </c>
      <c r="G134" s="1">
        <f>INDEX(concentration!$1:$1048576,MATCH('Curvas de concentracion'!$C134,concentration!$A:$A,0),MATCH('Curvas de concentracion'!G$72,concentration!$1:$1,0))</f>
        <v>0.23752862261352004</v>
      </c>
      <c r="Q134" s="1">
        <v>60</v>
      </c>
      <c r="R134" s="1">
        <f>INDEX(concentration_ref!$1:$1048576,MATCH('Curvas de concentracion'!$C134,concentration_ref!$A:$A,0),MATCH('Curvas de concentracion'!R$72,concentration_ref!$1:$1,0))</f>
        <v>4.7916293354135237E-3</v>
      </c>
      <c r="S134" s="1">
        <f>INDEX(concentration_ref!$1:$1048576,MATCH('Curvas de concentracion'!$C134,concentration_ref!$A:$A,0),MATCH('Curvas de concentracion'!S$72,concentration_ref!$1:$1,0))</f>
        <v>2.172160100355465E-2</v>
      </c>
      <c r="T134" s="1">
        <f>INDEX(concentration_ref!$1:$1048576,MATCH('Curvas de concentracion'!$C134,concentration_ref!$A:$A,0),MATCH('Curvas de concentracion'!T$72,concentration_ref!$1:$1,0))</f>
        <v>0.98197146653292322</v>
      </c>
      <c r="U134" s="1">
        <f>INDEX(concentration_ref!$1:$1048576,MATCH('Curvas de concentracion'!$C134,concentration_ref!$A:$A,0),MATCH('Curvas de concentracion'!U$72,concentration_ref!$1:$1,0))</f>
        <v>0.23752862261352004</v>
      </c>
    </row>
    <row r="135" spans="3:21" x14ac:dyDescent="0.35">
      <c r="C135" s="1">
        <v>61</v>
      </c>
      <c r="D135" s="1">
        <f>INDEX(concentration!$1:$1048576,MATCH('Curvas de concentracion'!$C135,concentration!$A:$A,0),MATCH('Curvas de concentracion'!D$72,concentration!$1:$1,0))</f>
        <v>6.8225986401779602E-3</v>
      </c>
      <c r="E135" s="1">
        <f>INDEX(concentration!$1:$1048576,MATCH('Curvas de concentracion'!$C135,concentration!$A:$A,0),MATCH('Curvas de concentracion'!E$72,concentration!$1:$1,0))</f>
        <v>0.25679756709018287</v>
      </c>
      <c r="F135" s="1">
        <f>INDEX(concentration!$1:$1048576,MATCH('Curvas de concentracion'!$C135,concentration!$A:$A,0),MATCH('Curvas de concentracion'!F$72,concentration!$1:$1,0))</f>
        <v>0.25028641466885415</v>
      </c>
      <c r="G135" s="1">
        <f>INDEX(concentration!$1:$1048576,MATCH('Curvas de concentracion'!$C135,concentration!$A:$A,0),MATCH('Curvas de concentracion'!G$72,concentration!$1:$1,0))</f>
        <v>0.24513069860074882</v>
      </c>
      <c r="Q135" s="1">
        <v>61</v>
      </c>
      <c r="R135" s="1">
        <f>INDEX(concentration_ref!$1:$1048576,MATCH('Curvas de concentracion'!$C135,concentration_ref!$A:$A,0),MATCH('Curvas de concentracion'!R$72,concentration_ref!$1:$1,0))</f>
        <v>4.7916293354135237E-3</v>
      </c>
      <c r="S135" s="1">
        <f>INDEX(concentration_ref!$1:$1048576,MATCH('Curvas de concentracion'!$C135,concentration_ref!$A:$A,0),MATCH('Curvas de concentracion'!S$72,concentration_ref!$1:$1,0))</f>
        <v>2.2949766936475966E-2</v>
      </c>
      <c r="T135" s="1">
        <f>INDEX(concentration_ref!$1:$1048576,MATCH('Curvas de concentracion'!$C135,concentration_ref!$A:$A,0),MATCH('Curvas de concentracion'!T$72,concentration_ref!$1:$1,0))</f>
        <v>0.98235318459963161</v>
      </c>
      <c r="U135" s="1">
        <f>INDEX(concentration_ref!$1:$1048576,MATCH('Curvas de concentracion'!$C135,concentration_ref!$A:$A,0),MATCH('Curvas de concentracion'!U$72,concentration_ref!$1:$1,0))</f>
        <v>0.24513069860074882</v>
      </c>
    </row>
    <row r="136" spans="3:21" x14ac:dyDescent="0.35">
      <c r="C136" s="1">
        <v>62</v>
      </c>
      <c r="D136" s="1">
        <f>INDEX(concentration!$1:$1048576,MATCH('Curvas de concentracion'!$C136,concentration!$A:$A,0),MATCH('Curvas de concentracion'!D$72,concentration!$1:$1,0))</f>
        <v>7.0777483358447765E-3</v>
      </c>
      <c r="E136" s="1">
        <f>INDEX(concentration!$1:$1048576,MATCH('Curvas de concentracion'!$C136,concentration!$A:$A,0),MATCH('Curvas de concentracion'!E$72,concentration!$1:$1,0))</f>
        <v>0.26488694903829174</v>
      </c>
      <c r="F136" s="1">
        <f>INDEX(concentration!$1:$1048576,MATCH('Curvas de concentracion'!$C136,concentration!$A:$A,0),MATCH('Curvas de concentracion'!F$72,concentration!$1:$1,0))</f>
        <v>0.25845684772043975</v>
      </c>
      <c r="G136" s="1">
        <f>INDEX(concentration!$1:$1048576,MATCH('Curvas de concentracion'!$C136,concentration!$A:$A,0),MATCH('Curvas de concentracion'!G$72,concentration!$1:$1,0))</f>
        <v>0.25323172333886385</v>
      </c>
      <c r="Q136" s="1">
        <v>62</v>
      </c>
      <c r="R136" s="1">
        <f>INDEX(concentration_ref!$1:$1048576,MATCH('Curvas de concentracion'!$C136,concentration_ref!$A:$A,0),MATCH('Curvas de concentracion'!R$72,concentration_ref!$1:$1,0))</f>
        <v>4.7916293354135237E-3</v>
      </c>
      <c r="S136" s="1">
        <f>INDEX(concentration_ref!$1:$1048576,MATCH('Curvas de concentracion'!$C136,concentration_ref!$A:$A,0),MATCH('Curvas de concentracion'!S$72,concentration_ref!$1:$1,0))</f>
        <v>2.3805738655056915E-2</v>
      </c>
      <c r="T136" s="1">
        <f>INDEX(concentration_ref!$1:$1048576,MATCH('Curvas de concentracion'!$C136,concentration_ref!$A:$A,0),MATCH('Curvas de concentracion'!T$72,concentration_ref!$1:$1,0))</f>
        <v>0.98402774280603333</v>
      </c>
      <c r="U136" s="1">
        <f>INDEX(concentration_ref!$1:$1048576,MATCH('Curvas de concentracion'!$C136,concentration_ref!$A:$A,0),MATCH('Curvas de concentracion'!U$72,concentration_ref!$1:$1,0))</f>
        <v>0.25323172333886385</v>
      </c>
    </row>
    <row r="137" spans="3:21" x14ac:dyDescent="0.35">
      <c r="C137" s="1">
        <v>63</v>
      </c>
      <c r="D137" s="1">
        <f>INDEX(concentration!$1:$1048576,MATCH('Curvas de concentracion'!$C137,concentration!$A:$A,0),MATCH('Curvas de concentracion'!D$72,concentration!$1:$1,0))</f>
        <v>1.03629714434764E-2</v>
      </c>
      <c r="E137" s="1">
        <f>INDEX(concentration!$1:$1048576,MATCH('Curvas de concentracion'!$C137,concentration!$A:$A,0),MATCH('Curvas de concentracion'!E$72,concentration!$1:$1,0))</f>
        <v>0.27292889810495291</v>
      </c>
      <c r="F137" s="1">
        <f>INDEX(concentration!$1:$1048576,MATCH('Curvas de concentracion'!$C137,concentration!$A:$A,0),MATCH('Curvas de concentracion'!F$72,concentration!$1:$1,0))</f>
        <v>0.26653845427972794</v>
      </c>
      <c r="G137" s="1">
        <f>INDEX(concentration!$1:$1048576,MATCH('Curvas de concentracion'!$C137,concentration!$A:$A,0),MATCH('Curvas de concentracion'!G$72,concentration!$1:$1,0))</f>
        <v>0.2612269782139196</v>
      </c>
      <c r="Q137" s="1">
        <v>63</v>
      </c>
      <c r="R137" s="1">
        <f>INDEX(concentration_ref!$1:$1048576,MATCH('Curvas de concentracion'!$C137,concentration_ref!$A:$A,0),MATCH('Curvas de concentracion'!R$72,concentration_ref!$1:$1,0))</f>
        <v>4.7916293354135237E-3</v>
      </c>
      <c r="S137" s="1">
        <f>INDEX(concentration_ref!$1:$1048576,MATCH('Curvas de concentracion'!$C137,concentration_ref!$A:$A,0),MATCH('Curvas de concentracion'!S$72,concentration_ref!$1:$1,0))</f>
        <v>2.7829977032645087E-2</v>
      </c>
      <c r="T137" s="1">
        <f>INDEX(concentration_ref!$1:$1048576,MATCH('Curvas de concentracion'!$C137,concentration_ref!$A:$A,0),MATCH('Curvas de concentracion'!T$72,concentration_ref!$1:$1,0))</f>
        <v>0.98511993565354006</v>
      </c>
      <c r="U137" s="1">
        <f>INDEX(concentration_ref!$1:$1048576,MATCH('Curvas de concentracion'!$C137,concentration_ref!$A:$A,0),MATCH('Curvas de concentracion'!U$72,concentration_ref!$1:$1,0))</f>
        <v>0.2612269782139196</v>
      </c>
    </row>
    <row r="138" spans="3:21" x14ac:dyDescent="0.35">
      <c r="C138" s="1">
        <v>64</v>
      </c>
      <c r="D138" s="1">
        <f>INDEX(concentration!$1:$1048576,MATCH('Curvas de concentracion'!$C138,concentration!$A:$A,0),MATCH('Curvas de concentracion'!D$72,concentration!$1:$1,0))</f>
        <v>1.1016618219770872E-2</v>
      </c>
      <c r="E138" s="1">
        <f>INDEX(concentration!$1:$1048576,MATCH('Curvas de concentracion'!$C138,concentration!$A:$A,0),MATCH('Curvas de concentracion'!E$72,concentration!$1:$1,0))</f>
        <v>0.28162331266699187</v>
      </c>
      <c r="F138" s="1">
        <f>INDEX(concentration!$1:$1048576,MATCH('Curvas de concentracion'!$C138,concentration!$A:$A,0),MATCH('Curvas de concentracion'!F$72,concentration!$1:$1,0))</f>
        <v>0.27551092895771784</v>
      </c>
      <c r="G138" s="1">
        <f>INDEX(concentration!$1:$1048576,MATCH('Curvas de concentracion'!$C138,concentration!$A:$A,0),MATCH('Curvas de concentracion'!G$72,concentration!$1:$1,0))</f>
        <v>0.27014297606096516</v>
      </c>
      <c r="Q138" s="1">
        <v>64</v>
      </c>
      <c r="R138" s="1">
        <f>INDEX(concentration_ref!$1:$1048576,MATCH('Curvas de concentracion'!$C138,concentration_ref!$A:$A,0),MATCH('Curvas de concentracion'!R$72,concentration_ref!$1:$1,0))</f>
        <v>4.7916293354135237E-3</v>
      </c>
      <c r="S138" s="1">
        <f>INDEX(concentration_ref!$1:$1048576,MATCH('Curvas de concentracion'!$C138,concentration_ref!$A:$A,0),MATCH('Curvas de concentracion'!S$72,concentration_ref!$1:$1,0))</f>
        <v>3.0255784896488957E-2</v>
      </c>
      <c r="T138" s="1">
        <f>INDEX(concentration_ref!$1:$1048576,MATCH('Curvas de concentracion'!$C138,concentration_ref!$A:$A,0),MATCH('Curvas de concentracion'!T$72,concentration_ref!$1:$1,0))</f>
        <v>0.98511993565354006</v>
      </c>
      <c r="U138" s="1">
        <f>INDEX(concentration_ref!$1:$1048576,MATCH('Curvas de concentracion'!$C138,concentration_ref!$A:$A,0),MATCH('Curvas de concentracion'!U$72,concentration_ref!$1:$1,0))</f>
        <v>0.27014297606096516</v>
      </c>
    </row>
    <row r="139" spans="3:21" x14ac:dyDescent="0.35">
      <c r="C139" s="1">
        <v>65</v>
      </c>
      <c r="D139" s="1">
        <f>INDEX(concentration!$1:$1048576,MATCH('Curvas de concentracion'!$C139,concentration!$A:$A,0),MATCH('Curvas de concentracion'!D$72,concentration!$1:$1,0))</f>
        <v>1.1378412735415643E-2</v>
      </c>
      <c r="E139" s="1">
        <f>INDEX(concentration!$1:$1048576,MATCH('Curvas de concentracion'!$C139,concentration!$A:$A,0),MATCH('Curvas de concentracion'!E$72,concentration!$1:$1,0))</f>
        <v>0.29007491551666942</v>
      </c>
      <c r="F139" s="1">
        <f>INDEX(concentration!$1:$1048576,MATCH('Curvas de concentracion'!$C139,concentration!$A:$A,0),MATCH('Curvas de concentracion'!F$72,concentration!$1:$1,0))</f>
        <v>0.28411198184555919</v>
      </c>
      <c r="G139" s="1">
        <f>INDEX(concentration!$1:$1048576,MATCH('Curvas de concentracion'!$C139,concentration!$A:$A,0),MATCH('Curvas de concentracion'!G$72,concentration!$1:$1,0))</f>
        <v>0.27880909563976575</v>
      </c>
      <c r="Q139" s="1">
        <v>65</v>
      </c>
      <c r="R139" s="1">
        <f>INDEX(concentration_ref!$1:$1048576,MATCH('Curvas de concentracion'!$C139,concentration_ref!$A:$A,0),MATCH('Curvas de concentracion'!R$72,concentration_ref!$1:$1,0))</f>
        <v>4.7916293354135237E-3</v>
      </c>
      <c r="S139" s="1">
        <f>INDEX(concentration_ref!$1:$1048576,MATCH('Curvas de concentracion'!$C139,concentration_ref!$A:$A,0),MATCH('Curvas de concentracion'!S$72,concentration_ref!$1:$1,0))</f>
        <v>3.0876944028957746E-2</v>
      </c>
      <c r="T139" s="1">
        <f>INDEX(concentration_ref!$1:$1048576,MATCH('Curvas de concentracion'!$C139,concentration_ref!$A:$A,0),MATCH('Curvas de concentracion'!T$72,concentration_ref!$1:$1,0))</f>
        <v>0.98629158029299013</v>
      </c>
      <c r="U139" s="1">
        <f>INDEX(concentration_ref!$1:$1048576,MATCH('Curvas de concentracion'!$C139,concentration_ref!$A:$A,0),MATCH('Curvas de concentracion'!U$72,concentration_ref!$1:$1,0))</f>
        <v>0.27880909563976575</v>
      </c>
    </row>
    <row r="140" spans="3:21" x14ac:dyDescent="0.35">
      <c r="C140" s="1">
        <v>66</v>
      </c>
      <c r="D140" s="1">
        <f>INDEX(concentration!$1:$1048576,MATCH('Curvas de concentracion'!$C140,concentration!$A:$A,0),MATCH('Curvas de concentracion'!D$72,concentration!$1:$1,0))</f>
        <v>1.1652824680477099E-2</v>
      </c>
      <c r="E140" s="1">
        <f>INDEX(concentration!$1:$1048576,MATCH('Curvas de concentracion'!$C140,concentration!$A:$A,0),MATCH('Curvas de concentracion'!E$72,concentration!$1:$1,0))</f>
        <v>0.29939386337266249</v>
      </c>
      <c r="F140" s="1">
        <f>INDEX(concentration!$1:$1048576,MATCH('Curvas de concentracion'!$C140,concentration!$A:$A,0),MATCH('Curvas de concentracion'!F$72,concentration!$1:$1,0))</f>
        <v>0.29291926283360609</v>
      </c>
      <c r="G140" s="1">
        <f>INDEX(concentration!$1:$1048576,MATCH('Curvas de concentracion'!$C140,concentration!$A:$A,0),MATCH('Curvas de concentracion'!G$72,concentration!$1:$1,0))</f>
        <v>0.28756292908804743</v>
      </c>
      <c r="Q140" s="1">
        <v>66</v>
      </c>
      <c r="R140" s="1">
        <f>INDEX(concentration_ref!$1:$1048576,MATCH('Curvas de concentracion'!$C140,concentration_ref!$A:$A,0),MATCH('Curvas de concentracion'!R$72,concentration_ref!$1:$1,0))</f>
        <v>4.7916293354135237E-3</v>
      </c>
      <c r="S140" s="1">
        <f>INDEX(concentration_ref!$1:$1048576,MATCH('Curvas de concentracion'!$C140,concentration_ref!$A:$A,0),MATCH('Curvas de concentracion'!S$72,concentration_ref!$1:$1,0))</f>
        <v>3.1738619106729614E-2</v>
      </c>
      <c r="T140" s="1">
        <f>INDEX(concentration_ref!$1:$1048576,MATCH('Curvas de concentracion'!$C140,concentration_ref!$A:$A,0),MATCH('Curvas de concentracion'!T$72,concentration_ref!$1:$1,0))</f>
        <v>0.98761754831812787</v>
      </c>
      <c r="U140" s="1">
        <f>INDEX(concentration_ref!$1:$1048576,MATCH('Curvas de concentracion'!$C140,concentration_ref!$A:$A,0),MATCH('Curvas de concentracion'!U$72,concentration_ref!$1:$1,0))</f>
        <v>0.28756292908804743</v>
      </c>
    </row>
    <row r="141" spans="3:21" x14ac:dyDescent="0.35">
      <c r="C141" s="1">
        <v>67</v>
      </c>
      <c r="D141" s="1">
        <f>INDEX(concentration!$1:$1048576,MATCH('Curvas de concentracion'!$C141,concentration!$A:$A,0),MATCH('Curvas de concentracion'!D$72,concentration!$1:$1,0))</f>
        <v>1.2487961428078703E-2</v>
      </c>
      <c r="E141" s="1">
        <f>INDEX(concentration!$1:$1048576,MATCH('Curvas de concentracion'!$C141,concentration!$A:$A,0),MATCH('Curvas de concentracion'!E$72,concentration!$1:$1,0))</f>
        <v>0.30841102138630144</v>
      </c>
      <c r="F141" s="1">
        <f>INDEX(concentration!$1:$1048576,MATCH('Curvas de concentracion'!$C141,concentration!$A:$A,0),MATCH('Curvas de concentracion'!F$72,concentration!$1:$1,0))</f>
        <v>0.30214222238350263</v>
      </c>
      <c r="G141" s="1">
        <f>INDEX(concentration!$1:$1048576,MATCH('Curvas de concentracion'!$C141,concentration!$A:$A,0),MATCH('Curvas de concentracion'!G$72,concentration!$1:$1,0))</f>
        <v>0.29676267204140028</v>
      </c>
      <c r="Q141" s="1">
        <v>67</v>
      </c>
      <c r="R141" s="1">
        <f>INDEX(concentration_ref!$1:$1048576,MATCH('Curvas de concentracion'!$C141,concentration_ref!$A:$A,0),MATCH('Curvas de concentracion'!R$72,concentration_ref!$1:$1,0))</f>
        <v>4.7916293354135237E-3</v>
      </c>
      <c r="S141" s="1">
        <f>INDEX(concentration_ref!$1:$1048576,MATCH('Curvas de concentracion'!$C141,concentration_ref!$A:$A,0),MATCH('Curvas de concentracion'!S$72,concentration_ref!$1:$1,0))</f>
        <v>3.2613565595999969E-2</v>
      </c>
      <c r="T141" s="1">
        <f>INDEX(concentration_ref!$1:$1048576,MATCH('Curvas de concentracion'!$C141,concentration_ref!$A:$A,0),MATCH('Curvas de concentracion'!T$72,concentration_ref!$1:$1,0))</f>
        <v>0.98761754831812787</v>
      </c>
      <c r="U141" s="1">
        <f>INDEX(concentration_ref!$1:$1048576,MATCH('Curvas de concentracion'!$C141,concentration_ref!$A:$A,0),MATCH('Curvas de concentracion'!U$72,concentration_ref!$1:$1,0))</f>
        <v>0.29676267204140028</v>
      </c>
    </row>
    <row r="142" spans="3:21" x14ac:dyDescent="0.35">
      <c r="C142" s="1">
        <v>68</v>
      </c>
      <c r="D142" s="1">
        <f>INDEX(concentration!$1:$1048576,MATCH('Curvas de concentracion'!$C142,concentration!$A:$A,0),MATCH('Curvas de concentracion'!D$72,concentration!$1:$1,0))</f>
        <v>1.3809282354308132E-2</v>
      </c>
      <c r="E142" s="1">
        <f>INDEX(concentration!$1:$1048576,MATCH('Curvas de concentracion'!$C142,concentration!$A:$A,0),MATCH('Curvas de concentracion'!E$72,concentration!$1:$1,0))</f>
        <v>0.31750368430362008</v>
      </c>
      <c r="F142" s="1">
        <f>INDEX(concentration!$1:$1048576,MATCH('Curvas de concentracion'!$C142,concentration!$A:$A,0),MATCH('Curvas de concentracion'!F$72,concentration!$1:$1,0))</f>
        <v>0.31127848523955282</v>
      </c>
      <c r="G142" s="1">
        <f>INDEX(concentration!$1:$1048576,MATCH('Curvas de concentracion'!$C142,concentration!$A:$A,0),MATCH('Curvas de concentracion'!G$72,concentration!$1:$1,0))</f>
        <v>0.30591622066657104</v>
      </c>
      <c r="Q142" s="1">
        <v>68</v>
      </c>
      <c r="R142" s="1">
        <f>INDEX(concentration_ref!$1:$1048576,MATCH('Curvas de concentracion'!$C142,concentration_ref!$A:$A,0),MATCH('Curvas de concentracion'!R$72,concentration_ref!$1:$1,0))</f>
        <v>4.7916293354135237E-3</v>
      </c>
      <c r="S142" s="1">
        <f>INDEX(concentration_ref!$1:$1048576,MATCH('Curvas de concentracion'!$C142,concentration_ref!$A:$A,0),MATCH('Curvas de concentracion'!S$72,concentration_ref!$1:$1,0))</f>
        <v>3.4198979278767444E-2</v>
      </c>
      <c r="T142" s="1">
        <f>INDEX(concentration_ref!$1:$1048576,MATCH('Curvas de concentracion'!$C142,concentration_ref!$A:$A,0),MATCH('Curvas de concentracion'!T$72,concentration_ref!$1:$1,0))</f>
        <v>0.98761754831812787</v>
      </c>
      <c r="U142" s="1">
        <f>INDEX(concentration_ref!$1:$1048576,MATCH('Curvas de concentracion'!$C142,concentration_ref!$A:$A,0),MATCH('Curvas de concentracion'!U$72,concentration_ref!$1:$1,0))</f>
        <v>0.30591622066657104</v>
      </c>
    </row>
    <row r="143" spans="3:21" x14ac:dyDescent="0.35">
      <c r="C143" s="1">
        <v>69</v>
      </c>
      <c r="D143" s="1">
        <f>INDEX(concentration!$1:$1048576,MATCH('Curvas de concentracion'!$C143,concentration!$A:$A,0),MATCH('Curvas de concentracion'!D$72,concentration!$1:$1,0))</f>
        <v>1.4195970716425222E-2</v>
      </c>
      <c r="E143" s="1">
        <f>INDEX(concentration!$1:$1048576,MATCH('Curvas de concentracion'!$C143,concentration!$A:$A,0),MATCH('Curvas de concentracion'!E$72,concentration!$1:$1,0))</f>
        <v>0.32704330523230751</v>
      </c>
      <c r="F143" s="1">
        <f>INDEX(concentration!$1:$1048576,MATCH('Curvas de concentracion'!$C143,concentration!$A:$A,0),MATCH('Curvas de concentracion'!F$72,concentration!$1:$1,0))</f>
        <v>0.32110021001057021</v>
      </c>
      <c r="G143" s="1">
        <f>INDEX(concentration!$1:$1048576,MATCH('Curvas de concentracion'!$C143,concentration!$A:$A,0),MATCH('Curvas de concentracion'!G$72,concentration!$1:$1,0))</f>
        <v>0.31566194426042354</v>
      </c>
      <c r="Q143" s="1">
        <v>69</v>
      </c>
      <c r="R143" s="1">
        <f>INDEX(concentration_ref!$1:$1048576,MATCH('Curvas de concentracion'!$C143,concentration_ref!$A:$A,0),MATCH('Curvas de concentracion'!R$72,concentration_ref!$1:$1,0))</f>
        <v>4.7916293354135237E-3</v>
      </c>
      <c r="S143" s="1">
        <f>INDEX(concentration_ref!$1:$1048576,MATCH('Curvas de concentracion'!$C143,concentration_ref!$A:$A,0),MATCH('Curvas de concentracion'!S$72,concentration_ref!$1:$1,0))</f>
        <v>3.5070120925064258E-2</v>
      </c>
      <c r="T143" s="1">
        <f>INDEX(concentration_ref!$1:$1048576,MATCH('Curvas de concentracion'!$C143,concentration_ref!$A:$A,0),MATCH('Curvas de concentracion'!T$72,concentration_ref!$1:$1,0))</f>
        <v>0.98761754831812787</v>
      </c>
      <c r="U143" s="1">
        <f>INDEX(concentration_ref!$1:$1048576,MATCH('Curvas de concentracion'!$C143,concentration_ref!$A:$A,0),MATCH('Curvas de concentracion'!U$72,concentration_ref!$1:$1,0))</f>
        <v>0.31566194426042354</v>
      </c>
    </row>
    <row r="144" spans="3:21" x14ac:dyDescent="0.35">
      <c r="C144" s="1">
        <v>70</v>
      </c>
      <c r="D144" s="1">
        <f>INDEX(concentration!$1:$1048576,MATCH('Curvas de concentracion'!$C144,concentration!$A:$A,0),MATCH('Curvas de concentracion'!D$72,concentration!$1:$1,0))</f>
        <v>1.5202657911683289E-2</v>
      </c>
      <c r="E144" s="1">
        <f>INDEX(concentration!$1:$1048576,MATCH('Curvas de concentracion'!$C144,concentration!$A:$A,0),MATCH('Curvas de concentracion'!E$72,concentration!$1:$1,0))</f>
        <v>0.33670321568128175</v>
      </c>
      <c r="F144" s="1">
        <f>INDEX(concentration!$1:$1048576,MATCH('Curvas de concentracion'!$C144,concentration!$A:$A,0),MATCH('Curvas de concentracion'!F$72,concentration!$1:$1,0))</f>
        <v>0.33097671128661532</v>
      </c>
      <c r="G144" s="1">
        <f>INDEX(concentration!$1:$1048576,MATCH('Curvas de concentracion'!$C144,concentration!$A:$A,0),MATCH('Curvas de concentracion'!G$72,concentration!$1:$1,0))</f>
        <v>0.32551875527226387</v>
      </c>
      <c r="Q144" s="1">
        <v>70</v>
      </c>
      <c r="R144" s="1">
        <f>INDEX(concentration_ref!$1:$1048576,MATCH('Curvas de concentracion'!$C144,concentration_ref!$A:$A,0),MATCH('Curvas de concentracion'!R$72,concentration_ref!$1:$1,0))</f>
        <v>4.7916293354135237E-3</v>
      </c>
      <c r="S144" s="1">
        <f>INDEX(concentration_ref!$1:$1048576,MATCH('Curvas de concentracion'!$C144,concentration_ref!$A:$A,0),MATCH('Curvas de concentracion'!S$72,concentration_ref!$1:$1,0))</f>
        <v>3.6592694350571685E-2</v>
      </c>
      <c r="T144" s="1">
        <f>INDEX(concentration_ref!$1:$1048576,MATCH('Curvas de concentracion'!$C144,concentration_ref!$A:$A,0),MATCH('Curvas de concentracion'!T$72,concentration_ref!$1:$1,0))</f>
        <v>0.9881142237631122</v>
      </c>
      <c r="U144" s="1">
        <f>INDEX(concentration_ref!$1:$1048576,MATCH('Curvas de concentracion'!$C144,concentration_ref!$A:$A,0),MATCH('Curvas de concentracion'!U$72,concentration_ref!$1:$1,0))</f>
        <v>0.32551875527226387</v>
      </c>
    </row>
    <row r="145" spans="3:21" x14ac:dyDescent="0.35">
      <c r="C145" s="1">
        <v>71</v>
      </c>
      <c r="D145" s="1">
        <f>INDEX(concentration!$1:$1048576,MATCH('Curvas de concentracion'!$C145,concentration!$A:$A,0),MATCH('Curvas de concentracion'!D$72,concentration!$1:$1,0))</f>
        <v>1.6374863048232331E-2</v>
      </c>
      <c r="E145" s="1">
        <f>INDEX(concentration!$1:$1048576,MATCH('Curvas de concentracion'!$C145,concentration!$A:$A,0),MATCH('Curvas de concentracion'!E$72,concentration!$1:$1,0))</f>
        <v>0.3462801695459764</v>
      </c>
      <c r="F145" s="1">
        <f>INDEX(concentration!$1:$1048576,MATCH('Curvas de concentracion'!$C145,concentration!$A:$A,0),MATCH('Curvas de concentracion'!F$72,concentration!$1:$1,0))</f>
        <v>0.34066194075681233</v>
      </c>
      <c r="G145" s="1">
        <f>INDEX(concentration!$1:$1048576,MATCH('Curvas de concentracion'!$C145,concentration!$A:$A,0),MATCH('Curvas de concentracion'!G$72,concentration!$1:$1,0))</f>
        <v>0.33535685796125669</v>
      </c>
      <c r="Q145" s="1">
        <v>71</v>
      </c>
      <c r="R145" s="1">
        <f>INDEX(concentration_ref!$1:$1048576,MATCH('Curvas de concentracion'!$C145,concentration_ref!$A:$A,0),MATCH('Curvas de concentracion'!R$72,concentration_ref!$1:$1,0))</f>
        <v>4.7916293354135237E-3</v>
      </c>
      <c r="S145" s="1">
        <f>INDEX(concentration_ref!$1:$1048576,MATCH('Curvas de concentracion'!$C145,concentration_ref!$A:$A,0),MATCH('Curvas de concentracion'!S$72,concentration_ref!$1:$1,0))</f>
        <v>3.7868072692107471E-2</v>
      </c>
      <c r="T145" s="1">
        <f>INDEX(concentration_ref!$1:$1048576,MATCH('Curvas de concentracion'!$C145,concentration_ref!$A:$A,0),MATCH('Curvas de concentracion'!T$72,concentration_ref!$1:$1,0))</f>
        <v>0.9881142237631122</v>
      </c>
      <c r="U145" s="1">
        <f>INDEX(concentration_ref!$1:$1048576,MATCH('Curvas de concentracion'!$C145,concentration_ref!$A:$A,0),MATCH('Curvas de concentracion'!U$72,concentration_ref!$1:$1,0))</f>
        <v>0.33535685796125669</v>
      </c>
    </row>
    <row r="146" spans="3:21" x14ac:dyDescent="0.35">
      <c r="C146" s="1">
        <v>72</v>
      </c>
      <c r="D146" s="1">
        <f>INDEX(concentration!$1:$1048576,MATCH('Curvas de concentracion'!$C146,concentration!$A:$A,0),MATCH('Curvas de concentracion'!D$72,concentration!$1:$1,0))</f>
        <v>1.7614496286074487E-2</v>
      </c>
      <c r="E146" s="1">
        <f>INDEX(concentration!$1:$1048576,MATCH('Curvas de concentracion'!$C146,concentration!$A:$A,0),MATCH('Curvas de concentracion'!E$72,concentration!$1:$1,0))</f>
        <v>0.35663912458980457</v>
      </c>
      <c r="F146" s="1">
        <f>INDEX(concentration!$1:$1048576,MATCH('Curvas de concentracion'!$C146,concentration!$A:$A,0),MATCH('Curvas de concentracion'!F$72,concentration!$1:$1,0))</f>
        <v>0.35122990328097253</v>
      </c>
      <c r="G146" s="1">
        <f>INDEX(concentration!$1:$1048576,MATCH('Curvas de concentracion'!$C146,concentration!$A:$A,0),MATCH('Curvas de concentracion'!G$72,concentration!$1:$1,0))</f>
        <v>0.34591330119671371</v>
      </c>
      <c r="Q146" s="1">
        <v>72</v>
      </c>
      <c r="R146" s="1">
        <f>INDEX(concentration_ref!$1:$1048576,MATCH('Curvas de concentracion'!$C146,concentration_ref!$A:$A,0),MATCH('Curvas de concentracion'!R$72,concentration_ref!$1:$1,0))</f>
        <v>4.7916293354135237E-3</v>
      </c>
      <c r="S146" s="1">
        <f>INDEX(concentration_ref!$1:$1048576,MATCH('Curvas de concentracion'!$C146,concentration_ref!$A:$A,0),MATCH('Curvas de concentracion'!S$72,concentration_ref!$1:$1,0))</f>
        <v>3.9628733615649371E-2</v>
      </c>
      <c r="T146" s="1">
        <f>INDEX(concentration_ref!$1:$1048576,MATCH('Curvas de concentracion'!$C146,concentration_ref!$A:$A,0),MATCH('Curvas de concentracion'!T$72,concentration_ref!$1:$1,0))</f>
        <v>0.99005104511390385</v>
      </c>
      <c r="U146" s="1">
        <f>INDEX(concentration_ref!$1:$1048576,MATCH('Curvas de concentracion'!$C146,concentration_ref!$A:$A,0),MATCH('Curvas de concentracion'!U$72,concentration_ref!$1:$1,0))</f>
        <v>0.34591330119671371</v>
      </c>
    </row>
    <row r="147" spans="3:21" x14ac:dyDescent="0.35">
      <c r="C147" s="1">
        <v>73</v>
      </c>
      <c r="D147" s="1">
        <f>INDEX(concentration!$1:$1048576,MATCH('Curvas de concentracion'!$C147,concentration!$A:$A,0),MATCH('Curvas de concentracion'!D$72,concentration!$1:$1,0))</f>
        <v>2.1531548138578951E-2</v>
      </c>
      <c r="E147" s="1">
        <f>INDEX(concentration!$1:$1048576,MATCH('Curvas de concentracion'!$C147,concentration!$A:$A,0),MATCH('Curvas de concentracion'!E$72,concentration!$1:$1,0))</f>
        <v>0.36712366593006329</v>
      </c>
      <c r="F147" s="1">
        <f>INDEX(concentration!$1:$1048576,MATCH('Curvas de concentracion'!$C147,concentration!$A:$A,0),MATCH('Curvas de concentracion'!F$72,concentration!$1:$1,0))</f>
        <v>0.36192339853264405</v>
      </c>
      <c r="G147" s="1">
        <f>INDEX(concentration!$1:$1048576,MATCH('Curvas de concentracion'!$C147,concentration!$A:$A,0),MATCH('Curvas de concentracion'!G$72,concentration!$1:$1,0))</f>
        <v>0.35656359608846666</v>
      </c>
      <c r="Q147" s="1">
        <v>73</v>
      </c>
      <c r="R147" s="1">
        <f>INDEX(concentration_ref!$1:$1048576,MATCH('Curvas de concentracion'!$C147,concentration_ref!$A:$A,0),MATCH('Curvas de concentracion'!R$72,concentration_ref!$1:$1,0))</f>
        <v>4.7916293354135237E-3</v>
      </c>
      <c r="S147" s="1">
        <f>INDEX(concentration_ref!$1:$1048576,MATCH('Curvas de concentracion'!$C147,concentration_ref!$A:$A,0),MATCH('Curvas de concentracion'!S$72,concentration_ref!$1:$1,0))</f>
        <v>4.2461618867595016E-2</v>
      </c>
      <c r="T147" s="1">
        <f>INDEX(concentration_ref!$1:$1048576,MATCH('Curvas de concentracion'!$C147,concentration_ref!$A:$A,0),MATCH('Curvas de concentracion'!T$72,concentration_ref!$1:$1,0))</f>
        <v>0.99183836416344484</v>
      </c>
      <c r="U147" s="1">
        <f>INDEX(concentration_ref!$1:$1048576,MATCH('Curvas de concentracion'!$C147,concentration_ref!$A:$A,0),MATCH('Curvas de concentracion'!U$72,concentration_ref!$1:$1,0))</f>
        <v>0.35656359608846666</v>
      </c>
    </row>
    <row r="148" spans="3:21" x14ac:dyDescent="0.35">
      <c r="C148" s="1">
        <v>74</v>
      </c>
      <c r="D148" s="1">
        <f>INDEX(concentration!$1:$1048576,MATCH('Curvas de concentracion'!$C148,concentration!$A:$A,0),MATCH('Curvas de concentracion'!D$72,concentration!$1:$1,0))</f>
        <v>2.8764048508811084E-2</v>
      </c>
      <c r="E148" s="1">
        <f>INDEX(concentration!$1:$1048576,MATCH('Curvas de concentracion'!$C148,concentration!$A:$A,0),MATCH('Curvas de concentracion'!E$72,concentration!$1:$1,0))</f>
        <v>0.37792968479462208</v>
      </c>
      <c r="F148" s="1">
        <f>INDEX(concentration!$1:$1048576,MATCH('Curvas de concentracion'!$C148,concentration!$A:$A,0),MATCH('Curvas de concentracion'!F$72,concentration!$1:$1,0))</f>
        <v>0.37287006464701661</v>
      </c>
      <c r="G148" s="1">
        <f>INDEX(concentration!$1:$1048576,MATCH('Curvas de concentracion'!$C148,concentration!$A:$A,0),MATCH('Curvas de concentracion'!G$72,concentration!$1:$1,0))</f>
        <v>0.36739293878216012</v>
      </c>
      <c r="Q148" s="1">
        <v>74</v>
      </c>
      <c r="R148" s="1">
        <f>INDEX(concentration_ref!$1:$1048576,MATCH('Curvas de concentracion'!$C148,concentration_ref!$A:$A,0),MATCH('Curvas de concentracion'!R$72,concentration_ref!$1:$1,0))</f>
        <v>5.4236226835611733E-3</v>
      </c>
      <c r="S148" s="1">
        <f>INDEX(concentration_ref!$1:$1048576,MATCH('Curvas de concentracion'!$C148,concentration_ref!$A:$A,0),MATCH('Curvas de concentracion'!S$72,concentration_ref!$1:$1,0))</f>
        <v>5.1246362320419361E-2</v>
      </c>
      <c r="T148" s="1">
        <f>INDEX(concentration_ref!$1:$1048576,MATCH('Curvas de concentracion'!$C148,concentration_ref!$A:$A,0),MATCH('Curvas de concentracion'!T$72,concentration_ref!$1:$1,0))</f>
        <v>0.99251393508626151</v>
      </c>
      <c r="U148" s="1">
        <f>INDEX(concentration_ref!$1:$1048576,MATCH('Curvas de concentracion'!$C148,concentration_ref!$A:$A,0),MATCH('Curvas de concentracion'!U$72,concentration_ref!$1:$1,0))</f>
        <v>0.36739293878216012</v>
      </c>
    </row>
    <row r="149" spans="3:21" x14ac:dyDescent="0.35">
      <c r="C149" s="1">
        <v>75</v>
      </c>
      <c r="D149" s="1">
        <f>INDEX(concentration!$1:$1048576,MATCH('Curvas de concentracion'!$C149,concentration!$A:$A,0),MATCH('Curvas de concentracion'!D$72,concentration!$1:$1,0))</f>
        <v>3.1910837137005092E-2</v>
      </c>
      <c r="E149" s="1">
        <f>INDEX(concentration!$1:$1048576,MATCH('Curvas de concentracion'!$C149,concentration!$A:$A,0),MATCH('Curvas de concentracion'!E$72,concentration!$1:$1,0))</f>
        <v>0.38913455450327811</v>
      </c>
      <c r="F149" s="1">
        <f>INDEX(concentration!$1:$1048576,MATCH('Curvas de concentracion'!$C149,concentration!$A:$A,0),MATCH('Curvas de concentracion'!F$72,concentration!$1:$1,0))</f>
        <v>0.38440189985412926</v>
      </c>
      <c r="G149" s="1">
        <f>INDEX(concentration!$1:$1048576,MATCH('Curvas de concentracion'!$C149,concentration!$A:$A,0),MATCH('Curvas de concentracion'!G$72,concentration!$1:$1,0))</f>
        <v>0.37885100507274938</v>
      </c>
      <c r="Q149" s="1">
        <v>75</v>
      </c>
      <c r="R149" s="1">
        <f>INDEX(concentration_ref!$1:$1048576,MATCH('Curvas de concentracion'!$C149,concentration_ref!$A:$A,0),MATCH('Curvas de concentracion'!R$72,concentration_ref!$1:$1,0))</f>
        <v>5.4236226835611733E-3</v>
      </c>
      <c r="S149" s="1">
        <f>INDEX(concentration_ref!$1:$1048576,MATCH('Curvas de concentracion'!$C149,concentration_ref!$A:$A,0),MATCH('Curvas de concentracion'!S$72,concentration_ref!$1:$1,0))</f>
        <v>5.4941841196599416E-2</v>
      </c>
      <c r="T149" s="1">
        <f>INDEX(concentration_ref!$1:$1048576,MATCH('Curvas de concentracion'!$C149,concentration_ref!$A:$A,0),MATCH('Curvas de concentracion'!T$72,concentration_ref!$1:$1,0))</f>
        <v>0.99251393508626151</v>
      </c>
      <c r="U149" s="1">
        <f>INDEX(concentration_ref!$1:$1048576,MATCH('Curvas de concentracion'!$C149,concentration_ref!$A:$A,0),MATCH('Curvas de concentracion'!U$72,concentration_ref!$1:$1,0))</f>
        <v>0.37885100507274938</v>
      </c>
    </row>
    <row r="150" spans="3:21" x14ac:dyDescent="0.35">
      <c r="C150" s="1">
        <v>76</v>
      </c>
      <c r="D150" s="1">
        <f>INDEX(concentration!$1:$1048576,MATCH('Curvas de concentracion'!$C150,concentration!$A:$A,0),MATCH('Curvas de concentracion'!D$72,concentration!$1:$1,0))</f>
        <v>3.575485807005193E-2</v>
      </c>
      <c r="E150" s="1">
        <f>INDEX(concentration!$1:$1048576,MATCH('Curvas de concentracion'!$C150,concentration!$A:$A,0),MATCH('Curvas de concentracion'!E$72,concentration!$1:$1,0))</f>
        <v>0.40082384659010728</v>
      </c>
      <c r="F150" s="1">
        <f>INDEX(concentration!$1:$1048576,MATCH('Curvas de concentracion'!$C150,concentration!$A:$A,0),MATCH('Curvas de concentracion'!F$72,concentration!$1:$1,0))</f>
        <v>0.39609777849342659</v>
      </c>
      <c r="G150" s="1">
        <f>INDEX(concentration!$1:$1048576,MATCH('Curvas de concentracion'!$C150,concentration!$A:$A,0),MATCH('Curvas de concentracion'!G$72,concentration!$1:$1,0))</f>
        <v>0.39039607918879043</v>
      </c>
      <c r="Q150" s="1">
        <v>76</v>
      </c>
      <c r="R150" s="1">
        <f>INDEX(concentration_ref!$1:$1048576,MATCH('Curvas de concentracion'!$C150,concentration_ref!$A:$A,0),MATCH('Curvas de concentracion'!R$72,concentration_ref!$1:$1,0))</f>
        <v>5.4236226835611733E-3</v>
      </c>
      <c r="S150" s="1">
        <f>INDEX(concentration_ref!$1:$1048576,MATCH('Curvas de concentracion'!$C150,concentration_ref!$A:$A,0),MATCH('Curvas de concentracion'!S$72,concentration_ref!$1:$1,0))</f>
        <v>5.7286630171252552E-2</v>
      </c>
      <c r="T150" s="1">
        <f>INDEX(concentration_ref!$1:$1048576,MATCH('Curvas de concentracion'!$C150,concentration_ref!$A:$A,0),MATCH('Curvas de concentracion'!T$72,concentration_ref!$1:$1,0))</f>
        <v>0.99251393508626151</v>
      </c>
      <c r="U150" s="1">
        <f>INDEX(concentration_ref!$1:$1048576,MATCH('Curvas de concentracion'!$C150,concentration_ref!$A:$A,0),MATCH('Curvas de concentracion'!U$72,concentration_ref!$1:$1,0))</f>
        <v>0.39039607918879043</v>
      </c>
    </row>
    <row r="151" spans="3:21" x14ac:dyDescent="0.35">
      <c r="C151" s="1">
        <v>77</v>
      </c>
      <c r="D151" s="1">
        <f>INDEX(concentration!$1:$1048576,MATCH('Curvas de concentracion'!$C151,concentration!$A:$A,0),MATCH('Curvas de concentracion'!D$72,concentration!$1:$1,0))</f>
        <v>3.9346798479916338E-2</v>
      </c>
      <c r="E151" s="1">
        <f>INDEX(concentration!$1:$1048576,MATCH('Curvas de concentracion'!$C151,concentration!$A:$A,0),MATCH('Curvas de concentracion'!E$72,concentration!$1:$1,0))</f>
        <v>0.4124702825050563</v>
      </c>
      <c r="F151" s="1">
        <f>INDEX(concentration!$1:$1048576,MATCH('Curvas de concentracion'!$C151,concentration!$A:$A,0),MATCH('Curvas de concentracion'!F$72,concentration!$1:$1,0))</f>
        <v>0.40795746657854609</v>
      </c>
      <c r="G151" s="1">
        <f>INDEX(concentration!$1:$1048576,MATCH('Curvas de concentracion'!$C151,concentration!$A:$A,0),MATCH('Curvas de concentracion'!G$72,concentration!$1:$1,0))</f>
        <v>0.40228357642300122</v>
      </c>
      <c r="Q151" s="1">
        <v>77</v>
      </c>
      <c r="R151" s="1">
        <f>INDEX(concentration_ref!$1:$1048576,MATCH('Curvas de concentracion'!$C151,concentration_ref!$A:$A,0),MATCH('Curvas de concentracion'!R$72,concentration_ref!$1:$1,0))</f>
        <v>5.4236226835611733E-3</v>
      </c>
      <c r="S151" s="1">
        <f>INDEX(concentration_ref!$1:$1048576,MATCH('Curvas de concentracion'!$C151,concentration_ref!$A:$A,0),MATCH('Curvas de concentracion'!S$72,concentration_ref!$1:$1,0))</f>
        <v>5.950543389796141E-2</v>
      </c>
      <c r="T151" s="1">
        <f>INDEX(concentration_ref!$1:$1048576,MATCH('Curvas de concentracion'!$C151,concentration_ref!$A:$A,0),MATCH('Curvas de concentracion'!T$72,concentration_ref!$1:$1,0))</f>
        <v>0.99251393508626151</v>
      </c>
      <c r="U151" s="1">
        <f>INDEX(concentration_ref!$1:$1048576,MATCH('Curvas de concentracion'!$C151,concentration_ref!$A:$A,0),MATCH('Curvas de concentracion'!U$72,concentration_ref!$1:$1,0))</f>
        <v>0.40228357642300122</v>
      </c>
    </row>
    <row r="152" spans="3:21" x14ac:dyDescent="0.35">
      <c r="C152" s="1">
        <v>78</v>
      </c>
      <c r="D152" s="1">
        <f>INDEX(concentration!$1:$1048576,MATCH('Curvas de concentracion'!$C152,concentration!$A:$A,0),MATCH('Curvas de concentracion'!D$72,concentration!$1:$1,0))</f>
        <v>4.3135889786123371E-2</v>
      </c>
      <c r="E152" s="1">
        <f>INDEX(concentration!$1:$1048576,MATCH('Curvas de concentracion'!$C152,concentration!$A:$A,0),MATCH('Curvas de concentracion'!E$72,concentration!$1:$1,0))</f>
        <v>0.42422935656897198</v>
      </c>
      <c r="F152" s="1">
        <f>INDEX(concentration!$1:$1048576,MATCH('Curvas de concentracion'!$C152,concentration!$A:$A,0),MATCH('Curvas de concentracion'!F$72,concentration!$1:$1,0))</f>
        <v>0.42009746887502725</v>
      </c>
      <c r="G152" s="1">
        <f>INDEX(concentration!$1:$1048576,MATCH('Curvas de concentracion'!$C152,concentration!$A:$A,0),MATCH('Curvas de concentracion'!G$72,concentration!$1:$1,0))</f>
        <v>0.41449805310316556</v>
      </c>
      <c r="Q152" s="1">
        <v>78</v>
      </c>
      <c r="R152" s="1">
        <f>INDEX(concentration_ref!$1:$1048576,MATCH('Curvas de concentracion'!$C152,concentration_ref!$A:$A,0),MATCH('Curvas de concentracion'!R$72,concentration_ref!$1:$1,0))</f>
        <v>5.4236226835611733E-3</v>
      </c>
      <c r="S152" s="1">
        <f>INDEX(concentration_ref!$1:$1048576,MATCH('Curvas de concentracion'!$C152,concentration_ref!$A:$A,0),MATCH('Curvas de concentracion'!S$72,concentration_ref!$1:$1,0))</f>
        <v>6.5096394175074485E-2</v>
      </c>
      <c r="T152" s="1">
        <f>INDEX(concentration_ref!$1:$1048576,MATCH('Curvas de concentracion'!$C152,concentration_ref!$A:$A,0),MATCH('Curvas de concentracion'!T$72,concentration_ref!$1:$1,0))</f>
        <v>0.99310373717718037</v>
      </c>
      <c r="U152" s="1">
        <f>INDEX(concentration_ref!$1:$1048576,MATCH('Curvas de concentracion'!$C152,concentration_ref!$A:$A,0),MATCH('Curvas de concentracion'!U$72,concentration_ref!$1:$1,0))</f>
        <v>0.41449805310316556</v>
      </c>
    </row>
    <row r="153" spans="3:21" x14ac:dyDescent="0.35">
      <c r="C153" s="1">
        <v>79</v>
      </c>
      <c r="D153" s="1">
        <f>INDEX(concentration!$1:$1048576,MATCH('Curvas de concentracion'!$C153,concentration!$A:$A,0),MATCH('Curvas de concentracion'!D$72,concentration!$1:$1,0))</f>
        <v>4.7808148736450749E-2</v>
      </c>
      <c r="E153" s="1">
        <f>INDEX(concentration!$1:$1048576,MATCH('Curvas de concentracion'!$C153,concentration!$A:$A,0),MATCH('Curvas de concentracion'!E$72,concentration!$1:$1,0))</f>
        <v>0.43632898038447993</v>
      </c>
      <c r="F153" s="1">
        <f>INDEX(concentration!$1:$1048576,MATCH('Curvas de concentracion'!$C153,concentration!$A:$A,0),MATCH('Curvas de concentracion'!F$72,concentration!$1:$1,0))</f>
        <v>0.43261341585033436</v>
      </c>
      <c r="G153" s="1">
        <f>INDEX(concentration!$1:$1048576,MATCH('Curvas de concentracion'!$C153,concentration!$A:$A,0),MATCH('Curvas de concentracion'!G$72,concentration!$1:$1,0))</f>
        <v>0.4270698275837197</v>
      </c>
      <c r="Q153" s="1">
        <v>79</v>
      </c>
      <c r="R153" s="1">
        <f>INDEX(concentration_ref!$1:$1048576,MATCH('Curvas de concentracion'!$C153,concentration_ref!$A:$A,0),MATCH('Curvas de concentracion'!R$72,concentration_ref!$1:$1,0))</f>
        <v>5.4236226835611733E-3</v>
      </c>
      <c r="S153" s="1">
        <f>INDEX(concentration_ref!$1:$1048576,MATCH('Curvas de concentracion'!$C153,concentration_ref!$A:$A,0),MATCH('Curvas de concentracion'!S$72,concentration_ref!$1:$1,0))</f>
        <v>7.123646458501183E-2</v>
      </c>
      <c r="T153" s="1">
        <f>INDEX(concentration_ref!$1:$1048576,MATCH('Curvas de concentracion'!$C153,concentration_ref!$A:$A,0),MATCH('Curvas de concentracion'!T$72,concentration_ref!$1:$1,0))</f>
        <v>0.99354768065384702</v>
      </c>
      <c r="U153" s="1">
        <f>INDEX(concentration_ref!$1:$1048576,MATCH('Curvas de concentracion'!$C153,concentration_ref!$A:$A,0),MATCH('Curvas de concentracion'!U$72,concentration_ref!$1:$1,0))</f>
        <v>0.4270698275837197</v>
      </c>
    </row>
    <row r="154" spans="3:21" x14ac:dyDescent="0.35">
      <c r="C154" s="1">
        <v>80</v>
      </c>
      <c r="D154" s="1">
        <f>INDEX(concentration!$1:$1048576,MATCH('Curvas de concentracion'!$C154,concentration!$A:$A,0),MATCH('Curvas de concentracion'!D$72,concentration!$1:$1,0))</f>
        <v>4.9866104296783627E-2</v>
      </c>
      <c r="E154" s="1">
        <f>INDEX(concentration!$1:$1048576,MATCH('Curvas de concentracion'!$C154,concentration!$A:$A,0),MATCH('Curvas de concentracion'!E$72,concentration!$1:$1,0))</f>
        <v>0.44946670787092075</v>
      </c>
      <c r="F154" s="1">
        <f>INDEX(concentration!$1:$1048576,MATCH('Curvas de concentracion'!$C154,concentration!$A:$A,0),MATCH('Curvas de concentracion'!F$72,concentration!$1:$1,0))</f>
        <v>0.44599409065096346</v>
      </c>
      <c r="G154" s="1">
        <f>INDEX(concentration!$1:$1048576,MATCH('Curvas de concentracion'!$C154,concentration!$A:$A,0),MATCH('Curvas de concentracion'!G$72,concentration!$1:$1,0))</f>
        <v>0.44034359153378416</v>
      </c>
      <c r="Q154" s="1">
        <v>80</v>
      </c>
      <c r="R154" s="1">
        <f>INDEX(concentration_ref!$1:$1048576,MATCH('Curvas de concentracion'!$C154,concentration_ref!$A:$A,0),MATCH('Curvas de concentracion'!R$72,concentration_ref!$1:$1,0))</f>
        <v>5.4236226835611733E-3</v>
      </c>
      <c r="S154" s="1">
        <f>INDEX(concentration_ref!$1:$1048576,MATCH('Curvas de concentracion'!$C154,concentration_ref!$A:$A,0),MATCH('Curvas de concentracion'!S$72,concentration_ref!$1:$1,0))</f>
        <v>7.4928066318162817E-2</v>
      </c>
      <c r="T154" s="1">
        <f>INDEX(concentration_ref!$1:$1048576,MATCH('Curvas de concentracion'!$C154,concentration_ref!$A:$A,0),MATCH('Curvas de concentracion'!T$72,concentration_ref!$1:$1,0))</f>
        <v>0.99402883499117556</v>
      </c>
      <c r="U154" s="1">
        <f>INDEX(concentration_ref!$1:$1048576,MATCH('Curvas de concentracion'!$C154,concentration_ref!$A:$A,0),MATCH('Curvas de concentracion'!U$72,concentration_ref!$1:$1,0))</f>
        <v>0.44034359153378416</v>
      </c>
    </row>
    <row r="155" spans="3:21" x14ac:dyDescent="0.35">
      <c r="C155" s="1">
        <v>81</v>
      </c>
      <c r="D155" s="1">
        <f>INDEX(concentration!$1:$1048576,MATCH('Curvas de concentracion'!$C155,concentration!$A:$A,0),MATCH('Curvas de concentracion'!D$72,concentration!$1:$1,0))</f>
        <v>5.6471753657111962E-2</v>
      </c>
      <c r="E155" s="1">
        <f>INDEX(concentration!$1:$1048576,MATCH('Curvas de concentracion'!$C155,concentration!$A:$A,0),MATCH('Curvas de concentracion'!E$72,concentration!$1:$1,0))</f>
        <v>0.46240217135167017</v>
      </c>
      <c r="F155" s="1">
        <f>INDEX(concentration!$1:$1048576,MATCH('Curvas de concentracion'!$C155,concentration!$A:$A,0),MATCH('Curvas de concentracion'!F$72,concentration!$1:$1,0))</f>
        <v>0.45940321158055425</v>
      </c>
      <c r="G155" s="1">
        <f>INDEX(concentration!$1:$1048576,MATCH('Curvas de concentracion'!$C155,concentration!$A:$A,0),MATCH('Curvas de concentracion'!G$72,concentration!$1:$1,0))</f>
        <v>0.45390069775050873</v>
      </c>
      <c r="Q155" s="1">
        <v>81</v>
      </c>
      <c r="R155" s="1">
        <f>INDEX(concentration_ref!$1:$1048576,MATCH('Curvas de concentracion'!$C155,concentration_ref!$A:$A,0),MATCH('Curvas de concentracion'!R$72,concentration_ref!$1:$1,0))</f>
        <v>5.4236226835611733E-3</v>
      </c>
      <c r="S155" s="1">
        <f>INDEX(concentration_ref!$1:$1048576,MATCH('Curvas de concentracion'!$C155,concentration_ref!$A:$A,0),MATCH('Curvas de concentracion'!S$72,concentration_ref!$1:$1,0))</f>
        <v>7.7844781694437953E-2</v>
      </c>
      <c r="T155" s="1">
        <f>INDEX(concentration_ref!$1:$1048576,MATCH('Curvas de concentracion'!$C155,concentration_ref!$A:$A,0),MATCH('Curvas de concentracion'!T$72,concentration_ref!$1:$1,0))</f>
        <v>0.99402883499117556</v>
      </c>
      <c r="U155" s="1">
        <f>INDEX(concentration_ref!$1:$1048576,MATCH('Curvas de concentracion'!$C155,concentration_ref!$A:$A,0),MATCH('Curvas de concentracion'!U$72,concentration_ref!$1:$1,0))</f>
        <v>0.45390069775050873</v>
      </c>
    </row>
    <row r="156" spans="3:21" x14ac:dyDescent="0.35">
      <c r="C156" s="1">
        <v>82</v>
      </c>
      <c r="D156" s="1">
        <f>INDEX(concentration!$1:$1048576,MATCH('Curvas de concentracion'!$C156,concentration!$A:$A,0),MATCH('Curvas de concentracion'!D$72,concentration!$1:$1,0))</f>
        <v>5.7821174544515429E-2</v>
      </c>
      <c r="E156" s="1">
        <f>INDEX(concentration!$1:$1048576,MATCH('Curvas de concentracion'!$C156,concentration!$A:$A,0),MATCH('Curvas de concentracion'!E$72,concentration!$1:$1,0))</f>
        <v>0.47581196789109298</v>
      </c>
      <c r="F156" s="1">
        <f>INDEX(concentration!$1:$1048576,MATCH('Curvas de concentracion'!$C156,concentration!$A:$A,0),MATCH('Curvas de concentracion'!F$72,concentration!$1:$1,0))</f>
        <v>0.4731195584668465</v>
      </c>
      <c r="G156" s="1">
        <f>INDEX(concentration!$1:$1048576,MATCH('Curvas de concentracion'!$C156,concentration!$A:$A,0),MATCH('Curvas de concentracion'!G$72,concentration!$1:$1,0))</f>
        <v>0.46782939010865326</v>
      </c>
      <c r="Q156" s="1">
        <v>82</v>
      </c>
      <c r="R156" s="1">
        <f>INDEX(concentration_ref!$1:$1048576,MATCH('Curvas de concentracion'!$C156,concentration_ref!$A:$A,0),MATCH('Curvas de concentracion'!R$72,concentration_ref!$1:$1,0))</f>
        <v>5.4236226835611733E-3</v>
      </c>
      <c r="S156" s="1">
        <f>INDEX(concentration_ref!$1:$1048576,MATCH('Curvas de concentracion'!$C156,concentration_ref!$A:$A,0),MATCH('Curvas de concentracion'!S$72,concentration_ref!$1:$1,0))</f>
        <v>8.0252058223362607E-2</v>
      </c>
      <c r="T156" s="1">
        <f>INDEX(concentration_ref!$1:$1048576,MATCH('Curvas de concentracion'!$C156,concentration_ref!$A:$A,0),MATCH('Curvas de concentracion'!T$72,concentration_ref!$1:$1,0))</f>
        <v>0.99402883499117556</v>
      </c>
      <c r="U156" s="1">
        <f>INDEX(concentration_ref!$1:$1048576,MATCH('Curvas de concentracion'!$C156,concentration_ref!$A:$A,0),MATCH('Curvas de concentracion'!U$72,concentration_ref!$1:$1,0))</f>
        <v>0.46782939010865326</v>
      </c>
    </row>
    <row r="157" spans="3:21" x14ac:dyDescent="0.35">
      <c r="C157" s="1">
        <v>83</v>
      </c>
      <c r="D157" s="1">
        <f>INDEX(concentration!$1:$1048576,MATCH('Curvas de concentracion'!$C157,concentration!$A:$A,0),MATCH('Curvas de concentracion'!D$72,concentration!$1:$1,0))</f>
        <v>5.9394534414760634E-2</v>
      </c>
      <c r="E157" s="1">
        <f>INDEX(concentration!$1:$1048576,MATCH('Curvas de concentracion'!$C157,concentration!$A:$A,0),MATCH('Curvas de concentracion'!E$72,concentration!$1:$1,0))</f>
        <v>0.48938249008033757</v>
      </c>
      <c r="F157" s="1">
        <f>INDEX(concentration!$1:$1048576,MATCH('Curvas de concentracion'!$C157,concentration!$A:$A,0),MATCH('Curvas de concentracion'!F$72,concentration!$1:$1,0))</f>
        <v>0.48722619744543066</v>
      </c>
      <c r="G157" s="1">
        <f>INDEX(concentration!$1:$1048576,MATCH('Curvas de concentracion'!$C157,concentration!$A:$A,0),MATCH('Curvas de concentracion'!G$72,concentration!$1:$1,0))</f>
        <v>0.48217301222149633</v>
      </c>
      <c r="Q157" s="1">
        <v>83</v>
      </c>
      <c r="R157" s="1">
        <f>INDEX(concentration_ref!$1:$1048576,MATCH('Curvas de concentracion'!$C157,concentration_ref!$A:$A,0),MATCH('Curvas de concentracion'!R$72,concentration_ref!$1:$1,0))</f>
        <v>5.4236226835611733E-3</v>
      </c>
      <c r="S157" s="1">
        <f>INDEX(concentration_ref!$1:$1048576,MATCH('Curvas de concentracion'!$C157,concentration_ref!$A:$A,0),MATCH('Curvas de concentracion'!S$72,concentration_ref!$1:$1,0))</f>
        <v>8.2476115213708373E-2</v>
      </c>
      <c r="T157" s="1">
        <f>INDEX(concentration_ref!$1:$1048576,MATCH('Curvas de concentracion'!$C157,concentration_ref!$A:$A,0),MATCH('Curvas de concentracion'!T$72,concentration_ref!$1:$1,0))</f>
        <v>0.99402883499117556</v>
      </c>
      <c r="U157" s="1">
        <f>INDEX(concentration_ref!$1:$1048576,MATCH('Curvas de concentracion'!$C157,concentration_ref!$A:$A,0),MATCH('Curvas de concentracion'!U$72,concentration_ref!$1:$1,0))</f>
        <v>0.48217301222149633</v>
      </c>
    </row>
    <row r="158" spans="3:21" x14ac:dyDescent="0.35">
      <c r="C158" s="1">
        <v>84</v>
      </c>
      <c r="D158" s="1">
        <f>INDEX(concentration!$1:$1048576,MATCH('Curvas de concentracion'!$C158,concentration!$A:$A,0),MATCH('Curvas de concentracion'!D$72,concentration!$1:$1,0))</f>
        <v>6.3122211242111662E-2</v>
      </c>
      <c r="E158" s="1">
        <f>INDEX(concentration!$1:$1048576,MATCH('Curvas de concentracion'!$C158,concentration!$A:$A,0),MATCH('Curvas de concentracion'!E$72,concentration!$1:$1,0))</f>
        <v>0.50767544107018392</v>
      </c>
      <c r="F158" s="1">
        <f>INDEX(concentration!$1:$1048576,MATCH('Curvas de concentracion'!$C158,concentration!$A:$A,0),MATCH('Curvas de concentracion'!F$72,concentration!$1:$1,0))</f>
        <v>0.50152118088914632</v>
      </c>
      <c r="G158" s="1">
        <f>INDEX(concentration!$1:$1048576,MATCH('Curvas de concentracion'!$C158,concentration!$A:$A,0),MATCH('Curvas de concentracion'!G$72,concentration!$1:$1,0))</f>
        <v>0.49696539534180323</v>
      </c>
      <c r="Q158" s="1">
        <v>84</v>
      </c>
      <c r="R158" s="1">
        <f>INDEX(concentration_ref!$1:$1048576,MATCH('Curvas de concentracion'!$C158,concentration_ref!$A:$A,0),MATCH('Curvas de concentracion'!R$72,concentration_ref!$1:$1,0))</f>
        <v>9.8934257316953461E-2</v>
      </c>
      <c r="S158" s="1">
        <f>INDEX(concentration_ref!$1:$1048576,MATCH('Curvas de concentracion'!$C158,concentration_ref!$A:$A,0),MATCH('Curvas de concentracion'!S$72,concentration_ref!$1:$1,0))</f>
        <v>8.6246594370543925E-2</v>
      </c>
      <c r="T158" s="1">
        <f>INDEX(concentration_ref!$1:$1048576,MATCH('Curvas de concentracion'!$C158,concentration_ref!$A:$A,0),MATCH('Curvas de concentracion'!T$72,concentration_ref!$1:$1,0))</f>
        <v>0.99402883499117556</v>
      </c>
      <c r="U158" s="1">
        <f>INDEX(concentration_ref!$1:$1048576,MATCH('Curvas de concentracion'!$C158,concentration_ref!$A:$A,0),MATCH('Curvas de concentracion'!U$72,concentration_ref!$1:$1,0))</f>
        <v>0.49696539534180323</v>
      </c>
    </row>
    <row r="159" spans="3:21" x14ac:dyDescent="0.35">
      <c r="C159" s="1">
        <v>85</v>
      </c>
      <c r="D159" s="1">
        <f>INDEX(concentration!$1:$1048576,MATCH('Curvas de concentracion'!$C159,concentration!$A:$A,0),MATCH('Curvas de concentracion'!D$72,concentration!$1:$1,0))</f>
        <v>6.7192036955484563E-2</v>
      </c>
      <c r="E159" s="1">
        <f>INDEX(concentration!$1:$1048576,MATCH('Curvas de concentracion'!$C159,concentration!$A:$A,0),MATCH('Curvas de concentracion'!E$72,concentration!$1:$1,0))</f>
        <v>0.52227031617449993</v>
      </c>
      <c r="F159" s="1">
        <f>INDEX(concentration!$1:$1048576,MATCH('Curvas de concentracion'!$C159,concentration!$A:$A,0),MATCH('Curvas de concentracion'!F$72,concentration!$1:$1,0))</f>
        <v>0.51615368215148405</v>
      </c>
      <c r="G159" s="1">
        <f>INDEX(concentration!$1:$1048576,MATCH('Curvas de concentracion'!$C159,concentration!$A:$A,0),MATCH('Curvas de concentracion'!G$72,concentration!$1:$1,0))</f>
        <v>0.51167607229020962</v>
      </c>
      <c r="Q159" s="1">
        <v>85</v>
      </c>
      <c r="R159" s="1">
        <f>INDEX(concentration_ref!$1:$1048576,MATCH('Curvas de concentracion'!$C159,concentration_ref!$A:$A,0),MATCH('Curvas de concentracion'!R$72,concentration_ref!$1:$1,0))</f>
        <v>0.10057688368750876</v>
      </c>
      <c r="S159" s="1">
        <f>INDEX(concentration_ref!$1:$1048576,MATCH('Curvas de concentracion'!$C159,concentration_ref!$A:$A,0),MATCH('Curvas de concentracion'!S$72,concentration_ref!$1:$1,0))</f>
        <v>9.1125233515549575E-2</v>
      </c>
      <c r="T159" s="1">
        <f>INDEX(concentration_ref!$1:$1048576,MATCH('Curvas de concentracion'!$C159,concentration_ref!$A:$A,0),MATCH('Curvas de concentracion'!T$72,concentration_ref!$1:$1,0))</f>
        <v>0.9950274472727807</v>
      </c>
      <c r="U159" s="1">
        <f>INDEX(concentration_ref!$1:$1048576,MATCH('Curvas de concentracion'!$C159,concentration_ref!$A:$A,0),MATCH('Curvas de concentracion'!U$72,concentration_ref!$1:$1,0))</f>
        <v>0.51167607229020962</v>
      </c>
    </row>
    <row r="160" spans="3:21" x14ac:dyDescent="0.35">
      <c r="C160" s="1">
        <v>86</v>
      </c>
      <c r="D160" s="1">
        <f>INDEX(concentration!$1:$1048576,MATCH('Curvas de concentracion'!$C160,concentration!$A:$A,0),MATCH('Curvas de concentracion'!D$72,concentration!$1:$1,0))</f>
        <v>7.733016815512414E-2</v>
      </c>
      <c r="E160" s="1">
        <f>INDEX(concentration!$1:$1048576,MATCH('Curvas de concentracion'!$C160,concentration!$A:$A,0),MATCH('Curvas de concentracion'!E$72,concentration!$1:$1,0))</f>
        <v>0.53824317684325518</v>
      </c>
      <c r="F160" s="1">
        <f>INDEX(concentration!$1:$1048576,MATCH('Curvas de concentracion'!$C160,concentration!$A:$A,0),MATCH('Curvas de concentracion'!F$72,concentration!$1:$1,0))</f>
        <v>0.53253688040442326</v>
      </c>
      <c r="G160" s="1">
        <f>INDEX(concentration!$1:$1048576,MATCH('Curvas de concentracion'!$C160,concentration!$A:$A,0),MATCH('Curvas de concentracion'!G$72,concentration!$1:$1,0))</f>
        <v>0.52821421004437841</v>
      </c>
      <c r="Q160" s="1">
        <v>86</v>
      </c>
      <c r="R160" s="1">
        <f>INDEX(concentration_ref!$1:$1048576,MATCH('Curvas de concentracion'!$C160,concentration_ref!$A:$A,0),MATCH('Curvas de concentracion'!R$72,concentration_ref!$1:$1,0))</f>
        <v>0.10057688368750876</v>
      </c>
      <c r="S160" s="1">
        <f>INDEX(concentration_ref!$1:$1048576,MATCH('Curvas de concentracion'!$C160,concentration_ref!$A:$A,0),MATCH('Curvas de concentracion'!S$72,concentration_ref!$1:$1,0))</f>
        <v>0.10287771217402152</v>
      </c>
      <c r="T160" s="1">
        <f>INDEX(concentration_ref!$1:$1048576,MATCH('Curvas de concentracion'!$C160,concentration_ref!$A:$A,0),MATCH('Curvas de concentracion'!T$72,concentration_ref!$1:$1,0))</f>
        <v>0.9950274472727807</v>
      </c>
      <c r="U160" s="1">
        <f>INDEX(concentration_ref!$1:$1048576,MATCH('Curvas de concentracion'!$C160,concentration_ref!$A:$A,0),MATCH('Curvas de concentracion'!U$72,concentration_ref!$1:$1,0))</f>
        <v>0.52821421004437841</v>
      </c>
    </row>
    <row r="161" spans="3:21" x14ac:dyDescent="0.35">
      <c r="C161" s="1">
        <v>87</v>
      </c>
      <c r="D161" s="1">
        <f>INDEX(concentration!$1:$1048576,MATCH('Curvas de concentracion'!$C161,concentration!$A:$A,0),MATCH('Curvas de concentracion'!D$72,concentration!$1:$1,0))</f>
        <v>7.9542284628063689E-2</v>
      </c>
      <c r="E161" s="1">
        <f>INDEX(concentration!$1:$1048576,MATCH('Curvas de concentracion'!$C161,concentration!$A:$A,0),MATCH('Curvas de concentracion'!E$72,concentration!$1:$1,0))</f>
        <v>0.55446333542318771</v>
      </c>
      <c r="F161" s="1">
        <f>INDEX(concentration!$1:$1048576,MATCH('Curvas de concentracion'!$C161,concentration!$A:$A,0),MATCH('Curvas de concentracion'!F$72,concentration!$1:$1,0))</f>
        <v>0.54897151579302439</v>
      </c>
      <c r="G161" s="1">
        <f>INDEX(concentration!$1:$1048576,MATCH('Curvas de concentracion'!$C161,concentration!$A:$A,0),MATCH('Curvas de concentracion'!G$72,concentration!$1:$1,0))</f>
        <v>0.54486561711330606</v>
      </c>
      <c r="Q161" s="1">
        <v>87</v>
      </c>
      <c r="R161" s="1">
        <f>INDEX(concentration_ref!$1:$1048576,MATCH('Curvas de concentracion'!$C161,concentration_ref!$A:$A,0),MATCH('Curvas de concentracion'!R$72,concentration_ref!$1:$1,0))</f>
        <v>0.10057688368750876</v>
      </c>
      <c r="S161" s="1">
        <f>INDEX(concentration_ref!$1:$1048576,MATCH('Curvas de concentracion'!$C161,concentration_ref!$A:$A,0),MATCH('Curvas de concentracion'!S$72,concentration_ref!$1:$1,0))</f>
        <v>0.10515575319506479</v>
      </c>
      <c r="T161" s="1">
        <f>INDEX(concentration_ref!$1:$1048576,MATCH('Curvas de concentracion'!$C161,concentration_ref!$A:$A,0),MATCH('Curvas de concentracion'!T$72,concentration_ref!$1:$1,0))</f>
        <v>0.9950274472727807</v>
      </c>
      <c r="U161" s="1">
        <f>INDEX(concentration_ref!$1:$1048576,MATCH('Curvas de concentracion'!$C161,concentration_ref!$A:$A,0),MATCH('Curvas de concentracion'!U$72,concentration_ref!$1:$1,0))</f>
        <v>0.54486561711330606</v>
      </c>
    </row>
    <row r="162" spans="3:21" x14ac:dyDescent="0.35">
      <c r="C162" s="1">
        <v>88</v>
      </c>
      <c r="D162" s="1">
        <f>INDEX(concentration!$1:$1048576,MATCH('Curvas de concentracion'!$C162,concentration!$A:$A,0),MATCH('Curvas de concentracion'!D$72,concentration!$1:$1,0))</f>
        <v>8.6049057287114553E-2</v>
      </c>
      <c r="E162" s="1">
        <f>INDEX(concentration!$1:$1048576,MATCH('Curvas de concentracion'!$C162,concentration!$A:$A,0),MATCH('Curvas de concentracion'!E$72,concentration!$1:$1,0))</f>
        <v>0.57102830687229422</v>
      </c>
      <c r="F162" s="1">
        <f>INDEX(concentration!$1:$1048576,MATCH('Curvas de concentracion'!$C162,concentration!$A:$A,0),MATCH('Curvas de concentracion'!F$72,concentration!$1:$1,0))</f>
        <v>0.56605305474841605</v>
      </c>
      <c r="G162" s="1">
        <f>INDEX(concentration!$1:$1048576,MATCH('Curvas de concentracion'!$C162,concentration!$A:$A,0),MATCH('Curvas de concentracion'!G$72,concentration!$1:$1,0))</f>
        <v>0.56221851349421115</v>
      </c>
      <c r="Q162" s="1">
        <v>88</v>
      </c>
      <c r="R162" s="1">
        <f>INDEX(concentration_ref!$1:$1048576,MATCH('Curvas de concentracion'!$C162,concentration_ref!$A:$A,0),MATCH('Curvas de concentracion'!R$72,concentration_ref!$1:$1,0))</f>
        <v>0.10057688368750876</v>
      </c>
      <c r="S162" s="1">
        <f>INDEX(concentration_ref!$1:$1048576,MATCH('Curvas de concentracion'!$C162,concentration_ref!$A:$A,0),MATCH('Curvas de concentracion'!S$72,concentration_ref!$1:$1,0))</f>
        <v>0.11096735813001897</v>
      </c>
      <c r="T162" s="1">
        <f>INDEX(concentration_ref!$1:$1048576,MATCH('Curvas de concentracion'!$C162,concentration_ref!$A:$A,0),MATCH('Curvas de concentracion'!T$72,concentration_ref!$1:$1,0))</f>
        <v>0.9950274472727807</v>
      </c>
      <c r="U162" s="1">
        <f>INDEX(concentration_ref!$1:$1048576,MATCH('Curvas de concentracion'!$C162,concentration_ref!$A:$A,0),MATCH('Curvas de concentracion'!U$72,concentration_ref!$1:$1,0))</f>
        <v>0.56221851349421115</v>
      </c>
    </row>
    <row r="163" spans="3:21" x14ac:dyDescent="0.35">
      <c r="C163" s="1">
        <v>89</v>
      </c>
      <c r="D163" s="1">
        <f>INDEX(concentration!$1:$1048576,MATCH('Curvas de concentracion'!$C163,concentration!$A:$A,0),MATCH('Curvas de concentracion'!D$72,concentration!$1:$1,0))</f>
        <v>9.0001617594169192E-2</v>
      </c>
      <c r="E163" s="1">
        <f>INDEX(concentration!$1:$1048576,MATCH('Curvas de concentracion'!$C163,concentration!$A:$A,0),MATCH('Curvas de concentracion'!E$72,concentration!$1:$1,0))</f>
        <v>0.59201320575204941</v>
      </c>
      <c r="F163" s="1">
        <f>INDEX(concentration!$1:$1048576,MATCH('Curvas de concentracion'!$C163,concentration!$A:$A,0),MATCH('Curvas de concentracion'!F$72,concentration!$1:$1,0))</f>
        <v>0.58361504939608477</v>
      </c>
      <c r="G163" s="1">
        <f>INDEX(concentration!$1:$1048576,MATCH('Curvas de concentracion'!$C163,concentration!$A:$A,0),MATCH('Curvas de concentracion'!G$72,concentration!$1:$1,0))</f>
        <v>0.58026750369587021</v>
      </c>
      <c r="Q163" s="1">
        <v>89</v>
      </c>
      <c r="R163" s="1">
        <f>INDEX(concentration_ref!$1:$1048576,MATCH('Curvas de concentracion'!$C163,concentration_ref!$A:$A,0),MATCH('Curvas de concentracion'!R$72,concentration_ref!$1:$1,0))</f>
        <v>0.17635135889900869</v>
      </c>
      <c r="S163" s="1">
        <f>INDEX(concentration_ref!$1:$1048576,MATCH('Curvas de concentracion'!$C163,concentration_ref!$A:$A,0),MATCH('Curvas de concentracion'!S$72,concentration_ref!$1:$1,0))</f>
        <v>0.11758806644135915</v>
      </c>
      <c r="T163" s="1">
        <f>INDEX(concentration_ref!$1:$1048576,MATCH('Curvas de concentracion'!$C163,concentration_ref!$A:$A,0),MATCH('Curvas de concentracion'!T$72,concentration_ref!$1:$1,0))</f>
        <v>0.9950274472727807</v>
      </c>
      <c r="U163" s="1">
        <f>INDEX(concentration_ref!$1:$1048576,MATCH('Curvas de concentracion'!$C163,concentration_ref!$A:$A,0),MATCH('Curvas de concentracion'!U$72,concentration_ref!$1:$1,0))</f>
        <v>0.58026750369587021</v>
      </c>
    </row>
    <row r="164" spans="3:21" x14ac:dyDescent="0.35">
      <c r="C164" s="1">
        <v>90</v>
      </c>
      <c r="D164" s="1">
        <f>INDEX(concentration!$1:$1048576,MATCH('Curvas de concentracion'!$C164,concentration!$A:$A,0),MATCH('Curvas de concentracion'!D$72,concentration!$1:$1,0))</f>
        <v>0.10053474209674712</v>
      </c>
      <c r="E164" s="1">
        <f>INDEX(concentration!$1:$1048576,MATCH('Curvas de concentracion'!$C164,concentration!$A:$A,0),MATCH('Curvas de concentracion'!E$72,concentration!$1:$1,0))</f>
        <v>0.61015133305454783</v>
      </c>
      <c r="F164" s="1">
        <f>INDEX(concentration!$1:$1048576,MATCH('Curvas de concentracion'!$C164,concentration!$A:$A,0),MATCH('Curvas de concentracion'!F$72,concentration!$1:$1,0))</f>
        <v>0.60200756959591173</v>
      </c>
      <c r="G164" s="1">
        <f>INDEX(concentration!$1:$1048576,MATCH('Curvas de concentracion'!$C164,concentration!$A:$A,0),MATCH('Curvas de concentracion'!G$72,concentration!$1:$1,0))</f>
        <v>0.59900792193726848</v>
      </c>
      <c r="Q164" s="1">
        <v>90</v>
      </c>
      <c r="R164" s="1">
        <f>INDEX(concentration_ref!$1:$1048576,MATCH('Curvas de concentracion'!$C164,concentration_ref!$A:$A,0),MATCH('Curvas de concentracion'!R$72,concentration_ref!$1:$1,0))</f>
        <v>0.18556891121326083</v>
      </c>
      <c r="S164" s="1">
        <f>INDEX(concentration_ref!$1:$1048576,MATCH('Curvas de concentracion'!$C164,concentration_ref!$A:$A,0),MATCH('Curvas de concentracion'!S$72,concentration_ref!$1:$1,0))</f>
        <v>0.13113387447180941</v>
      </c>
      <c r="T164" s="1">
        <f>INDEX(concentration_ref!$1:$1048576,MATCH('Curvas de concentracion'!$C164,concentration_ref!$A:$A,0),MATCH('Curvas de concentracion'!T$72,concentration_ref!$1:$1,0))</f>
        <v>0.99812574675213017</v>
      </c>
      <c r="U164" s="1">
        <f>INDEX(concentration_ref!$1:$1048576,MATCH('Curvas de concentracion'!$C164,concentration_ref!$A:$A,0),MATCH('Curvas de concentracion'!U$72,concentration_ref!$1:$1,0))</f>
        <v>0.59900792193726848</v>
      </c>
    </row>
    <row r="165" spans="3:21" x14ac:dyDescent="0.35">
      <c r="C165" s="1">
        <v>91</v>
      </c>
      <c r="D165" s="1">
        <f>INDEX(concentration!$1:$1048576,MATCH('Curvas de concentracion'!$C165,concentration!$A:$A,0),MATCH('Curvas de concentracion'!D$72,concentration!$1:$1,0))</f>
        <v>0.1110746979526946</v>
      </c>
      <c r="E165" s="1">
        <f>INDEX(concentration!$1:$1048576,MATCH('Curvas de concentracion'!$C165,concentration!$A:$A,0),MATCH('Curvas de concentracion'!E$72,concentration!$1:$1,0))</f>
        <v>0.6301331940104723</v>
      </c>
      <c r="F165" s="1">
        <f>INDEX(concentration!$1:$1048576,MATCH('Curvas de concentracion'!$C165,concentration!$A:$A,0),MATCH('Curvas de concentracion'!F$72,concentration!$1:$1,0))</f>
        <v>0.62252802747856195</v>
      </c>
      <c r="G165" s="1">
        <f>INDEX(concentration!$1:$1048576,MATCH('Curvas de concentracion'!$C165,concentration!$A:$A,0),MATCH('Curvas de concentracion'!G$72,concentration!$1:$1,0))</f>
        <v>0.61991017483853683</v>
      </c>
      <c r="Q165" s="1">
        <v>91</v>
      </c>
      <c r="R165" s="1">
        <f>INDEX(concentration_ref!$1:$1048576,MATCH('Curvas de concentracion'!$C165,concentration_ref!$A:$A,0),MATCH('Curvas de concentracion'!R$72,concentration_ref!$1:$1,0))</f>
        <v>0.18774897310087793</v>
      </c>
      <c r="S165" s="1">
        <f>INDEX(concentration_ref!$1:$1048576,MATCH('Curvas de concentracion'!$C165,concentration_ref!$A:$A,0),MATCH('Curvas de concentracion'!S$72,concentration_ref!$1:$1,0))</f>
        <v>0.14538089317594899</v>
      </c>
      <c r="T165" s="1">
        <f>INDEX(concentration_ref!$1:$1048576,MATCH('Curvas de concentracion'!$C165,concentration_ref!$A:$A,0),MATCH('Curvas de concentracion'!T$72,concentration_ref!$1:$1,0))</f>
        <v>0.99812574675213017</v>
      </c>
      <c r="U165" s="1">
        <f>INDEX(concentration_ref!$1:$1048576,MATCH('Curvas de concentracion'!$C165,concentration_ref!$A:$A,0),MATCH('Curvas de concentracion'!U$72,concentration_ref!$1:$1,0))</f>
        <v>0.61991017483853683</v>
      </c>
    </row>
    <row r="166" spans="3:21" x14ac:dyDescent="0.35">
      <c r="C166" s="1">
        <v>92</v>
      </c>
      <c r="D166" s="1">
        <f>INDEX(concentration!$1:$1048576,MATCH('Curvas de concentracion'!$C166,concentration!$A:$A,0),MATCH('Curvas de concentracion'!D$72,concentration!$1:$1,0))</f>
        <v>0.14428897373417379</v>
      </c>
      <c r="E166" s="1">
        <f>INDEX(concentration!$1:$1048576,MATCH('Curvas de concentracion'!$C166,concentration!$A:$A,0),MATCH('Curvas de concentracion'!E$72,concentration!$1:$1,0))</f>
        <v>0.65087085882738305</v>
      </c>
      <c r="F166" s="1">
        <f>INDEX(concentration!$1:$1048576,MATCH('Curvas de concentracion'!$C166,concentration!$A:$A,0),MATCH('Curvas de concentracion'!F$72,concentration!$1:$1,0))</f>
        <v>0.64388854137960783</v>
      </c>
      <c r="G166" s="1">
        <f>INDEX(concentration!$1:$1048576,MATCH('Curvas de concentracion'!$C166,concentration!$A:$A,0),MATCH('Curvas de concentracion'!G$72,concentration!$1:$1,0))</f>
        <v>0.64139312034563323</v>
      </c>
      <c r="Q166" s="1">
        <v>92</v>
      </c>
      <c r="R166" s="1">
        <f>INDEX(concentration_ref!$1:$1048576,MATCH('Curvas de concentracion'!$C166,concentration_ref!$A:$A,0),MATCH('Curvas de concentracion'!R$72,concentration_ref!$1:$1,0))</f>
        <v>0.18774897310087793</v>
      </c>
      <c r="S166" s="1">
        <f>INDEX(concentration_ref!$1:$1048576,MATCH('Curvas de concentracion'!$C166,concentration_ref!$A:$A,0),MATCH('Curvas de concentracion'!S$72,concentration_ref!$1:$1,0))</f>
        <v>0.17244980434683171</v>
      </c>
      <c r="T166" s="1">
        <f>INDEX(concentration_ref!$1:$1048576,MATCH('Curvas de concentracion'!$C166,concentration_ref!$A:$A,0),MATCH('Curvas de concentracion'!T$72,concentration_ref!$1:$1,0))</f>
        <v>0.99812574675213017</v>
      </c>
      <c r="U166" s="1">
        <f>INDEX(concentration_ref!$1:$1048576,MATCH('Curvas de concentracion'!$C166,concentration_ref!$A:$A,0),MATCH('Curvas de concentracion'!U$72,concentration_ref!$1:$1,0))</f>
        <v>0.64139312034563323</v>
      </c>
    </row>
    <row r="167" spans="3:21" x14ac:dyDescent="0.35">
      <c r="C167" s="1">
        <v>93</v>
      </c>
      <c r="D167" s="1">
        <f>INDEX(concentration!$1:$1048576,MATCH('Curvas de concentracion'!$C167,concentration!$A:$A,0),MATCH('Curvas de concentracion'!D$72,concentration!$1:$1,0))</f>
        <v>0.15379011905103632</v>
      </c>
      <c r="E167" s="1">
        <f>INDEX(concentration!$1:$1048576,MATCH('Curvas de concentracion'!$C167,concentration!$A:$A,0),MATCH('Curvas de concentracion'!E$72,concentration!$1:$1,0))</f>
        <v>0.67243864421809496</v>
      </c>
      <c r="F167" s="1">
        <f>INDEX(concentration!$1:$1048576,MATCH('Curvas de concentracion'!$C167,concentration!$A:$A,0),MATCH('Curvas de concentracion'!F$72,concentration!$1:$1,0))</f>
        <v>0.66604961302801668</v>
      </c>
      <c r="G167" s="1">
        <f>INDEX(concentration!$1:$1048576,MATCH('Curvas de concentracion'!$C167,concentration!$A:$A,0),MATCH('Curvas de concentracion'!G$72,concentration!$1:$1,0))</f>
        <v>0.66362946884126273</v>
      </c>
      <c r="Q167" s="1">
        <v>93</v>
      </c>
      <c r="R167" s="1">
        <f>INDEX(concentration_ref!$1:$1048576,MATCH('Curvas de concentracion'!$C167,concentration_ref!$A:$A,0),MATCH('Curvas de concentracion'!R$72,concentration_ref!$1:$1,0))</f>
        <v>0.18939797689213461</v>
      </c>
      <c r="S167" s="1">
        <f>INDEX(concentration_ref!$1:$1048576,MATCH('Curvas de concentracion'!$C167,concentration_ref!$A:$A,0),MATCH('Curvas de concentracion'!S$72,concentration_ref!$1:$1,0))</f>
        <v>0.18261327550087506</v>
      </c>
      <c r="T167" s="1">
        <f>INDEX(concentration_ref!$1:$1048576,MATCH('Curvas de concentracion'!$C167,concentration_ref!$A:$A,0),MATCH('Curvas de concentracion'!T$72,concentration_ref!$1:$1,0))</f>
        <v>0.99812574675213017</v>
      </c>
      <c r="U167" s="1">
        <f>INDEX(concentration_ref!$1:$1048576,MATCH('Curvas de concentracion'!$C167,concentration_ref!$A:$A,0),MATCH('Curvas de concentracion'!U$72,concentration_ref!$1:$1,0))</f>
        <v>0.66362946884126273</v>
      </c>
    </row>
    <row r="168" spans="3:21" x14ac:dyDescent="0.35">
      <c r="C168" s="1">
        <v>94</v>
      </c>
      <c r="D168" s="1">
        <f>INDEX(concentration!$1:$1048576,MATCH('Curvas de concentracion'!$C168,concentration!$A:$A,0),MATCH('Curvas de concentracion'!D$72,concentration!$1:$1,0))</f>
        <v>0.18834854137024606</v>
      </c>
      <c r="E168" s="1">
        <f>INDEX(concentration!$1:$1048576,MATCH('Curvas de concentracion'!$C168,concentration!$A:$A,0),MATCH('Curvas de concentracion'!E$72,concentration!$1:$1,0))</f>
        <v>0.69560856520979164</v>
      </c>
      <c r="F168" s="1">
        <f>INDEX(concentration!$1:$1048576,MATCH('Curvas de concentracion'!$C168,concentration!$A:$A,0),MATCH('Curvas de concentracion'!F$72,concentration!$1:$1,0))</f>
        <v>0.68989707990725579</v>
      </c>
      <c r="G168" s="1">
        <f>INDEX(concentration!$1:$1048576,MATCH('Curvas de concentracion'!$C168,concentration!$A:$A,0),MATCH('Curvas de concentracion'!G$72,concentration!$1:$1,0))</f>
        <v>0.68770711862338019</v>
      </c>
      <c r="Q168" s="1">
        <v>94</v>
      </c>
      <c r="R168" s="1">
        <f>INDEX(concentration_ref!$1:$1048576,MATCH('Curvas de concentracion'!$C168,concentration_ref!$A:$A,0),MATCH('Curvas de concentracion'!R$72,concentration_ref!$1:$1,0))</f>
        <v>0.19072049615455502</v>
      </c>
      <c r="S168" s="1">
        <f>INDEX(concentration_ref!$1:$1048576,MATCH('Curvas de concentracion'!$C168,concentration_ref!$A:$A,0),MATCH('Curvas de concentracion'!S$72,concentration_ref!$1:$1,0))</f>
        <v>0.21101518888051904</v>
      </c>
      <c r="T168" s="1">
        <f>INDEX(concentration_ref!$1:$1048576,MATCH('Curvas de concentracion'!$C168,concentration_ref!$A:$A,0),MATCH('Curvas de concentracion'!T$72,concentration_ref!$1:$1,0))</f>
        <v>0.99940922296212564</v>
      </c>
      <c r="U168" s="1">
        <f>INDEX(concentration_ref!$1:$1048576,MATCH('Curvas de concentracion'!$C168,concentration_ref!$A:$A,0),MATCH('Curvas de concentracion'!U$72,concentration_ref!$1:$1,0))</f>
        <v>0.68770711862338019</v>
      </c>
    </row>
    <row r="169" spans="3:21" x14ac:dyDescent="0.35">
      <c r="C169" s="1">
        <v>95</v>
      </c>
      <c r="D169" s="1">
        <f>INDEX(concentration!$1:$1048576,MATCH('Curvas de concentracion'!$C169,concentration!$A:$A,0),MATCH('Curvas de concentracion'!D$72,concentration!$1:$1,0))</f>
        <v>0.21873947156864659</v>
      </c>
      <c r="E169" s="1">
        <f>INDEX(concentration!$1:$1048576,MATCH('Curvas de concentracion'!$C169,concentration!$A:$A,0),MATCH('Curvas de concentracion'!E$72,concentration!$1:$1,0))</f>
        <v>0.72257765779980576</v>
      </c>
      <c r="F169" s="1">
        <f>INDEX(concentration!$1:$1048576,MATCH('Curvas de concentracion'!$C169,concentration!$A:$A,0),MATCH('Curvas de concentracion'!F$72,concentration!$1:$1,0))</f>
        <v>0.7173113220968963</v>
      </c>
      <c r="G169" s="1">
        <f>INDEX(concentration!$1:$1048576,MATCH('Curvas de concentracion'!$C169,concentration!$A:$A,0),MATCH('Curvas de concentracion'!G$72,concentration!$1:$1,0))</f>
        <v>0.71537386656448554</v>
      </c>
      <c r="Q169" s="1">
        <v>95</v>
      </c>
      <c r="R169" s="1">
        <f>INDEX(concentration_ref!$1:$1048576,MATCH('Curvas de concentracion'!$C169,concentration_ref!$A:$A,0),MATCH('Curvas de concentracion'!R$72,concentration_ref!$1:$1,0))</f>
        <v>0.19578952132948774</v>
      </c>
      <c r="S169" s="1">
        <f>INDEX(concentration_ref!$1:$1048576,MATCH('Curvas de concentracion'!$C169,concentration_ref!$A:$A,0),MATCH('Curvas de concentracion'!S$72,concentration_ref!$1:$1,0))</f>
        <v>0.2341999384711744</v>
      </c>
      <c r="T169" s="1">
        <f>INDEX(concentration_ref!$1:$1048576,MATCH('Curvas de concentracion'!$C169,concentration_ref!$A:$A,0),MATCH('Curvas de concentracion'!T$72,concentration_ref!$1:$1,0))</f>
        <v>0.99940922296212564</v>
      </c>
      <c r="U169" s="1">
        <f>INDEX(concentration_ref!$1:$1048576,MATCH('Curvas de concentracion'!$C169,concentration_ref!$A:$A,0),MATCH('Curvas de concentracion'!U$72,concentration_ref!$1:$1,0))</f>
        <v>0.71537386656448554</v>
      </c>
    </row>
    <row r="170" spans="3:21" x14ac:dyDescent="0.35">
      <c r="C170" s="1">
        <v>96</v>
      </c>
      <c r="D170" s="1">
        <f>INDEX(concentration!$1:$1048576,MATCH('Curvas de concentracion'!$C170,concentration!$A:$A,0),MATCH('Curvas de concentracion'!D$72,concentration!$1:$1,0))</f>
        <v>0.23753461509419677</v>
      </c>
      <c r="E170" s="1">
        <f>INDEX(concentration!$1:$1048576,MATCH('Curvas de concentracion'!$C170,concentration!$A:$A,0),MATCH('Curvas de concentracion'!E$72,concentration!$1:$1,0))</f>
        <v>0.75092958261873577</v>
      </c>
      <c r="F170" s="1">
        <f>INDEX(concentration!$1:$1048576,MATCH('Curvas de concentracion'!$C170,concentration!$A:$A,0),MATCH('Curvas de concentracion'!F$72,concentration!$1:$1,0))</f>
        <v>0.74641639727146292</v>
      </c>
      <c r="G170" s="1">
        <f>INDEX(concentration!$1:$1048576,MATCH('Curvas de concentracion'!$C170,concentration!$A:$A,0),MATCH('Curvas de concentracion'!G$72,concentration!$1:$1,0))</f>
        <v>0.74461270935280199</v>
      </c>
      <c r="Q170" s="1">
        <v>96</v>
      </c>
      <c r="R170" s="1">
        <f>INDEX(concentration_ref!$1:$1048576,MATCH('Curvas de concentracion'!$C170,concentration_ref!$A:$A,0),MATCH('Curvas de concentracion'!R$72,concentration_ref!$1:$1,0))</f>
        <v>0.20024429788005824</v>
      </c>
      <c r="S170" s="1">
        <f>INDEX(concentration_ref!$1:$1048576,MATCH('Curvas de concentracion'!$C170,concentration_ref!$A:$A,0),MATCH('Curvas de concentracion'!S$72,concentration_ref!$1:$1,0))</f>
        <v>0.25616891287790433</v>
      </c>
      <c r="T170" s="1">
        <f>INDEX(concentration_ref!$1:$1048576,MATCH('Curvas de concentracion'!$C170,concentration_ref!$A:$A,0),MATCH('Curvas de concentracion'!T$72,concentration_ref!$1:$1,0))</f>
        <v>0.99940922296212564</v>
      </c>
      <c r="U170" s="1">
        <f>INDEX(concentration_ref!$1:$1048576,MATCH('Curvas de concentracion'!$C170,concentration_ref!$A:$A,0),MATCH('Curvas de concentracion'!U$72,concentration_ref!$1:$1,0))</f>
        <v>0.74461270935280199</v>
      </c>
    </row>
    <row r="171" spans="3:21" x14ac:dyDescent="0.35">
      <c r="C171" s="1">
        <v>97</v>
      </c>
      <c r="D171" s="1">
        <f>INDEX(concentration!$1:$1048576,MATCH('Curvas de concentracion'!$C171,concentration!$A:$A,0),MATCH('Curvas de concentracion'!D$72,concentration!$1:$1,0))</f>
        <v>0.29014131477248789</v>
      </c>
      <c r="E171" s="1">
        <f>INDEX(concentration!$1:$1048576,MATCH('Curvas de concentracion'!$C171,concentration!$A:$A,0),MATCH('Curvas de concentracion'!E$72,concentration!$1:$1,0))</f>
        <v>0.78416672602504844</v>
      </c>
      <c r="F171" s="1">
        <f>INDEX(concentration!$1:$1048576,MATCH('Curvas de concentracion'!$C171,concentration!$A:$A,0),MATCH('Curvas de concentracion'!F$72,concentration!$1:$1,0))</f>
        <v>0.77929063638373275</v>
      </c>
      <c r="G171" s="1">
        <f>INDEX(concentration!$1:$1048576,MATCH('Curvas de concentracion'!$C171,concentration!$A:$A,0),MATCH('Curvas de concentracion'!G$72,concentration!$1:$1,0))</f>
        <v>0.77797684898561237</v>
      </c>
      <c r="Q171" s="1">
        <v>97</v>
      </c>
      <c r="R171" s="1">
        <f>INDEX(concentration_ref!$1:$1048576,MATCH('Curvas de concentracion'!$C171,concentration_ref!$A:$A,0),MATCH('Curvas de concentracion'!R$72,concentration_ref!$1:$1,0))</f>
        <v>0.21843401364723342</v>
      </c>
      <c r="S171" s="1">
        <f>INDEX(concentration_ref!$1:$1048576,MATCH('Curvas de concentracion'!$C171,concentration_ref!$A:$A,0),MATCH('Curvas de concentracion'!S$72,concentration_ref!$1:$1,0))</f>
        <v>0.31035910592244181</v>
      </c>
      <c r="T171" s="1">
        <f>INDEX(concentration_ref!$1:$1048576,MATCH('Curvas de concentracion'!$C171,concentration_ref!$A:$A,0),MATCH('Curvas de concentracion'!T$72,concentration_ref!$1:$1,0))</f>
        <v>0.99940922296212564</v>
      </c>
      <c r="U171" s="1">
        <f>INDEX(concentration_ref!$1:$1048576,MATCH('Curvas de concentracion'!$C171,concentration_ref!$A:$A,0),MATCH('Curvas de concentracion'!U$72,concentration_ref!$1:$1,0))</f>
        <v>0.77797684898561237</v>
      </c>
    </row>
    <row r="172" spans="3:21" x14ac:dyDescent="0.35">
      <c r="C172" s="1">
        <v>98</v>
      </c>
      <c r="D172" s="1">
        <f>INDEX(concentration!$1:$1048576,MATCH('Curvas de concentracion'!$C172,concentration!$A:$A,0),MATCH('Curvas de concentracion'!D$72,concentration!$1:$1,0))</f>
        <v>0.34791595154127236</v>
      </c>
      <c r="E172" s="1">
        <f>INDEX(concentration!$1:$1048576,MATCH('Curvas de concentracion'!$C172,concentration!$A:$A,0),MATCH('Curvas de concentracion'!E$72,concentration!$1:$1,0))</f>
        <v>0.82291292970844643</v>
      </c>
      <c r="F172" s="1">
        <f>INDEX(concentration!$1:$1048576,MATCH('Curvas de concentracion'!$C172,concentration!$A:$A,0),MATCH('Curvas de concentracion'!F$72,concentration!$1:$1,0))</f>
        <v>0.81857683989377106</v>
      </c>
      <c r="G172" s="1">
        <f>INDEX(concentration!$1:$1048576,MATCH('Curvas de concentracion'!$C172,concentration!$A:$A,0),MATCH('Curvas de concentracion'!G$72,concentration!$1:$1,0))</f>
        <v>0.81755353348063342</v>
      </c>
      <c r="Q172" s="1">
        <v>98</v>
      </c>
      <c r="R172" s="1">
        <f>INDEX(concentration_ref!$1:$1048576,MATCH('Curvas de concentracion'!$C172,concentration_ref!$A:$A,0),MATCH('Curvas de concentracion'!R$72,concentration_ref!$1:$1,0))</f>
        <v>0.23437402451838149</v>
      </c>
      <c r="S172" s="1">
        <f>INDEX(concentration_ref!$1:$1048576,MATCH('Curvas de concentracion'!$C172,concentration_ref!$A:$A,0),MATCH('Curvas de concentracion'!S$72,concentration_ref!$1:$1,0))</f>
        <v>0.36582307181565288</v>
      </c>
      <c r="T172" s="1">
        <f>INDEX(concentration_ref!$1:$1048576,MATCH('Curvas de concentracion'!$C172,concentration_ref!$A:$A,0),MATCH('Curvas de concentracion'!T$72,concentration_ref!$1:$1,0))</f>
        <v>0.99940922296212564</v>
      </c>
      <c r="U172" s="1">
        <f>INDEX(concentration_ref!$1:$1048576,MATCH('Curvas de concentracion'!$C172,concentration_ref!$A:$A,0),MATCH('Curvas de concentracion'!U$72,concentration_ref!$1:$1,0))</f>
        <v>0.81755353348063342</v>
      </c>
    </row>
    <row r="173" spans="3:21" x14ac:dyDescent="0.35">
      <c r="C173" s="1">
        <v>99</v>
      </c>
      <c r="D173" s="1">
        <f>INDEX(concentration!$1:$1048576,MATCH('Curvas de concentracion'!$C173,concentration!$A:$A,0),MATCH('Curvas de concentracion'!D$72,concentration!$1:$1,0))</f>
        <v>0.62361841884241209</v>
      </c>
      <c r="E173" s="1">
        <f>INDEX(concentration!$1:$1048576,MATCH('Curvas de concentracion'!$C173,concentration!$A:$A,0),MATCH('Curvas de concentracion'!E$72,concentration!$1:$1,0))</f>
        <v>0.87554937523438003</v>
      </c>
      <c r="F173" s="1">
        <f>INDEX(concentration!$1:$1048576,MATCH('Curvas de concentracion'!$C173,concentration!$A:$A,0),MATCH('Curvas de concentracion'!F$72,concentration!$1:$1,0))</f>
        <v>0.87182568849165498</v>
      </c>
      <c r="G173" s="1">
        <f>INDEX(concentration!$1:$1048576,MATCH('Curvas de concentracion'!$C173,concentration!$A:$A,0),MATCH('Curvas de concentracion'!G$72,concentration!$1:$1,0))</f>
        <v>0.8713410381640081</v>
      </c>
      <c r="Q173" s="1">
        <v>99</v>
      </c>
      <c r="R173" s="1">
        <f>INDEX(concentration_ref!$1:$1048576,MATCH('Curvas de concentracion'!$C173,concentration_ref!$A:$A,0),MATCH('Curvas de concentracion'!R$72,concentration_ref!$1:$1,0))</f>
        <v>0.27681209139757401</v>
      </c>
      <c r="S173" s="1">
        <f>INDEX(concentration_ref!$1:$1048576,MATCH('Curvas de concentracion'!$C173,concentration_ref!$A:$A,0),MATCH('Curvas de concentracion'!S$72,concentration_ref!$1:$1,0))</f>
        <v>0.62741906965399974</v>
      </c>
      <c r="T173" s="1">
        <f>INDEX(concentration_ref!$1:$1048576,MATCH('Curvas de concentracion'!$C173,concentration_ref!$A:$A,0),MATCH('Curvas de concentracion'!T$72,concentration_ref!$1:$1,0))</f>
        <v>0.99940922296212564</v>
      </c>
      <c r="U173" s="1">
        <f>INDEX(concentration_ref!$1:$1048576,MATCH('Curvas de concentracion'!$C173,concentration_ref!$A:$A,0),MATCH('Curvas de concentracion'!U$72,concentration_ref!$1:$1,0))</f>
        <v>0.8713410381640081</v>
      </c>
    </row>
    <row r="174" spans="3:21" x14ac:dyDescent="0.35">
      <c r="C174" s="1">
        <v>100</v>
      </c>
      <c r="D174" s="1">
        <f>INDEX(concentration!$1:$1048576,MATCH('Curvas de concentracion'!$C174,concentration!$A:$A,0),MATCH('Curvas de concentracion'!D$72,concentration!$1:$1,0))</f>
        <v>1</v>
      </c>
      <c r="E174" s="1">
        <f>INDEX(concentration!$1:$1048576,MATCH('Curvas de concentracion'!$C174,concentration!$A:$A,0),MATCH('Curvas de concentracion'!E$72,concentration!$1:$1,0))</f>
        <v>0.99999999999999989</v>
      </c>
      <c r="F174" s="1">
        <f>INDEX(concentration!$1:$1048576,MATCH('Curvas de concentracion'!$C174,concentration!$A:$A,0),MATCH('Curvas de concentracion'!F$72,concentration!$1:$1,0))</f>
        <v>1</v>
      </c>
      <c r="G174" s="1">
        <f>INDEX(concentration!$1:$1048576,MATCH('Curvas de concentracion'!$C174,concentration!$A:$A,0),MATCH('Curvas de concentracion'!G$72,concentration!$1:$1,0))</f>
        <v>1</v>
      </c>
      <c r="Q174" s="1">
        <v>100</v>
      </c>
      <c r="R174" s="1">
        <f>INDEX(concentration_ref!$1:$1048576,MATCH('Curvas de concentracion'!$C174,concentration_ref!$A:$A,0),MATCH('Curvas de concentracion'!R$72,concentration_ref!$1:$1,0))</f>
        <v>1</v>
      </c>
      <c r="S174" s="1">
        <f>INDEX(concentration_ref!$1:$1048576,MATCH('Curvas de concentracion'!$C174,concentration_ref!$A:$A,0),MATCH('Curvas de concentracion'!S$72,concentration_ref!$1:$1,0))</f>
        <v>1</v>
      </c>
      <c r="T174" s="1">
        <f>INDEX(concentration_ref!$1:$1048576,MATCH('Curvas de concentracion'!$C174,concentration_ref!$A:$A,0),MATCH('Curvas de concentracion'!T$72,concentration_ref!$1:$1,0))</f>
        <v>1</v>
      </c>
      <c r="U174" s="1">
        <f>INDEX(concentration_ref!$1:$1048576,MATCH('Curvas de concentracion'!$C174,concentration_ref!$A:$A,0),MATCH('Curvas de concentracion'!U$72,concentration_ref!$1:$1,0))</f>
        <v>1</v>
      </c>
    </row>
    <row r="175" spans="3:21" x14ac:dyDescent="0.35">
      <c r="C175" s="1">
        <v>999</v>
      </c>
      <c r="D175" s="1">
        <f>INDEX(concentration!$1:$1048576,MATCH('Curvas de concentracion'!$C175,concentration!$A:$A,0),MATCH('Curvas de concentracion'!D$72,concentration!$1:$1,0))</f>
        <v>0.91933309118105921</v>
      </c>
      <c r="E175" s="1">
        <f>INDEX(concentration!$1:$1048576,MATCH('Curvas de concentracion'!$C175,concentration!$A:$A,0),MATCH('Curvas de concentracion'!E$72,concentration!$1:$1,0))</f>
        <v>0.49846484402911878</v>
      </c>
      <c r="F175" s="1">
        <f>INDEX(concentration!$1:$1048576,MATCH('Curvas de concentracion'!$C175,concentration!$A:$A,0),MATCH('Curvas de concentracion'!F$72,concentration!$1:$1,0))</f>
        <v>0.51056640823117072</v>
      </c>
      <c r="G175" s="1">
        <f>INDEX(concentration!$1:$1048576,MATCH('Curvas de concentracion'!$C175,concentration!$A:$A,0),MATCH('Curvas de concentracion'!G$72,concentration!$1:$1,0))</f>
        <v>0.51670760080926414</v>
      </c>
      <c r="Q175" s="1">
        <v>999</v>
      </c>
      <c r="R175" s="1">
        <f>INDEX(concentration_ref!$1:$1048576,MATCH('Curvas de concentracion'!$C175,concentration_ref!$A:$A,0),MATCH('Curvas de concentracion'!R$72,concentration_ref!$1:$1,0))</f>
        <v>0.93120425417412389</v>
      </c>
      <c r="S175" s="1">
        <f>INDEX(concentration_ref!$1:$1048576,MATCH('Curvas de concentracion'!$C175,concentration_ref!$A:$A,0),MATCH('Curvas de concentracion'!S$72,concentration_ref!$1:$1,0))</f>
        <v>0.89842106627261409</v>
      </c>
      <c r="T175" s="1">
        <f>INDEX(concentration_ref!$1:$1048576,MATCH('Curvas de concentracion'!$C175,concentration_ref!$A:$A,0),MATCH('Curvas de concentracion'!T$72,concentration_ref!$1:$1,0))</f>
        <v>-0.62972151407715238</v>
      </c>
      <c r="U175" s="1">
        <f>INDEX(concentration_ref!$1:$1048576,MATCH('Curvas de concentracion'!$C175,concentration_ref!$A:$A,0),MATCH('Curvas de concentracion'!U$72,concentration_ref!$1:$1,0))</f>
        <v>0.51670760080926414</v>
      </c>
    </row>
  </sheetData>
  <mergeCells count="11">
    <mergeCell ref="E15:I15"/>
    <mergeCell ref="C3:Y3"/>
    <mergeCell ref="C6:K6"/>
    <mergeCell ref="Q6:Y6"/>
    <mergeCell ref="E13:I13"/>
    <mergeCell ref="E14:I14"/>
    <mergeCell ref="J12:K12"/>
    <mergeCell ref="X12:Y12"/>
    <mergeCell ref="S13:W13"/>
    <mergeCell ref="S14:W14"/>
    <mergeCell ref="S15:W15"/>
  </mergeCells>
  <phoneticPr fontId="0" type="noConversion"/>
  <dataValidations count="2">
    <dataValidation type="list" allowBlank="1" showInputMessage="1" showErrorMessage="1" sqref="E13:E15 S14:S15" xr:uid="{00000000-0002-0000-0B00-000000000000}">
      <formula1>vectors</formula1>
    </dataValidation>
    <dataValidation type="list" allowBlank="1" showInputMessage="1" showErrorMessage="1" sqref="S13:W13" xr:uid="{00000000-0002-0000-0B00-000001000000}">
      <formula1>vectors2</formula1>
    </dataValidation>
  </dataValidations>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dimension ref="A1:AD27"/>
  <sheetViews>
    <sheetView zoomScale="120" zoomScaleNormal="120" workbookViewId="0">
      <selection activeCell="A16" sqref="A16"/>
    </sheetView>
  </sheetViews>
  <sheetFormatPr defaultRowHeight="14.5" x14ac:dyDescent="0.35"/>
  <cols>
    <col min="4" max="4" width="51.36328125" bestFit="1" customWidth="1"/>
    <col min="5" max="5" width="23" bestFit="1" customWidth="1"/>
    <col min="6" max="6" width="51.36328125" bestFit="1" customWidth="1"/>
    <col min="7" max="7" width="23" bestFit="1" customWidth="1"/>
    <col min="12" max="12" width="32.90625" bestFit="1" customWidth="1"/>
    <col min="13" max="13" width="15.453125" customWidth="1"/>
    <col min="14" max="14" width="32.90625" bestFit="1" customWidth="1"/>
    <col min="15" max="15" width="15.453125" customWidth="1"/>
    <col min="17" max="17" width="13.81640625" customWidth="1"/>
    <col min="19" max="19" width="17.08984375" customWidth="1"/>
    <col min="21" max="21" width="42" customWidth="1"/>
    <col min="22" max="22" width="13.453125" customWidth="1"/>
    <col min="23" max="23" width="42" customWidth="1"/>
    <col min="24" max="24" width="16.08984375" customWidth="1"/>
    <col min="25" max="25" width="23.08984375" bestFit="1" customWidth="1"/>
    <col min="26" max="26" width="2.08984375" customWidth="1"/>
  </cols>
  <sheetData>
    <row r="1" spans="1:30" x14ac:dyDescent="0.35">
      <c r="A1" t="s">
        <v>9</v>
      </c>
      <c r="B1" t="s">
        <v>1708</v>
      </c>
      <c r="C1" t="s">
        <v>18</v>
      </c>
      <c r="D1" t="s">
        <v>341</v>
      </c>
      <c r="F1" t="s">
        <v>1619</v>
      </c>
      <c r="H1" t="s">
        <v>397</v>
      </c>
      <c r="J1" t="s">
        <v>1707</v>
      </c>
      <c r="L1" t="s">
        <v>788</v>
      </c>
      <c r="N1" t="s">
        <v>1621</v>
      </c>
      <c r="P1" t="s">
        <v>799</v>
      </c>
      <c r="Q1" t="s">
        <v>1040</v>
      </c>
      <c r="S1" t="s">
        <v>1706</v>
      </c>
      <c r="U1" t="s">
        <v>1041</v>
      </c>
      <c r="W1" t="s">
        <v>1622</v>
      </c>
      <c r="Y1" t="s">
        <v>1066</v>
      </c>
      <c r="AA1" t="s">
        <v>1071</v>
      </c>
      <c r="AC1" t="s">
        <v>1078</v>
      </c>
      <c r="AD1" t="s">
        <v>1079</v>
      </c>
    </row>
    <row r="2" spans="1:30" x14ac:dyDescent="0.35">
      <c r="A2" t="s">
        <v>10</v>
      </c>
      <c r="B2" t="s">
        <v>10</v>
      </c>
      <c r="C2" t="s">
        <v>19</v>
      </c>
      <c r="D2" t="s">
        <v>342</v>
      </c>
      <c r="E2" t="s">
        <v>38</v>
      </c>
      <c r="F2" t="s">
        <v>342</v>
      </c>
      <c r="G2" t="s">
        <v>38</v>
      </c>
      <c r="H2" t="s">
        <v>398</v>
      </c>
      <c r="I2" t="s">
        <v>776</v>
      </c>
      <c r="J2" t="s">
        <v>398</v>
      </c>
      <c r="K2" t="s">
        <v>776</v>
      </c>
      <c r="L2" t="s">
        <v>789</v>
      </c>
      <c r="M2" t="s">
        <v>36</v>
      </c>
      <c r="N2" t="s">
        <v>789</v>
      </c>
      <c r="O2" t="s">
        <v>36</v>
      </c>
      <c r="P2">
        <v>2016</v>
      </c>
      <c r="Q2" t="s">
        <v>349</v>
      </c>
      <c r="R2" t="s">
        <v>40</v>
      </c>
      <c r="S2" t="s">
        <v>349</v>
      </c>
      <c r="T2" t="s">
        <v>40</v>
      </c>
      <c r="U2" t="s">
        <v>342</v>
      </c>
      <c r="V2" t="s">
        <v>38</v>
      </c>
      <c r="W2" t="s">
        <v>342</v>
      </c>
      <c r="X2" t="s">
        <v>38</v>
      </c>
      <c r="Y2" t="s">
        <v>1067</v>
      </c>
      <c r="Z2">
        <v>1</v>
      </c>
      <c r="AA2" t="s">
        <v>1067</v>
      </c>
      <c r="AB2">
        <v>1</v>
      </c>
      <c r="AC2" t="s">
        <v>10</v>
      </c>
      <c r="AD2" t="s">
        <v>1</v>
      </c>
    </row>
    <row r="3" spans="1:30" x14ac:dyDescent="0.35">
      <c r="A3" t="s">
        <v>1</v>
      </c>
      <c r="B3" t="s">
        <v>1</v>
      </c>
      <c r="C3" t="s">
        <v>20</v>
      </c>
      <c r="D3" t="s">
        <v>343</v>
      </c>
      <c r="E3" t="s">
        <v>39</v>
      </c>
      <c r="F3" t="s">
        <v>343</v>
      </c>
      <c r="G3" t="s">
        <v>39</v>
      </c>
      <c r="H3" t="s">
        <v>399</v>
      </c>
      <c r="I3" t="s">
        <v>777</v>
      </c>
      <c r="J3" t="s">
        <v>399</v>
      </c>
      <c r="K3" t="s">
        <v>777</v>
      </c>
      <c r="L3" t="str">
        <f>IF('Curvas de concentracion'!$A$6="1","Impuestos total IRP","Impuesto por motivo IRP")</f>
        <v>Impuestos total IRP</v>
      </c>
      <c r="M3" t="str">
        <f>IF('Curvas de concentracion'!$A$6="1","tot_pit_pc","labor_tax_pc")</f>
        <v>tot_pit_pc</v>
      </c>
      <c r="N3" t="s">
        <v>790</v>
      </c>
      <c r="O3" t="s">
        <v>58</v>
      </c>
      <c r="P3">
        <v>2017</v>
      </c>
      <c r="Q3" t="s">
        <v>345</v>
      </c>
      <c r="R3" t="s">
        <v>5070</v>
      </c>
      <c r="S3" t="s">
        <v>345</v>
      </c>
      <c r="T3" t="s">
        <v>5070</v>
      </c>
      <c r="U3" t="s">
        <v>343</v>
      </c>
      <c r="V3" t="s">
        <v>39</v>
      </c>
      <c r="W3" t="s">
        <v>343</v>
      </c>
      <c r="X3" t="s">
        <v>39</v>
      </c>
      <c r="Y3" t="s">
        <v>1068</v>
      </c>
      <c r="Z3">
        <v>2</v>
      </c>
      <c r="AA3" t="s">
        <v>1070</v>
      </c>
      <c r="AB3">
        <v>3</v>
      </c>
    </row>
    <row r="4" spans="1:30" x14ac:dyDescent="0.35">
      <c r="D4" t="s">
        <v>791</v>
      </c>
      <c r="E4" t="s">
        <v>42</v>
      </c>
      <c r="F4" t="s">
        <v>791</v>
      </c>
      <c r="G4" t="s">
        <v>42</v>
      </c>
      <c r="L4" t="s">
        <v>790</v>
      </c>
      <c r="M4" t="s">
        <v>58</v>
      </c>
      <c r="N4" t="str">
        <f>IF('Curvas de concentracion'!$P$6="1","Impuesto total IRP","Impuestos por motivo de IRP")</f>
        <v>Impuestos por motivo de IRP</v>
      </c>
      <c r="O4" t="str">
        <f>IF('Curvas de concentracion'!$P$6="1","tot_pit_pc","labor_tax_pc")</f>
        <v>labor_tax_pc</v>
      </c>
      <c r="P4">
        <v>2018</v>
      </c>
      <c r="Q4" t="s">
        <v>346</v>
      </c>
      <c r="R4" t="s">
        <v>340</v>
      </c>
      <c r="S4" t="s">
        <v>346</v>
      </c>
      <c r="T4" t="s">
        <v>340</v>
      </c>
      <c r="U4" t="s">
        <v>344</v>
      </c>
      <c r="V4" t="s">
        <v>37</v>
      </c>
      <c r="W4" t="s">
        <v>344</v>
      </c>
      <c r="X4" t="s">
        <v>37</v>
      </c>
      <c r="Y4" t="s">
        <v>1070</v>
      </c>
      <c r="Z4">
        <v>3</v>
      </c>
      <c r="AA4" t="s">
        <v>1069</v>
      </c>
      <c r="AB4">
        <v>4</v>
      </c>
    </row>
    <row r="5" spans="1:30" x14ac:dyDescent="0.35">
      <c r="D5" t="s">
        <v>344</v>
      </c>
      <c r="E5" t="s">
        <v>37</v>
      </c>
      <c r="F5" t="s">
        <v>344</v>
      </c>
      <c r="G5" t="s">
        <v>37</v>
      </c>
      <c r="L5" t="str">
        <f>IF('Curvas de concentracion'!$A$6="1","Impuestos unidad productiva","")</f>
        <v>Impuestos unidad productiva</v>
      </c>
      <c r="M5" t="str">
        <f>IF('Curvas de concentracion'!$A$6="1","uprod_tax_pc","")</f>
        <v>uprod_tax_pc</v>
      </c>
      <c r="N5" t="s">
        <v>4858</v>
      </c>
      <c r="O5" t="s">
        <v>4357</v>
      </c>
      <c r="P5">
        <v>2019</v>
      </c>
      <c r="Q5" t="s">
        <v>791</v>
      </c>
      <c r="R5" t="s">
        <v>42</v>
      </c>
      <c r="S5" t="s">
        <v>791</v>
      </c>
      <c r="T5" t="s">
        <v>42</v>
      </c>
      <c r="U5" t="str">
        <f>IF('Curvas de concentracion'!$A$6="1","Impuestos total IRP", "Impuestos por motivo de IRP")</f>
        <v>Impuestos total IRP</v>
      </c>
      <c r="V5" t="str">
        <f>IF('Curvas de concentracion'!$A$6="1", "tot_pit_pc","labor_tax_pc")</f>
        <v>tot_pit_pc</v>
      </c>
      <c r="W5" t="str">
        <f>IF('Curvas de concentracion'!$P$6="1","Impuestos total IRP", "Impuestos por motivo de IRP")</f>
        <v>Impuestos por motivo de IRP</v>
      </c>
      <c r="X5" t="str">
        <f>IF('Curvas de concentracion'!$P$6="1", "tot_pit_pc","labor_tax_pc")</f>
        <v>labor_tax_pc</v>
      </c>
      <c r="Y5" t="s">
        <v>1069</v>
      </c>
      <c r="Z5">
        <v>4</v>
      </c>
    </row>
    <row r="6" spans="1:30" x14ac:dyDescent="0.35">
      <c r="D6" t="s">
        <v>349</v>
      </c>
      <c r="E6" t="s">
        <v>40</v>
      </c>
      <c r="F6" t="s">
        <v>349</v>
      </c>
      <c r="G6" t="s">
        <v>40</v>
      </c>
      <c r="L6" t="str">
        <f>IF('Curvas de concentracion'!$A$6="1","Impuestos por alquiler","")</f>
        <v>Impuestos por alquiler</v>
      </c>
      <c r="M6" t="str">
        <f>IF('Curvas de concentracion'!$A$6="1","alquiler_tax_pc","")</f>
        <v>alquiler_tax_pc</v>
      </c>
      <c r="N6" t="s">
        <v>4865</v>
      </c>
      <c r="O6" t="s">
        <v>4358</v>
      </c>
      <c r="Q6" t="s">
        <v>2587</v>
      </c>
      <c r="R6" t="s">
        <v>5071</v>
      </c>
      <c r="S6" t="s">
        <v>2587</v>
      </c>
      <c r="T6" t="s">
        <v>5071</v>
      </c>
      <c r="U6" t="s">
        <v>347</v>
      </c>
      <c r="V6" t="s">
        <v>36</v>
      </c>
      <c r="W6" t="s">
        <v>347</v>
      </c>
      <c r="X6" t="s">
        <v>36</v>
      </c>
    </row>
    <row r="7" spans="1:30" x14ac:dyDescent="0.35">
      <c r="D7" t="s">
        <v>2586</v>
      </c>
      <c r="E7" t="s">
        <v>5071</v>
      </c>
      <c r="F7" t="s">
        <v>2586</v>
      </c>
      <c r="G7" t="s">
        <v>2583</v>
      </c>
      <c r="L7" t="str">
        <f>IF('Curvas de concentracion'!$A$6="1","Impuestos por dividendos","")</f>
        <v>Impuestos por dividendos</v>
      </c>
      <c r="M7" t="str">
        <f>IF('Curvas de concentracion'!$A$6="1","dividendo_tax_pc","")</f>
        <v>dividendo_tax_pc</v>
      </c>
      <c r="N7" t="s">
        <v>4866</v>
      </c>
      <c r="O7" t="s">
        <v>4359</v>
      </c>
      <c r="Q7" t="s">
        <v>2584</v>
      </c>
      <c r="R7" t="s">
        <v>1767</v>
      </c>
      <c r="S7" t="s">
        <v>2584</v>
      </c>
      <c r="T7" t="s">
        <v>1767</v>
      </c>
      <c r="U7" t="s">
        <v>348</v>
      </c>
      <c r="V7" t="s">
        <v>58</v>
      </c>
      <c r="W7" t="s">
        <v>348</v>
      </c>
      <c r="X7" t="s">
        <v>58</v>
      </c>
    </row>
    <row r="8" spans="1:30" x14ac:dyDescent="0.35">
      <c r="D8" t="s">
        <v>2584</v>
      </c>
      <c r="E8" t="s">
        <v>1767</v>
      </c>
      <c r="F8" t="s">
        <v>2584</v>
      </c>
      <c r="G8" t="s">
        <v>1767</v>
      </c>
      <c r="L8" t="str">
        <f>IF('Curvas de concentracion'!$A$6="1","Total direct taxes","")</f>
        <v>Total direct taxes</v>
      </c>
      <c r="M8" t="str">
        <f>IF('Curvas de concentracion'!$A$6="1","tot_dit_pc","")</f>
        <v>tot_dit_pc</v>
      </c>
      <c r="N8" t="s">
        <v>4867</v>
      </c>
      <c r="O8" t="str">
        <f>IF('Curvas de concentracion'!$A$6="0", "irpc_pc","")</f>
        <v/>
      </c>
      <c r="Q8" t="s">
        <v>2585</v>
      </c>
      <c r="R8" t="s">
        <v>1768</v>
      </c>
      <c r="S8" t="s">
        <v>2585</v>
      </c>
      <c r="T8" t="s">
        <v>1768</v>
      </c>
      <c r="U8" t="str">
        <f>IF('Curvas de concentracion'!$A$6="1","Impuestos unidad productiva","")</f>
        <v>Impuestos unidad productiva</v>
      </c>
      <c r="V8" t="str">
        <f>IF('Curvas de concentracion'!$A$6="1","uprod_tax_pc","")</f>
        <v>uprod_tax_pc</v>
      </c>
      <c r="W8" t="s">
        <v>4859</v>
      </c>
      <c r="X8" t="s">
        <v>4357</v>
      </c>
    </row>
    <row r="9" spans="1:30" x14ac:dyDescent="0.35">
      <c r="D9" t="s">
        <v>2585</v>
      </c>
      <c r="E9" t="s">
        <v>1768</v>
      </c>
      <c r="F9" t="s">
        <v>2585</v>
      </c>
      <c r="G9" t="s">
        <v>1768</v>
      </c>
      <c r="L9" t="str">
        <f>IF('Curvas de concentracion'!$A$6="1","Impuestos laborales - dependencia","")</f>
        <v>Impuestos laborales - dependencia</v>
      </c>
      <c r="M9" t="str">
        <f>IF('Curvas de concentracion'!$A$6="1", "labor_tax_pc","")</f>
        <v>labor_tax_pc</v>
      </c>
      <c r="N9" t="s">
        <v>4873</v>
      </c>
      <c r="O9" t="s">
        <v>4874</v>
      </c>
      <c r="Q9" t="s">
        <v>398</v>
      </c>
      <c r="R9" t="s">
        <v>776</v>
      </c>
      <c r="S9" t="s">
        <v>398</v>
      </c>
      <c r="T9" t="s">
        <v>776</v>
      </c>
      <c r="U9" t="str">
        <f>IF('Curvas de concentracion'!$A$6="1","Impuestos por alquiler","")</f>
        <v>Impuestos por alquiler</v>
      </c>
      <c r="V9" t="str">
        <f>IF('Curvas de concentracion'!$A$6="1","alquiler_tax_pc","")</f>
        <v>alquiler_tax_pc</v>
      </c>
      <c r="W9" t="s">
        <v>4865</v>
      </c>
      <c r="X9" t="s">
        <v>4358</v>
      </c>
    </row>
    <row r="10" spans="1:30" x14ac:dyDescent="0.35">
      <c r="D10" t="str">
        <f>IF('Curvas de concentracion'!$A$6="1","Impuestos total IRP", "Impuestos por motivo de IRP")</f>
        <v>Impuestos total IRP</v>
      </c>
      <c r="E10" t="str">
        <f>IF('Curvas de concentracion'!$A$6="1", "tot_pit_pc","labor_tax_pc")</f>
        <v>tot_pit_pc</v>
      </c>
      <c r="F10" t="str">
        <f>IF('Curvas de concentracion'!$P$6="1","Impuestos total IRP", "Impuestos por motivo de IRP")</f>
        <v>Impuestos por motivo de IRP</v>
      </c>
      <c r="G10" t="str">
        <f>IF('Curvas de concentracion'!$P$6="1", "tot_pit_pc","labor_tax_pc")</f>
        <v>labor_tax_pc</v>
      </c>
      <c r="L10" t="s">
        <v>4858</v>
      </c>
      <c r="M10" t="s">
        <v>4357</v>
      </c>
      <c r="Q10" t="s">
        <v>399</v>
      </c>
      <c r="R10" t="s">
        <v>777</v>
      </c>
      <c r="S10" t="s">
        <v>399</v>
      </c>
      <c r="T10" t="s">
        <v>777</v>
      </c>
      <c r="U10" t="str">
        <f>IF('Curvas de concentracion'!$A$6="1","Impuestos por dividendo","")</f>
        <v>Impuestos por dividendo</v>
      </c>
      <c r="V10" t="str">
        <f>IF('Curvas de concentracion'!$A$6="1","dividendo_tax_pc","")</f>
        <v>dividendo_tax_pc</v>
      </c>
      <c r="W10" t="s">
        <v>4866</v>
      </c>
      <c r="X10" t="s">
        <v>4359</v>
      </c>
    </row>
    <row r="11" spans="1:30" x14ac:dyDescent="0.35">
      <c r="D11" t="s">
        <v>345</v>
      </c>
      <c r="E11" t="s">
        <v>5070</v>
      </c>
      <c r="F11" t="s">
        <v>345</v>
      </c>
      <c r="G11" t="s">
        <v>41</v>
      </c>
      <c r="L11" t="s">
        <v>4865</v>
      </c>
      <c r="M11" t="s">
        <v>4358</v>
      </c>
      <c r="Q11" t="s">
        <v>5065</v>
      </c>
      <c r="R11" t="s">
        <v>5072</v>
      </c>
      <c r="S11" t="s">
        <v>5065</v>
      </c>
      <c r="T11" t="s">
        <v>5072</v>
      </c>
      <c r="U11" t="str">
        <f>IF('Curvas de concentracion'!$A$6="1","Impuestos laborales - dependencia","")</f>
        <v>Impuestos laborales - dependencia</v>
      </c>
      <c r="V11" t="str">
        <f>IF('Curvas de concentracion'!$A$6="1","labor_tax_pc","")</f>
        <v>labor_tax_pc</v>
      </c>
      <c r="W11" t="s">
        <v>4867</v>
      </c>
      <c r="X11" t="str">
        <f>IF('Curvas de concentracion'!$A$6="0", "irpc_pc","")</f>
        <v/>
      </c>
    </row>
    <row r="12" spans="1:30" x14ac:dyDescent="0.35">
      <c r="D12" t="s">
        <v>346</v>
      </c>
      <c r="E12" t="s">
        <v>340</v>
      </c>
      <c r="F12" t="s">
        <v>346</v>
      </c>
      <c r="G12" t="s">
        <v>340</v>
      </c>
      <c r="L12" t="s">
        <v>4866</v>
      </c>
      <c r="M12" t="s">
        <v>4359</v>
      </c>
      <c r="U12" t="str">
        <f>IF('Curvas de concentracion'!$A$6="1","Total direct taxes","")</f>
        <v>Total direct taxes</v>
      </c>
      <c r="V12" t="str">
        <f>IF('Curvas de concentracion'!$A$6="1","tot_dit_pc","")</f>
        <v>tot_dit_pc</v>
      </c>
      <c r="W12" t="s">
        <v>4873</v>
      </c>
      <c r="X12" t="s">
        <v>4874</v>
      </c>
    </row>
    <row r="13" spans="1:30" x14ac:dyDescent="0.35">
      <c r="D13" t="s">
        <v>347</v>
      </c>
      <c r="E13" t="s">
        <v>36</v>
      </c>
      <c r="F13" t="s">
        <v>347</v>
      </c>
      <c r="G13" t="s">
        <v>36</v>
      </c>
      <c r="L13" t="s">
        <v>4867</v>
      </c>
      <c r="M13" t="str">
        <f>IF('Curvas de concentracion'!$A$6="0", "irpc_pc","")</f>
        <v/>
      </c>
      <c r="U13" t="s">
        <v>4859</v>
      </c>
      <c r="V13" t="s">
        <v>4357</v>
      </c>
    </row>
    <row r="14" spans="1:30" x14ac:dyDescent="0.35">
      <c r="D14" t="s">
        <v>348</v>
      </c>
      <c r="E14" t="s">
        <v>58</v>
      </c>
      <c r="F14" t="s">
        <v>348</v>
      </c>
      <c r="G14" t="s">
        <v>58</v>
      </c>
      <c r="L14" t="s">
        <v>4873</v>
      </c>
      <c r="M14" t="s">
        <v>4874</v>
      </c>
      <c r="U14" t="s">
        <v>4865</v>
      </c>
      <c r="V14" t="s">
        <v>4358</v>
      </c>
    </row>
    <row r="15" spans="1:30" x14ac:dyDescent="0.35">
      <c r="D15" t="s">
        <v>3103</v>
      </c>
      <c r="E15" t="s">
        <v>3104</v>
      </c>
      <c r="F15" t="s">
        <v>3103</v>
      </c>
      <c r="G15" t="s">
        <v>3104</v>
      </c>
      <c r="U15" t="s">
        <v>4866</v>
      </c>
      <c r="V15" t="s">
        <v>4359</v>
      </c>
    </row>
    <row r="16" spans="1:30" x14ac:dyDescent="0.35">
      <c r="D16" t="s">
        <v>3105</v>
      </c>
      <c r="E16" t="s">
        <v>3106</v>
      </c>
      <c r="F16" t="s">
        <v>3105</v>
      </c>
      <c r="G16" t="s">
        <v>3106</v>
      </c>
      <c r="U16" t="s">
        <v>4867</v>
      </c>
      <c r="V16" t="str">
        <f>IF('Curvas de concentracion'!$A$6="0", "irpc_pc","")</f>
        <v/>
      </c>
    </row>
    <row r="17" spans="4:22" x14ac:dyDescent="0.35">
      <c r="D17" t="s">
        <v>3107</v>
      </c>
      <c r="E17" t="s">
        <v>3108</v>
      </c>
      <c r="F17" t="s">
        <v>3107</v>
      </c>
      <c r="G17" t="s">
        <v>3108</v>
      </c>
      <c r="U17" t="s">
        <v>4873</v>
      </c>
      <c r="V17" t="s">
        <v>4874</v>
      </c>
    </row>
    <row r="18" spans="4:22" x14ac:dyDescent="0.35">
      <c r="D18" t="s">
        <v>3109</v>
      </c>
      <c r="E18" t="s">
        <v>3110</v>
      </c>
      <c r="F18" t="s">
        <v>3109</v>
      </c>
      <c r="G18" t="s">
        <v>3110</v>
      </c>
    </row>
    <row r="19" spans="4:22" x14ac:dyDescent="0.35">
      <c r="D19" t="s">
        <v>3111</v>
      </c>
      <c r="E19" t="s">
        <v>2590</v>
      </c>
      <c r="F19" t="s">
        <v>3111</v>
      </c>
      <c r="G19" t="s">
        <v>2590</v>
      </c>
    </row>
    <row r="20" spans="4:22" x14ac:dyDescent="0.35">
      <c r="D20" t="s">
        <v>3112</v>
      </c>
      <c r="E20" t="s">
        <v>3113</v>
      </c>
      <c r="F20" t="s">
        <v>3112</v>
      </c>
      <c r="G20" t="s">
        <v>3113</v>
      </c>
    </row>
    <row r="21" spans="4:22" x14ac:dyDescent="0.35">
      <c r="D21" t="s">
        <v>3114</v>
      </c>
      <c r="E21" t="s">
        <v>3115</v>
      </c>
      <c r="F21" t="s">
        <v>3114</v>
      </c>
      <c r="G21" t="s">
        <v>3115</v>
      </c>
    </row>
    <row r="22" spans="4:22" x14ac:dyDescent="0.35">
      <c r="D22" t="s">
        <v>3116</v>
      </c>
      <c r="E22" t="s">
        <v>2588</v>
      </c>
      <c r="F22" t="s">
        <v>3116</v>
      </c>
      <c r="G22" t="s">
        <v>2588</v>
      </c>
    </row>
    <row r="23" spans="4:22" x14ac:dyDescent="0.35">
      <c r="D23" t="s">
        <v>3117</v>
      </c>
      <c r="E23" t="s">
        <v>2589</v>
      </c>
      <c r="F23" t="s">
        <v>3117</v>
      </c>
      <c r="G23" t="s">
        <v>2589</v>
      </c>
    </row>
    <row r="24" spans="4:22" x14ac:dyDescent="0.35">
      <c r="D24" t="s">
        <v>3118</v>
      </c>
      <c r="E24" t="s">
        <v>3119</v>
      </c>
      <c r="F24" t="s">
        <v>3118</v>
      </c>
      <c r="G24" t="s">
        <v>3119</v>
      </c>
    </row>
    <row r="25" spans="4:22" x14ac:dyDescent="0.35">
      <c r="D25" t="s">
        <v>4858</v>
      </c>
      <c r="E25" t="s">
        <v>4357</v>
      </c>
      <c r="F25" t="s">
        <v>4858</v>
      </c>
      <c r="G25" t="s">
        <v>4357</v>
      </c>
    </row>
    <row r="26" spans="4:22" x14ac:dyDescent="0.35">
      <c r="D26" t="s">
        <v>4873</v>
      </c>
      <c r="E26" t="s">
        <v>4874</v>
      </c>
      <c r="F26" t="s">
        <v>4873</v>
      </c>
      <c r="G26" t="s">
        <v>4874</v>
      </c>
    </row>
    <row r="27" spans="4:22" x14ac:dyDescent="0.35">
      <c r="D27" t="s">
        <v>5065</v>
      </c>
      <c r="E27" t="s">
        <v>5072</v>
      </c>
      <c r="F27" t="s">
        <v>5065</v>
      </c>
      <c r="G27" t="s">
        <v>5072</v>
      </c>
    </row>
  </sheetData>
  <phoneticPr fontId="0"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dimension ref="B1:AA37"/>
  <sheetViews>
    <sheetView topLeftCell="C3" zoomScale="80" zoomScaleNormal="80" workbookViewId="0">
      <selection activeCell="L24" sqref="L24"/>
    </sheetView>
  </sheetViews>
  <sheetFormatPr defaultColWidth="9.08984375" defaultRowHeight="14.5" x14ac:dyDescent="0.35"/>
  <cols>
    <col min="1" max="2" width="9.08984375" style="1"/>
    <col min="3" max="3" width="12.08984375" style="1" customWidth="1"/>
    <col min="4" max="4" width="16.1796875" style="1" customWidth="1"/>
    <col min="5" max="5" width="23.6328125" style="1" customWidth="1"/>
    <col min="6" max="6" width="18" style="1" customWidth="1"/>
    <col min="7" max="7" width="15.08984375" style="1" customWidth="1"/>
    <col min="8" max="9" width="11.90625" style="1" customWidth="1"/>
    <col min="10" max="10" width="13.36328125" style="1" customWidth="1"/>
    <col min="11" max="11" width="13.90625" style="1" customWidth="1"/>
    <col min="12" max="12" width="7.90625" style="1" customWidth="1"/>
    <col min="13" max="13" width="4.81640625" style="1" customWidth="1"/>
    <col min="14" max="14" width="5.453125" style="1" customWidth="1"/>
    <col min="15" max="15" width="11.453125" style="1" customWidth="1"/>
    <col min="16" max="16" width="9.08984375" style="1"/>
    <col min="17" max="17" width="14.08984375" style="1" customWidth="1"/>
    <col min="18" max="18" width="22.08984375" style="1" customWidth="1"/>
    <col min="19" max="19" width="18.81640625" style="1" customWidth="1"/>
    <col min="20" max="20" width="16.54296875" style="1" customWidth="1"/>
    <col min="21" max="22" width="11.90625" style="1" customWidth="1"/>
    <col min="23" max="23" width="14.36328125" style="1" customWidth="1"/>
    <col min="24" max="24" width="15.453125" style="1" customWidth="1"/>
    <col min="25" max="16384" width="9.08984375" style="1"/>
  </cols>
  <sheetData>
    <row r="1" spans="2:27" ht="15" thickBot="1" x14ac:dyDescent="0.4"/>
    <row r="2" spans="2:27" ht="74.400000000000006" customHeight="1" thickBot="1" x14ac:dyDescent="0.4">
      <c r="C2" s="330" t="s">
        <v>1737</v>
      </c>
      <c r="D2" s="348"/>
      <c r="E2" s="348"/>
      <c r="F2" s="348"/>
      <c r="G2" s="348"/>
      <c r="H2" s="348"/>
      <c r="I2" s="348"/>
      <c r="J2" s="348"/>
      <c r="K2" s="348"/>
      <c r="L2" s="348"/>
      <c r="M2" s="348"/>
      <c r="N2" s="348"/>
      <c r="O2" s="348"/>
      <c r="P2" s="348"/>
      <c r="Q2" s="348"/>
      <c r="R2" s="348"/>
      <c r="S2" s="348"/>
      <c r="T2" s="348"/>
      <c r="U2" s="348"/>
      <c r="V2" s="348"/>
      <c r="W2" s="349"/>
    </row>
    <row r="4" spans="2:27" ht="18" x14ac:dyDescent="0.4">
      <c r="B4" s="333" t="s">
        <v>1617</v>
      </c>
      <c r="C4" s="333"/>
      <c r="D4" s="333"/>
      <c r="E4" s="333"/>
      <c r="F4" s="333"/>
      <c r="G4" s="333"/>
      <c r="H4" s="333"/>
      <c r="I4" s="333"/>
      <c r="J4" s="333"/>
      <c r="O4" s="333" t="s">
        <v>1618</v>
      </c>
      <c r="P4" s="333"/>
      <c r="Q4" s="333"/>
      <c r="R4" s="333"/>
      <c r="S4" s="333"/>
      <c r="T4" s="333"/>
      <c r="U4" s="333"/>
      <c r="V4" s="333"/>
      <c r="W4" s="333"/>
    </row>
    <row r="5" spans="2:27" ht="18" x14ac:dyDescent="0.4">
      <c r="C5" s="21"/>
      <c r="D5" s="21"/>
      <c r="E5" s="21"/>
      <c r="F5" s="21"/>
      <c r="G5" s="21"/>
      <c r="H5" s="21"/>
      <c r="I5" s="21"/>
      <c r="J5" s="21"/>
      <c r="P5" s="21"/>
      <c r="Q5" s="21"/>
      <c r="R5" s="21"/>
      <c r="S5" s="21"/>
      <c r="T5" s="21"/>
      <c r="U5" s="21"/>
      <c r="V5" s="21"/>
      <c r="W5" s="21"/>
    </row>
    <row r="6" spans="2:27" ht="21" x14ac:dyDescent="0.5">
      <c r="B6" s="94" t="s">
        <v>1627</v>
      </c>
      <c r="C6" s="95"/>
      <c r="D6" s="95"/>
      <c r="E6" s="350" t="s">
        <v>399</v>
      </c>
      <c r="F6" s="350"/>
      <c r="G6" s="350"/>
      <c r="H6" s="190"/>
      <c r="I6" s="190"/>
      <c r="J6" s="13"/>
      <c r="K6" s="34" t="str">
        <f>INDEX(combinations!$H$2:$I$11, MATCH('Pobreza y desigualdad'!$E$6, povs,0),2)</f>
        <v>linpobto_</v>
      </c>
      <c r="L6" s="13"/>
      <c r="M6" s="13"/>
      <c r="O6" s="94" t="s">
        <v>1628</v>
      </c>
      <c r="P6" s="95"/>
      <c r="Q6" s="95"/>
      <c r="R6" s="350" t="s">
        <v>399</v>
      </c>
      <c r="S6" s="350"/>
      <c r="T6" s="350"/>
      <c r="U6" s="190"/>
      <c r="V6" s="190"/>
      <c r="W6" s="13"/>
      <c r="X6" s="34" t="str">
        <f>INDEX(combinations!$J$2:$K$11, MATCH('Pobreza y desigualdad'!$R$6, povs2,0),2)</f>
        <v>linpobto_</v>
      </c>
      <c r="Y6" s="13"/>
    </row>
    <row r="7" spans="2:27" x14ac:dyDescent="0.35">
      <c r="E7" s="13"/>
      <c r="F7" s="13"/>
      <c r="G7" s="13"/>
      <c r="H7" s="13"/>
      <c r="I7" s="13"/>
      <c r="J7" s="13"/>
      <c r="K7" s="13"/>
      <c r="R7" s="13"/>
      <c r="S7" s="13"/>
      <c r="T7" s="13"/>
      <c r="U7" s="13"/>
      <c r="V7" s="13"/>
      <c r="W7" s="13"/>
      <c r="X7" s="13"/>
    </row>
    <row r="8" spans="2:27" x14ac:dyDescent="0.35">
      <c r="C8" s="193"/>
      <c r="D8" s="221" t="str">
        <f>INDEX(combinations!$D$2:$E$24, MATCH('Pobreza y desigualdad'!D$9, vectors,0),2)</f>
        <v>gross_mkt_inc_pc</v>
      </c>
      <c r="E8" s="221" t="str">
        <f>INDEX(combinations!$D$2:$E$24, MATCH('Pobreza y desigualdad'!E$9, vectors,0),2)</f>
        <v>net_mkt_income_pc</v>
      </c>
      <c r="F8" s="221" t="str">
        <f>INDEX(combinations!$D$2:$E$24, MATCH('Pobreza y desigualdad'!F$9, vectors,0),2)</f>
        <v>net_mkt_incirp_pc</v>
      </c>
      <c r="G8" s="221" t="str">
        <f>INDEX(combinations!$D$2:$E$35, MATCH('Pobreza y desigualdad'!G$9, vectors,0),2)</f>
        <v>net_mkt_inc_irpssc_pc</v>
      </c>
      <c r="H8" s="221" t="str">
        <f>INDEX(combinations!$D$2:$E$24, MATCH('Pobreza y desigualdad'!H$9, vectors,0),2)</f>
        <v>dis_inc_pc</v>
      </c>
      <c r="I8" s="221" t="str">
        <f>INDEX(combinations!$D$2:$E$24, MATCH('Pobreza y desigualdad'!I$9, vectors,0),2)</f>
        <v>cons_inc_pc</v>
      </c>
      <c r="J8" s="221" t="str">
        <f>INDEX(combinations!$D$2:$E$24, MATCH('Pobreza y desigualdad'!J$9, vectors,0),2)</f>
        <v>final_inc_pc</v>
      </c>
      <c r="K8" s="221" t="str">
        <f>INDEX(combinations!$D$2:$E$24, MATCH('Pobreza y desigualdad'!K$9, vectors,0),2)</f>
        <v>nso_inc</v>
      </c>
      <c r="Q8" s="221" t="str">
        <f>INDEX(combinations!$D$2:$E$35, MATCH('Pobreza y desigualdad'!Q$9, vectors2,0),2)</f>
        <v>gross_mkt_inc_pc</v>
      </c>
      <c r="R8" s="221" t="str">
        <f>INDEX(combinations!$D$2:$E$35, MATCH('Pobreza y desigualdad'!R$9, vectors2,0),2)</f>
        <v>net_mkt_income_pc</v>
      </c>
      <c r="S8" s="221" t="str">
        <f>INDEX(combinations!$D$2:$E$35, MATCH('Pobreza y desigualdad'!S$9, vectors2,0),2)</f>
        <v>net_mkt_incirp_pc</v>
      </c>
      <c r="T8" s="221" t="str">
        <f>INDEX(combinations!$D$2:$E$35, MATCH('Pobreza y desigualdad'!T$9, vectors2,0),2)</f>
        <v>net_mkt_inc_irpssc_pc</v>
      </c>
      <c r="U8" s="221" t="str">
        <f>INDEX(combinations!$D$2:$E$35, MATCH('Pobreza y desigualdad'!U$9, vectors2,0),2)</f>
        <v>dis_inc_pc</v>
      </c>
      <c r="V8" s="221" t="str">
        <f>INDEX(combinations!$D$2:$E$35, MATCH('Pobreza y desigualdad'!V$9, vectors2,0),2)</f>
        <v>cons_inc_pc</v>
      </c>
      <c r="W8" s="221" t="str">
        <f>INDEX(combinations!$D$2:$E$35, MATCH('Pobreza y desigualdad'!W$9, vectors2,0),2)</f>
        <v>final_inc_pc</v>
      </c>
      <c r="X8" s="221" t="str">
        <f>INDEX(combinations!$D$2:$E$35, MATCH('Pobreza y desigualdad'!X$9, vectors2,0),2)</f>
        <v>nso_inc</v>
      </c>
    </row>
    <row r="9" spans="2:27" ht="31.25" customHeight="1" x14ac:dyDescent="0.35">
      <c r="B9" s="2"/>
      <c r="C9" s="15"/>
      <c r="D9" s="337" t="s">
        <v>349</v>
      </c>
      <c r="E9" s="337" t="s">
        <v>345</v>
      </c>
      <c r="F9" s="337" t="s">
        <v>2586</v>
      </c>
      <c r="G9" s="340" t="s">
        <v>5065</v>
      </c>
      <c r="H9" s="337" t="s">
        <v>791</v>
      </c>
      <c r="I9" s="337" t="s">
        <v>2584</v>
      </c>
      <c r="J9" s="344" t="s">
        <v>2585</v>
      </c>
      <c r="K9" s="337" t="s">
        <v>346</v>
      </c>
      <c r="L9" s="13"/>
      <c r="M9" s="13"/>
      <c r="O9" s="2"/>
      <c r="P9" s="15"/>
      <c r="Q9" s="337" t="s">
        <v>349</v>
      </c>
      <c r="R9" s="337" t="s">
        <v>345</v>
      </c>
      <c r="S9" s="337" t="s">
        <v>2586</v>
      </c>
      <c r="T9" s="340" t="s">
        <v>5065</v>
      </c>
      <c r="U9" s="337" t="s">
        <v>791</v>
      </c>
      <c r="V9" s="337" t="s">
        <v>2584</v>
      </c>
      <c r="W9" s="344" t="s">
        <v>2585</v>
      </c>
      <c r="X9" s="337" t="s">
        <v>346</v>
      </c>
      <c r="Y9" s="13"/>
      <c r="Z9" s="13"/>
      <c r="AA9" s="13"/>
    </row>
    <row r="10" spans="2:27" ht="15" customHeight="1" x14ac:dyDescent="0.35">
      <c r="B10" s="2"/>
      <c r="C10" s="16"/>
      <c r="D10" s="338"/>
      <c r="E10" s="338"/>
      <c r="F10" s="338"/>
      <c r="G10" s="343"/>
      <c r="H10" s="338"/>
      <c r="I10" s="338"/>
      <c r="J10" s="345"/>
      <c r="K10" s="338"/>
      <c r="L10" s="13"/>
      <c r="M10" s="13"/>
      <c r="O10" s="2"/>
      <c r="P10" s="16"/>
      <c r="Q10" s="338"/>
      <c r="R10" s="338"/>
      <c r="S10" s="338"/>
      <c r="T10" s="341"/>
      <c r="U10" s="338"/>
      <c r="V10" s="338"/>
      <c r="W10" s="345"/>
      <c r="X10" s="338"/>
      <c r="Y10" s="13"/>
      <c r="Z10" s="13"/>
      <c r="AA10" s="13"/>
    </row>
    <row r="11" spans="2:27" ht="15.5" x14ac:dyDescent="0.35">
      <c r="B11" s="2"/>
      <c r="C11" s="16"/>
      <c r="D11" s="338"/>
      <c r="E11" s="338"/>
      <c r="F11" s="338"/>
      <c r="G11" s="343"/>
      <c r="H11" s="338"/>
      <c r="I11" s="338"/>
      <c r="J11" s="345"/>
      <c r="K11" s="338"/>
      <c r="L11" s="13"/>
      <c r="M11" s="13"/>
      <c r="O11" s="2"/>
      <c r="P11" s="16"/>
      <c r="Q11" s="338"/>
      <c r="R11" s="338"/>
      <c r="S11" s="338"/>
      <c r="T11" s="341"/>
      <c r="U11" s="338"/>
      <c r="V11" s="338"/>
      <c r="W11" s="345"/>
      <c r="X11" s="338"/>
      <c r="Y11" s="13"/>
      <c r="Z11" s="13"/>
      <c r="AA11" s="13"/>
    </row>
    <row r="12" spans="2:27" ht="16" thickBot="1" x14ac:dyDescent="0.4">
      <c r="B12" s="2"/>
      <c r="C12" s="17"/>
      <c r="D12" s="339"/>
      <c r="E12" s="339"/>
      <c r="F12" s="339"/>
      <c r="G12" s="342"/>
      <c r="H12" s="339"/>
      <c r="I12" s="339"/>
      <c r="J12" s="346"/>
      <c r="K12" s="339"/>
      <c r="L12" s="13"/>
      <c r="M12" s="13"/>
      <c r="O12" s="2"/>
      <c r="P12" s="17"/>
      <c r="Q12" s="339"/>
      <c r="R12" s="339"/>
      <c r="S12" s="339"/>
      <c r="T12" s="342"/>
      <c r="U12" s="339"/>
      <c r="V12" s="339"/>
      <c r="W12" s="346"/>
      <c r="X12" s="339"/>
      <c r="Y12" s="13"/>
      <c r="Z12" s="13"/>
      <c r="AA12" s="13"/>
    </row>
    <row r="13" spans="2:27" ht="16" thickTop="1" x14ac:dyDescent="0.35">
      <c r="B13" s="2" t="s">
        <v>44</v>
      </c>
      <c r="C13" s="18" t="s">
        <v>394</v>
      </c>
      <c r="D13" s="108">
        <f>ROUND(100*INDEX(all!$A:$J, MATCH(CONCATENATE(D$8,"_",$B13,"_",$K$6,"_."),all!$A:$A,0),5),1)</f>
        <v>31</v>
      </c>
      <c r="E13" s="108">
        <f>ROUND(100*INDEX(all!$A:$J, MATCH(CONCATENATE(E$8,"_",$B13,"_",$K$6,"_."),all!$A:$A,0),5),1)</f>
        <v>31.6</v>
      </c>
      <c r="F13" s="108">
        <f>ROUND(100*INDEX(all!$A:$J, MATCH(CONCATENATE(F$8,"_",$B13,"_",$K$6,"_."),all!$A:$A,0),5),1)</f>
        <v>31.1</v>
      </c>
      <c r="G13" s="108">
        <f>ROUND(100*INDEX(all!$A:$J, MATCH(CONCATENATE(G$8,"_",$B13,"_",$K$6,"_."),all!$A:$A,0),5),1)</f>
        <v>31.4</v>
      </c>
      <c r="H13" s="108">
        <f>ROUND(100*INDEX(all!$A:$J, MATCH(CONCATENATE(H$8,"_",$B13,"_",$K$6,"_."),all!$A:$A,0),5),1)</f>
        <v>30.6</v>
      </c>
      <c r="I13" s="108">
        <f>ROUND(100*INDEX(all!$A:$J, MATCH(CONCATENATE(I$8,"_",$B13,"_",$K$6,"_."),all!$A:$A,0),5),1)</f>
        <v>30.3</v>
      </c>
      <c r="J13" s="191">
        <f>ROUND(100*INDEX(all!$A:$J, MATCH(CONCATENATE(J$8,"_",$B13,"_",$K$6,"_."),all!$A:$A,0),5),1)</f>
        <v>2.1</v>
      </c>
      <c r="K13" s="108">
        <f>ROUND(100*INDEX(all!$A:$J, MATCH(CONCATENATE(K$8,"_",$B13,"_",$K$6,"_."),all!$A:$A,0),5),1)</f>
        <v>28.7</v>
      </c>
      <c r="L13" s="13"/>
      <c r="M13" s="13"/>
      <c r="O13" s="2" t="s">
        <v>44</v>
      </c>
      <c r="P13" s="18" t="s">
        <v>394</v>
      </c>
      <c r="Q13" s="108">
        <f>ROUND(100*INDEX(all_ref!$A:$J, MATCH(CONCATENATE(Q$8,"_",$P13,"_",$X$6,"_."),all_ref!$A:$A,0),5),1)</f>
        <v>31</v>
      </c>
      <c r="R13" s="108">
        <f>ROUND(100*INDEX(all_ref!$A:$J, MATCH(CONCATENATE(R$8,"_",$P13,"_",$X$6,"_."),all_ref!$A:$A,0),5),1)</f>
        <v>31.6</v>
      </c>
      <c r="S13" s="108">
        <f>ROUND(100*INDEX(all_ref!$A:$J, MATCH(CONCATENATE(S$8,"_",$P13,"_",$X$6,"_."),all_ref!$A:$A,0),5),1)</f>
        <v>31</v>
      </c>
      <c r="T13" s="108">
        <f>ROUND(100*INDEX(all_ref!$A:$J, MATCH(CONCATENATE(T$8,"_",$P13,"_",$X$6,"_."),all_ref!$A:$A,0),5),1)</f>
        <v>31.4</v>
      </c>
      <c r="U13" s="108">
        <f>ROUND(100*INDEX(all_ref!$A:$J, MATCH(CONCATENATE(U$8,"_",$P13,"_",$X$6,"_."),all_ref!$A:$A,0),5),1)</f>
        <v>30.6</v>
      </c>
      <c r="V13" s="108">
        <f>ROUND(100*INDEX(all_ref!$A:$J, MATCH(CONCATENATE(V$8,"_",$P13,"_",$X$6,"_."),all_ref!$A:$A,0),5),1)</f>
        <v>30.3</v>
      </c>
      <c r="W13" s="191">
        <f>ROUND(100*INDEX(all_ref!$A:$J, MATCH(CONCATENATE(W$8,"_",$P13,"_",$X$6,"_."),all_ref!$A:$A,0),5),1)</f>
        <v>2.1</v>
      </c>
      <c r="X13" s="108">
        <f>ROUND(100*INDEX(all_ref!$A:$J, MATCH(CONCATENATE(X$8,"_",$P13,"_",$X$6,"_."),all_ref!$A:$A,0),5),1)</f>
        <v>28.7</v>
      </c>
      <c r="Y13" s="13"/>
      <c r="Z13" s="13"/>
      <c r="AA13" s="13"/>
    </row>
    <row r="14" spans="2:27" ht="15.5" x14ac:dyDescent="0.35">
      <c r="B14" s="2" t="s">
        <v>45</v>
      </c>
      <c r="C14" s="18" t="s">
        <v>395</v>
      </c>
      <c r="D14" s="108">
        <f>ROUND(100*INDEX(all!$A:$J, MATCH(CONCATENATE(D$8,"_",$B14,"_",$K$6,"_."),all!$A:$A,0),5),1)</f>
        <v>11.8</v>
      </c>
      <c r="E14" s="108">
        <f>ROUND(100*INDEX(all!$A:$J, MATCH(CONCATENATE(E$8,"_",$B14,"_",$K$6,"_."),all!$A:$A,0),5),1)</f>
        <v>12.1</v>
      </c>
      <c r="F14" s="108">
        <f>ROUND(100*INDEX(all!$A:$J, MATCH(CONCATENATE(F$8,"_",$B14,"_",$K$6,"_."),all!$A:$A,0),5),1)</f>
        <v>11.9</v>
      </c>
      <c r="G14" s="108">
        <f>ROUND(100*INDEX(all!$A:$J, MATCH(CONCATENATE(G$8,"_",$B14,"_",$K$6,"_."),all!$A:$A,0),5),1)</f>
        <v>12</v>
      </c>
      <c r="H14" s="108">
        <f>ROUND(100*INDEX(all!$A:$J, MATCH(CONCATENATE(H$8,"_",$B14,"_",$K$6,"_."),all!$A:$A,0),5),1)</f>
        <v>11.2</v>
      </c>
      <c r="I14" s="108">
        <f>ROUND(100*INDEX(all!$A:$J, MATCH(CONCATENATE(I$8,"_",$B14,"_",$K$6,"_."),all!$A:$A,0),5),1)</f>
        <v>10.9</v>
      </c>
      <c r="J14" s="191">
        <f>ROUND(100*INDEX(all!$A:$J, MATCH(CONCATENATE(J$8,"_",$B14,"_",$K$6,"_."),all!$A:$A,0),5),1)</f>
        <v>0.5</v>
      </c>
      <c r="K14" s="108">
        <f>ROUND(100*INDEX(all!$A:$J, MATCH(CONCATENATE(K$8,"_",$B14,"_",$K$6,"_."),all!$A:$A,0),5),1)</f>
        <v>9.8000000000000007</v>
      </c>
      <c r="L14" s="13"/>
      <c r="M14" s="13"/>
      <c r="O14" s="2" t="s">
        <v>45</v>
      </c>
      <c r="P14" s="18" t="s">
        <v>395</v>
      </c>
      <c r="Q14" s="108">
        <f>ROUND(100*INDEX(all_ref!$A:$J, MATCH(CONCATENATE(Q$8,"_",$P14,"_",$X$6,"_."),all_ref!$A:$A,0),5),1)</f>
        <v>11.8</v>
      </c>
      <c r="R14" s="108">
        <f>ROUND(100*INDEX(all_ref!$A:$J, MATCH(CONCATENATE(R$8,"_",$P14,"_",$X$6,"_."),all_ref!$A:$A,0),5),1)</f>
        <v>12.1</v>
      </c>
      <c r="S14" s="108">
        <f>ROUND(100*INDEX(all_ref!$A:$J, MATCH(CONCATENATE(S$8,"_",$P14,"_",$X$6,"_."),all_ref!$A:$A,0),5),1)</f>
        <v>11.9</v>
      </c>
      <c r="T14" s="108">
        <f>ROUND(100*INDEX(all_ref!$A:$J, MATCH(CONCATENATE(T$8,"_",$P14,"_",$X$6,"_."),all_ref!$A:$A,0),5),1)</f>
        <v>12</v>
      </c>
      <c r="U14" s="108">
        <f>ROUND(100*INDEX(all_ref!$A:$J, MATCH(CONCATENATE(U$8,"_",$P14,"_",$X$6,"_."),all_ref!$A:$A,0),5),1)</f>
        <v>11.1</v>
      </c>
      <c r="V14" s="108">
        <f>ROUND(100*INDEX(all_ref!$A:$J, MATCH(CONCATENATE(V$8,"_",$P14,"_",$X$6,"_."),all_ref!$A:$A,0),5),1)</f>
        <v>10.9</v>
      </c>
      <c r="W14" s="191">
        <f>ROUND(100*INDEX(all_ref!$A:$J, MATCH(CONCATENATE(W$8,"_",$P14,"_",$X$6,"_."),all_ref!$A:$A,0),5),1)</f>
        <v>0.5</v>
      </c>
      <c r="X14" s="108">
        <f>ROUND(100*INDEX(all_ref!$A:$J, MATCH(CONCATENATE(X$8,"_",$P14,"_",$X$6,"_."),all_ref!$A:$A,0),5),1)</f>
        <v>9.8000000000000007</v>
      </c>
      <c r="Y14" s="13"/>
      <c r="Z14" s="13"/>
      <c r="AA14" s="13"/>
    </row>
    <row r="15" spans="2:27" ht="16" thickBot="1" x14ac:dyDescent="0.4">
      <c r="B15" s="2" t="s">
        <v>46</v>
      </c>
      <c r="C15" s="19" t="s">
        <v>396</v>
      </c>
      <c r="D15" s="109">
        <f>ROUND(100*INDEX(all!$A:$J, MATCH(CONCATENATE(D$8,"_",$B15,"_",$K$6,"_."),all!$A:$A,0),5),1)</f>
        <v>6.3</v>
      </c>
      <c r="E15" s="109">
        <f>ROUND(100*INDEX(all!$A:$J, MATCH(CONCATENATE(E$8,"_",$B15,"_",$K$6,"_."),all!$A:$A,0),5),1)</f>
        <v>6.5</v>
      </c>
      <c r="F15" s="109">
        <f>ROUND(100*INDEX(all!$A:$J, MATCH(CONCATENATE(F$8,"_",$B15,"_",$K$6,"_."),all!$A:$A,0),5),1)</f>
        <v>6.5</v>
      </c>
      <c r="G15" s="109">
        <f>ROUND(100*INDEX(all!$A:$J, MATCH(CONCATENATE(G$8,"_",$B15,"_",$K$6,"_."),all!$A:$A,0),5),1)</f>
        <v>6.5</v>
      </c>
      <c r="H15" s="109">
        <f>ROUND(100*INDEX(all!$A:$J, MATCH(CONCATENATE(H$8,"_",$B15,"_",$K$6,"_."),all!$A:$A,0),5),1)</f>
        <v>5.8</v>
      </c>
      <c r="I15" s="109">
        <f>ROUND(100*INDEX(all!$A:$J, MATCH(CONCATENATE(I$8,"_",$B15,"_",$K$6,"_."),all!$A:$A,0),5),1)</f>
        <v>5.6</v>
      </c>
      <c r="J15" s="192">
        <f>ROUND(100*INDEX(all!$A:$J, MATCH(CONCATENATE(J$8,"_",$B15,"_",$K$6,"_."),all!$A:$A,0),5),1)</f>
        <v>0.3</v>
      </c>
      <c r="K15" s="109">
        <f>ROUND(100*INDEX(all!$A:$J, MATCH(CONCATENATE(K$8,"_",$B15,"_",$K$6,"_."),all!$A:$A,0),5),1)</f>
        <v>4.7</v>
      </c>
      <c r="L15" s="13"/>
      <c r="M15" s="13"/>
      <c r="O15" s="2" t="s">
        <v>46</v>
      </c>
      <c r="P15" s="19" t="s">
        <v>396</v>
      </c>
      <c r="Q15" s="109">
        <f>ROUND(100*INDEX(all_ref!$A:$J, MATCH(CONCATENATE(Q$8,"_",$P15,"_",$X$6,"_."),all_ref!$A:$A,0),5),1)</f>
        <v>6.3</v>
      </c>
      <c r="R15" s="109">
        <f>ROUND(100*INDEX(all_ref!$A:$J, MATCH(CONCATENATE(R$8,"_",$P15,"_",$X$6,"_."),all_ref!$A:$A,0),5),1)</f>
        <v>6.4</v>
      </c>
      <c r="S15" s="109">
        <f>ROUND(100*INDEX(all_ref!$A:$J, MATCH(CONCATENATE(S$8,"_",$P15,"_",$X$6,"_."),all_ref!$A:$A,0),5),1)</f>
        <v>6.4</v>
      </c>
      <c r="T15" s="109">
        <f>ROUND(100*INDEX(all_ref!$A:$J, MATCH(CONCATENATE(T$8,"_",$P15,"_",$X$6,"_."),all_ref!$A:$A,0),5),1)</f>
        <v>6.4</v>
      </c>
      <c r="U15" s="109">
        <f>ROUND(100*INDEX(all_ref!$A:$J, MATCH(CONCATENATE(U$8,"_",$P15,"_",$X$6,"_."),all_ref!$A:$A,0),5),1)</f>
        <v>5.7</v>
      </c>
      <c r="V15" s="109">
        <f>ROUND(100*INDEX(all_ref!$A:$J, MATCH(CONCATENATE(V$8,"_",$P15,"_",$X$6,"_."),all_ref!$A:$A,0),5),1)</f>
        <v>5.5</v>
      </c>
      <c r="W15" s="192">
        <f>ROUND(100*INDEX(all_ref!$A:$J, MATCH(CONCATENATE(W$8,"_",$P15,"_",$X$6,"_."),all_ref!$A:$A,0),5),1)</f>
        <v>0.2</v>
      </c>
      <c r="X15" s="109">
        <f>ROUND(100*INDEX(all_ref!$A:$J, MATCH(CONCATENATE(X$8,"_",$P15,"_",$X$6,"_."),all_ref!$A:$A,0),5),1)</f>
        <v>4.7</v>
      </c>
      <c r="Y15" s="13"/>
      <c r="Z15" s="13"/>
      <c r="AA15" s="13"/>
    </row>
    <row r="16" spans="2:27" ht="15.5" x14ac:dyDescent="0.35">
      <c r="B16" s="2"/>
      <c r="D16" s="13"/>
      <c r="E16" s="13"/>
      <c r="F16" s="13"/>
      <c r="G16" s="13"/>
      <c r="H16" s="13"/>
      <c r="I16" s="13"/>
      <c r="J16" s="13"/>
      <c r="K16" s="13"/>
      <c r="L16" s="13"/>
      <c r="M16" s="13"/>
      <c r="O16" s="2"/>
      <c r="P16" s="18"/>
      <c r="Q16" s="20"/>
      <c r="R16" s="20"/>
      <c r="S16" s="20"/>
      <c r="T16" s="20"/>
      <c r="U16" s="20"/>
      <c r="V16" s="20"/>
      <c r="W16" s="20"/>
      <c r="X16" s="13"/>
      <c r="Y16" s="13"/>
      <c r="Z16" s="13"/>
      <c r="AA16" s="13"/>
    </row>
    <row r="17" spans="2:27" ht="15.5" x14ac:dyDescent="0.35">
      <c r="B17" s="2"/>
      <c r="D17" s="13"/>
      <c r="E17" s="13"/>
      <c r="F17" s="13"/>
      <c r="G17" s="13"/>
      <c r="H17" s="13"/>
      <c r="I17" s="13"/>
      <c r="J17" s="13"/>
      <c r="K17" s="13"/>
      <c r="L17" s="13"/>
      <c r="M17" s="13"/>
      <c r="O17" s="2"/>
      <c r="P17" s="18"/>
      <c r="Q17" s="20"/>
      <c r="R17" s="20"/>
      <c r="S17" s="20"/>
      <c r="T17" s="20"/>
      <c r="U17" s="20"/>
      <c r="V17" s="20"/>
      <c r="W17" s="20"/>
      <c r="X17" s="13"/>
      <c r="Y17" s="13"/>
      <c r="Z17" s="13"/>
      <c r="AA17" s="13"/>
    </row>
    <row r="18" spans="2:27" ht="15.5" x14ac:dyDescent="0.35">
      <c r="B18" s="2"/>
      <c r="C18" s="347" t="s">
        <v>1623</v>
      </c>
      <c r="D18" s="347"/>
      <c r="E18" s="347"/>
      <c r="F18" s="347"/>
      <c r="G18" s="347"/>
      <c r="H18" s="347"/>
      <c r="I18" s="347"/>
      <c r="J18" s="347"/>
      <c r="K18" s="13"/>
      <c r="L18" s="13"/>
      <c r="M18" s="13"/>
      <c r="O18" s="2"/>
      <c r="P18" s="347" t="s">
        <v>1623</v>
      </c>
      <c r="Q18" s="347"/>
      <c r="R18" s="347"/>
      <c r="S18" s="347"/>
      <c r="T18" s="347"/>
      <c r="U18" s="347"/>
      <c r="V18" s="347"/>
      <c r="W18" s="347"/>
      <c r="X18" s="13"/>
      <c r="Y18" s="13"/>
      <c r="Z18" s="13"/>
      <c r="AA18" s="13"/>
    </row>
    <row r="19" spans="2:27" ht="15.5" x14ac:dyDescent="0.35">
      <c r="B19" s="2"/>
      <c r="C19" s="15"/>
      <c r="D19" s="337" t="s">
        <v>349</v>
      </c>
      <c r="E19" s="337" t="s">
        <v>345</v>
      </c>
      <c r="F19" s="337" t="s">
        <v>2586</v>
      </c>
      <c r="G19" s="340" t="s">
        <v>5065</v>
      </c>
      <c r="H19" s="337" t="s">
        <v>791</v>
      </c>
      <c r="I19" s="337" t="s">
        <v>2584</v>
      </c>
      <c r="J19" s="344" t="s">
        <v>2585</v>
      </c>
      <c r="K19" s="337" t="s">
        <v>346</v>
      </c>
      <c r="L19" s="13"/>
      <c r="M19" s="13"/>
      <c r="O19" s="2"/>
      <c r="P19" s="15"/>
      <c r="Q19" s="337" t="s">
        <v>349</v>
      </c>
      <c r="R19" s="337" t="s">
        <v>345</v>
      </c>
      <c r="S19" s="337" t="s">
        <v>2586</v>
      </c>
      <c r="T19" s="340" t="s">
        <v>5065</v>
      </c>
      <c r="U19" s="337" t="s">
        <v>791</v>
      </c>
      <c r="V19" s="337" t="s">
        <v>2584</v>
      </c>
      <c r="W19" s="344" t="s">
        <v>2585</v>
      </c>
      <c r="X19" s="337" t="s">
        <v>346</v>
      </c>
      <c r="Y19" s="13"/>
      <c r="Z19" s="13"/>
      <c r="AA19" s="13"/>
    </row>
    <row r="20" spans="2:27" ht="15.5" x14ac:dyDescent="0.35">
      <c r="B20" s="2"/>
      <c r="C20" s="16"/>
      <c r="D20" s="338"/>
      <c r="E20" s="338"/>
      <c r="F20" s="338"/>
      <c r="G20" s="343"/>
      <c r="H20" s="338"/>
      <c r="I20" s="338"/>
      <c r="J20" s="345"/>
      <c r="K20" s="338"/>
      <c r="L20" s="13"/>
      <c r="M20" s="13"/>
      <c r="O20" s="2"/>
      <c r="P20" s="16"/>
      <c r="Q20" s="338"/>
      <c r="R20" s="338"/>
      <c r="S20" s="338"/>
      <c r="T20" s="343"/>
      <c r="U20" s="338"/>
      <c r="V20" s="338"/>
      <c r="W20" s="345"/>
      <c r="X20" s="338"/>
      <c r="Y20" s="13"/>
      <c r="Z20" s="13"/>
      <c r="AA20" s="13"/>
    </row>
    <row r="21" spans="2:27" ht="15.5" x14ac:dyDescent="0.35">
      <c r="B21" s="2"/>
      <c r="C21" s="16"/>
      <c r="D21" s="338"/>
      <c r="E21" s="338"/>
      <c r="F21" s="338"/>
      <c r="G21" s="343"/>
      <c r="H21" s="338"/>
      <c r="I21" s="338"/>
      <c r="J21" s="345"/>
      <c r="K21" s="338"/>
      <c r="L21" s="13"/>
      <c r="M21" s="13"/>
      <c r="O21" s="2"/>
      <c r="P21" s="16"/>
      <c r="Q21" s="338"/>
      <c r="R21" s="338"/>
      <c r="S21" s="338"/>
      <c r="T21" s="343"/>
      <c r="U21" s="338"/>
      <c r="V21" s="338"/>
      <c r="W21" s="345"/>
      <c r="X21" s="338"/>
      <c r="Y21" s="13"/>
      <c r="Z21" s="13"/>
      <c r="AA21" s="13"/>
    </row>
    <row r="22" spans="2:27" ht="16" thickBot="1" x14ac:dyDescent="0.4">
      <c r="B22" s="2"/>
      <c r="C22" s="17"/>
      <c r="D22" s="339"/>
      <c r="E22" s="339"/>
      <c r="F22" s="339"/>
      <c r="G22" s="342"/>
      <c r="H22" s="339"/>
      <c r="I22" s="339"/>
      <c r="J22" s="346"/>
      <c r="K22" s="339"/>
      <c r="L22" s="13"/>
      <c r="M22" s="13"/>
      <c r="O22" s="2"/>
      <c r="P22" s="17"/>
      <c r="Q22" s="339"/>
      <c r="R22" s="339"/>
      <c r="S22" s="339"/>
      <c r="T22" s="342"/>
      <c r="U22" s="339"/>
      <c r="V22" s="339"/>
      <c r="W22" s="346"/>
      <c r="X22" s="339"/>
      <c r="Y22" s="13"/>
      <c r="Z22" s="13"/>
      <c r="AA22" s="13"/>
    </row>
    <row r="23" spans="2:27" ht="16" thickTop="1" x14ac:dyDescent="0.35">
      <c r="B23" s="2" t="s">
        <v>784</v>
      </c>
      <c r="C23" s="18" t="s">
        <v>420</v>
      </c>
      <c r="D23" s="108">
        <f>ROUND(100*INDEX(all!$A:$J, MATCH(CONCATENATE(D$8,"_",$B23,"_","_."),all!$A:$A,0),5),1)</f>
        <v>51.7</v>
      </c>
      <c r="E23" s="108">
        <f>ROUND(100*INDEX(all!$A:$J, MATCH(CONCATENATE(E$8,"_",$B23,"_","_."),all!$A:$A,0),5),1)</f>
        <v>49.4</v>
      </c>
      <c r="F23" s="108">
        <f>ROUND(100*INDEX(all!$A:$J, MATCH(CONCATENATE(F$8,"_",$B23,"_","_."),all!$A:$A,0),5),1)</f>
        <v>51.6</v>
      </c>
      <c r="G23" s="108">
        <f>ROUND(100*INDEX(all!$A:$J, MATCH(CONCATENATE(G$8,"_",$B23,"_","_."),all!$A:$A,0),5),1)</f>
        <v>51.2</v>
      </c>
      <c r="H23" s="108">
        <f>ROUND(100*INDEX(all!$A:$J, MATCH(CONCATENATE(H$8,"_",$B23,"_","_."),all!$A:$A,0),5),1)</f>
        <v>48.8</v>
      </c>
      <c r="I23" s="108">
        <f>ROUND(100*INDEX(all!$A:$J, MATCH(CONCATENATE(I$8,"_",$B23,"_","_."),all!$A:$A,0),5),1)</f>
        <v>48.6</v>
      </c>
      <c r="J23" s="191">
        <f>ROUND(100*INDEX(all!$A:$J, MATCH(CONCATENATE(J$8,"_",$B23,"_","_."),all!$A:$A,0),5),1)</f>
        <v>34</v>
      </c>
      <c r="K23" s="108">
        <f>ROUND(100*INDEX(all!$A:$J, MATCH(CONCATENATE(K$8,"_",$B23,"_","_."),all!$A:$A,0),5),1)</f>
        <v>50.6</v>
      </c>
      <c r="L23" s="13"/>
      <c r="M23" s="13"/>
      <c r="O23" s="2" t="s">
        <v>784</v>
      </c>
      <c r="P23" s="18" t="s">
        <v>420</v>
      </c>
      <c r="Q23" s="108">
        <f>ROUND(100*INDEX(all_ref!$A:$J, MATCH(CONCATENATE(Q$8,"_",$P23,"_","_."),all_ref!$A:$A,0),5),1)</f>
        <v>51.7</v>
      </c>
      <c r="R23" s="108">
        <f>ROUND(100*INDEX(all_ref!$A:$J, MATCH(CONCATENATE(R$8,"_",$P23,"_","_."),all_ref!$A:$A,0),5),1)</f>
        <v>49.4</v>
      </c>
      <c r="S23" s="108">
        <f>ROUND(100*INDEX(all_ref!$A:$J, MATCH(CONCATENATE(S$8,"_",$P23,"_","_."),all_ref!$A:$A,0),5),1)</f>
        <v>51.6</v>
      </c>
      <c r="T23" s="108">
        <f>ROUND(100*INDEX(all_ref!$A:$J, MATCH(CONCATENATE(T$8,"_",$P23,"_","_."),all_ref!$A:$A,0),5),1)</f>
        <v>51.2</v>
      </c>
      <c r="U23" s="108">
        <f>ROUND(100*INDEX(all_ref!$A:$J, MATCH(CONCATENATE(U$8,"_",$P23,"_","_."),all_ref!$A:$A,0),5),1)</f>
        <v>48.8</v>
      </c>
      <c r="V23" s="108">
        <f>ROUND(100*INDEX(all_ref!$A:$J, MATCH(CONCATENATE(V$8,"_",$P23,"_","_."),all_ref!$A:$A,0),5),1)</f>
        <v>48.7</v>
      </c>
      <c r="W23" s="191">
        <f>ROUND(100*INDEX(all_ref!$A:$J, MATCH(CONCATENATE(W$8,"_",$P23,"_","_."),all_ref!$A:$A,0),5),1)</f>
        <v>34</v>
      </c>
      <c r="X23" s="108">
        <f>ROUND(100*INDEX(all_ref!$A:$J, MATCH(CONCATENATE(X$8,"_",$P23,"_","_."),all_ref!$A:$A,0),5),1)</f>
        <v>50.6</v>
      </c>
      <c r="Y23" s="13"/>
      <c r="Z23" s="13"/>
      <c r="AA23" s="13"/>
    </row>
    <row r="24" spans="2:27" ht="16" thickBot="1" x14ac:dyDescent="0.4">
      <c r="B24" s="2" t="s">
        <v>785</v>
      </c>
      <c r="C24" s="19" t="s">
        <v>787</v>
      </c>
      <c r="D24" s="109">
        <f>ROUND(100*INDEX(all!$A:$J, MATCH(CONCATENATE(D$8,"_",$B24,"_","_."),all!$A:$A,0),5),1)</f>
        <v>55.5</v>
      </c>
      <c r="E24" s="109">
        <f>ROUND(100*INDEX(all!$A:$J, MATCH(CONCATENATE(E$8,"_",$B24,"_","_."),all!$A:$A,0),5),1)</f>
        <v>48.3</v>
      </c>
      <c r="F24" s="109">
        <f>ROUND(100*INDEX(all!$A:$J, MATCH(CONCATENATE(F$8,"_",$B24,"_","_."),all!$A:$A,0),5),1)</f>
        <v>54.9</v>
      </c>
      <c r="G24" s="109">
        <f>ROUND(100*INDEX(all!$A:$J, MATCH(CONCATENATE(G$8,"_",$B24,"_","_."),all!$A:$A,0),5),1)</f>
        <v>54.7</v>
      </c>
      <c r="H24" s="109">
        <f>ROUND(100*INDEX(all!$A:$J, MATCH(CONCATENATE(H$8,"_",$B24,"_","_."),all!$A:$A,0),5),1)</f>
        <v>47.3</v>
      </c>
      <c r="I24" s="109">
        <f>ROUND(100*INDEX(all!$A:$J, MATCH(CONCATENATE(I$8,"_",$B24,"_","_."),all!$A:$A,0),5),1)</f>
        <v>47</v>
      </c>
      <c r="J24" s="192">
        <f>ROUND(100*INDEX(all!$A:$J, MATCH(CONCATENATE(J$8,"_",$B24,"_","_."),all!$A:$A,0),5),1)</f>
        <v>23.2</v>
      </c>
      <c r="K24" s="109">
        <f>ROUND(100*INDEX(all!$A:$J, MATCH(CONCATENATE(K$8,"_",$B24,"_","_."),all!$A:$A,0),5),1)</f>
        <v>54.6</v>
      </c>
      <c r="L24" s="13"/>
      <c r="M24" s="13"/>
      <c r="O24" s="2" t="s">
        <v>785</v>
      </c>
      <c r="P24" s="19" t="s">
        <v>787</v>
      </c>
      <c r="Q24" s="109">
        <f>ROUND(100*INDEX(all_ref!$A:$J, MATCH(CONCATENATE(Q$8,"_",$P24,"_","_."),all_ref!$A:$A,0),5),1)</f>
        <v>55.5</v>
      </c>
      <c r="R24" s="109">
        <f>ROUND(100*INDEX(all_ref!$A:$J, MATCH(CONCATENATE(R$8,"_",$P24,"_","_."),all_ref!$A:$A,0),5),1)</f>
        <v>48.5</v>
      </c>
      <c r="S24" s="109">
        <f>ROUND(100*INDEX(all_ref!$A:$J, MATCH(CONCATENATE(S$8,"_",$P24,"_","_."),all_ref!$A:$A,0),5),1)</f>
        <v>55</v>
      </c>
      <c r="T24" s="109">
        <f>ROUND(100*INDEX(all_ref!$A:$J, MATCH(CONCATENATE(T$8,"_",$P24,"_","_."),all_ref!$A:$A,0),5),1)</f>
        <v>54.8</v>
      </c>
      <c r="U24" s="109">
        <f>ROUND(100*INDEX(all_ref!$A:$J, MATCH(CONCATENATE(U$8,"_",$P24,"_","_."),all_ref!$A:$A,0),5),1)</f>
        <v>47.4</v>
      </c>
      <c r="V24" s="109">
        <f>ROUND(100*INDEX(all_ref!$A:$J, MATCH(CONCATENATE(V$8,"_",$P24,"_","_."),all_ref!$A:$A,0),5),1)</f>
        <v>47.1</v>
      </c>
      <c r="W24" s="192">
        <f>ROUND(100*INDEX(all_ref!$A:$J, MATCH(CONCATENATE(W$8,"_",$P24,"_","_."),all_ref!$A:$A,0),5),1)</f>
        <v>23.2</v>
      </c>
      <c r="X24" s="109">
        <f>ROUND(100*INDEX(all_ref!$A:$J, MATCH(CONCATENATE(X$8,"_",$P24,"_","_."),all_ref!$A:$A,0),5),1)</f>
        <v>54.6</v>
      </c>
      <c r="Y24" s="13"/>
      <c r="Z24" s="13"/>
      <c r="AA24" s="13"/>
    </row>
    <row r="27" spans="2:27" x14ac:dyDescent="0.35">
      <c r="D27" s="193" t="s">
        <v>4352</v>
      </c>
      <c r="P27" s="193" t="s">
        <v>4353</v>
      </c>
    </row>
    <row r="28" spans="2:27" x14ac:dyDescent="0.35">
      <c r="D28" s="5"/>
      <c r="Q28" s="5"/>
    </row>
    <row r="30" spans="2:27" x14ac:dyDescent="0.35">
      <c r="C30" s="1" t="s">
        <v>5063</v>
      </c>
    </row>
    <row r="31" spans="2:27" x14ac:dyDescent="0.35">
      <c r="C31" s="1" t="s">
        <v>5064</v>
      </c>
    </row>
    <row r="33" spans="3:3" x14ac:dyDescent="0.35">
      <c r="C33" s="1" t="s">
        <v>5066</v>
      </c>
    </row>
    <row r="34" spans="3:3" x14ac:dyDescent="0.35">
      <c r="C34" s="1" t="s">
        <v>5067</v>
      </c>
    </row>
    <row r="36" spans="3:3" x14ac:dyDescent="0.35">
      <c r="C36" s="1" t="s">
        <v>5068</v>
      </c>
    </row>
    <row r="37" spans="3:3" x14ac:dyDescent="0.35">
      <c r="C37" s="1" t="s">
        <v>5069</v>
      </c>
    </row>
  </sheetData>
  <mergeCells count="39">
    <mergeCell ref="D19:D22"/>
    <mergeCell ref="E9:E12"/>
    <mergeCell ref="G9:G12"/>
    <mergeCell ref="E19:E22"/>
    <mergeCell ref="C18:J18"/>
    <mergeCell ref="D9:D12"/>
    <mergeCell ref="H19:H22"/>
    <mergeCell ref="I9:I12"/>
    <mergeCell ref="F19:F22"/>
    <mergeCell ref="I19:I22"/>
    <mergeCell ref="J19:J22"/>
    <mergeCell ref="G19:G22"/>
    <mergeCell ref="C2:W2"/>
    <mergeCell ref="B4:J4"/>
    <mergeCell ref="O4:W4"/>
    <mergeCell ref="R6:T6"/>
    <mergeCell ref="Q9:Q12"/>
    <mergeCell ref="E6:G6"/>
    <mergeCell ref="H9:H12"/>
    <mergeCell ref="F9:F12"/>
    <mergeCell ref="U9:U12"/>
    <mergeCell ref="R9:R12"/>
    <mergeCell ref="S9:S12"/>
    <mergeCell ref="V9:V12"/>
    <mergeCell ref="X9:X12"/>
    <mergeCell ref="T9:T12"/>
    <mergeCell ref="T19:T22"/>
    <mergeCell ref="W9:W12"/>
    <mergeCell ref="J9:J12"/>
    <mergeCell ref="K19:K22"/>
    <mergeCell ref="X19:X22"/>
    <mergeCell ref="Q19:Q22"/>
    <mergeCell ref="U19:U22"/>
    <mergeCell ref="K9:K12"/>
    <mergeCell ref="R19:R22"/>
    <mergeCell ref="W19:W22"/>
    <mergeCell ref="S19:S22"/>
    <mergeCell ref="V19:V22"/>
    <mergeCell ref="P18:W18"/>
  </mergeCells>
  <phoneticPr fontId="0" type="noConversion"/>
  <dataValidations count="2">
    <dataValidation type="list" allowBlank="1" showInputMessage="1" showErrorMessage="1" sqref="E6:F6" xr:uid="{00000000-0002-0000-0D00-000000000000}">
      <formula1>povs</formula1>
    </dataValidation>
    <dataValidation type="list" allowBlank="1" showInputMessage="1" showErrorMessage="1" sqref="R6:V6" xr:uid="{00000000-0002-0000-0D00-000001000000}">
      <formula1>povs2</formula1>
    </dataValidation>
  </dataValidation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V30"/>
  <sheetViews>
    <sheetView tabSelected="1" topLeftCell="A12" zoomScale="80" zoomScaleNormal="80" workbookViewId="0">
      <selection activeCell="A12" sqref="A12"/>
    </sheetView>
  </sheetViews>
  <sheetFormatPr defaultColWidth="9.08984375" defaultRowHeight="14.5" x14ac:dyDescent="0.35"/>
  <cols>
    <col min="1" max="1" width="9.08984375" style="45"/>
    <col min="2" max="2" width="11.54296875" style="45" customWidth="1"/>
    <col min="3" max="3" width="22.54296875" style="45" customWidth="1"/>
    <col min="4" max="4" width="20.453125" style="45" customWidth="1"/>
    <col min="5" max="5" width="27.08984375" style="45" customWidth="1"/>
    <col min="6" max="6" width="10.1796875" style="45" bestFit="1" customWidth="1"/>
    <col min="7" max="9" width="9.08984375" style="45"/>
    <col min="10" max="10" width="9.08984375" style="56"/>
    <col min="11" max="11" width="5.6328125" style="45" customWidth="1"/>
    <col min="12" max="12" width="6.90625" style="45" customWidth="1"/>
    <col min="13" max="13" width="9.08984375" style="45"/>
    <col min="14" max="14" width="12.36328125" style="45" customWidth="1"/>
    <col min="15" max="15" width="25.90625" style="45" customWidth="1"/>
    <col min="16" max="16" width="27" style="45" customWidth="1"/>
    <col min="17" max="17" width="20.453125" style="45" customWidth="1"/>
    <col min="18" max="16384" width="9.08984375" style="45"/>
  </cols>
  <sheetData>
    <row r="1" spans="1:22" ht="15" thickBot="1" x14ac:dyDescent="0.4"/>
    <row r="2" spans="1:22" ht="54.65" customHeight="1" thickBot="1" x14ac:dyDescent="0.45">
      <c r="B2" s="353" t="s">
        <v>1736</v>
      </c>
      <c r="C2" s="354"/>
      <c r="D2" s="354"/>
      <c r="E2" s="354"/>
      <c r="F2" s="354"/>
      <c r="G2" s="354"/>
      <c r="H2" s="354"/>
      <c r="I2" s="354"/>
      <c r="J2" s="354"/>
      <c r="K2" s="354"/>
      <c r="L2" s="354"/>
      <c r="M2" s="354"/>
      <c r="N2" s="354"/>
      <c r="O2" s="354"/>
      <c r="P2" s="354"/>
      <c r="Q2" s="354"/>
      <c r="R2" s="354"/>
      <c r="S2" s="354"/>
      <c r="T2" s="354"/>
      <c r="U2" s="355"/>
    </row>
    <row r="3" spans="1:22" ht="19.75" customHeight="1" x14ac:dyDescent="0.35">
      <c r="B3" s="57"/>
      <c r="C3" s="57"/>
      <c r="D3" s="57"/>
      <c r="E3" s="57"/>
      <c r="F3" s="57"/>
      <c r="G3" s="57"/>
      <c r="H3" s="57"/>
      <c r="I3" s="57"/>
      <c r="J3" s="57"/>
      <c r="K3" s="57"/>
      <c r="L3" s="57"/>
      <c r="M3" s="57"/>
      <c r="N3" s="57"/>
      <c r="O3" s="57"/>
      <c r="P3" s="57"/>
      <c r="Q3" s="57"/>
      <c r="R3" s="57"/>
      <c r="S3" s="57"/>
      <c r="T3" s="57"/>
      <c r="U3" s="57"/>
    </row>
    <row r="4" spans="1:22" ht="18" x14ac:dyDescent="0.4">
      <c r="A4" s="35" t="s">
        <v>48</v>
      </c>
      <c r="B4" s="333" t="s">
        <v>1617</v>
      </c>
      <c r="C4" s="333"/>
      <c r="D4" s="333"/>
      <c r="E4" s="333"/>
      <c r="F4" s="333"/>
      <c r="G4" s="333"/>
      <c r="H4" s="333"/>
      <c r="I4" s="333"/>
      <c r="N4" s="333" t="s">
        <v>1618</v>
      </c>
      <c r="O4" s="333"/>
      <c r="P4" s="333"/>
      <c r="Q4" s="333"/>
      <c r="R4" s="333"/>
      <c r="S4" s="333"/>
      <c r="T4" s="333"/>
      <c r="U4" s="333"/>
    </row>
    <row r="5" spans="1:22" s="1" customFormat="1" ht="15" thickBot="1" x14ac:dyDescent="0.4"/>
    <row r="6" spans="1:22" s="1" customFormat="1" x14ac:dyDescent="0.35">
      <c r="B6" s="3"/>
      <c r="C6" s="4"/>
      <c r="D6" s="4"/>
      <c r="E6" s="4"/>
      <c r="F6" s="4"/>
      <c r="G6" s="4"/>
      <c r="H6" s="4"/>
      <c r="I6" s="7"/>
      <c r="N6" s="3"/>
      <c r="O6" s="4"/>
      <c r="P6" s="4"/>
      <c r="Q6" s="4"/>
      <c r="R6" s="4"/>
      <c r="S6" s="4"/>
      <c r="T6" s="4"/>
      <c r="U6" s="7"/>
    </row>
    <row r="7" spans="1:22" s="1" customFormat="1" ht="15.5" x14ac:dyDescent="0.35">
      <c r="B7" s="25" t="s">
        <v>352</v>
      </c>
      <c r="C7" s="16"/>
      <c r="D7" s="16"/>
      <c r="E7" s="16" t="s">
        <v>349</v>
      </c>
      <c r="F7" s="16"/>
      <c r="G7" s="16"/>
      <c r="H7" s="16"/>
      <c r="I7" s="28"/>
      <c r="J7" s="34" t="str">
        <f>INDEX(combinations!D2:$E$13,MATCH($E$7,vectors,0),2)</f>
        <v>gross_mkt_inc_pc</v>
      </c>
      <c r="N7" s="25" t="s">
        <v>352</v>
      </c>
      <c r="O7" s="16"/>
      <c r="P7" s="16"/>
      <c r="Q7" s="16" t="s">
        <v>349</v>
      </c>
      <c r="R7" s="16"/>
      <c r="S7" s="16"/>
      <c r="T7" s="16"/>
      <c r="U7" s="28"/>
      <c r="V7" s="34" t="str">
        <f>INDEX(combinations!$E2:R$11,MATCH($Q$7,vectors,0),2)</f>
        <v>Ingresos brutos de mercado</v>
      </c>
    </row>
    <row r="8" spans="1:22" s="1" customFormat="1" ht="15.5" x14ac:dyDescent="0.35">
      <c r="B8" s="27"/>
      <c r="C8" s="16"/>
      <c r="D8" s="16"/>
      <c r="E8" s="16"/>
      <c r="F8" s="16"/>
      <c r="G8" s="16"/>
      <c r="H8" s="16"/>
      <c r="I8" s="28"/>
      <c r="J8" s="34"/>
      <c r="N8" s="27"/>
      <c r="O8" s="16"/>
      <c r="P8" s="16"/>
      <c r="Q8" s="16"/>
      <c r="R8" s="16"/>
      <c r="S8" s="16"/>
      <c r="T8" s="16"/>
      <c r="U8" s="28"/>
      <c r="V8" s="34"/>
    </row>
    <row r="9" spans="1:22" s="1" customFormat="1" ht="15.5" x14ac:dyDescent="0.35">
      <c r="B9" s="92" t="s">
        <v>350</v>
      </c>
      <c r="C9" s="93"/>
      <c r="D9" s="93"/>
      <c r="E9" s="93"/>
      <c r="F9" s="16"/>
      <c r="G9" s="16"/>
      <c r="H9" s="16"/>
      <c r="I9" s="28"/>
      <c r="J9" s="13"/>
      <c r="N9" s="92" t="s">
        <v>350</v>
      </c>
      <c r="O9" s="93"/>
      <c r="P9" s="93"/>
      <c r="Q9" s="93"/>
      <c r="R9" s="93"/>
      <c r="S9" s="16"/>
      <c r="T9" s="16"/>
      <c r="U9" s="28"/>
      <c r="V9" s="34"/>
    </row>
    <row r="10" spans="1:22" s="1" customFormat="1" ht="21" x14ac:dyDescent="0.5">
      <c r="B10" s="29" t="s">
        <v>1629</v>
      </c>
      <c r="C10" s="16"/>
      <c r="D10" s="334" t="s">
        <v>4866</v>
      </c>
      <c r="E10" s="334"/>
      <c r="F10" s="334"/>
      <c r="G10" s="334"/>
      <c r="H10" s="334"/>
      <c r="I10" s="352"/>
      <c r="J10" s="34" t="str">
        <f>INDEX(combinations!$L$2:$M$100,MATCH($D10,coberturas,0),2)</f>
        <v>iracis_pc</v>
      </c>
      <c r="K10" s="34"/>
      <c r="N10" s="29" t="s">
        <v>1629</v>
      </c>
      <c r="O10" s="16"/>
      <c r="P10" s="334" t="s">
        <v>4858</v>
      </c>
      <c r="Q10" s="334"/>
      <c r="R10" s="334"/>
      <c r="S10" s="334"/>
      <c r="T10" s="334"/>
      <c r="U10" s="352"/>
      <c r="V10" s="34" t="str">
        <f>INDEX(combinations!$N$2:$O$29,MATCH($P10,coberturas2,0),2)</f>
        <v>tot_dit_corp_pc</v>
      </c>
    </row>
    <row r="11" spans="1:22" s="1" customFormat="1" ht="21" x14ac:dyDescent="0.5">
      <c r="B11" s="29" t="s">
        <v>1630</v>
      </c>
      <c r="C11" s="16"/>
      <c r="D11" s="334" t="s">
        <v>1762</v>
      </c>
      <c r="E11" s="334"/>
      <c r="F11" s="334"/>
      <c r="G11" s="334"/>
      <c r="H11" s="334"/>
      <c r="I11" s="352"/>
      <c r="J11" s="34" t="str">
        <f>INDEX(combinations!$L$2:$M$100,MATCH($D11,coberturas,0),2)</f>
        <v>alquiler_tax_pc</v>
      </c>
      <c r="K11" s="34"/>
      <c r="N11" s="29" t="s">
        <v>1630</v>
      </c>
      <c r="O11" s="16"/>
      <c r="P11" s="334" t="s">
        <v>4865</v>
      </c>
      <c r="Q11" s="334"/>
      <c r="R11" s="334"/>
      <c r="S11" s="334"/>
      <c r="T11" s="334"/>
      <c r="U11" s="352"/>
      <c r="V11" s="34" t="str">
        <f>INDEX(combinations!$N$2:$O$29,MATCH($P11,coberturas2,0),2)</f>
        <v>iragro_pc</v>
      </c>
    </row>
    <row r="12" spans="1:22" s="1" customFormat="1" ht="21.5" thickBot="1" x14ac:dyDescent="0.55000000000000004">
      <c r="B12" s="30" t="s">
        <v>1631</v>
      </c>
      <c r="C12" s="19"/>
      <c r="D12" s="329" t="s">
        <v>9953</v>
      </c>
      <c r="E12" s="329"/>
      <c r="F12" s="329"/>
      <c r="G12" s="329"/>
      <c r="H12" s="329"/>
      <c r="I12" s="351"/>
      <c r="J12" s="34" t="str">
        <f>INDEX(combinations!$L$2:$M$100,MATCH($D12,coberturas,0),2)</f>
        <v>dividendo_tax_pc</v>
      </c>
      <c r="K12" s="34"/>
      <c r="N12" s="30" t="s">
        <v>1631</v>
      </c>
      <c r="O12" s="19"/>
      <c r="P12" s="329" t="s">
        <v>4873</v>
      </c>
      <c r="Q12" s="329"/>
      <c r="R12" s="329"/>
      <c r="S12" s="329"/>
      <c r="T12" s="329"/>
      <c r="U12" s="351"/>
      <c r="V12" s="34" t="str">
        <f>INDEX(combinations!$N$2:$O$29,MATCH($P12,coberturas2,0),2)</f>
        <v>tot_ire_pc</v>
      </c>
    </row>
    <row r="16" spans="1:22" x14ac:dyDescent="0.35">
      <c r="C16" s="36" t="str">
        <f>J10</f>
        <v>iracis_pc</v>
      </c>
      <c r="D16" s="36" t="str">
        <f>J11</f>
        <v>alquiler_tax_pc</v>
      </c>
      <c r="E16" s="36" t="str">
        <f>J12</f>
        <v>dividendo_tax_pc</v>
      </c>
      <c r="O16" s="36" t="str">
        <f>V10</f>
        <v>tot_dit_corp_pc</v>
      </c>
      <c r="P16" s="36" t="str">
        <f>V11</f>
        <v>iragro_pc</v>
      </c>
      <c r="Q16" s="36" t="str">
        <f>V12</f>
        <v>tot_ire_pc</v>
      </c>
    </row>
    <row r="17" spans="1:17" ht="29" x14ac:dyDescent="0.35">
      <c r="B17" s="58" t="s">
        <v>792</v>
      </c>
      <c r="C17" s="215" t="str">
        <f>D10</f>
        <v>Impuesto corp IRACIS</v>
      </c>
      <c r="D17" s="215" t="str">
        <f>D11</f>
        <v>Impuestos por alquiler</v>
      </c>
      <c r="E17" s="215" t="str">
        <f>D12</f>
        <v>Impuestos por dividendos</v>
      </c>
      <c r="F17" s="59"/>
      <c r="N17" s="58" t="s">
        <v>792</v>
      </c>
      <c r="O17" s="215" t="str">
        <f>P10</f>
        <v>Total direct taxes (+ corporate)</v>
      </c>
      <c r="P17" s="215" t="str">
        <f>P11</f>
        <v>Impuesto corp IRAGRO</v>
      </c>
      <c r="Q17" s="215" t="str">
        <f>P12</f>
        <v>Total IRE</v>
      </c>
    </row>
    <row r="18" spans="1:17" x14ac:dyDescent="0.35">
      <c r="A18" s="45">
        <v>1</v>
      </c>
      <c r="B18" s="46" t="s">
        <v>793</v>
      </c>
      <c r="C18" s="60">
        <f>(1/1000000)*INDEX(all!$A:$J, MATCH(CONCATENATE(C$16,"_",$A$4,"__",$A18),all!$A:$A,0),5)</f>
        <v>0.82676488989257813</v>
      </c>
      <c r="D18" s="60">
        <f>(1/1000000)*INDEX(all!$A:$J, MATCH(CONCATENATE(D$16,"_",$A$4,"__",$A18),all!$A:$A,0),5)</f>
        <v>386.62713586548</v>
      </c>
      <c r="E18" s="60">
        <f>(1/1000000)*INDEX(all!$A:$J, MATCH(CONCATENATE(E$16,"_",$A$4,"__",$A18),all!$A:$A,0),5)</f>
        <v>139.37924811415999</v>
      </c>
      <c r="M18" s="45">
        <v>1</v>
      </c>
      <c r="N18" s="61" t="s">
        <v>793</v>
      </c>
      <c r="O18" s="216">
        <f>(1/1000000)*INDEX(all_ref!$A:$J, MATCH(CONCATENATE(O$16,"_",$A$4,"__",$M18),all_ref!$A:$A,0),5)</f>
        <v>89.132940205757109</v>
      </c>
      <c r="P18" s="216">
        <f>(1/1000000)*INDEX(all_ref!$A:$J, MATCH(CONCATENATE(P$16,"_",$A$4,"__",$M18),all_ref!$A:$A,0),5)</f>
        <v>0</v>
      </c>
      <c r="Q18" s="216">
        <f>(1/1000000)*INDEX(all_ref!$A:$J, MATCH(CONCATENATE(Q$16,"_",$A$4,"__",$M18),all_ref!$A:$A,0),5)</f>
        <v>0.82676488989257813</v>
      </c>
    </row>
    <row r="19" spans="1:17" x14ac:dyDescent="0.35">
      <c r="A19" s="45">
        <v>2</v>
      </c>
      <c r="B19" s="46">
        <v>2</v>
      </c>
      <c r="C19" s="60">
        <f>(1/1000000)*INDEX(all!$A:$J, MATCH(CONCATENATE(C$16,"_",$A$4,"__",$A19),all!$A:$A,0),5)</f>
        <v>0.42087520019531249</v>
      </c>
      <c r="D19" s="60">
        <f>(1/1000000)*INDEX(all!$A:$J, MATCH(CONCATENATE(D$16,"_",$A$4,"__",$A19),all!$A:$A,0),5)</f>
        <v>10.971349982800001</v>
      </c>
      <c r="E19" s="60">
        <f>(1/1000000)*INDEX(all!$A:$J, MATCH(CONCATENATE(E$16,"_",$A$4,"__",$A19),all!$A:$A,0),5)</f>
        <v>11.109857629599999</v>
      </c>
      <c r="M19" s="45">
        <v>2</v>
      </c>
      <c r="N19" s="61">
        <v>2</v>
      </c>
      <c r="O19" s="216">
        <f>(1/1000000)*INDEX(all_ref!$A:$J, MATCH(CONCATENATE(O$16,"_",$A$4,"__",$M19),all_ref!$A:$A,0),5)</f>
        <v>15.087305387161255</v>
      </c>
      <c r="P19" s="216">
        <f>(1/1000000)*INDEX(all_ref!$A:$J, MATCH(CONCATENATE(P$16,"_",$A$4,"__",$M19),all_ref!$A:$A,0),5)</f>
        <v>0</v>
      </c>
      <c r="Q19" s="216">
        <f>(1/1000000)*INDEX(all_ref!$A:$J, MATCH(CONCATENATE(Q$16,"_",$A$4,"__",$M19),all_ref!$A:$A,0),5)</f>
        <v>15.087305387161255</v>
      </c>
    </row>
    <row r="20" spans="1:17" x14ac:dyDescent="0.35">
      <c r="A20" s="45">
        <v>3</v>
      </c>
      <c r="B20" s="46">
        <v>3</v>
      </c>
      <c r="C20" s="60">
        <f>(1/1000000)*INDEX(all!$A:$J, MATCH(CONCATENATE(C$16,"_",$A$4,"__",$A20),all!$A:$A,0),5)</f>
        <v>9.3240389357910161</v>
      </c>
      <c r="D20" s="60">
        <f>(1/1000000)*INDEX(all!$A:$J, MATCH(CONCATENATE(D$16,"_",$A$4,"__",$A20),all!$A:$A,0),5)</f>
        <v>83.557860643440009</v>
      </c>
      <c r="E20" s="60">
        <f>(1/1000000)*INDEX(all!$A:$J, MATCH(CONCATENATE(E$16,"_",$A$4,"__",$A20),all!$A:$A,0),5)</f>
        <v>251.97644443439998</v>
      </c>
      <c r="M20" s="45">
        <v>3</v>
      </c>
      <c r="N20" s="61">
        <v>3</v>
      </c>
      <c r="O20" s="216">
        <f>(1/1000000)*INDEX(all_ref!$A:$J, MATCH(CONCATENATE(O$16,"_",$A$4,"__",$M20),all_ref!$A:$A,0),5)</f>
        <v>28.713497313110349</v>
      </c>
      <c r="P20" s="216">
        <f>(1/1000000)*INDEX(all_ref!$A:$J, MATCH(CONCATENATE(P$16,"_",$A$4,"__",$M20),all_ref!$A:$A,0),5)</f>
        <v>0</v>
      </c>
      <c r="Q20" s="216">
        <f>(1/1000000)*INDEX(all_ref!$A:$J, MATCH(CONCATENATE(Q$16,"_",$A$4,"__",$M20),all_ref!$A:$A,0),5)</f>
        <v>28.713497313110349</v>
      </c>
    </row>
    <row r="21" spans="1:17" x14ac:dyDescent="0.35">
      <c r="A21" s="45">
        <v>4</v>
      </c>
      <c r="B21" s="46">
        <v>4</v>
      </c>
      <c r="C21" s="60">
        <f>(1/1000000)*INDEX(all!$A:$J, MATCH(CONCATENATE(C$16,"_",$A$4,"__",$A21),all!$A:$A,0),5)</f>
        <v>21.503050096679686</v>
      </c>
      <c r="D21" s="60">
        <f>(1/1000000)*INDEX(all!$A:$J, MATCH(CONCATENATE(D$16,"_",$A$4,"__",$A21),all!$A:$A,0),5)</f>
        <v>164.50496248675998</v>
      </c>
      <c r="E21" s="60">
        <f>(1/1000000)*INDEX(all!$A:$J, MATCH(CONCATENATE(E$16,"_",$A$4,"__",$A21),all!$A:$A,0),5)</f>
        <v>58.048721805119996</v>
      </c>
      <c r="M21" s="45">
        <v>4</v>
      </c>
      <c r="N21" s="61">
        <v>4</v>
      </c>
      <c r="O21" s="216">
        <f>(1/1000000)*INDEX(all_ref!$A:$J, MATCH(CONCATENATE(O$16,"_",$A$4,"__",$M21),all_ref!$A:$A,0),5)</f>
        <v>113.22048117224303</v>
      </c>
      <c r="P21" s="216">
        <f>(1/1000000)*INDEX(all_ref!$A:$J, MATCH(CONCATENATE(P$16,"_",$A$4,"__",$M21),all_ref!$A:$A,0),5)</f>
        <v>0</v>
      </c>
      <c r="Q21" s="216">
        <f>(1/1000000)*INDEX(all_ref!$A:$J, MATCH(CONCATENATE(Q$16,"_",$A$4,"__",$M21),all_ref!$A:$A,0),5)</f>
        <v>67.783908587829586</v>
      </c>
    </row>
    <row r="22" spans="1:17" x14ac:dyDescent="0.35">
      <c r="A22" s="45">
        <v>5</v>
      </c>
      <c r="B22" s="46">
        <v>5</v>
      </c>
      <c r="C22" s="60">
        <f>(1/1000000)*INDEX(all!$A:$J, MATCH(CONCATENATE(C$16,"_",$A$4,"__",$A22),all!$A:$A,0),5)</f>
        <v>31.457979583984372</v>
      </c>
      <c r="D22" s="60">
        <f>(1/1000000)*INDEX(all!$A:$J, MATCH(CONCATENATE(D$16,"_",$A$4,"__",$A22),all!$A:$A,0),5)</f>
        <v>276.58239365556</v>
      </c>
      <c r="E22" s="60">
        <f>(1/1000000)*INDEX(all!$A:$J, MATCH(CONCATENATE(E$16,"_",$A$4,"__",$A22),all!$A:$A,0),5)</f>
        <v>12.59811347808</v>
      </c>
      <c r="M22" s="45">
        <v>5</v>
      </c>
      <c r="N22" s="61">
        <v>5</v>
      </c>
      <c r="O22" s="216">
        <f>(1/1000000)*INDEX(all_ref!$A:$J, MATCH(CONCATENATE(O$16,"_",$A$4,"__",$M22),all_ref!$A:$A,0),5)</f>
        <v>156.33935231713866</v>
      </c>
      <c r="P22" s="216">
        <f>(1/1000000)*INDEX(all_ref!$A:$J, MATCH(CONCATENATE(P$16,"_",$A$4,"__",$M22),all_ref!$A:$A,0),5)</f>
        <v>0</v>
      </c>
      <c r="Q22" s="216">
        <f>(1/1000000)*INDEX(all_ref!$A:$J, MATCH(CONCATENATE(Q$16,"_",$A$4,"__",$M22),all_ref!$A:$A,0),5)</f>
        <v>156.33935231713866</v>
      </c>
    </row>
    <row r="23" spans="1:17" x14ac:dyDescent="0.35">
      <c r="A23" s="45">
        <v>6</v>
      </c>
      <c r="B23" s="46">
        <v>6</v>
      </c>
      <c r="C23" s="60">
        <f>(1/1000000)*INDEX(all!$A:$J, MATCH(CONCATENATE(C$16,"_",$A$4,"__",$A23),all!$A:$A,0),5)</f>
        <v>90.230490432128903</v>
      </c>
      <c r="D23" s="60">
        <f>(1/1000000)*INDEX(all!$A:$J, MATCH(CONCATENATE(D$16,"_",$A$4,"__",$A23),all!$A:$A,0),5)</f>
        <v>312.36317776151998</v>
      </c>
      <c r="E23" s="60">
        <f>(1/1000000)*INDEX(all!$A:$J, MATCH(CONCATENATE(E$16,"_",$A$4,"__",$A23),all!$A:$A,0),5)</f>
        <v>42.380011530279518</v>
      </c>
      <c r="M23" s="45">
        <v>6</v>
      </c>
      <c r="N23" s="61">
        <v>6</v>
      </c>
      <c r="O23" s="216">
        <f>(1/1000000)*INDEX(all_ref!$A:$J, MATCH(CONCATENATE(O$16,"_",$A$4,"__",$M23),all_ref!$A:$A,0),5)</f>
        <v>322.38955548260498</v>
      </c>
      <c r="P23" s="216">
        <f>(1/1000000)*INDEX(all_ref!$A:$J, MATCH(CONCATENATE(P$16,"_",$A$4,"__",$M23),all_ref!$A:$A,0),5)</f>
        <v>0</v>
      </c>
      <c r="Q23" s="216">
        <f>(1/1000000)*INDEX(all_ref!$A:$J, MATCH(CONCATENATE(Q$16,"_",$A$4,"__",$M23),all_ref!$A:$A,0),5)</f>
        <v>322.38955548260498</v>
      </c>
    </row>
    <row r="24" spans="1:17" x14ac:dyDescent="0.35">
      <c r="A24" s="45">
        <v>7</v>
      </c>
      <c r="B24" s="46">
        <v>7</v>
      </c>
      <c r="C24" s="60">
        <f>(1/1000000)*INDEX(all!$A:$J, MATCH(CONCATENATE(C$16,"_",$A$4,"__",$A24),all!$A:$A,0),5)</f>
        <v>105.74164039129639</v>
      </c>
      <c r="D24" s="60">
        <f>(1/1000000)*INDEX(all!$A:$J, MATCH(CONCATENATE(D$16,"_",$A$4,"__",$A24),all!$A:$A,0),5)</f>
        <v>536.15896564143998</v>
      </c>
      <c r="E24" s="60">
        <f>(1/1000000)*INDEX(all!$A:$J, MATCH(CONCATENATE(E$16,"_",$A$4,"__",$A24),all!$A:$A,0),5)</f>
        <v>244.64906672902276</v>
      </c>
      <c r="G24" s="188"/>
      <c r="M24" s="45">
        <v>7</v>
      </c>
      <c r="N24" s="61">
        <v>7</v>
      </c>
      <c r="O24" s="216">
        <f>(1/1000000)*INDEX(all_ref!$A:$J, MATCH(CONCATENATE(O$16,"_",$A$4,"__",$M24),all_ref!$A:$A,0),5)</f>
        <v>404.70791402005005</v>
      </c>
      <c r="P24" s="216">
        <f>(1/1000000)*INDEX(all_ref!$A:$J, MATCH(CONCATENATE(P$16,"_",$A$4,"__",$M24),all_ref!$A:$A,0),5)</f>
        <v>72.41562403124999</v>
      </c>
      <c r="Q24" s="216">
        <f>(1/1000000)*INDEX(all_ref!$A:$J, MATCH(CONCATENATE(Q$16,"_",$A$4,"__",$M24),all_ref!$A:$A,0),5)</f>
        <v>404.70791402005005</v>
      </c>
    </row>
    <row r="25" spans="1:17" x14ac:dyDescent="0.35">
      <c r="A25" s="45">
        <v>8</v>
      </c>
      <c r="B25" s="46">
        <v>8</v>
      </c>
      <c r="C25" s="60">
        <f>(1/1000000)*INDEX(all!$A:$J, MATCH(CONCATENATE(C$16,"_",$A$4,"__",$A25),all!$A:$A,0),5)</f>
        <v>354.49219820898435</v>
      </c>
      <c r="D25" s="60">
        <f>(1/1000000)*INDEX(all!$A:$J, MATCH(CONCATENATE(D$16,"_",$A$4,"__",$A25),all!$A:$A,0),5)</f>
        <v>614.24209575084001</v>
      </c>
      <c r="E25" s="60">
        <f>(1/1000000)*INDEX(all!$A:$J, MATCH(CONCATENATE(E$16,"_",$A$4,"__",$A25),all!$A:$A,0),5)</f>
        <v>174.27856714218629</v>
      </c>
      <c r="G25" s="188"/>
      <c r="M25" s="45">
        <v>8</v>
      </c>
      <c r="N25" s="61">
        <v>8</v>
      </c>
      <c r="O25" s="216">
        <f>(1/1000000)*INDEX(all_ref!$A:$J, MATCH(CONCATENATE(O$16,"_",$A$4,"__",$M25),all_ref!$A:$A,0),5)</f>
        <v>1060.9142661246401</v>
      </c>
      <c r="P25" s="216">
        <f>(1/1000000)*INDEX(all_ref!$A:$J, MATCH(CONCATENATE(P$16,"_",$A$4,"__",$M25),all_ref!$A:$A,0),5)</f>
        <v>336.97701135937501</v>
      </c>
      <c r="Q25" s="216">
        <f>(1/1000000)*INDEX(all_ref!$A:$J, MATCH(CONCATENATE(Q$16,"_",$A$4,"__",$M25),all_ref!$A:$A,0),5)</f>
        <v>1043.2742273989256</v>
      </c>
    </row>
    <row r="26" spans="1:17" x14ac:dyDescent="0.35">
      <c r="A26" s="45">
        <v>9</v>
      </c>
      <c r="B26" s="46">
        <v>9</v>
      </c>
      <c r="C26" s="60">
        <f>(1/1000000)*INDEX(all!$A:$J, MATCH(CONCATENATE(C$16,"_",$A$4,"__",$A26),all!$A:$A,0),5)</f>
        <v>441.31530616210938</v>
      </c>
      <c r="D26" s="60">
        <f>(1/1000000)*INDEX(all!$A:$J, MATCH(CONCATENATE(D$16,"_",$A$4,"__",$A26),all!$A:$A,0),5)</f>
        <v>881.96118176848006</v>
      </c>
      <c r="E26" s="60">
        <f>(1/1000000)*INDEX(all!$A:$J, MATCH(CONCATENATE(E$16,"_",$A$4,"__",$A26),all!$A:$A,0),5)</f>
        <v>6184.6858187396592</v>
      </c>
      <c r="F26" s="188"/>
      <c r="M26" s="45">
        <v>9</v>
      </c>
      <c r="N26" s="61">
        <v>9</v>
      </c>
      <c r="O26" s="216">
        <f>(1/1000000)*INDEX(all_ref!$A:$J, MATCH(CONCATENATE(O$16,"_",$A$4,"__",$M26),all_ref!$A:$A,0),5)</f>
        <v>6557.7772618354493</v>
      </c>
      <c r="P26" s="216">
        <f>(1/1000000)*INDEX(all_ref!$A:$J, MATCH(CONCATENATE(P$16,"_",$A$4,"__",$M26),all_ref!$A:$A,0),5)</f>
        <v>522.23835464843751</v>
      </c>
      <c r="Q26" s="216">
        <f>(1/1000000)*INDEX(all_ref!$A:$J, MATCH(CONCATENATE(Q$16,"_",$A$4,"__",$M26),all_ref!$A:$A,0),5)</f>
        <v>1529.6074634778747</v>
      </c>
    </row>
    <row r="27" spans="1:17" x14ac:dyDescent="0.35">
      <c r="A27" s="45">
        <v>10</v>
      </c>
      <c r="B27" s="46" t="s">
        <v>794</v>
      </c>
      <c r="C27" s="60">
        <f>(1/1000000)*INDEX(all!$A:$J, MATCH(CONCATENATE(C$16,"_",$A$4,"__",$A27),all!$A:$A,0),5)</f>
        <v>2804.8031089199217</v>
      </c>
      <c r="D27" s="60">
        <f>(1/1000000)*INDEX(all!$A:$J, MATCH(CONCATENATE(D$16,"_",$A$4,"__",$A27),all!$A:$A,0),5)</f>
        <v>2824.1275197064397</v>
      </c>
      <c r="E27" s="60">
        <f>(1/1000000)*INDEX(all!$A:$J, MATCH(CONCATENATE(E$16,"_",$A$4,"__",$A27),all!$A:$A,0),5)</f>
        <v>1487.5714659720757</v>
      </c>
      <c r="F27" s="188"/>
      <c r="G27" s="188"/>
      <c r="M27" s="45">
        <v>10</v>
      </c>
      <c r="N27" s="61" t="s">
        <v>794</v>
      </c>
      <c r="O27" s="216">
        <f>(1/1000000)*INDEX(all_ref!$A:$J, MATCH(CONCATENATE(O$16,"_",$A$4,"__",$M27),all_ref!$A:$A,0),5)</f>
        <v>46377.866980040999</v>
      </c>
      <c r="P27" s="216">
        <f>(1/1000000)*INDEX(all_ref!$A:$J, MATCH(CONCATENATE(P$16,"_",$A$4,"__",$M27),all_ref!$A:$A,0),5)</f>
        <v>18323.525656507813</v>
      </c>
      <c r="Q27" s="216">
        <f>(1/1000000)*INDEX(all_ref!$A:$J, MATCH(CONCATENATE(Q$16,"_",$A$4,"__",$M27),all_ref!$A:$A,0),5)</f>
        <v>23645.672111642762</v>
      </c>
    </row>
    <row r="28" spans="1:17" x14ac:dyDescent="0.35">
      <c r="B28" s="47" t="s">
        <v>1632</v>
      </c>
      <c r="C28" s="62">
        <f>SUM(C18:C27)</f>
        <v>3860.1154528209836</v>
      </c>
      <c r="D28" s="62">
        <f>SUM(D18:D27)</f>
        <v>6091.0966432627592</v>
      </c>
      <c r="E28" s="63">
        <f>SUM(E18:E27)</f>
        <v>8606.6773155745832</v>
      </c>
      <c r="F28" s="188"/>
      <c r="G28" s="188"/>
      <c r="N28" s="64" t="s">
        <v>1632</v>
      </c>
      <c r="O28" s="217">
        <f>SUM(O18:O27)</f>
        <v>55126.149553899158</v>
      </c>
      <c r="P28" s="217">
        <f>SUM(P18:P27)</f>
        <v>19255.156646546875</v>
      </c>
      <c r="Q28" s="218">
        <f>SUM(Q18:Q27)</f>
        <v>27214.402100517349</v>
      </c>
    </row>
    <row r="30" spans="1:17" x14ac:dyDescent="0.35">
      <c r="B30" s="45" t="s">
        <v>1705</v>
      </c>
      <c r="D30" s="88">
        <f>12*D28</f>
        <v>73093.159719153104</v>
      </c>
      <c r="E30" s="89">
        <f>12*E28</f>
        <v>103280.127786895</v>
      </c>
    </row>
  </sheetData>
  <mergeCells count="9">
    <mergeCell ref="D12:I12"/>
    <mergeCell ref="P10:U10"/>
    <mergeCell ref="P11:U11"/>
    <mergeCell ref="P12:U12"/>
    <mergeCell ref="B2:U2"/>
    <mergeCell ref="B4:I4"/>
    <mergeCell ref="N4:U4"/>
    <mergeCell ref="D10:I10"/>
    <mergeCell ref="D11:I11"/>
  </mergeCells>
  <phoneticPr fontId="0" type="noConversion"/>
  <dataValidations count="2">
    <dataValidation type="list" allowBlank="1" showInputMessage="1" showErrorMessage="1" sqref="D12:I12 D11:I11 D10:I10" xr:uid="{00000000-0002-0000-0E00-000000000000}">
      <formula1>coberturas</formula1>
    </dataValidation>
    <dataValidation type="list" allowBlank="1" showInputMessage="1" showErrorMessage="1" sqref="P10:U10 P11:U11 P12:U12" xr:uid="{00000000-0002-0000-0E00-000001000000}">
      <formula1>coberturas2</formula1>
    </dataValidation>
  </dataValidations>
  <pageMargins left="0.7" right="0.7" top="0.75" bottom="0.75" header="0.3" footer="0.3"/>
  <pageSetup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dimension ref="B1:Y191"/>
  <sheetViews>
    <sheetView topLeftCell="A2" zoomScale="84" zoomScaleNormal="84" workbookViewId="0">
      <selection activeCell="I15" sqref="I15"/>
    </sheetView>
  </sheetViews>
  <sheetFormatPr defaultColWidth="9.08984375" defaultRowHeight="14.5" x14ac:dyDescent="0.35"/>
  <cols>
    <col min="1" max="1" width="9.08984375" style="219"/>
    <col min="2" max="2" width="7.6328125" style="219" customWidth="1"/>
    <col min="3" max="3" width="23" style="219" customWidth="1"/>
    <col min="4" max="4" width="25.6328125" style="219" customWidth="1"/>
    <col min="5" max="5" width="22.54296875" style="219" customWidth="1"/>
    <col min="6" max="6" width="12.36328125" style="219" customWidth="1"/>
    <col min="7" max="7" width="8.54296875" style="219" customWidth="1"/>
    <col min="8" max="8" width="5.54296875" style="219" customWidth="1"/>
    <col min="9" max="9" width="6.08984375" style="219" customWidth="1"/>
    <col min="10" max="10" width="6.453125" style="219" customWidth="1"/>
    <col min="11" max="12" width="9.08984375" style="219"/>
    <col min="13" max="13" width="23.81640625" style="219" customWidth="1"/>
    <col min="14" max="14" width="22" style="219" customWidth="1"/>
    <col min="15" max="15" width="19.6328125" style="219" customWidth="1"/>
    <col min="16" max="16384" width="9.08984375" style="219"/>
  </cols>
  <sheetData>
    <row r="1" spans="2:19" ht="15" thickBot="1" x14ac:dyDescent="0.4"/>
    <row r="2" spans="2:19" ht="54" customHeight="1" thickBot="1" x14ac:dyDescent="0.45">
      <c r="B2" s="356" t="s">
        <v>4868</v>
      </c>
      <c r="C2" s="357"/>
      <c r="D2" s="357"/>
      <c r="E2" s="357"/>
      <c r="F2" s="357"/>
      <c r="G2" s="357"/>
      <c r="H2" s="357"/>
      <c r="I2" s="357"/>
      <c r="J2" s="357"/>
      <c r="K2" s="357"/>
      <c r="L2" s="357"/>
      <c r="M2" s="357"/>
      <c r="N2" s="357"/>
      <c r="O2" s="357"/>
      <c r="P2" s="357"/>
      <c r="Q2" s="358"/>
    </row>
    <row r="4" spans="2:19" s="56" customFormat="1" ht="18" x14ac:dyDescent="0.4">
      <c r="B4" s="333" t="s">
        <v>1617</v>
      </c>
      <c r="C4" s="333"/>
      <c r="D4" s="333"/>
      <c r="E4" s="333"/>
      <c r="F4" s="333"/>
      <c r="L4" s="333" t="s">
        <v>1637</v>
      </c>
      <c r="M4" s="361"/>
      <c r="N4" s="361"/>
      <c r="O4" s="361"/>
      <c r="P4" s="361"/>
      <c r="Q4" s="361"/>
    </row>
    <row r="5" spans="2:19" s="56" customFormat="1" ht="15" thickBot="1" x14ac:dyDescent="0.4">
      <c r="M5" s="194"/>
      <c r="N5" s="194"/>
      <c r="O5" s="194"/>
      <c r="P5" s="194"/>
      <c r="Q5" s="194"/>
      <c r="R5" s="194"/>
      <c r="S5" s="194"/>
    </row>
    <row r="6" spans="2:19" s="56" customFormat="1" ht="15.5" x14ac:dyDescent="0.35">
      <c r="C6" s="195" t="s">
        <v>1634</v>
      </c>
      <c r="D6" s="196"/>
      <c r="E6" s="196"/>
      <c r="F6" s="32"/>
      <c r="G6" s="194"/>
      <c r="H6" s="194"/>
      <c r="M6" s="195" t="s">
        <v>1634</v>
      </c>
      <c r="N6" s="197"/>
      <c r="O6" s="197"/>
      <c r="P6" s="198"/>
      <c r="Q6" s="199"/>
      <c r="R6" s="194"/>
      <c r="S6" s="194"/>
    </row>
    <row r="7" spans="2:19" s="56" customFormat="1" ht="21" x14ac:dyDescent="0.5">
      <c r="C7" s="25" t="s">
        <v>4861</v>
      </c>
      <c r="D7" s="359" t="s">
        <v>1606</v>
      </c>
      <c r="E7" s="359"/>
      <c r="F7" s="360"/>
      <c r="G7" s="194"/>
      <c r="H7" s="194"/>
      <c r="M7" s="25" t="s">
        <v>4861</v>
      </c>
      <c r="N7" s="359" t="s">
        <v>4870</v>
      </c>
      <c r="O7" s="359"/>
      <c r="P7" s="359"/>
      <c r="Q7" s="360"/>
      <c r="R7" s="194"/>
      <c r="S7" s="194"/>
    </row>
    <row r="8" spans="2:19" s="56" customFormat="1" ht="21" x14ac:dyDescent="0.5">
      <c r="C8" s="25" t="s">
        <v>4862</v>
      </c>
      <c r="D8" s="359" t="s">
        <v>4869</v>
      </c>
      <c r="E8" s="359"/>
      <c r="F8" s="360"/>
      <c r="G8" s="194"/>
      <c r="H8" s="194"/>
      <c r="M8" s="25" t="s">
        <v>4862</v>
      </c>
      <c r="N8" s="359" t="s">
        <v>4869</v>
      </c>
      <c r="O8" s="359"/>
      <c r="P8" s="359"/>
      <c r="Q8" s="360"/>
      <c r="R8" s="194"/>
      <c r="S8" s="194"/>
    </row>
    <row r="9" spans="2:19" s="56" customFormat="1" ht="21" x14ac:dyDescent="0.5">
      <c r="C9" s="25" t="s">
        <v>4863</v>
      </c>
      <c r="D9" s="359" t="s">
        <v>4870</v>
      </c>
      <c r="E9" s="359"/>
      <c r="F9" s="360"/>
      <c r="G9" s="194"/>
      <c r="H9" s="194"/>
      <c r="M9" s="25" t="s">
        <v>4863</v>
      </c>
      <c r="N9" s="359" t="s">
        <v>4873</v>
      </c>
      <c r="O9" s="359"/>
      <c r="P9" s="359"/>
      <c r="Q9" s="360"/>
      <c r="R9" s="194"/>
      <c r="S9" s="194"/>
    </row>
    <row r="10" spans="2:19" s="56" customFormat="1" ht="15" thickBot="1" x14ac:dyDescent="0.4">
      <c r="C10" s="200"/>
      <c r="D10" s="201"/>
      <c r="E10" s="201"/>
      <c r="F10" s="202"/>
      <c r="G10" s="194"/>
      <c r="H10" s="194"/>
      <c r="M10" s="200"/>
      <c r="N10" s="201"/>
      <c r="O10" s="201"/>
      <c r="P10" s="201"/>
      <c r="Q10" s="202"/>
      <c r="R10" s="194"/>
      <c r="S10" s="194"/>
    </row>
    <row r="11" spans="2:19" s="56" customFormat="1" x14ac:dyDescent="0.35">
      <c r="C11" s="194"/>
      <c r="D11" s="194"/>
      <c r="E11" s="194"/>
      <c r="F11" s="194"/>
      <c r="G11" s="194"/>
      <c r="H11" s="194"/>
      <c r="M11" s="194"/>
      <c r="N11" s="194"/>
      <c r="O11" s="194"/>
      <c r="P11" s="194"/>
      <c r="Q11" s="194"/>
      <c r="R11" s="194"/>
      <c r="S11" s="194"/>
    </row>
    <row r="12" spans="2:19" s="56" customFormat="1" x14ac:dyDescent="0.35">
      <c r="B12" s="210" t="s">
        <v>1635</v>
      </c>
      <c r="C12" s="211" t="str">
        <f>D7</f>
        <v>IRP</v>
      </c>
      <c r="D12" s="211" t="str">
        <f>D8</f>
        <v>IRAGRO</v>
      </c>
      <c r="E12" s="211" t="str">
        <f>D9</f>
        <v>IRACIS</v>
      </c>
      <c r="L12" s="210" t="s">
        <v>792</v>
      </c>
      <c r="M12" s="210" t="str">
        <f>N7</f>
        <v>IRACIS</v>
      </c>
      <c r="N12" s="210" t="str">
        <f>N8</f>
        <v>IRAGRO</v>
      </c>
      <c r="O12" s="210" t="str">
        <f>N9</f>
        <v>Total IRE</v>
      </c>
    </row>
    <row r="13" spans="2:19" s="56" customFormat="1" x14ac:dyDescent="0.35">
      <c r="B13" s="203">
        <v>1</v>
      </c>
      <c r="C13" s="204">
        <f>INDEX($B$77:$M$88,MATCH($B13,$B$77:$B$88,0),MATCH(C$12,$B$78:$M$78,0))</f>
        <v>2526</v>
      </c>
      <c r="D13" s="204">
        <f>INDEX($B$77:$M$88,MATCH($B13,$B$77:$B$88,0),MATCH(D$12,$B$78:$M$78,0))</f>
        <v>0</v>
      </c>
      <c r="E13" s="204">
        <f>INDEX($B$77:$M$88,MATCH($B13,$B$77:$B$88,0),MATCH(E$12,$B$78:$M$78,0))</f>
        <v>268</v>
      </c>
      <c r="L13" s="203">
        <v>1</v>
      </c>
      <c r="M13" s="204">
        <f>INDEX($N$77:$Y$88,MATCH($L13,$N$77:$N$88,0),MATCH(M$12,$N$78:$Y$78,0))</f>
        <v>268</v>
      </c>
      <c r="N13" s="204">
        <f>INDEX($N$77:$Y$88,MATCH($L13,$N$77:$N$88,0),MATCH(N$12,$N$78:$Y$78,0))</f>
        <v>0</v>
      </c>
      <c r="O13" s="204">
        <f>INDEX($N$77:$Y$88,MATCH($L13,$N$77:$N$88,0),MATCH(O$12,$N$78:$Y$78,0))</f>
        <v>268</v>
      </c>
    </row>
    <row r="14" spans="2:19" s="56" customFormat="1" x14ac:dyDescent="0.35">
      <c r="B14" s="203">
        <v>2</v>
      </c>
      <c r="C14" s="204">
        <f t="shared" ref="C14:E22" si="0">INDEX($B$77:$M$88,MATCH($B14,$B$77:$B$88,0),MATCH(C$12,$B$78:$M$78,0))</f>
        <v>936</v>
      </c>
      <c r="D14" s="204">
        <f t="shared" si="0"/>
        <v>0</v>
      </c>
      <c r="E14" s="204">
        <f t="shared" si="0"/>
        <v>66</v>
      </c>
      <c r="L14" s="203">
        <v>2</v>
      </c>
      <c r="M14" s="204">
        <f t="shared" ref="M14:O22" si="1">INDEX($N$77:$Y$88,MATCH($L14,$N$77:$N$88,0),MATCH(M$12,$N$78:$Y$78,0))</f>
        <v>66</v>
      </c>
      <c r="N14" s="204">
        <f t="shared" si="1"/>
        <v>0</v>
      </c>
      <c r="O14" s="204">
        <f t="shared" si="1"/>
        <v>7486</v>
      </c>
    </row>
    <row r="15" spans="2:19" s="56" customFormat="1" x14ac:dyDescent="0.35">
      <c r="B15" s="203">
        <v>3</v>
      </c>
      <c r="C15" s="204">
        <f t="shared" si="0"/>
        <v>2898</v>
      </c>
      <c r="D15" s="204">
        <f t="shared" si="0"/>
        <v>0</v>
      </c>
      <c r="E15" s="204">
        <f t="shared" si="0"/>
        <v>984</v>
      </c>
      <c r="L15" s="203">
        <v>3</v>
      </c>
      <c r="M15" s="204">
        <f t="shared" si="1"/>
        <v>984</v>
      </c>
      <c r="N15" s="204">
        <f t="shared" si="1"/>
        <v>0</v>
      </c>
      <c r="O15" s="204">
        <f t="shared" si="1"/>
        <v>9917</v>
      </c>
    </row>
    <row r="16" spans="2:19" s="56" customFormat="1" x14ac:dyDescent="0.35">
      <c r="B16" s="203">
        <v>4</v>
      </c>
      <c r="C16" s="204">
        <f t="shared" si="0"/>
        <v>3679</v>
      </c>
      <c r="D16" s="204">
        <f t="shared" si="0"/>
        <v>0</v>
      </c>
      <c r="E16" s="204">
        <f t="shared" si="0"/>
        <v>2344</v>
      </c>
      <c r="L16" s="203">
        <v>4</v>
      </c>
      <c r="M16" s="204">
        <f t="shared" si="1"/>
        <v>2344</v>
      </c>
      <c r="N16" s="204">
        <f t="shared" si="1"/>
        <v>0</v>
      </c>
      <c r="O16" s="204">
        <f t="shared" si="1"/>
        <v>16724</v>
      </c>
    </row>
    <row r="17" spans="2:15" s="56" customFormat="1" x14ac:dyDescent="0.35">
      <c r="B17" s="203">
        <v>5</v>
      </c>
      <c r="C17" s="204">
        <f t="shared" si="0"/>
        <v>4146</v>
      </c>
      <c r="D17" s="204">
        <f t="shared" si="0"/>
        <v>0</v>
      </c>
      <c r="E17" s="204">
        <f t="shared" si="0"/>
        <v>3403</v>
      </c>
      <c r="L17" s="203">
        <v>5</v>
      </c>
      <c r="M17" s="204">
        <f t="shared" si="1"/>
        <v>3403</v>
      </c>
      <c r="N17" s="204">
        <f t="shared" si="1"/>
        <v>0</v>
      </c>
      <c r="O17" s="204">
        <f t="shared" si="1"/>
        <v>36131</v>
      </c>
    </row>
    <row r="18" spans="2:15" s="56" customFormat="1" x14ac:dyDescent="0.35">
      <c r="B18" s="203">
        <v>6</v>
      </c>
      <c r="C18" s="204">
        <f t="shared" si="0"/>
        <v>6457</v>
      </c>
      <c r="D18" s="204">
        <f t="shared" si="0"/>
        <v>0</v>
      </c>
      <c r="E18" s="204">
        <f t="shared" si="0"/>
        <v>7129</v>
      </c>
      <c r="F18" s="205"/>
      <c r="G18" s="205"/>
      <c r="L18" s="203">
        <v>6</v>
      </c>
      <c r="M18" s="204">
        <f t="shared" si="1"/>
        <v>7129</v>
      </c>
      <c r="N18" s="204">
        <f t="shared" si="1"/>
        <v>0</v>
      </c>
      <c r="O18" s="204">
        <f t="shared" si="1"/>
        <v>56306</v>
      </c>
    </row>
    <row r="19" spans="2:15" s="56" customFormat="1" x14ac:dyDescent="0.35">
      <c r="B19" s="203">
        <v>7</v>
      </c>
      <c r="C19" s="204">
        <f t="shared" si="0"/>
        <v>7880</v>
      </c>
      <c r="D19" s="204">
        <f t="shared" si="0"/>
        <v>948</v>
      </c>
      <c r="E19" s="204">
        <f t="shared" si="0"/>
        <v>8186</v>
      </c>
      <c r="G19" s="205"/>
      <c r="L19" s="203">
        <v>7</v>
      </c>
      <c r="M19" s="204">
        <f t="shared" si="1"/>
        <v>8186</v>
      </c>
      <c r="N19" s="204">
        <f t="shared" si="1"/>
        <v>948</v>
      </c>
      <c r="O19" s="204">
        <f t="shared" si="1"/>
        <v>51883</v>
      </c>
    </row>
    <row r="20" spans="2:15" s="56" customFormat="1" x14ac:dyDescent="0.35">
      <c r="B20" s="203">
        <v>8</v>
      </c>
      <c r="C20" s="204">
        <f t="shared" si="0"/>
        <v>13735</v>
      </c>
      <c r="D20" s="204">
        <f t="shared" si="0"/>
        <v>2562</v>
      </c>
      <c r="E20" s="204">
        <f t="shared" si="0"/>
        <v>16942</v>
      </c>
      <c r="L20" s="203">
        <v>8</v>
      </c>
      <c r="M20" s="204">
        <f t="shared" si="1"/>
        <v>16942</v>
      </c>
      <c r="N20" s="204">
        <f t="shared" si="1"/>
        <v>2562</v>
      </c>
      <c r="O20" s="204">
        <f t="shared" si="1"/>
        <v>74014</v>
      </c>
    </row>
    <row r="21" spans="2:15" s="56" customFormat="1" x14ac:dyDescent="0.35">
      <c r="B21" s="203">
        <v>9</v>
      </c>
      <c r="C21" s="204">
        <f t="shared" si="0"/>
        <v>19259</v>
      </c>
      <c r="D21" s="204">
        <f t="shared" si="0"/>
        <v>4643</v>
      </c>
      <c r="E21" s="204">
        <f t="shared" si="0"/>
        <v>18780</v>
      </c>
      <c r="F21" s="205"/>
      <c r="L21" s="203">
        <v>9</v>
      </c>
      <c r="M21" s="204">
        <f t="shared" si="1"/>
        <v>18780</v>
      </c>
      <c r="N21" s="204">
        <f t="shared" si="1"/>
        <v>4643</v>
      </c>
      <c r="O21" s="204">
        <f t="shared" si="1"/>
        <v>102863</v>
      </c>
    </row>
    <row r="22" spans="2:15" s="56" customFormat="1" x14ac:dyDescent="0.35">
      <c r="B22" s="203">
        <v>10</v>
      </c>
      <c r="C22" s="204">
        <f t="shared" si="0"/>
        <v>57245</v>
      </c>
      <c r="D22" s="204">
        <f t="shared" si="0"/>
        <v>48411</v>
      </c>
      <c r="E22" s="204">
        <f t="shared" si="0"/>
        <v>39411</v>
      </c>
      <c r="F22" s="205"/>
      <c r="L22" s="203">
        <v>10</v>
      </c>
      <c r="M22" s="204">
        <f t="shared" si="1"/>
        <v>39411</v>
      </c>
      <c r="N22" s="204">
        <f t="shared" si="1"/>
        <v>48411</v>
      </c>
      <c r="O22" s="204">
        <f t="shared" si="1"/>
        <v>191688</v>
      </c>
    </row>
    <row r="23" spans="2:15" s="56" customFormat="1" x14ac:dyDescent="0.35">
      <c r="B23" s="206" t="s">
        <v>1632</v>
      </c>
      <c r="C23" s="207">
        <f>SUM(C13:C22)</f>
        <v>118761</v>
      </c>
      <c r="D23" s="207">
        <f>SUM(D13:D22)</f>
        <v>56564</v>
      </c>
      <c r="E23" s="207">
        <f>SUM(E13:E22)</f>
        <v>97513</v>
      </c>
      <c r="F23" s="205"/>
      <c r="G23" s="205"/>
      <c r="L23" s="208" t="s">
        <v>1636</v>
      </c>
      <c r="M23" s="207">
        <f>SUM(M13:M22)</f>
        <v>97513</v>
      </c>
      <c r="N23" s="209">
        <f>SUM(N13:N22)</f>
        <v>56564</v>
      </c>
      <c r="O23" s="209">
        <f>SUM(O13:O22)</f>
        <v>547280</v>
      </c>
    </row>
    <row r="24" spans="2:15" s="56" customFormat="1" x14ac:dyDescent="0.35"/>
    <row r="25" spans="2:15" s="56" customFormat="1" x14ac:dyDescent="0.35"/>
    <row r="26" spans="2:15" s="56" customFormat="1" x14ac:dyDescent="0.35"/>
    <row r="27" spans="2:15" s="56" customFormat="1" x14ac:dyDescent="0.35"/>
    <row r="28" spans="2:15" s="56" customFormat="1" x14ac:dyDescent="0.35"/>
    <row r="29" spans="2:15" s="56" customFormat="1" x14ac:dyDescent="0.35"/>
    <row r="30" spans="2:15" s="56" customFormat="1" x14ac:dyDescent="0.35"/>
    <row r="31" spans="2:15" s="56" customFormat="1" x14ac:dyDescent="0.35"/>
    <row r="32" spans="2:15" s="56" customFormat="1" x14ac:dyDescent="0.35"/>
    <row r="33" s="56" customFormat="1" x14ac:dyDescent="0.35"/>
    <row r="34" s="56" customFormat="1" x14ac:dyDescent="0.35"/>
    <row r="35" s="56" customFormat="1" x14ac:dyDescent="0.35"/>
    <row r="36" s="56" customFormat="1" x14ac:dyDescent="0.35"/>
    <row r="37" s="56" customFormat="1" x14ac:dyDescent="0.35"/>
    <row r="38" s="56" customFormat="1" x14ac:dyDescent="0.35"/>
    <row r="39" s="56" customFormat="1" x14ac:dyDescent="0.35"/>
    <row r="40" s="56" customFormat="1" x14ac:dyDescent="0.35"/>
    <row r="41" s="56" customFormat="1" x14ac:dyDescent="0.35"/>
    <row r="42" s="56" customFormat="1" x14ac:dyDescent="0.35"/>
    <row r="43" s="56" customFormat="1" x14ac:dyDescent="0.35"/>
    <row r="44" s="56" customFormat="1" x14ac:dyDescent="0.35"/>
    <row r="45" s="56" customFormat="1" x14ac:dyDescent="0.35"/>
    <row r="46" s="56" customFormat="1" x14ac:dyDescent="0.35"/>
    <row r="47" s="56" customFormat="1" x14ac:dyDescent="0.35"/>
    <row r="48" s="56" customFormat="1" x14ac:dyDescent="0.35"/>
    <row r="49" s="56" customFormat="1" x14ac:dyDescent="0.35"/>
    <row r="50" s="56" customFormat="1" x14ac:dyDescent="0.35"/>
    <row r="51" s="56" customFormat="1" x14ac:dyDescent="0.35"/>
    <row r="52" s="56" customFormat="1" x14ac:dyDescent="0.35"/>
    <row r="53" s="56" customFormat="1" x14ac:dyDescent="0.35"/>
    <row r="54" s="56" customFormat="1" x14ac:dyDescent="0.35"/>
    <row r="55" s="56" customFormat="1" x14ac:dyDescent="0.35"/>
    <row r="56" s="56" customFormat="1" x14ac:dyDescent="0.35"/>
    <row r="57" s="56" customFormat="1" x14ac:dyDescent="0.35"/>
    <row r="58" s="56" customFormat="1" x14ac:dyDescent="0.35"/>
    <row r="59" s="56" customFormat="1" x14ac:dyDescent="0.35"/>
    <row r="60" s="56" customFormat="1" x14ac:dyDescent="0.35"/>
    <row r="61" s="56" customFormat="1" x14ac:dyDescent="0.35"/>
    <row r="62" s="56" customFormat="1" x14ac:dyDescent="0.35"/>
    <row r="63" s="56" customFormat="1" x14ac:dyDescent="0.35"/>
    <row r="64" s="56" customFormat="1" x14ac:dyDescent="0.35"/>
    <row r="65" spans="2:25" s="56" customFormat="1" x14ac:dyDescent="0.35"/>
    <row r="66" spans="2:25" s="56" customFormat="1" x14ac:dyDescent="0.35"/>
    <row r="67" spans="2:25" s="56" customFormat="1" x14ac:dyDescent="0.35"/>
    <row r="68" spans="2:25" s="56" customFormat="1" x14ac:dyDescent="0.35"/>
    <row r="69" spans="2:25" s="56" customFormat="1" x14ac:dyDescent="0.35"/>
    <row r="70" spans="2:25" s="56" customFormat="1" x14ac:dyDescent="0.35"/>
    <row r="71" spans="2:25" s="56" customFormat="1" x14ac:dyDescent="0.35"/>
    <row r="72" spans="2:25" s="56" customFormat="1" x14ac:dyDescent="0.35"/>
    <row r="73" spans="2:25" s="56" customFormat="1" x14ac:dyDescent="0.35"/>
    <row r="74" spans="2:25" s="56" customFormat="1" x14ac:dyDescent="0.35"/>
    <row r="75" spans="2:25" s="56" customFormat="1" x14ac:dyDescent="0.35"/>
    <row r="76" spans="2:25" s="56" customFormat="1" x14ac:dyDescent="0.35"/>
    <row r="77" spans="2:25" s="56" customFormat="1" x14ac:dyDescent="0.35">
      <c r="C77" s="56" t="s">
        <v>1086</v>
      </c>
      <c r="D77" s="56" t="s">
        <v>1087</v>
      </c>
      <c r="E77" s="56" t="s">
        <v>1088</v>
      </c>
      <c r="F77" s="56" t="s">
        <v>1089</v>
      </c>
      <c r="G77" s="56" t="s">
        <v>1085</v>
      </c>
      <c r="H77" s="56" t="s">
        <v>1090</v>
      </c>
      <c r="I77" s="56" t="s">
        <v>4354</v>
      </c>
      <c r="J77" s="56" t="s">
        <v>4355</v>
      </c>
      <c r="K77" s="56" t="s">
        <v>4356</v>
      </c>
      <c r="L77" s="56" t="s">
        <v>4871</v>
      </c>
      <c r="M77" s="56" t="s">
        <v>4875</v>
      </c>
      <c r="O77" s="56" t="s">
        <v>1086</v>
      </c>
      <c r="P77" s="56" t="s">
        <v>1087</v>
      </c>
      <c r="Q77" s="56" t="s">
        <v>1088</v>
      </c>
      <c r="R77" s="56" t="s">
        <v>1089</v>
      </c>
      <c r="S77" s="56" t="s">
        <v>1085</v>
      </c>
      <c r="T77" s="56" t="s">
        <v>1090</v>
      </c>
      <c r="U77" s="56" t="s">
        <v>4354</v>
      </c>
      <c r="V77" s="56" t="s">
        <v>4355</v>
      </c>
      <c r="W77" s="56" t="s">
        <v>4356</v>
      </c>
      <c r="X77" s="56" t="s">
        <v>4871</v>
      </c>
      <c r="Y77" s="56" t="s">
        <v>4875</v>
      </c>
    </row>
    <row r="78" spans="2:25" s="56" customFormat="1" x14ac:dyDescent="0.35">
      <c r="C78" s="56" t="s">
        <v>1602</v>
      </c>
      <c r="D78" s="56" t="s">
        <v>1603</v>
      </c>
      <c r="E78" s="56" t="s">
        <v>1604</v>
      </c>
      <c r="F78" s="56" t="s">
        <v>1605</v>
      </c>
      <c r="G78" s="56" t="s">
        <v>1606</v>
      </c>
      <c r="H78" s="56" t="s">
        <v>1607</v>
      </c>
      <c r="I78" s="56" t="s">
        <v>4860</v>
      </c>
      <c r="J78" s="56" t="s">
        <v>4869</v>
      </c>
      <c r="K78" s="56" t="s">
        <v>4870</v>
      </c>
      <c r="L78" s="56" t="s">
        <v>4872</v>
      </c>
      <c r="M78" s="56" t="s">
        <v>4873</v>
      </c>
      <c r="O78" s="56" t="s">
        <v>1602</v>
      </c>
      <c r="P78" s="56" t="s">
        <v>1603</v>
      </c>
      <c r="Q78" s="56" t="s">
        <v>1604</v>
      </c>
      <c r="R78" s="56" t="s">
        <v>1605</v>
      </c>
      <c r="S78" s="56" t="s">
        <v>1606</v>
      </c>
      <c r="T78" s="56" t="s">
        <v>1607</v>
      </c>
      <c r="U78" s="56" t="s">
        <v>4860</v>
      </c>
      <c r="V78" s="56" t="s">
        <v>4869</v>
      </c>
      <c r="W78" s="56" t="s">
        <v>4870</v>
      </c>
      <c r="X78" s="56" t="s">
        <v>4872</v>
      </c>
      <c r="Y78" s="56" t="s">
        <v>4873</v>
      </c>
    </row>
    <row r="79" spans="2:25" s="56" customFormat="1" x14ac:dyDescent="0.35">
      <c r="B79" s="56">
        <v>1</v>
      </c>
      <c r="C79" s="56">
        <f>INDEX(indiv_!$1:$11, MATCH($B79,indiv_!$A:$A,0),MATCH(C$77,indiv_!$1:$1,0))</f>
        <v>0</v>
      </c>
      <c r="D79" s="56">
        <f>INDEX(indiv_!$1:$11, MATCH($B79,indiv_!$A:$A,0),MATCH(D$77,indiv_!$1:$1,0))</f>
        <v>0</v>
      </c>
      <c r="E79" s="56">
        <f>INDEX(indiv_!$1:$11, MATCH($B79,indiv_!$A:$A,0),MATCH(E$77,indiv_!$1:$1,0))</f>
        <v>1932</v>
      </c>
      <c r="F79" s="56">
        <f>INDEX(indiv_!$1:$11, MATCH($B79,indiv_!$A:$A,0),MATCH(F$77,indiv_!$1:$1,0))</f>
        <v>594</v>
      </c>
      <c r="G79" s="56">
        <f>INDEX(indiv_!$1:$11, MATCH($B79,indiv_!$A:$A,0),MATCH(G$77,indiv_!$1:$1,0))</f>
        <v>2526</v>
      </c>
      <c r="H79" s="56">
        <f>INDEX(indiv_!$1:$11, MATCH($B79,indiv_!$A:$A,0),MATCH(H$77,indiv_!$1:$1,0))</f>
        <v>2526</v>
      </c>
      <c r="I79" s="56">
        <f>INDEX(indiv_!$1:$11, MATCH($B79,indiv_!$A:$A,0),MATCH(I$77,indiv_!$1:$1,0))</f>
        <v>2794</v>
      </c>
      <c r="J79" s="56">
        <f>INDEX(indiv_!$1:$11, MATCH($B79,indiv_!$A:$A,0),MATCH(J$77,indiv_!$1:$1,0))</f>
        <v>0</v>
      </c>
      <c r="K79" s="56">
        <f>INDEX(indiv_!$1:$11, MATCH($B79,indiv_!$A:$A,0),MATCH(K$77,indiv_!$1:$1,0))</f>
        <v>268</v>
      </c>
      <c r="L79" s="56" t="e">
        <f>INDEX(indiv_!$1:$11, MATCH($B79,indiv_!$A:$A,0),MATCH(L$77,indiv_!$1:$1,0))</f>
        <v>#N/A</v>
      </c>
      <c r="M79" s="220">
        <f>INDEX(indiv_!$1:$11, MATCH($B79,indiv_!$A:$A,0),MATCH(M$77,indiv_!$1:$1,0))</f>
        <v>268</v>
      </c>
      <c r="N79" s="56">
        <v>1</v>
      </c>
      <c r="O79" s="56" t="e">
        <f>INDEX(indiv__ref!$1:$11, MATCH($N79,indiv__ref!$A:$A,0),MATCH(O$77,indiv__ref!$1:$1,0))</f>
        <v>#N/A</v>
      </c>
      <c r="P79" s="56" t="e">
        <f>INDEX(indiv__ref!$1:$11, MATCH($N79,indiv__ref!$A:$A,0),MATCH(P$77,indiv__ref!$1:$1,0))</f>
        <v>#N/A</v>
      </c>
      <c r="Q79" s="56" t="e">
        <f>INDEX(indiv__ref!$1:$11, MATCH($N79,indiv__ref!$A:$A,0),MATCH(Q$77,indiv__ref!$1:$1,0))</f>
        <v>#N/A</v>
      </c>
      <c r="R79" s="56" t="e">
        <f>INDEX(indiv__ref!$1:$11, MATCH($N79,indiv__ref!$A:$A,0),MATCH(R$77,indiv__ref!$1:$1,0))</f>
        <v>#N/A</v>
      </c>
      <c r="S79" s="56">
        <f>INDEX(indiv__ref!$1:$11, MATCH($N79,indiv__ref!$A:$A,0),MATCH(S$77,indiv__ref!$1:$1,0))</f>
        <v>110</v>
      </c>
      <c r="T79" s="56" t="e">
        <f>INDEX(indiv__ref!$1:$11, MATCH($N79,indiv__ref!$A:$A,0),MATCH(T$77,indiv__ref!$1:$1,0))</f>
        <v>#N/A</v>
      </c>
      <c r="U79" s="56">
        <f>INDEX(indiv__ref!$1:$11, MATCH($N79,indiv__ref!$A:$A,0),MATCH(U$77,indiv__ref!$1:$1,0))</f>
        <v>378</v>
      </c>
      <c r="V79" s="56">
        <f>INDEX(indiv__ref!$1:$11, MATCH($N79,indiv__ref!$A:$A,0),MATCH(V$77,indiv__ref!$1:$1,0))</f>
        <v>0</v>
      </c>
      <c r="W79" s="56">
        <f>INDEX(indiv__ref!$1:$11, MATCH($N79,indiv__ref!$A:$A,0),MATCH(W$77,indiv__ref!$1:$1,0))</f>
        <v>268</v>
      </c>
      <c r="X79" s="56">
        <f>INDEX(indiv__ref!$1:$11, MATCH($N79,indiv__ref!$A:$A,0),MATCH(X$77,indiv__ref!$1:$1,0))</f>
        <v>0</v>
      </c>
      <c r="Y79" s="56">
        <f>INDEX(indiv__ref!$1:$11, MATCH($N79,indiv__ref!$A:$A,0),MATCH(Y$77,indiv__ref!$1:$1,0))</f>
        <v>268</v>
      </c>
    </row>
    <row r="80" spans="2:25" s="56" customFormat="1" x14ac:dyDescent="0.35">
      <c r="B80" s="56">
        <v>2</v>
      </c>
      <c r="C80" s="56">
        <f>INDEX(indiv_!$1:$11, MATCH($B80,indiv_!$A:$A,0),MATCH(C$77,indiv_!$1:$1,0))</f>
        <v>0</v>
      </c>
      <c r="D80" s="56">
        <f>INDEX(indiv_!$1:$11, MATCH($B80,indiv_!$A:$A,0),MATCH(D$77,indiv_!$1:$1,0))</f>
        <v>0</v>
      </c>
      <c r="E80" s="56">
        <f>INDEX(indiv_!$1:$11, MATCH($B80,indiv_!$A:$A,0),MATCH(E$77,indiv_!$1:$1,0))</f>
        <v>814</v>
      </c>
      <c r="F80" s="56">
        <f>INDEX(indiv_!$1:$11, MATCH($B80,indiv_!$A:$A,0),MATCH(F$77,indiv_!$1:$1,0))</f>
        <v>122</v>
      </c>
      <c r="G80" s="56">
        <f>INDEX(indiv_!$1:$11, MATCH($B80,indiv_!$A:$A,0),MATCH(G$77,indiv_!$1:$1,0))</f>
        <v>936</v>
      </c>
      <c r="H80" s="56">
        <f>INDEX(indiv_!$1:$11, MATCH($B80,indiv_!$A:$A,0),MATCH(H$77,indiv_!$1:$1,0))</f>
        <v>936</v>
      </c>
      <c r="I80" s="56">
        <f>INDEX(indiv_!$1:$11, MATCH($B80,indiv_!$A:$A,0),MATCH(I$77,indiv_!$1:$1,0))</f>
        <v>1002</v>
      </c>
      <c r="J80" s="56">
        <f>INDEX(indiv_!$1:$11, MATCH($B80,indiv_!$A:$A,0),MATCH(J$77,indiv_!$1:$1,0))</f>
        <v>0</v>
      </c>
      <c r="K80" s="56">
        <f>INDEX(indiv_!$1:$11, MATCH($B80,indiv_!$A:$A,0),MATCH(K$77,indiv_!$1:$1,0))</f>
        <v>66</v>
      </c>
      <c r="L80" s="56" t="e">
        <f>INDEX(indiv_!$1:$11, MATCH($B80,indiv_!$A:$A,0),MATCH(L$77,indiv_!$1:$1,0))</f>
        <v>#N/A</v>
      </c>
      <c r="M80" s="220">
        <f>INDEX(indiv_!$1:$11, MATCH($B80,indiv_!$A:$A,0),MATCH(M$77,indiv_!$1:$1,0))</f>
        <v>66</v>
      </c>
      <c r="N80" s="56">
        <v>2</v>
      </c>
      <c r="O80" s="56" t="e">
        <f>INDEX(indiv__ref!$1:$11, MATCH($B80,indiv__ref!$A:$A,0),MATCH(O$77,indiv__ref!$1:$1,0))</f>
        <v>#N/A</v>
      </c>
      <c r="P80" s="56" t="e">
        <f>INDEX(indiv__ref!$1:$11, MATCH($N80,indiv__ref!$A:$A,0),MATCH(P$77,indiv__ref!$1:$1,0))</f>
        <v>#N/A</v>
      </c>
      <c r="Q80" s="56" t="e">
        <f>INDEX(indiv__ref!$1:$11, MATCH($N80,indiv__ref!$A:$A,0),MATCH(Q$77,indiv__ref!$1:$1,0))</f>
        <v>#N/A</v>
      </c>
      <c r="R80" s="56" t="e">
        <f>INDEX(indiv__ref!$1:$11, MATCH($N80,indiv__ref!$A:$A,0),MATCH(R$77,indiv__ref!$1:$1,0))</f>
        <v>#N/A</v>
      </c>
      <c r="S80" s="56">
        <f>INDEX(indiv__ref!$1:$11, MATCH($N80,indiv__ref!$A:$A,0),MATCH(S$77,indiv__ref!$1:$1,0))</f>
        <v>0</v>
      </c>
      <c r="T80" s="56" t="e">
        <f>INDEX(indiv__ref!$1:$11, MATCH($N80,indiv__ref!$A:$A,0),MATCH(T$77,indiv__ref!$1:$1,0))</f>
        <v>#N/A</v>
      </c>
      <c r="U80" s="56">
        <f>INDEX(indiv__ref!$1:$11, MATCH($N80,indiv__ref!$A:$A,0),MATCH(U$77,indiv__ref!$1:$1,0))</f>
        <v>7486</v>
      </c>
      <c r="V80" s="56">
        <f>INDEX(indiv__ref!$1:$11, MATCH($N80,indiv__ref!$A:$A,0),MATCH(V$77,indiv__ref!$1:$1,0))</f>
        <v>0</v>
      </c>
      <c r="W80" s="56">
        <f>INDEX(indiv__ref!$1:$11, MATCH($N80,indiv__ref!$A:$A,0),MATCH(W$77,indiv__ref!$1:$1,0))</f>
        <v>66</v>
      </c>
      <c r="X80" s="56">
        <f>INDEX(indiv__ref!$1:$11, MATCH($N80,indiv__ref!$A:$A,0),MATCH(X$77,indiv__ref!$1:$1,0))</f>
        <v>7420</v>
      </c>
      <c r="Y80" s="56">
        <f>INDEX(indiv__ref!$1:$11, MATCH($N80,indiv__ref!$A:$A,0),MATCH(Y$77,indiv__ref!$1:$1,0))</f>
        <v>7486</v>
      </c>
    </row>
    <row r="81" spans="2:25" s="56" customFormat="1" x14ac:dyDescent="0.35">
      <c r="B81" s="56">
        <v>3</v>
      </c>
      <c r="C81" s="56">
        <f>INDEX(indiv_!$1:$11, MATCH($B81,indiv_!$A:$A,0),MATCH(C$77,indiv_!$1:$1,0))</f>
        <v>0</v>
      </c>
      <c r="D81" s="56">
        <f>INDEX(indiv_!$1:$11, MATCH($B81,indiv_!$A:$A,0),MATCH(D$77,indiv_!$1:$1,0))</f>
        <v>0</v>
      </c>
      <c r="E81" s="56">
        <f>INDEX(indiv_!$1:$11, MATCH($B81,indiv_!$A:$A,0),MATCH(E$77,indiv_!$1:$1,0))</f>
        <v>1982</v>
      </c>
      <c r="F81" s="56">
        <f>INDEX(indiv_!$1:$11, MATCH($B81,indiv_!$A:$A,0),MATCH(F$77,indiv_!$1:$1,0))</f>
        <v>916</v>
      </c>
      <c r="G81" s="56">
        <f>INDEX(indiv_!$1:$11, MATCH($B81,indiv_!$A:$A,0),MATCH(G$77,indiv_!$1:$1,0))</f>
        <v>2898</v>
      </c>
      <c r="H81" s="56">
        <f>INDEX(indiv_!$1:$11, MATCH($B81,indiv_!$A:$A,0),MATCH(H$77,indiv_!$1:$1,0))</f>
        <v>2898</v>
      </c>
      <c r="I81" s="56">
        <f>INDEX(indiv_!$1:$11, MATCH($B81,indiv_!$A:$A,0),MATCH(I$77,indiv_!$1:$1,0))</f>
        <v>3882</v>
      </c>
      <c r="J81" s="56">
        <f>INDEX(indiv_!$1:$11, MATCH($B81,indiv_!$A:$A,0),MATCH(J$77,indiv_!$1:$1,0))</f>
        <v>0</v>
      </c>
      <c r="K81" s="56">
        <f>INDEX(indiv_!$1:$11, MATCH($B81,indiv_!$A:$A,0),MATCH(K$77,indiv_!$1:$1,0))</f>
        <v>984</v>
      </c>
      <c r="L81" s="56" t="e">
        <f>INDEX(indiv_!$1:$11, MATCH($B81,indiv_!$A:$A,0),MATCH(L$77,indiv_!$1:$1,0))</f>
        <v>#N/A</v>
      </c>
      <c r="M81" s="220">
        <f>INDEX(indiv_!$1:$11, MATCH($B81,indiv_!$A:$A,0),MATCH(M$77,indiv_!$1:$1,0))</f>
        <v>984</v>
      </c>
      <c r="N81" s="56">
        <v>3</v>
      </c>
      <c r="O81" s="56" t="e">
        <f>INDEX(indiv__ref!$1:$11, MATCH($B81,indiv__ref!$A:$A,0),MATCH(O$77,indiv__ref!$1:$1,0))</f>
        <v>#N/A</v>
      </c>
      <c r="P81" s="56" t="e">
        <f>INDEX(indiv__ref!$1:$11, MATCH($N81,indiv__ref!$A:$A,0),MATCH(P$77,indiv__ref!$1:$1,0))</f>
        <v>#N/A</v>
      </c>
      <c r="Q81" s="56" t="e">
        <f>INDEX(indiv__ref!$1:$11, MATCH($N81,indiv__ref!$A:$A,0),MATCH(Q$77,indiv__ref!$1:$1,0))</f>
        <v>#N/A</v>
      </c>
      <c r="R81" s="56" t="e">
        <f>INDEX(indiv__ref!$1:$11, MATCH($N81,indiv__ref!$A:$A,0),MATCH(R$77,indiv__ref!$1:$1,0))</f>
        <v>#N/A</v>
      </c>
      <c r="S81" s="56">
        <f>INDEX(indiv__ref!$1:$11, MATCH($N81,indiv__ref!$A:$A,0),MATCH(S$77,indiv__ref!$1:$1,0))</f>
        <v>0</v>
      </c>
      <c r="T81" s="56" t="e">
        <f>INDEX(indiv__ref!$1:$11, MATCH($N81,indiv__ref!$A:$A,0),MATCH(T$77,indiv__ref!$1:$1,0))</f>
        <v>#N/A</v>
      </c>
      <c r="U81" s="56">
        <f>INDEX(indiv__ref!$1:$11, MATCH($N81,indiv__ref!$A:$A,0),MATCH(U$77,indiv__ref!$1:$1,0))</f>
        <v>9917</v>
      </c>
      <c r="V81" s="56">
        <f>INDEX(indiv__ref!$1:$11, MATCH($N81,indiv__ref!$A:$A,0),MATCH(V$77,indiv__ref!$1:$1,0))</f>
        <v>0</v>
      </c>
      <c r="W81" s="56">
        <f>INDEX(indiv__ref!$1:$11, MATCH($N81,indiv__ref!$A:$A,0),MATCH(W$77,indiv__ref!$1:$1,0))</f>
        <v>984</v>
      </c>
      <c r="X81" s="56">
        <f>INDEX(indiv__ref!$1:$11, MATCH($N81,indiv__ref!$A:$A,0),MATCH(X$77,indiv__ref!$1:$1,0))</f>
        <v>9187</v>
      </c>
      <c r="Y81" s="56">
        <f>INDEX(indiv__ref!$1:$11, MATCH($N81,indiv__ref!$A:$A,0),MATCH(Y$77,indiv__ref!$1:$1,0))</f>
        <v>9917</v>
      </c>
    </row>
    <row r="82" spans="2:25" s="56" customFormat="1" x14ac:dyDescent="0.35">
      <c r="B82" s="56">
        <v>4</v>
      </c>
      <c r="C82" s="56">
        <f>INDEX(indiv_!$1:$11, MATCH($B82,indiv_!$A:$A,0),MATCH(C$77,indiv_!$1:$1,0))</f>
        <v>0</v>
      </c>
      <c r="D82" s="56">
        <f>INDEX(indiv_!$1:$11, MATCH($B82,indiv_!$A:$A,0),MATCH(D$77,indiv_!$1:$1,0))</f>
        <v>120</v>
      </c>
      <c r="E82" s="56">
        <f>INDEX(indiv_!$1:$11, MATCH($B82,indiv_!$A:$A,0),MATCH(E$77,indiv_!$1:$1,0))</f>
        <v>3528</v>
      </c>
      <c r="F82" s="56">
        <f>INDEX(indiv_!$1:$11, MATCH($B82,indiv_!$A:$A,0),MATCH(F$77,indiv_!$1:$1,0))</f>
        <v>300</v>
      </c>
      <c r="G82" s="56">
        <f>INDEX(indiv_!$1:$11, MATCH($B82,indiv_!$A:$A,0),MATCH(G$77,indiv_!$1:$1,0))</f>
        <v>3679</v>
      </c>
      <c r="H82" s="56">
        <f>INDEX(indiv_!$1:$11, MATCH($B82,indiv_!$A:$A,0),MATCH(H$77,indiv_!$1:$1,0))</f>
        <v>3799</v>
      </c>
      <c r="I82" s="56">
        <f>INDEX(indiv_!$1:$11, MATCH($B82,indiv_!$A:$A,0),MATCH(I$77,indiv_!$1:$1,0))</f>
        <v>6023</v>
      </c>
      <c r="J82" s="56">
        <f>INDEX(indiv_!$1:$11, MATCH($B82,indiv_!$A:$A,0),MATCH(J$77,indiv_!$1:$1,0))</f>
        <v>0</v>
      </c>
      <c r="K82" s="56">
        <f>INDEX(indiv_!$1:$11, MATCH($B82,indiv_!$A:$A,0),MATCH(K$77,indiv_!$1:$1,0))</f>
        <v>2344</v>
      </c>
      <c r="L82" s="56" t="e">
        <f>INDEX(indiv_!$1:$11, MATCH($B82,indiv_!$A:$A,0),MATCH(L$77,indiv_!$1:$1,0))</f>
        <v>#N/A</v>
      </c>
      <c r="M82" s="220">
        <f>INDEX(indiv_!$1:$11, MATCH($B82,indiv_!$A:$A,0),MATCH(M$77,indiv_!$1:$1,0))</f>
        <v>2344</v>
      </c>
      <c r="N82" s="56">
        <v>4</v>
      </c>
      <c r="O82" s="56" t="e">
        <f>INDEX(indiv__ref!$1:$11, MATCH($B82,indiv__ref!$A:$A,0),MATCH(O$77,indiv__ref!$1:$1,0))</f>
        <v>#N/A</v>
      </c>
      <c r="P82" s="56" t="e">
        <f>INDEX(indiv__ref!$1:$11, MATCH($N82,indiv__ref!$A:$A,0),MATCH(P$77,indiv__ref!$1:$1,0))</f>
        <v>#N/A</v>
      </c>
      <c r="Q82" s="56" t="e">
        <f>INDEX(indiv__ref!$1:$11, MATCH($N82,indiv__ref!$A:$A,0),MATCH(Q$77,indiv__ref!$1:$1,0))</f>
        <v>#N/A</v>
      </c>
      <c r="R82" s="56" t="e">
        <f>INDEX(indiv__ref!$1:$11, MATCH($N82,indiv__ref!$A:$A,0),MATCH(R$77,indiv__ref!$1:$1,0))</f>
        <v>#N/A</v>
      </c>
      <c r="S82" s="56">
        <f>INDEX(indiv__ref!$1:$11, MATCH($N82,indiv__ref!$A:$A,0),MATCH(S$77,indiv__ref!$1:$1,0))</f>
        <v>116</v>
      </c>
      <c r="T82" s="56" t="e">
        <f>INDEX(indiv__ref!$1:$11, MATCH($N82,indiv__ref!$A:$A,0),MATCH(T$77,indiv__ref!$1:$1,0))</f>
        <v>#N/A</v>
      </c>
      <c r="U82" s="56">
        <f>INDEX(indiv__ref!$1:$11, MATCH($N82,indiv__ref!$A:$A,0),MATCH(U$77,indiv__ref!$1:$1,0))</f>
        <v>16840</v>
      </c>
      <c r="V82" s="56">
        <f>INDEX(indiv__ref!$1:$11, MATCH($N82,indiv__ref!$A:$A,0),MATCH(V$77,indiv__ref!$1:$1,0))</f>
        <v>0</v>
      </c>
      <c r="W82" s="56">
        <f>INDEX(indiv__ref!$1:$11, MATCH($N82,indiv__ref!$A:$A,0),MATCH(W$77,indiv__ref!$1:$1,0))</f>
        <v>2344</v>
      </c>
      <c r="X82" s="56">
        <f>INDEX(indiv__ref!$1:$11, MATCH($N82,indiv__ref!$A:$A,0),MATCH(X$77,indiv__ref!$1:$1,0))</f>
        <v>14380</v>
      </c>
      <c r="Y82" s="56">
        <f>INDEX(indiv__ref!$1:$11, MATCH($N82,indiv__ref!$A:$A,0),MATCH(Y$77,indiv__ref!$1:$1,0))</f>
        <v>16724</v>
      </c>
    </row>
    <row r="83" spans="2:25" s="56" customFormat="1" x14ac:dyDescent="0.35">
      <c r="B83" s="56">
        <v>5</v>
      </c>
      <c r="C83" s="56">
        <f>INDEX(indiv_!$1:$11, MATCH($B83,indiv_!$A:$A,0),MATCH(C$77,indiv_!$1:$1,0))</f>
        <v>0</v>
      </c>
      <c r="D83" s="56">
        <f>INDEX(indiv_!$1:$11, MATCH($B83,indiv_!$A:$A,0),MATCH(D$77,indiv_!$1:$1,0))</f>
        <v>0</v>
      </c>
      <c r="E83" s="56">
        <f>INDEX(indiv_!$1:$11, MATCH($B83,indiv_!$A:$A,0),MATCH(E$77,indiv_!$1:$1,0))</f>
        <v>3620</v>
      </c>
      <c r="F83" s="56">
        <f>INDEX(indiv_!$1:$11, MATCH($B83,indiv_!$A:$A,0),MATCH(F$77,indiv_!$1:$1,0))</f>
        <v>526</v>
      </c>
      <c r="G83" s="56">
        <f>INDEX(indiv_!$1:$11, MATCH($B83,indiv_!$A:$A,0),MATCH(G$77,indiv_!$1:$1,0))</f>
        <v>4146</v>
      </c>
      <c r="H83" s="56">
        <f>INDEX(indiv_!$1:$11, MATCH($B83,indiv_!$A:$A,0),MATCH(H$77,indiv_!$1:$1,0))</f>
        <v>4146</v>
      </c>
      <c r="I83" s="56">
        <f>INDEX(indiv_!$1:$11, MATCH($B83,indiv_!$A:$A,0),MATCH(I$77,indiv_!$1:$1,0))</f>
        <v>7549</v>
      </c>
      <c r="J83" s="56">
        <f>INDEX(indiv_!$1:$11, MATCH($B83,indiv_!$A:$A,0),MATCH(J$77,indiv_!$1:$1,0))</f>
        <v>0</v>
      </c>
      <c r="K83" s="56">
        <f>INDEX(indiv_!$1:$11, MATCH($B83,indiv_!$A:$A,0),MATCH(K$77,indiv_!$1:$1,0))</f>
        <v>3403</v>
      </c>
      <c r="L83" s="56" t="e">
        <f>INDEX(indiv_!$1:$11, MATCH($B83,indiv_!$A:$A,0),MATCH(L$77,indiv_!$1:$1,0))</f>
        <v>#N/A</v>
      </c>
      <c r="M83" s="220">
        <f>INDEX(indiv_!$1:$11, MATCH($B83,indiv_!$A:$A,0),MATCH(M$77,indiv_!$1:$1,0))</f>
        <v>3403</v>
      </c>
      <c r="N83" s="56">
        <v>5</v>
      </c>
      <c r="O83" s="56" t="e">
        <f>INDEX(indiv__ref!$1:$11, MATCH($B83,indiv__ref!$A:$A,0),MATCH(O$77,indiv__ref!$1:$1,0))</f>
        <v>#N/A</v>
      </c>
      <c r="P83" s="56" t="e">
        <f>INDEX(indiv__ref!$1:$11, MATCH($N83,indiv__ref!$A:$A,0),MATCH(P$77,indiv__ref!$1:$1,0))</f>
        <v>#N/A</v>
      </c>
      <c r="Q83" s="56" t="e">
        <f>INDEX(indiv__ref!$1:$11, MATCH($N83,indiv__ref!$A:$A,0),MATCH(Q$77,indiv__ref!$1:$1,0))</f>
        <v>#N/A</v>
      </c>
      <c r="R83" s="56" t="e">
        <f>INDEX(indiv__ref!$1:$11, MATCH($N83,indiv__ref!$A:$A,0),MATCH(R$77,indiv__ref!$1:$1,0))</f>
        <v>#N/A</v>
      </c>
      <c r="S83" s="56">
        <f>INDEX(indiv__ref!$1:$11, MATCH($N83,indiv__ref!$A:$A,0),MATCH(S$77,indiv__ref!$1:$1,0))</f>
        <v>0</v>
      </c>
      <c r="T83" s="56" t="e">
        <f>INDEX(indiv__ref!$1:$11, MATCH($N83,indiv__ref!$A:$A,0),MATCH(T$77,indiv__ref!$1:$1,0))</f>
        <v>#N/A</v>
      </c>
      <c r="U83" s="56">
        <f>INDEX(indiv__ref!$1:$11, MATCH($N83,indiv__ref!$A:$A,0),MATCH(U$77,indiv__ref!$1:$1,0))</f>
        <v>36131</v>
      </c>
      <c r="V83" s="56">
        <f>INDEX(indiv__ref!$1:$11, MATCH($N83,indiv__ref!$A:$A,0),MATCH(V$77,indiv__ref!$1:$1,0))</f>
        <v>0</v>
      </c>
      <c r="W83" s="56">
        <f>INDEX(indiv__ref!$1:$11, MATCH($N83,indiv__ref!$A:$A,0),MATCH(W$77,indiv__ref!$1:$1,0))</f>
        <v>3403</v>
      </c>
      <c r="X83" s="56">
        <f>INDEX(indiv__ref!$1:$11, MATCH($N83,indiv__ref!$A:$A,0),MATCH(X$77,indiv__ref!$1:$1,0))</f>
        <v>32876</v>
      </c>
      <c r="Y83" s="56">
        <f>INDEX(indiv__ref!$1:$11, MATCH($N83,indiv__ref!$A:$A,0),MATCH(Y$77,indiv__ref!$1:$1,0))</f>
        <v>36131</v>
      </c>
    </row>
    <row r="84" spans="2:25" s="56" customFormat="1" x14ac:dyDescent="0.35">
      <c r="B84" s="56">
        <v>6</v>
      </c>
      <c r="C84" s="56">
        <f>INDEX(indiv_!$1:$11, MATCH($B84,indiv_!$A:$A,0),MATCH(C$77,indiv_!$1:$1,0))</f>
        <v>299</v>
      </c>
      <c r="D84" s="56">
        <f>INDEX(indiv_!$1:$11, MATCH($B84,indiv_!$A:$A,0),MATCH(D$77,indiv_!$1:$1,0))</f>
        <v>380</v>
      </c>
      <c r="E84" s="56">
        <f>INDEX(indiv_!$1:$11, MATCH($B84,indiv_!$A:$A,0),MATCH(E$77,indiv_!$1:$1,0))</f>
        <v>5501</v>
      </c>
      <c r="F84" s="56">
        <f>INDEX(indiv_!$1:$11, MATCH($B84,indiv_!$A:$A,0),MATCH(F$77,indiv_!$1:$1,0))</f>
        <v>657</v>
      </c>
      <c r="G84" s="56">
        <f>INDEX(indiv_!$1:$11, MATCH($B84,indiv_!$A:$A,0),MATCH(G$77,indiv_!$1:$1,0))</f>
        <v>6457</v>
      </c>
      <c r="H84" s="56">
        <f>INDEX(indiv_!$1:$11, MATCH($B84,indiv_!$A:$A,0),MATCH(H$77,indiv_!$1:$1,0))</f>
        <v>6837</v>
      </c>
      <c r="I84" s="56">
        <f>INDEX(indiv_!$1:$11, MATCH($B84,indiv_!$A:$A,0),MATCH(I$77,indiv_!$1:$1,0))</f>
        <v>13480</v>
      </c>
      <c r="J84" s="56">
        <f>INDEX(indiv_!$1:$11, MATCH($B84,indiv_!$A:$A,0),MATCH(J$77,indiv_!$1:$1,0))</f>
        <v>0</v>
      </c>
      <c r="K84" s="56">
        <f>INDEX(indiv_!$1:$11, MATCH($B84,indiv_!$A:$A,0),MATCH(K$77,indiv_!$1:$1,0))</f>
        <v>7129</v>
      </c>
      <c r="L84" s="56" t="e">
        <f>INDEX(indiv_!$1:$11, MATCH($B84,indiv_!$A:$A,0),MATCH(L$77,indiv_!$1:$1,0))</f>
        <v>#N/A</v>
      </c>
      <c r="M84" s="220">
        <f>INDEX(indiv_!$1:$11, MATCH($B84,indiv_!$A:$A,0),MATCH(M$77,indiv_!$1:$1,0))</f>
        <v>7129</v>
      </c>
      <c r="N84" s="56">
        <v>6</v>
      </c>
      <c r="O84" s="56" t="e">
        <f>INDEX(indiv__ref!$1:$11, MATCH($B84,indiv__ref!$A:$A,0),MATCH(O$77,indiv__ref!$1:$1,0))</f>
        <v>#N/A</v>
      </c>
      <c r="P84" s="56" t="e">
        <f>INDEX(indiv__ref!$1:$11, MATCH($N84,indiv__ref!$A:$A,0),MATCH(P$77,indiv__ref!$1:$1,0))</f>
        <v>#N/A</v>
      </c>
      <c r="Q84" s="56" t="e">
        <f>INDEX(indiv__ref!$1:$11, MATCH($N84,indiv__ref!$A:$A,0),MATCH(Q$77,indiv__ref!$1:$1,0))</f>
        <v>#N/A</v>
      </c>
      <c r="R84" s="56" t="e">
        <f>INDEX(indiv__ref!$1:$11, MATCH($N84,indiv__ref!$A:$A,0),MATCH(R$77,indiv__ref!$1:$1,0))</f>
        <v>#N/A</v>
      </c>
      <c r="S84" s="56">
        <f>INDEX(indiv__ref!$1:$11, MATCH($N84,indiv__ref!$A:$A,0),MATCH(S$77,indiv__ref!$1:$1,0))</f>
        <v>0</v>
      </c>
      <c r="T84" s="56" t="e">
        <f>INDEX(indiv__ref!$1:$11, MATCH($N84,indiv__ref!$A:$A,0),MATCH(T$77,indiv__ref!$1:$1,0))</f>
        <v>#N/A</v>
      </c>
      <c r="U84" s="56">
        <f>INDEX(indiv__ref!$1:$11, MATCH($N84,indiv__ref!$A:$A,0),MATCH(U$77,indiv__ref!$1:$1,0))</f>
        <v>56306</v>
      </c>
      <c r="V84" s="56">
        <f>INDEX(indiv__ref!$1:$11, MATCH($N84,indiv__ref!$A:$A,0),MATCH(V$77,indiv__ref!$1:$1,0))</f>
        <v>0</v>
      </c>
      <c r="W84" s="56">
        <f>INDEX(indiv__ref!$1:$11, MATCH($N84,indiv__ref!$A:$A,0),MATCH(W$77,indiv__ref!$1:$1,0))</f>
        <v>7129</v>
      </c>
      <c r="X84" s="56">
        <f>INDEX(indiv__ref!$1:$11, MATCH($N84,indiv__ref!$A:$A,0),MATCH(X$77,indiv__ref!$1:$1,0))</f>
        <v>49973</v>
      </c>
      <c r="Y84" s="56">
        <f>INDEX(indiv__ref!$1:$11, MATCH($N84,indiv__ref!$A:$A,0),MATCH(Y$77,indiv__ref!$1:$1,0))</f>
        <v>56306</v>
      </c>
    </row>
    <row r="85" spans="2:25" s="56" customFormat="1" x14ac:dyDescent="0.35">
      <c r="B85" s="56">
        <v>7</v>
      </c>
      <c r="C85" s="56">
        <f>INDEX(indiv_!$1:$11, MATCH($B85,indiv_!$A:$A,0),MATCH(C$77,indiv_!$1:$1,0))</f>
        <v>1101</v>
      </c>
      <c r="D85" s="56">
        <f>INDEX(indiv_!$1:$11, MATCH($B85,indiv_!$A:$A,0),MATCH(D$77,indiv_!$1:$1,0))</f>
        <v>1089</v>
      </c>
      <c r="E85" s="56">
        <f>INDEX(indiv_!$1:$11, MATCH($B85,indiv_!$A:$A,0),MATCH(E$77,indiv_!$1:$1,0))</f>
        <v>5188</v>
      </c>
      <c r="F85" s="56">
        <f>INDEX(indiv_!$1:$11, MATCH($B85,indiv_!$A:$A,0),MATCH(F$77,indiv_!$1:$1,0))</f>
        <v>1713</v>
      </c>
      <c r="G85" s="56">
        <f>INDEX(indiv_!$1:$11, MATCH($B85,indiv_!$A:$A,0),MATCH(G$77,indiv_!$1:$1,0))</f>
        <v>7880</v>
      </c>
      <c r="H85" s="56">
        <f>INDEX(indiv_!$1:$11, MATCH($B85,indiv_!$A:$A,0),MATCH(H$77,indiv_!$1:$1,0))</f>
        <v>8793</v>
      </c>
      <c r="I85" s="56">
        <f>INDEX(indiv_!$1:$11, MATCH($B85,indiv_!$A:$A,0),MATCH(I$77,indiv_!$1:$1,0))</f>
        <v>16799</v>
      </c>
      <c r="J85" s="56">
        <f>INDEX(indiv_!$1:$11, MATCH($B85,indiv_!$A:$A,0),MATCH(J$77,indiv_!$1:$1,0))</f>
        <v>948</v>
      </c>
      <c r="K85" s="56">
        <f>INDEX(indiv_!$1:$11, MATCH($B85,indiv_!$A:$A,0),MATCH(K$77,indiv_!$1:$1,0))</f>
        <v>8186</v>
      </c>
      <c r="L85" s="56" t="e">
        <f>INDEX(indiv_!$1:$11, MATCH($B85,indiv_!$A:$A,0),MATCH(L$77,indiv_!$1:$1,0))</f>
        <v>#N/A</v>
      </c>
      <c r="M85" s="220">
        <f>INDEX(indiv_!$1:$11, MATCH($B85,indiv_!$A:$A,0),MATCH(M$77,indiv_!$1:$1,0))</f>
        <v>9310</v>
      </c>
      <c r="N85" s="56">
        <v>7</v>
      </c>
      <c r="O85" s="56" t="e">
        <f>INDEX(indiv__ref!$1:$11, MATCH($B85,indiv__ref!$A:$A,0),MATCH(O$77,indiv__ref!$1:$1,0))</f>
        <v>#N/A</v>
      </c>
      <c r="P85" s="56" t="e">
        <f>INDEX(indiv__ref!$1:$11, MATCH($N85,indiv__ref!$A:$A,0),MATCH(P$77,indiv__ref!$1:$1,0))</f>
        <v>#N/A</v>
      </c>
      <c r="Q85" s="56" t="e">
        <f>INDEX(indiv__ref!$1:$11, MATCH($N85,indiv__ref!$A:$A,0),MATCH(Q$77,indiv__ref!$1:$1,0))</f>
        <v>#N/A</v>
      </c>
      <c r="R85" s="56" t="e">
        <f>INDEX(indiv__ref!$1:$11, MATCH($N85,indiv__ref!$A:$A,0),MATCH(R$77,indiv__ref!$1:$1,0))</f>
        <v>#N/A</v>
      </c>
      <c r="S85" s="56">
        <f>INDEX(indiv__ref!$1:$11, MATCH($N85,indiv__ref!$A:$A,0),MATCH(S$77,indiv__ref!$1:$1,0))</f>
        <v>0</v>
      </c>
      <c r="T85" s="56" t="e">
        <f>INDEX(indiv__ref!$1:$11, MATCH($N85,indiv__ref!$A:$A,0),MATCH(T$77,indiv__ref!$1:$1,0))</f>
        <v>#N/A</v>
      </c>
      <c r="U85" s="56">
        <f>INDEX(indiv__ref!$1:$11, MATCH($N85,indiv__ref!$A:$A,0),MATCH(U$77,indiv__ref!$1:$1,0))</f>
        <v>51883</v>
      </c>
      <c r="V85" s="56">
        <f>INDEX(indiv__ref!$1:$11, MATCH($N85,indiv__ref!$A:$A,0),MATCH(V$77,indiv__ref!$1:$1,0))</f>
        <v>948</v>
      </c>
      <c r="W85" s="56">
        <f>INDEX(indiv__ref!$1:$11, MATCH($N85,indiv__ref!$A:$A,0),MATCH(W$77,indiv__ref!$1:$1,0))</f>
        <v>8186</v>
      </c>
      <c r="X85" s="56">
        <f>INDEX(indiv__ref!$1:$11, MATCH($N85,indiv__ref!$A:$A,0),MATCH(X$77,indiv__ref!$1:$1,0))</f>
        <v>44490</v>
      </c>
      <c r="Y85" s="56">
        <f>INDEX(indiv__ref!$1:$11, MATCH($N85,indiv__ref!$A:$A,0),MATCH(Y$77,indiv__ref!$1:$1,0))</f>
        <v>51883</v>
      </c>
    </row>
    <row r="86" spans="2:25" s="56" customFormat="1" x14ac:dyDescent="0.35">
      <c r="B86" s="56">
        <v>8</v>
      </c>
      <c r="C86" s="56">
        <f>INDEX(indiv_!$1:$11, MATCH($B86,indiv_!$A:$A,0),MATCH(C$77,indiv_!$1:$1,0))</f>
        <v>635</v>
      </c>
      <c r="D86" s="56">
        <f>INDEX(indiv_!$1:$11, MATCH($B86,indiv_!$A:$A,0),MATCH(D$77,indiv_!$1:$1,0))</f>
        <v>3397</v>
      </c>
      <c r="E86" s="56">
        <f>INDEX(indiv_!$1:$11, MATCH($B86,indiv_!$A:$A,0),MATCH(E$77,indiv_!$1:$1,0))</f>
        <v>11948</v>
      </c>
      <c r="F86" s="56">
        <f>INDEX(indiv_!$1:$11, MATCH($B86,indiv_!$A:$A,0),MATCH(F$77,indiv_!$1:$1,0))</f>
        <v>1890</v>
      </c>
      <c r="G86" s="56">
        <f>INDEX(indiv_!$1:$11, MATCH($B86,indiv_!$A:$A,0),MATCH(G$77,indiv_!$1:$1,0))</f>
        <v>13735</v>
      </c>
      <c r="H86" s="56">
        <f>INDEX(indiv_!$1:$11, MATCH($B86,indiv_!$A:$A,0),MATCH(H$77,indiv_!$1:$1,0))</f>
        <v>17132</v>
      </c>
      <c r="I86" s="56">
        <f>INDEX(indiv_!$1:$11, MATCH($B86,indiv_!$A:$A,0),MATCH(I$77,indiv_!$1:$1,0))</f>
        <v>32216</v>
      </c>
      <c r="J86" s="56">
        <f>INDEX(indiv_!$1:$11, MATCH($B86,indiv_!$A:$A,0),MATCH(J$77,indiv_!$1:$1,0))</f>
        <v>2562</v>
      </c>
      <c r="K86" s="56">
        <f>INDEX(indiv_!$1:$11, MATCH($B86,indiv_!$A:$A,0),MATCH(K$77,indiv_!$1:$1,0))</f>
        <v>16942</v>
      </c>
      <c r="L86" s="56" t="e">
        <f>INDEX(indiv_!$1:$11, MATCH($B86,indiv_!$A:$A,0),MATCH(L$77,indiv_!$1:$1,0))</f>
        <v>#N/A</v>
      </c>
      <c r="M86" s="220">
        <f>INDEX(indiv_!$1:$11, MATCH($B86,indiv_!$A:$A,0),MATCH(M$77,indiv_!$1:$1,0))</f>
        <v>19504</v>
      </c>
      <c r="N86" s="56">
        <v>8</v>
      </c>
      <c r="O86" s="56" t="e">
        <f>INDEX(indiv__ref!$1:$11, MATCH($B86,indiv__ref!$A:$A,0),MATCH(O$77,indiv__ref!$1:$1,0))</f>
        <v>#N/A</v>
      </c>
      <c r="P86" s="56" t="e">
        <f>INDEX(indiv__ref!$1:$11, MATCH($N86,indiv__ref!$A:$A,0),MATCH(P$77,indiv__ref!$1:$1,0))</f>
        <v>#N/A</v>
      </c>
      <c r="Q86" s="56" t="e">
        <f>INDEX(indiv__ref!$1:$11, MATCH($N86,indiv__ref!$A:$A,0),MATCH(Q$77,indiv__ref!$1:$1,0))</f>
        <v>#N/A</v>
      </c>
      <c r="R86" s="56" t="e">
        <f>INDEX(indiv__ref!$1:$11, MATCH($N86,indiv__ref!$A:$A,0),MATCH(R$77,indiv__ref!$1:$1,0))</f>
        <v>#N/A</v>
      </c>
      <c r="S86" s="56">
        <f>INDEX(indiv__ref!$1:$11, MATCH($N86,indiv__ref!$A:$A,0),MATCH(S$77,indiv__ref!$1:$1,0))</f>
        <v>62</v>
      </c>
      <c r="T86" s="56" t="e">
        <f>INDEX(indiv__ref!$1:$11, MATCH($N86,indiv__ref!$A:$A,0),MATCH(T$77,indiv__ref!$1:$1,0))</f>
        <v>#N/A</v>
      </c>
      <c r="U86" s="56">
        <f>INDEX(indiv__ref!$1:$11, MATCH($N86,indiv__ref!$A:$A,0),MATCH(U$77,indiv__ref!$1:$1,0))</f>
        <v>74076</v>
      </c>
      <c r="V86" s="56">
        <f>INDEX(indiv__ref!$1:$11, MATCH($N86,indiv__ref!$A:$A,0),MATCH(V$77,indiv__ref!$1:$1,0))</f>
        <v>2562</v>
      </c>
      <c r="W86" s="56">
        <f>INDEX(indiv__ref!$1:$11, MATCH($N86,indiv__ref!$A:$A,0),MATCH(W$77,indiv__ref!$1:$1,0))</f>
        <v>16942</v>
      </c>
      <c r="X86" s="56">
        <f>INDEX(indiv__ref!$1:$11, MATCH($N86,indiv__ref!$A:$A,0),MATCH(X$77,indiv__ref!$1:$1,0))</f>
        <v>55426</v>
      </c>
      <c r="Y86" s="56">
        <f>INDEX(indiv__ref!$1:$11, MATCH($N86,indiv__ref!$A:$A,0),MATCH(Y$77,indiv__ref!$1:$1,0))</f>
        <v>74014</v>
      </c>
    </row>
    <row r="87" spans="2:25" s="56" customFormat="1" x14ac:dyDescent="0.35">
      <c r="B87" s="56">
        <v>9</v>
      </c>
      <c r="C87" s="56">
        <f>INDEX(indiv_!$1:$11, MATCH($B87,indiv_!$A:$A,0),MATCH(C$77,indiv_!$1:$1,0))</f>
        <v>4928</v>
      </c>
      <c r="D87" s="56">
        <f>INDEX(indiv_!$1:$11, MATCH($B87,indiv_!$A:$A,0),MATCH(D$77,indiv_!$1:$1,0))</f>
        <v>5978</v>
      </c>
      <c r="E87" s="56">
        <f>INDEX(indiv_!$1:$11, MATCH($B87,indiv_!$A:$A,0),MATCH(E$77,indiv_!$1:$1,0))</f>
        <v>12048</v>
      </c>
      <c r="F87" s="56">
        <f>INDEX(indiv_!$1:$11, MATCH($B87,indiv_!$A:$A,0),MATCH(F$77,indiv_!$1:$1,0))</f>
        <v>3468</v>
      </c>
      <c r="G87" s="56">
        <f>INDEX(indiv_!$1:$11, MATCH($B87,indiv_!$A:$A,0),MATCH(G$77,indiv_!$1:$1,0))</f>
        <v>19259</v>
      </c>
      <c r="H87" s="56">
        <f>INDEX(indiv_!$1:$11, MATCH($B87,indiv_!$A:$A,0),MATCH(H$77,indiv_!$1:$1,0))</f>
        <v>24904</v>
      </c>
      <c r="I87" s="56">
        <f>INDEX(indiv_!$1:$11, MATCH($B87,indiv_!$A:$A,0),MATCH(I$77,indiv_!$1:$1,0))</f>
        <v>41638</v>
      </c>
      <c r="J87" s="56">
        <f>INDEX(indiv_!$1:$11, MATCH($B87,indiv_!$A:$A,0),MATCH(J$77,indiv_!$1:$1,0))</f>
        <v>4643</v>
      </c>
      <c r="K87" s="56">
        <f>INDEX(indiv_!$1:$11, MATCH($B87,indiv_!$A:$A,0),MATCH(K$77,indiv_!$1:$1,0))</f>
        <v>18780</v>
      </c>
      <c r="L87" s="56" t="e">
        <f>INDEX(indiv_!$1:$11, MATCH($B87,indiv_!$A:$A,0),MATCH(L$77,indiv_!$1:$1,0))</f>
        <v>#N/A</v>
      </c>
      <c r="M87" s="220">
        <f>INDEX(indiv_!$1:$11, MATCH($B87,indiv_!$A:$A,0),MATCH(M$77,indiv_!$1:$1,0))</f>
        <v>24282</v>
      </c>
      <c r="N87" s="56">
        <v>9</v>
      </c>
      <c r="O87" s="56" t="e">
        <f>INDEX(indiv__ref!$1:$11, MATCH($B87,indiv__ref!$A:$A,0),MATCH(O$77,indiv__ref!$1:$1,0))</f>
        <v>#N/A</v>
      </c>
      <c r="P87" s="56" t="e">
        <f>INDEX(indiv__ref!$1:$11, MATCH($N87,indiv__ref!$A:$A,0),MATCH(P$77,indiv__ref!$1:$1,0))</f>
        <v>#N/A</v>
      </c>
      <c r="Q87" s="56" t="e">
        <f>INDEX(indiv__ref!$1:$11, MATCH($N87,indiv__ref!$A:$A,0),MATCH(Q$77,indiv__ref!$1:$1,0))</f>
        <v>#N/A</v>
      </c>
      <c r="R87" s="56" t="e">
        <f>INDEX(indiv__ref!$1:$11, MATCH($N87,indiv__ref!$A:$A,0),MATCH(R$77,indiv__ref!$1:$1,0))</f>
        <v>#N/A</v>
      </c>
      <c r="S87" s="56">
        <f>INDEX(indiv__ref!$1:$11, MATCH($N87,indiv__ref!$A:$A,0),MATCH(S$77,indiv__ref!$1:$1,0))</f>
        <v>870</v>
      </c>
      <c r="T87" s="56" t="e">
        <f>INDEX(indiv__ref!$1:$11, MATCH($N87,indiv__ref!$A:$A,0),MATCH(T$77,indiv__ref!$1:$1,0))</f>
        <v>#N/A</v>
      </c>
      <c r="U87" s="56">
        <f>INDEX(indiv__ref!$1:$11, MATCH($N87,indiv__ref!$A:$A,0),MATCH(U$77,indiv__ref!$1:$1,0))</f>
        <v>103733</v>
      </c>
      <c r="V87" s="56">
        <f>INDEX(indiv__ref!$1:$11, MATCH($N87,indiv__ref!$A:$A,0),MATCH(V$77,indiv__ref!$1:$1,0))</f>
        <v>4643</v>
      </c>
      <c r="W87" s="56">
        <f>INDEX(indiv__ref!$1:$11, MATCH($N87,indiv__ref!$A:$A,0),MATCH(W$77,indiv__ref!$1:$1,0))</f>
        <v>18780</v>
      </c>
      <c r="X87" s="56">
        <f>INDEX(indiv__ref!$1:$11, MATCH($N87,indiv__ref!$A:$A,0),MATCH(X$77,indiv__ref!$1:$1,0))</f>
        <v>82048</v>
      </c>
      <c r="Y87" s="56">
        <f>INDEX(indiv__ref!$1:$11, MATCH($N87,indiv__ref!$A:$A,0),MATCH(Y$77,indiv__ref!$1:$1,0))</f>
        <v>102863</v>
      </c>
    </row>
    <row r="88" spans="2:25" s="56" customFormat="1" x14ac:dyDescent="0.35">
      <c r="B88" s="56">
        <v>10</v>
      </c>
      <c r="C88" s="56">
        <f>INDEX(indiv_!$1:$11, MATCH($B88,indiv_!$A:$A,0),MATCH(C$77,indiv_!$1:$1,0))</f>
        <v>28944</v>
      </c>
      <c r="D88" s="56">
        <f>INDEX(indiv_!$1:$11, MATCH($B88,indiv_!$A:$A,0),MATCH(D$77,indiv_!$1:$1,0))</f>
        <v>12842</v>
      </c>
      <c r="E88" s="56">
        <f>INDEX(indiv_!$1:$11, MATCH($B88,indiv_!$A:$A,0),MATCH(E$77,indiv_!$1:$1,0))</f>
        <v>25447</v>
      </c>
      <c r="F88" s="56">
        <f>INDEX(indiv_!$1:$11, MATCH($B88,indiv_!$A:$A,0),MATCH(F$77,indiv_!$1:$1,0))</f>
        <v>6098</v>
      </c>
      <c r="G88" s="56">
        <f>INDEX(indiv_!$1:$11, MATCH($B88,indiv_!$A:$A,0),MATCH(G$77,indiv_!$1:$1,0))</f>
        <v>57245</v>
      </c>
      <c r="H88" s="56">
        <f>INDEX(indiv_!$1:$11, MATCH($B88,indiv_!$A:$A,0),MATCH(H$77,indiv_!$1:$1,0))</f>
        <v>69185</v>
      </c>
      <c r="I88" s="56">
        <f>INDEX(indiv_!$1:$11, MATCH($B88,indiv_!$A:$A,0),MATCH(I$77,indiv_!$1:$1,0))</f>
        <v>138741</v>
      </c>
      <c r="J88" s="56">
        <f>INDEX(indiv_!$1:$11, MATCH($B88,indiv_!$A:$A,0),MATCH(J$77,indiv_!$1:$1,0))</f>
        <v>48411</v>
      </c>
      <c r="K88" s="56">
        <f>INDEX(indiv_!$1:$11, MATCH($B88,indiv_!$A:$A,0),MATCH(K$77,indiv_!$1:$1,0))</f>
        <v>39411</v>
      </c>
      <c r="L88" s="56" t="e">
        <f>INDEX(indiv_!$1:$11, MATCH($B88,indiv_!$A:$A,0),MATCH(L$77,indiv_!$1:$1,0))</f>
        <v>#N/A</v>
      </c>
      <c r="M88" s="220">
        <f>INDEX(indiv_!$1:$11, MATCH($B88,indiv_!$A:$A,0),MATCH(M$77,indiv_!$1:$1,0))</f>
        <v>86215</v>
      </c>
      <c r="N88" s="56">
        <v>10</v>
      </c>
      <c r="O88" s="56" t="e">
        <f>INDEX(indiv__ref!$1:$11, MATCH($B88,indiv__ref!$A:$A,0),MATCH(O$77,indiv__ref!$1:$1,0))</f>
        <v>#N/A</v>
      </c>
      <c r="P88" s="56" t="e">
        <f>INDEX(indiv__ref!$1:$11, MATCH($N88,indiv__ref!$A:$A,0),MATCH(P$77,indiv__ref!$1:$1,0))</f>
        <v>#N/A</v>
      </c>
      <c r="Q88" s="56" t="e">
        <f>INDEX(indiv__ref!$1:$11, MATCH($N88,indiv__ref!$A:$A,0),MATCH(Q$77,indiv__ref!$1:$1,0))</f>
        <v>#N/A</v>
      </c>
      <c r="R88" s="56" t="e">
        <f>INDEX(indiv__ref!$1:$11, MATCH($N88,indiv__ref!$A:$A,0),MATCH(R$77,indiv__ref!$1:$1,0))</f>
        <v>#N/A</v>
      </c>
      <c r="S88" s="56">
        <f>INDEX(indiv__ref!$1:$11, MATCH($N88,indiv__ref!$A:$A,0),MATCH(S$77,indiv__ref!$1:$1,0))</f>
        <v>16960</v>
      </c>
      <c r="T88" s="56" t="e">
        <f>INDEX(indiv__ref!$1:$11, MATCH($N88,indiv__ref!$A:$A,0),MATCH(T$77,indiv__ref!$1:$1,0))</f>
        <v>#N/A</v>
      </c>
      <c r="U88" s="56">
        <f>INDEX(indiv__ref!$1:$11, MATCH($N88,indiv__ref!$A:$A,0),MATCH(U$77,indiv__ref!$1:$1,0))</f>
        <v>206393</v>
      </c>
      <c r="V88" s="56">
        <f>INDEX(indiv__ref!$1:$11, MATCH($N88,indiv__ref!$A:$A,0),MATCH(V$77,indiv__ref!$1:$1,0))</f>
        <v>48411</v>
      </c>
      <c r="W88" s="56">
        <f>INDEX(indiv__ref!$1:$11, MATCH($N88,indiv__ref!$A:$A,0),MATCH(W$77,indiv__ref!$1:$1,0))</f>
        <v>39411</v>
      </c>
      <c r="X88" s="56">
        <f>INDEX(indiv__ref!$1:$11, MATCH($N88,indiv__ref!$A:$A,0),MATCH(X$77,indiv__ref!$1:$1,0))</f>
        <v>133196</v>
      </c>
      <c r="Y88" s="56">
        <f>INDEX(indiv__ref!$1:$11, MATCH($N88,indiv__ref!$A:$A,0),MATCH(Y$77,indiv__ref!$1:$1,0))</f>
        <v>191688</v>
      </c>
    </row>
    <row r="89" spans="2:25" s="56" customFormat="1" x14ac:dyDescent="0.35"/>
    <row r="90" spans="2:25" s="56" customFormat="1" x14ac:dyDescent="0.35"/>
    <row r="91" spans="2:25" s="56" customFormat="1" x14ac:dyDescent="0.35"/>
    <row r="92" spans="2:25" s="56" customFormat="1" x14ac:dyDescent="0.35"/>
    <row r="93" spans="2:25" s="56" customFormat="1" x14ac:dyDescent="0.35"/>
    <row r="94" spans="2:25" s="56" customFormat="1" x14ac:dyDescent="0.35"/>
    <row r="95" spans="2:25" s="56" customFormat="1" x14ac:dyDescent="0.35"/>
    <row r="96" spans="2:25" s="56" customFormat="1" x14ac:dyDescent="0.35"/>
    <row r="97" s="56" customFormat="1" x14ac:dyDescent="0.35"/>
    <row r="98" s="56" customFormat="1" x14ac:dyDescent="0.35"/>
    <row r="99" s="56" customFormat="1" x14ac:dyDescent="0.35"/>
    <row r="100" s="56" customFormat="1" x14ac:dyDescent="0.35"/>
    <row r="101" s="56" customFormat="1" x14ac:dyDescent="0.35"/>
    <row r="102" s="56" customFormat="1" x14ac:dyDescent="0.35"/>
    <row r="103" s="56" customFormat="1" x14ac:dyDescent="0.35"/>
    <row r="104" s="56" customFormat="1" x14ac:dyDescent="0.35"/>
    <row r="105" s="56" customFormat="1" x14ac:dyDescent="0.35"/>
    <row r="106" s="56" customFormat="1" x14ac:dyDescent="0.35"/>
    <row r="107" s="56" customFormat="1" x14ac:dyDescent="0.35"/>
    <row r="108" s="56" customFormat="1" x14ac:dyDescent="0.35"/>
    <row r="109" s="56" customFormat="1" x14ac:dyDescent="0.35"/>
    <row r="110" s="56" customFormat="1" x14ac:dyDescent="0.35"/>
    <row r="111" s="56" customFormat="1" x14ac:dyDescent="0.35"/>
    <row r="112" s="56" customFormat="1" x14ac:dyDescent="0.35"/>
    <row r="113" s="56" customFormat="1" x14ac:dyDescent="0.35"/>
    <row r="114" s="56" customFormat="1" x14ac:dyDescent="0.35"/>
    <row r="115" s="56" customFormat="1" x14ac:dyDescent="0.35"/>
    <row r="116" s="56" customFormat="1" x14ac:dyDescent="0.35"/>
    <row r="117" s="56" customFormat="1" x14ac:dyDescent="0.35"/>
    <row r="118" s="56" customFormat="1" x14ac:dyDescent="0.35"/>
    <row r="119" s="56" customFormat="1" x14ac:dyDescent="0.35"/>
    <row r="120" s="56" customFormat="1" x14ac:dyDescent="0.35"/>
    <row r="121" s="56" customFormat="1" x14ac:dyDescent="0.35"/>
    <row r="122" s="56" customFormat="1" x14ac:dyDescent="0.35"/>
    <row r="123" s="56" customFormat="1" x14ac:dyDescent="0.35"/>
    <row r="124" s="56" customFormat="1" x14ac:dyDescent="0.35"/>
    <row r="125" s="56" customFormat="1" x14ac:dyDescent="0.35"/>
    <row r="126" s="56" customFormat="1" x14ac:dyDescent="0.35"/>
    <row r="127" s="56" customFormat="1" x14ac:dyDescent="0.35"/>
    <row r="128" s="56" customFormat="1" x14ac:dyDescent="0.35"/>
    <row r="129" s="56" customFormat="1" x14ac:dyDescent="0.35"/>
    <row r="130" s="56" customFormat="1" x14ac:dyDescent="0.35"/>
    <row r="131" s="56" customFormat="1" x14ac:dyDescent="0.35"/>
    <row r="132" s="56" customFormat="1" x14ac:dyDescent="0.35"/>
    <row r="133" s="56" customFormat="1" x14ac:dyDescent="0.35"/>
    <row r="134" s="56" customFormat="1" x14ac:dyDescent="0.35"/>
    <row r="135" s="56" customFormat="1" x14ac:dyDescent="0.35"/>
    <row r="136" s="56" customFormat="1" x14ac:dyDescent="0.35"/>
    <row r="137" s="56" customFormat="1" x14ac:dyDescent="0.35"/>
    <row r="138" s="56" customFormat="1" x14ac:dyDescent="0.35"/>
    <row r="139" s="56" customFormat="1" x14ac:dyDescent="0.35"/>
    <row r="140" s="56" customFormat="1" x14ac:dyDescent="0.35"/>
    <row r="141" s="56" customFormat="1" x14ac:dyDescent="0.35"/>
    <row r="142" s="56" customFormat="1" x14ac:dyDescent="0.35"/>
    <row r="143" s="56" customFormat="1" x14ac:dyDescent="0.35"/>
    <row r="144" s="56" customFormat="1" x14ac:dyDescent="0.35"/>
    <row r="145" s="56" customFormat="1" x14ac:dyDescent="0.35"/>
    <row r="146" s="56" customFormat="1" x14ac:dyDescent="0.35"/>
    <row r="147" s="56" customFormat="1" x14ac:dyDescent="0.35"/>
    <row r="148" s="56" customFormat="1" x14ac:dyDescent="0.35"/>
    <row r="149" s="56" customFormat="1" x14ac:dyDescent="0.35"/>
    <row r="150" s="56" customFormat="1" x14ac:dyDescent="0.35"/>
    <row r="151" s="56" customFormat="1" x14ac:dyDescent="0.35"/>
    <row r="152" s="56" customFormat="1" x14ac:dyDescent="0.35"/>
    <row r="153" s="56" customFormat="1" x14ac:dyDescent="0.35"/>
    <row r="154" s="56" customFormat="1" x14ac:dyDescent="0.35"/>
    <row r="155" s="56" customFormat="1" x14ac:dyDescent="0.35"/>
    <row r="156" s="56" customFormat="1" x14ac:dyDescent="0.35"/>
    <row r="157" s="56" customFormat="1" x14ac:dyDescent="0.35"/>
    <row r="158" s="56" customFormat="1" x14ac:dyDescent="0.35"/>
    <row r="159" s="56" customFormat="1" x14ac:dyDescent="0.35"/>
    <row r="160" s="56" customFormat="1" x14ac:dyDescent="0.35"/>
    <row r="161" s="56" customFormat="1" x14ac:dyDescent="0.35"/>
    <row r="162" s="56" customFormat="1" x14ac:dyDescent="0.35"/>
    <row r="163" s="56" customFormat="1" x14ac:dyDescent="0.35"/>
    <row r="164" s="56" customFormat="1" x14ac:dyDescent="0.35"/>
    <row r="165" s="56" customFormat="1" x14ac:dyDescent="0.35"/>
    <row r="166" s="56" customFormat="1" x14ac:dyDescent="0.35"/>
    <row r="167" s="56" customFormat="1" x14ac:dyDescent="0.35"/>
    <row r="168" s="56" customFormat="1" x14ac:dyDescent="0.35"/>
    <row r="169" s="56" customFormat="1" x14ac:dyDescent="0.35"/>
    <row r="170" s="56" customFormat="1" x14ac:dyDescent="0.35"/>
    <row r="171" s="56" customFormat="1" x14ac:dyDescent="0.35"/>
    <row r="172" s="56" customFormat="1" x14ac:dyDescent="0.35"/>
    <row r="173" s="56" customFormat="1" x14ac:dyDescent="0.35"/>
    <row r="174" s="56" customFormat="1" x14ac:dyDescent="0.35"/>
    <row r="175" s="56" customFormat="1" x14ac:dyDescent="0.35"/>
    <row r="176" s="56" customFormat="1" x14ac:dyDescent="0.35"/>
    <row r="177" s="56" customFormat="1" x14ac:dyDescent="0.35"/>
    <row r="178" s="56" customFormat="1" x14ac:dyDescent="0.35"/>
    <row r="179" s="56" customFormat="1" x14ac:dyDescent="0.35"/>
    <row r="180" s="56" customFormat="1" x14ac:dyDescent="0.35"/>
    <row r="181" s="56" customFormat="1" x14ac:dyDescent="0.35"/>
    <row r="182" s="56" customFormat="1" x14ac:dyDescent="0.35"/>
    <row r="183" s="56" customFormat="1" x14ac:dyDescent="0.35"/>
    <row r="184" s="56" customFormat="1" x14ac:dyDescent="0.35"/>
    <row r="185" s="56" customFormat="1" x14ac:dyDescent="0.35"/>
    <row r="186" s="56" customFormat="1" x14ac:dyDescent="0.35"/>
    <row r="187" s="56" customFormat="1" x14ac:dyDescent="0.35"/>
    <row r="188" s="56" customFormat="1" x14ac:dyDescent="0.35"/>
    <row r="189" s="56" customFormat="1" x14ac:dyDescent="0.35"/>
    <row r="190" s="56" customFormat="1" x14ac:dyDescent="0.35"/>
    <row r="191" s="56" customFormat="1" x14ac:dyDescent="0.35"/>
  </sheetData>
  <mergeCells count="9">
    <mergeCell ref="B2:Q2"/>
    <mergeCell ref="D7:F7"/>
    <mergeCell ref="D8:F8"/>
    <mergeCell ref="D9:F9"/>
    <mergeCell ref="N7:Q7"/>
    <mergeCell ref="N8:Q8"/>
    <mergeCell ref="N9:Q9"/>
    <mergeCell ref="B4:F4"/>
    <mergeCell ref="L4:Q4"/>
  </mergeCells>
  <phoneticPr fontId="0" type="noConversion"/>
  <dataValidations count="1">
    <dataValidation type="list" allowBlank="1" showInputMessage="1" showErrorMessage="1" sqref="D7:F9 N7:Q9" xr:uid="{00000000-0002-0000-0F00-000000000000}">
      <formula1>$C$78:$M$78</formula1>
    </dataValidation>
  </dataValidations>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dimension ref="B1:U93"/>
  <sheetViews>
    <sheetView zoomScale="86" zoomScaleNormal="86" workbookViewId="0">
      <selection activeCell="A17" sqref="A17"/>
    </sheetView>
  </sheetViews>
  <sheetFormatPr defaultColWidth="8.90625" defaultRowHeight="14.5" x14ac:dyDescent="0.35"/>
  <cols>
    <col min="1" max="1" width="8.90625" style="48"/>
    <col min="2" max="2" width="7.36328125" style="48" customWidth="1"/>
    <col min="3" max="3" width="22.90625" style="48" customWidth="1"/>
    <col min="4" max="4" width="15.08984375" style="48" customWidth="1"/>
    <col min="5" max="5" width="16.6328125" style="48" customWidth="1"/>
    <col min="6" max="12" width="8.90625" style="48"/>
    <col min="13" max="13" width="23" style="48" customWidth="1"/>
    <col min="14" max="14" width="18.1796875" style="48" customWidth="1"/>
    <col min="15" max="15" width="16.1796875" style="48" customWidth="1"/>
    <col min="16" max="16384" width="8.90625" style="48"/>
  </cols>
  <sheetData>
    <row r="1" spans="2:18" ht="15" thickBot="1" x14ac:dyDescent="0.4"/>
    <row r="2" spans="2:18" ht="80.400000000000006" customHeight="1" thickBot="1" x14ac:dyDescent="0.4">
      <c r="B2" s="362" t="s">
        <v>1734</v>
      </c>
      <c r="C2" s="363"/>
      <c r="D2" s="363"/>
      <c r="E2" s="363"/>
      <c r="F2" s="363"/>
      <c r="G2" s="363"/>
      <c r="H2" s="363"/>
      <c r="I2" s="363"/>
      <c r="J2" s="363"/>
      <c r="K2" s="363"/>
      <c r="L2" s="363"/>
      <c r="M2" s="363"/>
      <c r="N2" s="363"/>
      <c r="O2" s="363"/>
      <c r="P2" s="363"/>
      <c r="Q2" s="363"/>
      <c r="R2" s="364"/>
    </row>
    <row r="5" spans="2:18" ht="18" x14ac:dyDescent="0.4">
      <c r="B5" s="367" t="s">
        <v>1638</v>
      </c>
      <c r="C5" s="367"/>
      <c r="D5" s="367"/>
      <c r="E5" s="367"/>
      <c r="F5" s="367"/>
      <c r="G5" s="367"/>
      <c r="L5" s="367" t="s">
        <v>1637</v>
      </c>
      <c r="M5" s="367"/>
      <c r="N5" s="367"/>
      <c r="O5" s="367"/>
      <c r="P5" s="367"/>
      <c r="Q5" s="367"/>
      <c r="R5" s="367"/>
    </row>
    <row r="6" spans="2:18" ht="15" thickBot="1" x14ac:dyDescent="0.4"/>
    <row r="7" spans="2:18" ht="15.5" x14ac:dyDescent="0.35">
      <c r="C7" s="96" t="s">
        <v>350</v>
      </c>
      <c r="D7" s="97"/>
      <c r="E7" s="97"/>
      <c r="F7" s="97"/>
      <c r="G7" s="52"/>
      <c r="M7" s="96" t="s">
        <v>350</v>
      </c>
      <c r="N7" s="98"/>
      <c r="O7" s="98"/>
      <c r="P7" s="98"/>
      <c r="Q7" s="54"/>
      <c r="R7" s="55"/>
    </row>
    <row r="8" spans="2:18" ht="21" x14ac:dyDescent="0.5">
      <c r="C8" s="65" t="s">
        <v>1685</v>
      </c>
      <c r="D8" s="365" t="s">
        <v>5060</v>
      </c>
      <c r="E8" s="365"/>
      <c r="F8" s="365"/>
      <c r="G8" s="366"/>
      <c r="M8" s="65" t="s">
        <v>1685</v>
      </c>
      <c r="N8" s="365" t="s">
        <v>5059</v>
      </c>
      <c r="O8" s="365"/>
      <c r="P8" s="365"/>
      <c r="Q8" s="365"/>
      <c r="R8" s="366"/>
    </row>
    <row r="9" spans="2:18" ht="21" x14ac:dyDescent="0.5">
      <c r="C9" s="65" t="s">
        <v>1686</v>
      </c>
      <c r="D9" s="365" t="s">
        <v>5059</v>
      </c>
      <c r="E9" s="365"/>
      <c r="F9" s="365"/>
      <c r="G9" s="366"/>
      <c r="M9" s="65" t="s">
        <v>1686</v>
      </c>
      <c r="N9" s="365" t="s">
        <v>5060</v>
      </c>
      <c r="O9" s="365"/>
      <c r="P9" s="365"/>
      <c r="Q9" s="365"/>
      <c r="R9" s="366"/>
    </row>
    <row r="10" spans="2:18" ht="21" x14ac:dyDescent="0.5">
      <c r="C10" s="65" t="s">
        <v>1687</v>
      </c>
      <c r="D10" s="365" t="s">
        <v>1610</v>
      </c>
      <c r="E10" s="365"/>
      <c r="F10" s="365"/>
      <c r="G10" s="366"/>
      <c r="M10" s="65" t="s">
        <v>1687</v>
      </c>
      <c r="N10" s="365" t="s">
        <v>5062</v>
      </c>
      <c r="O10" s="365"/>
      <c r="P10" s="365"/>
      <c r="Q10" s="365"/>
      <c r="R10" s="366"/>
    </row>
    <row r="11" spans="2:18" ht="15" thickBot="1" x14ac:dyDescent="0.4">
      <c r="C11" s="49"/>
      <c r="D11" s="50"/>
      <c r="E11" s="50"/>
      <c r="F11" s="50"/>
      <c r="G11" s="51"/>
      <c r="M11" s="49"/>
      <c r="N11" s="50"/>
      <c r="O11" s="50"/>
      <c r="P11" s="50"/>
      <c r="Q11" s="50"/>
      <c r="R11" s="51"/>
    </row>
    <row r="13" spans="2:18" x14ac:dyDescent="0.35">
      <c r="B13" s="212" t="s">
        <v>1635</v>
      </c>
      <c r="C13" s="212" t="str">
        <f>D8</f>
        <v>Iracis</v>
      </c>
      <c r="D13" s="212" t="str">
        <f>D9</f>
        <v>Iragro</v>
      </c>
      <c r="E13" s="212" t="str">
        <f>D10</f>
        <v>Total</v>
      </c>
      <c r="L13" s="212" t="s">
        <v>1635</v>
      </c>
      <c r="M13" s="212" t="str">
        <f>N8</f>
        <v>Iragro</v>
      </c>
      <c r="N13" s="212" t="str">
        <f>N9</f>
        <v>Iracis</v>
      </c>
      <c r="O13" s="212" t="str">
        <f>N10</f>
        <v>Irpc</v>
      </c>
    </row>
    <row r="14" spans="2:18" x14ac:dyDescent="0.35">
      <c r="B14" s="53">
        <v>1</v>
      </c>
      <c r="C14" s="73">
        <f>INDEX($C$83:$K$93,MATCH($B14,$C$83:$C$93,0),MATCH(C$13,$C$83:$K$83,0))</f>
        <v>7.0999998116727031E-3</v>
      </c>
      <c r="D14" s="73">
        <f>INDEX($C$83:$K$93,MATCH($B14,$C$83:$C$93,0),MATCH(D$13,$C$83:$K$83,0))</f>
        <v>0</v>
      </c>
      <c r="E14" s="73">
        <f>INDEX($C$83:$K$93,MATCH($B14,$C$83:$C$93,0),MATCH(E$13,$C$83:$K$83,0))</f>
        <v>4.5191013695475506E-2</v>
      </c>
      <c r="L14" s="53">
        <v>1</v>
      </c>
      <c r="M14" s="73">
        <f>INDEX($M$83:$V$93,MATCH($L14,$M$83:$M$93,0),MATCH(M$13,$M$83:$V$83,0))</f>
        <v>0</v>
      </c>
      <c r="N14" s="73">
        <f>INDEX($M$83:$V$93,MATCH($L14,$M$83:$M$93,0),MATCH(N$13,$M$83:$V$83,0))</f>
        <v>7.0999998116727031E-3</v>
      </c>
      <c r="O14" s="73">
        <f>INDEX($M$83:$V$93,MATCH($L14,$M$83:$M$93,0),MATCH(O$13,$M$83:$V$83,0))</f>
        <v>0</v>
      </c>
    </row>
    <row r="15" spans="2:18" x14ac:dyDescent="0.35">
      <c r="B15" s="53">
        <v>2</v>
      </c>
      <c r="C15" s="73">
        <f t="shared" ref="C15:E23" si="0">INDEX($C$83:$K$93,MATCH($B15,$C$83:$C$93,0),MATCH(C$13,$C$83:$K$83,0))</f>
        <v>7.1000002070426135E-3</v>
      </c>
      <c r="D15" s="73">
        <f t="shared" si="0"/>
        <v>0</v>
      </c>
      <c r="E15" s="73">
        <f t="shared" si="0"/>
        <v>4.2595271006758743E-2</v>
      </c>
      <c r="L15" s="53">
        <v>2</v>
      </c>
      <c r="M15" s="73">
        <f t="shared" ref="M15:O23" si="1">INDEX($M$83:$V$93,MATCH($L15,$M$83:$M$93,0),MATCH(M$13,$M$83:$V$83,0))</f>
        <v>0</v>
      </c>
      <c r="N15" s="73">
        <f t="shared" si="1"/>
        <v>7.1000002070426135E-3</v>
      </c>
      <c r="O15" s="73">
        <f t="shared" si="1"/>
        <v>1.9204128320206482E-3</v>
      </c>
    </row>
    <row r="16" spans="2:18" x14ac:dyDescent="0.35">
      <c r="B16" s="53">
        <v>3</v>
      </c>
      <c r="C16" s="73">
        <f t="shared" si="0"/>
        <v>7.0999998948978217E-3</v>
      </c>
      <c r="D16" s="73">
        <f t="shared" si="0"/>
        <v>0</v>
      </c>
      <c r="E16" s="73">
        <f t="shared" si="0"/>
        <v>3.8117831312079298E-2</v>
      </c>
      <c r="L16" s="53">
        <v>3</v>
      </c>
      <c r="M16" s="73">
        <f t="shared" si="1"/>
        <v>0</v>
      </c>
      <c r="N16" s="73">
        <f t="shared" si="1"/>
        <v>7.0999998948978217E-3</v>
      </c>
      <c r="O16" s="73">
        <f t="shared" si="1"/>
        <v>1.9932893553282361E-3</v>
      </c>
    </row>
    <row r="17" spans="2:15" x14ac:dyDescent="0.35">
      <c r="B17" s="53">
        <v>4</v>
      </c>
      <c r="C17" s="73">
        <f t="shared" si="0"/>
        <v>7.0708190695342654E-3</v>
      </c>
      <c r="D17" s="73">
        <f t="shared" si="0"/>
        <v>0</v>
      </c>
      <c r="E17" s="73">
        <f t="shared" si="0"/>
        <v>2.5382598786002273E-2</v>
      </c>
      <c r="L17" s="53">
        <v>4</v>
      </c>
      <c r="M17" s="73">
        <f t="shared" si="1"/>
        <v>0</v>
      </c>
      <c r="N17" s="73">
        <f t="shared" si="1"/>
        <v>7.0708190695342654E-3</v>
      </c>
      <c r="O17" s="73">
        <f t="shared" si="1"/>
        <v>1.8800623470755331E-3</v>
      </c>
    </row>
    <row r="18" spans="2:15" x14ac:dyDescent="0.35">
      <c r="B18" s="53">
        <v>5</v>
      </c>
      <c r="C18" s="73">
        <f t="shared" si="0"/>
        <v>7.0999998973958018E-3</v>
      </c>
      <c r="D18" s="73">
        <f t="shared" si="0"/>
        <v>0</v>
      </c>
      <c r="E18" s="73">
        <f t="shared" si="0"/>
        <v>2.490396516511454E-2</v>
      </c>
      <c r="L18" s="53">
        <v>5</v>
      </c>
      <c r="M18" s="73">
        <f t="shared" si="1"/>
        <v>0</v>
      </c>
      <c r="N18" s="73">
        <f t="shared" si="1"/>
        <v>7.0999998973958018E-3</v>
      </c>
      <c r="O18" s="73">
        <f t="shared" si="1"/>
        <v>2.3825069671242144E-3</v>
      </c>
    </row>
    <row r="19" spans="2:15" x14ac:dyDescent="0.35">
      <c r="B19" s="53">
        <v>6</v>
      </c>
      <c r="C19" s="73">
        <f t="shared" si="0"/>
        <v>6.981413926527763E-3</v>
      </c>
      <c r="D19" s="73">
        <f t="shared" si="0"/>
        <v>0</v>
      </c>
      <c r="E19" s="73">
        <f t="shared" si="0"/>
        <v>1.8050477241461676E-2</v>
      </c>
      <c r="F19" s="189"/>
      <c r="L19" s="53">
        <v>6</v>
      </c>
      <c r="M19" s="73">
        <f t="shared" si="1"/>
        <v>0</v>
      </c>
      <c r="N19" s="73">
        <f t="shared" si="1"/>
        <v>6.981413926527763E-3</v>
      </c>
      <c r="O19" s="73">
        <f t="shared" si="1"/>
        <v>1.8507544395341667E-3</v>
      </c>
    </row>
    <row r="20" spans="2:15" x14ac:dyDescent="0.35">
      <c r="B20" s="53">
        <v>7</v>
      </c>
      <c r="C20" s="73">
        <f t="shared" si="0"/>
        <v>6.9689469959672585E-3</v>
      </c>
      <c r="D20" s="73">
        <f t="shared" si="0"/>
        <v>1.1800000460515131E-2</v>
      </c>
      <c r="E20" s="73">
        <f t="shared" si="0"/>
        <v>2.1014869475201741E-2</v>
      </c>
      <c r="F20" s="189"/>
      <c r="L20" s="53">
        <v>7</v>
      </c>
      <c r="M20" s="73">
        <f t="shared" si="1"/>
        <v>1.1800000460515131E-2</v>
      </c>
      <c r="N20" s="73">
        <f t="shared" si="1"/>
        <v>6.9689469959672585E-3</v>
      </c>
      <c r="O20" s="73">
        <f t="shared" si="1"/>
        <v>2.0569364114488209E-3</v>
      </c>
    </row>
    <row r="21" spans="2:15" x14ac:dyDescent="0.35">
      <c r="B21" s="53">
        <v>8</v>
      </c>
      <c r="C21" s="73">
        <f t="shared" si="0"/>
        <v>6.7851257474841938E-3</v>
      </c>
      <c r="D21" s="73">
        <f t="shared" si="0"/>
        <v>1.2183888696788882E-2</v>
      </c>
      <c r="E21" s="73">
        <f t="shared" si="0"/>
        <v>1.9063858948991003E-2</v>
      </c>
      <c r="F21" s="189"/>
      <c r="L21" s="53">
        <v>8</v>
      </c>
      <c r="M21" s="73">
        <f t="shared" si="1"/>
        <v>1.2183888696788882E-2</v>
      </c>
      <c r="N21" s="73">
        <f t="shared" si="1"/>
        <v>6.7851257474841938E-3</v>
      </c>
      <c r="O21" s="73">
        <f t="shared" si="1"/>
        <v>1.8347436355631492E-3</v>
      </c>
    </row>
    <row r="22" spans="2:15" x14ac:dyDescent="0.35">
      <c r="B22" s="53">
        <v>9</v>
      </c>
      <c r="C22" s="73">
        <f t="shared" si="0"/>
        <v>6.6969808193681948E-3</v>
      </c>
      <c r="D22" s="73">
        <f t="shared" si="0"/>
        <v>1.1855206450090354E-2</v>
      </c>
      <c r="E22" s="73">
        <f t="shared" si="0"/>
        <v>1.6554897987607214E-2</v>
      </c>
      <c r="F22" s="189"/>
      <c r="L22" s="53">
        <v>9</v>
      </c>
      <c r="M22" s="73">
        <f t="shared" si="1"/>
        <v>1.1855206450090354E-2</v>
      </c>
      <c r="N22" s="73">
        <f t="shared" si="1"/>
        <v>6.6969808193681948E-3</v>
      </c>
      <c r="O22" s="73">
        <f t="shared" si="1"/>
        <v>1.9089873682011592E-3</v>
      </c>
    </row>
    <row r="23" spans="2:15" x14ac:dyDescent="0.35">
      <c r="B23" s="53">
        <v>10</v>
      </c>
      <c r="C23" s="73">
        <f t="shared" si="0"/>
        <v>6.4040267958903078E-3</v>
      </c>
      <c r="D23" s="73">
        <f t="shared" si="0"/>
        <v>1.2369170479627037E-2</v>
      </c>
      <c r="E23" s="73">
        <f t="shared" si="0"/>
        <v>2.5691583866946869E-2</v>
      </c>
      <c r="L23" s="53">
        <v>10</v>
      </c>
      <c r="M23" s="73">
        <f t="shared" si="1"/>
        <v>1.2369170479627037E-2</v>
      </c>
      <c r="N23" s="73">
        <f t="shared" si="1"/>
        <v>6.4040267958903078E-3</v>
      </c>
      <c r="O23" s="73">
        <f t="shared" si="1"/>
        <v>2.2430682030811504E-3</v>
      </c>
    </row>
    <row r="82" spans="3:21" x14ac:dyDescent="0.35">
      <c r="D82" s="48" t="s">
        <v>1122</v>
      </c>
      <c r="E82" s="48" t="s">
        <v>1123</v>
      </c>
      <c r="F82" s="48" t="s">
        <v>1124</v>
      </c>
      <c r="G82" s="48" t="s">
        <v>1125</v>
      </c>
      <c r="H82" s="48" t="s">
        <v>4878</v>
      </c>
      <c r="I82" s="48" t="s">
        <v>4876</v>
      </c>
      <c r="J82" s="48" t="s">
        <v>4877</v>
      </c>
      <c r="K82" s="48" t="s">
        <v>5061</v>
      </c>
      <c r="N82" s="48" t="s">
        <v>1122</v>
      </c>
      <c r="O82" s="48" t="s">
        <v>1123</v>
      </c>
      <c r="P82" s="48" t="s">
        <v>1124</v>
      </c>
      <c r="Q82" s="48" t="s">
        <v>1125</v>
      </c>
      <c r="R82" s="48" t="s">
        <v>4878</v>
      </c>
      <c r="S82" s="48" t="s">
        <v>4876</v>
      </c>
      <c r="T82" s="48" t="s">
        <v>4877</v>
      </c>
      <c r="U82" s="48" t="s">
        <v>5061</v>
      </c>
    </row>
    <row r="83" spans="3:21" x14ac:dyDescent="0.35">
      <c r="D83" s="48" t="s">
        <v>1602</v>
      </c>
      <c r="E83" s="48" t="s">
        <v>1604</v>
      </c>
      <c r="F83" s="48" t="s">
        <v>1608</v>
      </c>
      <c r="G83" s="48" t="s">
        <v>1609</v>
      </c>
      <c r="H83" s="48" t="s">
        <v>1610</v>
      </c>
      <c r="I83" s="48" t="s">
        <v>5059</v>
      </c>
      <c r="J83" s="48" t="s">
        <v>5060</v>
      </c>
      <c r="K83" s="48" t="s">
        <v>5062</v>
      </c>
      <c r="N83" s="48" t="s">
        <v>1602</v>
      </c>
      <c r="O83" s="48" t="s">
        <v>1604</v>
      </c>
      <c r="P83" s="48" t="s">
        <v>1608</v>
      </c>
      <c r="Q83" s="48" t="s">
        <v>1609</v>
      </c>
      <c r="R83" s="48" t="s">
        <v>1610</v>
      </c>
      <c r="S83" s="48" t="s">
        <v>5059</v>
      </c>
      <c r="T83" s="48" t="s">
        <v>5060</v>
      </c>
      <c r="U83" s="48" t="s">
        <v>5062</v>
      </c>
    </row>
    <row r="84" spans="3:21" x14ac:dyDescent="0.35">
      <c r="C84" s="48">
        <v>1</v>
      </c>
      <c r="D84" s="48">
        <f>INDEX(indiv_!$1:$11, MATCH($C84,indiv_!$A:$A,0),MATCH(D$82,indiv_!$1:$1,0))</f>
        <v>0</v>
      </c>
      <c r="E84" s="48">
        <f>INDEX(indiv_!$1:$11, MATCH($C84,indiv_!$A:$A,0),MATCH(E$82,indiv_!$1:$1,0))</f>
        <v>3.9999999105930328E-2</v>
      </c>
      <c r="F84" s="48">
        <f>INDEX(indiv_!$1:$11, MATCH($C84,indiv_!$A:$A,0),MATCH(F$82,indiv_!$1:$1,0))</f>
        <v>7.9999998211860657E-2</v>
      </c>
      <c r="G84" s="48">
        <f>INDEX(indiv_!$1:$11, MATCH($C84,indiv_!$A:$A,0),MATCH(G$82,indiv_!$1:$1,0))</f>
        <v>0</v>
      </c>
      <c r="H84" s="48">
        <f>INDEX(indiv_!$1:$11, MATCH($C84,indiv_!$A:$A,0),MATCH(H$82,indiv_!$1:$1,0))</f>
        <v>4.5191013695475506E-2</v>
      </c>
      <c r="I84" s="48">
        <f>INDEX(indiv_!$1:$11, MATCH($C84,indiv_!$A:$A,0),MATCH(I$82,indiv_!$1:$1,0))</f>
        <v>0</v>
      </c>
      <c r="J84" s="48">
        <f>INDEX(indiv_!$1:$11, MATCH($C84,indiv_!$A:$A,0),MATCH(J$82,indiv_!$1:$1,0))</f>
        <v>7.0999998116727031E-3</v>
      </c>
      <c r="K84" s="48" t="e">
        <f>INDEX(indiv_!$1:$11, MATCH($C84,indiv_!$A:$A,0),MATCH(K$82,indiv_!$1:$1,0))</f>
        <v>#N/A</v>
      </c>
      <c r="M84" s="48">
        <v>1</v>
      </c>
      <c r="N84" s="48">
        <f>INDEX(indiv__ref!$1:$11, MATCH($M84,indiv__ref!$A:$A,0),MATCH(N$82,indiv__ref!$1:$1,0))</f>
        <v>3.5838545176893076E-2</v>
      </c>
      <c r="O84" s="48" t="e">
        <f>INDEX(indiv__ref!$1:$11, MATCH($M84,indiv__ref!$A:$A,0),MATCH(O$82,indiv__ref!$1:$1,0))</f>
        <v>#N/A</v>
      </c>
      <c r="P84" s="48" t="e">
        <f>INDEX(indiv__ref!$1:$11, MATCH($M84,indiv__ref!$A:$A,0),MATCH(P$82,indiv__ref!$1:$1,0))</f>
        <v>#N/A</v>
      </c>
      <c r="Q84" s="48" t="e">
        <f>INDEX(indiv__ref!$1:$11, MATCH($M84,indiv__ref!$A:$A,0),MATCH(Q$82,indiv__ref!$1:$1,0))</f>
        <v>#N/A</v>
      </c>
      <c r="R84" s="48">
        <f>INDEX(indiv__ref!$1:$11, MATCH($M84,indiv__ref!$A:$A,0),MATCH(R$82,indiv__ref!$1:$1,0))</f>
        <v>1.2946137418577726E-2</v>
      </c>
      <c r="S84" s="48">
        <f>INDEX(indiv__ref!$1:$11, MATCH($M84,indiv__ref!$A:$A,0),MATCH(S$82,indiv__ref!$1:$1,0))</f>
        <v>0</v>
      </c>
      <c r="T84" s="48">
        <f>INDEX(indiv__ref!$1:$11, MATCH($M84,indiv__ref!$A:$A,0),MATCH(T$82,indiv__ref!$1:$1,0))</f>
        <v>7.0999998116727031E-3</v>
      </c>
      <c r="U84" s="48">
        <f>INDEX(indiv__ref!$1:$11, MATCH($M84,indiv__ref!$A:$A,0),MATCH(U$82,indiv__ref!$1:$1,0))</f>
        <v>0</v>
      </c>
    </row>
    <row r="85" spans="3:21" x14ac:dyDescent="0.35">
      <c r="C85" s="48">
        <v>2</v>
      </c>
      <c r="D85" s="48">
        <f>INDEX(indiv_!$1:$11, MATCH($C85,indiv_!$A:$A,0),MATCH(D$82,indiv_!$1:$1,0))</f>
        <v>0</v>
      </c>
      <c r="E85" s="48">
        <f>INDEX(indiv_!$1:$11, MATCH($C85,indiv_!$A:$A,0),MATCH(E$82,indiv_!$1:$1,0))</f>
        <v>3.9999999105930328E-2</v>
      </c>
      <c r="F85" s="48">
        <f>INDEX(indiv_!$1:$11, MATCH($C85,indiv_!$A:$A,0),MATCH(F$82,indiv_!$1:$1,0))</f>
        <v>7.9999998211860657E-2</v>
      </c>
      <c r="G85" s="48">
        <f>INDEX(indiv_!$1:$11, MATCH($C85,indiv_!$A:$A,0),MATCH(G$82,indiv_!$1:$1,0))</f>
        <v>0</v>
      </c>
      <c r="H85" s="48">
        <f>INDEX(indiv_!$1:$11, MATCH($C85,indiv_!$A:$A,0),MATCH(H$82,indiv_!$1:$1,0))</f>
        <v>4.2595271006758743E-2</v>
      </c>
      <c r="I85" s="48">
        <f>INDEX(indiv_!$1:$11, MATCH($C85,indiv_!$A:$A,0),MATCH(I$82,indiv_!$1:$1,0))</f>
        <v>0</v>
      </c>
      <c r="J85" s="48">
        <f>INDEX(indiv_!$1:$11, MATCH($C85,indiv_!$A:$A,0),MATCH(J$82,indiv_!$1:$1,0))</f>
        <v>7.1000002070426135E-3</v>
      </c>
      <c r="K85" s="48" t="e">
        <f>INDEX(indiv_!$1:$11, MATCH($C85,indiv_!$A:$A,0),MATCH(K$82,indiv_!$1:$1,0))</f>
        <v>#N/A</v>
      </c>
      <c r="M85" s="48">
        <v>2</v>
      </c>
      <c r="N85" s="48">
        <f>INDEX(indiv__ref!$1:$11, MATCH($M85,indiv__ref!$A:$A,0),MATCH(N$82,indiv__ref!$1:$1,0))</f>
        <v>0</v>
      </c>
      <c r="O85" s="48" t="e">
        <f>INDEX(indiv__ref!$1:$11, MATCH($M85,indiv__ref!$A:$A,0),MATCH(O$82,indiv__ref!$1:$1,0))</f>
        <v>#N/A</v>
      </c>
      <c r="P85" s="48" t="e">
        <f>INDEX(indiv__ref!$1:$11, MATCH($M85,indiv__ref!$A:$A,0),MATCH(P$82,indiv__ref!$1:$1,0))</f>
        <v>#N/A</v>
      </c>
      <c r="Q85" s="48" t="e">
        <f>INDEX(indiv__ref!$1:$11, MATCH($M85,indiv__ref!$A:$A,0),MATCH(Q$82,indiv__ref!$1:$1,0))</f>
        <v>#N/A</v>
      </c>
      <c r="R85" s="48">
        <f>INDEX(indiv__ref!$1:$11, MATCH($M85,indiv__ref!$A:$A,0),MATCH(R$82,indiv__ref!$1:$1,0))</f>
        <v>1.0104407590796221E-3</v>
      </c>
      <c r="S85" s="48">
        <f>INDEX(indiv__ref!$1:$11, MATCH($M85,indiv__ref!$A:$A,0),MATCH(S$82,indiv__ref!$1:$1,0))</f>
        <v>0</v>
      </c>
      <c r="T85" s="48">
        <f>INDEX(indiv__ref!$1:$11, MATCH($M85,indiv__ref!$A:$A,0),MATCH(T$82,indiv__ref!$1:$1,0))</f>
        <v>7.1000002070426135E-3</v>
      </c>
      <c r="U85" s="48">
        <f>INDEX(indiv__ref!$1:$11, MATCH($M85,indiv__ref!$A:$A,0),MATCH(U$82,indiv__ref!$1:$1,0))</f>
        <v>1.9204128320206482E-3</v>
      </c>
    </row>
    <row r="86" spans="3:21" x14ac:dyDescent="0.35">
      <c r="C86" s="48">
        <v>3</v>
      </c>
      <c r="D86" s="48">
        <f>INDEX(indiv_!$1:$11, MATCH($C86,indiv_!$A:$A,0),MATCH(D$82,indiv_!$1:$1,0))</f>
        <v>0</v>
      </c>
      <c r="E86" s="48">
        <f>INDEX(indiv_!$1:$11, MATCH($C86,indiv_!$A:$A,0),MATCH(E$82,indiv_!$1:$1,0))</f>
        <v>3.9999999105930328E-2</v>
      </c>
      <c r="F86" s="48">
        <f>INDEX(indiv_!$1:$11, MATCH($C86,indiv_!$A:$A,0),MATCH(F$82,indiv_!$1:$1,0))</f>
        <v>7.9999998211860657E-2</v>
      </c>
      <c r="G86" s="48">
        <f>INDEX(indiv_!$1:$11, MATCH($C86,indiv_!$A:$A,0),MATCH(G$82,indiv_!$1:$1,0))</f>
        <v>0</v>
      </c>
      <c r="H86" s="48">
        <f>INDEX(indiv_!$1:$11, MATCH($C86,indiv_!$A:$A,0),MATCH(H$82,indiv_!$1:$1,0))</f>
        <v>3.8117831312079298E-2</v>
      </c>
      <c r="I86" s="48">
        <f>INDEX(indiv_!$1:$11, MATCH($C86,indiv_!$A:$A,0),MATCH(I$82,indiv_!$1:$1,0))</f>
        <v>0</v>
      </c>
      <c r="J86" s="48">
        <f>INDEX(indiv_!$1:$11, MATCH($C86,indiv_!$A:$A,0),MATCH(J$82,indiv_!$1:$1,0))</f>
        <v>7.0999998948978217E-3</v>
      </c>
      <c r="K86" s="48" t="e">
        <f>INDEX(indiv_!$1:$11, MATCH($C86,indiv_!$A:$A,0),MATCH(K$82,indiv_!$1:$1,0))</f>
        <v>#N/A</v>
      </c>
      <c r="M86" s="48">
        <v>3</v>
      </c>
      <c r="N86" s="48">
        <f>INDEX(indiv__ref!$1:$11, MATCH($M86,indiv__ref!$A:$A,0),MATCH(N$82,indiv__ref!$1:$1,0))</f>
        <v>0</v>
      </c>
      <c r="O86" s="48" t="e">
        <f>INDEX(indiv__ref!$1:$11, MATCH($M86,indiv__ref!$A:$A,0),MATCH(O$82,indiv__ref!$1:$1,0))</f>
        <v>#N/A</v>
      </c>
      <c r="P86" s="48" t="e">
        <f>INDEX(indiv__ref!$1:$11, MATCH($M86,indiv__ref!$A:$A,0),MATCH(P$82,indiv__ref!$1:$1,0))</f>
        <v>#N/A</v>
      </c>
      <c r="Q86" s="48" t="e">
        <f>INDEX(indiv__ref!$1:$11, MATCH($M86,indiv__ref!$A:$A,0),MATCH(Q$82,indiv__ref!$1:$1,0))</f>
        <v>#N/A</v>
      </c>
      <c r="R86" s="48">
        <f>INDEX(indiv__ref!$1:$11, MATCH($M86,indiv__ref!$A:$A,0),MATCH(R$82,indiv__ref!$1:$1,0))</f>
        <v>1.7731353284376487E-3</v>
      </c>
      <c r="S86" s="48">
        <f>INDEX(indiv__ref!$1:$11, MATCH($M86,indiv__ref!$A:$A,0),MATCH(S$82,indiv__ref!$1:$1,0))</f>
        <v>0</v>
      </c>
      <c r="T86" s="48">
        <f>INDEX(indiv__ref!$1:$11, MATCH($M86,indiv__ref!$A:$A,0),MATCH(T$82,indiv__ref!$1:$1,0))</f>
        <v>7.0999998948978217E-3</v>
      </c>
      <c r="U86" s="48">
        <f>INDEX(indiv__ref!$1:$11, MATCH($M86,indiv__ref!$A:$A,0),MATCH(U$82,indiv__ref!$1:$1,0))</f>
        <v>1.9932893553282361E-3</v>
      </c>
    </row>
    <row r="87" spans="3:21" x14ac:dyDescent="0.35">
      <c r="C87" s="48">
        <v>4</v>
      </c>
      <c r="D87" s="48">
        <f>INDEX(indiv_!$1:$11, MATCH($C87,indiv_!$A:$A,0),MATCH(D$82,indiv_!$1:$1,0))</f>
        <v>0</v>
      </c>
      <c r="E87" s="48">
        <f>INDEX(indiv_!$1:$11, MATCH($C87,indiv_!$A:$A,0),MATCH(E$82,indiv_!$1:$1,0))</f>
        <v>3.9999999105930328E-2</v>
      </c>
      <c r="F87" s="48">
        <f>INDEX(indiv_!$1:$11, MATCH($C87,indiv_!$A:$A,0),MATCH(F$82,indiv_!$1:$1,0))</f>
        <v>7.9999998211860657E-2</v>
      </c>
      <c r="G87" s="48">
        <f>INDEX(indiv_!$1:$11, MATCH($C87,indiv_!$A:$A,0),MATCH(G$82,indiv_!$1:$1,0))</f>
        <v>2.0041095092892647E-2</v>
      </c>
      <c r="H87" s="48">
        <f>INDEX(indiv_!$1:$11, MATCH($C87,indiv_!$A:$A,0),MATCH(H$82,indiv_!$1:$1,0))</f>
        <v>2.5382598786002273E-2</v>
      </c>
      <c r="I87" s="48">
        <f>INDEX(indiv_!$1:$11, MATCH($C87,indiv_!$A:$A,0),MATCH(I$82,indiv_!$1:$1,0))</f>
        <v>0</v>
      </c>
      <c r="J87" s="48">
        <f>INDEX(indiv_!$1:$11, MATCH($C87,indiv_!$A:$A,0),MATCH(J$82,indiv_!$1:$1,0))</f>
        <v>7.0708190695342654E-3</v>
      </c>
      <c r="K87" s="48" t="e">
        <f>INDEX(indiv_!$1:$11, MATCH($C87,indiv_!$A:$A,0),MATCH(K$82,indiv_!$1:$1,0))</f>
        <v>#N/A</v>
      </c>
      <c r="M87" s="48">
        <v>4</v>
      </c>
      <c r="N87" s="48">
        <f>INDEX(indiv__ref!$1:$11, MATCH($M87,indiv__ref!$A:$A,0),MATCH(N$82,indiv__ref!$1:$1,0))</f>
        <v>2.6112972749662896E-2</v>
      </c>
      <c r="O87" s="48" t="e">
        <f>INDEX(indiv__ref!$1:$11, MATCH($M87,indiv__ref!$A:$A,0),MATCH(O$82,indiv__ref!$1:$1,0))</f>
        <v>#N/A</v>
      </c>
      <c r="P87" s="48" t="e">
        <f>INDEX(indiv__ref!$1:$11, MATCH($M87,indiv__ref!$A:$A,0),MATCH(P$82,indiv__ref!$1:$1,0))</f>
        <v>#N/A</v>
      </c>
      <c r="Q87" s="48" t="e">
        <f>INDEX(indiv__ref!$1:$11, MATCH($M87,indiv__ref!$A:$A,0),MATCH(Q$82,indiv__ref!$1:$1,0))</f>
        <v>#N/A</v>
      </c>
      <c r="R87" s="48">
        <f>INDEX(indiv__ref!$1:$11, MATCH($M87,indiv__ref!$A:$A,0),MATCH(R$82,indiv__ref!$1:$1,0))</f>
        <v>2.5988574891223242E-3</v>
      </c>
      <c r="S87" s="48">
        <f>INDEX(indiv__ref!$1:$11, MATCH($M87,indiv__ref!$A:$A,0),MATCH(S$82,indiv__ref!$1:$1,0))</f>
        <v>0</v>
      </c>
      <c r="T87" s="48">
        <f>INDEX(indiv__ref!$1:$11, MATCH($M87,indiv__ref!$A:$A,0),MATCH(T$82,indiv__ref!$1:$1,0))</f>
        <v>7.0708190695342654E-3</v>
      </c>
      <c r="U87" s="48">
        <f>INDEX(indiv__ref!$1:$11, MATCH($M87,indiv__ref!$A:$A,0),MATCH(U$82,indiv__ref!$1:$1,0))</f>
        <v>1.8800623470755331E-3</v>
      </c>
    </row>
    <row r="88" spans="3:21" x14ac:dyDescent="0.35">
      <c r="C88" s="48">
        <v>5</v>
      </c>
      <c r="D88" s="48">
        <f>INDEX(indiv_!$1:$11, MATCH($C88,indiv_!$A:$A,0),MATCH(D$82,indiv_!$1:$1,0))</f>
        <v>0</v>
      </c>
      <c r="E88" s="48">
        <f>INDEX(indiv_!$1:$11, MATCH($C88,indiv_!$A:$A,0),MATCH(E$82,indiv_!$1:$1,0))</f>
        <v>3.9999999105930328E-2</v>
      </c>
      <c r="F88" s="48">
        <f>INDEX(indiv_!$1:$11, MATCH($C88,indiv_!$A:$A,0),MATCH(F$82,indiv_!$1:$1,0))</f>
        <v>7.9999998211860657E-2</v>
      </c>
      <c r="G88" s="48">
        <f>INDEX(indiv_!$1:$11, MATCH($C88,indiv_!$A:$A,0),MATCH(G$82,indiv_!$1:$1,0))</f>
        <v>0</v>
      </c>
      <c r="H88" s="48">
        <f>INDEX(indiv_!$1:$11, MATCH($C88,indiv_!$A:$A,0),MATCH(H$82,indiv_!$1:$1,0))</f>
        <v>2.490396516511454E-2</v>
      </c>
      <c r="I88" s="48">
        <f>INDEX(indiv_!$1:$11, MATCH($C88,indiv_!$A:$A,0),MATCH(I$82,indiv_!$1:$1,0))</f>
        <v>0</v>
      </c>
      <c r="J88" s="48">
        <f>INDEX(indiv_!$1:$11, MATCH($C88,indiv_!$A:$A,0),MATCH(J$82,indiv_!$1:$1,0))</f>
        <v>7.0999998973958018E-3</v>
      </c>
      <c r="K88" s="48" t="e">
        <f>INDEX(indiv_!$1:$11, MATCH($C88,indiv_!$A:$A,0),MATCH(K$82,indiv_!$1:$1,0))</f>
        <v>#N/A</v>
      </c>
      <c r="M88" s="48">
        <v>5</v>
      </c>
      <c r="N88" s="48">
        <f>INDEX(indiv__ref!$1:$11, MATCH($M88,indiv__ref!$A:$A,0),MATCH(N$82,indiv__ref!$1:$1,0))</f>
        <v>0</v>
      </c>
      <c r="O88" s="48" t="e">
        <f>INDEX(indiv__ref!$1:$11, MATCH($M88,indiv__ref!$A:$A,0),MATCH(O$82,indiv__ref!$1:$1,0))</f>
        <v>#N/A</v>
      </c>
      <c r="P88" s="48" t="e">
        <f>INDEX(indiv__ref!$1:$11, MATCH($M88,indiv__ref!$A:$A,0),MATCH(P$82,indiv__ref!$1:$1,0))</f>
        <v>#N/A</v>
      </c>
      <c r="Q88" s="48" t="e">
        <f>INDEX(indiv__ref!$1:$11, MATCH($M88,indiv__ref!$A:$A,0),MATCH(Q$82,indiv__ref!$1:$1,0))</f>
        <v>#N/A</v>
      </c>
      <c r="R88" s="48">
        <f>INDEX(indiv__ref!$1:$11, MATCH($M88,indiv__ref!$A:$A,0),MATCH(R$82,indiv__ref!$1:$1,0))</f>
        <v>2.0681916028665922E-3</v>
      </c>
      <c r="S88" s="48">
        <f>INDEX(indiv__ref!$1:$11, MATCH($M88,indiv__ref!$A:$A,0),MATCH(S$82,indiv__ref!$1:$1,0))</f>
        <v>0</v>
      </c>
      <c r="T88" s="48">
        <f>INDEX(indiv__ref!$1:$11, MATCH($M88,indiv__ref!$A:$A,0),MATCH(T$82,indiv__ref!$1:$1,0))</f>
        <v>7.0999998973958018E-3</v>
      </c>
      <c r="U88" s="48">
        <f>INDEX(indiv__ref!$1:$11, MATCH($M88,indiv__ref!$A:$A,0),MATCH(U$82,indiv__ref!$1:$1,0))</f>
        <v>2.3825069671242144E-3</v>
      </c>
    </row>
    <row r="89" spans="3:21" x14ac:dyDescent="0.35">
      <c r="C89" s="48">
        <v>6</v>
      </c>
      <c r="D89" s="48">
        <f>INDEX(indiv_!$1:$11, MATCH($C89,indiv_!$A:$A,0),MATCH(D$82,indiv_!$1:$1,0))</f>
        <v>1.6922890635387954E-2</v>
      </c>
      <c r="E89" s="48">
        <f>INDEX(indiv_!$1:$11, MATCH($C89,indiv_!$A:$A,0),MATCH(E$82,indiv_!$1:$1,0))</f>
        <v>3.9999999105930328E-2</v>
      </c>
      <c r="F89" s="48">
        <f>INDEX(indiv_!$1:$11, MATCH($C89,indiv_!$A:$A,0),MATCH(F$82,indiv_!$1:$1,0))</f>
        <v>7.9999998211860657E-2</v>
      </c>
      <c r="G89" s="48">
        <f>INDEX(indiv_!$1:$11, MATCH($C89,indiv_!$A:$A,0),MATCH(G$82,indiv_!$1:$1,0))</f>
        <v>2.2063542049574225E-2</v>
      </c>
      <c r="H89" s="48">
        <f>INDEX(indiv_!$1:$11, MATCH($C89,indiv_!$A:$A,0),MATCH(H$82,indiv_!$1:$1,0))</f>
        <v>1.8050477241461676E-2</v>
      </c>
      <c r="I89" s="48">
        <f>INDEX(indiv_!$1:$11, MATCH($C89,indiv_!$A:$A,0),MATCH(I$82,indiv_!$1:$1,0))</f>
        <v>0</v>
      </c>
      <c r="J89" s="48">
        <f>INDEX(indiv_!$1:$11, MATCH($C89,indiv_!$A:$A,0),MATCH(J$82,indiv_!$1:$1,0))</f>
        <v>6.981413926527763E-3</v>
      </c>
      <c r="K89" s="48" t="e">
        <f>INDEX(indiv_!$1:$11, MATCH($C89,indiv_!$A:$A,0),MATCH(K$82,indiv_!$1:$1,0))</f>
        <v>#N/A</v>
      </c>
      <c r="M89" s="48">
        <v>6</v>
      </c>
      <c r="N89" s="48">
        <f>INDEX(indiv__ref!$1:$11, MATCH($M89,indiv__ref!$A:$A,0),MATCH(N$82,indiv__ref!$1:$1,0))</f>
        <v>0</v>
      </c>
      <c r="O89" s="48" t="e">
        <f>INDEX(indiv__ref!$1:$11, MATCH($M89,indiv__ref!$A:$A,0),MATCH(O$82,indiv__ref!$1:$1,0))</f>
        <v>#N/A</v>
      </c>
      <c r="P89" s="48" t="e">
        <f>INDEX(indiv__ref!$1:$11, MATCH($M89,indiv__ref!$A:$A,0),MATCH(P$82,indiv__ref!$1:$1,0))</f>
        <v>#N/A</v>
      </c>
      <c r="Q89" s="48" t="e">
        <f>INDEX(indiv__ref!$1:$11, MATCH($M89,indiv__ref!$A:$A,0),MATCH(Q$82,indiv__ref!$1:$1,0))</f>
        <v>#N/A</v>
      </c>
      <c r="R89" s="48">
        <f>INDEX(indiv__ref!$1:$11, MATCH($M89,indiv__ref!$A:$A,0),MATCH(R$82,indiv__ref!$1:$1,0))</f>
        <v>3.2213539905348049E-3</v>
      </c>
      <c r="S89" s="48">
        <f>INDEX(indiv__ref!$1:$11, MATCH($M89,indiv__ref!$A:$A,0),MATCH(S$82,indiv__ref!$1:$1,0))</f>
        <v>0</v>
      </c>
      <c r="T89" s="48">
        <f>INDEX(indiv__ref!$1:$11, MATCH($M89,indiv__ref!$A:$A,0),MATCH(T$82,indiv__ref!$1:$1,0))</f>
        <v>6.981413926527763E-3</v>
      </c>
      <c r="U89" s="48">
        <f>INDEX(indiv__ref!$1:$11, MATCH($M89,indiv__ref!$A:$A,0),MATCH(U$82,indiv__ref!$1:$1,0))</f>
        <v>1.8507544395341667E-3</v>
      </c>
    </row>
    <row r="90" spans="3:21" x14ac:dyDescent="0.35">
      <c r="C90" s="48">
        <v>7</v>
      </c>
      <c r="D90" s="48">
        <f>INDEX(indiv_!$1:$11, MATCH($C90,indiv_!$A:$A,0),MATCH(D$82,indiv_!$1:$1,0))</f>
        <v>1.1737644946461477E-2</v>
      </c>
      <c r="E90" s="48">
        <f>INDEX(indiv_!$1:$11, MATCH($C90,indiv_!$A:$A,0),MATCH(E$82,indiv_!$1:$1,0))</f>
        <v>3.9999999105930328E-2</v>
      </c>
      <c r="F90" s="48">
        <f>INDEX(indiv_!$1:$11, MATCH($C90,indiv_!$A:$A,0),MATCH(F$82,indiv_!$1:$1,0))</f>
        <v>7.9999998211860657E-2</v>
      </c>
      <c r="G90" s="48">
        <f>INDEX(indiv_!$1:$11, MATCH($C90,indiv_!$A:$A,0),MATCH(G$82,indiv_!$1:$1,0))</f>
        <v>1.8244097615644349E-2</v>
      </c>
      <c r="H90" s="48">
        <f>INDEX(indiv_!$1:$11, MATCH($C90,indiv_!$A:$A,0),MATCH(H$82,indiv_!$1:$1,0))</f>
        <v>2.1014869475201741E-2</v>
      </c>
      <c r="I90" s="48">
        <f>INDEX(indiv_!$1:$11, MATCH($C90,indiv_!$A:$A,0),MATCH(I$82,indiv_!$1:$1,0))</f>
        <v>1.1800000460515131E-2</v>
      </c>
      <c r="J90" s="48">
        <f>INDEX(indiv_!$1:$11, MATCH($C90,indiv_!$A:$A,0),MATCH(J$82,indiv_!$1:$1,0))</f>
        <v>6.9689469959672585E-3</v>
      </c>
      <c r="K90" s="48" t="e">
        <f>INDEX(indiv_!$1:$11, MATCH($C90,indiv_!$A:$A,0),MATCH(K$82,indiv_!$1:$1,0))</f>
        <v>#N/A</v>
      </c>
      <c r="M90" s="48">
        <v>7</v>
      </c>
      <c r="N90" s="48">
        <f>INDEX(indiv__ref!$1:$11, MATCH($M90,indiv__ref!$A:$A,0),MATCH(N$82,indiv__ref!$1:$1,0))</f>
        <v>0</v>
      </c>
      <c r="O90" s="48" t="e">
        <f>INDEX(indiv__ref!$1:$11, MATCH($M90,indiv__ref!$A:$A,0),MATCH(O$82,indiv__ref!$1:$1,0))</f>
        <v>#N/A</v>
      </c>
      <c r="P90" s="48" t="e">
        <f>INDEX(indiv__ref!$1:$11, MATCH($M90,indiv__ref!$A:$A,0),MATCH(P$82,indiv__ref!$1:$1,0))</f>
        <v>#N/A</v>
      </c>
      <c r="Q90" s="48" t="e">
        <f>INDEX(indiv__ref!$1:$11, MATCH($M90,indiv__ref!$A:$A,0),MATCH(Q$82,indiv__ref!$1:$1,0))</f>
        <v>#N/A</v>
      </c>
      <c r="R90" s="48">
        <f>INDEX(indiv__ref!$1:$11, MATCH($M90,indiv__ref!$A:$A,0),MATCH(R$82,indiv__ref!$1:$1,0))</f>
        <v>2.5320515238905733E-3</v>
      </c>
      <c r="S90" s="48">
        <f>INDEX(indiv__ref!$1:$11, MATCH($M90,indiv__ref!$A:$A,0),MATCH(S$82,indiv__ref!$1:$1,0))</f>
        <v>1.1800000460515131E-2</v>
      </c>
      <c r="T90" s="48">
        <f>INDEX(indiv__ref!$1:$11, MATCH($M90,indiv__ref!$A:$A,0),MATCH(T$82,indiv__ref!$1:$1,0))</f>
        <v>6.9689469959672585E-3</v>
      </c>
      <c r="U90" s="48">
        <f>INDEX(indiv__ref!$1:$11, MATCH($M90,indiv__ref!$A:$A,0),MATCH(U$82,indiv__ref!$1:$1,0))</f>
        <v>2.0569364114488209E-3</v>
      </c>
    </row>
    <row r="91" spans="3:21" x14ac:dyDescent="0.35">
      <c r="C91" s="48">
        <v>8</v>
      </c>
      <c r="D91" s="48">
        <f>INDEX(indiv_!$1:$11, MATCH($C91,indiv_!$A:$A,0),MATCH(D$82,indiv_!$1:$1,0))</f>
        <v>1.9024374501735677E-2</v>
      </c>
      <c r="E91" s="48">
        <f>INDEX(indiv_!$1:$11, MATCH($C91,indiv_!$A:$A,0),MATCH(E$82,indiv_!$1:$1,0))</f>
        <v>3.9999999105930328E-2</v>
      </c>
      <c r="F91" s="48">
        <f>INDEX(indiv_!$1:$11, MATCH($C91,indiv_!$A:$A,0),MATCH(F$82,indiv_!$1:$1,0))</f>
        <v>7.9999998211860657E-2</v>
      </c>
      <c r="G91" s="48">
        <f>INDEX(indiv_!$1:$11, MATCH($C91,indiv_!$A:$A,0),MATCH(G$82,indiv_!$1:$1,0))</f>
        <v>1.6960328348059935E-2</v>
      </c>
      <c r="H91" s="48">
        <f>INDEX(indiv_!$1:$11, MATCH($C91,indiv_!$A:$A,0),MATCH(H$82,indiv_!$1:$1,0))</f>
        <v>1.9063858948991003E-2</v>
      </c>
      <c r="I91" s="48">
        <f>INDEX(indiv_!$1:$11, MATCH($C91,indiv_!$A:$A,0),MATCH(I$82,indiv_!$1:$1,0))</f>
        <v>1.2183888696788882E-2</v>
      </c>
      <c r="J91" s="48">
        <f>INDEX(indiv_!$1:$11, MATCH($C91,indiv_!$A:$A,0),MATCH(J$82,indiv_!$1:$1,0))</f>
        <v>6.7851257474841938E-3</v>
      </c>
      <c r="K91" s="48" t="e">
        <f>INDEX(indiv_!$1:$11, MATCH($C91,indiv_!$A:$A,0),MATCH(K$82,indiv_!$1:$1,0))</f>
        <v>#N/A</v>
      </c>
      <c r="M91" s="48">
        <v>8</v>
      </c>
      <c r="N91" s="48">
        <f>INDEX(indiv__ref!$1:$11, MATCH($M91,indiv__ref!$A:$A,0),MATCH(N$82,indiv__ref!$1:$1,0))</f>
        <v>2.3627690191752107E-2</v>
      </c>
      <c r="O91" s="48" t="e">
        <f>INDEX(indiv__ref!$1:$11, MATCH($M91,indiv__ref!$A:$A,0),MATCH(O$82,indiv__ref!$1:$1,0))</f>
        <v>#N/A</v>
      </c>
      <c r="P91" s="48" t="e">
        <f>INDEX(indiv__ref!$1:$11, MATCH($M91,indiv__ref!$A:$A,0),MATCH(P$82,indiv__ref!$1:$1,0))</f>
        <v>#N/A</v>
      </c>
      <c r="Q91" s="48" t="e">
        <f>INDEX(indiv__ref!$1:$11, MATCH($M91,indiv__ref!$A:$A,0),MATCH(Q$82,indiv__ref!$1:$1,0))</f>
        <v>#N/A</v>
      </c>
      <c r="R91" s="48">
        <f>INDEX(indiv__ref!$1:$11, MATCH($M91,indiv__ref!$A:$A,0),MATCH(R$82,indiv__ref!$1:$1,0))</f>
        <v>2.6823854900205699E-3</v>
      </c>
      <c r="S91" s="48">
        <f>INDEX(indiv__ref!$1:$11, MATCH($M91,indiv__ref!$A:$A,0),MATCH(S$82,indiv__ref!$1:$1,0))</f>
        <v>1.2183888696788882E-2</v>
      </c>
      <c r="T91" s="48">
        <f>INDEX(indiv__ref!$1:$11, MATCH($M91,indiv__ref!$A:$A,0),MATCH(T$82,indiv__ref!$1:$1,0))</f>
        <v>6.7851257474841938E-3</v>
      </c>
      <c r="U91" s="48">
        <f>INDEX(indiv__ref!$1:$11, MATCH($M91,indiv__ref!$A:$A,0),MATCH(U$82,indiv__ref!$1:$1,0))</f>
        <v>1.8347436355631492E-3</v>
      </c>
    </row>
    <row r="92" spans="3:21" x14ac:dyDescent="0.35">
      <c r="C92" s="48">
        <v>9</v>
      </c>
      <c r="D92" s="48">
        <f>INDEX(indiv_!$1:$11, MATCH($C92,indiv_!$A:$A,0),MATCH(D$82,indiv_!$1:$1,0))</f>
        <v>1.433324575832144E-2</v>
      </c>
      <c r="E92" s="48">
        <f>INDEX(indiv_!$1:$11, MATCH($C92,indiv_!$A:$A,0),MATCH(E$82,indiv_!$1:$1,0))</f>
        <v>3.9999999105930328E-2</v>
      </c>
      <c r="F92" s="48">
        <f>INDEX(indiv_!$1:$11, MATCH($C92,indiv_!$A:$A,0),MATCH(F$82,indiv_!$1:$1,0))</f>
        <v>7.9999998211860657E-2</v>
      </c>
      <c r="G92" s="48">
        <f>INDEX(indiv_!$1:$11, MATCH($C92,indiv_!$A:$A,0),MATCH(G$82,indiv_!$1:$1,0))</f>
        <v>1.5788894552050743E-2</v>
      </c>
      <c r="H92" s="48">
        <f>INDEX(indiv_!$1:$11, MATCH($C92,indiv_!$A:$A,0),MATCH(H$82,indiv_!$1:$1,0))</f>
        <v>1.6554897987607214E-2</v>
      </c>
      <c r="I92" s="48">
        <f>INDEX(indiv_!$1:$11, MATCH($C92,indiv_!$A:$A,0),MATCH(I$82,indiv_!$1:$1,0))</f>
        <v>1.1855206450090354E-2</v>
      </c>
      <c r="J92" s="48">
        <f>INDEX(indiv_!$1:$11, MATCH($C92,indiv_!$A:$A,0),MATCH(J$82,indiv_!$1:$1,0))</f>
        <v>6.6969808193681948E-3</v>
      </c>
      <c r="K92" s="48" t="e">
        <f>INDEX(indiv_!$1:$11, MATCH($C92,indiv_!$A:$A,0),MATCH(K$82,indiv_!$1:$1,0))</f>
        <v>#N/A</v>
      </c>
      <c r="M92" s="48">
        <v>9</v>
      </c>
      <c r="N92" s="48">
        <f>INDEX(indiv__ref!$1:$11, MATCH($M92,indiv__ref!$A:$A,0),MATCH(N$82,indiv__ref!$1:$1,0))</f>
        <v>4.5381921821614823E-2</v>
      </c>
      <c r="O92" s="48" t="e">
        <f>INDEX(indiv__ref!$1:$11, MATCH($M92,indiv__ref!$A:$A,0),MATCH(O$82,indiv__ref!$1:$1,0))</f>
        <v>#N/A</v>
      </c>
      <c r="P92" s="48" t="e">
        <f>INDEX(indiv__ref!$1:$11, MATCH($M92,indiv__ref!$A:$A,0),MATCH(P$82,indiv__ref!$1:$1,0))</f>
        <v>#N/A</v>
      </c>
      <c r="Q92" s="48" t="e">
        <f>INDEX(indiv__ref!$1:$11, MATCH($M92,indiv__ref!$A:$A,0),MATCH(Q$82,indiv__ref!$1:$1,0))</f>
        <v>#N/A</v>
      </c>
      <c r="R92" s="48">
        <f>INDEX(indiv__ref!$1:$11, MATCH($M92,indiv__ref!$A:$A,0),MATCH(R$82,indiv__ref!$1:$1,0))</f>
        <v>3.6225822645287631E-3</v>
      </c>
      <c r="S92" s="48">
        <f>INDEX(indiv__ref!$1:$11, MATCH($M92,indiv__ref!$A:$A,0),MATCH(S$82,indiv__ref!$1:$1,0))</f>
        <v>1.1855206450090354E-2</v>
      </c>
      <c r="T92" s="48">
        <f>INDEX(indiv__ref!$1:$11, MATCH($M92,indiv__ref!$A:$A,0),MATCH(T$82,indiv__ref!$1:$1,0))</f>
        <v>6.6969808193681948E-3</v>
      </c>
      <c r="U92" s="48">
        <f>INDEX(indiv__ref!$1:$11, MATCH($M92,indiv__ref!$A:$A,0),MATCH(U$82,indiv__ref!$1:$1,0))</f>
        <v>1.9089873682011592E-3</v>
      </c>
    </row>
    <row r="93" spans="3:21" x14ac:dyDescent="0.35">
      <c r="C93" s="48">
        <v>10</v>
      </c>
      <c r="D93" s="48">
        <f>INDEX(indiv_!$1:$11, MATCH($C93,indiv_!$A:$A,0),MATCH(D$82,indiv_!$1:$1,0))</f>
        <v>2.2435225413223993E-2</v>
      </c>
      <c r="E93" s="48">
        <f>INDEX(indiv_!$1:$11, MATCH($C93,indiv_!$A:$A,0),MATCH(E$82,indiv_!$1:$1,0))</f>
        <v>3.9999999105930328E-2</v>
      </c>
      <c r="F93" s="48">
        <f>INDEX(indiv_!$1:$11, MATCH($C93,indiv_!$A:$A,0),MATCH(F$82,indiv_!$1:$1,0))</f>
        <v>7.9999998211860657E-2</v>
      </c>
      <c r="G93" s="48">
        <f>INDEX(indiv_!$1:$11, MATCH($C93,indiv_!$A:$A,0),MATCH(G$82,indiv_!$1:$1,0))</f>
        <v>2.1967529801713043E-2</v>
      </c>
      <c r="H93" s="48">
        <f>INDEX(indiv_!$1:$11, MATCH($C93,indiv_!$A:$A,0),MATCH(H$82,indiv_!$1:$1,0))</f>
        <v>2.5691583866946869E-2</v>
      </c>
      <c r="I93" s="48">
        <f>INDEX(indiv_!$1:$11, MATCH($C93,indiv_!$A:$A,0),MATCH(I$82,indiv_!$1:$1,0))</f>
        <v>1.2369170479627037E-2</v>
      </c>
      <c r="J93" s="48">
        <f>INDEX(indiv_!$1:$11, MATCH($C93,indiv_!$A:$A,0),MATCH(J$82,indiv_!$1:$1,0))</f>
        <v>6.4040267958903078E-3</v>
      </c>
      <c r="K93" s="48" t="e">
        <f>INDEX(indiv_!$1:$11, MATCH($C93,indiv_!$A:$A,0),MATCH(K$82,indiv_!$1:$1,0))</f>
        <v>#N/A</v>
      </c>
      <c r="M93" s="48">
        <v>10</v>
      </c>
      <c r="N93" s="48">
        <f>INDEX(indiv__ref!$1:$11, MATCH($M93,indiv__ref!$A:$A,0),MATCH(N$82,indiv__ref!$1:$1,0))</f>
        <v>2.6904415505931482E-2</v>
      </c>
      <c r="O93" s="48" t="e">
        <f>INDEX(indiv__ref!$1:$11, MATCH($M93,indiv__ref!$A:$A,0),MATCH(O$82,indiv__ref!$1:$1,0))</f>
        <v>#N/A</v>
      </c>
      <c r="P93" s="48" t="e">
        <f>INDEX(indiv__ref!$1:$11, MATCH($M93,indiv__ref!$A:$A,0),MATCH(P$82,indiv__ref!$1:$1,0))</f>
        <v>#N/A</v>
      </c>
      <c r="Q93" s="48" t="e">
        <f>INDEX(indiv__ref!$1:$11, MATCH($M93,indiv__ref!$A:$A,0),MATCH(Q$82,indiv__ref!$1:$1,0))</f>
        <v>#N/A</v>
      </c>
      <c r="R93" s="48">
        <f>INDEX(indiv__ref!$1:$11, MATCH($M93,indiv__ref!$A:$A,0),MATCH(R$82,indiv__ref!$1:$1,0))</f>
        <v>1.4300878987782624E-2</v>
      </c>
      <c r="S93" s="48">
        <f>INDEX(indiv__ref!$1:$11, MATCH($M93,indiv__ref!$A:$A,0),MATCH(S$82,indiv__ref!$1:$1,0))</f>
        <v>1.2369170479627037E-2</v>
      </c>
      <c r="T93" s="48">
        <f>INDEX(indiv__ref!$1:$11, MATCH($M93,indiv__ref!$A:$A,0),MATCH(T$82,indiv__ref!$1:$1,0))</f>
        <v>6.4040267958903078E-3</v>
      </c>
      <c r="U93" s="48">
        <f>INDEX(indiv__ref!$1:$11, MATCH($M93,indiv__ref!$A:$A,0),MATCH(U$82,indiv__ref!$1:$1,0))</f>
        <v>2.2430682030811504E-3</v>
      </c>
    </row>
  </sheetData>
  <mergeCells count="9">
    <mergeCell ref="B2:R2"/>
    <mergeCell ref="N8:R8"/>
    <mergeCell ref="N9:R9"/>
    <mergeCell ref="N10:R10"/>
    <mergeCell ref="D8:G8"/>
    <mergeCell ref="D9:G9"/>
    <mergeCell ref="D10:G10"/>
    <mergeCell ref="B5:G5"/>
    <mergeCell ref="L5:R5"/>
  </mergeCells>
  <phoneticPr fontId="0" type="noConversion"/>
  <dataValidations count="1">
    <dataValidation type="list" allowBlank="1" showInputMessage="1" showErrorMessage="1" sqref="D8:G10 N8:R10" xr:uid="{00000000-0002-0000-1000-000000000000}">
      <formula1>$D$83:$K$83</formula1>
    </dataValidation>
  </dataValidation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dimension ref="A1:V30"/>
  <sheetViews>
    <sheetView topLeftCell="A11" zoomScale="84" zoomScaleNormal="84" workbookViewId="0">
      <selection activeCell="J23" sqref="J23"/>
    </sheetView>
  </sheetViews>
  <sheetFormatPr defaultColWidth="9.08984375" defaultRowHeight="14.5" x14ac:dyDescent="0.35"/>
  <cols>
    <col min="1" max="1" width="9.08984375" style="9"/>
    <col min="2" max="2" width="11" style="9" customWidth="1"/>
    <col min="3" max="3" width="21.6328125" style="9" customWidth="1"/>
    <col min="4" max="4" width="22.1796875" style="9" customWidth="1"/>
    <col min="5" max="5" width="17.1796875" style="9" customWidth="1"/>
    <col min="6" max="9" width="9.08984375" style="9"/>
    <col min="10" max="10" width="9.08984375" style="8"/>
    <col min="11" max="14" width="9.08984375" style="9"/>
    <col min="15" max="15" width="16.1796875" style="9" customWidth="1"/>
    <col min="16" max="16" width="23" style="9" customWidth="1"/>
    <col min="17" max="17" width="22.54296875" style="9" customWidth="1"/>
    <col min="18" max="18" width="21.453125" style="9" customWidth="1"/>
    <col min="19" max="21" width="9.08984375" style="9"/>
    <col min="22" max="22" width="9.81640625" style="9" bestFit="1" customWidth="1"/>
    <col min="23" max="16384" width="9.08984375" style="9"/>
  </cols>
  <sheetData>
    <row r="1" spans="1:22" ht="15" thickBot="1" x14ac:dyDescent="0.4"/>
    <row r="2" spans="1:22" s="8" customFormat="1" ht="70.25" customHeight="1" thickBot="1" x14ac:dyDescent="0.45">
      <c r="A2" s="10" t="s">
        <v>51</v>
      </c>
      <c r="B2" s="368" t="s">
        <v>1732</v>
      </c>
      <c r="C2" s="369"/>
      <c r="D2" s="369"/>
      <c r="E2" s="369"/>
      <c r="F2" s="369"/>
      <c r="G2" s="369"/>
      <c r="H2" s="369"/>
      <c r="I2" s="369"/>
      <c r="J2" s="369"/>
      <c r="K2" s="369"/>
      <c r="L2" s="369"/>
      <c r="M2" s="369"/>
      <c r="N2" s="369"/>
      <c r="O2" s="369"/>
      <c r="P2" s="369"/>
      <c r="Q2" s="369"/>
      <c r="R2" s="369"/>
      <c r="S2" s="369"/>
      <c r="T2" s="369"/>
      <c r="U2" s="370"/>
    </row>
    <row r="3" spans="1:22" s="8" customFormat="1" ht="24.65" customHeight="1" x14ac:dyDescent="0.35">
      <c r="A3" s="10"/>
      <c r="B3" s="41"/>
      <c r="C3" s="42"/>
      <c r="D3" s="42"/>
      <c r="E3" s="42"/>
      <c r="F3" s="42"/>
      <c r="G3" s="42"/>
      <c r="H3" s="42"/>
      <c r="I3" s="42"/>
      <c r="J3" s="42"/>
      <c r="K3" s="42"/>
      <c r="L3" s="42"/>
      <c r="M3" s="42"/>
      <c r="N3" s="42"/>
      <c r="O3" s="42"/>
      <c r="P3" s="42"/>
      <c r="Q3" s="42"/>
      <c r="R3" s="42"/>
      <c r="S3" s="42"/>
      <c r="T3" s="42"/>
      <c r="U3" s="42"/>
    </row>
    <row r="4" spans="1:22" s="8" customFormat="1" ht="24.65" customHeight="1" x14ac:dyDescent="0.35">
      <c r="A4" s="10"/>
      <c r="B4" s="371" t="s">
        <v>1617</v>
      </c>
      <c r="C4" s="371"/>
      <c r="D4" s="371"/>
      <c r="E4" s="371"/>
      <c r="F4" s="371"/>
      <c r="G4" s="371"/>
      <c r="H4" s="371"/>
      <c r="I4" s="371"/>
      <c r="J4" s="42"/>
      <c r="K4" s="42"/>
      <c r="L4" s="42"/>
      <c r="M4" s="42"/>
      <c r="N4" s="372" t="s">
        <v>1618</v>
      </c>
      <c r="O4" s="372"/>
      <c r="P4" s="372"/>
      <c r="Q4" s="372"/>
      <c r="R4" s="372"/>
      <c r="S4" s="372"/>
      <c r="T4" s="372"/>
      <c r="U4" s="372"/>
    </row>
    <row r="5" spans="1:22" s="6" customFormat="1" ht="15" thickBot="1" x14ac:dyDescent="0.4"/>
    <row r="6" spans="1:22" s="6" customFormat="1" x14ac:dyDescent="0.35">
      <c r="B6" s="3"/>
      <c r="C6" s="4"/>
      <c r="D6" s="4"/>
      <c r="E6" s="4"/>
      <c r="F6" s="4"/>
      <c r="G6" s="4"/>
      <c r="H6" s="4"/>
      <c r="I6" s="7"/>
      <c r="N6" s="3"/>
      <c r="O6" s="4"/>
      <c r="P6" s="4"/>
      <c r="Q6" s="4"/>
      <c r="R6" s="4"/>
      <c r="S6" s="4"/>
      <c r="T6" s="4"/>
      <c r="U6" s="7"/>
    </row>
    <row r="7" spans="1:22" s="6" customFormat="1" ht="15.5" x14ac:dyDescent="0.35">
      <c r="B7" s="25" t="s">
        <v>352</v>
      </c>
      <c r="C7" s="16"/>
      <c r="D7" s="16"/>
      <c r="E7" s="16" t="s">
        <v>349</v>
      </c>
      <c r="F7" s="16"/>
      <c r="G7" s="16"/>
      <c r="H7" s="16"/>
      <c r="I7" s="28"/>
      <c r="J7" s="39" t="str">
        <f>INDEX(combinations!D2:$E$13,MATCH($E$7,vectors,0),2)</f>
        <v>gross_mkt_inc_pc</v>
      </c>
      <c r="K7" s="40"/>
      <c r="L7" s="40"/>
      <c r="M7" s="40"/>
      <c r="N7" s="25" t="s">
        <v>352</v>
      </c>
      <c r="O7" s="16"/>
      <c r="P7" s="16"/>
      <c r="Q7" s="16" t="s">
        <v>349</v>
      </c>
      <c r="R7" s="16"/>
      <c r="S7" s="16"/>
      <c r="T7" s="16"/>
      <c r="U7" s="28"/>
      <c r="V7" s="2" t="str">
        <f>INDEX(combinations!$D2:E$13,MATCH($Q$7,vectors,0),2)</f>
        <v>gross_mkt_inc_pc</v>
      </c>
    </row>
    <row r="8" spans="1:22" s="6" customFormat="1" ht="15.5" x14ac:dyDescent="0.35">
      <c r="B8" s="25" t="s">
        <v>1039</v>
      </c>
      <c r="C8" s="16"/>
      <c r="D8" s="16"/>
      <c r="E8" s="373" t="s">
        <v>349</v>
      </c>
      <c r="F8" s="373"/>
      <c r="G8" s="373"/>
      <c r="H8" s="373"/>
      <c r="I8" s="28"/>
      <c r="J8" s="39" t="str">
        <f>INDEX(combinations!$Q$2:$R$10,MATCH($E$8,refinc,0),2)</f>
        <v>gross_mkt_inc_pc</v>
      </c>
      <c r="K8" s="40"/>
      <c r="L8" s="40"/>
      <c r="M8" s="40"/>
      <c r="N8" s="25" t="s">
        <v>1039</v>
      </c>
      <c r="O8" s="16"/>
      <c r="P8" s="16"/>
      <c r="Q8" s="373" t="s">
        <v>349</v>
      </c>
      <c r="R8" s="373"/>
      <c r="S8" s="373"/>
      <c r="T8" s="373"/>
      <c r="U8" s="28"/>
      <c r="V8" s="34" t="str">
        <f>INDEX(combinations!$S$2:$T$10,MATCH($Q$8,refinc2,0),2)</f>
        <v>gross_mkt_inc_pc</v>
      </c>
    </row>
    <row r="9" spans="1:22" s="6" customFormat="1" ht="15.5" x14ac:dyDescent="0.35">
      <c r="B9" s="25" t="s">
        <v>1121</v>
      </c>
      <c r="C9" s="16"/>
      <c r="D9" s="16"/>
      <c r="E9" s="373" t="s">
        <v>10</v>
      </c>
      <c r="F9" s="373"/>
      <c r="G9" s="373"/>
      <c r="H9" s="373"/>
      <c r="I9" s="374"/>
      <c r="J9" s="39" t="str">
        <f>IF(E9="Yes","yes","")</f>
        <v>yes</v>
      </c>
      <c r="K9" s="40"/>
      <c r="L9" s="40"/>
      <c r="M9" s="40"/>
      <c r="N9" s="25" t="s">
        <v>1121</v>
      </c>
      <c r="O9" s="16"/>
      <c r="P9" s="16"/>
      <c r="Q9" s="373" t="s">
        <v>10</v>
      </c>
      <c r="R9" s="373"/>
      <c r="S9" s="373"/>
      <c r="T9" s="373"/>
      <c r="U9" s="374"/>
      <c r="V9" s="34" t="str">
        <f>IF(Q9="Yes","yes","")</f>
        <v>yes</v>
      </c>
    </row>
    <row r="10" spans="1:22" s="6" customFormat="1" ht="15.5" x14ac:dyDescent="0.35">
      <c r="B10" s="25"/>
      <c r="C10" s="16"/>
      <c r="D10" s="16"/>
      <c r="E10" s="16"/>
      <c r="F10" s="16"/>
      <c r="G10" s="16"/>
      <c r="H10" s="16"/>
      <c r="I10" s="28"/>
      <c r="J10" s="39"/>
      <c r="K10" s="40"/>
      <c r="L10" s="40"/>
      <c r="M10" s="40"/>
      <c r="N10" s="25"/>
      <c r="O10" s="16"/>
      <c r="P10" s="16"/>
      <c r="Q10" s="16"/>
      <c r="R10" s="16"/>
      <c r="S10" s="16"/>
      <c r="T10" s="16"/>
      <c r="U10" s="28"/>
      <c r="V10" s="34"/>
    </row>
    <row r="11" spans="1:22" s="6" customFormat="1" ht="15.5" x14ac:dyDescent="0.35">
      <c r="B11" s="92" t="s">
        <v>350</v>
      </c>
      <c r="C11" s="93"/>
      <c r="D11" s="93"/>
      <c r="E11" s="93"/>
      <c r="F11" s="16"/>
      <c r="G11" s="16"/>
      <c r="H11" s="16"/>
      <c r="I11" s="28"/>
      <c r="J11" s="39"/>
      <c r="K11" s="40"/>
      <c r="L11" s="40"/>
      <c r="M11" s="40"/>
      <c r="N11" s="92" t="s">
        <v>350</v>
      </c>
      <c r="O11" s="93"/>
      <c r="P11" s="93"/>
      <c r="Q11" s="93"/>
      <c r="R11" s="93"/>
      <c r="S11" s="16"/>
      <c r="T11" s="16"/>
      <c r="U11" s="28"/>
      <c r="V11" s="34"/>
    </row>
    <row r="12" spans="1:22" s="6" customFormat="1" ht="21" x14ac:dyDescent="0.5">
      <c r="B12" s="29" t="s">
        <v>1629</v>
      </c>
      <c r="C12" s="16"/>
      <c r="D12" s="334" t="s">
        <v>4865</v>
      </c>
      <c r="E12" s="334"/>
      <c r="F12" s="334"/>
      <c r="G12" s="334"/>
      <c r="H12" s="334"/>
      <c r="I12" s="352"/>
      <c r="J12" s="39" t="str">
        <f>INDEX(combinations!$U$2:$V$100,MATCH($D12,depend,0),2)</f>
        <v>iragro_pc</v>
      </c>
      <c r="K12" s="40"/>
      <c r="L12" s="40"/>
      <c r="M12" s="40"/>
      <c r="N12" s="29" t="s">
        <v>1629</v>
      </c>
      <c r="O12" s="16"/>
      <c r="P12" s="334" t="s">
        <v>348</v>
      </c>
      <c r="Q12" s="334"/>
      <c r="R12" s="334"/>
      <c r="S12" s="334"/>
      <c r="T12" s="334"/>
      <c r="U12" s="352"/>
      <c r="V12" s="39" t="str">
        <f>INDEX(combinations!$W$2:$X$14,MATCH($P12,depend2,0),2)</f>
        <v>tot_deduction_taken_pc</v>
      </c>
    </row>
    <row r="13" spans="1:22" s="6" customFormat="1" ht="21" x14ac:dyDescent="0.5">
      <c r="B13" s="29" t="s">
        <v>1630</v>
      </c>
      <c r="C13" s="16"/>
      <c r="D13" s="334" t="s">
        <v>4873</v>
      </c>
      <c r="E13" s="334"/>
      <c r="F13" s="334"/>
      <c r="G13" s="334"/>
      <c r="H13" s="334"/>
      <c r="I13" s="352"/>
      <c r="J13" s="39" t="str">
        <f>INDEX(combinations!$U$2:$V$100,MATCH($D13,depend,0),2)</f>
        <v>tot_ire_pc</v>
      </c>
      <c r="K13" s="40"/>
      <c r="L13" s="40"/>
      <c r="M13" s="40"/>
      <c r="N13" s="29" t="s">
        <v>1630</v>
      </c>
      <c r="O13" s="16"/>
      <c r="P13" s="334" t="s">
        <v>4873</v>
      </c>
      <c r="Q13" s="334"/>
      <c r="R13" s="334"/>
      <c r="S13" s="334"/>
      <c r="T13" s="334"/>
      <c r="U13" s="352"/>
      <c r="V13" s="39" t="str">
        <f>INDEX(combinations!$W$2:$X$14,MATCH($P13,depend2,0),2)</f>
        <v>tot_ire_pc</v>
      </c>
    </row>
    <row r="14" spans="1:22" s="6" customFormat="1" ht="21.5" thickBot="1" x14ac:dyDescent="0.55000000000000004">
      <c r="B14" s="30" t="s">
        <v>1631</v>
      </c>
      <c r="C14" s="19"/>
      <c r="D14" s="329" t="s">
        <v>4864</v>
      </c>
      <c r="E14" s="329"/>
      <c r="F14" s="329"/>
      <c r="G14" s="329"/>
      <c r="H14" s="329"/>
      <c r="I14" s="351"/>
      <c r="J14" s="39" t="str">
        <f>INDEX(combinations!$U$2:$V$100,MATCH($D14,depend,0),2)</f>
        <v>dividendo_tax_pc</v>
      </c>
      <c r="K14" s="40"/>
      <c r="L14" s="40"/>
      <c r="M14" s="40"/>
      <c r="N14" s="30" t="s">
        <v>1631</v>
      </c>
      <c r="O14" s="19"/>
      <c r="P14" s="329" t="s">
        <v>347</v>
      </c>
      <c r="Q14" s="329"/>
      <c r="R14" s="329"/>
      <c r="S14" s="329"/>
      <c r="T14" s="329"/>
      <c r="U14" s="351"/>
      <c r="V14" s="39" t="str">
        <f>INDEX(combinations!$W$2:$X$14,MATCH($P14,depend2,0),2)</f>
        <v>tekopora_inc_pc</v>
      </c>
    </row>
    <row r="15" spans="1:22" s="8" customFormat="1" x14ac:dyDescent="0.35"/>
    <row r="16" spans="1:22" x14ac:dyDescent="0.35">
      <c r="J16" s="10"/>
    </row>
    <row r="17" spans="1:19" x14ac:dyDescent="0.35">
      <c r="S17"/>
    </row>
    <row r="18" spans="1:19" x14ac:dyDescent="0.35">
      <c r="C18" s="99" t="str">
        <f>J12</f>
        <v>iragro_pc</v>
      </c>
      <c r="D18" s="99" t="str">
        <f>J13</f>
        <v>tot_ire_pc</v>
      </c>
      <c r="E18" s="99" t="str">
        <f>J14</f>
        <v>dividendo_tax_pc</v>
      </c>
      <c r="P18" s="99" t="str">
        <f>V12</f>
        <v>tot_deduction_taken_pc</v>
      </c>
      <c r="Q18" s="99" t="str">
        <f>V13</f>
        <v>tot_ire_pc</v>
      </c>
      <c r="R18" s="99" t="str">
        <f>V14</f>
        <v>tekopora_inc_pc</v>
      </c>
    </row>
    <row r="19" spans="1:19" ht="49.75" customHeight="1" x14ac:dyDescent="0.35">
      <c r="A19" s="14"/>
      <c r="B19" s="214" t="s">
        <v>792</v>
      </c>
      <c r="C19" s="213" t="str">
        <f>D12</f>
        <v>Impuesto corp IRAGRO</v>
      </c>
      <c r="D19" s="213" t="str">
        <f>D13</f>
        <v>Total IRE</v>
      </c>
      <c r="E19" s="213" t="str">
        <f>D14</f>
        <v>Impuestos por dividendo</v>
      </c>
      <c r="F19" s="14"/>
      <c r="N19" s="33"/>
      <c r="O19" s="213" t="s">
        <v>792</v>
      </c>
      <c r="P19" s="213" t="str">
        <f>P12</f>
        <v>Total de deducciones de gasto tomadas para IRP</v>
      </c>
      <c r="Q19" s="213" t="str">
        <f>P13</f>
        <v>Total IRE</v>
      </c>
      <c r="R19" s="213" t="str">
        <f>P14</f>
        <v>Ingresos por programa Tekopora</v>
      </c>
    </row>
    <row r="20" spans="1:19" x14ac:dyDescent="0.35">
      <c r="A20" s="14">
        <v>1</v>
      </c>
      <c r="B20" s="14" t="s">
        <v>793</v>
      </c>
      <c r="C20" s="73" t="e">
        <f>INDEX(all!$A:$J, MATCH(CONCATENATE(C$18,"_",$A$2,"_",$J$8,"_",$A20,$J$9),all!$A:$A,0),5)</f>
        <v>#N/A</v>
      </c>
      <c r="D20" s="73">
        <f>INDEX(all!$A:$J, MATCH(CONCATENATE(D$18,"_",$A$2,"_",$J$8,"_",$A20,$J$9),all!$A:$A,0),5)</f>
        <v>3.4195279541699417E-3</v>
      </c>
      <c r="E20" s="73">
        <f>INDEX(all!$A:$J, MATCH(CONCATENATE(E$18,"_",$A$2,"_",$J$8,"_",$A20,$J$9),all!$A:$A,0),5)</f>
        <v>0.19265911392774129</v>
      </c>
      <c r="F20" s="14"/>
      <c r="N20" s="33">
        <v>1</v>
      </c>
      <c r="O20" s="33" t="s">
        <v>793</v>
      </c>
      <c r="P20" s="100">
        <f>INDEX(all_ref!$A:$J, MATCH(CONCATENATE(P$18,"_",$A$2,"_",$V$8,"_",$N20,$V$9),all_ref!$A:$A,0),5)</f>
        <v>47.907220000000002</v>
      </c>
      <c r="Q20" s="100">
        <f>INDEX(all_ref!$A:$J, MATCH(CONCATENATE(Q$18,"_",$A$2,"_",$V$8,"_",$N20,$V$9),all_ref!$A:$A,0),5)</f>
        <v>3.4195279541699417E-3</v>
      </c>
      <c r="R20" s="100">
        <f>INDEX(all_ref!$A:$J, MATCH(CONCATENATE(R$18,"_",$A$2,"_",$V$8,"_",$N20,$V$9),all_ref!$A:$A,0),5)</f>
        <v>0.27834620433839757</v>
      </c>
    </row>
    <row r="21" spans="1:19" x14ac:dyDescent="0.35">
      <c r="A21" s="14">
        <v>2</v>
      </c>
      <c r="B21" s="14">
        <v>2</v>
      </c>
      <c r="C21" s="73" t="e">
        <f>INDEX(all!$A:$J, MATCH(CONCATENATE(C$18,"_",$A$2,"_",$J$8,"_",$A21,$J$9),all!$A:$A,0),5)</f>
        <v>#N/A</v>
      </c>
      <c r="D21" s="73">
        <f>INDEX(all!$A:$J, MATCH(CONCATENATE(D$18,"_",$A$2,"_",$J$8,"_",$A21,$J$9),all!$A:$A,0),5)</f>
        <v>3.7588236381586623E-3</v>
      </c>
      <c r="E21" s="73">
        <f>INDEX(all!$A:$J, MATCH(CONCATENATE(E$18,"_",$A$2,"_",$J$8,"_",$A21,$J$9),all!$A:$A,0),5)</f>
        <v>0.13017332863336681</v>
      </c>
      <c r="F21" s="14"/>
      <c r="N21" s="33">
        <v>2</v>
      </c>
      <c r="O21" s="33">
        <v>2</v>
      </c>
      <c r="P21" s="100" t="e">
        <f>INDEX(all_ref!$A:$J, MATCH(CONCATENATE(P$18,"_",$A$2,"_",$V$8,"_",$N21,$V$9),all_ref!$A:$A,0),5)</f>
        <v>#N/A</v>
      </c>
      <c r="Q21" s="100">
        <f>INDEX(all_ref!$A:$J, MATCH(CONCATENATE(Q$18,"_",$A$2,"_",$V$8,"_",$N21,$V$9),all_ref!$A:$A,0),5)</f>
        <v>5.3464710504584493E-3</v>
      </c>
      <c r="R21" s="100">
        <f>INDEX(all_ref!$A:$J, MATCH(CONCATENATE(R$18,"_",$A$2,"_",$V$8,"_",$N21,$V$9),all_ref!$A:$A,0),5)</f>
        <v>0.11926866770293156</v>
      </c>
    </row>
    <row r="22" spans="1:19" x14ac:dyDescent="0.35">
      <c r="A22" s="14">
        <v>3</v>
      </c>
      <c r="B22" s="14">
        <v>3</v>
      </c>
      <c r="C22" s="73" t="e">
        <f>INDEX(all!$A:$J, MATCH(CONCATENATE(C$18,"_",$A$2,"_",$J$8,"_",$A22,$J$9),all!$A:$A,0),5)</f>
        <v>#N/A</v>
      </c>
      <c r="D22" s="73">
        <f>INDEX(all!$A:$J, MATCH(CONCATENATE(D$18,"_",$A$2,"_",$J$8,"_",$A22,$J$9),all!$A:$A,0),5)</f>
        <v>3.5307436918802365E-3</v>
      </c>
      <c r="E22" s="73">
        <f>INDEX(all!$A:$J, MATCH(CONCATENATE(E$18,"_",$A$2,"_",$J$8,"_",$A22,$J$9),all!$A:$A,0),5)</f>
        <v>0.18464348862504087</v>
      </c>
      <c r="F22" s="14"/>
      <c r="N22" s="33">
        <v>3</v>
      </c>
      <c r="O22" s="33">
        <v>3</v>
      </c>
      <c r="P22" s="100" t="e">
        <f>INDEX(all_ref!$A:$J, MATCH(CONCATENATE(P$18,"_",$A$2,"_",$V$8,"_",$N22,$V$9),all_ref!$A:$A,0),5)</f>
        <v>#N/A</v>
      </c>
      <c r="Q22" s="100">
        <f>INDEX(all_ref!$A:$J, MATCH(CONCATENATE(Q$18,"_",$A$2,"_",$V$8,"_",$N22,$V$9),all_ref!$A:$A,0),5)</f>
        <v>4.6820038583401339E-3</v>
      </c>
      <c r="R22" s="100">
        <f>INDEX(all_ref!$A:$J, MATCH(CONCATENATE(R$18,"_",$A$2,"_",$V$8,"_",$N22,$V$9),all_ref!$A:$A,0),5)</f>
        <v>8.2266717464085745E-2</v>
      </c>
    </row>
    <row r="23" spans="1:19" x14ac:dyDescent="0.35">
      <c r="A23" s="14">
        <v>4</v>
      </c>
      <c r="B23" s="14">
        <v>4</v>
      </c>
      <c r="C23" s="73" t="e">
        <f>INDEX(all!$A:$J, MATCH(CONCATENATE(C$18,"_",$A$2,"_",$J$8,"_",$A23,$J$9),all!$A:$A,0),5)</f>
        <v>#N/A</v>
      </c>
      <c r="D23" s="73">
        <f>INDEX(all!$A:$J, MATCH(CONCATENATE(D$18,"_",$A$2,"_",$J$8,"_",$A23,$J$9),all!$A:$A,0),5)</f>
        <v>4.5872353789308063E-3</v>
      </c>
      <c r="E23" s="73">
        <f>INDEX(all!$A:$J, MATCH(CONCATENATE(E$18,"_",$A$2,"_",$J$8,"_",$A23,$J$9),all!$A:$A,0),5)</f>
        <v>0.10611348243075076</v>
      </c>
      <c r="F23" s="14"/>
      <c r="N23" s="33">
        <v>4</v>
      </c>
      <c r="O23" s="33">
        <v>4</v>
      </c>
      <c r="P23" s="100">
        <f>INDEX(all_ref!$A:$J, MATCH(CONCATENATE(P$18,"_",$A$2,"_",$V$8,"_",$N23,$V$9),all_ref!$A:$A,0),5)</f>
        <v>5.6132322222222228</v>
      </c>
      <c r="Q23" s="100">
        <f>INDEX(all_ref!$A:$J, MATCH(CONCATENATE(Q$18,"_",$A$2,"_",$V$8,"_",$N23,$V$9),all_ref!$A:$A,0),5)</f>
        <v>4.6994083629865596E-3</v>
      </c>
      <c r="R23" s="100">
        <f>INDEX(all_ref!$A:$J, MATCH(CONCATENATE(R$18,"_",$A$2,"_",$V$8,"_",$N23,$V$9),all_ref!$A:$A,0),5)</f>
        <v>5.9504683725350956E-2</v>
      </c>
    </row>
    <row r="24" spans="1:19" x14ac:dyDescent="0.35">
      <c r="A24" s="14">
        <v>5</v>
      </c>
      <c r="B24" s="14">
        <v>5</v>
      </c>
      <c r="C24" s="73" t="e">
        <f>INDEX(all!$A:$J, MATCH(CONCATENATE(C$18,"_",$A$2,"_",$J$8,"_",$A24,$J$9),all!$A:$A,0),5)</f>
        <v>#N/A</v>
      </c>
      <c r="D24" s="73">
        <f>INDEX(all!$A:$J, MATCH(CONCATENATE(D$18,"_",$A$2,"_",$J$8,"_",$A24,$J$9),all!$A:$A,0),5)</f>
        <v>2.056931723780559E-3</v>
      </c>
      <c r="E24" s="73">
        <f>INDEX(all!$A:$J, MATCH(CONCATENATE(E$18,"_",$A$2,"_",$J$8,"_",$A24,$J$9),all!$A:$A,0),5)</f>
        <v>6.5753424711578277E-3</v>
      </c>
      <c r="F24" s="14"/>
      <c r="N24" s="33">
        <v>5</v>
      </c>
      <c r="O24" s="33">
        <v>5</v>
      </c>
      <c r="P24" s="100">
        <f>INDEX(all_ref!$A:$J, MATCH(CONCATENATE(P$18,"_",$A$2,"_",$V$8,"_",$N24,$V$9),all_ref!$A:$A,0),5)</f>
        <v>20</v>
      </c>
      <c r="Q24" s="100">
        <f>INDEX(all_ref!$A:$J, MATCH(CONCATENATE(Q$18,"_",$A$2,"_",$V$8,"_",$N24,$V$9),all_ref!$A:$A,0),5)</f>
        <v>3.8635283691073755E-3</v>
      </c>
      <c r="R24" s="100">
        <f>INDEX(all_ref!$A:$J, MATCH(CONCATENATE(R$18,"_",$A$2,"_",$V$8,"_",$N24,$V$9),all_ref!$A:$A,0),5)</f>
        <v>5.2643338920195064E-2</v>
      </c>
    </row>
    <row r="25" spans="1:19" x14ac:dyDescent="0.35">
      <c r="A25" s="14">
        <v>6</v>
      </c>
      <c r="B25" s="14">
        <v>6</v>
      </c>
      <c r="C25" s="73" t="e">
        <f>INDEX(all!$A:$J, MATCH(CONCATENATE(C$18,"_",$A$2,"_",$J$8,"_",$A25,$J$9),all!$A:$A,0),5)</f>
        <v>#N/A</v>
      </c>
      <c r="D25" s="73">
        <f>INDEX(all!$A:$J, MATCH(CONCATENATE(D$18,"_",$A$2,"_",$J$8,"_",$A25,$J$9),all!$A:$A,0),5)</f>
        <v>3.3659856933135673E-3</v>
      </c>
      <c r="E25" s="73">
        <f>INDEX(all!$A:$J, MATCH(CONCATENATE(E$18,"_",$A$2,"_",$J$8,"_",$A25,$J$9),all!$A:$A,0),5)</f>
        <v>1.6217865915200948E-2</v>
      </c>
      <c r="F25" s="14"/>
      <c r="N25" s="33">
        <v>6</v>
      </c>
      <c r="O25" s="33">
        <v>6</v>
      </c>
      <c r="P25" s="100" t="e">
        <f>INDEX(all_ref!$A:$J, MATCH(CONCATENATE(P$18,"_",$A$2,"_",$V$8,"_",$N25,$V$9),all_ref!$A:$A,0),5)</f>
        <v>#N/A</v>
      </c>
      <c r="Q25" s="100">
        <f>INDEX(all_ref!$A:$J, MATCH(CONCATENATE(Q$18,"_",$A$2,"_",$V$8,"_",$N25,$V$9),all_ref!$A:$A,0),5)</f>
        <v>4.3006502847524487E-3</v>
      </c>
      <c r="R25" s="100">
        <f>INDEX(all_ref!$A:$J, MATCH(CONCATENATE(R$18,"_",$A$2,"_",$V$8,"_",$N25,$V$9),all_ref!$A:$A,0),5)</f>
        <v>4.293387611472603E-2</v>
      </c>
    </row>
    <row r="26" spans="1:19" x14ac:dyDescent="0.35">
      <c r="A26" s="14">
        <v>7</v>
      </c>
      <c r="B26" s="14">
        <v>7</v>
      </c>
      <c r="C26" s="73">
        <f>INDEX(all!$A:$J, MATCH(CONCATENATE(C$18,"_",$A$2,"_",$J$8,"_",$A26,$J$9),all!$A:$A,0),5)</f>
        <v>6.7400990349264708E-2</v>
      </c>
      <c r="D26" s="73">
        <f>INDEX(all!$A:$J, MATCH(CONCATENATE(D$18,"_",$A$2,"_",$J$8,"_",$A26,$J$9),all!$A:$A,0),5)</f>
        <v>5.3280797066128371E-3</v>
      </c>
      <c r="E26" s="73">
        <f>INDEX(all!$A:$J, MATCH(CONCATENATE(E$18,"_",$A$2,"_",$J$8,"_",$A26,$J$9),all!$A:$A,0),5)</f>
        <v>4.3382481108188577E-2</v>
      </c>
      <c r="F26" s="14"/>
      <c r="N26" s="33">
        <v>7</v>
      </c>
      <c r="O26" s="33">
        <v>7</v>
      </c>
      <c r="P26" s="100">
        <f>INDEX(all_ref!$A:$J, MATCH(CONCATENATE(P$18,"_",$A$2,"_",$V$8,"_",$N26,$V$9),all_ref!$A:$A,0),5)</f>
        <v>1.8367347405572598</v>
      </c>
      <c r="Q26" s="100">
        <f>INDEX(all_ref!$A:$J, MATCH(CONCATENATE(Q$18,"_",$A$2,"_",$V$8,"_",$N26,$V$9),all_ref!$A:$A,0),5)</f>
        <v>4.4655399112497754E-3</v>
      </c>
      <c r="R26" s="100">
        <f>INDEX(all_ref!$A:$J, MATCH(CONCATENATE(R$18,"_",$A$2,"_",$V$8,"_",$N26,$V$9),all_ref!$A:$A,0),5)</f>
        <v>4.8249009387889272E-2</v>
      </c>
    </row>
    <row r="27" spans="1:19" x14ac:dyDescent="0.35">
      <c r="A27" s="14">
        <v>8</v>
      </c>
      <c r="B27" s="14">
        <v>8</v>
      </c>
      <c r="C27" s="73">
        <f>INDEX(all!$A:$J, MATCH(CONCATENATE(C$18,"_",$A$2,"_",$J$8,"_",$A27,$J$9),all!$A:$A,0),5)</f>
        <v>8.1978685567527673E-2</v>
      </c>
      <c r="D27" s="73">
        <f>INDEX(all!$A:$J, MATCH(CONCATENATE(D$18,"_",$A$2,"_",$J$8,"_",$A27,$J$9),all!$A:$A,0),5)</f>
        <v>8.5676760101527482E-3</v>
      </c>
      <c r="E27" s="73">
        <f>INDEX(all!$A:$J, MATCH(CONCATENATE(E$18,"_",$A$2,"_",$J$8,"_",$A27,$J$9),all!$A:$A,0),5)</f>
        <v>1.4587477999127503E-2</v>
      </c>
      <c r="F27" s="73"/>
      <c r="N27" s="33">
        <v>8</v>
      </c>
      <c r="O27" s="33">
        <v>8</v>
      </c>
      <c r="P27" s="100">
        <f>INDEX(all_ref!$A:$J, MATCH(CONCATENATE(P$18,"_",$A$2,"_",$V$8,"_",$N27,$V$9),all_ref!$A:$A,0),5)</f>
        <v>5.6568040000000002</v>
      </c>
      <c r="Q27" s="100">
        <f>INDEX(all_ref!$A:$J, MATCH(CONCATENATE(Q$18,"_",$A$2,"_",$V$8,"_",$N27,$V$9),all_ref!$A:$A,0),5)</f>
        <v>5.3723380910539638E-3</v>
      </c>
      <c r="R27" s="100">
        <f>INDEX(all_ref!$A:$J, MATCH(CONCATENATE(R$18,"_",$A$2,"_",$V$8,"_",$N27,$V$9),all_ref!$A:$A,0),5)</f>
        <v>2.1960555426027338E-2</v>
      </c>
    </row>
    <row r="28" spans="1:19" x14ac:dyDescent="0.35">
      <c r="A28" s="14">
        <v>9</v>
      </c>
      <c r="B28" s="14">
        <v>9</v>
      </c>
      <c r="C28" s="73">
        <f>INDEX(all!$A:$J, MATCH(CONCATENATE(C$18,"_",$A$2,"_",$J$8,"_",$A28,$J$9),all!$A:$A,0),5)</f>
        <v>4.7007159736659802E-2</v>
      </c>
      <c r="D28" s="73">
        <f>INDEX(all!$A:$J, MATCH(CONCATENATE(D$18,"_",$A$2,"_",$J$8,"_",$A28,$J$9),all!$A:$A,0),5)</f>
        <v>7.5028830937622828E-3</v>
      </c>
      <c r="E28" s="73">
        <f>INDEX(all!$A:$J, MATCH(CONCATENATE(E$18,"_",$A$2,"_",$J$8,"_",$A28,$J$9),all!$A:$A,0),5)</f>
        <v>0.22380001838624011</v>
      </c>
      <c r="F28" s="189"/>
      <c r="N28" s="33">
        <v>9</v>
      </c>
      <c r="O28" s="33">
        <v>9</v>
      </c>
      <c r="P28" s="100">
        <f>INDEX(all_ref!$A:$J, MATCH(CONCATENATE(P$18,"_",$A$2,"_",$V$8,"_",$N28,$V$9),all_ref!$A:$A,0),5)</f>
        <v>4.3477295492800403</v>
      </c>
      <c r="Q28" s="100">
        <f>INDEX(all_ref!$A:$J, MATCH(CONCATENATE(Q$18,"_",$A$2,"_",$V$8,"_",$N28,$V$9),all_ref!$A:$A,0),5)</f>
        <v>4.3558193833609614E-3</v>
      </c>
      <c r="R28" s="100">
        <f>INDEX(all_ref!$A:$J, MATCH(CONCATENATE(R$18,"_",$A$2,"_",$V$8,"_",$N28,$V$9),all_ref!$A:$A,0),5)</f>
        <v>1.5952334219296021E-2</v>
      </c>
    </row>
    <row r="29" spans="1:19" x14ac:dyDescent="0.35">
      <c r="A29" s="14">
        <v>10</v>
      </c>
      <c r="B29" s="14" t="s">
        <v>794</v>
      </c>
      <c r="C29" s="73">
        <f>INDEX(all!$A:$J, MATCH(CONCATENATE(C$18,"_",$A$2,"_",$J$8,"_",$A29,$J$9),all!$A:$A,0),5)</f>
        <v>4.9954967416201423E-2</v>
      </c>
      <c r="D29" s="73">
        <f>INDEX(all!$A:$J, MATCH(CONCATENATE(D$18,"_",$A$2,"_",$J$8,"_",$A29,$J$9),all!$A:$A,0),5)</f>
        <v>2.0107001553847446E-2</v>
      </c>
      <c r="E29" s="73">
        <f>INDEX(all!$A:$J, MATCH(CONCATENATE(E$18,"_",$A$2,"_",$J$8,"_",$A29,$J$9),all!$A:$A,0),5)</f>
        <v>1.6225345237671222E-2</v>
      </c>
      <c r="F29" s="73"/>
      <c r="N29" s="33">
        <v>10</v>
      </c>
      <c r="O29" s="33" t="s">
        <v>794</v>
      </c>
      <c r="P29" s="100">
        <f>INDEX(all_ref!$A:$J, MATCH(CONCATENATE(P$18,"_",$A$2,"_",$V$8,"_",$N29,$V$9),all_ref!$A:$A,0),5)</f>
        <v>0.61435120919697239</v>
      </c>
      <c r="Q29" s="100">
        <f>INDEX(all_ref!$A:$J, MATCH(CONCATENATE(Q$18,"_",$A$2,"_",$V$8,"_",$N29,$V$9),all_ref!$A:$A,0),5)</f>
        <v>1.2628342682261073E-2</v>
      </c>
      <c r="R29" s="100">
        <f>INDEX(all_ref!$A:$J, MATCH(CONCATENATE(R$18,"_",$A$2,"_",$V$8,"_",$N29,$V$9),all_ref!$A:$A,0),5)</f>
        <v>1.8686639653971621E-2</v>
      </c>
    </row>
    <row r="30" spans="1:19" x14ac:dyDescent="0.35">
      <c r="A30" s="14"/>
      <c r="B30" s="38" t="s">
        <v>1633</v>
      </c>
      <c r="C30" s="104" t="e">
        <f>AVERAGE(C20:C29)</f>
        <v>#N/A</v>
      </c>
      <c r="D30" s="104">
        <f>AVERAGE(D20:D29)</f>
        <v>6.2224888444609092E-3</v>
      </c>
      <c r="E30" s="104">
        <f>AVERAGE(E20:E29)</f>
        <v>9.3437794473448604E-2</v>
      </c>
      <c r="F30" s="14"/>
      <c r="N30" s="33"/>
      <c r="O30" s="37" t="s">
        <v>1633</v>
      </c>
      <c r="P30" s="105" t="e">
        <f>AVERAGE(P20:P29)</f>
        <v>#N/A</v>
      </c>
      <c r="Q30" s="105">
        <f>AVERAGE(Q20:Q29)</f>
        <v>5.313362994774069E-3</v>
      </c>
      <c r="R30" s="105">
        <f>AVERAGE(R20:R29)</f>
        <v>7.3981202695287102E-2</v>
      </c>
    </row>
  </sheetData>
  <mergeCells count="13">
    <mergeCell ref="P12:U12"/>
    <mergeCell ref="P13:U13"/>
    <mergeCell ref="P14:U14"/>
    <mergeCell ref="B2:U2"/>
    <mergeCell ref="B4:I4"/>
    <mergeCell ref="N4:U4"/>
    <mergeCell ref="D12:I12"/>
    <mergeCell ref="D13:I13"/>
    <mergeCell ref="D14:I14"/>
    <mergeCell ref="E8:H8"/>
    <mergeCell ref="E9:I9"/>
    <mergeCell ref="Q8:T8"/>
    <mergeCell ref="Q9:U9"/>
  </mergeCells>
  <phoneticPr fontId="0" type="noConversion"/>
  <dataValidations count="6">
    <dataValidation type="list" allowBlank="1" showInputMessage="1" showErrorMessage="1" sqref="E8:H8" xr:uid="{00000000-0002-0000-1100-000000000000}">
      <formula1>refinc</formula1>
    </dataValidation>
    <dataValidation type="list" allowBlank="1" showInputMessage="1" showErrorMessage="1" sqref="D12:I14" xr:uid="{00000000-0002-0000-1100-000001000000}">
      <formula1>depend</formula1>
    </dataValidation>
    <dataValidation type="list" allowBlank="1" showInputMessage="1" showErrorMessage="1" sqref="E9:I9" xr:uid="{00000000-0002-0000-1100-000002000000}">
      <formula1>yesno</formula1>
    </dataValidation>
    <dataValidation type="list" allowBlank="1" showInputMessage="1" showErrorMessage="1" sqref="P12:U14" xr:uid="{00000000-0002-0000-1100-000003000000}">
      <formula1>depend2</formula1>
    </dataValidation>
    <dataValidation type="list" allowBlank="1" showInputMessage="1" showErrorMessage="1" sqref="Q8:T8" xr:uid="{00000000-0002-0000-1100-000004000000}">
      <formula1>refinc2</formula1>
    </dataValidation>
    <dataValidation type="list" allowBlank="1" showInputMessage="1" showErrorMessage="1" sqref="Q9:U9" xr:uid="{00000000-0002-0000-1100-000005000000}">
      <formula1>yesno2</formula1>
    </dataValidation>
  </dataValidations>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dimension ref="A1:U25"/>
  <sheetViews>
    <sheetView topLeftCell="C1" zoomScale="84" zoomScaleNormal="84" workbookViewId="0">
      <selection activeCell="O11" sqref="O11:T11"/>
    </sheetView>
  </sheetViews>
  <sheetFormatPr defaultColWidth="9.08984375" defaultRowHeight="14.5" x14ac:dyDescent="0.35"/>
  <cols>
    <col min="1" max="1" width="9.08984375" style="9"/>
    <col min="2" max="2" width="13.08984375" style="9" customWidth="1"/>
    <col min="3" max="3" width="18.36328125" style="9" customWidth="1"/>
    <col min="4" max="4" width="21.6328125" style="9" customWidth="1"/>
    <col min="5" max="5" width="19.453125" style="9" customWidth="1"/>
    <col min="6" max="9" width="9.08984375" style="9"/>
    <col min="10" max="10" width="9.54296875" style="8" bestFit="1" customWidth="1"/>
    <col min="11" max="12" width="9.08984375" style="9"/>
    <col min="13" max="13" width="11.90625" style="9" customWidth="1"/>
    <col min="14" max="14" width="25.453125" style="9" customWidth="1"/>
    <col min="15" max="15" width="17.453125" style="9" customWidth="1"/>
    <col min="16" max="16" width="18.08984375" style="9" customWidth="1"/>
    <col min="17" max="20" width="9.08984375" style="9"/>
    <col min="21" max="21" width="9.08984375" style="8"/>
    <col min="22" max="16384" width="9.08984375" style="9"/>
  </cols>
  <sheetData>
    <row r="1" spans="1:21" ht="15" thickBot="1" x14ac:dyDescent="0.4"/>
    <row r="2" spans="1:21" ht="59.4" customHeight="1" thickBot="1" x14ac:dyDescent="0.45">
      <c r="B2" s="375" t="s">
        <v>1735</v>
      </c>
      <c r="C2" s="376"/>
      <c r="D2" s="376"/>
      <c r="E2" s="376"/>
      <c r="F2" s="376"/>
      <c r="G2" s="376"/>
      <c r="H2" s="376"/>
      <c r="I2" s="376"/>
      <c r="J2" s="376"/>
      <c r="K2" s="376"/>
      <c r="L2" s="376"/>
      <c r="M2" s="376"/>
      <c r="N2" s="376"/>
      <c r="O2" s="376"/>
      <c r="P2" s="376"/>
      <c r="Q2" s="376"/>
      <c r="R2" s="376"/>
      <c r="S2" s="376"/>
      <c r="T2" s="377"/>
    </row>
    <row r="4" spans="1:21" ht="18" x14ac:dyDescent="0.4">
      <c r="A4" s="10" t="s">
        <v>49</v>
      </c>
      <c r="B4" s="367" t="s">
        <v>1617</v>
      </c>
      <c r="C4" s="367"/>
      <c r="D4" s="367"/>
      <c r="E4" s="367"/>
      <c r="F4" s="367"/>
      <c r="G4" s="367"/>
      <c r="H4" s="367"/>
      <c r="I4" s="367"/>
      <c r="L4" s="10" t="s">
        <v>49</v>
      </c>
      <c r="M4" s="367" t="s">
        <v>1618</v>
      </c>
      <c r="N4" s="367"/>
      <c r="O4" s="367"/>
      <c r="P4" s="367"/>
      <c r="Q4" s="367"/>
      <c r="R4" s="367"/>
      <c r="S4" s="367"/>
      <c r="T4" s="367"/>
    </row>
    <row r="5" spans="1:21" s="1" customFormat="1" ht="15" thickBot="1" x14ac:dyDescent="0.4">
      <c r="J5" s="6"/>
      <c r="U5" s="6"/>
    </row>
    <row r="6" spans="1:21" s="1" customFormat="1" ht="15.5" x14ac:dyDescent="0.35">
      <c r="B6" s="3"/>
      <c r="C6" s="4"/>
      <c r="D6" s="4"/>
      <c r="E6" s="4"/>
      <c r="F6" s="4"/>
      <c r="G6" s="4"/>
      <c r="H6" s="4"/>
      <c r="I6" s="7"/>
      <c r="J6" s="34"/>
      <c r="M6" s="22"/>
      <c r="N6" s="23"/>
      <c r="O6" s="23"/>
      <c r="P6" s="23"/>
      <c r="Q6" s="23"/>
      <c r="R6" s="23"/>
      <c r="S6" s="23"/>
      <c r="T6" s="32"/>
      <c r="U6" s="34"/>
    </row>
    <row r="7" spans="1:21" s="1" customFormat="1" ht="15.5" x14ac:dyDescent="0.35">
      <c r="B7" s="25" t="s">
        <v>352</v>
      </c>
      <c r="C7" s="16"/>
      <c r="D7" s="16"/>
      <c r="E7" s="16" t="s">
        <v>349</v>
      </c>
      <c r="F7" s="16"/>
      <c r="G7" s="16"/>
      <c r="H7" s="16"/>
      <c r="I7" s="28"/>
      <c r="J7" s="34" t="str">
        <f>INDEX(combinations!D2:$E$13,MATCH($E$7,vectors,0),2)</f>
        <v>gross_mkt_inc_pc</v>
      </c>
      <c r="M7" s="25" t="s">
        <v>352</v>
      </c>
      <c r="N7" s="16"/>
      <c r="O7" s="16"/>
      <c r="P7" s="16" t="s">
        <v>349</v>
      </c>
      <c r="Q7" s="16"/>
      <c r="R7" s="16"/>
      <c r="S7" s="16"/>
      <c r="T7" s="28"/>
      <c r="U7" s="34" t="str">
        <f>INDEX(combinations!$E2:U$11,MATCH($P$7,vectors,0),2)</f>
        <v>Ingresos brutos de mercado</v>
      </c>
    </row>
    <row r="8" spans="1:21" s="1" customFormat="1" ht="15.5" x14ac:dyDescent="0.35">
      <c r="B8" s="27"/>
      <c r="C8" s="16"/>
      <c r="D8" s="16"/>
      <c r="E8" s="16"/>
      <c r="F8" s="16"/>
      <c r="G8" s="16"/>
      <c r="H8" s="16"/>
      <c r="I8" s="28"/>
      <c r="J8" s="34"/>
      <c r="M8" s="27"/>
      <c r="N8" s="16"/>
      <c r="O8" s="16"/>
      <c r="P8" s="16"/>
      <c r="Q8" s="16"/>
      <c r="R8" s="16"/>
      <c r="S8" s="16"/>
      <c r="T8" s="28"/>
      <c r="U8" s="34"/>
    </row>
    <row r="9" spans="1:21" s="1" customFormat="1" ht="15.5" x14ac:dyDescent="0.35">
      <c r="B9" s="92" t="s">
        <v>350</v>
      </c>
      <c r="C9" s="93"/>
      <c r="D9" s="93"/>
      <c r="E9" s="16"/>
      <c r="F9" s="16"/>
      <c r="G9" s="16"/>
      <c r="H9" s="16"/>
      <c r="I9" s="28"/>
      <c r="J9" s="34"/>
      <c r="M9" s="92" t="s">
        <v>350</v>
      </c>
      <c r="N9" s="93"/>
      <c r="O9" s="93"/>
      <c r="P9" s="16"/>
      <c r="Q9" s="16"/>
      <c r="R9" s="16"/>
      <c r="S9" s="16"/>
      <c r="T9" s="28"/>
      <c r="U9" s="34"/>
    </row>
    <row r="10" spans="1:21" s="1" customFormat="1" ht="21" x14ac:dyDescent="0.5">
      <c r="B10" s="29" t="s">
        <v>1629</v>
      </c>
      <c r="C10" s="16"/>
      <c r="D10" s="359" t="s">
        <v>1763</v>
      </c>
      <c r="E10" s="359"/>
      <c r="F10" s="359"/>
      <c r="G10" s="359"/>
      <c r="H10" s="359"/>
      <c r="I10" s="360"/>
      <c r="J10" s="34" t="str">
        <f>INDEX(combinations!$L$2:$M$30,MATCH($D10,coberturas,0),2)</f>
        <v>labor_tax_pc</v>
      </c>
      <c r="M10" s="29" t="s">
        <v>1629</v>
      </c>
      <c r="N10" s="16"/>
      <c r="O10" s="359" t="s">
        <v>1620</v>
      </c>
      <c r="P10" s="359"/>
      <c r="Q10" s="359"/>
      <c r="R10" s="359"/>
      <c r="S10" s="359"/>
      <c r="T10" s="360"/>
      <c r="U10" s="34" t="str">
        <f>INDEX(combinations!$N$2:$O$29,MATCH($O10,coberturas2,0),2)</f>
        <v>labor_tax_pc</v>
      </c>
    </row>
    <row r="11" spans="1:21" s="1" customFormat="1" ht="21" x14ac:dyDescent="0.5">
      <c r="B11" s="29" t="s">
        <v>1630</v>
      </c>
      <c r="C11" s="16"/>
      <c r="D11" s="359" t="s">
        <v>1762</v>
      </c>
      <c r="E11" s="359"/>
      <c r="F11" s="359"/>
      <c r="G11" s="359"/>
      <c r="H11" s="359"/>
      <c r="I11" s="360"/>
      <c r="J11" s="34" t="str">
        <f>INDEX(combinations!$L$2:$M$30,MATCH($D11,coberturas,0),2)</f>
        <v>alquiler_tax_pc</v>
      </c>
      <c r="M11" s="29" t="s">
        <v>1630</v>
      </c>
      <c r="N11" s="16"/>
      <c r="O11" s="359" t="s">
        <v>4873</v>
      </c>
      <c r="P11" s="359"/>
      <c r="Q11" s="359"/>
      <c r="R11" s="359"/>
      <c r="S11" s="359"/>
      <c r="T11" s="360"/>
      <c r="U11" s="34" t="str">
        <f>INDEX(combinations!$N$2:$O$29,MATCH($O11,coberturas2,0),2)</f>
        <v>tot_ire_pc</v>
      </c>
    </row>
    <row r="12" spans="1:21" s="1" customFormat="1" ht="21.5" thickBot="1" x14ac:dyDescent="0.55000000000000004">
      <c r="B12" s="30" t="s">
        <v>1631</v>
      </c>
      <c r="C12" s="19"/>
      <c r="D12" s="378" t="s">
        <v>4873</v>
      </c>
      <c r="E12" s="378"/>
      <c r="F12" s="378"/>
      <c r="G12" s="378"/>
      <c r="H12" s="378"/>
      <c r="I12" s="379"/>
      <c r="J12" s="34" t="str">
        <f>INDEX(combinations!$L$2:$M$30,MATCH($D12,coberturas,0),2)</f>
        <v>tot_ire_pc</v>
      </c>
      <c r="M12" s="30" t="s">
        <v>1631</v>
      </c>
      <c r="N12" s="19"/>
      <c r="O12" s="378" t="s">
        <v>789</v>
      </c>
      <c r="P12" s="378"/>
      <c r="Q12" s="378"/>
      <c r="R12" s="378"/>
      <c r="S12" s="378"/>
      <c r="T12" s="379"/>
      <c r="U12" s="34" t="str">
        <f>INDEX(combinations!$N$2:$O$29,MATCH($O12,coberturas2,0),2)</f>
        <v>tekopora_inc_pc</v>
      </c>
    </row>
    <row r="13" spans="1:21" x14ac:dyDescent="0.35">
      <c r="J13" s="35"/>
      <c r="U13" s="35"/>
    </row>
    <row r="14" spans="1:21" x14ac:dyDescent="0.35">
      <c r="C14" s="36" t="str">
        <f>J10</f>
        <v>labor_tax_pc</v>
      </c>
      <c r="D14" s="36" t="str">
        <f>J11</f>
        <v>alquiler_tax_pc</v>
      </c>
      <c r="E14" s="36" t="str">
        <f>J12</f>
        <v>tot_ire_pc</v>
      </c>
      <c r="F14" s="36"/>
      <c r="G14" s="36"/>
      <c r="H14" s="36"/>
      <c r="I14" s="36"/>
      <c r="J14" s="35"/>
      <c r="K14" s="36"/>
      <c r="L14" s="36"/>
      <c r="M14" s="36"/>
      <c r="N14" s="36" t="str">
        <f>U10</f>
        <v>labor_tax_pc</v>
      </c>
      <c r="O14" s="36" t="str">
        <f>U11</f>
        <v>tot_ire_pc</v>
      </c>
      <c r="P14" s="36" t="str">
        <f>U12</f>
        <v>tekopora_inc_pc</v>
      </c>
      <c r="Q14" s="36"/>
    </row>
    <row r="15" spans="1:21" ht="29" x14ac:dyDescent="0.35">
      <c r="B15" s="214" t="s">
        <v>792</v>
      </c>
      <c r="C15" s="213" t="str">
        <f>D10</f>
        <v>Impuestos laborales - dependencia</v>
      </c>
      <c r="D15" s="213" t="str">
        <f>D11</f>
        <v>Impuestos por alquiler</v>
      </c>
      <c r="E15" s="213" t="str">
        <f>D12</f>
        <v>Total IRE</v>
      </c>
      <c r="M15" s="214" t="s">
        <v>792</v>
      </c>
      <c r="N15" s="213" t="str">
        <f>O10</f>
        <v>Impuestos por motivo de IRP</v>
      </c>
      <c r="O15" s="213" t="str">
        <f>O11</f>
        <v>Total IRE</v>
      </c>
      <c r="P15" s="213" t="str">
        <f>O12</f>
        <v>Tekopora</v>
      </c>
    </row>
    <row r="16" spans="1:21" x14ac:dyDescent="0.35">
      <c r="A16" s="9">
        <v>1</v>
      </c>
      <c r="B16" s="14" t="s">
        <v>793</v>
      </c>
      <c r="C16" s="100">
        <f>100*INDEX(all!$A:$J, MATCH(CONCATENATE(C$14,"_",$A$4,"__",$A16),all!$A:$A,0),5)</f>
        <v>0</v>
      </c>
      <c r="D16" s="100">
        <f>100*INDEX(all!$A:$J, MATCH(CONCATENATE(D$14,"_",$A$4,"__",$A16),all!$A:$A,0),5)</f>
        <v>0.77810278627175922</v>
      </c>
      <c r="E16" s="100">
        <f>100*INDEX(all!$A:$J, MATCH(CONCATENATE(E$14,"_",$A$4,"__",$A16),all!$A:$A,0),5)</f>
        <v>0.18556460760755888</v>
      </c>
      <c r="L16" s="9">
        <v>1</v>
      </c>
      <c r="M16" s="14" t="s">
        <v>793</v>
      </c>
      <c r="N16" s="73">
        <f>100*INDEX(all_ref!$A:$J, MATCH(CONCATENATE(N$14,"_",$L$4,"__",$L16),all_ref!$A:$A,0),5)</f>
        <v>3.245168018574162E-2</v>
      </c>
      <c r="O16" s="73">
        <f>100*INDEX(all_ref!$A:$J, MATCH(CONCATENATE(O$14,"_",$L$4,"__",$L16),all_ref!$A:$A,0),5)</f>
        <v>0.18556460760755888</v>
      </c>
      <c r="P16" s="73">
        <f>100*INDEX(all_ref!$A:$J, MATCH(CONCATENATE(P$14,"_",$L$4,"__",$L16),all_ref!$A:$A,0),5)</f>
        <v>39.435429269350422</v>
      </c>
    </row>
    <row r="17" spans="1:16" x14ac:dyDescent="0.35">
      <c r="A17" s="9">
        <v>2</v>
      </c>
      <c r="B17" s="14">
        <v>2</v>
      </c>
      <c r="C17" s="100">
        <f>100*INDEX(all!$A:$J, MATCH(CONCATENATE(C$14,"_",$A$4,"__",$A17),all!$A:$A,0),5)</f>
        <v>0</v>
      </c>
      <c r="D17" s="100">
        <f>100*INDEX(all!$A:$J, MATCH(CONCATENATE(D$14,"_",$A$4,"__",$A17),all!$A:$A,0),5)</f>
        <v>0.64724632809343929</v>
      </c>
      <c r="E17" s="100">
        <f>100*INDEX(all!$A:$J, MATCH(CONCATENATE(E$14,"_",$A$4,"__",$A17),all!$A:$A,0),5)</f>
        <v>4.8654051997912298E-2</v>
      </c>
      <c r="L17" s="9">
        <v>2</v>
      </c>
      <c r="M17" s="14">
        <v>2</v>
      </c>
      <c r="N17" s="73">
        <f>100*INDEX(all_ref!$A:$J, MATCH(CONCATENATE(N$14,"_",$L$4,"__",$L17),all_ref!$A:$A,0),5)</f>
        <v>0</v>
      </c>
      <c r="O17" s="73">
        <f>100*INDEX(all_ref!$A:$J, MATCH(CONCATENATE(O$14,"_",$L$4,"__",$L17),all_ref!$A:$A,0),5)</f>
        <v>1.14263303934491</v>
      </c>
      <c r="P17" s="73">
        <f>100*INDEX(all_ref!$A:$J, MATCH(CONCATENATE(P$14,"_",$L$4,"__",$L17),all_ref!$A:$A,0),5)</f>
        <v>26.748375986718919</v>
      </c>
    </row>
    <row r="18" spans="1:16" x14ac:dyDescent="0.35">
      <c r="A18" s="9">
        <v>3</v>
      </c>
      <c r="B18" s="14">
        <v>3</v>
      </c>
      <c r="C18" s="100">
        <f>100*INDEX(all!$A:$J, MATCH(CONCATENATE(C$14,"_",$A$4,"__",$A18),all!$A:$A,0),5)</f>
        <v>0</v>
      </c>
      <c r="D18" s="100">
        <f>100*INDEX(all!$A:$J, MATCH(CONCATENATE(D$14,"_",$A$4,"__",$A18),all!$A:$A,0),5)</f>
        <v>1.3352396253251873</v>
      </c>
      <c r="E18" s="100">
        <f>100*INDEX(all!$A:$J, MATCH(CONCATENATE(E$14,"_",$A$4,"__",$A18),all!$A:$A,0),5)</f>
        <v>0.80388529821432508</v>
      </c>
      <c r="L18" s="9">
        <v>3</v>
      </c>
      <c r="M18" s="14">
        <v>3</v>
      </c>
      <c r="N18" s="73">
        <f>100*INDEX(all_ref!$A:$J, MATCH(CONCATENATE(N$14,"_",$L$4,"__",$L18),all_ref!$A:$A,0),5)</f>
        <v>0</v>
      </c>
      <c r="O18" s="73">
        <f>100*INDEX(all_ref!$A:$J, MATCH(CONCATENATE(O$14,"_",$L$4,"__",$L18),all_ref!$A:$A,0),5)</f>
        <v>1.895925300867412</v>
      </c>
      <c r="P18" s="73">
        <f>100*INDEX(all_ref!$A:$J, MATCH(CONCATENATE(P$14,"_",$L$4,"__",$L18),all_ref!$A:$A,0),5)</f>
        <v>16.73567148889757</v>
      </c>
    </row>
    <row r="19" spans="1:16" x14ac:dyDescent="0.35">
      <c r="A19" s="9">
        <v>4</v>
      </c>
      <c r="B19" s="14">
        <v>4</v>
      </c>
      <c r="C19" s="100">
        <f>100*INDEX(all!$A:$J, MATCH(CONCATENATE(C$14,"_",$A$4,"__",$A19),all!$A:$A,0),5)</f>
        <v>0</v>
      </c>
      <c r="D19" s="100">
        <f>100*INDEX(all!$A:$J, MATCH(CONCATENATE(D$14,"_",$A$4,"__",$A19),all!$A:$A,0),5)</f>
        <v>2.2007587602588989</v>
      </c>
      <c r="E19" s="100">
        <f>100*INDEX(all!$A:$J, MATCH(CONCATENATE(E$14,"_",$A$4,"__",$A19),all!$A:$A,0),5)</f>
        <v>1.3875695481069346</v>
      </c>
      <c r="L19" s="9">
        <v>4</v>
      </c>
      <c r="M19" s="14">
        <v>4</v>
      </c>
      <c r="N19" s="73">
        <f>100*INDEX(all_ref!$A:$J, MATCH(CONCATENATE(N$14,"_",$L$4,"__",$L19),all_ref!$A:$A,0),5)</f>
        <v>5.1331370547593617E-2</v>
      </c>
      <c r="O19" s="73">
        <f>100*INDEX(all_ref!$A:$J, MATCH(CONCATENATE(O$14,"_",$L$4,"__",$L19),all_ref!$A:$A,0),5)</f>
        <v>3.5086761816540504</v>
      </c>
      <c r="P19" s="73">
        <f>100*INDEX(all_ref!$A:$J, MATCH(CONCATENATE(P$14,"_",$L$4,"__",$L19),all_ref!$A:$A,0),5)</f>
        <v>9.0682471221981622</v>
      </c>
    </row>
    <row r="20" spans="1:16" x14ac:dyDescent="0.35">
      <c r="A20" s="9">
        <v>5</v>
      </c>
      <c r="B20" s="14">
        <v>5</v>
      </c>
      <c r="C20" s="100">
        <f>100*INDEX(all!$A:$J, MATCH(CONCATENATE(C$14,"_",$A$4,"__",$A20),all!$A:$A,0),5)</f>
        <v>0</v>
      </c>
      <c r="D20" s="100">
        <f>100*INDEX(all!$A:$J, MATCH(CONCATENATE(D$14,"_",$A$4,"__",$A20),all!$A:$A,0),5)</f>
        <v>2.1440093033002809</v>
      </c>
      <c r="E20" s="100">
        <f>100*INDEX(all!$A:$J, MATCH(CONCATENATE(E$14,"_",$A$4,"__",$A20),all!$A:$A,0),5)</f>
        <v>2.9283849535646662</v>
      </c>
      <c r="L20" s="9">
        <v>5</v>
      </c>
      <c r="M20" s="14">
        <v>5</v>
      </c>
      <c r="N20" s="73">
        <f>100*INDEX(all_ref!$A:$J, MATCH(CONCATENATE(N$14,"_",$L$4,"__",$L20),all_ref!$A:$A,0),5)</f>
        <v>0</v>
      </c>
      <c r="O20" s="73">
        <f>100*INDEX(all_ref!$A:$J, MATCH(CONCATENATE(O$14,"_",$L$4,"__",$L20),all_ref!$A:$A,0),5)</f>
        <v>7.6709429774397915</v>
      </c>
      <c r="P20" s="73">
        <f>100*INDEX(all_ref!$A:$J, MATCH(CONCATENATE(P$14,"_",$L$4,"__",$L20),all_ref!$A:$A,0),5)</f>
        <v>5.6627051883903556</v>
      </c>
    </row>
    <row r="21" spans="1:16" x14ac:dyDescent="0.35">
      <c r="A21" s="9">
        <v>6</v>
      </c>
      <c r="B21" s="14">
        <v>6</v>
      </c>
      <c r="C21" s="100">
        <f>100*INDEX(all!$A:$J, MATCH(CONCATENATE(C$14,"_",$A$4,"__",$A21),all!$A:$A,0),5)</f>
        <v>0.22010379476609371</v>
      </c>
      <c r="D21" s="100">
        <f>100*INDEX(all!$A:$J, MATCH(CONCATENATE(D$14,"_",$A$4,"__",$A21),all!$A:$A,0),5)</f>
        <v>3.252972137362435</v>
      </c>
      <c r="E21" s="100">
        <f>100*INDEX(all!$A:$J, MATCH(CONCATENATE(E$14,"_",$A$4,"__",$A21),all!$A:$A,0),5)</f>
        <v>4.5872869814862529</v>
      </c>
      <c r="F21" s="189"/>
      <c r="L21" s="9">
        <v>6</v>
      </c>
      <c r="M21" s="14">
        <v>6</v>
      </c>
      <c r="N21" s="73">
        <f>100*INDEX(all_ref!$A:$J, MATCH(CONCATENATE(N$14,"_",$L$4,"__",$L21),all_ref!$A:$A,0),5)</f>
        <v>0</v>
      </c>
      <c r="O21" s="73">
        <f>100*INDEX(all_ref!$A:$J, MATCH(CONCATENATE(O$14,"_",$L$4,"__",$L21),all_ref!$A:$A,0),5)</f>
        <v>11.475873237881409</v>
      </c>
      <c r="P21" s="73">
        <f>100*INDEX(all_ref!$A:$J, MATCH(CONCATENATE(P$14,"_",$L$4,"__",$L21),all_ref!$A:$A,0),5)</f>
        <v>3.0746807022709706</v>
      </c>
    </row>
    <row r="22" spans="1:16" x14ac:dyDescent="0.35">
      <c r="A22" s="9">
        <v>7</v>
      </c>
      <c r="B22" s="14">
        <v>7</v>
      </c>
      <c r="C22" s="100">
        <f>100*INDEX(all!$A:$J, MATCH(CONCATENATE(C$14,"_",$A$4,"__",$A22),all!$A:$A,0),5)</f>
        <v>0.8855559716787228</v>
      </c>
      <c r="D22" s="100">
        <f>100*INDEX(all!$A:$J, MATCH(CONCATENATE(D$14,"_",$A$4,"__",$A22),all!$A:$A,0),5)</f>
        <v>3.0534429932558558</v>
      </c>
      <c r="E22" s="100">
        <f>100*INDEX(all!$A:$J, MATCH(CONCATENATE(E$14,"_",$A$4,"__",$A22),all!$A:$A,0),5)</f>
        <v>5.3776219445664966</v>
      </c>
      <c r="F22" s="189"/>
      <c r="L22" s="9">
        <v>7</v>
      </c>
      <c r="M22" s="14">
        <v>7</v>
      </c>
      <c r="N22" s="73">
        <f>100*INDEX(all_ref!$A:$J, MATCH(CONCATENATE(N$14,"_",$L$4,"__",$L22),all_ref!$A:$A,0),5)</f>
        <v>0</v>
      </c>
      <c r="O22" s="73">
        <f>100*INDEX(all_ref!$A:$J, MATCH(CONCATENATE(O$14,"_",$L$4,"__",$L22),all_ref!$A:$A,0),5)</f>
        <v>11.28014886069081</v>
      </c>
      <c r="P22" s="73">
        <f>100*INDEX(all_ref!$A:$J, MATCH(CONCATENATE(P$14,"_",$L$4,"__",$L22),all_ref!$A:$A,0),5)</f>
        <v>0.40473711992309264</v>
      </c>
    </row>
    <row r="23" spans="1:16" x14ac:dyDescent="0.35">
      <c r="A23" s="9">
        <v>8</v>
      </c>
      <c r="B23" s="14">
        <v>8</v>
      </c>
      <c r="C23" s="100">
        <f>100*INDEX(all!$A:$J, MATCH(CONCATENATE(C$14,"_",$A$4,"__",$A23),all!$A:$A,0),5)</f>
        <v>0.37789059757453825</v>
      </c>
      <c r="D23" s="100">
        <f>100*INDEX(all!$A:$J, MATCH(CONCATENATE(D$14,"_",$A$4,"__",$A23),all!$A:$A,0),5)</f>
        <v>5.4109744621475153</v>
      </c>
      <c r="E23" s="100">
        <f>100*INDEX(all!$A:$J, MATCH(CONCATENATE(E$14,"_",$A$4,"__",$A23),all!$A:$A,0),5)</f>
        <v>10.058940313345349</v>
      </c>
      <c r="F23" s="189"/>
      <c r="L23" s="9">
        <v>8</v>
      </c>
      <c r="M23" s="14">
        <v>8</v>
      </c>
      <c r="N23" s="73">
        <f>100*INDEX(all_ref!$A:$J, MATCH(CONCATENATE(N$14,"_",$L$4,"__",$L23),all_ref!$A:$A,0),5)</f>
        <v>9.1448934619911687E-3</v>
      </c>
      <c r="O23" s="73">
        <f>100*INDEX(all_ref!$A:$J, MATCH(CONCATENATE(O$14,"_",$L$4,"__",$L23),all_ref!$A:$A,0),5)</f>
        <v>18.028272470625716</v>
      </c>
      <c r="P23" s="73">
        <f>100*INDEX(all_ref!$A:$J, MATCH(CONCATENATE(P$14,"_",$L$4,"__",$L23),all_ref!$A:$A,0),5)</f>
        <v>0.66256228114942461</v>
      </c>
    </row>
    <row r="24" spans="1:16" x14ac:dyDescent="0.35">
      <c r="A24" s="9">
        <v>9</v>
      </c>
      <c r="B24" s="14">
        <v>9</v>
      </c>
      <c r="C24" s="100">
        <f>100*INDEX(all!$A:$J, MATCH(CONCATENATE(C$14,"_",$A$4,"__",$A24),all!$A:$A,0),5)</f>
        <v>3.0363989208122311</v>
      </c>
      <c r="D24" s="100">
        <f>100*INDEX(all!$A:$J, MATCH(CONCATENATE(D$14,"_",$A$4,"__",$A24),all!$A:$A,0),5)</f>
        <v>5.925474511288872</v>
      </c>
      <c r="E24" s="100">
        <f>100*INDEX(all!$A:$J, MATCH(CONCATENATE(E$14,"_",$A$4,"__",$A24),all!$A:$A,0),5)</f>
        <v>11.914404553415062</v>
      </c>
      <c r="F24" s="189"/>
      <c r="L24" s="9">
        <v>9</v>
      </c>
      <c r="M24" s="14">
        <v>9</v>
      </c>
      <c r="N24" s="73">
        <f>100*INDEX(all_ref!$A:$J, MATCH(CONCATENATE(N$14,"_",$L$4,"__",$L24),all_ref!$A:$A,0),5)</f>
        <v>0.47303213896909169</v>
      </c>
      <c r="O24" s="73">
        <f>100*INDEX(all_ref!$A:$J, MATCH(CONCATENATE(O$14,"_",$L$4,"__",$L24),all_ref!$A:$A,0),5)</f>
        <v>22.857007620580301</v>
      </c>
      <c r="P24" s="73">
        <f>100*INDEX(all_ref!$A:$J, MATCH(CONCATENATE(P$14,"_",$L$4,"__",$L24),all_ref!$A:$A,0),5)</f>
        <v>0.3854664647133999</v>
      </c>
    </row>
    <row r="25" spans="1:16" x14ac:dyDescent="0.35">
      <c r="A25" s="9">
        <v>10</v>
      </c>
      <c r="B25" s="14" t="s">
        <v>794</v>
      </c>
      <c r="C25" s="100">
        <f>100*INDEX(all!$A:$J, MATCH(CONCATENATE(C$14,"_",$A$4,"__",$A25),all!$A:$A,0),5)</f>
        <v>14.076198086821631</v>
      </c>
      <c r="D25" s="100">
        <f>100*INDEX(all!$A:$J, MATCH(CONCATENATE(D$14,"_",$A$4,"__",$A25),all!$A:$A,0),5)</f>
        <v>11.255347027992572</v>
      </c>
      <c r="E25" s="100">
        <f>100*INDEX(all!$A:$J, MATCH(CONCATENATE(E$14,"_",$A$4,"__",$A25),all!$A:$A,0),5)</f>
        <v>24.357034573530449</v>
      </c>
      <c r="L25" s="9">
        <v>10</v>
      </c>
      <c r="M25" s="14" t="s">
        <v>794</v>
      </c>
      <c r="N25" s="73">
        <f>100*INDEX(all_ref!$A:$J, MATCH(CONCATENATE(N$14,"_",$L$4,"__",$L25),all_ref!$A:$A,0),5)</f>
        <v>8.7548769595976204</v>
      </c>
      <c r="O25" s="73">
        <f>100*INDEX(all_ref!$A:$J, MATCH(CONCATENATE(O$14,"_",$L$4,"__",$L25),all_ref!$A:$A,0),5)</f>
        <v>37.827725809105225</v>
      </c>
      <c r="P25" s="73">
        <f>100*INDEX(all_ref!$A:$J, MATCH(CONCATENATE(P$14,"_",$L$4,"__",$L25),all_ref!$A:$A,0),5)</f>
        <v>8.887230592051143E-2</v>
      </c>
    </row>
  </sheetData>
  <mergeCells count="9">
    <mergeCell ref="B2:T2"/>
    <mergeCell ref="O10:T10"/>
    <mergeCell ref="O11:T11"/>
    <mergeCell ref="O12:T12"/>
    <mergeCell ref="D10:I10"/>
    <mergeCell ref="D11:I11"/>
    <mergeCell ref="D12:I12"/>
    <mergeCell ref="B4:I4"/>
    <mergeCell ref="M4:T4"/>
  </mergeCells>
  <phoneticPr fontId="0" type="noConversion"/>
  <dataValidations count="2">
    <dataValidation type="list" allowBlank="1" showInputMessage="1" showErrorMessage="1" sqref="D10:I12" xr:uid="{00000000-0002-0000-1200-000000000000}">
      <formula1>coberturas</formula1>
    </dataValidation>
    <dataValidation type="list" allowBlank="1" showInputMessage="1" showErrorMessage="1" sqref="O10:T12" xr:uid="{00000000-0002-0000-1200-000001000000}">
      <formula1>coberturas2</formula1>
    </dataValidation>
  </dataValidations>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0"/>
  <dimension ref="A1:V28"/>
  <sheetViews>
    <sheetView topLeftCell="D1" zoomScale="84" zoomScaleNormal="84" workbookViewId="0">
      <selection activeCell="R15" sqref="R15"/>
    </sheetView>
  </sheetViews>
  <sheetFormatPr defaultColWidth="9.08984375" defaultRowHeight="14.5" x14ac:dyDescent="0.35"/>
  <cols>
    <col min="1" max="1" width="9.08984375" style="9"/>
    <col min="2" max="2" width="10.453125" style="9" customWidth="1"/>
    <col min="3" max="3" width="19.1796875" style="9" customWidth="1"/>
    <col min="4" max="4" width="17.90625" style="9" customWidth="1"/>
    <col min="5" max="5" width="19.1796875" style="9" customWidth="1"/>
    <col min="6" max="9" width="9.08984375" style="9"/>
    <col min="10" max="10" width="9.08984375" style="8"/>
    <col min="11" max="13" width="9.08984375" style="9"/>
    <col min="14" max="14" width="11" style="9" customWidth="1"/>
    <col min="15" max="15" width="26.6328125" style="9" customWidth="1"/>
    <col min="16" max="16" width="18.1796875" style="9" customWidth="1"/>
    <col min="17" max="17" width="18.6328125" style="9" customWidth="1"/>
    <col min="18" max="16384" width="9.08984375" style="9"/>
  </cols>
  <sheetData>
    <row r="1" spans="1:22" ht="15" thickBot="1" x14ac:dyDescent="0.4"/>
    <row r="2" spans="1:22" ht="54.65" customHeight="1" thickBot="1" x14ac:dyDescent="0.4">
      <c r="B2" s="362" t="s">
        <v>1733</v>
      </c>
      <c r="C2" s="380"/>
      <c r="D2" s="380"/>
      <c r="E2" s="380"/>
      <c r="F2" s="380"/>
      <c r="G2" s="380"/>
      <c r="H2" s="380"/>
      <c r="I2" s="380"/>
      <c r="J2" s="380"/>
      <c r="K2" s="380"/>
      <c r="L2" s="380"/>
      <c r="M2" s="380"/>
      <c r="N2" s="380"/>
      <c r="O2" s="380"/>
      <c r="P2" s="380"/>
      <c r="Q2" s="380"/>
      <c r="R2" s="380"/>
      <c r="S2" s="380"/>
      <c r="T2" s="380"/>
      <c r="U2" s="381"/>
    </row>
    <row r="3" spans="1:22" x14ac:dyDescent="0.35">
      <c r="A3" s="10" t="s">
        <v>47</v>
      </c>
    </row>
    <row r="4" spans="1:22" ht="24" customHeight="1" x14ac:dyDescent="0.35">
      <c r="A4" s="10"/>
      <c r="B4" s="382" t="s">
        <v>1617</v>
      </c>
      <c r="C4" s="382"/>
      <c r="D4" s="382"/>
      <c r="E4" s="382"/>
      <c r="F4" s="382"/>
      <c r="G4" s="382"/>
      <c r="H4" s="382"/>
      <c r="I4" s="382"/>
      <c r="N4" s="382" t="s">
        <v>1618</v>
      </c>
      <c r="O4" s="382"/>
      <c r="P4" s="382"/>
      <c r="Q4" s="382"/>
      <c r="R4" s="382"/>
      <c r="S4" s="382"/>
      <c r="T4" s="382"/>
      <c r="U4" s="382"/>
    </row>
    <row r="5" spans="1:22" s="1" customFormat="1" ht="15" thickBot="1" x14ac:dyDescent="0.4">
      <c r="J5" s="6"/>
    </row>
    <row r="6" spans="1:22" s="1" customFormat="1" x14ac:dyDescent="0.35">
      <c r="B6" s="3"/>
      <c r="C6" s="4"/>
      <c r="D6" s="4"/>
      <c r="E6" s="4"/>
      <c r="F6" s="4"/>
      <c r="G6" s="4"/>
      <c r="H6" s="4"/>
      <c r="I6" s="7"/>
      <c r="J6" s="13"/>
      <c r="N6" s="3"/>
      <c r="O6" s="4"/>
      <c r="P6" s="4"/>
      <c r="Q6" s="4"/>
      <c r="R6" s="4"/>
      <c r="S6" s="4"/>
      <c r="T6" s="4"/>
      <c r="U6" s="7"/>
      <c r="V6" s="6"/>
    </row>
    <row r="7" spans="1:22" s="1" customFormat="1" ht="15.5" x14ac:dyDescent="0.35">
      <c r="B7" s="25" t="s">
        <v>352</v>
      </c>
      <c r="C7" s="16"/>
      <c r="D7" s="16"/>
      <c r="E7" s="16" t="s">
        <v>349</v>
      </c>
      <c r="F7" s="16"/>
      <c r="G7" s="16"/>
      <c r="H7" s="16"/>
      <c r="I7" s="28"/>
      <c r="J7" s="39" t="str">
        <f>INDEX(combinations!D2:$E$13,MATCH($E$7,vectors,0),2)</f>
        <v>gross_mkt_inc_pc</v>
      </c>
      <c r="K7" s="18"/>
      <c r="L7" s="18"/>
      <c r="M7" s="18"/>
      <c r="N7" s="25" t="s">
        <v>352</v>
      </c>
      <c r="O7" s="16"/>
      <c r="P7" s="16"/>
      <c r="Q7" s="16" t="s">
        <v>349</v>
      </c>
      <c r="R7" s="16"/>
      <c r="S7" s="16"/>
      <c r="T7" s="16"/>
      <c r="U7" s="28"/>
      <c r="V7" s="34" t="str">
        <f>INDEX(combinations!$E2:Q$11,MATCH($Q$7,vectors,0),2)</f>
        <v>Ingresos brutos de mercado</v>
      </c>
    </row>
    <row r="8" spans="1:22" s="1" customFormat="1" ht="15.5" x14ac:dyDescent="0.35">
      <c r="B8" s="27"/>
      <c r="C8" s="16"/>
      <c r="D8" s="16"/>
      <c r="E8" s="16"/>
      <c r="F8" s="16"/>
      <c r="G8" s="16"/>
      <c r="H8" s="16"/>
      <c r="I8" s="28"/>
      <c r="J8" s="39"/>
      <c r="K8" s="18"/>
      <c r="L8" s="18"/>
      <c r="M8" s="18"/>
      <c r="N8" s="27"/>
      <c r="O8" s="16"/>
      <c r="P8" s="16"/>
      <c r="Q8" s="16"/>
      <c r="R8" s="16"/>
      <c r="S8" s="16"/>
      <c r="T8" s="16"/>
      <c r="U8" s="28"/>
      <c r="V8" s="34"/>
    </row>
    <row r="9" spans="1:22" s="1" customFormat="1" ht="15.5" x14ac:dyDescent="0.35">
      <c r="B9" s="92" t="s">
        <v>350</v>
      </c>
      <c r="C9" s="93"/>
      <c r="D9" s="93"/>
      <c r="E9" s="93"/>
      <c r="F9" s="93"/>
      <c r="G9" s="16"/>
      <c r="H9" s="16"/>
      <c r="I9" s="28"/>
      <c r="J9" s="39"/>
      <c r="K9" s="18"/>
      <c r="L9" s="18"/>
      <c r="M9" s="18"/>
      <c r="N9" s="92" t="s">
        <v>350</v>
      </c>
      <c r="O9" s="93"/>
      <c r="P9" s="93"/>
      <c r="Q9" s="93"/>
      <c r="R9" s="93"/>
      <c r="S9" s="16"/>
      <c r="T9" s="16"/>
      <c r="U9" s="28"/>
      <c r="V9" s="34"/>
    </row>
    <row r="10" spans="1:22" s="1" customFormat="1" ht="21" x14ac:dyDescent="0.5">
      <c r="B10" s="29" t="s">
        <v>1629</v>
      </c>
      <c r="C10" s="16"/>
      <c r="D10" s="334" t="s">
        <v>1728</v>
      </c>
      <c r="E10" s="334"/>
      <c r="F10" s="334"/>
      <c r="G10" s="334"/>
      <c r="H10" s="334"/>
      <c r="I10" s="352"/>
      <c r="J10" s="39" t="str">
        <f>INDEX(combinations!$L$2:$M$100,MATCH($D10,coberturas,0),2)</f>
        <v>tot_pit_pc</v>
      </c>
      <c r="K10" s="18"/>
      <c r="L10" s="18"/>
      <c r="M10" s="18"/>
      <c r="N10" s="29" t="s">
        <v>1629</v>
      </c>
      <c r="O10" s="16"/>
      <c r="P10" s="334" t="s">
        <v>1620</v>
      </c>
      <c r="Q10" s="334"/>
      <c r="R10" s="334"/>
      <c r="S10" s="334"/>
      <c r="T10" s="334"/>
      <c r="U10" s="352"/>
      <c r="V10" s="34" t="str">
        <f>INDEX(combinations!$N$2:$O$29,MATCH($P10,coberturas2,0),2)</f>
        <v>labor_tax_pc</v>
      </c>
    </row>
    <row r="11" spans="1:22" s="1" customFormat="1" ht="21" x14ac:dyDescent="0.5">
      <c r="B11" s="29" t="s">
        <v>1630</v>
      </c>
      <c r="C11" s="16"/>
      <c r="D11" s="334" t="s">
        <v>790</v>
      </c>
      <c r="E11" s="334"/>
      <c r="F11" s="334"/>
      <c r="G11" s="334"/>
      <c r="H11" s="334"/>
      <c r="I11" s="352"/>
      <c r="J11" s="39" t="str">
        <f>INDEX(combinations!$L$2:$M$100,MATCH($D11,coberturas,0),2)</f>
        <v>tot_deduction_taken_pc</v>
      </c>
      <c r="K11" s="18"/>
      <c r="L11" s="18"/>
      <c r="M11" s="18"/>
      <c r="N11" s="29" t="s">
        <v>1630</v>
      </c>
      <c r="O11" s="16"/>
      <c r="P11" s="334" t="s">
        <v>1620</v>
      </c>
      <c r="Q11" s="334"/>
      <c r="R11" s="334"/>
      <c r="S11" s="334"/>
      <c r="T11" s="334"/>
      <c r="U11" s="352"/>
      <c r="V11" s="34" t="str">
        <f>INDEX(combinations!$N$2:$O$29,MATCH($P11,coberturas2,0),2)</f>
        <v>labor_tax_pc</v>
      </c>
    </row>
    <row r="12" spans="1:22" s="1" customFormat="1" ht="21.5" thickBot="1" x14ac:dyDescent="0.55000000000000004">
      <c r="B12" s="30" t="s">
        <v>1631</v>
      </c>
      <c r="C12" s="19"/>
      <c r="D12" s="329" t="s">
        <v>4873</v>
      </c>
      <c r="E12" s="329"/>
      <c r="F12" s="329"/>
      <c r="G12" s="329"/>
      <c r="H12" s="329"/>
      <c r="I12" s="351"/>
      <c r="J12" s="39" t="str">
        <f>INDEX(combinations!$L$2:$M$100,MATCH($D12,coberturas,0),2)</f>
        <v>tot_ire_pc</v>
      </c>
      <c r="K12" s="18"/>
      <c r="L12" s="18"/>
      <c r="M12" s="18"/>
      <c r="N12" s="30" t="s">
        <v>1631</v>
      </c>
      <c r="O12" s="19"/>
      <c r="P12" s="329" t="s">
        <v>4866</v>
      </c>
      <c r="Q12" s="329"/>
      <c r="R12" s="329"/>
      <c r="S12" s="329"/>
      <c r="T12" s="329"/>
      <c r="U12" s="351"/>
      <c r="V12" s="34" t="str">
        <f>INDEX(combinations!$N$2:$O$29,MATCH($P12,coberturas2,0),2)</f>
        <v>iracis_pc</v>
      </c>
    </row>
    <row r="13" spans="1:22" x14ac:dyDescent="0.35">
      <c r="J13" s="10"/>
    </row>
    <row r="14" spans="1:22" x14ac:dyDescent="0.35">
      <c r="J14" s="10"/>
    </row>
    <row r="16" spans="1:22" x14ac:dyDescent="0.35">
      <c r="C16" s="36" t="str">
        <f>J10</f>
        <v>tot_pit_pc</v>
      </c>
      <c r="D16" s="36" t="str">
        <f>J11</f>
        <v>tot_deduction_taken_pc</v>
      </c>
      <c r="E16" s="36" t="str">
        <f>J12</f>
        <v>tot_ire_pc</v>
      </c>
      <c r="F16" s="36"/>
      <c r="G16" s="36"/>
      <c r="H16" s="36"/>
      <c r="I16" s="36"/>
      <c r="J16" s="35"/>
      <c r="K16" s="36"/>
      <c r="L16" s="36"/>
      <c r="M16" s="66"/>
      <c r="N16" s="66"/>
      <c r="O16" s="66" t="str">
        <f>V10</f>
        <v>labor_tax_pc</v>
      </c>
      <c r="P16" s="66" t="str">
        <f>V11</f>
        <v>labor_tax_pc</v>
      </c>
      <c r="Q16" s="66" t="str">
        <f>V12</f>
        <v>iracis_pc</v>
      </c>
      <c r="R16" s="66"/>
    </row>
    <row r="17" spans="1:18" ht="31.75" customHeight="1" x14ac:dyDescent="0.35">
      <c r="B17" s="43" t="s">
        <v>792</v>
      </c>
      <c r="C17" s="44" t="str">
        <f>D10</f>
        <v>Impuestos total IRP</v>
      </c>
      <c r="D17" s="44" t="str">
        <f>D11</f>
        <v>Deduccion Gasto IRP</v>
      </c>
      <c r="E17" s="44" t="str">
        <f>D12</f>
        <v>Total IRE</v>
      </c>
      <c r="M17" s="14"/>
      <c r="N17" s="44" t="s">
        <v>792</v>
      </c>
      <c r="O17" s="44" t="str">
        <f>P10</f>
        <v>Impuestos por motivo de IRP</v>
      </c>
      <c r="P17" s="44" t="str">
        <f>P11</f>
        <v>Impuestos por motivo de IRP</v>
      </c>
      <c r="Q17" s="44" t="str">
        <f>P12</f>
        <v>Impuesto corp IRACIS</v>
      </c>
      <c r="R17" s="14"/>
    </row>
    <row r="18" spans="1:18" x14ac:dyDescent="0.35">
      <c r="A18" s="9">
        <v>1</v>
      </c>
      <c r="B18" s="14" t="s">
        <v>793</v>
      </c>
      <c r="C18" s="106">
        <f>ROUND((1/1000)*INDEX(all!$A:$J, MATCH(CONCATENATE(C$16,"_",$A$3,"__",$A18),all!$A:$A,0),5),0)</f>
        <v>6</v>
      </c>
      <c r="D18" s="106">
        <f>ROUND((1/1000)*INDEX(all!$A:$J, MATCH(CONCATENATE(D$16,"_",$A$3,"__",$A18),all!$A:$A,0),5),0)</f>
        <v>0</v>
      </c>
      <c r="E18" s="106">
        <f>ROUND((1/1000)*INDEX(all!$A:$J, MATCH(CONCATENATE(E$16,"_",$A$3,"__",$A18),all!$A:$A,0),5),0)</f>
        <v>1</v>
      </c>
      <c r="M18" s="14">
        <v>1</v>
      </c>
      <c r="N18" s="14" t="s">
        <v>793</v>
      </c>
      <c r="O18" s="106">
        <f>ROUND((1/1000)*INDEX(all_ref!$A:$J, MATCH(CONCATENATE(O$16,"_",$A$3,"__",$M18),all_ref!$A:$A,0),5),0)</f>
        <v>0</v>
      </c>
      <c r="P18" s="106">
        <f>ROUND((1/1000)*INDEX(all_ref!$A:$J, MATCH(CONCATENATE(P$16,"_",$A$3,"__",$M18),all_ref!$A:$A,0),5),0)</f>
        <v>0</v>
      </c>
      <c r="Q18" s="106">
        <f>ROUND((1/1000)*INDEX(all_ref!$A:$J, MATCH(CONCATENATE(Q$16,"_",$A$3,"__",$M18),all_ref!$A:$A,0),5),0)</f>
        <v>1</v>
      </c>
      <c r="R18" s="14"/>
    </row>
    <row r="19" spans="1:18" x14ac:dyDescent="0.35">
      <c r="A19" s="9">
        <v>2</v>
      </c>
      <c r="B19" s="14">
        <v>2</v>
      </c>
      <c r="C19" s="106">
        <f>ROUND((1/1000)*INDEX(all!$A:$J, MATCH(CONCATENATE(C$16,"_",$A$3,"__",$A19),all!$A:$A,0),5),0)</f>
        <v>5</v>
      </c>
      <c r="D19" s="106">
        <f>ROUND((1/1000)*INDEX(all!$A:$J, MATCH(CONCATENATE(D$16,"_",$A$3,"__",$A19),all!$A:$A,0),5),0)</f>
        <v>0</v>
      </c>
      <c r="E19" s="106">
        <f>ROUND((1/1000)*INDEX(all!$A:$J, MATCH(CONCATENATE(E$16,"_",$A$3,"__",$A19),all!$A:$A,0),5),0)</f>
        <v>0</v>
      </c>
      <c r="M19" s="14">
        <v>2</v>
      </c>
      <c r="N19" s="14">
        <v>2</v>
      </c>
      <c r="O19" s="106">
        <f>ROUND((1/1000)*INDEX(all_ref!$A:$J, MATCH(CONCATENATE(O$16,"_",$A$3,"__",$M19),all_ref!$A:$A,0),5),0)</f>
        <v>0</v>
      </c>
      <c r="P19" s="106">
        <f>ROUND((1/1000)*INDEX(all_ref!$A:$J, MATCH(CONCATENATE(P$16,"_",$A$3,"__",$M19),all_ref!$A:$A,0),5),0)</f>
        <v>0</v>
      </c>
      <c r="Q19" s="106">
        <f>ROUND((1/1000)*INDEX(all_ref!$A:$J, MATCH(CONCATENATE(Q$16,"_",$A$3,"__",$M19),all_ref!$A:$A,0),5),0)</f>
        <v>0</v>
      </c>
      <c r="R19" s="14"/>
    </row>
    <row r="20" spans="1:18" x14ac:dyDescent="0.35">
      <c r="A20" s="9">
        <v>3</v>
      </c>
      <c r="B20" s="14">
        <v>3</v>
      </c>
      <c r="C20" s="106">
        <f>ROUND((1/1000)*INDEX(all!$A:$J, MATCH(CONCATENATE(C$16,"_",$A$3,"__",$A20),all!$A:$A,0),5),0)</f>
        <v>12</v>
      </c>
      <c r="D20" s="106">
        <f>ROUND((1/1000)*INDEX(all!$A:$J, MATCH(CONCATENATE(D$16,"_",$A$3,"__",$A20),all!$A:$A,0),5),0)</f>
        <v>0</v>
      </c>
      <c r="E20" s="106">
        <f>ROUND((1/1000)*INDEX(all!$A:$J, MATCH(CONCATENATE(E$16,"_",$A$3,"__",$A20),all!$A:$A,0),5),0)</f>
        <v>5</v>
      </c>
      <c r="M20" s="14">
        <v>3</v>
      </c>
      <c r="N20" s="14">
        <v>3</v>
      </c>
      <c r="O20" s="106">
        <f>ROUND((1/1000)*INDEX(all_ref!$A:$J, MATCH(CONCATENATE(O$16,"_",$A$3,"__",$M20),all_ref!$A:$A,0),5),0)</f>
        <v>0</v>
      </c>
      <c r="P20" s="106">
        <f>ROUND((1/1000)*INDEX(all_ref!$A:$J, MATCH(CONCATENATE(P$16,"_",$A$3,"__",$M20),all_ref!$A:$A,0),5),0)</f>
        <v>0</v>
      </c>
      <c r="Q20" s="106">
        <f>ROUND((1/1000)*INDEX(all_ref!$A:$J, MATCH(CONCATENATE(Q$16,"_",$A$3,"__",$M20),all_ref!$A:$A,0),5),0)</f>
        <v>5</v>
      </c>
      <c r="R20" s="14"/>
    </row>
    <row r="21" spans="1:18" x14ac:dyDescent="0.35">
      <c r="A21" s="9">
        <v>4</v>
      </c>
      <c r="B21" s="14">
        <v>4</v>
      </c>
      <c r="C21" s="106">
        <f>ROUND((1/1000)*INDEX(all!$A:$J, MATCH(CONCATENATE(C$16,"_",$A$3,"__",$A21),all!$A:$A,0),5),0)</f>
        <v>15</v>
      </c>
      <c r="D21" s="106">
        <f>ROUND((1/1000)*INDEX(all!$A:$J, MATCH(CONCATENATE(D$16,"_",$A$3,"__",$A21),all!$A:$A,0),5),0)</f>
        <v>0</v>
      </c>
      <c r="E21" s="106">
        <f>ROUND((1/1000)*INDEX(all!$A:$J, MATCH(CONCATENATE(E$16,"_",$A$3,"__",$A21),all!$A:$A,0),5),0)</f>
        <v>9</v>
      </c>
      <c r="M21" s="14">
        <v>4</v>
      </c>
      <c r="N21" s="14">
        <v>4</v>
      </c>
      <c r="O21" s="106">
        <f>ROUND((1/1000)*INDEX(all_ref!$A:$J, MATCH(CONCATENATE(O$16,"_",$A$3,"__",$M21),all_ref!$A:$A,0),5),0)</f>
        <v>0</v>
      </c>
      <c r="P21" s="106">
        <f>ROUND((1/1000)*INDEX(all_ref!$A:$J, MATCH(CONCATENATE(P$16,"_",$A$3,"__",$M21),all_ref!$A:$A,0),5),0)</f>
        <v>0</v>
      </c>
      <c r="Q21" s="106">
        <f>ROUND((1/1000)*INDEX(all_ref!$A:$J, MATCH(CONCATENATE(Q$16,"_",$A$3,"__",$M21),all_ref!$A:$A,0),5),0)</f>
        <v>9</v>
      </c>
      <c r="R21" s="14"/>
    </row>
    <row r="22" spans="1:18" x14ac:dyDescent="0.35">
      <c r="A22" s="9">
        <v>5</v>
      </c>
      <c r="B22" s="14">
        <v>5</v>
      </c>
      <c r="C22" s="106">
        <f>ROUND((1/1000)*INDEX(all!$A:$J, MATCH(CONCATENATE(C$16,"_",$A$3,"__",$A22),all!$A:$A,0),5),0)</f>
        <v>17</v>
      </c>
      <c r="D22" s="106">
        <f>ROUND((1/1000)*INDEX(all!$A:$J, MATCH(CONCATENATE(D$16,"_",$A$3,"__",$A22),all!$A:$A,0),5),0)</f>
        <v>0</v>
      </c>
      <c r="E22" s="106">
        <f>ROUND((1/1000)*INDEX(all!$A:$J, MATCH(CONCATENATE(E$16,"_",$A$3,"__",$A22),all!$A:$A,0),5),0)</f>
        <v>20</v>
      </c>
      <c r="M22" s="14">
        <v>5</v>
      </c>
      <c r="N22" s="14">
        <v>5</v>
      </c>
      <c r="O22" s="106">
        <f>ROUND((1/1000)*INDEX(all_ref!$A:$J, MATCH(CONCATENATE(O$16,"_",$A$3,"__",$M22),all_ref!$A:$A,0),5),0)</f>
        <v>0</v>
      </c>
      <c r="P22" s="106">
        <f>ROUND((1/1000)*INDEX(all_ref!$A:$J, MATCH(CONCATENATE(P$16,"_",$A$3,"__",$M22),all_ref!$A:$A,0),5),0)</f>
        <v>0</v>
      </c>
      <c r="Q22" s="106">
        <f>ROUND((1/1000)*INDEX(all_ref!$A:$J, MATCH(CONCATENATE(Q$16,"_",$A$3,"__",$M22),all_ref!$A:$A,0),5),0)</f>
        <v>20</v>
      </c>
      <c r="R22" s="14"/>
    </row>
    <row r="23" spans="1:18" x14ac:dyDescent="0.35">
      <c r="A23" s="9">
        <v>6</v>
      </c>
      <c r="B23" s="14">
        <v>6</v>
      </c>
      <c r="C23" s="106">
        <f>ROUND((1/1000)*INDEX(all!$A:$J, MATCH(CONCATENATE(C$16,"_",$A$3,"__",$A23),all!$A:$A,0),5),0)</f>
        <v>26</v>
      </c>
      <c r="D23" s="106">
        <f>ROUND((1/1000)*INDEX(all!$A:$J, MATCH(CONCATENATE(D$16,"_",$A$3,"__",$A23),all!$A:$A,0),5),0)</f>
        <v>2</v>
      </c>
      <c r="E23" s="106">
        <f>ROUND((1/1000)*INDEX(all!$A:$J, MATCH(CONCATENATE(E$16,"_",$A$3,"__",$A23),all!$A:$A,0),5),0)</f>
        <v>31</v>
      </c>
      <c r="M23" s="14">
        <v>6</v>
      </c>
      <c r="N23" s="14">
        <v>6</v>
      </c>
      <c r="O23" s="106">
        <f>ROUND((1/1000)*INDEX(all_ref!$A:$J, MATCH(CONCATENATE(O$16,"_",$A$3,"__",$M23),all_ref!$A:$A,0),5),0)</f>
        <v>0</v>
      </c>
      <c r="P23" s="106">
        <f>ROUND((1/1000)*INDEX(all_ref!$A:$J, MATCH(CONCATENATE(P$16,"_",$A$3,"__",$M23),all_ref!$A:$A,0),5),0)</f>
        <v>0</v>
      </c>
      <c r="Q23" s="106">
        <f>ROUND((1/1000)*INDEX(all_ref!$A:$J, MATCH(CONCATENATE(Q$16,"_",$A$3,"__",$M23),all_ref!$A:$A,0),5),0)</f>
        <v>31</v>
      </c>
      <c r="R23" s="14"/>
    </row>
    <row r="24" spans="1:18" x14ac:dyDescent="0.35">
      <c r="A24" s="9">
        <v>7</v>
      </c>
      <c r="B24" s="14">
        <v>7</v>
      </c>
      <c r="C24" s="106">
        <f>ROUND((1/1000)*INDEX(all!$A:$J, MATCH(CONCATENATE(C$16,"_",$A$3,"__",$A24),all!$A:$A,0),5),0)</f>
        <v>31</v>
      </c>
      <c r="D24" s="106">
        <f>ROUND((1/1000)*INDEX(all!$A:$J, MATCH(CONCATENATE(D$16,"_",$A$3,"__",$A24),all!$A:$A,0),5),0)</f>
        <v>6</v>
      </c>
      <c r="E24" s="106">
        <f>ROUND((1/1000)*INDEX(all!$A:$J, MATCH(CONCATENATE(E$16,"_",$A$3,"__",$A24),all!$A:$A,0),5),0)</f>
        <v>36</v>
      </c>
      <c r="M24" s="14">
        <v>7</v>
      </c>
      <c r="N24" s="14">
        <v>7</v>
      </c>
      <c r="O24" s="106">
        <f>ROUND((1/1000)*INDEX(all_ref!$A:$J, MATCH(CONCATENATE(O$16,"_",$A$3,"__",$M24),all_ref!$A:$A,0),5),0)</f>
        <v>0</v>
      </c>
      <c r="P24" s="106">
        <f>ROUND((1/1000)*INDEX(all_ref!$A:$J, MATCH(CONCATENATE(P$16,"_",$A$3,"__",$M24),all_ref!$A:$A,0),5),0)</f>
        <v>0</v>
      </c>
      <c r="Q24" s="106">
        <f>ROUND((1/1000)*INDEX(all_ref!$A:$J, MATCH(CONCATENATE(Q$16,"_",$A$3,"__",$M24),all_ref!$A:$A,0),5),0)</f>
        <v>35</v>
      </c>
      <c r="R24" s="14"/>
    </row>
    <row r="25" spans="1:18" x14ac:dyDescent="0.35">
      <c r="A25" s="9">
        <v>8</v>
      </c>
      <c r="B25" s="14">
        <v>8</v>
      </c>
      <c r="C25" s="106">
        <f>ROUND((1/1000)*INDEX(all!$A:$J, MATCH(CONCATENATE(C$16,"_",$A$3,"__",$A25),all!$A:$A,0),5),0)</f>
        <v>44</v>
      </c>
      <c r="D25" s="106">
        <f>ROUND((1/1000)*INDEX(all!$A:$J, MATCH(CONCATENATE(D$16,"_",$A$3,"__",$A25),all!$A:$A,0),5),0)</f>
        <v>9</v>
      </c>
      <c r="E25" s="106">
        <f>ROUND((1/1000)*INDEX(all!$A:$J, MATCH(CONCATENATE(E$16,"_",$A$3,"__",$A25),all!$A:$A,0),5),0)</f>
        <v>68</v>
      </c>
      <c r="M25" s="14">
        <v>8</v>
      </c>
      <c r="N25" s="14">
        <v>8</v>
      </c>
      <c r="O25" s="106">
        <f>ROUND((1/1000)*INDEX(all_ref!$A:$J, MATCH(CONCATENATE(O$16,"_",$A$3,"__",$M25),all_ref!$A:$A,0),5),0)</f>
        <v>0</v>
      </c>
      <c r="P25" s="106">
        <f>ROUND((1/1000)*INDEX(all_ref!$A:$J, MATCH(CONCATENATE(P$16,"_",$A$3,"__",$M25),all_ref!$A:$A,0),5),0)</f>
        <v>0</v>
      </c>
      <c r="Q25" s="106">
        <f>ROUND((1/1000)*INDEX(all_ref!$A:$J, MATCH(CONCATENATE(Q$16,"_",$A$3,"__",$M25),all_ref!$A:$A,0),5),0)</f>
        <v>66</v>
      </c>
      <c r="R25" s="14"/>
    </row>
    <row r="26" spans="1:18" x14ac:dyDescent="0.35">
      <c r="A26" s="9">
        <v>9</v>
      </c>
      <c r="B26" s="14">
        <v>9</v>
      </c>
      <c r="C26" s="106">
        <f>ROUND((1/1000)*INDEX(all!$A:$J, MATCH(CONCATENATE(C$16,"_",$A$3,"__",$A26),all!$A:$A,0),5),0)</f>
        <v>68</v>
      </c>
      <c r="D26" s="106">
        <f>ROUND((1/1000)*INDEX(all!$A:$J, MATCH(CONCATENATE(D$16,"_",$A$3,"__",$A26),all!$A:$A,0),5),0)</f>
        <v>33</v>
      </c>
      <c r="E26" s="106">
        <f>ROUND((1/1000)*INDEX(all!$A:$J, MATCH(CONCATENATE(E$16,"_",$A$3,"__",$A26),all!$A:$A,0),5),0)</f>
        <v>81</v>
      </c>
      <c r="M26" s="14">
        <v>9</v>
      </c>
      <c r="N26" s="14">
        <v>9</v>
      </c>
      <c r="O26" s="106">
        <f>ROUND((1/1000)*INDEX(all_ref!$A:$J, MATCH(CONCATENATE(O$16,"_",$A$3,"__",$M26),all_ref!$A:$A,0),5),0)</f>
        <v>3</v>
      </c>
      <c r="P26" s="106">
        <f>ROUND((1/1000)*INDEX(all_ref!$A:$J, MATCH(CONCATENATE(P$16,"_",$A$3,"__",$M26),all_ref!$A:$A,0),5),0)</f>
        <v>3</v>
      </c>
      <c r="Q26" s="106">
        <f>ROUND((1/1000)*INDEX(all_ref!$A:$J, MATCH(CONCATENATE(Q$16,"_",$A$3,"__",$M26),all_ref!$A:$A,0),5),0)</f>
        <v>72</v>
      </c>
      <c r="R26" s="14"/>
    </row>
    <row r="27" spans="1:18" x14ac:dyDescent="0.35">
      <c r="A27" s="9">
        <v>10</v>
      </c>
      <c r="B27" s="14" t="s">
        <v>794</v>
      </c>
      <c r="C27" s="106">
        <f>ROUND((1/1000)*INDEX(all!$A:$J, MATCH(CONCATENATE(C$16,"_",$A$3,"__",$A27),all!$A:$A,0),5),0)</f>
        <v>175</v>
      </c>
      <c r="D27" s="106">
        <f>ROUND((1/1000)*INDEX(all!$A:$J, MATCH(CONCATENATE(D$16,"_",$A$3,"__",$A27),all!$A:$A,0),5),0)</f>
        <v>210</v>
      </c>
      <c r="E27" s="106">
        <f>ROUND((1/1000)*INDEX(all!$A:$J, MATCH(CONCATENATE(E$16,"_",$A$3,"__",$A27),all!$A:$A,0),5),0)</f>
        <v>166</v>
      </c>
      <c r="M27" s="14">
        <v>10</v>
      </c>
      <c r="N27" s="14" t="s">
        <v>794</v>
      </c>
      <c r="O27" s="106">
        <f>ROUND((1/1000)*INDEX(all_ref!$A:$J, MATCH(CONCATENATE(O$16,"_",$A$3,"__",$M27),all_ref!$A:$A,0),5),0)</f>
        <v>60</v>
      </c>
      <c r="P27" s="106">
        <f>ROUND((1/1000)*INDEX(all_ref!$A:$J, MATCH(CONCATENATE(P$16,"_",$A$3,"__",$M27),all_ref!$A:$A,0),5),0)</f>
        <v>60</v>
      </c>
      <c r="Q27" s="106">
        <f>ROUND((1/1000)*INDEX(all_ref!$A:$J, MATCH(CONCATENATE(Q$16,"_",$A$3,"__",$M27),all_ref!$A:$A,0),5),0)</f>
        <v>122</v>
      </c>
      <c r="R27" s="14"/>
    </row>
    <row r="28" spans="1:18" x14ac:dyDescent="0.35">
      <c r="B28" s="38" t="s">
        <v>1632</v>
      </c>
      <c r="C28" s="107">
        <f>SUM(C18:C27)</f>
        <v>399</v>
      </c>
      <c r="D28" s="107">
        <f>SUM(D18:D27)</f>
        <v>260</v>
      </c>
      <c r="E28" s="107">
        <f>SUM(E18:E27)</f>
        <v>417</v>
      </c>
      <c r="M28" s="14"/>
      <c r="N28" s="38" t="s">
        <v>1632</v>
      </c>
      <c r="O28" s="107">
        <f>SUM(O18:O27)</f>
        <v>63</v>
      </c>
      <c r="P28" s="107">
        <f>SUM(P18:P27)</f>
        <v>63</v>
      </c>
      <c r="Q28" s="107">
        <f>SUM(Q18:Q27)</f>
        <v>361</v>
      </c>
      <c r="R28" s="14"/>
    </row>
  </sheetData>
  <mergeCells count="9">
    <mergeCell ref="D12:I12"/>
    <mergeCell ref="P10:U10"/>
    <mergeCell ref="P11:U11"/>
    <mergeCell ref="P12:U12"/>
    <mergeCell ref="B2:U2"/>
    <mergeCell ref="B4:I4"/>
    <mergeCell ref="N4:U4"/>
    <mergeCell ref="D10:I10"/>
    <mergeCell ref="D11:I11"/>
  </mergeCells>
  <phoneticPr fontId="0" type="noConversion"/>
  <dataValidations count="2">
    <dataValidation type="list" allowBlank="1" showInputMessage="1" showErrorMessage="1" sqref="D10:I12" xr:uid="{00000000-0002-0000-1300-000000000000}">
      <formula1>coberturas</formula1>
    </dataValidation>
    <dataValidation type="list" allowBlank="1" showInputMessage="1" showErrorMessage="1" sqref="P12:U12 P10:U10 P11:U11" xr:uid="{00000000-0002-0000-1300-000001000000}">
      <formula1>coberturas2</formula1>
    </dataValidation>
  </dataValidations>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1"/>
  <dimension ref="A1:AI20"/>
  <sheetViews>
    <sheetView zoomScale="85" zoomScaleNormal="85" workbookViewId="0">
      <selection activeCell="G7" sqref="G7"/>
    </sheetView>
  </sheetViews>
  <sheetFormatPr defaultRowHeight="14.5" x14ac:dyDescent="0.35"/>
  <cols>
    <col min="5" max="5" width="12" bestFit="1" customWidth="1"/>
    <col min="6" max="7" width="11.08984375" bestFit="1" customWidth="1"/>
    <col min="9" max="9" width="9.90625" customWidth="1"/>
    <col min="11" max="11" width="10.6328125" bestFit="1" customWidth="1"/>
    <col min="12" max="12" width="15.90625" bestFit="1" customWidth="1"/>
    <col min="14" max="14" width="13.453125" customWidth="1"/>
  </cols>
  <sheetData>
    <row r="1" spans="1:35" x14ac:dyDescent="0.35">
      <c r="A1" t="s">
        <v>40</v>
      </c>
      <c r="B1" t="s">
        <v>1043</v>
      </c>
      <c r="C1" t="s">
        <v>1086</v>
      </c>
      <c r="D1" t="s">
        <v>1087</v>
      </c>
      <c r="E1" t="s">
        <v>1088</v>
      </c>
      <c r="F1" t="s">
        <v>1089</v>
      </c>
      <c r="G1" t="s">
        <v>1085</v>
      </c>
      <c r="H1" t="s">
        <v>1090</v>
      </c>
      <c r="I1" t="s">
        <v>4354</v>
      </c>
      <c r="J1" t="s">
        <v>4355</v>
      </c>
      <c r="K1" t="s">
        <v>4356</v>
      </c>
      <c r="L1" t="s">
        <v>4875</v>
      </c>
      <c r="M1" t="s">
        <v>1044</v>
      </c>
      <c r="N1" t="s">
        <v>7623</v>
      </c>
      <c r="O1" t="s">
        <v>7624</v>
      </c>
      <c r="P1" t="s">
        <v>7625</v>
      </c>
      <c r="Q1" t="s">
        <v>1045</v>
      </c>
      <c r="R1" t="s">
        <v>1046</v>
      </c>
      <c r="S1" t="s">
        <v>1047</v>
      </c>
      <c r="T1" t="s">
        <v>1048</v>
      </c>
      <c r="U1" t="s">
        <v>1049</v>
      </c>
      <c r="V1" t="s">
        <v>1061</v>
      </c>
      <c r="W1" t="s">
        <v>1062</v>
      </c>
      <c r="X1" t="s">
        <v>1122</v>
      </c>
      <c r="Y1" t="s">
        <v>1123</v>
      </c>
      <c r="Z1" t="s">
        <v>1124</v>
      </c>
      <c r="AA1" t="s">
        <v>1125</v>
      </c>
      <c r="AB1" t="s">
        <v>4876</v>
      </c>
      <c r="AC1" t="s">
        <v>4877</v>
      </c>
      <c r="AD1" t="s">
        <v>4878</v>
      </c>
      <c r="AE1" t="s">
        <v>1063</v>
      </c>
      <c r="AF1" t="s">
        <v>1064</v>
      </c>
      <c r="AG1" t="s">
        <v>1065</v>
      </c>
      <c r="AH1" t="s">
        <v>1060</v>
      </c>
      <c r="AI1" t="s">
        <v>1042</v>
      </c>
    </row>
    <row r="2" spans="1:35" x14ac:dyDescent="0.35">
      <c r="A2" s="103">
        <v>1</v>
      </c>
      <c r="B2" s="103">
        <v>0</v>
      </c>
      <c r="C2" s="103">
        <v>0</v>
      </c>
      <c r="D2" s="103">
        <v>0</v>
      </c>
      <c r="E2" s="103">
        <v>1932</v>
      </c>
      <c r="F2" s="103">
        <v>594</v>
      </c>
      <c r="G2" s="103">
        <v>2526</v>
      </c>
      <c r="H2" s="103">
        <v>2526</v>
      </c>
      <c r="I2" s="103">
        <v>2794</v>
      </c>
      <c r="J2" s="103">
        <v>0</v>
      </c>
      <c r="K2" s="103">
        <v>268</v>
      </c>
      <c r="L2" s="103">
        <v>268</v>
      </c>
      <c r="M2" s="103">
        <v>0</v>
      </c>
      <c r="N2" s="103">
        <v>386627135.86548001</v>
      </c>
      <c r="O2" s="103">
        <v>139379248.11416</v>
      </c>
      <c r="P2" s="103">
        <v>0</v>
      </c>
      <c r="Q2" s="103">
        <v>152351</v>
      </c>
      <c r="R2" s="103">
        <v>0</v>
      </c>
      <c r="S2" s="103">
        <v>0</v>
      </c>
      <c r="T2" s="103">
        <v>0</v>
      </c>
      <c r="U2" s="103">
        <v>0</v>
      </c>
      <c r="V2" s="103">
        <v>4717721.9357887181</v>
      </c>
      <c r="W2" s="103">
        <v>631735.50256407447</v>
      </c>
      <c r="X2" s="103"/>
      <c r="Y2" s="103">
        <v>3.9999999105930328E-2</v>
      </c>
      <c r="Z2" s="103">
        <v>7.9999998211860657E-2</v>
      </c>
      <c r="AA2" s="103"/>
      <c r="AB2" s="103"/>
      <c r="AC2" s="103">
        <v>7.0999998116727031E-3</v>
      </c>
      <c r="AD2" s="103">
        <v>4.5191013695475506E-2</v>
      </c>
      <c r="AE2" s="103">
        <v>68432430.231571198</v>
      </c>
      <c r="AF2" s="103">
        <v>1000000</v>
      </c>
      <c r="AG2" s="103">
        <v>0.56432092189788818</v>
      </c>
      <c r="AH2" s="103">
        <v>265822.60027527803</v>
      </c>
      <c r="AI2" t="s">
        <v>54</v>
      </c>
    </row>
    <row r="3" spans="1:35" x14ac:dyDescent="0.35">
      <c r="A3" s="103">
        <v>2</v>
      </c>
      <c r="B3" s="103">
        <v>0</v>
      </c>
      <c r="C3" s="103">
        <v>0</v>
      </c>
      <c r="D3" s="103">
        <v>0</v>
      </c>
      <c r="E3" s="103">
        <v>814</v>
      </c>
      <c r="F3" s="103">
        <v>122</v>
      </c>
      <c r="G3" s="103">
        <v>936</v>
      </c>
      <c r="H3" s="103">
        <v>936</v>
      </c>
      <c r="I3" s="103">
        <v>1002</v>
      </c>
      <c r="J3" s="103">
        <v>0</v>
      </c>
      <c r="K3" s="103">
        <v>66</v>
      </c>
      <c r="L3" s="103">
        <v>66</v>
      </c>
      <c r="M3" s="103">
        <v>0</v>
      </c>
      <c r="N3" s="103">
        <v>10971349.982800001</v>
      </c>
      <c r="O3" s="103">
        <v>11109857.6296</v>
      </c>
      <c r="P3" s="103">
        <v>0</v>
      </c>
      <c r="Q3" s="103">
        <v>194991</v>
      </c>
      <c r="R3" s="103">
        <v>0</v>
      </c>
      <c r="S3" s="103">
        <v>0</v>
      </c>
      <c r="T3" s="103">
        <v>0</v>
      </c>
      <c r="U3" s="103">
        <v>0</v>
      </c>
      <c r="V3" s="103">
        <v>7493223.23760664</v>
      </c>
      <c r="W3" s="103">
        <v>1288012.3222174281</v>
      </c>
      <c r="X3" s="103"/>
      <c r="Y3" s="103">
        <v>3.9999999105930328E-2</v>
      </c>
      <c r="Z3" s="103">
        <v>7.9999998211860657E-2</v>
      </c>
      <c r="AA3" s="103"/>
      <c r="AB3" s="103"/>
      <c r="AC3" s="103">
        <v>7.1000002070426135E-3</v>
      </c>
      <c r="AD3" s="103">
        <v>4.2595271006758743E-2</v>
      </c>
      <c r="AE3" s="103">
        <v>27097626.657272816</v>
      </c>
      <c r="AF3" s="103">
        <v>3429317.1399999997</v>
      </c>
      <c r="AG3" s="103">
        <v>0.5160592794418335</v>
      </c>
      <c r="AH3" s="103">
        <v>718294.98898124951</v>
      </c>
      <c r="AI3" t="s">
        <v>54</v>
      </c>
    </row>
    <row r="4" spans="1:35" x14ac:dyDescent="0.35">
      <c r="A4" s="103">
        <v>3</v>
      </c>
      <c r="B4" s="103">
        <v>0</v>
      </c>
      <c r="C4" s="103">
        <v>0</v>
      </c>
      <c r="D4" s="103">
        <v>0</v>
      </c>
      <c r="E4" s="103">
        <v>1982</v>
      </c>
      <c r="F4" s="103">
        <v>916</v>
      </c>
      <c r="G4" s="103">
        <v>2898</v>
      </c>
      <c r="H4" s="103">
        <v>2898</v>
      </c>
      <c r="I4" s="103">
        <v>3882</v>
      </c>
      <c r="J4" s="103">
        <v>0</v>
      </c>
      <c r="K4" s="103">
        <v>984</v>
      </c>
      <c r="L4" s="103">
        <v>984</v>
      </c>
      <c r="M4" s="103">
        <v>0</v>
      </c>
      <c r="N4" s="103">
        <v>83557860.643440008</v>
      </c>
      <c r="O4" s="103">
        <v>251976444.43439999</v>
      </c>
      <c r="P4" s="103">
        <v>0</v>
      </c>
      <c r="Q4" s="103">
        <v>228233</v>
      </c>
      <c r="R4" s="103">
        <v>0</v>
      </c>
      <c r="S4" s="103">
        <v>0</v>
      </c>
      <c r="T4" s="103">
        <v>0</v>
      </c>
      <c r="U4" s="103">
        <v>0</v>
      </c>
      <c r="V4" s="103">
        <v>11309097.991566772</v>
      </c>
      <c r="W4" s="103">
        <v>1432210.1138546707</v>
      </c>
      <c r="X4" s="103"/>
      <c r="Y4" s="103">
        <v>3.9999999105930328E-2</v>
      </c>
      <c r="Z4" s="103">
        <v>7.9999998211860657E-2</v>
      </c>
      <c r="AA4" s="103"/>
      <c r="AB4" s="103"/>
      <c r="AC4" s="103">
        <v>7.0999998948978217E-3</v>
      </c>
      <c r="AD4" s="103">
        <v>3.8117831312079298E-2</v>
      </c>
      <c r="AE4" s="103">
        <v>38922814.1107025</v>
      </c>
      <c r="AF4" s="103">
        <v>3818181.8181818184</v>
      </c>
      <c r="AG4" s="103">
        <v>0.5160592794418335</v>
      </c>
      <c r="AH4" s="103">
        <v>1149268.0430412292</v>
      </c>
      <c r="AI4" t="s">
        <v>54</v>
      </c>
    </row>
    <row r="5" spans="1:35" x14ac:dyDescent="0.35">
      <c r="A5" s="103">
        <v>4</v>
      </c>
      <c r="B5" s="103">
        <v>0</v>
      </c>
      <c r="C5" s="103">
        <v>0</v>
      </c>
      <c r="D5" s="103">
        <v>120</v>
      </c>
      <c r="E5" s="103">
        <v>3528</v>
      </c>
      <c r="F5" s="103">
        <v>300</v>
      </c>
      <c r="G5" s="103">
        <v>3679</v>
      </c>
      <c r="H5" s="103">
        <v>3799</v>
      </c>
      <c r="I5" s="103">
        <v>6023</v>
      </c>
      <c r="J5" s="103">
        <v>0</v>
      </c>
      <c r="K5" s="103">
        <v>2344</v>
      </c>
      <c r="L5" s="103">
        <v>2344</v>
      </c>
      <c r="M5" s="103">
        <v>0</v>
      </c>
      <c r="N5" s="103">
        <v>164504962.48675999</v>
      </c>
      <c r="O5" s="103">
        <v>58048721.805119999</v>
      </c>
      <c r="P5" s="103">
        <v>4800000</v>
      </c>
      <c r="Q5" s="103">
        <v>238760</v>
      </c>
      <c r="R5" s="103">
        <v>298</v>
      </c>
      <c r="S5" s="103">
        <v>0</v>
      </c>
      <c r="T5" s="103">
        <v>0</v>
      </c>
      <c r="U5" s="103">
        <v>0</v>
      </c>
      <c r="V5" s="103">
        <v>14171071.716362745</v>
      </c>
      <c r="W5" s="103">
        <v>1675019.809640002</v>
      </c>
      <c r="X5" s="103"/>
      <c r="Y5" s="103">
        <v>3.9999999105930328E-2</v>
      </c>
      <c r="Z5" s="103">
        <v>7.9999998211860657E-2</v>
      </c>
      <c r="AA5" s="103">
        <v>2.0041095092892647E-2</v>
      </c>
      <c r="AB5" s="103"/>
      <c r="AC5" s="103">
        <v>7.0708190695342654E-3</v>
      </c>
      <c r="AD5" s="103">
        <v>2.5382598786002273E-2</v>
      </c>
      <c r="AE5" s="103">
        <v>52286115.391552448</v>
      </c>
      <c r="AF5" s="103">
        <v>4762940.3618181814</v>
      </c>
      <c r="AG5" s="103">
        <v>0.52951246500015259</v>
      </c>
      <c r="AH5" s="103">
        <v>1338289.2581876926</v>
      </c>
      <c r="AI5" t="s">
        <v>54</v>
      </c>
    </row>
    <row r="6" spans="1:35" x14ac:dyDescent="0.35">
      <c r="A6" s="103">
        <v>5</v>
      </c>
      <c r="B6" s="103">
        <v>0</v>
      </c>
      <c r="C6" s="103">
        <v>0</v>
      </c>
      <c r="D6" s="103">
        <v>0</v>
      </c>
      <c r="E6" s="103">
        <v>3620</v>
      </c>
      <c r="F6" s="103">
        <v>526</v>
      </c>
      <c r="G6" s="103">
        <v>4146</v>
      </c>
      <c r="H6" s="103">
        <v>4146</v>
      </c>
      <c r="I6" s="103">
        <v>7549</v>
      </c>
      <c r="J6" s="103">
        <v>0</v>
      </c>
      <c r="K6" s="103">
        <v>3403</v>
      </c>
      <c r="L6" s="103">
        <v>3403</v>
      </c>
      <c r="M6" s="103">
        <v>0</v>
      </c>
      <c r="N6" s="103">
        <v>276582393.65556002</v>
      </c>
      <c r="O6" s="103">
        <v>12598113.478080001</v>
      </c>
      <c r="P6" s="103">
        <v>0</v>
      </c>
      <c r="Q6" s="103">
        <v>269971</v>
      </c>
      <c r="R6" s="103">
        <v>2047</v>
      </c>
      <c r="S6" s="103">
        <v>0</v>
      </c>
      <c r="T6" s="103">
        <v>0</v>
      </c>
      <c r="U6" s="103">
        <v>0</v>
      </c>
      <c r="V6" s="103">
        <v>17021694.676719811</v>
      </c>
      <c r="W6" s="103">
        <v>1713213.3842172171</v>
      </c>
      <c r="X6" s="103"/>
      <c r="Y6" s="103">
        <v>3.9999999105930328E-2</v>
      </c>
      <c r="Z6" s="103">
        <v>7.9999998211860657E-2</v>
      </c>
      <c r="AA6" s="103"/>
      <c r="AB6" s="103"/>
      <c r="AC6" s="103">
        <v>7.0999998973958018E-3</v>
      </c>
      <c r="AD6" s="103">
        <v>2.490396516511454E-2</v>
      </c>
      <c r="AE6" s="103">
        <v>69670724.153518677</v>
      </c>
      <c r="AF6" s="103">
        <v>4724191.041818182</v>
      </c>
      <c r="AG6" s="103">
        <v>0.52951246500015259</v>
      </c>
      <c r="AH6" s="103">
        <v>1592962.1607167022</v>
      </c>
      <c r="AI6" t="s">
        <v>54</v>
      </c>
    </row>
    <row r="7" spans="1:35" x14ac:dyDescent="0.35">
      <c r="A7" s="103">
        <v>6</v>
      </c>
      <c r="B7" s="103">
        <v>391</v>
      </c>
      <c r="C7" s="103">
        <v>299</v>
      </c>
      <c r="D7" s="103">
        <v>380</v>
      </c>
      <c r="E7" s="103">
        <v>5501</v>
      </c>
      <c r="F7" s="103">
        <v>657</v>
      </c>
      <c r="G7" s="103">
        <v>6457</v>
      </c>
      <c r="H7" s="103">
        <v>6837</v>
      </c>
      <c r="I7" s="103">
        <v>13480</v>
      </c>
      <c r="J7" s="103">
        <v>0</v>
      </c>
      <c r="K7" s="103">
        <v>7129</v>
      </c>
      <c r="L7" s="103">
        <v>7129</v>
      </c>
      <c r="M7" s="103">
        <v>40720791.210983321</v>
      </c>
      <c r="N7" s="103">
        <v>312363177.76151997</v>
      </c>
      <c r="O7" s="103">
        <v>42380011.530279517</v>
      </c>
      <c r="P7" s="103">
        <v>13480000</v>
      </c>
      <c r="Q7" s="103">
        <v>295767</v>
      </c>
      <c r="R7" s="103">
        <v>7488</v>
      </c>
      <c r="S7" s="103">
        <v>1412</v>
      </c>
      <c r="T7" s="103">
        <v>0</v>
      </c>
      <c r="U7" s="103">
        <v>0</v>
      </c>
      <c r="V7" s="103">
        <v>20001249.051092874</v>
      </c>
      <c r="W7" s="103">
        <v>1836983.6983441147</v>
      </c>
      <c r="X7" s="103">
        <v>1.6922890635387954E-2</v>
      </c>
      <c r="Y7" s="103">
        <v>3.9999999105930328E-2</v>
      </c>
      <c r="Z7" s="103">
        <v>7.9999998211860657E-2</v>
      </c>
      <c r="AA7" s="103">
        <v>2.2063542049574225E-2</v>
      </c>
      <c r="AB7" s="103"/>
      <c r="AC7" s="103">
        <v>6.981413926527763E-3</v>
      </c>
      <c r="AD7" s="103">
        <v>1.8050477241461676E-2</v>
      </c>
      <c r="AE7" s="103">
        <v>72863920.634519175</v>
      </c>
      <c r="AF7" s="103">
        <v>8590909.0909090899</v>
      </c>
      <c r="AG7" s="103">
        <v>0.52951246500015259</v>
      </c>
      <c r="AH7" s="103">
        <v>1771742.3514653053</v>
      </c>
      <c r="AI7" t="s">
        <v>54</v>
      </c>
    </row>
    <row r="8" spans="1:35" x14ac:dyDescent="0.35">
      <c r="A8" s="103">
        <v>7</v>
      </c>
      <c r="B8" s="103">
        <v>1101</v>
      </c>
      <c r="C8" s="103">
        <v>1101</v>
      </c>
      <c r="D8" s="103">
        <v>1089</v>
      </c>
      <c r="E8" s="103">
        <v>5188</v>
      </c>
      <c r="F8" s="103">
        <v>1713</v>
      </c>
      <c r="G8" s="103">
        <v>7880</v>
      </c>
      <c r="H8" s="103">
        <v>8793</v>
      </c>
      <c r="I8" s="103">
        <v>16799</v>
      </c>
      <c r="J8" s="103">
        <v>948</v>
      </c>
      <c r="K8" s="103">
        <v>8186</v>
      </c>
      <c r="L8" s="103">
        <v>9310</v>
      </c>
      <c r="M8" s="103">
        <v>106246989.93136688</v>
      </c>
      <c r="N8" s="103">
        <v>536158965.64144003</v>
      </c>
      <c r="O8" s="103">
        <v>244649066.72902277</v>
      </c>
      <c r="P8" s="103">
        <v>53938660.480000004</v>
      </c>
      <c r="Q8" s="103">
        <v>324016</v>
      </c>
      <c r="R8" s="103">
        <v>11733</v>
      </c>
      <c r="S8" s="103">
        <v>1106</v>
      </c>
      <c r="T8" s="103">
        <v>0</v>
      </c>
      <c r="U8" s="103">
        <v>0</v>
      </c>
      <c r="V8" s="103">
        <v>24629987.819529507</v>
      </c>
      <c r="W8" s="103">
        <v>2101158.2517039822</v>
      </c>
      <c r="X8" s="103">
        <v>1.1737644946461477E-2</v>
      </c>
      <c r="Y8" s="103">
        <v>3.9999999105930328E-2</v>
      </c>
      <c r="Z8" s="103">
        <v>7.9999998211860657E-2</v>
      </c>
      <c r="AA8" s="103">
        <v>1.8244097615644349E-2</v>
      </c>
      <c r="AB8" s="103">
        <v>1.1800000460515131E-2</v>
      </c>
      <c r="AC8" s="103">
        <v>6.9689469959672585E-3</v>
      </c>
      <c r="AD8" s="103">
        <v>2.1014869475201741E-2</v>
      </c>
      <c r="AE8" s="103">
        <v>89909295.034587651</v>
      </c>
      <c r="AF8" s="103">
        <v>9545454.5454545449</v>
      </c>
      <c r="AG8" s="103">
        <v>0.52951246500015259</v>
      </c>
      <c r="AH8" s="103">
        <v>3336789.5245096623</v>
      </c>
      <c r="AI8" t="s">
        <v>54</v>
      </c>
    </row>
    <row r="9" spans="1:35" x14ac:dyDescent="0.35">
      <c r="A9" s="103">
        <v>8</v>
      </c>
      <c r="B9" s="103">
        <v>1829</v>
      </c>
      <c r="C9" s="103">
        <v>635</v>
      </c>
      <c r="D9" s="103">
        <v>3397</v>
      </c>
      <c r="E9" s="103">
        <v>11948</v>
      </c>
      <c r="F9" s="103">
        <v>1890</v>
      </c>
      <c r="G9" s="103">
        <v>13735</v>
      </c>
      <c r="H9" s="103">
        <v>17132</v>
      </c>
      <c r="I9" s="103">
        <v>32216</v>
      </c>
      <c r="J9" s="103">
        <v>2562</v>
      </c>
      <c r="K9" s="103">
        <v>16942</v>
      </c>
      <c r="L9" s="103">
        <v>19504</v>
      </c>
      <c r="M9" s="103">
        <v>107870925.26802915</v>
      </c>
      <c r="N9" s="103">
        <v>614242095.75084007</v>
      </c>
      <c r="O9" s="103">
        <v>174278567.14218631</v>
      </c>
      <c r="P9" s="103">
        <v>230004847.12</v>
      </c>
      <c r="Q9" s="103">
        <v>328122</v>
      </c>
      <c r="R9" s="103">
        <v>31070</v>
      </c>
      <c r="S9" s="103">
        <v>7292</v>
      </c>
      <c r="T9" s="103">
        <v>0</v>
      </c>
      <c r="U9" s="103">
        <v>0</v>
      </c>
      <c r="V9" s="103">
        <v>27937088.713589255</v>
      </c>
      <c r="W9" s="103">
        <v>2262594.2738317382</v>
      </c>
      <c r="X9" s="103">
        <v>1.9024374501735677E-2</v>
      </c>
      <c r="Y9" s="103">
        <v>3.9999999105930328E-2</v>
      </c>
      <c r="Z9" s="103">
        <v>7.9999998211860657E-2</v>
      </c>
      <c r="AA9" s="103">
        <v>1.6960328348059935E-2</v>
      </c>
      <c r="AB9" s="103">
        <v>1.2183888696788882E-2</v>
      </c>
      <c r="AC9" s="103">
        <v>6.7851257474841938E-3</v>
      </c>
      <c r="AD9" s="103">
        <v>1.9063858948991003E-2</v>
      </c>
      <c r="AE9" s="103">
        <v>76494217.471978784</v>
      </c>
      <c r="AF9" s="103">
        <v>11431056.967272729</v>
      </c>
      <c r="AG9" s="103">
        <v>0.45218947529792786</v>
      </c>
      <c r="AH9" s="103">
        <v>4233098.1380240945</v>
      </c>
      <c r="AI9" t="s">
        <v>54</v>
      </c>
    </row>
    <row r="10" spans="1:35" x14ac:dyDescent="0.35">
      <c r="A10" s="103">
        <v>9</v>
      </c>
      <c r="B10" s="103">
        <v>7291</v>
      </c>
      <c r="C10" s="103">
        <v>4928</v>
      </c>
      <c r="D10" s="103">
        <v>5978</v>
      </c>
      <c r="E10" s="103">
        <v>12048</v>
      </c>
      <c r="F10" s="103">
        <v>3468</v>
      </c>
      <c r="G10" s="103">
        <v>19259</v>
      </c>
      <c r="H10" s="103">
        <v>24904</v>
      </c>
      <c r="I10" s="103">
        <v>41638</v>
      </c>
      <c r="J10" s="103">
        <v>4643</v>
      </c>
      <c r="K10" s="103">
        <v>18780</v>
      </c>
      <c r="L10" s="103">
        <v>24282</v>
      </c>
      <c r="M10" s="103">
        <v>672172997.07467628</v>
      </c>
      <c r="N10" s="103">
        <v>881961181.76848006</v>
      </c>
      <c r="O10" s="103">
        <v>6184685818.7396593</v>
      </c>
      <c r="P10" s="103">
        <v>383393630.63</v>
      </c>
      <c r="Q10" s="103">
        <v>326527</v>
      </c>
      <c r="R10" s="103">
        <v>51095</v>
      </c>
      <c r="S10" s="103">
        <v>21617</v>
      </c>
      <c r="T10" s="103">
        <v>517</v>
      </c>
      <c r="U10" s="103">
        <v>0</v>
      </c>
      <c r="V10" s="103">
        <v>38035537.163745016</v>
      </c>
      <c r="W10" s="103">
        <v>2820248.572846421</v>
      </c>
      <c r="X10" s="103">
        <v>1.433324575832144E-2</v>
      </c>
      <c r="Y10" s="103">
        <v>3.9999999105930328E-2</v>
      </c>
      <c r="Z10" s="103">
        <v>7.9999998211860657E-2</v>
      </c>
      <c r="AA10" s="103">
        <v>1.5788894552050743E-2</v>
      </c>
      <c r="AB10" s="103">
        <v>1.1855206450090354E-2</v>
      </c>
      <c r="AC10" s="103">
        <v>6.6969808193681948E-3</v>
      </c>
      <c r="AD10" s="103">
        <v>1.6554897987607214E-2</v>
      </c>
      <c r="AE10" s="103">
        <v>1072080385.0638896</v>
      </c>
      <c r="AF10" s="103">
        <v>19090909.09090909</v>
      </c>
      <c r="AG10" s="103">
        <v>0.45218947529792786</v>
      </c>
      <c r="AH10" s="103">
        <v>4920287.2894434333</v>
      </c>
      <c r="AI10" t="s">
        <v>54</v>
      </c>
    </row>
    <row r="11" spans="1:35" x14ac:dyDescent="0.35">
      <c r="A11" s="103">
        <v>10</v>
      </c>
      <c r="B11" s="103">
        <v>60179</v>
      </c>
      <c r="C11" s="103">
        <v>28944</v>
      </c>
      <c r="D11" s="103">
        <v>12842</v>
      </c>
      <c r="E11" s="103">
        <v>25447</v>
      </c>
      <c r="F11" s="103">
        <v>6098</v>
      </c>
      <c r="G11" s="103">
        <v>57245</v>
      </c>
      <c r="H11" s="103">
        <v>69185</v>
      </c>
      <c r="I11" s="103">
        <v>138741</v>
      </c>
      <c r="J11" s="103">
        <v>48411</v>
      </c>
      <c r="K11" s="103">
        <v>39411</v>
      </c>
      <c r="L11" s="103">
        <v>86215</v>
      </c>
      <c r="M11" s="103">
        <v>29190758619.049385</v>
      </c>
      <c r="N11" s="103">
        <v>2824127519.70644</v>
      </c>
      <c r="O11" s="103">
        <v>1487571465.9720757</v>
      </c>
      <c r="P11" s="103">
        <v>2782562576.4850006</v>
      </c>
      <c r="Q11" s="103">
        <v>194879</v>
      </c>
      <c r="R11" s="103">
        <v>73246</v>
      </c>
      <c r="S11" s="103">
        <v>83603</v>
      </c>
      <c r="T11" s="103">
        <v>22340</v>
      </c>
      <c r="U11" s="103">
        <v>24834</v>
      </c>
      <c r="V11" s="103">
        <v>64597882.578545593</v>
      </c>
      <c r="W11" s="103">
        <v>6459494.2130644573</v>
      </c>
      <c r="X11" s="103">
        <v>2.2435225413223993E-2</v>
      </c>
      <c r="Y11" s="103">
        <v>3.9999999105930328E-2</v>
      </c>
      <c r="Z11" s="103">
        <v>7.9999998211860657E-2</v>
      </c>
      <c r="AA11" s="103">
        <v>2.1967529801713043E-2</v>
      </c>
      <c r="AB11" s="103">
        <v>1.2369170479627037E-2</v>
      </c>
      <c r="AC11" s="103">
        <v>6.4040267958903078E-3</v>
      </c>
      <c r="AD11" s="103">
        <v>2.5691583866946869E-2</v>
      </c>
      <c r="AE11" s="103">
        <v>777066657.93536472</v>
      </c>
      <c r="AF11" s="103">
        <v>260955152</v>
      </c>
      <c r="AG11" s="103">
        <v>0.52951246500015259</v>
      </c>
      <c r="AH11" s="103">
        <v>6550385.8208656311</v>
      </c>
      <c r="AI11" t="s">
        <v>54</v>
      </c>
    </row>
    <row r="12" spans="1:35" x14ac:dyDescent="0.35">
      <c r="A12" s="103"/>
      <c r="B12" s="103">
        <v>0</v>
      </c>
      <c r="C12" s="103">
        <v>0</v>
      </c>
      <c r="D12" s="103">
        <v>0</v>
      </c>
      <c r="E12" s="103">
        <v>0</v>
      </c>
      <c r="F12" s="103">
        <v>0</v>
      </c>
      <c r="G12" s="103">
        <v>0</v>
      </c>
      <c r="H12" s="103">
        <v>0</v>
      </c>
      <c r="I12" s="103">
        <v>11169</v>
      </c>
      <c r="J12" s="103">
        <v>11169</v>
      </c>
      <c r="K12" s="103">
        <v>0</v>
      </c>
      <c r="L12" s="103">
        <v>11169</v>
      </c>
      <c r="M12" s="103">
        <v>0</v>
      </c>
      <c r="N12" s="103">
        <v>0</v>
      </c>
      <c r="O12" s="103">
        <v>0</v>
      </c>
      <c r="P12" s="103">
        <v>0</v>
      </c>
      <c r="Q12" s="103">
        <v>0</v>
      </c>
      <c r="R12" s="103">
        <v>0</v>
      </c>
      <c r="S12" s="103">
        <v>0</v>
      </c>
      <c r="T12" s="103">
        <v>0</v>
      </c>
      <c r="U12" s="103">
        <v>0</v>
      </c>
      <c r="V12" s="103"/>
      <c r="W12" s="103"/>
      <c r="X12" s="103"/>
      <c r="Y12" s="103"/>
      <c r="Z12" s="103"/>
      <c r="AA12" s="103"/>
      <c r="AB12" s="103"/>
      <c r="AC12" s="103"/>
      <c r="AD12" s="103"/>
      <c r="AE12" s="103"/>
      <c r="AF12" s="103"/>
      <c r="AG12" s="103"/>
      <c r="AH12" s="103"/>
      <c r="AI12" t="s">
        <v>1050</v>
      </c>
    </row>
    <row r="13" spans="1:35" x14ac:dyDescent="0.35">
      <c r="A13" s="103"/>
      <c r="B13" s="103">
        <v>0</v>
      </c>
      <c r="C13" s="103">
        <v>0</v>
      </c>
      <c r="D13" s="103">
        <v>0</v>
      </c>
      <c r="E13" s="103">
        <v>0</v>
      </c>
      <c r="F13" s="103">
        <v>0</v>
      </c>
      <c r="G13" s="103">
        <v>0</v>
      </c>
      <c r="H13" s="103">
        <v>0</v>
      </c>
      <c r="I13" s="103">
        <v>4420</v>
      </c>
      <c r="J13" s="103">
        <v>4420</v>
      </c>
      <c r="K13" s="103">
        <v>0</v>
      </c>
      <c r="L13" s="103">
        <v>4420</v>
      </c>
      <c r="M13" s="103">
        <v>0</v>
      </c>
      <c r="N13" s="103">
        <v>0</v>
      </c>
      <c r="O13" s="103">
        <v>0</v>
      </c>
      <c r="P13" s="103">
        <v>0</v>
      </c>
      <c r="Q13" s="103">
        <v>22937</v>
      </c>
      <c r="R13" s="103">
        <v>0</v>
      </c>
      <c r="S13" s="103">
        <v>0</v>
      </c>
      <c r="T13" s="103">
        <v>0</v>
      </c>
      <c r="U13" s="103">
        <v>0</v>
      </c>
      <c r="V13" s="103"/>
      <c r="W13" s="103"/>
      <c r="X13" s="103"/>
      <c r="Y13" s="103"/>
      <c r="Z13" s="103"/>
      <c r="AA13" s="103"/>
      <c r="AB13" s="103"/>
      <c r="AC13" s="103"/>
      <c r="AD13" s="103"/>
      <c r="AE13" s="103"/>
      <c r="AF13" s="103"/>
      <c r="AG13" s="103"/>
      <c r="AH13" s="103"/>
      <c r="AI13" t="s">
        <v>1051</v>
      </c>
    </row>
    <row r="14" spans="1:35" x14ac:dyDescent="0.35">
      <c r="A14" s="103"/>
      <c r="B14" s="103">
        <v>0</v>
      </c>
      <c r="C14" s="103">
        <v>0</v>
      </c>
      <c r="D14" s="103">
        <v>0</v>
      </c>
      <c r="E14" s="103">
        <v>759</v>
      </c>
      <c r="F14" s="103">
        <v>984</v>
      </c>
      <c r="G14" s="103">
        <v>1157</v>
      </c>
      <c r="H14" s="103">
        <v>1157</v>
      </c>
      <c r="I14" s="103">
        <v>7962</v>
      </c>
      <c r="J14" s="103">
        <v>7009</v>
      </c>
      <c r="K14" s="103">
        <v>199</v>
      </c>
      <c r="L14" s="103">
        <v>7208</v>
      </c>
      <c r="M14" s="103">
        <v>0</v>
      </c>
      <c r="N14" s="103">
        <v>22991513.601440005</v>
      </c>
      <c r="O14" s="103">
        <v>60038005.762160003</v>
      </c>
      <c r="P14" s="103">
        <v>0</v>
      </c>
      <c r="Q14" s="103">
        <v>192350</v>
      </c>
      <c r="R14" s="103">
        <v>522</v>
      </c>
      <c r="S14" s="103">
        <v>0</v>
      </c>
      <c r="T14" s="103">
        <v>0</v>
      </c>
      <c r="U14" s="103">
        <v>0</v>
      </c>
      <c r="V14" s="103"/>
      <c r="W14" s="103"/>
      <c r="X14" s="103"/>
      <c r="Y14" s="103"/>
      <c r="Z14" s="103"/>
      <c r="AA14" s="103"/>
      <c r="AB14" s="103"/>
      <c r="AC14" s="103"/>
      <c r="AD14" s="103"/>
      <c r="AE14" s="103"/>
      <c r="AF14" s="103"/>
      <c r="AG14" s="103"/>
      <c r="AH14" s="103"/>
      <c r="AI14" t="s">
        <v>1052</v>
      </c>
    </row>
    <row r="15" spans="1:35" x14ac:dyDescent="0.35">
      <c r="A15" s="103"/>
      <c r="B15" s="103">
        <v>1237</v>
      </c>
      <c r="C15" s="103">
        <v>562</v>
      </c>
      <c r="D15" s="103">
        <v>1201</v>
      </c>
      <c r="E15" s="103">
        <v>1847</v>
      </c>
      <c r="F15" s="103">
        <v>1132</v>
      </c>
      <c r="G15" s="103">
        <v>3541</v>
      </c>
      <c r="H15" s="103">
        <v>4742</v>
      </c>
      <c r="I15" s="103">
        <v>9856</v>
      </c>
      <c r="J15" s="103">
        <v>3891</v>
      </c>
      <c r="K15" s="103">
        <v>2498</v>
      </c>
      <c r="L15" s="103">
        <v>6389</v>
      </c>
      <c r="M15" s="103">
        <v>117405639.59667103</v>
      </c>
      <c r="N15" s="103">
        <v>82685321.878199995</v>
      </c>
      <c r="O15" s="103">
        <v>34404419.243520007</v>
      </c>
      <c r="P15" s="103">
        <v>49460000</v>
      </c>
      <c r="Q15" s="103">
        <v>357818</v>
      </c>
      <c r="R15" s="103">
        <v>7042</v>
      </c>
      <c r="S15" s="103">
        <v>1185</v>
      </c>
      <c r="T15" s="103">
        <v>995</v>
      </c>
      <c r="U15" s="103">
        <v>206</v>
      </c>
      <c r="V15" s="103"/>
      <c r="W15" s="103"/>
      <c r="X15" s="103"/>
      <c r="Y15" s="103"/>
      <c r="Z15" s="103"/>
      <c r="AA15" s="103"/>
      <c r="AB15" s="103"/>
      <c r="AC15" s="103"/>
      <c r="AD15" s="103"/>
      <c r="AE15" s="103"/>
      <c r="AF15" s="103"/>
      <c r="AG15" s="103"/>
      <c r="AH15" s="103"/>
      <c r="AI15" t="s">
        <v>1053</v>
      </c>
    </row>
    <row r="16" spans="1:35" x14ac:dyDescent="0.35">
      <c r="A16" s="103"/>
      <c r="B16" s="103">
        <v>6506</v>
      </c>
      <c r="C16" s="103">
        <v>3366</v>
      </c>
      <c r="D16" s="103">
        <v>2291</v>
      </c>
      <c r="E16" s="103">
        <v>2105</v>
      </c>
      <c r="F16" s="103">
        <v>534</v>
      </c>
      <c r="G16" s="103">
        <v>5304</v>
      </c>
      <c r="H16" s="103">
        <v>7453</v>
      </c>
      <c r="I16" s="103">
        <v>18755</v>
      </c>
      <c r="J16" s="103">
        <v>4664</v>
      </c>
      <c r="K16" s="103">
        <v>8785</v>
      </c>
      <c r="L16" s="103">
        <v>13731</v>
      </c>
      <c r="M16" s="103">
        <v>606567275.93147969</v>
      </c>
      <c r="N16" s="103">
        <v>86587299.988879994</v>
      </c>
      <c r="O16" s="103">
        <v>139752956.93808001</v>
      </c>
      <c r="P16" s="103">
        <v>138698660.48000002</v>
      </c>
      <c r="Q16" s="103">
        <v>353475</v>
      </c>
      <c r="R16" s="103">
        <v>23184</v>
      </c>
      <c r="S16" s="103">
        <v>8415</v>
      </c>
      <c r="T16" s="103">
        <v>1125</v>
      </c>
      <c r="U16" s="103">
        <v>812</v>
      </c>
      <c r="V16" s="103"/>
      <c r="W16" s="103"/>
      <c r="X16" s="103"/>
      <c r="Y16" s="103"/>
      <c r="Z16" s="103"/>
      <c r="AA16" s="103"/>
      <c r="AB16" s="103"/>
      <c r="AC16" s="103"/>
      <c r="AD16" s="103"/>
      <c r="AE16" s="103"/>
      <c r="AF16" s="103"/>
      <c r="AG16" s="103"/>
      <c r="AH16" s="103"/>
      <c r="AI16" t="s">
        <v>1054</v>
      </c>
    </row>
    <row r="17" spans="1:35" x14ac:dyDescent="0.35">
      <c r="A17" s="103"/>
      <c r="B17" s="103">
        <v>13310</v>
      </c>
      <c r="C17" s="103">
        <v>8198</v>
      </c>
      <c r="D17" s="103">
        <v>1749</v>
      </c>
      <c r="E17" s="103">
        <v>4655</v>
      </c>
      <c r="F17" s="103">
        <v>1707</v>
      </c>
      <c r="G17" s="103">
        <v>14409</v>
      </c>
      <c r="H17" s="103">
        <v>16017</v>
      </c>
      <c r="I17" s="103">
        <v>30411</v>
      </c>
      <c r="J17" s="103">
        <v>5655</v>
      </c>
      <c r="K17" s="103">
        <v>11196</v>
      </c>
      <c r="L17" s="103">
        <v>16422</v>
      </c>
      <c r="M17" s="103">
        <v>8927977156.7163391</v>
      </c>
      <c r="N17" s="103">
        <v>284081637.5334</v>
      </c>
      <c r="O17" s="103">
        <v>372566365.75191998</v>
      </c>
      <c r="P17" s="103">
        <v>190547037.13000003</v>
      </c>
      <c r="Q17" s="103">
        <v>332751</v>
      </c>
      <c r="R17" s="103">
        <v>29702</v>
      </c>
      <c r="S17" s="103">
        <v>18290</v>
      </c>
      <c r="T17" s="103">
        <v>3008</v>
      </c>
      <c r="U17" s="103">
        <v>3245</v>
      </c>
      <c r="V17" s="103"/>
      <c r="W17" s="103"/>
      <c r="X17" s="103"/>
      <c r="Y17" s="103"/>
      <c r="Z17" s="103"/>
      <c r="AA17" s="103"/>
      <c r="AB17" s="103"/>
      <c r="AC17" s="103"/>
      <c r="AD17" s="103"/>
      <c r="AE17" s="103"/>
      <c r="AF17" s="103"/>
      <c r="AG17" s="103"/>
      <c r="AH17" s="103"/>
      <c r="AI17" t="s">
        <v>1055</v>
      </c>
    </row>
    <row r="18" spans="1:35" x14ac:dyDescent="0.35">
      <c r="A18" s="103"/>
      <c r="B18" s="103">
        <v>29816</v>
      </c>
      <c r="C18" s="103">
        <v>12069</v>
      </c>
      <c r="D18" s="103">
        <v>12678</v>
      </c>
      <c r="E18" s="103">
        <v>20755</v>
      </c>
      <c r="F18" s="103">
        <v>1825</v>
      </c>
      <c r="G18" s="103">
        <v>32019</v>
      </c>
      <c r="H18" s="103">
        <v>44587</v>
      </c>
      <c r="I18" s="103">
        <v>83736</v>
      </c>
      <c r="J18" s="103">
        <v>7621</v>
      </c>
      <c r="K18" s="103">
        <v>45383</v>
      </c>
      <c r="L18" s="103">
        <v>53124</v>
      </c>
      <c r="M18" s="103">
        <v>2623228133.9866924</v>
      </c>
      <c r="N18" s="103">
        <v>1379986453.73348</v>
      </c>
      <c r="O18" s="103">
        <v>3281712028.5615196</v>
      </c>
      <c r="P18" s="103">
        <v>1820790923.6100004</v>
      </c>
      <c r="Q18" s="103">
        <v>756477</v>
      </c>
      <c r="R18" s="103">
        <v>73946</v>
      </c>
      <c r="S18" s="103">
        <v>53494</v>
      </c>
      <c r="T18" s="103">
        <v>10528</v>
      </c>
      <c r="U18" s="103">
        <v>7422</v>
      </c>
      <c r="V18" s="103"/>
      <c r="W18" s="103"/>
      <c r="X18" s="103"/>
      <c r="Y18" s="103"/>
      <c r="Z18" s="103"/>
      <c r="AA18" s="103"/>
      <c r="AB18" s="103"/>
      <c r="AC18" s="103"/>
      <c r="AD18" s="103"/>
      <c r="AE18" s="103"/>
      <c r="AF18" s="103"/>
      <c r="AG18" s="103"/>
      <c r="AH18" s="103"/>
      <c r="AI18" t="s">
        <v>1056</v>
      </c>
    </row>
    <row r="19" spans="1:35" x14ac:dyDescent="0.35">
      <c r="A19" s="103"/>
      <c r="B19" s="103">
        <v>11977</v>
      </c>
      <c r="C19" s="103">
        <v>6186</v>
      </c>
      <c r="D19" s="103">
        <v>4651</v>
      </c>
      <c r="E19" s="103">
        <v>22534</v>
      </c>
      <c r="F19" s="103">
        <v>5010</v>
      </c>
      <c r="G19" s="103">
        <v>32646</v>
      </c>
      <c r="H19" s="103">
        <v>36560</v>
      </c>
      <c r="I19" s="103">
        <v>61925</v>
      </c>
      <c r="J19" s="103">
        <v>9967</v>
      </c>
      <c r="K19" s="103">
        <v>24541</v>
      </c>
      <c r="L19" s="103">
        <v>33861</v>
      </c>
      <c r="M19" s="103">
        <v>2000198221.0063262</v>
      </c>
      <c r="N19" s="103">
        <v>2449846124.0102401</v>
      </c>
      <c r="O19" s="103">
        <v>885293327.44095993</v>
      </c>
      <c r="P19" s="103">
        <v>1038886456.1100003</v>
      </c>
      <c r="Q19" s="103">
        <v>427104</v>
      </c>
      <c r="R19" s="103">
        <v>38273</v>
      </c>
      <c r="S19" s="103">
        <v>27934</v>
      </c>
      <c r="T19" s="103">
        <v>6703</v>
      </c>
      <c r="U19" s="103">
        <v>6799</v>
      </c>
      <c r="V19" s="103"/>
      <c r="W19" s="103"/>
      <c r="X19" s="103"/>
      <c r="Y19" s="103"/>
      <c r="Z19" s="103"/>
      <c r="AA19" s="103"/>
      <c r="AB19" s="103"/>
      <c r="AC19" s="103"/>
      <c r="AD19" s="103"/>
      <c r="AE19" s="103"/>
      <c r="AF19" s="103"/>
      <c r="AG19" s="103"/>
      <c r="AH19" s="103"/>
      <c r="AI19" t="s">
        <v>1057</v>
      </c>
    </row>
    <row r="20" spans="1:35" x14ac:dyDescent="0.35">
      <c r="A20" s="103"/>
      <c r="B20" s="103">
        <v>7945</v>
      </c>
      <c r="C20" s="103">
        <v>5526</v>
      </c>
      <c r="D20" s="103">
        <v>1236</v>
      </c>
      <c r="E20" s="103">
        <v>19353</v>
      </c>
      <c r="F20" s="103">
        <v>5092</v>
      </c>
      <c r="G20" s="103">
        <v>29685</v>
      </c>
      <c r="H20" s="103">
        <v>30640</v>
      </c>
      <c r="I20" s="103">
        <v>35890</v>
      </c>
      <c r="J20" s="103">
        <v>2168</v>
      </c>
      <c r="K20" s="103">
        <v>4911</v>
      </c>
      <c r="L20" s="103">
        <v>7181</v>
      </c>
      <c r="M20" s="103">
        <v>15842393895.296932</v>
      </c>
      <c r="N20" s="103">
        <v>1784918292.5171201</v>
      </c>
      <c r="O20" s="103">
        <v>3832910211.8764238</v>
      </c>
      <c r="P20" s="103">
        <v>229796637.38500005</v>
      </c>
      <c r="Q20" s="103">
        <v>110705</v>
      </c>
      <c r="R20" s="103">
        <v>4308</v>
      </c>
      <c r="S20" s="103">
        <v>5712</v>
      </c>
      <c r="T20" s="103">
        <v>498</v>
      </c>
      <c r="U20" s="103">
        <v>6350</v>
      </c>
      <c r="V20" s="103"/>
      <c r="W20" s="103"/>
      <c r="X20" s="103"/>
      <c r="Y20" s="103"/>
      <c r="Z20" s="103"/>
      <c r="AA20" s="103"/>
      <c r="AB20" s="103"/>
      <c r="AC20" s="103"/>
      <c r="AD20" s="103"/>
      <c r="AE20" s="103"/>
      <c r="AF20" s="103"/>
      <c r="AG20" s="103"/>
      <c r="AH20" s="103"/>
      <c r="AI20" t="s">
        <v>1058</v>
      </c>
    </row>
  </sheetData>
  <phoneticPr fontId="0" type="noConversion"/>
  <pageMargins left="0.75" right="0.75" top="1" bottom="1" header="0.5" footer="0.5"/>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2"/>
  <dimension ref="A1:AA20"/>
  <sheetViews>
    <sheetView workbookViewId="0">
      <selection activeCell="K1" sqref="K1"/>
    </sheetView>
  </sheetViews>
  <sheetFormatPr defaultRowHeight="14.5" x14ac:dyDescent="0.35"/>
  <sheetData>
    <row r="1" spans="1:27" x14ac:dyDescent="0.35">
      <c r="A1" t="s">
        <v>40</v>
      </c>
      <c r="B1" t="s">
        <v>1043</v>
      </c>
      <c r="C1" t="s">
        <v>1085</v>
      </c>
      <c r="D1" t="s">
        <v>1764</v>
      </c>
      <c r="E1" t="s">
        <v>4354</v>
      </c>
      <c r="F1" t="s">
        <v>4355</v>
      </c>
      <c r="G1" t="s">
        <v>4356</v>
      </c>
      <c r="H1" t="s">
        <v>4871</v>
      </c>
      <c r="I1" t="s">
        <v>4875</v>
      </c>
      <c r="J1" t="s">
        <v>1044</v>
      </c>
      <c r="K1" t="s">
        <v>1045</v>
      </c>
      <c r="L1" t="s">
        <v>1046</v>
      </c>
      <c r="M1" t="s">
        <v>1047</v>
      </c>
      <c r="N1" t="s">
        <v>1048</v>
      </c>
      <c r="O1" t="s">
        <v>1049</v>
      </c>
      <c r="P1" t="s">
        <v>1061</v>
      </c>
      <c r="Q1" t="s">
        <v>1062</v>
      </c>
      <c r="R1" t="s">
        <v>1122</v>
      </c>
      <c r="S1" t="s">
        <v>4876</v>
      </c>
      <c r="T1" t="s">
        <v>4877</v>
      </c>
      <c r="U1" t="s">
        <v>5061</v>
      </c>
      <c r="V1" t="s">
        <v>4878</v>
      </c>
      <c r="W1" t="s">
        <v>1063</v>
      </c>
      <c r="X1" t="s">
        <v>1064</v>
      </c>
      <c r="Y1" t="s">
        <v>1065</v>
      </c>
      <c r="Z1" t="s">
        <v>1060</v>
      </c>
      <c r="AA1" t="s">
        <v>1042</v>
      </c>
    </row>
    <row r="2" spans="1:27" x14ac:dyDescent="0.35">
      <c r="A2" s="103">
        <v>1</v>
      </c>
      <c r="B2" s="103">
        <v>5384</v>
      </c>
      <c r="C2" s="103">
        <v>110</v>
      </c>
      <c r="D2" s="103">
        <v>0</v>
      </c>
      <c r="E2" s="103">
        <v>378</v>
      </c>
      <c r="F2" s="103">
        <v>0</v>
      </c>
      <c r="G2" s="103">
        <v>268</v>
      </c>
      <c r="H2" s="103">
        <v>0</v>
      </c>
      <c r="I2" s="103">
        <v>268</v>
      </c>
      <c r="J2" s="103">
        <v>88306175.315864533</v>
      </c>
      <c r="K2" s="103">
        <v>152550</v>
      </c>
      <c r="L2" s="103">
        <v>0</v>
      </c>
      <c r="M2" s="103">
        <v>0</v>
      </c>
      <c r="N2" s="103">
        <v>0</v>
      </c>
      <c r="O2" s="103">
        <v>0</v>
      </c>
      <c r="P2" s="103">
        <v>4717721.9357887181</v>
      </c>
      <c r="Q2" s="103">
        <v>2469340.8366307523</v>
      </c>
      <c r="R2" s="103">
        <v>3.5838545176893076E-2</v>
      </c>
      <c r="S2" s="103"/>
      <c r="T2" s="103">
        <v>7.0999998116727031E-3</v>
      </c>
      <c r="U2" s="103"/>
      <c r="V2" s="103">
        <v>1.2946137418577726E-2</v>
      </c>
      <c r="W2" s="103">
        <v>68432430.231571198</v>
      </c>
      <c r="X2" s="103">
        <v>22400000</v>
      </c>
      <c r="Y2" s="103">
        <v>0.56432092189788818</v>
      </c>
      <c r="Z2" s="103">
        <v>265822.60027527803</v>
      </c>
      <c r="AA2" t="s">
        <v>54</v>
      </c>
    </row>
    <row r="3" spans="1:27" x14ac:dyDescent="0.35">
      <c r="A3" s="103">
        <v>2</v>
      </c>
      <c r="B3" s="103">
        <v>23275</v>
      </c>
      <c r="C3" s="103">
        <v>0</v>
      </c>
      <c r="D3" s="103">
        <v>986</v>
      </c>
      <c r="E3" s="103">
        <v>7486</v>
      </c>
      <c r="F3" s="103">
        <v>0</v>
      </c>
      <c r="G3" s="103">
        <v>66</v>
      </c>
      <c r="H3" s="103">
        <v>7420</v>
      </c>
      <c r="I3" s="103">
        <v>7486</v>
      </c>
      <c r="J3" s="103">
        <v>0</v>
      </c>
      <c r="K3" s="103">
        <v>194950</v>
      </c>
      <c r="L3" s="103">
        <v>0</v>
      </c>
      <c r="M3" s="103">
        <v>0</v>
      </c>
      <c r="N3" s="103">
        <v>0</v>
      </c>
      <c r="O3" s="103">
        <v>0</v>
      </c>
      <c r="P3" s="103">
        <v>7493223.23760664</v>
      </c>
      <c r="Q3" s="103">
        <v>1184678.1215010502</v>
      </c>
      <c r="R3" s="103"/>
      <c r="S3" s="103"/>
      <c r="T3" s="103">
        <v>7.1000002070426135E-3</v>
      </c>
      <c r="U3" s="103">
        <v>1.9204128320206482E-3</v>
      </c>
      <c r="V3" s="103">
        <v>1.0104407590796221E-3</v>
      </c>
      <c r="W3" s="103">
        <v>27097626.657272816</v>
      </c>
      <c r="X3" s="103">
        <v>2225468.6611376223</v>
      </c>
      <c r="Y3" s="103">
        <v>0.5160592794418335</v>
      </c>
      <c r="Z3" s="103">
        <v>718294.98898124951</v>
      </c>
      <c r="AA3" t="s">
        <v>54</v>
      </c>
    </row>
    <row r="4" spans="1:27" x14ac:dyDescent="0.35">
      <c r="A4" s="103">
        <v>3</v>
      </c>
      <c r="B4" s="103">
        <v>54663</v>
      </c>
      <c r="C4" s="103">
        <v>0</v>
      </c>
      <c r="D4" s="103">
        <v>911</v>
      </c>
      <c r="E4" s="103">
        <v>9917</v>
      </c>
      <c r="F4" s="103">
        <v>0</v>
      </c>
      <c r="G4" s="103">
        <v>984</v>
      </c>
      <c r="H4" s="103">
        <v>9187</v>
      </c>
      <c r="I4" s="103">
        <v>9917</v>
      </c>
      <c r="J4" s="103">
        <v>0</v>
      </c>
      <c r="K4" s="103">
        <v>228137</v>
      </c>
      <c r="L4" s="103">
        <v>0</v>
      </c>
      <c r="M4" s="103">
        <v>0</v>
      </c>
      <c r="N4" s="103">
        <v>0</v>
      </c>
      <c r="O4" s="103">
        <v>0</v>
      </c>
      <c r="P4" s="103">
        <v>11309097.991566772</v>
      </c>
      <c r="Q4" s="103">
        <v>1447010.7428085434</v>
      </c>
      <c r="R4" s="103"/>
      <c r="S4" s="103"/>
      <c r="T4" s="103">
        <v>7.0999998948978217E-3</v>
      </c>
      <c r="U4" s="103">
        <v>1.9932893553282361E-3</v>
      </c>
      <c r="V4" s="103">
        <v>1.7731353284376487E-3</v>
      </c>
      <c r="W4" s="103">
        <v>38922814.1107025</v>
      </c>
      <c r="X4" s="103">
        <v>9979494.1899999995</v>
      </c>
      <c r="Y4" s="103">
        <v>0.5160592794418335</v>
      </c>
      <c r="Z4" s="103">
        <v>1149268.0430412292</v>
      </c>
      <c r="AA4" t="s">
        <v>54</v>
      </c>
    </row>
    <row r="5" spans="1:27" x14ac:dyDescent="0.35">
      <c r="A5" s="103">
        <v>4</v>
      </c>
      <c r="B5" s="103">
        <v>63739</v>
      </c>
      <c r="C5" s="103">
        <v>116</v>
      </c>
      <c r="D5" s="103">
        <v>2254</v>
      </c>
      <c r="E5" s="103">
        <v>16840</v>
      </c>
      <c r="F5" s="103">
        <v>0</v>
      </c>
      <c r="G5" s="103">
        <v>2344</v>
      </c>
      <c r="H5" s="103">
        <v>14380</v>
      </c>
      <c r="I5" s="103">
        <v>16724</v>
      </c>
      <c r="J5" s="103">
        <v>45436572.584413439</v>
      </c>
      <c r="K5" s="103">
        <v>238698</v>
      </c>
      <c r="L5" s="103">
        <v>298</v>
      </c>
      <c r="M5" s="103">
        <v>0</v>
      </c>
      <c r="N5" s="103">
        <v>0</v>
      </c>
      <c r="O5" s="103">
        <v>0</v>
      </c>
      <c r="P5" s="103">
        <v>14171071.716362745</v>
      </c>
      <c r="Q5" s="103">
        <v>1643410.6311585994</v>
      </c>
      <c r="R5" s="103">
        <v>2.6112972749662896E-2</v>
      </c>
      <c r="S5" s="103"/>
      <c r="T5" s="103">
        <v>7.0708190695342654E-3</v>
      </c>
      <c r="U5" s="103">
        <v>1.8800623470755331E-3</v>
      </c>
      <c r="V5" s="103">
        <v>2.5988574891223242E-3</v>
      </c>
      <c r="W5" s="103">
        <v>52286115.391552448</v>
      </c>
      <c r="X5" s="103">
        <v>15000000</v>
      </c>
      <c r="Y5" s="103">
        <v>0.52951246500015259</v>
      </c>
      <c r="Z5" s="103">
        <v>1338289.2581876926</v>
      </c>
      <c r="AA5" t="s">
        <v>54</v>
      </c>
    </row>
    <row r="6" spans="1:27" x14ac:dyDescent="0.35">
      <c r="A6" s="103">
        <v>5</v>
      </c>
      <c r="B6" s="103">
        <v>101688</v>
      </c>
      <c r="C6" s="103">
        <v>0</v>
      </c>
      <c r="D6" s="103">
        <v>1564</v>
      </c>
      <c r="E6" s="103">
        <v>36131</v>
      </c>
      <c r="F6" s="103">
        <v>0</v>
      </c>
      <c r="G6" s="103">
        <v>3403</v>
      </c>
      <c r="H6" s="103">
        <v>32876</v>
      </c>
      <c r="I6" s="103">
        <v>36131</v>
      </c>
      <c r="J6" s="103">
        <v>0</v>
      </c>
      <c r="K6" s="103">
        <v>270214</v>
      </c>
      <c r="L6" s="103">
        <v>2047</v>
      </c>
      <c r="M6" s="103">
        <v>0</v>
      </c>
      <c r="N6" s="103">
        <v>0</v>
      </c>
      <c r="O6" s="103">
        <v>0</v>
      </c>
      <c r="P6" s="103">
        <v>17021694.676719811</v>
      </c>
      <c r="Q6" s="103">
        <v>1723650.7294025351</v>
      </c>
      <c r="R6" s="103"/>
      <c r="S6" s="103"/>
      <c r="T6" s="103">
        <v>7.0999998973958018E-3</v>
      </c>
      <c r="U6" s="103">
        <v>2.3825069671242144E-3</v>
      </c>
      <c r="V6" s="103">
        <v>2.0681916028665922E-3</v>
      </c>
      <c r="W6" s="103">
        <v>69670724.153518677</v>
      </c>
      <c r="X6" s="103">
        <v>30000000</v>
      </c>
      <c r="Y6" s="103">
        <v>0.52951246500015259</v>
      </c>
      <c r="Z6" s="103">
        <v>1592962.1607167022</v>
      </c>
      <c r="AA6" t="s">
        <v>54</v>
      </c>
    </row>
    <row r="7" spans="1:27" x14ac:dyDescent="0.35">
      <c r="A7" s="103">
        <v>6</v>
      </c>
      <c r="B7" s="103">
        <v>146590</v>
      </c>
      <c r="C7" s="103">
        <v>0</v>
      </c>
      <c r="D7" s="103">
        <v>4302</v>
      </c>
      <c r="E7" s="103">
        <v>56306</v>
      </c>
      <c r="F7" s="103">
        <v>0</v>
      </c>
      <c r="G7" s="103">
        <v>7129</v>
      </c>
      <c r="H7" s="103">
        <v>49973</v>
      </c>
      <c r="I7" s="103">
        <v>56306</v>
      </c>
      <c r="J7" s="103">
        <v>0</v>
      </c>
      <c r="K7" s="103">
        <v>295524</v>
      </c>
      <c r="L7" s="103">
        <v>7488</v>
      </c>
      <c r="M7" s="103">
        <v>1412</v>
      </c>
      <c r="N7" s="103">
        <v>0</v>
      </c>
      <c r="O7" s="103">
        <v>0</v>
      </c>
      <c r="P7" s="103">
        <v>20001249.051092874</v>
      </c>
      <c r="Q7" s="103">
        <v>1829857.2448291413</v>
      </c>
      <c r="R7" s="103"/>
      <c r="S7" s="103"/>
      <c r="T7" s="103">
        <v>6.981413926527763E-3</v>
      </c>
      <c r="U7" s="103">
        <v>1.8507544395341667E-3</v>
      </c>
      <c r="V7" s="103">
        <v>3.2213539905348049E-3</v>
      </c>
      <c r="W7" s="103">
        <v>72863920.634519175</v>
      </c>
      <c r="X7" s="103">
        <v>11284067.691926487</v>
      </c>
      <c r="Y7" s="103">
        <v>0.52951246500015259</v>
      </c>
      <c r="Z7" s="103">
        <v>1771742.3514653053</v>
      </c>
      <c r="AA7" t="s">
        <v>54</v>
      </c>
    </row>
    <row r="8" spans="1:27" x14ac:dyDescent="0.35">
      <c r="A8" s="103">
        <v>7</v>
      </c>
      <c r="B8" s="103">
        <v>168825</v>
      </c>
      <c r="C8" s="103">
        <v>0</v>
      </c>
      <c r="D8" s="103">
        <v>4982</v>
      </c>
      <c r="E8" s="103">
        <v>51883</v>
      </c>
      <c r="F8" s="103">
        <v>948</v>
      </c>
      <c r="G8" s="103">
        <v>8186</v>
      </c>
      <c r="H8" s="103">
        <v>44490</v>
      </c>
      <c r="I8" s="103">
        <v>51883</v>
      </c>
      <c r="J8" s="103">
        <v>0</v>
      </c>
      <c r="K8" s="103">
        <v>324016</v>
      </c>
      <c r="L8" s="103">
        <v>11733</v>
      </c>
      <c r="M8" s="103">
        <v>1106</v>
      </c>
      <c r="N8" s="103">
        <v>0</v>
      </c>
      <c r="O8" s="103">
        <v>0</v>
      </c>
      <c r="P8" s="103">
        <v>24629987.819529507</v>
      </c>
      <c r="Q8" s="103">
        <v>2113605.8145171171</v>
      </c>
      <c r="R8" s="103"/>
      <c r="S8" s="103">
        <v>1.1800000460515131E-2</v>
      </c>
      <c r="T8" s="103">
        <v>6.9689469959672585E-3</v>
      </c>
      <c r="U8" s="103">
        <v>2.0569364114488209E-3</v>
      </c>
      <c r="V8" s="103">
        <v>2.5320515238905733E-3</v>
      </c>
      <c r="W8" s="103">
        <v>89909295.034587651</v>
      </c>
      <c r="X8" s="103">
        <v>17963089.542272728</v>
      </c>
      <c r="Y8" s="103">
        <v>0.52951246500015259</v>
      </c>
      <c r="Z8" s="103">
        <v>3336789.5245096623</v>
      </c>
      <c r="AA8" t="s">
        <v>54</v>
      </c>
    </row>
    <row r="9" spans="1:27" x14ac:dyDescent="0.35">
      <c r="A9" s="103">
        <v>8</v>
      </c>
      <c r="B9" s="103">
        <v>217213</v>
      </c>
      <c r="C9" s="103">
        <v>62</v>
      </c>
      <c r="D9" s="103">
        <v>5450</v>
      </c>
      <c r="E9" s="103">
        <v>74076</v>
      </c>
      <c r="F9" s="103">
        <v>2562</v>
      </c>
      <c r="G9" s="103">
        <v>16942</v>
      </c>
      <c r="H9" s="103">
        <v>55426</v>
      </c>
      <c r="I9" s="103">
        <v>74014</v>
      </c>
      <c r="J9" s="103">
        <v>17640038.7257144</v>
      </c>
      <c r="K9" s="103">
        <v>327946</v>
      </c>
      <c r="L9" s="103">
        <v>31070</v>
      </c>
      <c r="M9" s="103">
        <v>7292</v>
      </c>
      <c r="N9" s="103">
        <v>0</v>
      </c>
      <c r="O9" s="103">
        <v>0</v>
      </c>
      <c r="P9" s="103">
        <v>27937088.713589255</v>
      </c>
      <c r="Q9" s="103">
        <v>2326805.739534359</v>
      </c>
      <c r="R9" s="103">
        <v>2.3627690191752107E-2</v>
      </c>
      <c r="S9" s="103">
        <v>1.2183888696788882E-2</v>
      </c>
      <c r="T9" s="103">
        <v>6.7851257474841938E-3</v>
      </c>
      <c r="U9" s="103">
        <v>1.8347436355631492E-3</v>
      </c>
      <c r="V9" s="103">
        <v>2.6823854900205699E-3</v>
      </c>
      <c r="W9" s="103">
        <v>76494217.471978784</v>
      </c>
      <c r="X9" s="103">
        <v>12041666</v>
      </c>
      <c r="Y9" s="103">
        <v>0.45218947529792786</v>
      </c>
      <c r="Z9" s="103">
        <v>4233098.1380240945</v>
      </c>
      <c r="AA9" t="s">
        <v>54</v>
      </c>
    </row>
    <row r="10" spans="1:27" x14ac:dyDescent="0.35">
      <c r="A10" s="103">
        <v>9</v>
      </c>
      <c r="B10" s="103">
        <v>280612</v>
      </c>
      <c r="C10" s="103">
        <v>870</v>
      </c>
      <c r="D10" s="103">
        <v>14009</v>
      </c>
      <c r="E10" s="103">
        <v>103733</v>
      </c>
      <c r="F10" s="103">
        <v>4643</v>
      </c>
      <c r="G10" s="103">
        <v>18780</v>
      </c>
      <c r="H10" s="103">
        <v>82048</v>
      </c>
      <c r="I10" s="103">
        <v>102863</v>
      </c>
      <c r="J10" s="103">
        <v>5028169798.3575754</v>
      </c>
      <c r="K10" s="103">
        <v>326703</v>
      </c>
      <c r="L10" s="103">
        <v>51095</v>
      </c>
      <c r="M10" s="103">
        <v>21617</v>
      </c>
      <c r="N10" s="103">
        <v>517</v>
      </c>
      <c r="O10" s="103">
        <v>0</v>
      </c>
      <c r="P10" s="103">
        <v>38035537.163745016</v>
      </c>
      <c r="Q10" s="103">
        <v>3059921.9844303564</v>
      </c>
      <c r="R10" s="103">
        <v>4.5381921821614823E-2</v>
      </c>
      <c r="S10" s="103">
        <v>1.1855206450090354E-2</v>
      </c>
      <c r="T10" s="103">
        <v>6.6969808193681948E-3</v>
      </c>
      <c r="U10" s="103">
        <v>1.9089873682011592E-3</v>
      </c>
      <c r="V10" s="103">
        <v>3.6225822645287631E-3</v>
      </c>
      <c r="W10" s="103">
        <v>1072080385.0638896</v>
      </c>
      <c r="X10" s="103">
        <v>239792220.34044403</v>
      </c>
      <c r="Y10" s="103">
        <v>0.45218947529792786</v>
      </c>
      <c r="Z10" s="103">
        <v>4920287.2894434333</v>
      </c>
      <c r="AA10" t="s">
        <v>54</v>
      </c>
    </row>
    <row r="11" spans="1:27" x14ac:dyDescent="0.35">
      <c r="A11" s="103">
        <v>10</v>
      </c>
      <c r="B11" s="103">
        <v>312287</v>
      </c>
      <c r="C11" s="103">
        <v>16960</v>
      </c>
      <c r="D11" s="103">
        <v>20910</v>
      </c>
      <c r="E11" s="103">
        <v>206393</v>
      </c>
      <c r="F11" s="103">
        <v>48411</v>
      </c>
      <c r="G11" s="103">
        <v>39411</v>
      </c>
      <c r="H11" s="103">
        <v>133196</v>
      </c>
      <c r="I11" s="103">
        <v>191688</v>
      </c>
      <c r="J11" s="103">
        <v>22732194868.398239</v>
      </c>
      <c r="K11" s="103">
        <v>194879</v>
      </c>
      <c r="L11" s="103">
        <v>73246</v>
      </c>
      <c r="M11" s="103">
        <v>83603</v>
      </c>
      <c r="N11" s="103">
        <v>22340</v>
      </c>
      <c r="O11" s="103">
        <v>24834</v>
      </c>
      <c r="P11" s="103">
        <v>64597882.578545593</v>
      </c>
      <c r="Q11" s="103">
        <v>6255003.7290922739</v>
      </c>
      <c r="R11" s="103">
        <v>2.6904415505931482E-2</v>
      </c>
      <c r="S11" s="103">
        <v>1.2369170479627037E-2</v>
      </c>
      <c r="T11" s="103">
        <v>6.4040267958903078E-3</v>
      </c>
      <c r="U11" s="103">
        <v>2.2430682030811504E-3</v>
      </c>
      <c r="V11" s="103">
        <v>1.4300878987782624E-2</v>
      </c>
      <c r="W11" s="103">
        <v>777066657.93536472</v>
      </c>
      <c r="X11" s="103">
        <v>260955158.12011173</v>
      </c>
      <c r="Y11" s="103">
        <v>0.52951246500015259</v>
      </c>
      <c r="Z11" s="103">
        <v>6550385.8208656311</v>
      </c>
      <c r="AA11" t="s">
        <v>54</v>
      </c>
    </row>
    <row r="12" spans="1:27" x14ac:dyDescent="0.35">
      <c r="A12" s="103"/>
      <c r="B12" s="103">
        <v>0</v>
      </c>
      <c r="C12" s="103">
        <v>0</v>
      </c>
      <c r="D12" s="103">
        <v>0</v>
      </c>
      <c r="E12" s="103">
        <v>81174</v>
      </c>
      <c r="F12" s="103">
        <v>11169</v>
      </c>
      <c r="G12" s="103">
        <v>0</v>
      </c>
      <c r="H12" s="103">
        <v>73849</v>
      </c>
      <c r="I12" s="103">
        <v>81174</v>
      </c>
      <c r="J12" s="103">
        <v>0</v>
      </c>
      <c r="K12" s="103">
        <v>0</v>
      </c>
      <c r="L12" s="103">
        <v>0</v>
      </c>
      <c r="M12" s="103">
        <v>0</v>
      </c>
      <c r="N12" s="103">
        <v>0</v>
      </c>
      <c r="O12" s="103">
        <v>0</v>
      </c>
      <c r="P12" s="103"/>
      <c r="Q12" s="103"/>
      <c r="R12" s="103"/>
      <c r="S12" s="103"/>
      <c r="T12" s="103"/>
      <c r="U12" s="103"/>
      <c r="V12" s="103"/>
      <c r="W12" s="103"/>
      <c r="X12" s="103"/>
      <c r="Y12" s="103"/>
      <c r="Z12" s="103"/>
      <c r="AA12" t="s">
        <v>1050</v>
      </c>
    </row>
    <row r="13" spans="1:27" x14ac:dyDescent="0.35">
      <c r="A13" s="103"/>
      <c r="B13" s="103">
        <v>4819</v>
      </c>
      <c r="C13" s="103">
        <v>0</v>
      </c>
      <c r="D13" s="103">
        <v>0</v>
      </c>
      <c r="E13" s="103">
        <v>40835</v>
      </c>
      <c r="F13" s="103">
        <v>4420</v>
      </c>
      <c r="G13" s="103">
        <v>0</v>
      </c>
      <c r="H13" s="103">
        <v>38592</v>
      </c>
      <c r="I13" s="103">
        <v>40835</v>
      </c>
      <c r="J13" s="103">
        <v>0</v>
      </c>
      <c r="K13" s="103">
        <v>22937</v>
      </c>
      <c r="L13" s="103">
        <v>0</v>
      </c>
      <c r="M13" s="103">
        <v>0</v>
      </c>
      <c r="N13" s="103">
        <v>0</v>
      </c>
      <c r="O13" s="103">
        <v>0</v>
      </c>
      <c r="P13" s="103"/>
      <c r="Q13" s="103"/>
      <c r="R13" s="103"/>
      <c r="S13" s="103"/>
      <c r="T13" s="103"/>
      <c r="U13" s="103"/>
      <c r="V13" s="103"/>
      <c r="W13" s="103"/>
      <c r="X13" s="103"/>
      <c r="Y13" s="103"/>
      <c r="Z13" s="103"/>
      <c r="AA13" t="s">
        <v>1051</v>
      </c>
    </row>
    <row r="14" spans="1:27" x14ac:dyDescent="0.35">
      <c r="A14" s="103"/>
      <c r="B14" s="103">
        <v>72996</v>
      </c>
      <c r="C14" s="103">
        <v>0</v>
      </c>
      <c r="D14" s="103">
        <v>1065</v>
      </c>
      <c r="E14" s="103">
        <v>41506</v>
      </c>
      <c r="F14" s="103">
        <v>7009</v>
      </c>
      <c r="G14" s="103">
        <v>199</v>
      </c>
      <c r="H14" s="103">
        <v>37969</v>
      </c>
      <c r="I14" s="103">
        <v>41506</v>
      </c>
      <c r="J14" s="103">
        <v>0</v>
      </c>
      <c r="K14" s="103">
        <v>192350</v>
      </c>
      <c r="L14" s="103">
        <v>522</v>
      </c>
      <c r="M14" s="103">
        <v>0</v>
      </c>
      <c r="N14" s="103">
        <v>0</v>
      </c>
      <c r="O14" s="103">
        <v>0</v>
      </c>
      <c r="P14" s="103"/>
      <c r="Q14" s="103"/>
      <c r="R14" s="103"/>
      <c r="S14" s="103"/>
      <c r="T14" s="103"/>
      <c r="U14" s="103"/>
      <c r="V14" s="103"/>
      <c r="W14" s="103"/>
      <c r="X14" s="103"/>
      <c r="Y14" s="103"/>
      <c r="Z14" s="103"/>
      <c r="AA14" t="s">
        <v>1052</v>
      </c>
    </row>
    <row r="15" spans="1:27" x14ac:dyDescent="0.35">
      <c r="A15" s="103"/>
      <c r="B15" s="103">
        <v>215214</v>
      </c>
      <c r="C15" s="103">
        <v>0</v>
      </c>
      <c r="D15" s="103">
        <v>6727</v>
      </c>
      <c r="E15" s="103">
        <v>42363</v>
      </c>
      <c r="F15" s="103">
        <v>3891</v>
      </c>
      <c r="G15" s="103">
        <v>2498</v>
      </c>
      <c r="H15" s="103">
        <v>38659</v>
      </c>
      <c r="I15" s="103">
        <v>42363</v>
      </c>
      <c r="J15" s="103">
        <v>0</v>
      </c>
      <c r="K15" s="103">
        <v>357818</v>
      </c>
      <c r="L15" s="103">
        <v>7042</v>
      </c>
      <c r="M15" s="103">
        <v>1185</v>
      </c>
      <c r="N15" s="103">
        <v>995</v>
      </c>
      <c r="O15" s="103">
        <v>206</v>
      </c>
      <c r="P15" s="103"/>
      <c r="Q15" s="103"/>
      <c r="R15" s="103"/>
      <c r="S15" s="103"/>
      <c r="T15" s="103"/>
      <c r="U15" s="103"/>
      <c r="V15" s="103"/>
      <c r="W15" s="103"/>
      <c r="X15" s="103"/>
      <c r="Y15" s="103"/>
      <c r="Z15" s="103"/>
      <c r="AA15" t="s">
        <v>1053</v>
      </c>
    </row>
    <row r="16" spans="1:27" x14ac:dyDescent="0.35">
      <c r="A16" s="103"/>
      <c r="B16" s="103">
        <v>223038</v>
      </c>
      <c r="C16" s="103">
        <v>867</v>
      </c>
      <c r="D16" s="103">
        <v>11921</v>
      </c>
      <c r="E16" s="103">
        <v>45303</v>
      </c>
      <c r="F16" s="103">
        <v>4664</v>
      </c>
      <c r="G16" s="103">
        <v>8785</v>
      </c>
      <c r="H16" s="103">
        <v>34626</v>
      </c>
      <c r="I16" s="103">
        <v>44436</v>
      </c>
      <c r="J16" s="103">
        <v>263991855.02816167</v>
      </c>
      <c r="K16" s="103">
        <v>353475</v>
      </c>
      <c r="L16" s="103">
        <v>23184</v>
      </c>
      <c r="M16" s="103">
        <v>8415</v>
      </c>
      <c r="N16" s="103">
        <v>1125</v>
      </c>
      <c r="O16" s="103">
        <v>812</v>
      </c>
      <c r="P16" s="103"/>
      <c r="Q16" s="103"/>
      <c r="R16" s="103"/>
      <c r="S16" s="103"/>
      <c r="T16" s="103"/>
      <c r="U16" s="103"/>
      <c r="V16" s="103"/>
      <c r="W16" s="103"/>
      <c r="X16" s="103"/>
      <c r="Y16" s="103"/>
      <c r="Z16" s="103"/>
      <c r="AA16" t="s">
        <v>1054</v>
      </c>
    </row>
    <row r="17" spans="1:27" x14ac:dyDescent="0.35">
      <c r="A17" s="103"/>
      <c r="B17" s="103">
        <v>217432</v>
      </c>
      <c r="C17" s="103">
        <v>2485</v>
      </c>
      <c r="D17" s="103">
        <v>13963</v>
      </c>
      <c r="E17" s="103">
        <v>49412</v>
      </c>
      <c r="F17" s="103">
        <v>5655</v>
      </c>
      <c r="G17" s="103">
        <v>11196</v>
      </c>
      <c r="H17" s="103">
        <v>32878</v>
      </c>
      <c r="I17" s="103">
        <v>46927</v>
      </c>
      <c r="J17" s="103">
        <v>3308645255.0305123</v>
      </c>
      <c r="K17" s="103">
        <v>332751</v>
      </c>
      <c r="L17" s="103">
        <v>29702</v>
      </c>
      <c r="M17" s="103">
        <v>18290</v>
      </c>
      <c r="N17" s="103">
        <v>3008</v>
      </c>
      <c r="O17" s="103">
        <v>3245</v>
      </c>
      <c r="P17" s="103"/>
      <c r="Q17" s="103"/>
      <c r="R17" s="103"/>
      <c r="S17" s="103"/>
      <c r="T17" s="103"/>
      <c r="U17" s="103"/>
      <c r="V17" s="103"/>
      <c r="W17" s="103"/>
      <c r="X17" s="103"/>
      <c r="Y17" s="103"/>
      <c r="Z17" s="103"/>
      <c r="AA17" t="s">
        <v>1055</v>
      </c>
    </row>
    <row r="18" spans="1:27" x14ac:dyDescent="0.35">
      <c r="A18" s="103"/>
      <c r="B18" s="103">
        <v>421192</v>
      </c>
      <c r="C18" s="103">
        <v>6191</v>
      </c>
      <c r="D18" s="103">
        <v>13769</v>
      </c>
      <c r="E18" s="103">
        <v>142363</v>
      </c>
      <c r="F18" s="103">
        <v>7621</v>
      </c>
      <c r="G18" s="103">
        <v>45383</v>
      </c>
      <c r="H18" s="103">
        <v>91582</v>
      </c>
      <c r="I18" s="103">
        <v>137635</v>
      </c>
      <c r="J18" s="103">
        <v>5004040303.8490334</v>
      </c>
      <c r="K18" s="103">
        <v>756477</v>
      </c>
      <c r="L18" s="103">
        <v>73946</v>
      </c>
      <c r="M18" s="103">
        <v>53494</v>
      </c>
      <c r="N18" s="103">
        <v>10528</v>
      </c>
      <c r="O18" s="103">
        <v>7422</v>
      </c>
      <c r="P18" s="103"/>
      <c r="Q18" s="103"/>
      <c r="R18" s="103"/>
      <c r="S18" s="103"/>
      <c r="T18" s="103"/>
      <c r="U18" s="103"/>
      <c r="V18" s="103"/>
      <c r="W18" s="103"/>
      <c r="X18" s="103"/>
      <c r="Y18" s="103"/>
      <c r="Z18" s="103"/>
      <c r="AA18" t="s">
        <v>1056</v>
      </c>
    </row>
    <row r="19" spans="1:27" x14ac:dyDescent="0.35">
      <c r="A19" s="103"/>
      <c r="B19" s="103">
        <v>169980</v>
      </c>
      <c r="C19" s="103">
        <v>2502</v>
      </c>
      <c r="D19" s="103">
        <v>5896</v>
      </c>
      <c r="E19" s="103">
        <v>91402</v>
      </c>
      <c r="F19" s="103">
        <v>9967</v>
      </c>
      <c r="G19" s="103">
        <v>24541</v>
      </c>
      <c r="H19" s="103">
        <v>63267</v>
      </c>
      <c r="I19" s="103">
        <v>89548</v>
      </c>
      <c r="J19" s="103">
        <v>1705740671.0039763</v>
      </c>
      <c r="K19" s="103">
        <v>427104</v>
      </c>
      <c r="L19" s="103">
        <v>38273</v>
      </c>
      <c r="M19" s="103">
        <v>27934</v>
      </c>
      <c r="N19" s="103">
        <v>6703</v>
      </c>
      <c r="O19" s="103">
        <v>6799</v>
      </c>
      <c r="P19" s="103"/>
      <c r="Q19" s="103"/>
      <c r="R19" s="103"/>
      <c r="S19" s="103"/>
      <c r="T19" s="103"/>
      <c r="U19" s="103"/>
      <c r="V19" s="103"/>
      <c r="W19" s="103"/>
      <c r="X19" s="103"/>
      <c r="Y19" s="103"/>
      <c r="Z19" s="103"/>
      <c r="AA19" t="s">
        <v>1057</v>
      </c>
    </row>
    <row r="20" spans="1:27" x14ac:dyDescent="0.35">
      <c r="A20" s="103"/>
      <c r="B20" s="103">
        <v>49605</v>
      </c>
      <c r="C20" s="103">
        <v>6073</v>
      </c>
      <c r="D20" s="103">
        <v>2027</v>
      </c>
      <c r="E20" s="103">
        <v>28785</v>
      </c>
      <c r="F20" s="103">
        <v>2168</v>
      </c>
      <c r="G20" s="103">
        <v>4911</v>
      </c>
      <c r="H20" s="103">
        <v>17574</v>
      </c>
      <c r="I20" s="103">
        <v>22856</v>
      </c>
      <c r="J20" s="103">
        <v>17629329368.470123</v>
      </c>
      <c r="K20" s="103">
        <v>110705</v>
      </c>
      <c r="L20" s="103">
        <v>4308</v>
      </c>
      <c r="M20" s="103">
        <v>5712</v>
      </c>
      <c r="N20" s="103">
        <v>498</v>
      </c>
      <c r="O20" s="103">
        <v>6350</v>
      </c>
      <c r="P20" s="103"/>
      <c r="Q20" s="103"/>
      <c r="R20" s="103"/>
      <c r="S20" s="103"/>
      <c r="T20" s="103"/>
      <c r="U20" s="103"/>
      <c r="V20" s="103"/>
      <c r="W20" s="103"/>
      <c r="X20" s="103"/>
      <c r="Y20" s="103"/>
      <c r="Z20" s="103"/>
      <c r="AA20" t="s">
        <v>1058</v>
      </c>
    </row>
  </sheetData>
  <phoneticPr fontId="0" type="noConversion"/>
  <pageMargins left="0.75" right="0.75" top="1" bottom="1" header="0.5" footer="0.5"/>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3"/>
  <dimension ref="A1:AE103"/>
  <sheetViews>
    <sheetView workbookViewId="0"/>
  </sheetViews>
  <sheetFormatPr defaultRowHeight="14.5" x14ac:dyDescent="0.35"/>
  <sheetData>
    <row r="1" spans="1:31" x14ac:dyDescent="0.35">
      <c r="A1" t="s">
        <v>34</v>
      </c>
      <c r="B1" t="s">
        <v>35</v>
      </c>
      <c r="C1" t="s">
        <v>58</v>
      </c>
      <c r="D1" t="s">
        <v>353</v>
      </c>
      <c r="E1" t="s">
        <v>4357</v>
      </c>
      <c r="F1" t="s">
        <v>4358</v>
      </c>
      <c r="G1" t="s">
        <v>4359</v>
      </c>
      <c r="H1" t="s">
        <v>7392</v>
      </c>
      <c r="I1" t="s">
        <v>4874</v>
      </c>
      <c r="J1" t="s">
        <v>36</v>
      </c>
      <c r="K1" t="s">
        <v>37</v>
      </c>
      <c r="L1" t="s">
        <v>38</v>
      </c>
      <c r="M1" t="s">
        <v>39</v>
      </c>
      <c r="N1" t="s">
        <v>2588</v>
      </c>
      <c r="O1" t="s">
        <v>2589</v>
      </c>
      <c r="P1" t="s">
        <v>2590</v>
      </c>
      <c r="Q1" t="s">
        <v>3119</v>
      </c>
      <c r="R1" t="s">
        <v>3104</v>
      </c>
      <c r="S1" t="s">
        <v>3106</v>
      </c>
      <c r="T1" t="s">
        <v>3108</v>
      </c>
      <c r="U1" t="s">
        <v>3110</v>
      </c>
      <c r="V1" t="s">
        <v>3113</v>
      </c>
      <c r="W1" t="s">
        <v>3115</v>
      </c>
      <c r="X1" t="s">
        <v>40</v>
      </c>
      <c r="Y1" t="s">
        <v>5070</v>
      </c>
      <c r="Z1" t="s">
        <v>5071</v>
      </c>
      <c r="AA1" t="s">
        <v>5072</v>
      </c>
      <c r="AB1" t="s">
        <v>42</v>
      </c>
      <c r="AC1" t="s">
        <v>1767</v>
      </c>
      <c r="AD1" t="s">
        <v>1768</v>
      </c>
      <c r="AE1" t="s">
        <v>340</v>
      </c>
    </row>
    <row r="2" spans="1:31" x14ac:dyDescent="0.35">
      <c r="A2" s="103">
        <v>0</v>
      </c>
      <c r="B2" s="103">
        <v>0</v>
      </c>
      <c r="C2" s="103">
        <v>0</v>
      </c>
      <c r="D2" s="103">
        <v>0</v>
      </c>
      <c r="E2" s="103">
        <v>0</v>
      </c>
      <c r="F2" s="103">
        <v>0</v>
      </c>
      <c r="G2" s="103">
        <v>0</v>
      </c>
      <c r="H2" s="103">
        <v>0</v>
      </c>
      <c r="I2" s="103">
        <v>0</v>
      </c>
      <c r="J2" s="103">
        <v>0</v>
      </c>
      <c r="K2" s="103">
        <v>0</v>
      </c>
      <c r="L2" s="103">
        <v>0</v>
      </c>
      <c r="M2" s="103">
        <v>0</v>
      </c>
      <c r="N2" s="103">
        <v>0</v>
      </c>
      <c r="O2" s="103">
        <v>0</v>
      </c>
      <c r="P2" s="103">
        <v>0</v>
      </c>
      <c r="Q2" s="103">
        <v>0</v>
      </c>
      <c r="R2" s="103">
        <v>0</v>
      </c>
      <c r="S2" s="103">
        <v>0</v>
      </c>
      <c r="T2" s="103">
        <v>0</v>
      </c>
      <c r="U2" s="103">
        <v>0</v>
      </c>
      <c r="V2" s="103">
        <v>0</v>
      </c>
      <c r="W2" s="103">
        <v>0</v>
      </c>
      <c r="X2" s="103">
        <v>0</v>
      </c>
      <c r="Y2" s="103">
        <v>0</v>
      </c>
      <c r="Z2" s="103">
        <v>0</v>
      </c>
      <c r="AA2" s="103">
        <v>0</v>
      </c>
      <c r="AB2" s="103">
        <v>0</v>
      </c>
      <c r="AC2" s="103">
        <v>0</v>
      </c>
      <c r="AD2" s="103">
        <v>0</v>
      </c>
      <c r="AE2" s="103">
        <v>0</v>
      </c>
    </row>
    <row r="3" spans="1:31" x14ac:dyDescent="0.35">
      <c r="A3" s="103">
        <v>1</v>
      </c>
      <c r="B3" s="103">
        <v>0</v>
      </c>
      <c r="C3" s="103">
        <v>2.9106223969398385E-3</v>
      </c>
      <c r="D3" s="103">
        <v>0</v>
      </c>
      <c r="E3" s="103">
        <v>0</v>
      </c>
      <c r="F3" s="103">
        <v>0</v>
      </c>
      <c r="G3" s="103">
        <v>0</v>
      </c>
      <c r="H3" s="103">
        <v>0</v>
      </c>
      <c r="I3" s="103">
        <v>0</v>
      </c>
      <c r="J3" s="103">
        <v>4.5245185129229204E-2</v>
      </c>
      <c r="K3" s="103">
        <v>9.128300928833058E-3</v>
      </c>
      <c r="L3" s="103">
        <v>2.0608752991293153E-2</v>
      </c>
      <c r="M3" s="103">
        <v>0</v>
      </c>
      <c r="N3" s="103">
        <v>2.7474684706314347E-2</v>
      </c>
      <c r="O3" s="103">
        <v>0</v>
      </c>
      <c r="P3" s="103">
        <v>0</v>
      </c>
      <c r="Q3" s="103">
        <v>0</v>
      </c>
      <c r="R3" s="103">
        <v>1.6568084413143187E-2</v>
      </c>
      <c r="S3" s="103">
        <v>2.2076668866781345E-2</v>
      </c>
      <c r="T3" s="103">
        <v>5.2665310914596841E-3</v>
      </c>
      <c r="U3" s="103">
        <v>0</v>
      </c>
      <c r="V3" s="103">
        <v>3.1631810738710971E-2</v>
      </c>
      <c r="W3" s="103">
        <v>2.0058779475247389E-2</v>
      </c>
      <c r="X3" s="103">
        <v>4.2549293522126265E-4</v>
      </c>
      <c r="Y3" s="103">
        <v>4.599385092554494E-4</v>
      </c>
      <c r="Z3" s="103">
        <v>4.2677636458310862E-4</v>
      </c>
      <c r="AA3" s="103">
        <v>4.4021451724386349E-4</v>
      </c>
      <c r="AB3" s="103">
        <v>6.289697072046225E-4</v>
      </c>
      <c r="AC3" s="103">
        <v>6.4564220623887015E-4</v>
      </c>
      <c r="AD3" s="103">
        <v>4.7374277145723056E-3</v>
      </c>
      <c r="AE3" s="103">
        <v>1.9092669398818823E-3</v>
      </c>
    </row>
    <row r="4" spans="1:31" x14ac:dyDescent="0.35">
      <c r="A4" s="103">
        <v>2</v>
      </c>
      <c r="B4" s="103">
        <v>0</v>
      </c>
      <c r="C4" s="103">
        <v>2.9106223969398385E-3</v>
      </c>
      <c r="D4" s="103">
        <v>0</v>
      </c>
      <c r="E4" s="103">
        <v>0</v>
      </c>
      <c r="F4" s="103">
        <v>0</v>
      </c>
      <c r="G4" s="103">
        <v>0</v>
      </c>
      <c r="H4" s="103">
        <v>0</v>
      </c>
      <c r="I4" s="103">
        <v>0</v>
      </c>
      <c r="J4" s="103">
        <v>0.10386921078358552</v>
      </c>
      <c r="K4" s="103">
        <v>1.1631474296952691E-2</v>
      </c>
      <c r="L4" s="103">
        <v>4.7058626317660932E-2</v>
      </c>
      <c r="M4" s="103">
        <v>0</v>
      </c>
      <c r="N4" s="103">
        <v>7.0606013529735751E-2</v>
      </c>
      <c r="O4" s="103">
        <v>2.7974802401503026E-3</v>
      </c>
      <c r="P4" s="103">
        <v>1.0103209859369359E-2</v>
      </c>
      <c r="Q4" s="103">
        <v>0</v>
      </c>
      <c r="R4" s="103">
        <v>3.7676382866738516E-2</v>
      </c>
      <c r="S4" s="103">
        <v>4.0569174227423455E-2</v>
      </c>
      <c r="T4" s="103">
        <v>1.4431241678857308E-2</v>
      </c>
      <c r="U4" s="103">
        <v>0</v>
      </c>
      <c r="V4" s="103">
        <v>5.3939738965889952E-2</v>
      </c>
      <c r="W4" s="103">
        <v>3.6347585130750301E-2</v>
      </c>
      <c r="X4" s="103">
        <v>1.1343964863356935E-3</v>
      </c>
      <c r="Y4" s="103">
        <v>1.2262310032446003E-3</v>
      </c>
      <c r="Z4" s="103">
        <v>1.137818206505456E-3</v>
      </c>
      <c r="AA4" s="103">
        <v>1.1736453422798157E-3</v>
      </c>
      <c r="AB4" s="103">
        <v>1.5205861383321511E-3</v>
      </c>
      <c r="AC4" s="103">
        <v>1.5722968426025684E-3</v>
      </c>
      <c r="AD4" s="103">
        <v>9.4931577050606994E-3</v>
      </c>
      <c r="AE4" s="103">
        <v>3.0565807300821034E-3</v>
      </c>
    </row>
    <row r="5" spans="1:31" x14ac:dyDescent="0.35">
      <c r="A5" s="103">
        <v>3</v>
      </c>
      <c r="B5" s="103">
        <v>0</v>
      </c>
      <c r="C5" s="103">
        <v>2.9106223969398385E-3</v>
      </c>
      <c r="D5" s="103">
        <v>0</v>
      </c>
      <c r="E5" s="103">
        <v>0</v>
      </c>
      <c r="F5" s="103">
        <v>0</v>
      </c>
      <c r="G5" s="103">
        <v>0</v>
      </c>
      <c r="H5" s="103">
        <v>0</v>
      </c>
      <c r="I5" s="103">
        <v>0</v>
      </c>
      <c r="J5" s="103">
        <v>0.13923812416091874</v>
      </c>
      <c r="K5" s="103">
        <v>1.6127924026116007E-2</v>
      </c>
      <c r="L5" s="103">
        <v>6.9158287881750435E-2</v>
      </c>
      <c r="M5" s="103">
        <v>0</v>
      </c>
      <c r="N5" s="103">
        <v>0.10239948027737369</v>
      </c>
      <c r="O5" s="103">
        <v>5.0395757629952392E-3</v>
      </c>
      <c r="P5" s="103">
        <v>5.297627541433067E-2</v>
      </c>
      <c r="Q5" s="103">
        <v>0</v>
      </c>
      <c r="R5" s="103">
        <v>6.131481992029876E-2</v>
      </c>
      <c r="S5" s="103">
        <v>5.8938421867999954E-2</v>
      </c>
      <c r="T5" s="103">
        <v>2.0842347499179795E-2</v>
      </c>
      <c r="U5" s="103">
        <v>0</v>
      </c>
      <c r="V5" s="103">
        <v>7.9972399302982194E-2</v>
      </c>
      <c r="W5" s="103">
        <v>5.3321450468030274E-2</v>
      </c>
      <c r="X5" s="103">
        <v>2.0180505892127189E-3</v>
      </c>
      <c r="Y5" s="103">
        <v>2.1814208950893918E-3</v>
      </c>
      <c r="Z5" s="103">
        <v>2.0241377064489649E-3</v>
      </c>
      <c r="AA5" s="103">
        <v>2.0878728936874194E-3</v>
      </c>
      <c r="AB5" s="103">
        <v>2.612673495476859E-3</v>
      </c>
      <c r="AC5" s="103">
        <v>2.6949949956617206E-3</v>
      </c>
      <c r="AD5" s="103">
        <v>1.41934291064208E-2</v>
      </c>
      <c r="AE5" s="103">
        <v>4.292358757423731E-3</v>
      </c>
    </row>
    <row r="6" spans="1:31" x14ac:dyDescent="0.35">
      <c r="A6" s="103">
        <v>4</v>
      </c>
      <c r="B6" s="103">
        <v>0</v>
      </c>
      <c r="C6" s="103">
        <v>2.9106223969398385E-3</v>
      </c>
      <c r="D6" s="103">
        <v>0</v>
      </c>
      <c r="E6" s="103">
        <v>0</v>
      </c>
      <c r="F6" s="103">
        <v>0</v>
      </c>
      <c r="G6" s="103">
        <v>0</v>
      </c>
      <c r="H6" s="103">
        <v>0</v>
      </c>
      <c r="I6" s="103">
        <v>0</v>
      </c>
      <c r="J6" s="103">
        <v>0.17429429139090297</v>
      </c>
      <c r="K6" s="103">
        <v>1.8599731965342745E-2</v>
      </c>
      <c r="L6" s="103">
        <v>8.8223689532875238E-2</v>
      </c>
      <c r="M6" s="103">
        <v>6.9148104279085798E-2</v>
      </c>
      <c r="N6" s="103">
        <v>0.13629725874560425</v>
      </c>
      <c r="O6" s="103">
        <v>5.0395757629952392E-3</v>
      </c>
      <c r="P6" s="103">
        <v>0.10482871823638612</v>
      </c>
      <c r="Q6" s="103">
        <v>0</v>
      </c>
      <c r="R6" s="103">
        <v>9.7839544850748139E-2</v>
      </c>
      <c r="S6" s="103">
        <v>8.1379734093911832E-2</v>
      </c>
      <c r="T6" s="103">
        <v>3.3971491760559393E-2</v>
      </c>
      <c r="U6" s="103">
        <v>0</v>
      </c>
      <c r="V6" s="103">
        <v>0.1058709718810783</v>
      </c>
      <c r="W6" s="103">
        <v>7.5199913567654791E-2</v>
      </c>
      <c r="X6" s="103">
        <v>3.0501290528664386E-3</v>
      </c>
      <c r="Y6" s="103">
        <v>3.2970507697915397E-3</v>
      </c>
      <c r="Z6" s="103">
        <v>3.0593292648084598E-3</v>
      </c>
      <c r="AA6" s="103">
        <v>3.1556601235713873E-3</v>
      </c>
      <c r="AB6" s="103">
        <v>3.8851185528107172E-3</v>
      </c>
      <c r="AC6" s="103">
        <v>3.9948253342966551E-3</v>
      </c>
      <c r="AD6" s="103">
        <v>2.0178601163436467E-2</v>
      </c>
      <c r="AE6" s="103">
        <v>5.6204412258334729E-3</v>
      </c>
    </row>
    <row r="7" spans="1:31" x14ac:dyDescent="0.35">
      <c r="A7" s="103">
        <v>5</v>
      </c>
      <c r="B7" s="103">
        <v>3.1637637687627223E-3</v>
      </c>
      <c r="C7" s="103">
        <v>5.5595056008791253E-3</v>
      </c>
      <c r="D7" s="103">
        <v>0</v>
      </c>
      <c r="E7" s="103">
        <v>1.6018926776216044E-3</v>
      </c>
      <c r="F7" s="103">
        <v>0</v>
      </c>
      <c r="G7" s="103">
        <v>0</v>
      </c>
      <c r="H7" s="103">
        <v>0</v>
      </c>
      <c r="I7" s="103">
        <v>0</v>
      </c>
      <c r="J7" s="103">
        <v>0.2021551169252753</v>
      </c>
      <c r="K7" s="103">
        <v>2.3097988410876215E-2</v>
      </c>
      <c r="L7" s="103">
        <v>0.10235203608577147</v>
      </c>
      <c r="M7" s="103">
        <v>6.9148104279085798E-2</v>
      </c>
      <c r="N7" s="103">
        <v>0.16363636363636364</v>
      </c>
      <c r="O7" s="103">
        <v>7.9001462419026648E-3</v>
      </c>
      <c r="P7" s="103">
        <v>0.15402284419806261</v>
      </c>
      <c r="Q7" s="103">
        <v>0</v>
      </c>
      <c r="R7" s="103">
        <v>0.11841775483094814</v>
      </c>
      <c r="S7" s="103">
        <v>0.10208731605388342</v>
      </c>
      <c r="T7" s="103">
        <v>4.3387021736266587E-2</v>
      </c>
      <c r="U7" s="103">
        <v>0</v>
      </c>
      <c r="V7" s="103">
        <v>0.13163263371714234</v>
      </c>
      <c r="W7" s="103">
        <v>9.4175651283735784E-2</v>
      </c>
      <c r="X7" s="103">
        <v>4.1859938900861409E-3</v>
      </c>
      <c r="Y7" s="103">
        <v>4.5145844960048217E-3</v>
      </c>
      <c r="Z7" s="103">
        <v>4.1890772788892661E-3</v>
      </c>
      <c r="AA7" s="103">
        <v>4.3209811626397244E-3</v>
      </c>
      <c r="AB7" s="103">
        <v>5.2456493946603216E-3</v>
      </c>
      <c r="AC7" s="103">
        <v>5.3845936315751325E-3</v>
      </c>
      <c r="AD7" s="103">
        <v>2.5306336961784782E-2</v>
      </c>
      <c r="AE7" s="103">
        <v>7.3527717317610659E-3</v>
      </c>
    </row>
    <row r="8" spans="1:31" x14ac:dyDescent="0.35">
      <c r="A8" s="103">
        <v>6</v>
      </c>
      <c r="B8" s="103">
        <v>3.1637637687627223E-3</v>
      </c>
      <c r="C8" s="103">
        <v>5.5595056008791253E-3</v>
      </c>
      <c r="D8" s="103">
        <v>0</v>
      </c>
      <c r="E8" s="103">
        <v>1.602420739171986E-3</v>
      </c>
      <c r="F8" s="103">
        <v>0</v>
      </c>
      <c r="G8" s="103">
        <v>7.5412252187240477E-6</v>
      </c>
      <c r="H8" s="103">
        <v>0</v>
      </c>
      <c r="I8" s="103">
        <v>1.0696542181041197E-6</v>
      </c>
      <c r="J8" s="103">
        <v>0.23384536693961189</v>
      </c>
      <c r="K8" s="103">
        <v>2.9085329716747599E-2</v>
      </c>
      <c r="L8" s="103">
        <v>0.1364814196860997</v>
      </c>
      <c r="M8" s="103">
        <v>7.9177320146274807E-2</v>
      </c>
      <c r="N8" s="103">
        <v>0.19376332848447186</v>
      </c>
      <c r="O8" s="103">
        <v>9.9913746150182611E-3</v>
      </c>
      <c r="P8" s="103">
        <v>0.15402284419806261</v>
      </c>
      <c r="Q8" s="103">
        <v>0</v>
      </c>
      <c r="R8" s="103">
        <v>0.13373518133286549</v>
      </c>
      <c r="S8" s="103">
        <v>0.11598551458174451</v>
      </c>
      <c r="T8" s="103">
        <v>5.2133249301120746E-2</v>
      </c>
      <c r="U8" s="103">
        <v>0</v>
      </c>
      <c r="V8" s="103">
        <v>0.14770869601731218</v>
      </c>
      <c r="W8" s="103">
        <v>0.10805262620878572</v>
      </c>
      <c r="X8" s="103">
        <v>5.4649675304259881E-3</v>
      </c>
      <c r="Y8" s="103">
        <v>5.897093436308027E-3</v>
      </c>
      <c r="Z8" s="103">
        <v>5.4719087325725601E-3</v>
      </c>
      <c r="AA8" s="103">
        <v>5.6442058675506349E-3</v>
      </c>
      <c r="AB8" s="103">
        <v>6.7217084153571808E-3</v>
      </c>
      <c r="AC8" s="103">
        <v>6.8814876402070015E-3</v>
      </c>
      <c r="AD8" s="103">
        <v>2.9639028239397965E-2</v>
      </c>
      <c r="AE8" s="103">
        <v>9.077119860375106E-3</v>
      </c>
    </row>
    <row r="9" spans="1:31" x14ac:dyDescent="0.35">
      <c r="A9" s="103">
        <v>7</v>
      </c>
      <c r="B9" s="103">
        <v>3.1637637687627223E-3</v>
      </c>
      <c r="C9" s="103">
        <v>5.5595056008791253E-3</v>
      </c>
      <c r="D9" s="103">
        <v>0</v>
      </c>
      <c r="E9" s="103">
        <v>1.6168903674037324E-3</v>
      </c>
      <c r="F9" s="103">
        <v>0</v>
      </c>
      <c r="G9" s="103">
        <v>2.1418138913134732E-4</v>
      </c>
      <c r="H9" s="103">
        <v>0</v>
      </c>
      <c r="I9" s="103">
        <v>3.0379682303469063E-5</v>
      </c>
      <c r="J9" s="103">
        <v>0.26772525409479203</v>
      </c>
      <c r="K9" s="103">
        <v>3.3144188892104645E-2</v>
      </c>
      <c r="L9" s="103">
        <v>0.16000312425331187</v>
      </c>
      <c r="M9" s="103">
        <v>7.9177320146274807E-2</v>
      </c>
      <c r="N9" s="103">
        <v>0.22219837021763383</v>
      </c>
      <c r="O9" s="103">
        <v>1.1074654197374335E-2</v>
      </c>
      <c r="P9" s="103">
        <v>0.15402284419806261</v>
      </c>
      <c r="Q9" s="103">
        <v>0</v>
      </c>
      <c r="R9" s="103">
        <v>0.15262287275370309</v>
      </c>
      <c r="S9" s="103">
        <v>0.13321523391322884</v>
      </c>
      <c r="T9" s="103">
        <v>6.294552552008284E-2</v>
      </c>
      <c r="U9" s="103">
        <v>0</v>
      </c>
      <c r="V9" s="103">
        <v>0.17379970295971406</v>
      </c>
      <c r="W9" s="103">
        <v>0.124805747329855</v>
      </c>
      <c r="X9" s="103">
        <v>6.8760122410593417E-3</v>
      </c>
      <c r="Y9" s="103">
        <v>7.4222756884180603E-3</v>
      </c>
      <c r="Z9" s="103">
        <v>6.8872096271812427E-3</v>
      </c>
      <c r="AA9" s="103">
        <v>7.1040711548037714E-3</v>
      </c>
      <c r="AB9" s="103">
        <v>8.3787765783352106E-3</v>
      </c>
      <c r="AC9" s="103">
        <v>8.555150424063681E-3</v>
      </c>
      <c r="AD9" s="103">
        <v>3.4644563837180321E-2</v>
      </c>
      <c r="AE9" s="103">
        <v>1.0833435828089474E-2</v>
      </c>
    </row>
    <row r="10" spans="1:31" x14ac:dyDescent="0.35">
      <c r="A10" s="103">
        <v>8</v>
      </c>
      <c r="B10" s="103">
        <v>3.1637637687627223E-3</v>
      </c>
      <c r="C10" s="103">
        <v>5.5595056008791253E-3</v>
      </c>
      <c r="D10" s="103">
        <v>0</v>
      </c>
      <c r="E10" s="103">
        <v>1.6168903674037324E-3</v>
      </c>
      <c r="F10" s="103">
        <v>0</v>
      </c>
      <c r="G10" s="103">
        <v>2.1418138913134732E-4</v>
      </c>
      <c r="H10" s="103">
        <v>0</v>
      </c>
      <c r="I10" s="103">
        <v>3.0379682303469063E-5</v>
      </c>
      <c r="J10" s="103">
        <v>0.299393019938752</v>
      </c>
      <c r="K10" s="103">
        <v>3.7561398685100209E-2</v>
      </c>
      <c r="L10" s="103">
        <v>0.18740748710150795</v>
      </c>
      <c r="M10" s="103">
        <v>7.9177320146274807E-2</v>
      </c>
      <c r="N10" s="103">
        <v>0.24730605731071786</v>
      </c>
      <c r="O10" s="103">
        <v>1.4666985481676499E-2</v>
      </c>
      <c r="P10" s="103">
        <v>0.16587818232942317</v>
      </c>
      <c r="Q10" s="103">
        <v>0</v>
      </c>
      <c r="R10" s="103">
        <v>0.17021103285796638</v>
      </c>
      <c r="S10" s="103">
        <v>0.15106352175662627</v>
      </c>
      <c r="T10" s="103">
        <v>7.6217995248679893E-2</v>
      </c>
      <c r="U10" s="103">
        <v>0</v>
      </c>
      <c r="V10" s="103">
        <v>0.19911782891337776</v>
      </c>
      <c r="W10" s="103">
        <v>0.14274817157062791</v>
      </c>
      <c r="X10" s="103">
        <v>8.4062109576461073E-3</v>
      </c>
      <c r="Y10" s="103">
        <v>9.0763508993390932E-3</v>
      </c>
      <c r="Z10" s="103">
        <v>8.4220239361780334E-3</v>
      </c>
      <c r="AA10" s="103">
        <v>8.6872130440084246E-3</v>
      </c>
      <c r="AB10" s="103">
        <v>1.0166922642097544E-2</v>
      </c>
      <c r="AC10" s="103">
        <v>1.0365307597806159E-2</v>
      </c>
      <c r="AD10" s="103">
        <v>3.9959682813989261E-2</v>
      </c>
      <c r="AE10" s="103">
        <v>1.2681102884458412E-2</v>
      </c>
    </row>
    <row r="11" spans="1:31" x14ac:dyDescent="0.35">
      <c r="A11" s="103">
        <v>9</v>
      </c>
      <c r="B11" s="103">
        <v>3.1637637687627223E-3</v>
      </c>
      <c r="C11" s="103">
        <v>5.5595056008791253E-3</v>
      </c>
      <c r="D11" s="103">
        <v>0</v>
      </c>
      <c r="E11" s="103">
        <v>1.6168903674037324E-3</v>
      </c>
      <c r="F11" s="103">
        <v>0</v>
      </c>
      <c r="G11" s="103">
        <v>2.1418138913134732E-4</v>
      </c>
      <c r="H11" s="103">
        <v>0</v>
      </c>
      <c r="I11" s="103">
        <v>3.0379682303469063E-5</v>
      </c>
      <c r="J11" s="103">
        <v>0.33185207188815558</v>
      </c>
      <c r="K11" s="103">
        <v>4.3691244516932445E-2</v>
      </c>
      <c r="L11" s="103">
        <v>0.22178844418386903</v>
      </c>
      <c r="M11" s="103">
        <v>7.9177320146274807E-2</v>
      </c>
      <c r="N11" s="103">
        <v>0.27846681825243269</v>
      </c>
      <c r="O11" s="103">
        <v>1.5707806230366644E-2</v>
      </c>
      <c r="P11" s="103">
        <v>0.18622046843129722</v>
      </c>
      <c r="Q11" s="103">
        <v>2.1667820277468476E-2</v>
      </c>
      <c r="R11" s="103">
        <v>0.18428532043409609</v>
      </c>
      <c r="S11" s="103">
        <v>0.16825718998617234</v>
      </c>
      <c r="T11" s="103">
        <v>8.5541580650774954E-2</v>
      </c>
      <c r="U11" s="103">
        <v>1.7495302805728967E-3</v>
      </c>
      <c r="V11" s="103">
        <v>0.22399724510169122</v>
      </c>
      <c r="W11" s="103">
        <v>0.1591197240674383</v>
      </c>
      <c r="X11" s="103">
        <v>1.0051361642796106E-2</v>
      </c>
      <c r="Y11" s="103">
        <v>1.0854683959640066E-2</v>
      </c>
      <c r="Z11" s="103">
        <v>1.0072136947419028E-2</v>
      </c>
      <c r="AA11" s="103">
        <v>1.0389284111957209E-2</v>
      </c>
      <c r="AB11" s="103">
        <v>1.2077299633770466E-2</v>
      </c>
      <c r="AC11" s="103">
        <v>1.2296514906295793E-2</v>
      </c>
      <c r="AD11" s="103">
        <v>4.5034670436045955E-2</v>
      </c>
      <c r="AE11" s="103">
        <v>1.4700831624838326E-2</v>
      </c>
    </row>
    <row r="12" spans="1:31" x14ac:dyDescent="0.35">
      <c r="A12" s="103">
        <v>10</v>
      </c>
      <c r="B12" s="103">
        <v>3.1637637687627223E-3</v>
      </c>
      <c r="C12" s="103">
        <v>5.5595056008791253E-3</v>
      </c>
      <c r="D12" s="103">
        <v>1.3533192042561231E-5</v>
      </c>
      <c r="E12" s="103">
        <v>1.6168903674037324E-3</v>
      </c>
      <c r="F12" s="103">
        <v>0</v>
      </c>
      <c r="G12" s="103">
        <v>2.1418138913134732E-4</v>
      </c>
      <c r="H12" s="103">
        <v>0</v>
      </c>
      <c r="I12" s="103">
        <v>3.0379682303469063E-5</v>
      </c>
      <c r="J12" s="103">
        <v>0.36843055493792942</v>
      </c>
      <c r="K12" s="103">
        <v>5.2236830528280341E-2</v>
      </c>
      <c r="L12" s="103">
        <v>0.24188564086226333</v>
      </c>
      <c r="M12" s="103">
        <v>7.9177320146274807E-2</v>
      </c>
      <c r="N12" s="103">
        <v>0.30531727089129607</v>
      </c>
      <c r="O12" s="103">
        <v>2.0160816570083097E-2</v>
      </c>
      <c r="P12" s="103">
        <v>0.22118785216528372</v>
      </c>
      <c r="Q12" s="103">
        <v>2.1667820277468476E-2</v>
      </c>
      <c r="R12" s="103">
        <v>0.20322689791724102</v>
      </c>
      <c r="S12" s="103">
        <v>0.18577489064974059</v>
      </c>
      <c r="T12" s="103">
        <v>9.5981346133999654E-2</v>
      </c>
      <c r="U12" s="103">
        <v>1.7495302805728967E-3</v>
      </c>
      <c r="V12" s="103">
        <v>0.24779363890789108</v>
      </c>
      <c r="W12" s="103">
        <v>0.17611681408169763</v>
      </c>
      <c r="X12" s="103">
        <v>1.1801017205654744E-2</v>
      </c>
      <c r="Y12" s="103">
        <v>1.2745536819089194E-2</v>
      </c>
      <c r="Z12" s="103">
        <v>1.1827070058120667E-2</v>
      </c>
      <c r="AA12" s="103">
        <v>1.2199049682683261E-2</v>
      </c>
      <c r="AB12" s="103">
        <v>1.4092269018836484E-2</v>
      </c>
      <c r="AC12" s="103">
        <v>1.4339827032436253E-2</v>
      </c>
      <c r="AD12" s="103">
        <v>5.0205179765264688E-2</v>
      </c>
      <c r="AE12" s="103">
        <v>1.6803138285481974E-2</v>
      </c>
    </row>
    <row r="13" spans="1:31" x14ac:dyDescent="0.35">
      <c r="A13" s="103">
        <v>11</v>
      </c>
      <c r="B13" s="103">
        <v>3.1637637687627223E-3</v>
      </c>
      <c r="C13" s="103">
        <v>5.5595056008791253E-3</v>
      </c>
      <c r="D13" s="103">
        <v>1.3533192042561231E-5</v>
      </c>
      <c r="E13" s="103">
        <v>1.6168903674037324E-3</v>
      </c>
      <c r="F13" s="103">
        <v>0</v>
      </c>
      <c r="G13" s="103">
        <v>2.1418138913134732E-4</v>
      </c>
      <c r="H13" s="103">
        <v>0</v>
      </c>
      <c r="I13" s="103">
        <v>3.0379682303469063E-5</v>
      </c>
      <c r="J13" s="103">
        <v>0.40584277053054002</v>
      </c>
      <c r="K13" s="103">
        <v>5.7397937574269177E-2</v>
      </c>
      <c r="L13" s="103">
        <v>0.27197499796664143</v>
      </c>
      <c r="M13" s="103">
        <v>7.9177320146274807E-2</v>
      </c>
      <c r="N13" s="103">
        <v>0.33111980453909923</v>
      </c>
      <c r="O13" s="103">
        <v>2.0160816570083097E-2</v>
      </c>
      <c r="P13" s="103">
        <v>0.23151069702159588</v>
      </c>
      <c r="Q13" s="103">
        <v>2.1667820277468476E-2</v>
      </c>
      <c r="R13" s="103">
        <v>0.2196909696984887</v>
      </c>
      <c r="S13" s="103">
        <v>0.20085422587312063</v>
      </c>
      <c r="T13" s="103">
        <v>0.10434154170229111</v>
      </c>
      <c r="U13" s="103">
        <v>1.7495302805728967E-3</v>
      </c>
      <c r="V13" s="103">
        <v>0.26814873305870235</v>
      </c>
      <c r="W13" s="103">
        <v>0.19034687646068263</v>
      </c>
      <c r="X13" s="103">
        <v>1.3652263216142272E-2</v>
      </c>
      <c r="Y13" s="103">
        <v>1.4746649551750573E-2</v>
      </c>
      <c r="Z13" s="103">
        <v>1.3683900047304867E-2</v>
      </c>
      <c r="AA13" s="103">
        <v>1.4114346744860361E-2</v>
      </c>
      <c r="AB13" s="103">
        <v>1.6195368648591894E-2</v>
      </c>
      <c r="AC13" s="103">
        <v>1.645525935005528E-2</v>
      </c>
      <c r="AD13" s="103">
        <v>5.4966119008772719E-2</v>
      </c>
      <c r="AE13" s="103">
        <v>1.9014821352204996E-2</v>
      </c>
    </row>
    <row r="14" spans="1:31" x14ac:dyDescent="0.35">
      <c r="A14" s="103">
        <v>12</v>
      </c>
      <c r="B14" s="103">
        <v>3.1637637687627223E-3</v>
      </c>
      <c r="C14" s="103">
        <v>5.5595056008791253E-3</v>
      </c>
      <c r="D14" s="103">
        <v>1.303763409404255E-4</v>
      </c>
      <c r="E14" s="103">
        <v>1.6172407309489433E-3</v>
      </c>
      <c r="F14" s="103">
        <v>0</v>
      </c>
      <c r="G14" s="103">
        <v>2.1418138913134732E-4</v>
      </c>
      <c r="H14" s="103">
        <v>4.7117786423246336E-6</v>
      </c>
      <c r="I14" s="103">
        <v>3.1089387154605995E-5</v>
      </c>
      <c r="J14" s="103">
        <v>0.43762090940184456</v>
      </c>
      <c r="K14" s="103">
        <v>6.3782581741473304E-2</v>
      </c>
      <c r="L14" s="103">
        <v>0.29481194365325841</v>
      </c>
      <c r="M14" s="103">
        <v>7.9177320146274807E-2</v>
      </c>
      <c r="N14" s="103">
        <v>0.35592808620616606</v>
      </c>
      <c r="O14" s="103">
        <v>2.0160816570083097E-2</v>
      </c>
      <c r="P14" s="103">
        <v>0.23151069702159588</v>
      </c>
      <c r="Q14" s="103">
        <v>0.10322308826627344</v>
      </c>
      <c r="R14" s="103">
        <v>0.23412491541141384</v>
      </c>
      <c r="S14" s="103">
        <v>0.21571027225564193</v>
      </c>
      <c r="T14" s="103">
        <v>0.11243672055840642</v>
      </c>
      <c r="U14" s="103">
        <v>3.946433439745798E-3</v>
      </c>
      <c r="V14" s="103">
        <v>0.28850214760990572</v>
      </c>
      <c r="W14" s="103">
        <v>0.20467619501685277</v>
      </c>
      <c r="X14" s="103">
        <v>1.5618748440737514E-2</v>
      </c>
      <c r="Y14" s="103">
        <v>1.6868484432455706E-2</v>
      </c>
      <c r="Z14" s="103">
        <v>1.5656316850706627E-2</v>
      </c>
      <c r="AA14" s="103">
        <v>1.6145191062322924E-2</v>
      </c>
      <c r="AB14" s="103">
        <v>1.8444837853060642E-2</v>
      </c>
      <c r="AC14" s="103">
        <v>1.8714213650594412E-2</v>
      </c>
      <c r="AD14" s="103">
        <v>6.0039819336382264E-2</v>
      </c>
      <c r="AE14" s="103">
        <v>2.1281040499746367E-2</v>
      </c>
    </row>
    <row r="15" spans="1:31" x14ac:dyDescent="0.35">
      <c r="A15" s="103">
        <v>13</v>
      </c>
      <c r="B15" s="103">
        <v>3.1637637687627223E-3</v>
      </c>
      <c r="C15" s="103">
        <v>5.5595056008791253E-3</v>
      </c>
      <c r="D15" s="103">
        <v>4.4124074728455604E-4</v>
      </c>
      <c r="E15" s="103">
        <v>1.6172407309489433E-3</v>
      </c>
      <c r="F15" s="103">
        <v>0</v>
      </c>
      <c r="G15" s="103">
        <v>2.1418138913134732E-4</v>
      </c>
      <c r="H15" s="103">
        <v>4.7117786423246336E-6</v>
      </c>
      <c r="I15" s="103">
        <v>3.1089387154605995E-5</v>
      </c>
      <c r="J15" s="103">
        <v>0.46464987820066644</v>
      </c>
      <c r="K15" s="103">
        <v>6.864850737653122E-2</v>
      </c>
      <c r="L15" s="103">
        <v>0.31830571089686682</v>
      </c>
      <c r="M15" s="103">
        <v>7.9177320146274807E-2</v>
      </c>
      <c r="N15" s="103">
        <v>0.37520019207140537</v>
      </c>
      <c r="O15" s="103">
        <v>2.9252202201598916E-2</v>
      </c>
      <c r="P15" s="103">
        <v>0.25104512021092013</v>
      </c>
      <c r="Q15" s="103">
        <v>0.17418519967498269</v>
      </c>
      <c r="R15" s="103">
        <v>0.25343492318103211</v>
      </c>
      <c r="S15" s="103">
        <v>0.23242145419600627</v>
      </c>
      <c r="T15" s="103">
        <v>0.1218623914797326</v>
      </c>
      <c r="U15" s="103">
        <v>6.2001982415624494E-3</v>
      </c>
      <c r="V15" s="103">
        <v>0.30650532334718644</v>
      </c>
      <c r="W15" s="103">
        <v>0.22078760774558057</v>
      </c>
      <c r="X15" s="103">
        <v>1.7702325870038182E-2</v>
      </c>
      <c r="Y15" s="103">
        <v>1.9110509923185075E-2</v>
      </c>
      <c r="Z15" s="103">
        <v>1.7746179048164619E-2</v>
      </c>
      <c r="AA15" s="103">
        <v>1.8291069585622873E-2</v>
      </c>
      <c r="AB15" s="103">
        <v>2.0811727777536426E-2</v>
      </c>
      <c r="AC15" s="103">
        <v>2.1112029026127875E-2</v>
      </c>
      <c r="AD15" s="103">
        <v>6.5841034684198815E-2</v>
      </c>
      <c r="AE15" s="103">
        <v>2.362384195742576E-2</v>
      </c>
    </row>
    <row r="16" spans="1:31" x14ac:dyDescent="0.35">
      <c r="A16" s="103">
        <v>14</v>
      </c>
      <c r="B16" s="103">
        <v>3.1637637687627223E-3</v>
      </c>
      <c r="C16" s="103">
        <v>5.5595056008791253E-3</v>
      </c>
      <c r="D16" s="103">
        <v>5.0994613200338332E-4</v>
      </c>
      <c r="E16" s="103">
        <v>1.6399983916273492E-3</v>
      </c>
      <c r="F16" s="103">
        <v>0</v>
      </c>
      <c r="G16" s="103">
        <v>2.1418138913134732E-4</v>
      </c>
      <c r="H16" s="103">
        <v>3.1076262496895611E-4</v>
      </c>
      <c r="I16" s="103">
        <v>7.7187853746706446E-5</v>
      </c>
      <c r="J16" s="103">
        <v>0.49341788885988414</v>
      </c>
      <c r="K16" s="103">
        <v>7.541712370423663E-2</v>
      </c>
      <c r="L16" s="103">
        <v>0.34144193816367918</v>
      </c>
      <c r="M16" s="103">
        <v>7.9177320146274807E-2</v>
      </c>
      <c r="N16" s="103">
        <v>0.3973957377095485</v>
      </c>
      <c r="O16" s="103">
        <v>3.108034278406796E-2</v>
      </c>
      <c r="P16" s="103">
        <v>0.29333551624521792</v>
      </c>
      <c r="Q16" s="103">
        <v>0.17418519967498269</v>
      </c>
      <c r="R16" s="103">
        <v>0.26073084538459612</v>
      </c>
      <c r="S16" s="103">
        <v>0.24639773969565459</v>
      </c>
      <c r="T16" s="103">
        <v>0.12976354024300465</v>
      </c>
      <c r="U16" s="103">
        <v>6.2001982415624494E-3</v>
      </c>
      <c r="V16" s="103">
        <v>0.32272790648584032</v>
      </c>
      <c r="W16" s="103">
        <v>0.23415453323903077</v>
      </c>
      <c r="X16" s="103">
        <v>1.9918978294416446E-2</v>
      </c>
      <c r="Y16" s="103">
        <v>2.1504203963066605E-2</v>
      </c>
      <c r="Z16" s="103">
        <v>1.996951763950585E-2</v>
      </c>
      <c r="AA16" s="103">
        <v>2.0582252351012516E-2</v>
      </c>
      <c r="AB16" s="103">
        <v>2.3289678126681389E-2</v>
      </c>
      <c r="AC16" s="103">
        <v>2.3608332097910911E-2</v>
      </c>
      <c r="AD16" s="103">
        <v>7.0807786957839472E-2</v>
      </c>
      <c r="AE16" s="103">
        <v>2.6137686622826527E-2</v>
      </c>
    </row>
    <row r="17" spans="1:31" x14ac:dyDescent="0.35">
      <c r="A17" s="103">
        <v>15</v>
      </c>
      <c r="B17" s="103">
        <v>3.1637637687627223E-3</v>
      </c>
      <c r="C17" s="103">
        <v>5.5595056008791253E-3</v>
      </c>
      <c r="D17" s="103">
        <v>5.0994613200338332E-4</v>
      </c>
      <c r="E17" s="103">
        <v>1.6399983916273492E-3</v>
      </c>
      <c r="F17" s="103">
        <v>0</v>
      </c>
      <c r="G17" s="103">
        <v>2.1418138913134732E-4</v>
      </c>
      <c r="H17" s="103">
        <v>3.1076262496895611E-4</v>
      </c>
      <c r="I17" s="103">
        <v>7.7187853746706446E-5</v>
      </c>
      <c r="J17" s="103">
        <v>0.52037584900392297</v>
      </c>
      <c r="K17" s="103">
        <v>8.2609570601004115E-2</v>
      </c>
      <c r="L17" s="103">
        <v>0.35643309206560148</v>
      </c>
      <c r="M17" s="103">
        <v>8.1949512932677784E-2</v>
      </c>
      <c r="N17" s="103">
        <v>0.41595604954312426</v>
      </c>
      <c r="O17" s="103">
        <v>3.6994828413145012E-2</v>
      </c>
      <c r="P17" s="103">
        <v>0.31816463762414959</v>
      </c>
      <c r="Q17" s="103">
        <v>0.29067982786120555</v>
      </c>
      <c r="R17" s="103">
        <v>0.27526504423669768</v>
      </c>
      <c r="S17" s="103">
        <v>0.26219795446332589</v>
      </c>
      <c r="T17" s="103">
        <v>0.14473563235487452</v>
      </c>
      <c r="U17" s="103">
        <v>6.2001982415624494E-3</v>
      </c>
      <c r="V17" s="103">
        <v>0.34065543733993436</v>
      </c>
      <c r="W17" s="103">
        <v>0.2498180297250488</v>
      </c>
      <c r="X17" s="103">
        <v>2.2242280200337819E-2</v>
      </c>
      <c r="Y17" s="103">
        <v>2.4015587647038105E-2</v>
      </c>
      <c r="Z17" s="103">
        <v>2.2299827402986465E-2</v>
      </c>
      <c r="AA17" s="103">
        <v>2.2985937917248959E-2</v>
      </c>
      <c r="AB17" s="103">
        <v>2.5936354276103944E-2</v>
      </c>
      <c r="AC17" s="103">
        <v>2.6277549859341706E-2</v>
      </c>
      <c r="AD17" s="103">
        <v>7.6462167536912332E-2</v>
      </c>
      <c r="AE17" s="103">
        <v>2.868333527223384E-2</v>
      </c>
    </row>
    <row r="18" spans="1:31" x14ac:dyDescent="0.35">
      <c r="A18" s="103">
        <v>16</v>
      </c>
      <c r="B18" s="103">
        <v>3.1637637687627223E-3</v>
      </c>
      <c r="C18" s="103">
        <v>5.5595056008791253E-3</v>
      </c>
      <c r="D18" s="103">
        <v>7.8505316513317012E-4</v>
      </c>
      <c r="E18" s="103">
        <v>1.65233663773204E-3</v>
      </c>
      <c r="F18" s="103">
        <v>0</v>
      </c>
      <c r="G18" s="103">
        <v>2.1418138913134732E-4</v>
      </c>
      <c r="H18" s="103">
        <v>4.7669051693853684E-4</v>
      </c>
      <c r="I18" s="103">
        <v>1.0218050276717014E-4</v>
      </c>
      <c r="J18" s="103">
        <v>0.54539019148944923</v>
      </c>
      <c r="K18" s="103">
        <v>8.8864150308488571E-2</v>
      </c>
      <c r="L18" s="103">
        <v>0.37780810369378276</v>
      </c>
      <c r="M18" s="103">
        <v>8.1949512932677784E-2</v>
      </c>
      <c r="N18" s="103">
        <v>0.43272275340008759</v>
      </c>
      <c r="O18" s="103">
        <v>3.919549293500519E-2</v>
      </c>
      <c r="P18" s="103">
        <v>0.31816463762414959</v>
      </c>
      <c r="Q18" s="103">
        <v>0.35405820217280087</v>
      </c>
      <c r="R18" s="103">
        <v>0.2879834081054663</v>
      </c>
      <c r="S18" s="103">
        <v>0.27565613005527645</v>
      </c>
      <c r="T18" s="103">
        <v>0.15906140819929437</v>
      </c>
      <c r="U18" s="103">
        <v>9.2869145109594937E-3</v>
      </c>
      <c r="V18" s="103">
        <v>0.35751606552820325</v>
      </c>
      <c r="W18" s="103">
        <v>0.26368247813112361</v>
      </c>
      <c r="X18" s="103">
        <v>2.4681077151390417E-2</v>
      </c>
      <c r="Y18" s="103">
        <v>2.6642686429220235E-2</v>
      </c>
      <c r="Z18" s="103">
        <v>2.4745980583380293E-2</v>
      </c>
      <c r="AA18" s="103">
        <v>2.5500452075385722E-2</v>
      </c>
      <c r="AB18" s="103">
        <v>2.8670161986711209E-2</v>
      </c>
      <c r="AC18" s="103">
        <v>2.9019176306119724E-2</v>
      </c>
      <c r="AD18" s="103">
        <v>8.2108163359077155E-2</v>
      </c>
      <c r="AE18" s="103">
        <v>3.1425777875432527E-2</v>
      </c>
    </row>
    <row r="19" spans="1:31" x14ac:dyDescent="0.35">
      <c r="A19" s="103">
        <v>17</v>
      </c>
      <c r="B19" s="103">
        <v>3.1637637687627223E-3</v>
      </c>
      <c r="C19" s="103">
        <v>5.5595056008791253E-3</v>
      </c>
      <c r="D19" s="103">
        <v>1.4241423801058797E-3</v>
      </c>
      <c r="E19" s="103">
        <v>1.6855510753733352E-3</v>
      </c>
      <c r="F19" s="103">
        <v>0</v>
      </c>
      <c r="G19" s="103">
        <v>3.2321315394235462E-4</v>
      </c>
      <c r="H19" s="103">
        <v>8.2069250179189746E-4</v>
      </c>
      <c r="I19" s="103">
        <v>1.6946046908793998E-4</v>
      </c>
      <c r="J19" s="103">
        <v>0.56773924193136982</v>
      </c>
      <c r="K19" s="103">
        <v>9.5243853233753506E-2</v>
      </c>
      <c r="L19" s="103">
        <v>0.39016816320262565</v>
      </c>
      <c r="M19" s="103">
        <v>8.1949512932677784E-2</v>
      </c>
      <c r="N19" s="103">
        <v>0.45192424477805865</v>
      </c>
      <c r="O19" s="103">
        <v>5.4620467643313284E-2</v>
      </c>
      <c r="P19" s="103">
        <v>0.31816463762414959</v>
      </c>
      <c r="Q19" s="103">
        <v>0.35405820217280087</v>
      </c>
      <c r="R19" s="103">
        <v>0.30530589739091207</v>
      </c>
      <c r="S19" s="103">
        <v>0.29133850189289656</v>
      </c>
      <c r="T19" s="103">
        <v>0.16874668732846657</v>
      </c>
      <c r="U19" s="103">
        <v>1.1297760819752744E-2</v>
      </c>
      <c r="V19" s="103">
        <v>0.37758890327929101</v>
      </c>
      <c r="W19" s="103">
        <v>0.27866915968069716</v>
      </c>
      <c r="X19" s="103">
        <v>2.7181279975663584E-2</v>
      </c>
      <c r="Y19" s="103">
        <v>2.9324053710427067E-2</v>
      </c>
      <c r="Z19" s="103">
        <v>2.725372485769792E-2</v>
      </c>
      <c r="AA19" s="103">
        <v>2.8067035765476291E-2</v>
      </c>
      <c r="AB19" s="103">
        <v>3.1451056510631688E-2</v>
      </c>
      <c r="AC19" s="103">
        <v>3.1842010255725854E-2</v>
      </c>
      <c r="AD19" s="103">
        <v>8.8074960815064468E-2</v>
      </c>
      <c r="AE19" s="103">
        <v>3.4139930617482328E-2</v>
      </c>
    </row>
    <row r="20" spans="1:31" x14ac:dyDescent="0.35">
      <c r="A20" s="103">
        <v>18</v>
      </c>
      <c r="B20" s="103">
        <v>3.1637637687627223E-3</v>
      </c>
      <c r="C20" s="103">
        <v>5.5595056008791253E-3</v>
      </c>
      <c r="D20" s="103">
        <v>1.4241423801058797E-3</v>
      </c>
      <c r="E20" s="103">
        <v>1.6861150225575296E-3</v>
      </c>
      <c r="F20" s="103">
        <v>0</v>
      </c>
      <c r="G20" s="103">
        <v>3.2321315394235462E-4</v>
      </c>
      <c r="H20" s="103">
        <v>8.2827660788457771E-4</v>
      </c>
      <c r="I20" s="103">
        <v>1.7060281411178363E-4</v>
      </c>
      <c r="J20" s="103">
        <v>0.58813639566696652</v>
      </c>
      <c r="K20" s="103">
        <v>0.10037338908858097</v>
      </c>
      <c r="L20" s="103">
        <v>0.40729834912998164</v>
      </c>
      <c r="M20" s="103">
        <v>8.1949512932677784E-2</v>
      </c>
      <c r="N20" s="103">
        <v>0.4689536345276597</v>
      </c>
      <c r="O20" s="103">
        <v>5.6971382615294094E-2</v>
      </c>
      <c r="P20" s="103">
        <v>0.3821041994090501</v>
      </c>
      <c r="Q20" s="103">
        <v>0.36398928646664058</v>
      </c>
      <c r="R20" s="103">
        <v>0.31866212185769066</v>
      </c>
      <c r="S20" s="103">
        <v>0.30526790671057774</v>
      </c>
      <c r="T20" s="103">
        <v>0.17741651976965772</v>
      </c>
      <c r="U20" s="103">
        <v>1.1297760819752744E-2</v>
      </c>
      <c r="V20" s="103">
        <v>0.39166952465280785</v>
      </c>
      <c r="W20" s="103">
        <v>0.29118202822732431</v>
      </c>
      <c r="X20" s="103">
        <v>2.9753015185958295E-2</v>
      </c>
      <c r="Y20" s="103">
        <v>3.2103978875673601E-2</v>
      </c>
      <c r="Z20" s="103">
        <v>2.9833217283698383E-2</v>
      </c>
      <c r="AA20" s="103">
        <v>3.0727750151933058E-2</v>
      </c>
      <c r="AB20" s="103">
        <v>3.4306100487712578E-2</v>
      </c>
      <c r="AC20" s="103">
        <v>3.4715452472439158E-2</v>
      </c>
      <c r="AD20" s="103">
        <v>9.3202070019132818E-2</v>
      </c>
      <c r="AE20" s="103">
        <v>3.6927083103050637E-2</v>
      </c>
    </row>
    <row r="21" spans="1:31" x14ac:dyDescent="0.35">
      <c r="A21" s="103">
        <v>19</v>
      </c>
      <c r="B21" s="103">
        <v>3.1637637687627223E-3</v>
      </c>
      <c r="C21" s="103">
        <v>5.5595056008791253E-3</v>
      </c>
      <c r="D21" s="103">
        <v>1.4241423801058797E-3</v>
      </c>
      <c r="E21" s="103">
        <v>1.6861150225575296E-3</v>
      </c>
      <c r="F21" s="103">
        <v>0</v>
      </c>
      <c r="G21" s="103">
        <v>3.2321315394235462E-4</v>
      </c>
      <c r="H21" s="103">
        <v>8.2827660788457771E-4</v>
      </c>
      <c r="I21" s="103">
        <v>1.7060281411178363E-4</v>
      </c>
      <c r="J21" s="103">
        <v>0.61656145776704063</v>
      </c>
      <c r="K21" s="103">
        <v>0.10850487768921614</v>
      </c>
      <c r="L21" s="103">
        <v>0.42802620745330838</v>
      </c>
      <c r="M21" s="103">
        <v>0.21272434922186556</v>
      </c>
      <c r="N21" s="103">
        <v>0.49208129139774315</v>
      </c>
      <c r="O21" s="103">
        <v>5.7634801891324264E-2</v>
      </c>
      <c r="P21" s="103">
        <v>0.40908531377697416</v>
      </c>
      <c r="Q21" s="103">
        <v>0.36398928646664058</v>
      </c>
      <c r="R21" s="103">
        <v>0.33515501641645157</v>
      </c>
      <c r="S21" s="103">
        <v>0.31800320783560015</v>
      </c>
      <c r="T21" s="103">
        <v>0.18393782386570651</v>
      </c>
      <c r="U21" s="103">
        <v>1.1586659090095028E-2</v>
      </c>
      <c r="V21" s="103">
        <v>0.41043197862152175</v>
      </c>
      <c r="W21" s="103">
        <v>0.30287169941383374</v>
      </c>
      <c r="X21" s="103">
        <v>3.247328749758089E-2</v>
      </c>
      <c r="Y21" s="103">
        <v>3.5044469511848211E-2</v>
      </c>
      <c r="Z21" s="103">
        <v>3.2561694848729325E-2</v>
      </c>
      <c r="AA21" s="103">
        <v>3.354214085811498E-2</v>
      </c>
      <c r="AB21" s="103">
        <v>3.7326275553572909E-2</v>
      </c>
      <c r="AC21" s="103">
        <v>3.7747450622333735E-2</v>
      </c>
      <c r="AD21" s="103">
        <v>9.8237360752763597E-2</v>
      </c>
      <c r="AE21" s="103">
        <v>3.9888348888501936E-2</v>
      </c>
    </row>
    <row r="22" spans="1:31" x14ac:dyDescent="0.35">
      <c r="A22" s="103">
        <v>20</v>
      </c>
      <c r="B22" s="103">
        <v>3.1637637687627223E-3</v>
      </c>
      <c r="C22" s="103">
        <v>5.5595056008791253E-3</v>
      </c>
      <c r="D22" s="103">
        <v>1.8738545878439527E-3</v>
      </c>
      <c r="E22" s="103">
        <v>1.8905772747835007E-3</v>
      </c>
      <c r="F22" s="103">
        <v>0</v>
      </c>
      <c r="G22" s="103">
        <v>3.2321315394235462E-4</v>
      </c>
      <c r="H22" s="103">
        <v>3.5779373142235393E-3</v>
      </c>
      <c r="I22" s="103">
        <v>5.8476648571130301E-4</v>
      </c>
      <c r="J22" s="103">
        <v>0.63506447760083939</v>
      </c>
      <c r="K22" s="103">
        <v>0.11517664577285233</v>
      </c>
      <c r="L22" s="103">
        <v>0.45343465051440385</v>
      </c>
      <c r="M22" s="103">
        <v>0.21272434922186556</v>
      </c>
      <c r="N22" s="103">
        <v>0.50787633990989589</v>
      </c>
      <c r="O22" s="103">
        <v>7.3773634428507748E-2</v>
      </c>
      <c r="P22" s="103">
        <v>0.43991363271295808</v>
      </c>
      <c r="Q22" s="103">
        <v>0.37771223930903725</v>
      </c>
      <c r="R22" s="103">
        <v>0.34222160956414949</v>
      </c>
      <c r="S22" s="103">
        <v>0.33371707095198849</v>
      </c>
      <c r="T22" s="103">
        <v>0.19386242931148676</v>
      </c>
      <c r="U22" s="103">
        <v>1.1586659090095028E-2</v>
      </c>
      <c r="V22" s="103">
        <v>0.4269253909566757</v>
      </c>
      <c r="W22" s="103">
        <v>0.31836988385298048</v>
      </c>
      <c r="X22" s="103">
        <v>3.5306861348765747E-2</v>
      </c>
      <c r="Y22" s="103">
        <v>3.8091326459950711E-2</v>
      </c>
      <c r="Z22" s="103">
        <v>3.5403815708756246E-2</v>
      </c>
      <c r="AA22" s="103">
        <v>3.6459592864297979E-2</v>
      </c>
      <c r="AB22" s="103">
        <v>4.0467016655396787E-2</v>
      </c>
      <c r="AC22" s="103">
        <v>4.0933403820330429E-2</v>
      </c>
      <c r="AD22" s="103">
        <v>0.1038782371419197</v>
      </c>
      <c r="AE22" s="103">
        <v>4.29387618140765E-2</v>
      </c>
    </row>
    <row r="23" spans="1:31" x14ac:dyDescent="0.35">
      <c r="A23" s="103">
        <v>21</v>
      </c>
      <c r="B23" s="103">
        <v>3.1637637687627223E-3</v>
      </c>
      <c r="C23" s="103">
        <v>5.5595056008791253E-3</v>
      </c>
      <c r="D23" s="103">
        <v>2.4308155491881097E-3</v>
      </c>
      <c r="E23" s="103">
        <v>1.9580814131336293E-3</v>
      </c>
      <c r="F23" s="103">
        <v>0</v>
      </c>
      <c r="G23" s="103">
        <v>3.5111353660150044E-4</v>
      </c>
      <c r="H23" s="103">
        <v>4.4594766962243008E-3</v>
      </c>
      <c r="I23" s="103">
        <v>7.2150449716758074E-4</v>
      </c>
      <c r="J23" s="103">
        <v>0.65348268792204955</v>
      </c>
      <c r="K23" s="103">
        <v>0.12456326530658039</v>
      </c>
      <c r="L23" s="103">
        <v>0.4726422453314898</v>
      </c>
      <c r="M23" s="103">
        <v>0.21272434922186556</v>
      </c>
      <c r="N23" s="103">
        <v>0.52155860296298384</v>
      </c>
      <c r="O23" s="103">
        <v>7.7896645070033257E-2</v>
      </c>
      <c r="P23" s="103">
        <v>0.43991363271295808</v>
      </c>
      <c r="Q23" s="103">
        <v>0.37771223930903725</v>
      </c>
      <c r="R23" s="103">
        <v>0.35433720143361991</v>
      </c>
      <c r="S23" s="103">
        <v>0.34649982273687424</v>
      </c>
      <c r="T23" s="103">
        <v>0.20546569928872971</v>
      </c>
      <c r="U23" s="103">
        <v>1.9865928275177719E-2</v>
      </c>
      <c r="V23" s="103">
        <v>0.44383828943653575</v>
      </c>
      <c r="W23" s="103">
        <v>0.33116896643855909</v>
      </c>
      <c r="X23" s="103">
        <v>3.8235974910335549E-2</v>
      </c>
      <c r="Y23" s="103">
        <v>4.1238808478886106E-2</v>
      </c>
      <c r="Z23" s="103">
        <v>3.8341764458969411E-2</v>
      </c>
      <c r="AA23" s="103">
        <v>3.9472513145377128E-2</v>
      </c>
      <c r="AB23" s="103">
        <v>4.3692561211741233E-2</v>
      </c>
      <c r="AC23" s="103">
        <v>4.416777384978289E-2</v>
      </c>
      <c r="AD23" s="103">
        <v>0.10984796666392826</v>
      </c>
      <c r="AE23" s="103">
        <v>4.6113635776106852E-2</v>
      </c>
    </row>
    <row r="24" spans="1:31" x14ac:dyDescent="0.35">
      <c r="A24" s="103">
        <v>22</v>
      </c>
      <c r="B24" s="103">
        <v>3.1637637687627223E-3</v>
      </c>
      <c r="C24" s="103">
        <v>5.5595056008791253E-3</v>
      </c>
      <c r="D24" s="103">
        <v>3.2804852949908812E-3</v>
      </c>
      <c r="E24" s="103">
        <v>1.9580814131336293E-3</v>
      </c>
      <c r="F24" s="103">
        <v>0</v>
      </c>
      <c r="G24" s="103">
        <v>3.5111353660150044E-4</v>
      </c>
      <c r="H24" s="103">
        <v>4.4594766962243008E-3</v>
      </c>
      <c r="I24" s="103">
        <v>7.2150449716758074E-4</v>
      </c>
      <c r="J24" s="103">
        <v>0.67956528925835813</v>
      </c>
      <c r="K24" s="103">
        <v>0.13027093538215553</v>
      </c>
      <c r="L24" s="103">
        <v>0.48768353946326287</v>
      </c>
      <c r="M24" s="103">
        <v>0.21272434922186556</v>
      </c>
      <c r="N24" s="103">
        <v>0.54291807307187145</v>
      </c>
      <c r="O24" s="103">
        <v>8.5609772483629665E-2</v>
      </c>
      <c r="P24" s="103">
        <v>0.43991363271295808</v>
      </c>
      <c r="Q24" s="103">
        <v>0.37771223930903725</v>
      </c>
      <c r="R24" s="103">
        <v>0.36427604701872229</v>
      </c>
      <c r="S24" s="103">
        <v>0.36437404457455141</v>
      </c>
      <c r="T24" s="103">
        <v>0.21996319514563106</v>
      </c>
      <c r="U24" s="103">
        <v>1.9865928275177719E-2</v>
      </c>
      <c r="V24" s="103">
        <v>0.46660733810091087</v>
      </c>
      <c r="W24" s="103">
        <v>0.34917498231763616</v>
      </c>
      <c r="X24" s="103">
        <v>4.1231314453942458E-2</v>
      </c>
      <c r="Y24" s="103">
        <v>4.444868151598047E-2</v>
      </c>
      <c r="Z24" s="103">
        <v>4.1346138950987307E-2</v>
      </c>
      <c r="AA24" s="103">
        <v>4.2544734064051702E-2</v>
      </c>
      <c r="AB24" s="103">
        <v>4.7018492072925445E-2</v>
      </c>
      <c r="AC24" s="103">
        <v>4.7516292713993352E-2</v>
      </c>
      <c r="AD24" s="103">
        <v>0.11636730057915885</v>
      </c>
      <c r="AE24" s="103">
        <v>4.9304450487782696E-2</v>
      </c>
    </row>
    <row r="25" spans="1:31" x14ac:dyDescent="0.35">
      <c r="A25" s="103">
        <v>23</v>
      </c>
      <c r="B25" s="103">
        <v>3.1637637687627223E-3</v>
      </c>
      <c r="C25" s="103">
        <v>5.5595056008791253E-3</v>
      </c>
      <c r="D25" s="103">
        <v>4.0241353735874117E-3</v>
      </c>
      <c r="E25" s="103">
        <v>1.9580814131336293E-3</v>
      </c>
      <c r="F25" s="103">
        <v>0</v>
      </c>
      <c r="G25" s="103">
        <v>3.5111353660150044E-4</v>
      </c>
      <c r="H25" s="103">
        <v>4.4594766962243008E-3</v>
      </c>
      <c r="I25" s="103">
        <v>7.2150449716758074E-4</v>
      </c>
      <c r="J25" s="103">
        <v>0.69257064925637046</v>
      </c>
      <c r="K25" s="103">
        <v>0.13484835346594323</v>
      </c>
      <c r="L25" s="103">
        <v>0.50173409403273139</v>
      </c>
      <c r="M25" s="103">
        <v>0.21272434922186556</v>
      </c>
      <c r="N25" s="103">
        <v>0.55145395229285243</v>
      </c>
      <c r="O25" s="103">
        <v>9.0198241826791328E-2</v>
      </c>
      <c r="P25" s="103">
        <v>0.43991363271295808</v>
      </c>
      <c r="Q25" s="103">
        <v>0.37771223930903725</v>
      </c>
      <c r="R25" s="103">
        <v>0.37155442492293039</v>
      </c>
      <c r="S25" s="103">
        <v>0.37720552946956715</v>
      </c>
      <c r="T25" s="103">
        <v>0.22706050495283822</v>
      </c>
      <c r="U25" s="103">
        <v>2.1303363647212911E-2</v>
      </c>
      <c r="V25" s="103">
        <v>0.48356140413611653</v>
      </c>
      <c r="W25" s="103">
        <v>0.36165308391071294</v>
      </c>
      <c r="X25" s="103">
        <v>4.4326917599948945E-2</v>
      </c>
      <c r="Y25" s="103">
        <v>4.7770422822928142E-2</v>
      </c>
      <c r="Z25" s="103">
        <v>4.4451079474048347E-2</v>
      </c>
      <c r="AA25" s="103">
        <v>4.5724025896375357E-2</v>
      </c>
      <c r="AB25" s="103">
        <v>5.0415717085683064E-2</v>
      </c>
      <c r="AC25" s="103">
        <v>5.0919409331036773E-2</v>
      </c>
      <c r="AD25" s="103">
        <v>0.12186349669836918</v>
      </c>
      <c r="AE25" s="103">
        <v>5.2553959493429628E-2</v>
      </c>
    </row>
    <row r="26" spans="1:31" x14ac:dyDescent="0.35">
      <c r="A26" s="103">
        <v>24</v>
      </c>
      <c r="B26" s="103">
        <v>3.1637637687627223E-3</v>
      </c>
      <c r="C26" s="103">
        <v>5.5595056008791253E-3</v>
      </c>
      <c r="D26" s="103">
        <v>4.5361201015637863E-3</v>
      </c>
      <c r="E26" s="103">
        <v>1.9725797540204051E-3</v>
      </c>
      <c r="F26" s="103">
        <v>0</v>
      </c>
      <c r="G26" s="103">
        <v>5.5816374475621436E-4</v>
      </c>
      <c r="H26" s="103">
        <v>4.4594766962243008E-3</v>
      </c>
      <c r="I26" s="103">
        <v>7.5087268629978358E-4</v>
      </c>
      <c r="J26" s="103">
        <v>0.72066830678115912</v>
      </c>
      <c r="K26" s="103">
        <v>0.13852638176334819</v>
      </c>
      <c r="L26" s="103">
        <v>0.51613026357641445</v>
      </c>
      <c r="M26" s="103">
        <v>0.21272434922186556</v>
      </c>
      <c r="N26" s="103">
        <v>0.56624909966528736</v>
      </c>
      <c r="O26" s="103">
        <v>9.3678156247573502E-2</v>
      </c>
      <c r="P26" s="103">
        <v>0.59533414414801022</v>
      </c>
      <c r="Q26" s="103">
        <v>0.37771223930903725</v>
      </c>
      <c r="R26" s="103">
        <v>0.38125015664552997</v>
      </c>
      <c r="S26" s="103">
        <v>0.39244317605363266</v>
      </c>
      <c r="T26" s="103">
        <v>0.23520706460008972</v>
      </c>
      <c r="U26" s="103">
        <v>2.1303363647212911E-2</v>
      </c>
      <c r="V26" s="103">
        <v>0.49606929534915656</v>
      </c>
      <c r="W26" s="103">
        <v>0.37569398647296309</v>
      </c>
      <c r="X26" s="103">
        <v>4.763302131518523E-2</v>
      </c>
      <c r="Y26" s="103">
        <v>5.1327234004708289E-2</v>
      </c>
      <c r="Z26" s="103">
        <v>4.7767155506637529E-2</v>
      </c>
      <c r="AA26" s="103">
        <v>4.9128395963389082E-2</v>
      </c>
      <c r="AB26" s="103">
        <v>5.4041217377093213E-2</v>
      </c>
      <c r="AC26" s="103">
        <v>5.4576939555731584E-2</v>
      </c>
      <c r="AD26" s="103">
        <v>0.12787598786201829</v>
      </c>
      <c r="AE26" s="103">
        <v>5.6128154116003311E-2</v>
      </c>
    </row>
    <row r="27" spans="1:31" x14ac:dyDescent="0.35">
      <c r="A27" s="103">
        <v>25</v>
      </c>
      <c r="B27" s="103">
        <v>3.1637637687627223E-3</v>
      </c>
      <c r="C27" s="103">
        <v>5.5595056008791253E-3</v>
      </c>
      <c r="D27" s="103">
        <v>5.4623080896500208E-3</v>
      </c>
      <c r="E27" s="103">
        <v>1.9825936668816341E-3</v>
      </c>
      <c r="F27" s="103">
        <v>0</v>
      </c>
      <c r="G27" s="103">
        <v>5.5816374475621436E-4</v>
      </c>
      <c r="H27" s="103">
        <v>4.5941463597511979E-3</v>
      </c>
      <c r="I27" s="103">
        <v>7.7115710981821611E-4</v>
      </c>
      <c r="J27" s="103">
        <v>0.7417202237308177</v>
      </c>
      <c r="K27" s="103">
        <v>0.14465607458326671</v>
      </c>
      <c r="L27" s="103">
        <v>0.52172680830414775</v>
      </c>
      <c r="M27" s="103">
        <v>0.21272434922186556</v>
      </c>
      <c r="N27" s="103">
        <v>0.58169107574109902</v>
      </c>
      <c r="O27" s="103">
        <v>9.9903505199104736E-2</v>
      </c>
      <c r="P27" s="103">
        <v>0.59533414414801022</v>
      </c>
      <c r="Q27" s="103">
        <v>0.37771223930903725</v>
      </c>
      <c r="R27" s="103">
        <v>0.39534574801373468</v>
      </c>
      <c r="S27" s="103">
        <v>0.40463799563852915</v>
      </c>
      <c r="T27" s="103">
        <v>0.24495792184426468</v>
      </c>
      <c r="U27" s="103">
        <v>2.2048881325762087E-2</v>
      </c>
      <c r="V27" s="103">
        <v>0.50933967596769225</v>
      </c>
      <c r="W27" s="103">
        <v>0.3877202012158808</v>
      </c>
      <c r="X27" s="103">
        <v>5.096322572495196E-2</v>
      </c>
      <c r="Y27" s="103">
        <v>5.48964991123157E-2</v>
      </c>
      <c r="Z27" s="103">
        <v>5.1107404929532904E-2</v>
      </c>
      <c r="AA27" s="103">
        <v>5.2544658326047648E-2</v>
      </c>
      <c r="AB27" s="103">
        <v>5.7672305513633379E-2</v>
      </c>
      <c r="AC27" s="103">
        <v>5.8221896161914873E-2</v>
      </c>
      <c r="AD27" s="103">
        <v>0.13354900476202916</v>
      </c>
      <c r="AE27" s="103">
        <v>5.9579152351454112E-2</v>
      </c>
    </row>
    <row r="28" spans="1:31" x14ac:dyDescent="0.35">
      <c r="A28" s="103">
        <v>26</v>
      </c>
      <c r="B28" s="103">
        <v>3.1637637687627223E-3</v>
      </c>
      <c r="C28" s="103">
        <v>5.5595056008791253E-3</v>
      </c>
      <c r="D28" s="103">
        <v>6.2066703235074527E-3</v>
      </c>
      <c r="E28" s="103">
        <v>2.022140517194211E-3</v>
      </c>
      <c r="F28" s="103">
        <v>0</v>
      </c>
      <c r="G28" s="103">
        <v>5.5816374475621436E-4</v>
      </c>
      <c r="H28" s="103">
        <v>5.1259825259878039E-3</v>
      </c>
      <c r="I28" s="103">
        <v>8.5126416404136774E-4</v>
      </c>
      <c r="J28" s="103">
        <v>0.75346484451957796</v>
      </c>
      <c r="K28" s="103">
        <v>0.14947724640225205</v>
      </c>
      <c r="L28" s="103">
        <v>0.53407689870832908</v>
      </c>
      <c r="M28" s="103">
        <v>0.21272434922186556</v>
      </c>
      <c r="N28" s="103">
        <v>0.59146976993800049</v>
      </c>
      <c r="O28" s="103">
        <v>0.10729239812145824</v>
      </c>
      <c r="P28" s="103">
        <v>0.62186398182394964</v>
      </c>
      <c r="Q28" s="103">
        <v>0.37771223930903725</v>
      </c>
      <c r="R28" s="103">
        <v>0.4012869996741773</v>
      </c>
      <c r="S28" s="103">
        <v>0.41875307075591606</v>
      </c>
      <c r="T28" s="103">
        <v>0.25375823445242007</v>
      </c>
      <c r="U28" s="103">
        <v>2.2048881325762087E-2</v>
      </c>
      <c r="V28" s="103">
        <v>0.52593362215603934</v>
      </c>
      <c r="W28" s="103">
        <v>0.40066237789670667</v>
      </c>
      <c r="X28" s="103">
        <v>5.4379555419013487E-2</v>
      </c>
      <c r="Y28" s="103">
        <v>5.8564653901238675E-2</v>
      </c>
      <c r="Z28" s="103">
        <v>5.4534039419458606E-2</v>
      </c>
      <c r="AA28" s="103">
        <v>5.6055751064006745E-2</v>
      </c>
      <c r="AB28" s="103">
        <v>6.1414456996879058E-2</v>
      </c>
      <c r="AC28" s="103">
        <v>6.1980879911976115E-2</v>
      </c>
      <c r="AD28" s="103">
        <v>0.1393213863267978</v>
      </c>
      <c r="AE28" s="103">
        <v>6.3131700013953393E-2</v>
      </c>
    </row>
    <row r="29" spans="1:31" x14ac:dyDescent="0.35">
      <c r="A29" s="103">
        <v>27</v>
      </c>
      <c r="B29" s="103">
        <v>3.1637637687627223E-3</v>
      </c>
      <c r="C29" s="103">
        <v>5.5595056008791253E-3</v>
      </c>
      <c r="D29" s="103">
        <v>7.1705466416074016E-3</v>
      </c>
      <c r="E29" s="103">
        <v>2.1866298183836038E-3</v>
      </c>
      <c r="F29" s="103">
        <v>0</v>
      </c>
      <c r="G29" s="103">
        <v>1.560289357767645E-3</v>
      </c>
      <c r="H29" s="103">
        <v>6.3943836870809312E-3</v>
      </c>
      <c r="I29" s="103">
        <v>1.1844576615097702E-3</v>
      </c>
      <c r="J29" s="103">
        <v>0.77607770277937704</v>
      </c>
      <c r="K29" s="103">
        <v>0.15465254884791035</v>
      </c>
      <c r="L29" s="103">
        <v>0.54456295590500603</v>
      </c>
      <c r="M29" s="103">
        <v>0.21272434922186556</v>
      </c>
      <c r="N29" s="103">
        <v>0.60442894064146202</v>
      </c>
      <c r="O29" s="103">
        <v>0.11250606070884388</v>
      </c>
      <c r="P29" s="103">
        <v>0.62186398182394964</v>
      </c>
      <c r="Q29" s="103">
        <v>0.37771223930903725</v>
      </c>
      <c r="R29" s="103">
        <v>0.41061304794606379</v>
      </c>
      <c r="S29" s="103">
        <v>0.43283750956137923</v>
      </c>
      <c r="T29" s="103">
        <v>0.2640005895275952</v>
      </c>
      <c r="U29" s="103">
        <v>2.5627265433119814E-2</v>
      </c>
      <c r="V29" s="103">
        <v>0.53998305239586919</v>
      </c>
      <c r="W29" s="103">
        <v>0.41454360312525623</v>
      </c>
      <c r="X29" s="103">
        <v>5.7954597198412762E-2</v>
      </c>
      <c r="Y29" s="103">
        <v>6.2396345418160082E-2</v>
      </c>
      <c r="Z29" s="103">
        <v>5.8119864723588141E-2</v>
      </c>
      <c r="AA29" s="103">
        <v>5.9724135182698083E-2</v>
      </c>
      <c r="AB29" s="103">
        <v>6.5316238304447216E-2</v>
      </c>
      <c r="AC29" s="103">
        <v>6.5891443168164504E-2</v>
      </c>
      <c r="AD29" s="103">
        <v>0.14559439516172015</v>
      </c>
      <c r="AE29" s="103">
        <v>6.6882956266802601E-2</v>
      </c>
    </row>
    <row r="30" spans="1:31" x14ac:dyDescent="0.35">
      <c r="A30" s="103">
        <v>28</v>
      </c>
      <c r="B30" s="103">
        <v>3.1637637687627223E-3</v>
      </c>
      <c r="C30" s="103">
        <v>5.5595056008791253E-3</v>
      </c>
      <c r="D30" s="103">
        <v>7.9687362655937594E-3</v>
      </c>
      <c r="E30" s="103">
        <v>2.3039153348793635E-3</v>
      </c>
      <c r="F30" s="103">
        <v>0</v>
      </c>
      <c r="G30" s="103">
        <v>2.710657514172782E-3</v>
      </c>
      <c r="H30" s="103">
        <v>6.8883775407306237E-3</v>
      </c>
      <c r="I30" s="103">
        <v>1.4220340337178024E-3</v>
      </c>
      <c r="J30" s="103">
        <v>0.78455226682798329</v>
      </c>
      <c r="K30" s="103">
        <v>0.15948511413502967</v>
      </c>
      <c r="L30" s="103">
        <v>0.55570913084475015</v>
      </c>
      <c r="M30" s="103">
        <v>0.21272434922186556</v>
      </c>
      <c r="N30" s="103">
        <v>0.61328399734489525</v>
      </c>
      <c r="O30" s="103">
        <v>0.11921723813696544</v>
      </c>
      <c r="P30" s="103">
        <v>0.62186398182394964</v>
      </c>
      <c r="Q30" s="103">
        <v>0.37771223930903725</v>
      </c>
      <c r="R30" s="103">
        <v>0.42363718388932053</v>
      </c>
      <c r="S30" s="103">
        <v>0.44566172723821768</v>
      </c>
      <c r="T30" s="103">
        <v>0.28147749520735443</v>
      </c>
      <c r="U30" s="103">
        <v>2.7570901965794765E-2</v>
      </c>
      <c r="V30" s="103">
        <v>0.55242769172823902</v>
      </c>
      <c r="W30" s="103">
        <v>0.42840070569003069</v>
      </c>
      <c r="X30" s="103">
        <v>6.1601648548924158E-2</v>
      </c>
      <c r="Y30" s="103">
        <v>6.631162988979504E-2</v>
      </c>
      <c r="Z30" s="103">
        <v>6.1777916803841315E-2</v>
      </c>
      <c r="AA30" s="103">
        <v>6.3472237395679712E-2</v>
      </c>
      <c r="AB30" s="103">
        <v>6.9296595814687584E-2</v>
      </c>
      <c r="AC30" s="103">
        <v>6.9881213946979007E-2</v>
      </c>
      <c r="AD30" s="103">
        <v>0.1521663100252296</v>
      </c>
      <c r="AE30" s="103">
        <v>7.1012122808244121E-2</v>
      </c>
    </row>
    <row r="31" spans="1:31" x14ac:dyDescent="0.35">
      <c r="A31" s="103">
        <v>29</v>
      </c>
      <c r="B31" s="103">
        <v>3.1637637687627223E-3</v>
      </c>
      <c r="C31" s="103">
        <v>5.5595056008791253E-3</v>
      </c>
      <c r="D31" s="103">
        <v>1.0275518959439935E-2</v>
      </c>
      <c r="E31" s="103">
        <v>2.3058786149014773E-3</v>
      </c>
      <c r="F31" s="103">
        <v>0</v>
      </c>
      <c r="G31" s="103">
        <v>2.7386950351842693E-3</v>
      </c>
      <c r="H31" s="103">
        <v>6.8883775407306237E-3</v>
      </c>
      <c r="I31" s="103">
        <v>1.4260109011027808E-3</v>
      </c>
      <c r="J31" s="103">
        <v>0.79510558629227213</v>
      </c>
      <c r="K31" s="103">
        <v>0.16821677854741446</v>
      </c>
      <c r="L31" s="103">
        <v>0.56482736307773673</v>
      </c>
      <c r="M31" s="103">
        <v>0.21272434922186556</v>
      </c>
      <c r="N31" s="103">
        <v>0.62100357309305576</v>
      </c>
      <c r="O31" s="103">
        <v>0.13205863393000888</v>
      </c>
      <c r="P31" s="103">
        <v>0.62186398182394964</v>
      </c>
      <c r="Q31" s="103">
        <v>0.43188179000270849</v>
      </c>
      <c r="R31" s="103">
        <v>0.43947091405799643</v>
      </c>
      <c r="S31" s="103">
        <v>0.45880897988775993</v>
      </c>
      <c r="T31" s="103">
        <v>0.29002293204895269</v>
      </c>
      <c r="U31" s="103">
        <v>3.0514153485684915E-2</v>
      </c>
      <c r="V31" s="103">
        <v>0.56461050165128235</v>
      </c>
      <c r="W31" s="103">
        <v>0.4413204545288601</v>
      </c>
      <c r="X31" s="103">
        <v>6.5257309512041076E-2</v>
      </c>
      <c r="Y31" s="103">
        <v>7.0187331073999645E-2</v>
      </c>
      <c r="Z31" s="103">
        <v>6.544460446617846E-2</v>
      </c>
      <c r="AA31" s="103">
        <v>6.7181745167299509E-2</v>
      </c>
      <c r="AB31" s="103">
        <v>7.3250200674406782E-2</v>
      </c>
      <c r="AC31" s="103">
        <v>7.3858664226790591E-2</v>
      </c>
      <c r="AD31" s="103">
        <v>0.15895584440587132</v>
      </c>
      <c r="AE31" s="103">
        <v>7.4783344289182013E-2</v>
      </c>
    </row>
    <row r="32" spans="1:31" x14ac:dyDescent="0.35">
      <c r="A32" s="103">
        <v>30</v>
      </c>
      <c r="B32" s="103">
        <v>3.1637637687627223E-3</v>
      </c>
      <c r="C32" s="103">
        <v>5.5595056008791253E-3</v>
      </c>
      <c r="D32" s="103">
        <v>1.1498402543905375E-2</v>
      </c>
      <c r="E32" s="103">
        <v>2.4114461826515526E-3</v>
      </c>
      <c r="F32" s="103">
        <v>0</v>
      </c>
      <c r="G32" s="103">
        <v>2.7386950351842693E-3</v>
      </c>
      <c r="H32" s="103">
        <v>8.308077215100575E-3</v>
      </c>
      <c r="I32" s="103">
        <v>1.6398511135879707E-3</v>
      </c>
      <c r="J32" s="103">
        <v>0.80224828064231679</v>
      </c>
      <c r="K32" s="103">
        <v>0.17397764394679391</v>
      </c>
      <c r="L32" s="103">
        <v>0.57848858599666753</v>
      </c>
      <c r="M32" s="103">
        <v>0.21272434922186556</v>
      </c>
      <c r="N32" s="103">
        <v>0.63137542898301013</v>
      </c>
      <c r="O32" s="103">
        <v>0.13437024831783503</v>
      </c>
      <c r="P32" s="103">
        <v>0.62186398182394964</v>
      </c>
      <c r="Q32" s="103">
        <v>0.43188179000270849</v>
      </c>
      <c r="R32" s="103">
        <v>0.44664402616606935</v>
      </c>
      <c r="S32" s="103">
        <v>0.47197789169735999</v>
      </c>
      <c r="T32" s="103">
        <v>0.30918458682754602</v>
      </c>
      <c r="U32" s="103">
        <v>3.0514153485684915E-2</v>
      </c>
      <c r="V32" s="103">
        <v>0.57826114585843624</v>
      </c>
      <c r="W32" s="103">
        <v>0.45591591080832988</v>
      </c>
      <c r="X32" s="103">
        <v>6.91284477366466E-2</v>
      </c>
      <c r="Y32" s="103">
        <v>7.4330946748750293E-2</v>
      </c>
      <c r="Z32" s="103">
        <v>6.932741934167512E-2</v>
      </c>
      <c r="AA32" s="103">
        <v>7.1148314828024056E-2</v>
      </c>
      <c r="AB32" s="103">
        <v>7.7463664412213473E-2</v>
      </c>
      <c r="AC32" s="103">
        <v>7.8070954174703236E-2</v>
      </c>
      <c r="AD32" s="103">
        <v>0.16560388966372414</v>
      </c>
      <c r="AE32" s="103">
        <v>7.8871689807539544E-2</v>
      </c>
    </row>
    <row r="33" spans="1:31" x14ac:dyDescent="0.35">
      <c r="A33" s="103">
        <v>31</v>
      </c>
      <c r="B33" s="103">
        <v>3.1637637687627223E-3</v>
      </c>
      <c r="C33" s="103">
        <v>5.5595056008791253E-3</v>
      </c>
      <c r="D33" s="103">
        <v>1.2697216793367687E-2</v>
      </c>
      <c r="E33" s="103">
        <v>2.4307454199025934E-3</v>
      </c>
      <c r="F33" s="103">
        <v>0</v>
      </c>
      <c r="G33" s="103">
        <v>2.8515733626079047E-3</v>
      </c>
      <c r="H33" s="103">
        <v>8.4613217481659658E-3</v>
      </c>
      <c r="I33" s="103">
        <v>1.6789441142369479E-3</v>
      </c>
      <c r="J33" s="103">
        <v>0.80797979586953494</v>
      </c>
      <c r="K33" s="103">
        <v>0.17875566962655845</v>
      </c>
      <c r="L33" s="103">
        <v>0.59214407942190495</v>
      </c>
      <c r="M33" s="103">
        <v>0.21272434922186556</v>
      </c>
      <c r="N33" s="103">
        <v>0.63842275481237731</v>
      </c>
      <c r="O33" s="103">
        <v>0.15032880834667414</v>
      </c>
      <c r="P33" s="103">
        <v>0.64081227615100522</v>
      </c>
      <c r="Q33" s="103">
        <v>0.54058202172800862</v>
      </c>
      <c r="R33" s="103">
        <v>0.47023358981428104</v>
      </c>
      <c r="S33" s="103">
        <v>0.48729234280294609</v>
      </c>
      <c r="T33" s="103">
        <v>0.31911527684069763</v>
      </c>
      <c r="U33" s="103">
        <v>3.709262555185322E-2</v>
      </c>
      <c r="V33" s="103">
        <v>0.58845049963313101</v>
      </c>
      <c r="W33" s="103">
        <v>0.47106301606005208</v>
      </c>
      <c r="X33" s="103">
        <v>7.2977557250782601E-2</v>
      </c>
      <c r="Y33" s="103">
        <v>7.845209609314506E-2</v>
      </c>
      <c r="Z33" s="103">
        <v>7.3188139060725174E-2</v>
      </c>
      <c r="AA33" s="103">
        <v>7.5092851494396762E-2</v>
      </c>
      <c r="AB33" s="103">
        <v>8.1682774748369269E-2</v>
      </c>
      <c r="AC33" s="103">
        <v>8.2323350617583127E-2</v>
      </c>
      <c r="AD33" s="103">
        <v>0.17273257035135881</v>
      </c>
      <c r="AE33" s="103">
        <v>8.2853474855407686E-2</v>
      </c>
    </row>
    <row r="34" spans="1:31" x14ac:dyDescent="0.35">
      <c r="A34" s="103">
        <v>32</v>
      </c>
      <c r="B34" s="103">
        <v>3.1637637687627223E-3</v>
      </c>
      <c r="C34" s="103">
        <v>5.5595056008791253E-3</v>
      </c>
      <c r="D34" s="103">
        <v>1.349595131110462E-2</v>
      </c>
      <c r="E34" s="103">
        <v>2.5935451051254314E-3</v>
      </c>
      <c r="F34" s="103">
        <v>0</v>
      </c>
      <c r="G34" s="103">
        <v>3.6893617226836347E-3</v>
      </c>
      <c r="H34" s="103">
        <v>9.8617554983495941E-3</v>
      </c>
      <c r="I34" s="103">
        <v>2.0087150848345811E-3</v>
      </c>
      <c r="J34" s="103">
        <v>0.82037951782195073</v>
      </c>
      <c r="K34" s="103">
        <v>0.18586581540575856</v>
      </c>
      <c r="L34" s="103">
        <v>0.60421280998645421</v>
      </c>
      <c r="M34" s="103">
        <v>0.2312242039746962</v>
      </c>
      <c r="N34" s="103">
        <v>0.65029446241190847</v>
      </c>
      <c r="O34" s="103">
        <v>0.15618928604032226</v>
      </c>
      <c r="P34" s="103">
        <v>0.64081227615100522</v>
      </c>
      <c r="Q34" s="103">
        <v>0.54058202172800862</v>
      </c>
      <c r="R34" s="103">
        <v>0.4847565101882253</v>
      </c>
      <c r="S34" s="103">
        <v>0.50446135948847903</v>
      </c>
      <c r="T34" s="103">
        <v>0.33162785160844294</v>
      </c>
      <c r="U34" s="103">
        <v>4.5390255963567716E-2</v>
      </c>
      <c r="V34" s="103">
        <v>0.60707698198778637</v>
      </c>
      <c r="W34" s="103">
        <v>0.48728902693821707</v>
      </c>
      <c r="X34" s="103">
        <v>7.6996425081347686E-2</v>
      </c>
      <c r="Y34" s="103">
        <v>8.2768987130558525E-2</v>
      </c>
      <c r="Z34" s="103">
        <v>7.7219129144207213E-2</v>
      </c>
      <c r="AA34" s="103">
        <v>7.9225617466460369E-2</v>
      </c>
      <c r="AB34" s="103">
        <v>8.6088687800234917E-2</v>
      </c>
      <c r="AC34" s="103">
        <v>8.6737228760026347E-2</v>
      </c>
      <c r="AD34" s="103">
        <v>0.18024767194784558</v>
      </c>
      <c r="AE34" s="103">
        <v>8.6985610757205206E-2</v>
      </c>
    </row>
    <row r="35" spans="1:31" x14ac:dyDescent="0.35">
      <c r="A35" s="103">
        <v>33</v>
      </c>
      <c r="B35" s="103">
        <v>3.1637637687627223E-3</v>
      </c>
      <c r="C35" s="103">
        <v>5.5595056008791253E-3</v>
      </c>
      <c r="D35" s="103">
        <v>1.4048791975725283E-2</v>
      </c>
      <c r="E35" s="103">
        <v>2.6544759520140434E-3</v>
      </c>
      <c r="F35" s="103">
        <v>0</v>
      </c>
      <c r="G35" s="103">
        <v>4.1197558514731282E-3</v>
      </c>
      <c r="H35" s="103">
        <v>1.0275870676499E-2</v>
      </c>
      <c r="I35" s="103">
        <v>2.1321380784987886E-3</v>
      </c>
      <c r="J35" s="103">
        <v>0.82584054149895902</v>
      </c>
      <c r="K35" s="103">
        <v>0.19566391085590351</v>
      </c>
      <c r="L35" s="103">
        <v>0.62443798735977429</v>
      </c>
      <c r="M35" s="103">
        <v>0.2312242039746962</v>
      </c>
      <c r="N35" s="103">
        <v>0.65978504950075556</v>
      </c>
      <c r="O35" s="103">
        <v>0.16448560571721652</v>
      </c>
      <c r="P35" s="103">
        <v>0.64081227615100522</v>
      </c>
      <c r="Q35" s="103">
        <v>0.54058202172800862</v>
      </c>
      <c r="R35" s="103">
        <v>0.49071655931226349</v>
      </c>
      <c r="S35" s="103">
        <v>0.51562537404799436</v>
      </c>
      <c r="T35" s="103">
        <v>0.34449130315566551</v>
      </c>
      <c r="U35" s="103">
        <v>4.6730567323978907E-2</v>
      </c>
      <c r="V35" s="103">
        <v>0.61652872311970353</v>
      </c>
      <c r="W35" s="103">
        <v>0.49909293082857459</v>
      </c>
      <c r="X35" s="103">
        <v>8.1081336251524319E-2</v>
      </c>
      <c r="Y35" s="103">
        <v>8.7166011545550093E-2</v>
      </c>
      <c r="Z35" s="103">
        <v>8.1316361776157614E-2</v>
      </c>
      <c r="AA35" s="103">
        <v>8.3434454405254377E-2</v>
      </c>
      <c r="AB35" s="103">
        <v>9.0530240469957585E-2</v>
      </c>
      <c r="AC35" s="103">
        <v>9.1191010409686996E-2</v>
      </c>
      <c r="AD35" s="103">
        <v>0.18642099145938604</v>
      </c>
      <c r="AE35" s="103">
        <v>9.1301132973281643E-2</v>
      </c>
    </row>
    <row r="36" spans="1:31" x14ac:dyDescent="0.35">
      <c r="A36" s="103">
        <v>34</v>
      </c>
      <c r="B36" s="103">
        <v>3.1637637687627223E-3</v>
      </c>
      <c r="C36" s="103">
        <v>5.5595056008791253E-3</v>
      </c>
      <c r="D36" s="103">
        <v>1.5528015091078784E-2</v>
      </c>
      <c r="E36" s="103">
        <v>2.676267480912323E-3</v>
      </c>
      <c r="F36" s="103">
        <v>0</v>
      </c>
      <c r="G36" s="103">
        <v>4.1197558514731282E-3</v>
      </c>
      <c r="H36" s="103">
        <v>1.0568928735335343E-2</v>
      </c>
      <c r="I36" s="103">
        <v>2.1762795252451735E-3</v>
      </c>
      <c r="J36" s="103">
        <v>0.83508499418204041</v>
      </c>
      <c r="K36" s="103">
        <v>0.20236718483842922</v>
      </c>
      <c r="L36" s="103">
        <v>0.6293898748231711</v>
      </c>
      <c r="M36" s="103">
        <v>0.23729554862788438</v>
      </c>
      <c r="N36" s="103">
        <v>0.66966260397983246</v>
      </c>
      <c r="O36" s="103">
        <v>0.1708818552118265</v>
      </c>
      <c r="P36" s="103">
        <v>0.64081227615100522</v>
      </c>
      <c r="Q36" s="103">
        <v>0.54058202172800862</v>
      </c>
      <c r="R36" s="103">
        <v>0.50746008671896536</v>
      </c>
      <c r="S36" s="103">
        <v>0.52844930673588475</v>
      </c>
      <c r="T36" s="103">
        <v>0.35185295361200752</v>
      </c>
      <c r="U36" s="103">
        <v>4.6730567323978907E-2</v>
      </c>
      <c r="V36" s="103">
        <v>0.62809650448796239</v>
      </c>
      <c r="W36" s="103">
        <v>0.51138520389470599</v>
      </c>
      <c r="X36" s="103">
        <v>8.5226647071821524E-2</v>
      </c>
      <c r="Y36" s="103">
        <v>9.1598100028235624E-2</v>
      </c>
      <c r="Z36" s="103">
        <v>8.5474176243825556E-2</v>
      </c>
      <c r="AA36" s="103">
        <v>8.7676611218223788E-2</v>
      </c>
      <c r="AB36" s="103">
        <v>9.5014398761392074E-2</v>
      </c>
      <c r="AC36" s="103">
        <v>9.5682834674999745E-2</v>
      </c>
      <c r="AD36" s="103">
        <v>0.19285440256834019</v>
      </c>
      <c r="AE36" s="103">
        <v>9.551145737656315E-2</v>
      </c>
    </row>
    <row r="37" spans="1:31" x14ac:dyDescent="0.35">
      <c r="A37" s="103">
        <v>35</v>
      </c>
      <c r="B37" s="103">
        <v>3.1637637687627223E-3</v>
      </c>
      <c r="C37" s="103">
        <v>5.5595056008791253E-3</v>
      </c>
      <c r="D37" s="103">
        <v>1.7453142723346294E-2</v>
      </c>
      <c r="E37" s="103">
        <v>2.7179831190433561E-3</v>
      </c>
      <c r="F37" s="103">
        <v>0</v>
      </c>
      <c r="G37" s="103">
        <v>4.1197558514731282E-3</v>
      </c>
      <c r="H37" s="103">
        <v>1.1129931315322509E-2</v>
      </c>
      <c r="I37" s="103">
        <v>2.2607797284042918E-3</v>
      </c>
      <c r="J37" s="103">
        <v>0.84504895291147863</v>
      </c>
      <c r="K37" s="103">
        <v>0.21048546538526822</v>
      </c>
      <c r="L37" s="103">
        <v>0.65073963228845855</v>
      </c>
      <c r="M37" s="103">
        <v>0.23729554862788438</v>
      </c>
      <c r="N37" s="103">
        <v>0.68072365726552464</v>
      </c>
      <c r="O37" s="103">
        <v>0.17683343625676046</v>
      </c>
      <c r="P37" s="103">
        <v>0.64081227615100522</v>
      </c>
      <c r="Q37" s="103">
        <v>0.54058202172800862</v>
      </c>
      <c r="R37" s="103">
        <v>0.51938770395248002</v>
      </c>
      <c r="S37" s="103">
        <v>0.53835652003415302</v>
      </c>
      <c r="T37" s="103">
        <v>0.36459268556161811</v>
      </c>
      <c r="U37" s="103">
        <v>5.4714867748881589E-2</v>
      </c>
      <c r="V37" s="103">
        <v>0.63922462903796451</v>
      </c>
      <c r="W37" s="103">
        <v>0.52225885767809122</v>
      </c>
      <c r="X37" s="103">
        <v>8.9554926297387441E-2</v>
      </c>
      <c r="Y37" s="103">
        <v>9.6213171577545248E-2</v>
      </c>
      <c r="Z37" s="103">
        <v>8.9815511010822427E-2</v>
      </c>
      <c r="AA37" s="103">
        <v>9.2094026487870378E-2</v>
      </c>
      <c r="AB37" s="103">
        <v>9.9672807577308287E-2</v>
      </c>
      <c r="AC37" s="103">
        <v>0.10034804359148189</v>
      </c>
      <c r="AD37" s="103">
        <v>0.19949261736287638</v>
      </c>
      <c r="AE37" s="103">
        <v>9.9985224736863512E-2</v>
      </c>
    </row>
    <row r="38" spans="1:31" x14ac:dyDescent="0.35">
      <c r="A38" s="103">
        <v>36</v>
      </c>
      <c r="B38" s="103">
        <v>4.7916293354135237E-3</v>
      </c>
      <c r="C38" s="103">
        <v>7.5232791389549854E-3</v>
      </c>
      <c r="D38" s="103">
        <v>1.9429457775379886E-2</v>
      </c>
      <c r="E38" s="103">
        <v>3.7644017393577817E-3</v>
      </c>
      <c r="F38" s="103">
        <v>0</v>
      </c>
      <c r="G38" s="103">
        <v>5.0966178251854143E-3</v>
      </c>
      <c r="H38" s="103">
        <v>1.3198091332849908E-2</v>
      </c>
      <c r="I38" s="103">
        <v>2.710852330763304E-3</v>
      </c>
      <c r="J38" s="103">
        <v>0.85604037782422759</v>
      </c>
      <c r="K38" s="103">
        <v>0.21428143899603697</v>
      </c>
      <c r="L38" s="103">
        <v>0.66054357456643797</v>
      </c>
      <c r="M38" s="103">
        <v>0.24093492258633348</v>
      </c>
      <c r="N38" s="103">
        <v>0.69306424506051667</v>
      </c>
      <c r="O38" s="103">
        <v>0.1887144812561162</v>
      </c>
      <c r="P38" s="103">
        <v>0.64081227615100522</v>
      </c>
      <c r="Q38" s="103">
        <v>0.54058202172800862</v>
      </c>
      <c r="R38" s="103">
        <v>0.53378656106669342</v>
      </c>
      <c r="S38" s="103">
        <v>0.55019866579574039</v>
      </c>
      <c r="T38" s="103">
        <v>0.36846517466198792</v>
      </c>
      <c r="U38" s="103">
        <v>5.4714867748881589E-2</v>
      </c>
      <c r="V38" s="103">
        <v>0.64936595505467309</v>
      </c>
      <c r="W38" s="103">
        <v>0.53297172801354264</v>
      </c>
      <c r="X38" s="103">
        <v>9.396951157572056E-2</v>
      </c>
      <c r="Y38" s="103">
        <v>0.1009134016501077</v>
      </c>
      <c r="Z38" s="103">
        <v>9.4238501970202518E-2</v>
      </c>
      <c r="AA38" s="103">
        <v>9.6594057337654027E-2</v>
      </c>
      <c r="AB38" s="103">
        <v>0.10441240264628826</v>
      </c>
      <c r="AC38" s="103">
        <v>0.10510966691959107</v>
      </c>
      <c r="AD38" s="103">
        <v>0.20556358549208817</v>
      </c>
      <c r="AE38" s="103">
        <v>0.10467334944318164</v>
      </c>
    </row>
    <row r="39" spans="1:31" x14ac:dyDescent="0.35">
      <c r="A39" s="103">
        <v>37</v>
      </c>
      <c r="B39" s="103">
        <v>4.7916293354135237E-3</v>
      </c>
      <c r="C39" s="103">
        <v>7.5232791389549854E-3</v>
      </c>
      <c r="D39" s="103">
        <v>2.0604821367930969E-2</v>
      </c>
      <c r="E39" s="103">
        <v>4.0477015031866424E-3</v>
      </c>
      <c r="F39" s="103">
        <v>0</v>
      </c>
      <c r="G39" s="103">
        <v>5.744700671145425E-3</v>
      </c>
      <c r="H39" s="103">
        <v>1.6397685036230313E-2</v>
      </c>
      <c r="I39" s="103">
        <v>3.2847111681440148E-3</v>
      </c>
      <c r="J39" s="103">
        <v>0.87106364263459035</v>
      </c>
      <c r="K39" s="103">
        <v>0.22021183494478658</v>
      </c>
      <c r="L39" s="103">
        <v>0.67093454162455968</v>
      </c>
      <c r="M39" s="103">
        <v>0.24093492258633348</v>
      </c>
      <c r="N39" s="103">
        <v>0.70142500035307243</v>
      </c>
      <c r="O39" s="103">
        <v>0.20302664020838468</v>
      </c>
      <c r="P39" s="103">
        <v>0.64081227615100522</v>
      </c>
      <c r="Q39" s="103">
        <v>0.54058202172800862</v>
      </c>
      <c r="R39" s="103">
        <v>0.54233314118148324</v>
      </c>
      <c r="S39" s="103">
        <v>0.56429293671991398</v>
      </c>
      <c r="T39" s="103">
        <v>0.3798101885574674</v>
      </c>
      <c r="U39" s="103">
        <v>5.5550134248847985E-2</v>
      </c>
      <c r="V39" s="103">
        <v>0.66279103286296415</v>
      </c>
      <c r="W39" s="103">
        <v>0.54704602142136183</v>
      </c>
      <c r="X39" s="103">
        <v>9.8467099415294551E-2</v>
      </c>
      <c r="Y39" s="103">
        <v>0.10573460311632538</v>
      </c>
      <c r="Z39" s="103">
        <v>9.8749656042757053E-2</v>
      </c>
      <c r="AA39" s="103">
        <v>0.10121024736213709</v>
      </c>
      <c r="AB39" s="103">
        <v>0.10929557317720665</v>
      </c>
      <c r="AC39" s="103">
        <v>0.110017669083945</v>
      </c>
      <c r="AD39" s="103">
        <v>0.21240640810897815</v>
      </c>
      <c r="AE39" s="103">
        <v>0.10932012926304309</v>
      </c>
    </row>
    <row r="40" spans="1:31" x14ac:dyDescent="0.35">
      <c r="A40" s="103">
        <v>38</v>
      </c>
      <c r="B40" s="103">
        <v>4.7916293354135237E-3</v>
      </c>
      <c r="C40" s="103">
        <v>7.5232791389549854E-3</v>
      </c>
      <c r="D40" s="103">
        <v>2.1429812634802575E-2</v>
      </c>
      <c r="E40" s="103">
        <v>4.2850304842365558E-3</v>
      </c>
      <c r="F40" s="103">
        <v>0</v>
      </c>
      <c r="G40" s="103">
        <v>7.1114668404302301E-3</v>
      </c>
      <c r="H40" s="103">
        <v>1.8302273983200404E-2</v>
      </c>
      <c r="I40" s="103">
        <v>3.7654504786939725E-3</v>
      </c>
      <c r="J40" s="103">
        <v>0.87500220842245435</v>
      </c>
      <c r="K40" s="103">
        <v>0.22585711464143926</v>
      </c>
      <c r="L40" s="103">
        <v>0.6828856803643143</v>
      </c>
      <c r="M40" s="103">
        <v>0.24093492258633348</v>
      </c>
      <c r="N40" s="103">
        <v>0.70604883697939469</v>
      </c>
      <c r="O40" s="103">
        <v>0.21761116547723067</v>
      </c>
      <c r="P40" s="103">
        <v>0.64081227615100522</v>
      </c>
      <c r="Q40" s="103">
        <v>0.54058202172800862</v>
      </c>
      <c r="R40" s="103">
        <v>0.56333868016742272</v>
      </c>
      <c r="S40" s="103">
        <v>0.58282462806092383</v>
      </c>
      <c r="T40" s="103">
        <v>0.39497766288826303</v>
      </c>
      <c r="U40" s="103">
        <v>6.2529951211598753E-2</v>
      </c>
      <c r="V40" s="103">
        <v>0.67570693107718105</v>
      </c>
      <c r="W40" s="103">
        <v>0.56570042870192694</v>
      </c>
      <c r="X40" s="103">
        <v>0.10271181038557442</v>
      </c>
      <c r="Y40" s="103">
        <v>0.11029427801626941</v>
      </c>
      <c r="Z40" s="103">
        <v>0.10300717048458922</v>
      </c>
      <c r="AA40" s="103">
        <v>0.10557584363385633</v>
      </c>
      <c r="AB40" s="103">
        <v>0.11393782191307254</v>
      </c>
      <c r="AC40" s="103">
        <v>0.11468366810411461</v>
      </c>
      <c r="AD40" s="103">
        <v>0.22012583534274283</v>
      </c>
      <c r="AE40" s="103">
        <v>0.11364102497062796</v>
      </c>
    </row>
    <row r="41" spans="1:31" x14ac:dyDescent="0.35">
      <c r="A41" s="103">
        <v>39</v>
      </c>
      <c r="B41" s="103">
        <v>4.7916293354135237E-3</v>
      </c>
      <c r="C41" s="103">
        <v>7.5232791389549854E-3</v>
      </c>
      <c r="D41" s="103">
        <v>2.2194923713486071E-2</v>
      </c>
      <c r="E41" s="103">
        <v>4.3587527759706493E-3</v>
      </c>
      <c r="F41" s="103">
        <v>0</v>
      </c>
      <c r="G41" s="103">
        <v>7.6338672981979272E-3</v>
      </c>
      <c r="H41" s="103">
        <v>1.8801770217627179E-2</v>
      </c>
      <c r="I41" s="103">
        <v>3.9147841316832695E-3</v>
      </c>
      <c r="J41" s="103">
        <v>0.88041267362714737</v>
      </c>
      <c r="K41" s="103">
        <v>0.2332730529955124</v>
      </c>
      <c r="L41" s="103">
        <v>0.6971875445453648</v>
      </c>
      <c r="M41" s="103">
        <v>0.24093492258633348</v>
      </c>
      <c r="N41" s="103">
        <v>0.71416385385625714</v>
      </c>
      <c r="O41" s="103">
        <v>0.23282508876035998</v>
      </c>
      <c r="P41" s="103">
        <v>0.65179596755185598</v>
      </c>
      <c r="Q41" s="103">
        <v>0.54058202172800862</v>
      </c>
      <c r="R41" s="103">
        <v>0.58534925687360584</v>
      </c>
      <c r="S41" s="103">
        <v>0.60013699418736544</v>
      </c>
      <c r="T41" s="103">
        <v>0.40798376381240686</v>
      </c>
      <c r="U41" s="103">
        <v>7.1566380079280331E-2</v>
      </c>
      <c r="V41" s="103">
        <v>0.69290198034852624</v>
      </c>
      <c r="W41" s="103">
        <v>0.58183284911946143</v>
      </c>
      <c r="X41" s="103">
        <v>0.10781784266349372</v>
      </c>
      <c r="Y41" s="103">
        <v>0.11578802242425176</v>
      </c>
      <c r="Z41" s="103">
        <v>0.10812860426792859</v>
      </c>
      <c r="AA41" s="103">
        <v>0.11083444745378351</v>
      </c>
      <c r="AB41" s="103">
        <v>0.11950767229088437</v>
      </c>
      <c r="AC41" s="103">
        <v>0.12027992391532953</v>
      </c>
      <c r="AD41" s="103">
        <v>0.22856541266192057</v>
      </c>
      <c r="AE41" s="103">
        <v>0.11891876133305845</v>
      </c>
    </row>
    <row r="42" spans="1:31" x14ac:dyDescent="0.35">
      <c r="A42" s="103">
        <v>40</v>
      </c>
      <c r="B42" s="103">
        <v>4.7916293354135237E-3</v>
      </c>
      <c r="C42" s="103">
        <v>7.5232791389549854E-3</v>
      </c>
      <c r="D42" s="103">
        <v>2.4499550154243016E-2</v>
      </c>
      <c r="E42" s="103">
        <v>4.4652896324202072E-3</v>
      </c>
      <c r="F42" s="103">
        <v>0</v>
      </c>
      <c r="G42" s="103">
        <v>8.3092667860797491E-3</v>
      </c>
      <c r="H42" s="103">
        <v>1.9598487248003092E-2</v>
      </c>
      <c r="I42" s="103">
        <v>4.1305877587461976E-3</v>
      </c>
      <c r="J42" s="103">
        <v>0.88833309809800265</v>
      </c>
      <c r="K42" s="103">
        <v>0.23997593196077824</v>
      </c>
      <c r="L42" s="103">
        <v>0.70424563674849538</v>
      </c>
      <c r="M42" s="103">
        <v>0.25436043702380129</v>
      </c>
      <c r="N42" s="103">
        <v>0.72673605716948886</v>
      </c>
      <c r="O42" s="103">
        <v>0.2460566218073765</v>
      </c>
      <c r="P42" s="103">
        <v>0.65179596755185598</v>
      </c>
      <c r="Q42" s="103">
        <v>0.54058202172800862</v>
      </c>
      <c r="R42" s="103">
        <v>0.59034812902579015</v>
      </c>
      <c r="S42" s="103">
        <v>0.61081695501848443</v>
      </c>
      <c r="T42" s="103">
        <v>0.42647408799102332</v>
      </c>
      <c r="U42" s="103">
        <v>7.7066042612605579E-2</v>
      </c>
      <c r="V42" s="103">
        <v>0.70071460819549669</v>
      </c>
      <c r="W42" s="103">
        <v>0.59425796152563359</v>
      </c>
      <c r="X42" s="103">
        <v>0.11263358399805458</v>
      </c>
      <c r="Y42" s="103">
        <v>0.12091711727552826</v>
      </c>
      <c r="Z42" s="103">
        <v>0.11295887149308882</v>
      </c>
      <c r="AA42" s="103">
        <v>0.11574424098181245</v>
      </c>
      <c r="AB42" s="103">
        <v>0.12467422987870214</v>
      </c>
      <c r="AC42" s="103">
        <v>0.12547058440289749</v>
      </c>
      <c r="AD42" s="103">
        <v>0.23543430485831868</v>
      </c>
      <c r="AE42" s="103">
        <v>0.12381133913089895</v>
      </c>
    </row>
    <row r="43" spans="1:31" x14ac:dyDescent="0.35">
      <c r="A43" s="103">
        <v>41</v>
      </c>
      <c r="B43" s="103">
        <v>4.7916293354135237E-3</v>
      </c>
      <c r="C43" s="103">
        <v>7.5232791389549854E-3</v>
      </c>
      <c r="D43" s="103">
        <v>2.6419622231168175E-2</v>
      </c>
      <c r="E43" s="103">
        <v>4.5497987656649471E-3</v>
      </c>
      <c r="F43" s="103">
        <v>0</v>
      </c>
      <c r="G43" s="103">
        <v>8.7289192775498788E-3</v>
      </c>
      <c r="H43" s="103">
        <v>2.0339804564099215E-2</v>
      </c>
      <c r="I43" s="103">
        <v>4.3017714981762609E-3</v>
      </c>
      <c r="J43" s="103">
        <v>0.89454510429395018</v>
      </c>
      <c r="K43" s="103">
        <v>0.24708179345685169</v>
      </c>
      <c r="L43" s="103">
        <v>0.71718202656493846</v>
      </c>
      <c r="M43" s="103">
        <v>0.25436043702380129</v>
      </c>
      <c r="N43" s="103">
        <v>0.73404324431200307</v>
      </c>
      <c r="O43" s="103">
        <v>0.26094158256892952</v>
      </c>
      <c r="P43" s="103">
        <v>0.70025776261989425</v>
      </c>
      <c r="Q43" s="103">
        <v>0.54058202172800862</v>
      </c>
      <c r="R43" s="103">
        <v>0.60005388606230736</v>
      </c>
      <c r="S43" s="103">
        <v>0.62339180736571032</v>
      </c>
      <c r="T43" s="103">
        <v>0.43449422384955816</v>
      </c>
      <c r="U43" s="103">
        <v>7.8315309819287846E-2</v>
      </c>
      <c r="V43" s="103">
        <v>0.711842328204918</v>
      </c>
      <c r="W43" s="103">
        <v>0.60639449497847653</v>
      </c>
      <c r="X43" s="103">
        <v>0.11760276685129668</v>
      </c>
      <c r="Y43" s="103">
        <v>0.12622486807072095</v>
      </c>
      <c r="Z43" s="103">
        <v>0.11794304306800012</v>
      </c>
      <c r="AA43" s="103">
        <v>0.12082489361856019</v>
      </c>
      <c r="AB43" s="103">
        <v>0.13002573609185258</v>
      </c>
      <c r="AC43" s="103">
        <v>0.13085397065873444</v>
      </c>
      <c r="AD43" s="103">
        <v>0.24213725599887667</v>
      </c>
      <c r="AE43" s="103">
        <v>0.12890068394582377</v>
      </c>
    </row>
    <row r="44" spans="1:31" x14ac:dyDescent="0.35">
      <c r="A44" s="103">
        <v>42</v>
      </c>
      <c r="B44" s="103">
        <v>4.7916293354135237E-3</v>
      </c>
      <c r="C44" s="103">
        <v>7.5232791389549854E-3</v>
      </c>
      <c r="D44" s="103">
        <v>2.7895795945901504E-2</v>
      </c>
      <c r="E44" s="103">
        <v>4.7489704372196996E-3</v>
      </c>
      <c r="F44" s="103">
        <v>0</v>
      </c>
      <c r="G44" s="103">
        <v>9.2365724873956934E-3</v>
      </c>
      <c r="H44" s="103">
        <v>2.2540263527464108E-2</v>
      </c>
      <c r="I44" s="103">
        <v>4.7052184419111966E-3</v>
      </c>
      <c r="J44" s="103">
        <v>0.90592328699938995</v>
      </c>
      <c r="K44" s="103">
        <v>0.2577259895287059</v>
      </c>
      <c r="L44" s="103">
        <v>0.72916626498406956</v>
      </c>
      <c r="M44" s="103">
        <v>0.25436043702380129</v>
      </c>
      <c r="N44" s="103">
        <v>0.74080811219229736</v>
      </c>
      <c r="O44" s="103">
        <v>0.27001907377138257</v>
      </c>
      <c r="P44" s="103">
        <v>0.70025776261989425</v>
      </c>
      <c r="Q44" s="103">
        <v>0.59384874657678532</v>
      </c>
      <c r="R44" s="103">
        <v>0.607274618411489</v>
      </c>
      <c r="S44" s="103">
        <v>0.6321026370597348</v>
      </c>
      <c r="T44" s="103">
        <v>0.44936017406394929</v>
      </c>
      <c r="U44" s="103">
        <v>8.0084601596055988E-2</v>
      </c>
      <c r="V44" s="103">
        <v>0.71966442006579667</v>
      </c>
      <c r="W44" s="103">
        <v>0.61581154805728233</v>
      </c>
      <c r="X44" s="103">
        <v>0.1226589128108444</v>
      </c>
      <c r="Y44" s="103">
        <v>0.13164048941070575</v>
      </c>
      <c r="Z44" s="103">
        <v>0.12301444005910465</v>
      </c>
      <c r="AA44" s="103">
        <v>0.12600949547114895</v>
      </c>
      <c r="AB44" s="103">
        <v>0.13548062379069359</v>
      </c>
      <c r="AC44" s="103">
        <v>0.13631779696962709</v>
      </c>
      <c r="AD44" s="103">
        <v>0.24885334084358748</v>
      </c>
      <c r="AE44" s="103">
        <v>0.13404427515991027</v>
      </c>
    </row>
    <row r="45" spans="1:31" x14ac:dyDescent="0.35">
      <c r="A45" s="103">
        <v>43</v>
      </c>
      <c r="B45" s="103">
        <v>4.7916293354135237E-3</v>
      </c>
      <c r="C45" s="103">
        <v>7.5232791389549854E-3</v>
      </c>
      <c r="D45" s="103">
        <v>2.9420160321590848E-2</v>
      </c>
      <c r="E45" s="103">
        <v>4.8553631765286412E-3</v>
      </c>
      <c r="F45" s="103">
        <v>0</v>
      </c>
      <c r="G45" s="103">
        <v>9.4462553349407025E-3</v>
      </c>
      <c r="H45" s="103">
        <v>2.3773603786781585E-2</v>
      </c>
      <c r="I45" s="103">
        <v>4.9207301418166764E-3</v>
      </c>
      <c r="J45" s="103">
        <v>0.91210344740110261</v>
      </c>
      <c r="K45" s="103">
        <v>0.26577383140018362</v>
      </c>
      <c r="L45" s="103">
        <v>0.74055442993758591</v>
      </c>
      <c r="M45" s="103">
        <v>0.35141040807254581</v>
      </c>
      <c r="N45" s="103">
        <v>0.75123081051308482</v>
      </c>
      <c r="O45" s="103">
        <v>0.27588078486424805</v>
      </c>
      <c r="P45" s="103">
        <v>0.70025776261989425</v>
      </c>
      <c r="Q45" s="103">
        <v>0.64350416804598387</v>
      </c>
      <c r="R45" s="103">
        <v>0.61604175543246698</v>
      </c>
      <c r="S45" s="103">
        <v>0.64304949004077616</v>
      </c>
      <c r="T45" s="103">
        <v>0.46524968372281666</v>
      </c>
      <c r="U45" s="103">
        <v>8.7057274909411855E-2</v>
      </c>
      <c r="V45" s="103">
        <v>0.7301970231963566</v>
      </c>
      <c r="W45" s="103">
        <v>0.62746435306384063</v>
      </c>
      <c r="X45" s="103">
        <v>0.12787689273707409</v>
      </c>
      <c r="Y45" s="103">
        <v>0.13723005617332576</v>
      </c>
      <c r="Z45" s="103">
        <v>0.12824815916239812</v>
      </c>
      <c r="AA45" s="103">
        <v>0.13136001315852319</v>
      </c>
      <c r="AB45" s="103">
        <v>0.1411240550189426</v>
      </c>
      <c r="AC45" s="103">
        <v>0.14196410843809459</v>
      </c>
      <c r="AD45" s="103">
        <v>0.25624372570362058</v>
      </c>
      <c r="AE45" s="103">
        <v>0.13944930311534701</v>
      </c>
    </row>
    <row r="46" spans="1:31" x14ac:dyDescent="0.35">
      <c r="A46" s="103">
        <v>44</v>
      </c>
      <c r="B46" s="103">
        <v>4.7916293354135237E-3</v>
      </c>
      <c r="C46" s="103">
        <v>7.5232791389549854E-3</v>
      </c>
      <c r="D46" s="103">
        <v>3.2292308677536505E-2</v>
      </c>
      <c r="E46" s="103">
        <v>4.8737581615142678E-3</v>
      </c>
      <c r="F46" s="103">
        <v>0</v>
      </c>
      <c r="G46" s="103">
        <v>9.4462553349407025E-3</v>
      </c>
      <c r="H46" s="103">
        <v>2.402098425363065E-2</v>
      </c>
      <c r="I46" s="103">
        <v>4.9579914672580353E-3</v>
      </c>
      <c r="J46" s="103">
        <v>0.91482414959061875</v>
      </c>
      <c r="K46" s="103">
        <v>0.27586807122386386</v>
      </c>
      <c r="L46" s="103">
        <v>0.74835280209355748</v>
      </c>
      <c r="M46" s="103">
        <v>0.35141040807254581</v>
      </c>
      <c r="N46" s="103">
        <v>0.75957461832869633</v>
      </c>
      <c r="O46" s="103">
        <v>0.29542041673756375</v>
      </c>
      <c r="P46" s="103">
        <v>0.70025776261989425</v>
      </c>
      <c r="Q46" s="103">
        <v>0.64350416804598387</v>
      </c>
      <c r="R46" s="103">
        <v>0.62706333492067468</v>
      </c>
      <c r="S46" s="103">
        <v>0.65623051388067166</v>
      </c>
      <c r="T46" s="103">
        <v>0.4775209039848301</v>
      </c>
      <c r="U46" s="103">
        <v>0.10274041422577966</v>
      </c>
      <c r="V46" s="103">
        <v>0.73871932732790402</v>
      </c>
      <c r="W46" s="103">
        <v>0.6407371061239191</v>
      </c>
      <c r="X46" s="103">
        <v>0.13325143293299507</v>
      </c>
      <c r="Y46" s="103">
        <v>0.14294508251003096</v>
      </c>
      <c r="Z46" s="103">
        <v>0.1336389107736515</v>
      </c>
      <c r="AA46" s="103">
        <v>0.13683006947792217</v>
      </c>
      <c r="AB46" s="103">
        <v>0.14687783277525326</v>
      </c>
      <c r="AC46" s="103">
        <v>0.14775271504829326</v>
      </c>
      <c r="AD46" s="103">
        <v>0.26419756829280311</v>
      </c>
      <c r="AE46" s="103">
        <v>0.14485638239294205</v>
      </c>
    </row>
    <row r="47" spans="1:31" x14ac:dyDescent="0.35">
      <c r="A47" s="103">
        <v>45</v>
      </c>
      <c r="B47" s="103">
        <v>4.7916293354135237E-3</v>
      </c>
      <c r="C47" s="103">
        <v>1.2801146278693103E-2</v>
      </c>
      <c r="D47" s="103">
        <v>3.5329394175352177E-2</v>
      </c>
      <c r="E47" s="103">
        <v>5.1678595270113559E-3</v>
      </c>
      <c r="F47" s="103">
        <v>0</v>
      </c>
      <c r="G47" s="103">
        <v>1.119920701244905E-2</v>
      </c>
      <c r="H47" s="103">
        <v>2.6325395188963537E-2</v>
      </c>
      <c r="I47" s="103">
        <v>5.5537302896108594E-3</v>
      </c>
      <c r="J47" s="103">
        <v>0.91857917096639008</v>
      </c>
      <c r="K47" s="103">
        <v>0.28270668462072257</v>
      </c>
      <c r="L47" s="103">
        <v>0.76939082236903023</v>
      </c>
      <c r="M47" s="103">
        <v>0.35876393756050118</v>
      </c>
      <c r="N47" s="103">
        <v>0.76811049754967731</v>
      </c>
      <c r="O47" s="103">
        <v>0.30262725246028105</v>
      </c>
      <c r="P47" s="103">
        <v>0.70025776261989425</v>
      </c>
      <c r="Q47" s="103">
        <v>0.64350416804598387</v>
      </c>
      <c r="R47" s="103">
        <v>0.63496453545201637</v>
      </c>
      <c r="S47" s="103">
        <v>0.66330308460637899</v>
      </c>
      <c r="T47" s="103">
        <v>0.48606972114163471</v>
      </c>
      <c r="U47" s="103">
        <v>0.11490272578263244</v>
      </c>
      <c r="V47" s="103">
        <v>0.74462364466934816</v>
      </c>
      <c r="W47" s="103">
        <v>0.64776383679136651</v>
      </c>
      <c r="X47" s="103">
        <v>0.13872621003071633</v>
      </c>
      <c r="Y47" s="103">
        <v>0.14876126411750099</v>
      </c>
      <c r="Z47" s="103">
        <v>0.13913020163481074</v>
      </c>
      <c r="AA47" s="103">
        <v>0.14239863731379312</v>
      </c>
      <c r="AB47" s="103">
        <v>0.15269768495246716</v>
      </c>
      <c r="AC47" s="103">
        <v>0.15357689252899875</v>
      </c>
      <c r="AD47" s="103">
        <v>0.27123572276595698</v>
      </c>
      <c r="AE47" s="103">
        <v>0.15079369037633844</v>
      </c>
    </row>
    <row r="48" spans="1:31" x14ac:dyDescent="0.35">
      <c r="A48" s="103">
        <v>46</v>
      </c>
      <c r="B48" s="103">
        <v>4.7916293354135237E-3</v>
      </c>
      <c r="C48" s="103">
        <v>1.2801146278693103E-2</v>
      </c>
      <c r="D48" s="103">
        <v>3.8849087983787584E-2</v>
      </c>
      <c r="E48" s="103">
        <v>5.4522109857497699E-3</v>
      </c>
      <c r="F48" s="103">
        <v>0</v>
      </c>
      <c r="G48" s="103">
        <v>1.1374318624665005E-2</v>
      </c>
      <c r="H48" s="103">
        <v>2.9984525296033543E-2</v>
      </c>
      <c r="I48" s="103">
        <v>6.1297194655768172E-3</v>
      </c>
      <c r="J48" s="103">
        <v>0.92546862578338895</v>
      </c>
      <c r="K48" s="103">
        <v>0.28888347294738526</v>
      </c>
      <c r="L48" s="103">
        <v>0.77785909143016096</v>
      </c>
      <c r="M48" s="103">
        <v>0.45509517385271653</v>
      </c>
      <c r="N48" s="103">
        <v>0.77489231290691596</v>
      </c>
      <c r="O48" s="103">
        <v>0.33889581430090887</v>
      </c>
      <c r="P48" s="103">
        <v>0.93066399385324861</v>
      </c>
      <c r="Q48" s="103">
        <v>0.64350416804598387</v>
      </c>
      <c r="R48" s="103">
        <v>0.64680944384571037</v>
      </c>
      <c r="S48" s="103">
        <v>0.67361583717783424</v>
      </c>
      <c r="T48" s="103">
        <v>0.50586957943118283</v>
      </c>
      <c r="U48" s="103">
        <v>0.13416165525360518</v>
      </c>
      <c r="V48" s="103">
        <v>0.74902594867801253</v>
      </c>
      <c r="W48" s="103">
        <v>0.66003397300343314</v>
      </c>
      <c r="X48" s="103">
        <v>0.14421609028173452</v>
      </c>
      <c r="Y48" s="103">
        <v>0.15457795710757397</v>
      </c>
      <c r="Z48" s="103">
        <v>0.1446366412054414</v>
      </c>
      <c r="AA48" s="103">
        <v>0.1479676346900243</v>
      </c>
      <c r="AB48" s="103">
        <v>0.15853696655326449</v>
      </c>
      <c r="AC48" s="103">
        <v>0.15952850001304411</v>
      </c>
      <c r="AD48" s="103">
        <v>0.28000081952186112</v>
      </c>
      <c r="AE48" s="103">
        <v>0.15623758314663064</v>
      </c>
    </row>
    <row r="49" spans="1:31" x14ac:dyDescent="0.35">
      <c r="A49" s="103">
        <v>47</v>
      </c>
      <c r="B49" s="103">
        <v>4.7916293354135237E-3</v>
      </c>
      <c r="C49" s="103">
        <v>1.2801146278693103E-2</v>
      </c>
      <c r="D49" s="103">
        <v>4.2906718511885107E-2</v>
      </c>
      <c r="E49" s="103">
        <v>6.1211099111888167E-3</v>
      </c>
      <c r="F49" s="103">
        <v>0</v>
      </c>
      <c r="G49" s="103">
        <v>1.3221617644938977E-2</v>
      </c>
      <c r="H49" s="103">
        <v>3.7240463677522796E-2</v>
      </c>
      <c r="I49" s="103">
        <v>7.4846572688767226E-3</v>
      </c>
      <c r="J49" s="103">
        <v>0.93448696808837739</v>
      </c>
      <c r="K49" s="103">
        <v>0.29569694506225558</v>
      </c>
      <c r="L49" s="103">
        <v>0.7859215622009027</v>
      </c>
      <c r="M49" s="103">
        <v>0.58611263503324873</v>
      </c>
      <c r="N49" s="103">
        <v>0.78138884573559109</v>
      </c>
      <c r="O49" s="103">
        <v>0.34566570900692584</v>
      </c>
      <c r="P49" s="103">
        <v>0.97778155714104864</v>
      </c>
      <c r="Q49" s="103">
        <v>0.64350416804598387</v>
      </c>
      <c r="R49" s="103">
        <v>0.65711421338880671</v>
      </c>
      <c r="S49" s="103">
        <v>0.68384665542670253</v>
      </c>
      <c r="T49" s="103">
        <v>0.5162964997166235</v>
      </c>
      <c r="U49" s="103">
        <v>0.13610368993459676</v>
      </c>
      <c r="V49" s="103">
        <v>0.75792591765766415</v>
      </c>
      <c r="W49" s="103">
        <v>0.67019629950474691</v>
      </c>
      <c r="X49" s="103">
        <v>0.15005538914643071</v>
      </c>
      <c r="Y49" s="103">
        <v>0.16075218959651619</v>
      </c>
      <c r="Z49" s="103">
        <v>0.15049355335345016</v>
      </c>
      <c r="AA49" s="103">
        <v>0.15388120185244952</v>
      </c>
      <c r="AB49" s="103">
        <v>0.16473396684625582</v>
      </c>
      <c r="AC49" s="103">
        <v>0.16573379350881401</v>
      </c>
      <c r="AD49" s="103">
        <v>0.28734268637751403</v>
      </c>
      <c r="AE49" s="103">
        <v>0.16215330182023346</v>
      </c>
    </row>
    <row r="50" spans="1:31" x14ac:dyDescent="0.35">
      <c r="A50" s="103">
        <v>48</v>
      </c>
      <c r="B50" s="103">
        <v>4.7916293354135237E-3</v>
      </c>
      <c r="C50" s="103">
        <v>1.2801146278693103E-2</v>
      </c>
      <c r="D50" s="103">
        <v>4.5795480236176883E-2</v>
      </c>
      <c r="E50" s="103">
        <v>6.4248228182478603E-3</v>
      </c>
      <c r="F50" s="103">
        <v>0</v>
      </c>
      <c r="G50" s="103">
        <v>1.5550894866556652E-2</v>
      </c>
      <c r="H50" s="103">
        <v>3.9131412278016656E-2</v>
      </c>
      <c r="I50" s="103">
        <v>8.0998654617353144E-3</v>
      </c>
      <c r="J50" s="103">
        <v>0.94398169328001358</v>
      </c>
      <c r="K50" s="103">
        <v>0.3065724644880688</v>
      </c>
      <c r="L50" s="103">
        <v>0.79805063200370507</v>
      </c>
      <c r="M50" s="103">
        <v>0.58611263503324873</v>
      </c>
      <c r="N50" s="103">
        <v>0.78907735110935362</v>
      </c>
      <c r="O50" s="103">
        <v>0.35221732942719541</v>
      </c>
      <c r="P50" s="103">
        <v>0.97778155714104864</v>
      </c>
      <c r="Q50" s="103">
        <v>0.64350416804598387</v>
      </c>
      <c r="R50" s="103">
        <v>0.66558435048497455</v>
      </c>
      <c r="S50" s="103">
        <v>0.69379818450640485</v>
      </c>
      <c r="T50" s="103">
        <v>0.53353272695369214</v>
      </c>
      <c r="U50" s="103">
        <v>0.13994367150206513</v>
      </c>
      <c r="V50" s="103">
        <v>0.76789689671196437</v>
      </c>
      <c r="W50" s="103">
        <v>0.68070313231035151</v>
      </c>
      <c r="X50" s="103">
        <v>0.15578277998030876</v>
      </c>
      <c r="Y50" s="103">
        <v>0.16684625306746786</v>
      </c>
      <c r="Z50" s="103">
        <v>0.15623821991849668</v>
      </c>
      <c r="AA50" s="103">
        <v>0.15971579393451041</v>
      </c>
      <c r="AB50" s="103">
        <v>0.17085576284015733</v>
      </c>
      <c r="AC50" s="103">
        <v>0.17185672036257865</v>
      </c>
      <c r="AD50" s="103">
        <v>0.2949037842386899</v>
      </c>
      <c r="AE50" s="103">
        <v>0.16791176795770915</v>
      </c>
    </row>
    <row r="51" spans="1:31" x14ac:dyDescent="0.35">
      <c r="A51" s="103">
        <v>49</v>
      </c>
      <c r="B51" s="103">
        <v>4.7916293354135237E-3</v>
      </c>
      <c r="C51" s="103">
        <v>1.2801146278693103E-2</v>
      </c>
      <c r="D51" s="103">
        <v>4.8516518940354532E-2</v>
      </c>
      <c r="E51" s="103">
        <v>6.6966284975065573E-3</v>
      </c>
      <c r="F51" s="103">
        <v>0</v>
      </c>
      <c r="G51" s="103">
        <v>1.5550894866556652E-2</v>
      </c>
      <c r="H51" s="103">
        <v>4.27867246297138E-2</v>
      </c>
      <c r="I51" s="103">
        <v>8.6504416040687586E-3</v>
      </c>
      <c r="J51" s="103">
        <v>0.94447331778788068</v>
      </c>
      <c r="K51" s="103">
        <v>0.31353078187280975</v>
      </c>
      <c r="L51" s="103">
        <v>0.80465165924309678</v>
      </c>
      <c r="M51" s="103">
        <v>0.59411925741828142</v>
      </c>
      <c r="N51" s="103">
        <v>0.79447229793664464</v>
      </c>
      <c r="O51" s="103">
        <v>0.3826181626818061</v>
      </c>
      <c r="P51" s="103">
        <v>0.97778155714104864</v>
      </c>
      <c r="Q51" s="103">
        <v>0.76785338108278911</v>
      </c>
      <c r="R51" s="103">
        <v>0.6800220556906188</v>
      </c>
      <c r="S51" s="103">
        <v>0.70810733709746732</v>
      </c>
      <c r="T51" s="103">
        <v>0.54440990522461574</v>
      </c>
      <c r="U51" s="103">
        <v>0.1451963042762103</v>
      </c>
      <c r="V51" s="103">
        <v>0.77653898991015569</v>
      </c>
      <c r="W51" s="103">
        <v>0.69361993312937265</v>
      </c>
      <c r="X51" s="103">
        <v>0.16183511076738846</v>
      </c>
      <c r="Y51" s="103">
        <v>0.17329728451616999</v>
      </c>
      <c r="Z51" s="103">
        <v>0.16230880656459717</v>
      </c>
      <c r="AA51" s="103">
        <v>0.16589184972164933</v>
      </c>
      <c r="AB51" s="103">
        <v>0.17737869003671905</v>
      </c>
      <c r="AC51" s="103">
        <v>0.17843670240093323</v>
      </c>
      <c r="AD51" s="103">
        <v>0.30343922227618042</v>
      </c>
      <c r="AE51" s="103">
        <v>0.17398443146730455</v>
      </c>
    </row>
    <row r="52" spans="1:31" x14ac:dyDescent="0.35">
      <c r="A52" s="103">
        <v>50</v>
      </c>
      <c r="B52" s="103">
        <v>4.7916293354135237E-3</v>
      </c>
      <c r="C52" s="103">
        <v>1.2801146278693103E-2</v>
      </c>
      <c r="D52" s="103">
        <v>5.0630475677367469E-2</v>
      </c>
      <c r="E52" s="103">
        <v>7.301318514943176E-3</v>
      </c>
      <c r="F52" s="103">
        <v>0</v>
      </c>
      <c r="G52" s="103">
        <v>1.645875867782998E-2</v>
      </c>
      <c r="H52" s="103">
        <v>5.0063823233476759E-2</v>
      </c>
      <c r="I52" s="103">
        <v>9.8753162940156403E-3</v>
      </c>
      <c r="J52" s="103">
        <v>0.94840059377439323</v>
      </c>
      <c r="K52" s="103">
        <v>0.32741606322297601</v>
      </c>
      <c r="L52" s="103">
        <v>0.81252453115816259</v>
      </c>
      <c r="M52" s="103">
        <v>0.59411925741828142</v>
      </c>
      <c r="N52" s="103">
        <v>0.80198285480249132</v>
      </c>
      <c r="O52" s="103">
        <v>0.38982363419023747</v>
      </c>
      <c r="P52" s="103">
        <v>0.97778155714104864</v>
      </c>
      <c r="Q52" s="103">
        <v>0.84369075205392874</v>
      </c>
      <c r="R52" s="103">
        <v>0.69874307626757559</v>
      </c>
      <c r="S52" s="103">
        <v>0.72052273812821543</v>
      </c>
      <c r="T52" s="103">
        <v>0.55875393477114976</v>
      </c>
      <c r="U52" s="103">
        <v>0.1542302405314859</v>
      </c>
      <c r="V52" s="103">
        <v>0.78655864659777008</v>
      </c>
      <c r="W52" s="103">
        <v>0.7052024019387696</v>
      </c>
      <c r="X52" s="103">
        <v>0.16794458300172529</v>
      </c>
      <c r="Y52" s="103">
        <v>0.17982791809913443</v>
      </c>
      <c r="Z52" s="103">
        <v>0.16843670701571944</v>
      </c>
      <c r="AA52" s="103">
        <v>0.17214613952531826</v>
      </c>
      <c r="AB52" s="103">
        <v>0.18396295154968378</v>
      </c>
      <c r="AC52" s="103">
        <v>0.18502205415178588</v>
      </c>
      <c r="AD52" s="103">
        <v>0.31169908575588157</v>
      </c>
      <c r="AE52" s="103">
        <v>0.18019456453695468</v>
      </c>
    </row>
    <row r="53" spans="1:31" x14ac:dyDescent="0.35">
      <c r="A53" s="103">
        <v>51</v>
      </c>
      <c r="B53" s="103">
        <v>4.7916293354135237E-3</v>
      </c>
      <c r="C53" s="103">
        <v>1.2801146278693103E-2</v>
      </c>
      <c r="D53" s="103">
        <v>5.5791590234439095E-2</v>
      </c>
      <c r="E53" s="103">
        <v>7.4722647002617281E-3</v>
      </c>
      <c r="F53" s="103">
        <v>0</v>
      </c>
      <c r="G53" s="103">
        <v>1.653768739465113E-2</v>
      </c>
      <c r="H53" s="103">
        <v>5.2288424799055128E-2</v>
      </c>
      <c r="I53" s="103">
        <v>1.0221589011774886E-2</v>
      </c>
      <c r="J53" s="103">
        <v>0.95702884477064232</v>
      </c>
      <c r="K53" s="103">
        <v>0.33412702773302067</v>
      </c>
      <c r="L53" s="103">
        <v>0.81754963079741982</v>
      </c>
      <c r="M53" s="103">
        <v>0.59411925741828142</v>
      </c>
      <c r="N53" s="103">
        <v>0.80986343158162333</v>
      </c>
      <c r="O53" s="103">
        <v>0.40331687212574768</v>
      </c>
      <c r="P53" s="103">
        <v>0.97778155714104864</v>
      </c>
      <c r="Q53" s="103">
        <v>0.84369075205392874</v>
      </c>
      <c r="R53" s="103">
        <v>0.71946414697110206</v>
      </c>
      <c r="S53" s="103">
        <v>0.73255155165082697</v>
      </c>
      <c r="T53" s="103">
        <v>0.57616120595765863</v>
      </c>
      <c r="U53" s="103">
        <v>0.1655624211302307</v>
      </c>
      <c r="V53" s="103">
        <v>0.79667027057590867</v>
      </c>
      <c r="W53" s="103">
        <v>0.71767824603403685</v>
      </c>
      <c r="X53" s="103">
        <v>0.17395560604695834</v>
      </c>
      <c r="Y53" s="103">
        <v>0.18615467073443268</v>
      </c>
      <c r="Z53" s="103">
        <v>0.17446586132197325</v>
      </c>
      <c r="AA53" s="103">
        <v>0.17820262629801853</v>
      </c>
      <c r="AB53" s="103">
        <v>0.19032471288844344</v>
      </c>
      <c r="AC53" s="103">
        <v>0.19140140249403534</v>
      </c>
      <c r="AD53" s="103">
        <v>0.32046091883773475</v>
      </c>
      <c r="AE53" s="103">
        <v>0.18626295903784071</v>
      </c>
    </row>
    <row r="54" spans="1:31" x14ac:dyDescent="0.35">
      <c r="A54" s="103">
        <v>52</v>
      </c>
      <c r="B54" s="103">
        <v>4.7916293354135237E-3</v>
      </c>
      <c r="C54" s="103">
        <v>1.2801146278693103E-2</v>
      </c>
      <c r="D54" s="103">
        <v>5.994118737322391E-2</v>
      </c>
      <c r="E54" s="103">
        <v>7.7475982022997512E-3</v>
      </c>
      <c r="F54" s="103">
        <v>0</v>
      </c>
      <c r="G54" s="103">
        <v>1.653768739465113E-2</v>
      </c>
      <c r="H54" s="103">
        <v>5.599118021454344E-2</v>
      </c>
      <c r="I54" s="103">
        <v>1.0779311197053332E-2</v>
      </c>
      <c r="J54" s="103">
        <v>0.96015192097023105</v>
      </c>
      <c r="K54" s="103">
        <v>0.34055014412350804</v>
      </c>
      <c r="L54" s="103">
        <v>0.82317382326782973</v>
      </c>
      <c r="M54" s="103">
        <v>0.59411925741828142</v>
      </c>
      <c r="N54" s="103">
        <v>0.81315971584730329</v>
      </c>
      <c r="O54" s="103">
        <v>0.4125244308820365</v>
      </c>
      <c r="P54" s="103">
        <v>0.97778155714104864</v>
      </c>
      <c r="Q54" s="103">
        <v>0.84369075205392874</v>
      </c>
      <c r="R54" s="103">
        <v>0.73333542194039947</v>
      </c>
      <c r="S54" s="103">
        <v>0.74368735230447758</v>
      </c>
      <c r="T54" s="103">
        <v>0.58848651126297324</v>
      </c>
      <c r="U54" s="103">
        <v>0.17841906966968143</v>
      </c>
      <c r="V54" s="103">
        <v>0.80489649840063071</v>
      </c>
      <c r="W54" s="103">
        <v>0.72899258801645639</v>
      </c>
      <c r="X54" s="103">
        <v>0.18061633491854751</v>
      </c>
      <c r="Y54" s="103">
        <v>0.19321633291963405</v>
      </c>
      <c r="Z54" s="103">
        <v>0.18114668118520399</v>
      </c>
      <c r="AA54" s="103">
        <v>0.18496314822587206</v>
      </c>
      <c r="AB54" s="103">
        <v>0.19740583821410837</v>
      </c>
      <c r="AC54" s="103">
        <v>0.19848403319260893</v>
      </c>
      <c r="AD54" s="103">
        <v>0.32895971486102799</v>
      </c>
      <c r="AE54" s="103">
        <v>0.19283304673999732</v>
      </c>
    </row>
    <row r="55" spans="1:31" x14ac:dyDescent="0.35">
      <c r="A55" s="103">
        <v>53</v>
      </c>
      <c r="B55" s="103">
        <v>4.7916293354135237E-3</v>
      </c>
      <c r="C55" s="103">
        <v>1.2801146278693103E-2</v>
      </c>
      <c r="D55" s="103">
        <v>6.1723126534248329E-2</v>
      </c>
      <c r="E55" s="103">
        <v>8.531101707222339E-3</v>
      </c>
      <c r="F55" s="103">
        <v>0</v>
      </c>
      <c r="G55" s="103">
        <v>1.9117408162516416E-2</v>
      </c>
      <c r="H55" s="103">
        <v>6.4098635059607459E-2</v>
      </c>
      <c r="I55" s="103">
        <v>1.2366394801860716E-2</v>
      </c>
      <c r="J55" s="103">
        <v>0.96085410167926344</v>
      </c>
      <c r="K55" s="103">
        <v>0.34923900304309613</v>
      </c>
      <c r="L55" s="103">
        <v>0.82585742666386242</v>
      </c>
      <c r="M55" s="103">
        <v>0.59411925741828142</v>
      </c>
      <c r="N55" s="103">
        <v>0.81617071758441961</v>
      </c>
      <c r="O55" s="103">
        <v>0.41954769568789618</v>
      </c>
      <c r="P55" s="103">
        <v>0.97778155714104864</v>
      </c>
      <c r="Q55" s="103">
        <v>0.90267537392037078</v>
      </c>
      <c r="R55" s="103">
        <v>0.74249229303992581</v>
      </c>
      <c r="S55" s="103">
        <v>0.75188078456317464</v>
      </c>
      <c r="T55" s="103">
        <v>0.60296710558630451</v>
      </c>
      <c r="U55" s="103">
        <v>0.18444029286019689</v>
      </c>
      <c r="V55" s="103">
        <v>0.81044215120522345</v>
      </c>
      <c r="W55" s="103">
        <v>0.73815999787692976</v>
      </c>
      <c r="X55" s="103">
        <v>0.18709497354410132</v>
      </c>
      <c r="Y55" s="103">
        <v>0.20015579340171741</v>
      </c>
      <c r="Z55" s="103">
        <v>0.18764486155716192</v>
      </c>
      <c r="AA55" s="103">
        <v>0.19160983159527073</v>
      </c>
      <c r="AB55" s="103">
        <v>0.20436797720374761</v>
      </c>
      <c r="AC55" s="103">
        <v>0.20544248986776523</v>
      </c>
      <c r="AD55" s="103">
        <v>0.33660934295173472</v>
      </c>
      <c r="AE55" s="103">
        <v>0.1992698651855507</v>
      </c>
    </row>
    <row r="56" spans="1:31" x14ac:dyDescent="0.35">
      <c r="A56" s="103">
        <v>54</v>
      </c>
      <c r="B56" s="103">
        <v>4.7916293354135237E-3</v>
      </c>
      <c r="C56" s="103">
        <v>1.2801146278693103E-2</v>
      </c>
      <c r="D56" s="103">
        <v>6.9496185692635964E-2</v>
      </c>
      <c r="E56" s="103">
        <v>8.9728968960873269E-3</v>
      </c>
      <c r="F56" s="103">
        <v>0</v>
      </c>
      <c r="G56" s="103">
        <v>1.9719602203309199E-2</v>
      </c>
      <c r="H56" s="103">
        <v>6.9472928903648951E-2</v>
      </c>
      <c r="I56" s="103">
        <v>1.3261305796546925E-2</v>
      </c>
      <c r="J56" s="103">
        <v>0.96294825938303064</v>
      </c>
      <c r="K56" s="103">
        <v>0.36012057669639541</v>
      </c>
      <c r="L56" s="103">
        <v>0.83017121045337905</v>
      </c>
      <c r="M56" s="103">
        <v>0.59411925741828142</v>
      </c>
      <c r="N56" s="103">
        <v>0.82289321677235305</v>
      </c>
      <c r="O56" s="103">
        <v>0.43566637336059522</v>
      </c>
      <c r="P56" s="103">
        <v>0.97778155714104864</v>
      </c>
      <c r="Q56" s="103">
        <v>0.90267537392037078</v>
      </c>
      <c r="R56" s="103">
        <v>0.7475337727762601</v>
      </c>
      <c r="S56" s="103">
        <v>0.76118097140192897</v>
      </c>
      <c r="T56" s="103">
        <v>0.61446152941390364</v>
      </c>
      <c r="U56" s="103">
        <v>0.19727563466969805</v>
      </c>
      <c r="V56" s="103">
        <v>0.8183529344464523</v>
      </c>
      <c r="W56" s="103">
        <v>0.74805537080728746</v>
      </c>
      <c r="X56" s="103">
        <v>0.19391052833239761</v>
      </c>
      <c r="Y56" s="103">
        <v>0.20726454057963731</v>
      </c>
      <c r="Z56" s="103">
        <v>0.19448097434397824</v>
      </c>
      <c r="AA56" s="103">
        <v>0.19841644221322069</v>
      </c>
      <c r="AB56" s="103">
        <v>0.21148878769982532</v>
      </c>
      <c r="AC56" s="103">
        <v>0.21258405779892151</v>
      </c>
      <c r="AD56" s="103">
        <v>0.34512580479539928</v>
      </c>
      <c r="AE56" s="103">
        <v>0.20589348385977327</v>
      </c>
    </row>
    <row r="57" spans="1:31" x14ac:dyDescent="0.35">
      <c r="A57" s="103">
        <v>55</v>
      </c>
      <c r="B57" s="103">
        <v>4.7916293354135237E-3</v>
      </c>
      <c r="C57" s="103">
        <v>1.2801146278693103E-2</v>
      </c>
      <c r="D57" s="103">
        <v>7.5478843005472807E-2</v>
      </c>
      <c r="E57" s="103">
        <v>9.6686379128186235E-3</v>
      </c>
      <c r="F57" s="103">
        <v>0</v>
      </c>
      <c r="G57" s="103">
        <v>2.1213247118552818E-2</v>
      </c>
      <c r="H57" s="103">
        <v>7.7422879627732727E-2</v>
      </c>
      <c r="I57" s="103">
        <v>1.4670615587643978E-2</v>
      </c>
      <c r="J57" s="103">
        <v>0.96462880282169428</v>
      </c>
      <c r="K57" s="103">
        <v>0.37294205520770068</v>
      </c>
      <c r="L57" s="103">
        <v>0.83326488239935526</v>
      </c>
      <c r="M57" s="103">
        <v>0.59411925741828142</v>
      </c>
      <c r="N57" s="103">
        <v>0.82940104791899105</v>
      </c>
      <c r="O57" s="103">
        <v>0.44886317500692152</v>
      </c>
      <c r="P57" s="103">
        <v>0.97778155714104864</v>
      </c>
      <c r="Q57" s="103">
        <v>0.90267537392037078</v>
      </c>
      <c r="R57" s="103">
        <v>0.76022957968871396</v>
      </c>
      <c r="S57" s="103">
        <v>0.77345957773757534</v>
      </c>
      <c r="T57" s="103">
        <v>0.62572000724010113</v>
      </c>
      <c r="U57" s="103">
        <v>0.20460197370843766</v>
      </c>
      <c r="V57" s="103">
        <v>0.831857941955919</v>
      </c>
      <c r="W57" s="103">
        <v>0.76066660409950815</v>
      </c>
      <c r="X57" s="103">
        <v>0.20074720264665621</v>
      </c>
      <c r="Y57" s="103">
        <v>0.21445338795264823</v>
      </c>
      <c r="Z57" s="103">
        <v>0.20133827036032867</v>
      </c>
      <c r="AA57" s="103">
        <v>0.20530127848108504</v>
      </c>
      <c r="AB57" s="103">
        <v>0.21871596281657141</v>
      </c>
      <c r="AC57" s="103">
        <v>0.21982428542912405</v>
      </c>
      <c r="AD57" s="103">
        <v>0.35378308200812558</v>
      </c>
      <c r="AE57" s="103">
        <v>0.21274840167982526</v>
      </c>
    </row>
    <row r="58" spans="1:31" x14ac:dyDescent="0.35">
      <c r="A58" s="103">
        <v>56</v>
      </c>
      <c r="B58" s="103">
        <v>4.7916293354135237E-3</v>
      </c>
      <c r="C58" s="103">
        <v>1.2801146278693103E-2</v>
      </c>
      <c r="D58" s="103">
        <v>8.1636657987662301E-2</v>
      </c>
      <c r="E58" s="103">
        <v>1.0370570530285984E-2</v>
      </c>
      <c r="F58" s="103">
        <v>0</v>
      </c>
      <c r="G58" s="103">
        <v>2.284672954996108E-2</v>
      </c>
      <c r="H58" s="103">
        <v>8.5324412797647381E-2</v>
      </c>
      <c r="I58" s="103">
        <v>1.609246723458977E-2</v>
      </c>
      <c r="J58" s="103">
        <v>0.96693212305783538</v>
      </c>
      <c r="K58" s="103">
        <v>0.3795212087531008</v>
      </c>
      <c r="L58" s="103">
        <v>0.83893916706615024</v>
      </c>
      <c r="M58" s="103">
        <v>0.59411925741828142</v>
      </c>
      <c r="N58" s="103">
        <v>0.83203355600434981</v>
      </c>
      <c r="O58" s="103">
        <v>0.46335269116029321</v>
      </c>
      <c r="P58" s="103">
        <v>0.97778155714104864</v>
      </c>
      <c r="Q58" s="103">
        <v>0.90267537392037078</v>
      </c>
      <c r="R58" s="103">
        <v>0.76174841474723676</v>
      </c>
      <c r="S58" s="103">
        <v>0.78185406969917703</v>
      </c>
      <c r="T58" s="103">
        <v>0.63839686532687401</v>
      </c>
      <c r="U58" s="103">
        <v>0.21556818120186769</v>
      </c>
      <c r="V58" s="103">
        <v>0.83835872899320041</v>
      </c>
      <c r="W58" s="103">
        <v>0.77020880619291787</v>
      </c>
      <c r="X58" s="103">
        <v>0.20765253413985624</v>
      </c>
      <c r="Y58" s="103">
        <v>0.22166629689680736</v>
      </c>
      <c r="Z58" s="103">
        <v>0.20826443064869316</v>
      </c>
      <c r="AA58" s="103">
        <v>0.21225163209967446</v>
      </c>
      <c r="AB58" s="103">
        <v>0.22593484833549257</v>
      </c>
      <c r="AC58" s="103">
        <v>0.22705679358017733</v>
      </c>
      <c r="AD58" s="103">
        <v>0.36217752385787982</v>
      </c>
      <c r="AE58" s="103">
        <v>0.2196030136256211</v>
      </c>
    </row>
    <row r="59" spans="1:31" x14ac:dyDescent="0.35">
      <c r="A59" s="103">
        <v>57</v>
      </c>
      <c r="B59" s="103">
        <v>4.7916293354135237E-3</v>
      </c>
      <c r="C59" s="103">
        <v>1.2801146278693103E-2</v>
      </c>
      <c r="D59" s="103">
        <v>9.0503347048640895E-2</v>
      </c>
      <c r="E59" s="103">
        <v>1.096168598413674E-2</v>
      </c>
      <c r="F59" s="103">
        <v>0</v>
      </c>
      <c r="G59" s="103">
        <v>2.8282277513845894E-2</v>
      </c>
      <c r="H59" s="103">
        <v>8.8155275985543888E-2</v>
      </c>
      <c r="I59" s="103">
        <v>1.7289844960995091E-2</v>
      </c>
      <c r="J59" s="103">
        <v>0.96693212305783538</v>
      </c>
      <c r="K59" s="103">
        <v>0.38773637273374334</v>
      </c>
      <c r="L59" s="103">
        <v>0.84542960514780807</v>
      </c>
      <c r="M59" s="103">
        <v>0.60041564796328728</v>
      </c>
      <c r="N59" s="103">
        <v>0.8346745378281808</v>
      </c>
      <c r="O59" s="103">
        <v>0.47961960099348439</v>
      </c>
      <c r="P59" s="103">
        <v>0.97778155714104864</v>
      </c>
      <c r="Q59" s="103">
        <v>1</v>
      </c>
      <c r="R59" s="103">
        <v>0.76884508383668759</v>
      </c>
      <c r="S59" s="103">
        <v>0.79093809242077595</v>
      </c>
      <c r="T59" s="103">
        <v>0.65445201047436574</v>
      </c>
      <c r="U59" s="103">
        <v>0.27664391784959158</v>
      </c>
      <c r="V59" s="103">
        <v>0.84512732132267787</v>
      </c>
      <c r="W59" s="103">
        <v>0.779337374549391</v>
      </c>
      <c r="X59" s="103">
        <v>0.21498957552520084</v>
      </c>
      <c r="Y59" s="103">
        <v>0.2293018100363983</v>
      </c>
      <c r="Z59" s="103">
        <v>0.21562360301099073</v>
      </c>
      <c r="AA59" s="103">
        <v>0.21956333641730816</v>
      </c>
      <c r="AB59" s="103">
        <v>0.23360328532999772</v>
      </c>
      <c r="AC59" s="103">
        <v>0.234741753561647</v>
      </c>
      <c r="AD59" s="103">
        <v>0.37315878936818575</v>
      </c>
      <c r="AE59" s="103">
        <v>0.22678915420744436</v>
      </c>
    </row>
    <row r="60" spans="1:31" x14ac:dyDescent="0.35">
      <c r="A60" s="103">
        <v>58</v>
      </c>
      <c r="B60" s="103">
        <v>4.7916293354135237E-3</v>
      </c>
      <c r="C60" s="103">
        <v>1.2801146278693103E-2</v>
      </c>
      <c r="D60" s="103">
        <v>9.6514503067570437E-2</v>
      </c>
      <c r="E60" s="103">
        <v>1.203033637626251E-2</v>
      </c>
      <c r="F60" s="103">
        <v>0</v>
      </c>
      <c r="G60" s="103">
        <v>3.276090904464813E-2</v>
      </c>
      <c r="H60" s="103">
        <v>9.8309271234766349E-2</v>
      </c>
      <c r="I60" s="103">
        <v>1.9454528980859646E-2</v>
      </c>
      <c r="J60" s="103">
        <v>0.97213429346422309</v>
      </c>
      <c r="K60" s="103">
        <v>0.39345096669481788</v>
      </c>
      <c r="L60" s="103">
        <v>0.84744403322551143</v>
      </c>
      <c r="M60" s="103">
        <v>0.74599060391870764</v>
      </c>
      <c r="N60" s="103">
        <v>0.83955541118815935</v>
      </c>
      <c r="O60" s="103">
        <v>0.4964243289490663</v>
      </c>
      <c r="P60" s="103">
        <v>0.97778155714104864</v>
      </c>
      <c r="Q60" s="103">
        <v>1</v>
      </c>
      <c r="R60" s="103">
        <v>0.78043685305396127</v>
      </c>
      <c r="S60" s="103">
        <v>0.80063897372059911</v>
      </c>
      <c r="T60" s="103">
        <v>0.66827885179433155</v>
      </c>
      <c r="U60" s="103">
        <v>0.30596226689175421</v>
      </c>
      <c r="V60" s="103">
        <v>0.8520916903492477</v>
      </c>
      <c r="W60" s="103">
        <v>0.78983559242064916</v>
      </c>
      <c r="X60" s="103">
        <v>0.22221945734790904</v>
      </c>
      <c r="Y60" s="103">
        <v>0.2369123651204719</v>
      </c>
      <c r="Z60" s="103">
        <v>0.22287529258148001</v>
      </c>
      <c r="AA60" s="103">
        <v>0.2268540873806722</v>
      </c>
      <c r="AB60" s="103">
        <v>0.24122230922176313</v>
      </c>
      <c r="AC60" s="103">
        <v>0.24238031956478384</v>
      </c>
      <c r="AD60" s="103">
        <v>0.38281931138863678</v>
      </c>
      <c r="AE60" s="103">
        <v>0.23414473191587662</v>
      </c>
    </row>
    <row r="61" spans="1:31" x14ac:dyDescent="0.35">
      <c r="A61" s="103">
        <v>59</v>
      </c>
      <c r="B61" s="103">
        <v>4.7916293354135237E-3</v>
      </c>
      <c r="C61" s="103">
        <v>1.2801146278693103E-2</v>
      </c>
      <c r="D61" s="103">
        <v>0.10246296929189885</v>
      </c>
      <c r="E61" s="103">
        <v>1.2312012081856342E-2</v>
      </c>
      <c r="F61" s="103">
        <v>0</v>
      </c>
      <c r="G61" s="103">
        <v>3.5541322462330917E-2</v>
      </c>
      <c r="H61" s="103">
        <v>9.9479026834635803E-2</v>
      </c>
      <c r="I61" s="103">
        <v>2.0025098086692415E-2</v>
      </c>
      <c r="J61" s="103">
        <v>0.9807818193464225</v>
      </c>
      <c r="K61" s="103">
        <v>0.40292984107811541</v>
      </c>
      <c r="L61" s="103">
        <v>0.85289934657804567</v>
      </c>
      <c r="M61" s="103">
        <v>0.74599060391870764</v>
      </c>
      <c r="N61" s="103">
        <v>0.84711963506432986</v>
      </c>
      <c r="O61" s="103">
        <v>0.50970437569863425</v>
      </c>
      <c r="P61" s="103">
        <v>0.97778155714104864</v>
      </c>
      <c r="Q61" s="103">
        <v>1</v>
      </c>
      <c r="R61" s="103">
        <v>0.78816887641294264</v>
      </c>
      <c r="S61" s="103">
        <v>0.81025507080835402</v>
      </c>
      <c r="T61" s="103">
        <v>0.68015998368153463</v>
      </c>
      <c r="U61" s="103">
        <v>0.3131577538261458</v>
      </c>
      <c r="V61" s="103">
        <v>0.86048476464893453</v>
      </c>
      <c r="W61" s="103">
        <v>0.79911398768853248</v>
      </c>
      <c r="X61" s="103">
        <v>0.22982175588112144</v>
      </c>
      <c r="Y61" s="103">
        <v>0.24493260067003095</v>
      </c>
      <c r="Z61" s="103">
        <v>0.23050052219614497</v>
      </c>
      <c r="AA61" s="103">
        <v>0.23453211420784756</v>
      </c>
      <c r="AB61" s="103">
        <v>0.24924648005318031</v>
      </c>
      <c r="AC61" s="103">
        <v>0.25041582967374487</v>
      </c>
      <c r="AD61" s="103">
        <v>0.39174079969647935</v>
      </c>
      <c r="AE61" s="103">
        <v>0.24175824449248765</v>
      </c>
    </row>
    <row r="62" spans="1:31" x14ac:dyDescent="0.35">
      <c r="A62" s="103">
        <v>60</v>
      </c>
      <c r="B62" s="103">
        <v>4.7916293354135237E-3</v>
      </c>
      <c r="C62" s="103">
        <v>1.2801146278693103E-2</v>
      </c>
      <c r="D62" s="103">
        <v>0.10885735663506033</v>
      </c>
      <c r="E62" s="103">
        <v>1.3149533166093283E-2</v>
      </c>
      <c r="F62" s="103">
        <v>0</v>
      </c>
      <c r="G62" s="103">
        <v>3.9833834251330816E-2</v>
      </c>
      <c r="H62" s="103">
        <v>0.1067000033461771</v>
      </c>
      <c r="I62" s="103">
        <v>2.172160100355465E-2</v>
      </c>
      <c r="J62" s="103">
        <v>0.98197146653292322</v>
      </c>
      <c r="K62" s="103">
        <v>0.4094183186393196</v>
      </c>
      <c r="L62" s="103">
        <v>0.86048549805847285</v>
      </c>
      <c r="M62" s="103">
        <v>0.74599060391870764</v>
      </c>
      <c r="N62" s="103">
        <v>0.85366136116485658</v>
      </c>
      <c r="O62" s="103">
        <v>0.52275016069229574</v>
      </c>
      <c r="P62" s="103">
        <v>0.97778155714104864</v>
      </c>
      <c r="Q62" s="103">
        <v>1</v>
      </c>
      <c r="R62" s="103">
        <v>0.79765908920023054</v>
      </c>
      <c r="S62" s="103">
        <v>0.81846346498682776</v>
      </c>
      <c r="T62" s="103">
        <v>0.69211480644023582</v>
      </c>
      <c r="U62" s="103">
        <v>0.32082320107457452</v>
      </c>
      <c r="V62" s="103">
        <v>0.86724054069925505</v>
      </c>
      <c r="W62" s="103">
        <v>0.80802770821116265</v>
      </c>
      <c r="X62" s="103">
        <v>0.23752862261352004</v>
      </c>
      <c r="Y62" s="103">
        <v>0.25304763095283528</v>
      </c>
      <c r="Z62" s="103">
        <v>0.23823063542274692</v>
      </c>
      <c r="AA62" s="103">
        <v>0.24230428620298541</v>
      </c>
      <c r="AB62" s="103">
        <v>0.25735876925402096</v>
      </c>
      <c r="AC62" s="103">
        <v>0.25853789053911802</v>
      </c>
      <c r="AD62" s="103">
        <v>0.40081188606354745</v>
      </c>
      <c r="AE62" s="103">
        <v>0.24933077037524876</v>
      </c>
    </row>
    <row r="63" spans="1:31" x14ac:dyDescent="0.35">
      <c r="A63" s="103">
        <v>61</v>
      </c>
      <c r="B63" s="103">
        <v>4.7916293354135237E-3</v>
      </c>
      <c r="C63" s="103">
        <v>1.2801146278693103E-2</v>
      </c>
      <c r="D63" s="103">
        <v>0.11418727826045484</v>
      </c>
      <c r="E63" s="103">
        <v>1.3755847987918412E-2</v>
      </c>
      <c r="F63" s="103">
        <v>0</v>
      </c>
      <c r="G63" s="103">
        <v>4.2249571079230983E-2</v>
      </c>
      <c r="H63" s="103">
        <v>0.11257900168938498</v>
      </c>
      <c r="I63" s="103">
        <v>2.2949766936475966E-2</v>
      </c>
      <c r="J63" s="103">
        <v>0.98235318459963161</v>
      </c>
      <c r="K63" s="103">
        <v>0.41762089952594261</v>
      </c>
      <c r="L63" s="103">
        <v>0.86599194960167802</v>
      </c>
      <c r="M63" s="103">
        <v>0.74599060391870764</v>
      </c>
      <c r="N63" s="103">
        <v>0.85631929046563193</v>
      </c>
      <c r="O63" s="103">
        <v>0.54431344561190664</v>
      </c>
      <c r="P63" s="103">
        <v>0.97778155714104864</v>
      </c>
      <c r="Q63" s="103">
        <v>1</v>
      </c>
      <c r="R63" s="103">
        <v>0.80055640492242919</v>
      </c>
      <c r="S63" s="103">
        <v>0.83000537489156168</v>
      </c>
      <c r="T63" s="103">
        <v>0.70077517399884925</v>
      </c>
      <c r="U63" s="103">
        <v>0.33466388761422178</v>
      </c>
      <c r="V63" s="103">
        <v>0.8767184240940562</v>
      </c>
      <c r="W63" s="103">
        <v>0.81926864940970179</v>
      </c>
      <c r="X63" s="103">
        <v>0.24513069860074882</v>
      </c>
      <c r="Y63" s="103">
        <v>0.26108589080740863</v>
      </c>
      <c r="Z63" s="103">
        <v>0.24585564182015493</v>
      </c>
      <c r="AA63" s="103">
        <v>0.25000155925359907</v>
      </c>
      <c r="AB63" s="103">
        <v>0.26541232166193485</v>
      </c>
      <c r="AC63" s="103">
        <v>0.26661976419625971</v>
      </c>
      <c r="AD63" s="103">
        <v>0.4097309202087665</v>
      </c>
      <c r="AE63" s="103">
        <v>0.25679756709018287</v>
      </c>
    </row>
    <row r="64" spans="1:31" x14ac:dyDescent="0.35">
      <c r="A64" s="103">
        <v>62</v>
      </c>
      <c r="B64" s="103">
        <v>4.7916293354135237E-3</v>
      </c>
      <c r="C64" s="103">
        <v>1.2801146278693103E-2</v>
      </c>
      <c r="D64" s="103">
        <v>0.12121642290416113</v>
      </c>
      <c r="E64" s="103">
        <v>1.417841982949709E-2</v>
      </c>
      <c r="F64" s="103">
        <v>0</v>
      </c>
      <c r="G64" s="103">
        <v>4.3623301918359496E-2</v>
      </c>
      <c r="H64" s="103">
        <v>0.11696822547368817</v>
      </c>
      <c r="I64" s="103">
        <v>2.3805738655056915E-2</v>
      </c>
      <c r="J64" s="103">
        <v>0.98402774280603333</v>
      </c>
      <c r="K64" s="103">
        <v>0.43212368653610084</v>
      </c>
      <c r="L64" s="103">
        <v>0.87475590167193362</v>
      </c>
      <c r="M64" s="103">
        <v>0.74599060391870764</v>
      </c>
      <c r="N64" s="103">
        <v>0.86388633892129307</v>
      </c>
      <c r="O64" s="103">
        <v>0.55635129115874216</v>
      </c>
      <c r="P64" s="103">
        <v>0.97778155714104864</v>
      </c>
      <c r="Q64" s="103">
        <v>1</v>
      </c>
      <c r="R64" s="103">
        <v>0.81729116017945314</v>
      </c>
      <c r="S64" s="103">
        <v>0.83853081927482853</v>
      </c>
      <c r="T64" s="103">
        <v>0.70899610058063989</v>
      </c>
      <c r="U64" s="103">
        <v>0.34331985810216686</v>
      </c>
      <c r="V64" s="103">
        <v>0.88461868442710478</v>
      </c>
      <c r="W64" s="103">
        <v>0.82760097627250551</v>
      </c>
      <c r="X64" s="103">
        <v>0.25323172333886385</v>
      </c>
      <c r="Y64" s="103">
        <v>0.26960876953765073</v>
      </c>
      <c r="Z64" s="103">
        <v>0.25398110196518109</v>
      </c>
      <c r="AA64" s="103">
        <v>0.25816153971486971</v>
      </c>
      <c r="AB64" s="103">
        <v>0.2739299719640873</v>
      </c>
      <c r="AC64" s="103">
        <v>0.27514405769007999</v>
      </c>
      <c r="AD64" s="103">
        <v>0.41867303526112903</v>
      </c>
      <c r="AE64" s="103">
        <v>0.26488694903829174</v>
      </c>
    </row>
    <row r="65" spans="1:31" x14ac:dyDescent="0.35">
      <c r="A65" s="103">
        <v>63</v>
      </c>
      <c r="B65" s="103">
        <v>4.7916293354135237E-3</v>
      </c>
      <c r="C65" s="103">
        <v>1.2801146278693103E-2</v>
      </c>
      <c r="D65" s="103">
        <v>0.12709735248193083</v>
      </c>
      <c r="E65" s="103">
        <v>1.6165085726576271E-2</v>
      </c>
      <c r="F65" s="103">
        <v>3.7608431528515589E-3</v>
      </c>
      <c r="G65" s="103">
        <v>4.5280492286671387E-2</v>
      </c>
      <c r="H65" s="103">
        <v>0.12445875911550264</v>
      </c>
      <c r="I65" s="103">
        <v>2.7829977032645087E-2</v>
      </c>
      <c r="J65" s="103">
        <v>0.98511993565354006</v>
      </c>
      <c r="K65" s="103">
        <v>0.43890529377115922</v>
      </c>
      <c r="L65" s="103">
        <v>0.87973459455567504</v>
      </c>
      <c r="M65" s="103">
        <v>0.74599060391870764</v>
      </c>
      <c r="N65" s="103">
        <v>0.86779838151595179</v>
      </c>
      <c r="O65" s="103">
        <v>0.57244994478202516</v>
      </c>
      <c r="P65" s="103">
        <v>0.97778155714104864</v>
      </c>
      <c r="Q65" s="103">
        <v>1</v>
      </c>
      <c r="R65" s="103">
        <v>0.81878869144590094</v>
      </c>
      <c r="S65" s="103">
        <v>0.84481283065842705</v>
      </c>
      <c r="T65" s="103">
        <v>0.72295883057190014</v>
      </c>
      <c r="U65" s="103">
        <v>0.35307868148446142</v>
      </c>
      <c r="V65" s="103">
        <v>0.88993589149289332</v>
      </c>
      <c r="W65" s="103">
        <v>0.83528166119555003</v>
      </c>
      <c r="X65" s="103">
        <v>0.2612269782139196</v>
      </c>
      <c r="Y65" s="103">
        <v>0.27799319470312917</v>
      </c>
      <c r="Z65" s="103">
        <v>0.26200047320977599</v>
      </c>
      <c r="AA65" s="103">
        <v>0.26624824530119412</v>
      </c>
      <c r="AB65" s="103">
        <v>0.28230042505228564</v>
      </c>
      <c r="AC65" s="103">
        <v>0.2835291613838396</v>
      </c>
      <c r="AD65" s="103">
        <v>0.42752645073426032</v>
      </c>
      <c r="AE65" s="103">
        <v>0.27292889810495291</v>
      </c>
    </row>
    <row r="66" spans="1:31" x14ac:dyDescent="0.35">
      <c r="A66" s="103">
        <v>64</v>
      </c>
      <c r="B66" s="103">
        <v>4.7916293354135237E-3</v>
      </c>
      <c r="C66" s="103">
        <v>1.2801146278693103E-2</v>
      </c>
      <c r="D66" s="103">
        <v>0.1355713492205495</v>
      </c>
      <c r="E66" s="103">
        <v>1.7362646433418248E-2</v>
      </c>
      <c r="F66" s="103">
        <v>3.7608431528515589E-3</v>
      </c>
      <c r="G66" s="103">
        <v>4.8497024987003159E-2</v>
      </c>
      <c r="H66" s="103">
        <v>0.13753488088503873</v>
      </c>
      <c r="I66" s="103">
        <v>3.0255784896488957E-2</v>
      </c>
      <c r="J66" s="103">
        <v>0.98511993565354006</v>
      </c>
      <c r="K66" s="103">
        <v>0.44631557270844602</v>
      </c>
      <c r="L66" s="103">
        <v>0.88799469986551471</v>
      </c>
      <c r="M66" s="103">
        <v>0.74599060391870764</v>
      </c>
      <c r="N66" s="103">
        <v>0.87263406160407875</v>
      </c>
      <c r="O66" s="103">
        <v>0.59394342117471743</v>
      </c>
      <c r="P66" s="103">
        <v>0.97778155714104864</v>
      </c>
      <c r="Q66" s="103">
        <v>1</v>
      </c>
      <c r="R66" s="103">
        <v>0.82767613223389058</v>
      </c>
      <c r="S66" s="103">
        <v>0.85075314029321947</v>
      </c>
      <c r="T66" s="103">
        <v>0.73577292945604988</v>
      </c>
      <c r="U66" s="103">
        <v>0.37592241191300307</v>
      </c>
      <c r="V66" s="103">
        <v>0.89479612389264329</v>
      </c>
      <c r="W66" s="103">
        <v>0.84090375474117129</v>
      </c>
      <c r="X66" s="103">
        <v>0.27014297606096516</v>
      </c>
      <c r="Y66" s="103">
        <v>0.28734451339316286</v>
      </c>
      <c r="Z66" s="103">
        <v>0.27094336469589242</v>
      </c>
      <c r="AA66" s="103">
        <v>0.27520590114569965</v>
      </c>
      <c r="AB66" s="103">
        <v>0.29162041383245185</v>
      </c>
      <c r="AC66" s="103">
        <v>0.2928745913957313</v>
      </c>
      <c r="AD66" s="103">
        <v>0.43761120243578278</v>
      </c>
      <c r="AE66" s="103">
        <v>0.28162331266699187</v>
      </c>
    </row>
    <row r="67" spans="1:31" x14ac:dyDescent="0.35">
      <c r="A67" s="103">
        <v>65</v>
      </c>
      <c r="B67" s="103">
        <v>4.7916293354135237E-3</v>
      </c>
      <c r="C67" s="103">
        <v>1.2801146278693103E-2</v>
      </c>
      <c r="D67" s="103">
        <v>0.14742568514601193</v>
      </c>
      <c r="E67" s="103">
        <v>1.7669297170613052E-2</v>
      </c>
      <c r="F67" s="103">
        <v>3.7608431528515589E-3</v>
      </c>
      <c r="G67" s="103">
        <v>5.09885947835007E-2</v>
      </c>
      <c r="H67" s="103">
        <v>0.13931250865584097</v>
      </c>
      <c r="I67" s="103">
        <v>3.0876944028957746E-2</v>
      </c>
      <c r="J67" s="103">
        <v>0.98629158029299013</v>
      </c>
      <c r="K67" s="103">
        <v>0.45380319898553984</v>
      </c>
      <c r="L67" s="103">
        <v>0.8946059049285483</v>
      </c>
      <c r="M67" s="103">
        <v>0.74599060391870764</v>
      </c>
      <c r="N67" s="103">
        <v>0.87687940457864333</v>
      </c>
      <c r="O67" s="103">
        <v>0.60217651045385256</v>
      </c>
      <c r="P67" s="103">
        <v>0.97778155714104864</v>
      </c>
      <c r="Q67" s="103">
        <v>1</v>
      </c>
      <c r="R67" s="103">
        <v>0.83716007919997992</v>
      </c>
      <c r="S67" s="103">
        <v>0.85605578715657404</v>
      </c>
      <c r="T67" s="103">
        <v>0.742933789189136</v>
      </c>
      <c r="U67" s="103">
        <v>0.38275449278469215</v>
      </c>
      <c r="V67" s="103">
        <v>0.89828771188348888</v>
      </c>
      <c r="W67" s="103">
        <v>0.8460350111745023</v>
      </c>
      <c r="X67" s="103">
        <v>0.27880909563976575</v>
      </c>
      <c r="Y67" s="103">
        <v>0.29632023716428668</v>
      </c>
      <c r="Z67" s="103">
        <v>0.27963562419712185</v>
      </c>
      <c r="AA67" s="103">
        <v>0.28379859452930839</v>
      </c>
      <c r="AB67" s="103">
        <v>0.30056176596132267</v>
      </c>
      <c r="AC67" s="103">
        <v>0.3018095323211416</v>
      </c>
      <c r="AD67" s="103">
        <v>0.44633295373470555</v>
      </c>
      <c r="AE67" s="103">
        <v>0.29007491551666942</v>
      </c>
    </row>
    <row r="68" spans="1:31" x14ac:dyDescent="0.35">
      <c r="A68" s="103">
        <v>66</v>
      </c>
      <c r="B68" s="103">
        <v>4.7916293354135237E-3</v>
      </c>
      <c r="C68" s="103">
        <v>2.595370902977634E-2</v>
      </c>
      <c r="D68" s="103">
        <v>0.15480165611087171</v>
      </c>
      <c r="E68" s="103">
        <v>1.8094684618063017E-2</v>
      </c>
      <c r="F68" s="103">
        <v>3.7608431528515589E-3</v>
      </c>
      <c r="G68" s="103">
        <v>5.2878387150570687E-2</v>
      </c>
      <c r="H68" s="103">
        <v>0.14325362672801678</v>
      </c>
      <c r="I68" s="103">
        <v>3.1738619106729614E-2</v>
      </c>
      <c r="J68" s="103">
        <v>0.98761754831812787</v>
      </c>
      <c r="K68" s="103">
        <v>0.46259457775007629</v>
      </c>
      <c r="L68" s="103">
        <v>0.90742841494281878</v>
      </c>
      <c r="M68" s="103">
        <v>0.74599060391870764</v>
      </c>
      <c r="N68" s="103">
        <v>0.88258505514991459</v>
      </c>
      <c r="O68" s="103">
        <v>0.61743084624921896</v>
      </c>
      <c r="P68" s="103">
        <v>0.97778155714104864</v>
      </c>
      <c r="Q68" s="103">
        <v>1</v>
      </c>
      <c r="R68" s="103">
        <v>0.84673926664828691</v>
      </c>
      <c r="S68" s="103">
        <v>0.86505231827109741</v>
      </c>
      <c r="T68" s="103">
        <v>0.75732446708551737</v>
      </c>
      <c r="U68" s="103">
        <v>0.39582862970874633</v>
      </c>
      <c r="V68" s="103">
        <v>0.90361309307174942</v>
      </c>
      <c r="W68" s="103">
        <v>0.85557326672016909</v>
      </c>
      <c r="X68" s="103">
        <v>0.28756292908804743</v>
      </c>
      <c r="Y68" s="103">
        <v>0.30553734431312979</v>
      </c>
      <c r="Z68" s="103">
        <v>0.28841586214227349</v>
      </c>
      <c r="AA68" s="103">
        <v>0.29262304943590317</v>
      </c>
      <c r="AB68" s="103">
        <v>0.30976691204874829</v>
      </c>
      <c r="AC68" s="103">
        <v>0.31102570657797884</v>
      </c>
      <c r="AD68" s="103">
        <v>0.45622490192936616</v>
      </c>
      <c r="AE68" s="103">
        <v>0.29939386337266249</v>
      </c>
    </row>
    <row r="69" spans="1:31" x14ac:dyDescent="0.35">
      <c r="A69" s="103">
        <v>67</v>
      </c>
      <c r="B69" s="103">
        <v>4.7916293354135237E-3</v>
      </c>
      <c r="C69" s="103">
        <v>2.595370902977634E-2</v>
      </c>
      <c r="D69" s="103">
        <v>0.16459563909963273</v>
      </c>
      <c r="E69" s="103">
        <v>1.852662382963734E-2</v>
      </c>
      <c r="F69" s="103">
        <v>3.7608431528515589E-3</v>
      </c>
      <c r="G69" s="103">
        <v>5.7386236125740724E-2</v>
      </c>
      <c r="H69" s="103">
        <v>0.14481745321939538</v>
      </c>
      <c r="I69" s="103">
        <v>3.2613565595999969E-2</v>
      </c>
      <c r="J69" s="103">
        <v>0.98761754831812787</v>
      </c>
      <c r="K69" s="103">
        <v>0.47359559296569287</v>
      </c>
      <c r="L69" s="103">
        <v>0.90946865864976023</v>
      </c>
      <c r="M69" s="103">
        <v>0.74599060391870764</v>
      </c>
      <c r="N69" s="103">
        <v>0.8888556216193314</v>
      </c>
      <c r="O69" s="103">
        <v>0.63820658708064781</v>
      </c>
      <c r="P69" s="103">
        <v>0.97778155714104864</v>
      </c>
      <c r="Q69" s="103">
        <v>1</v>
      </c>
      <c r="R69" s="103">
        <v>0.85171182235143739</v>
      </c>
      <c r="S69" s="103">
        <v>0.8700075636066833</v>
      </c>
      <c r="T69" s="103">
        <v>0.76742822923723308</v>
      </c>
      <c r="U69" s="103">
        <v>0.42385568441616711</v>
      </c>
      <c r="V69" s="103">
        <v>0.90700424368439125</v>
      </c>
      <c r="W69" s="103">
        <v>0.86189011250978376</v>
      </c>
      <c r="X69" s="103">
        <v>0.29676267204140028</v>
      </c>
      <c r="Y69" s="103">
        <v>0.31513570323911616</v>
      </c>
      <c r="Z69" s="103">
        <v>0.29764335460507857</v>
      </c>
      <c r="AA69" s="103">
        <v>0.30183270448595434</v>
      </c>
      <c r="AB69" s="103">
        <v>0.31933122794145274</v>
      </c>
      <c r="AC69" s="103">
        <v>0.32061386388918445</v>
      </c>
      <c r="AD69" s="103">
        <v>0.46633041295402616</v>
      </c>
      <c r="AE69" s="103">
        <v>0.30841102138630144</v>
      </c>
    </row>
    <row r="70" spans="1:31" x14ac:dyDescent="0.35">
      <c r="A70" s="103">
        <v>68</v>
      </c>
      <c r="B70" s="103">
        <v>4.7916293354135237E-3</v>
      </c>
      <c r="C70" s="103">
        <v>2.595370902977634E-2</v>
      </c>
      <c r="D70" s="103">
        <v>0.17538041910325189</v>
      </c>
      <c r="E70" s="103">
        <v>1.9309302935790227E-2</v>
      </c>
      <c r="F70" s="103">
        <v>3.7608431528515589E-3</v>
      </c>
      <c r="G70" s="103">
        <v>6.1273842824756036E-2</v>
      </c>
      <c r="H70" s="103">
        <v>0.15168219641057148</v>
      </c>
      <c r="I70" s="103">
        <v>3.4198979278767444E-2</v>
      </c>
      <c r="J70" s="103">
        <v>0.98761754831812787</v>
      </c>
      <c r="K70" s="103">
        <v>0.48362377015266661</v>
      </c>
      <c r="L70" s="103">
        <v>0.91209584704193947</v>
      </c>
      <c r="M70" s="103">
        <v>0.74599060391870764</v>
      </c>
      <c r="N70" s="103">
        <v>0.8916321832587174</v>
      </c>
      <c r="O70" s="103">
        <v>0.65124503708653914</v>
      </c>
      <c r="P70" s="103">
        <v>0.97778155714104864</v>
      </c>
      <c r="Q70" s="103">
        <v>1</v>
      </c>
      <c r="R70" s="103">
        <v>0.86445149001228105</v>
      </c>
      <c r="S70" s="103">
        <v>0.87610233725136144</v>
      </c>
      <c r="T70" s="103">
        <v>0.77736027137646724</v>
      </c>
      <c r="U70" s="103">
        <v>0.43067383487232508</v>
      </c>
      <c r="V70" s="103">
        <v>0.91364780592383432</v>
      </c>
      <c r="W70" s="103">
        <v>0.86852012079107166</v>
      </c>
      <c r="X70" s="103">
        <v>0.30591622066657104</v>
      </c>
      <c r="Y70" s="103">
        <v>0.32467044609947843</v>
      </c>
      <c r="Z70" s="103">
        <v>0.30682451340211858</v>
      </c>
      <c r="AA70" s="103">
        <v>0.31096336914045891</v>
      </c>
      <c r="AB70" s="103">
        <v>0.32884247150685642</v>
      </c>
      <c r="AC70" s="103">
        <v>0.33012765732181454</v>
      </c>
      <c r="AD70" s="103">
        <v>0.47599091859697512</v>
      </c>
      <c r="AE70" s="103">
        <v>0.31750368430362008</v>
      </c>
    </row>
    <row r="71" spans="1:31" x14ac:dyDescent="0.35">
      <c r="A71" s="103">
        <v>69</v>
      </c>
      <c r="B71" s="103">
        <v>4.7916293354135237E-3</v>
      </c>
      <c r="C71" s="103">
        <v>2.595370902977634E-2</v>
      </c>
      <c r="D71" s="103">
        <v>0.18413112864154535</v>
      </c>
      <c r="E71" s="103">
        <v>1.9739363791494435E-2</v>
      </c>
      <c r="F71" s="103">
        <v>3.7608431528515589E-3</v>
      </c>
      <c r="G71" s="103">
        <v>6.3024959215968221E-2</v>
      </c>
      <c r="H71" s="103">
        <v>0.15581675364653844</v>
      </c>
      <c r="I71" s="103">
        <v>3.5070120925064258E-2</v>
      </c>
      <c r="J71" s="103">
        <v>0.98761754831812787</v>
      </c>
      <c r="K71" s="103">
        <v>0.4943880183005302</v>
      </c>
      <c r="L71" s="103">
        <v>0.91866136803631704</v>
      </c>
      <c r="M71" s="103">
        <v>0.74599060391870764</v>
      </c>
      <c r="N71" s="103">
        <v>0.89643114381346478</v>
      </c>
      <c r="O71" s="103">
        <v>0.66590126770079716</v>
      </c>
      <c r="P71" s="103">
        <v>0.97778155714104864</v>
      </c>
      <c r="Q71" s="103">
        <v>1</v>
      </c>
      <c r="R71" s="103">
        <v>0.87237900699265647</v>
      </c>
      <c r="S71" s="103">
        <v>0.88141225133289336</v>
      </c>
      <c r="T71" s="103">
        <v>0.78709828342285815</v>
      </c>
      <c r="U71" s="103">
        <v>0.43316484698118884</v>
      </c>
      <c r="V71" s="103">
        <v>0.91754680945714895</v>
      </c>
      <c r="W71" s="103">
        <v>0.87448298936335966</v>
      </c>
      <c r="X71" s="103">
        <v>0.31566194426042354</v>
      </c>
      <c r="Y71" s="103">
        <v>0.33491448469132623</v>
      </c>
      <c r="Z71" s="103">
        <v>0.31659963336610419</v>
      </c>
      <c r="AA71" s="103">
        <v>0.32077074530424876</v>
      </c>
      <c r="AB71" s="103">
        <v>0.33904751765198304</v>
      </c>
      <c r="AC71" s="103">
        <v>0.34033832588281165</v>
      </c>
      <c r="AD71" s="103">
        <v>0.48530384500163687</v>
      </c>
      <c r="AE71" s="103">
        <v>0.32704330523230751</v>
      </c>
    </row>
    <row r="72" spans="1:31" x14ac:dyDescent="0.35">
      <c r="A72" s="103">
        <v>70</v>
      </c>
      <c r="B72" s="103">
        <v>4.7916293354135237E-3</v>
      </c>
      <c r="C72" s="103">
        <v>2.595370902977634E-2</v>
      </c>
      <c r="D72" s="103">
        <v>0.1946728241603711</v>
      </c>
      <c r="E72" s="103">
        <v>2.0491020233394257E-2</v>
      </c>
      <c r="F72" s="103">
        <v>3.7608431528515589E-3</v>
      </c>
      <c r="G72" s="103">
        <v>6.7227222268785081E-2</v>
      </c>
      <c r="H72" s="103">
        <v>0.16196798692658895</v>
      </c>
      <c r="I72" s="103">
        <v>3.6592694350571685E-2</v>
      </c>
      <c r="J72" s="103">
        <v>0.9881142237631122</v>
      </c>
      <c r="K72" s="103">
        <v>0.50818063919744461</v>
      </c>
      <c r="L72" s="103">
        <v>0.92091577969717353</v>
      </c>
      <c r="M72" s="103">
        <v>0.74599060391870764</v>
      </c>
      <c r="N72" s="103">
        <v>0.90345869758639685</v>
      </c>
      <c r="O72" s="103">
        <v>0.6813204211385564</v>
      </c>
      <c r="P72" s="103">
        <v>0.97778155714104864</v>
      </c>
      <c r="Q72" s="103">
        <v>1</v>
      </c>
      <c r="R72" s="103">
        <v>0.87362590541116314</v>
      </c>
      <c r="S72" s="103">
        <v>0.88778389174067829</v>
      </c>
      <c r="T72" s="103">
        <v>0.79297259518841567</v>
      </c>
      <c r="U72" s="103">
        <v>0.45113951235310884</v>
      </c>
      <c r="V72" s="103">
        <v>0.92198113013047434</v>
      </c>
      <c r="W72" s="103">
        <v>0.88100194219653527</v>
      </c>
      <c r="X72" s="103">
        <v>0.32551875527226387</v>
      </c>
      <c r="Y72" s="103">
        <v>0.34521761846351462</v>
      </c>
      <c r="Z72" s="103">
        <v>0.32648617582497824</v>
      </c>
      <c r="AA72" s="103">
        <v>0.33063665858220648</v>
      </c>
      <c r="AB72" s="103">
        <v>0.34931508909402986</v>
      </c>
      <c r="AC72" s="103">
        <v>0.3506147155724858</v>
      </c>
      <c r="AD72" s="103">
        <v>0.49519527369536015</v>
      </c>
      <c r="AE72" s="103">
        <v>0.33670321568128175</v>
      </c>
    </row>
    <row r="73" spans="1:31" x14ac:dyDescent="0.35">
      <c r="A73" s="103">
        <v>71</v>
      </c>
      <c r="B73" s="103">
        <v>4.7916293354135237E-3</v>
      </c>
      <c r="C73" s="103">
        <v>2.595370902977634E-2</v>
      </c>
      <c r="D73" s="103">
        <v>0.21039791230255897</v>
      </c>
      <c r="E73" s="103">
        <v>2.112064264123012E-2</v>
      </c>
      <c r="F73" s="103">
        <v>3.7608431528515589E-3</v>
      </c>
      <c r="G73" s="103">
        <v>7.2802511149832425E-2</v>
      </c>
      <c r="H73" s="103">
        <v>0.16518510866936748</v>
      </c>
      <c r="I73" s="103">
        <v>3.7868072692107471E-2</v>
      </c>
      <c r="J73" s="103">
        <v>0.9881142237631122</v>
      </c>
      <c r="K73" s="103">
        <v>0.51886367573373748</v>
      </c>
      <c r="L73" s="103">
        <v>0.92387370840035354</v>
      </c>
      <c r="M73" s="103">
        <v>0.74599060391870764</v>
      </c>
      <c r="N73" s="103">
        <v>0.90704873811911257</v>
      </c>
      <c r="O73" s="103">
        <v>0.70040191061013923</v>
      </c>
      <c r="P73" s="103">
        <v>0.97778155714104864</v>
      </c>
      <c r="Q73" s="103">
        <v>1</v>
      </c>
      <c r="R73" s="103">
        <v>0.88177272613348701</v>
      </c>
      <c r="S73" s="103">
        <v>0.89340857611541824</v>
      </c>
      <c r="T73" s="103">
        <v>0.81435714524669056</v>
      </c>
      <c r="U73" s="103">
        <v>0.4737418319502138</v>
      </c>
      <c r="V73" s="103">
        <v>0.92657398116740952</v>
      </c>
      <c r="W73" s="103">
        <v>0.88877756302443667</v>
      </c>
      <c r="X73" s="103">
        <v>0.33535685796125669</v>
      </c>
      <c r="Y73" s="103">
        <v>0.35533078761079812</v>
      </c>
      <c r="Z73" s="103">
        <v>0.33635395353043018</v>
      </c>
      <c r="AA73" s="103">
        <v>0.34032000378773031</v>
      </c>
      <c r="AB73" s="103">
        <v>0.35940001893541906</v>
      </c>
      <c r="AC73" s="103">
        <v>0.36071575420708818</v>
      </c>
      <c r="AD73" s="103">
        <v>0.50617477403040723</v>
      </c>
      <c r="AE73" s="103">
        <v>0.3462801695459764</v>
      </c>
    </row>
    <row r="74" spans="1:31" x14ac:dyDescent="0.35">
      <c r="A74" s="103">
        <v>72</v>
      </c>
      <c r="B74" s="103">
        <v>4.7916293354135237E-3</v>
      </c>
      <c r="C74" s="103">
        <v>2.595370902977634E-2</v>
      </c>
      <c r="D74" s="103">
        <v>0.22218583813440343</v>
      </c>
      <c r="E74" s="103">
        <v>2.1989836929670104E-2</v>
      </c>
      <c r="F74" s="103">
        <v>3.7608431528515589E-3</v>
      </c>
      <c r="G74" s="103">
        <v>7.8137514907365785E-2</v>
      </c>
      <c r="H74" s="103">
        <v>0.17185032882168355</v>
      </c>
      <c r="I74" s="103">
        <v>3.9628733615649371E-2</v>
      </c>
      <c r="J74" s="103">
        <v>0.99005104511390385</v>
      </c>
      <c r="K74" s="103">
        <v>0.53258659576823364</v>
      </c>
      <c r="L74" s="103">
        <v>0.92440166620171127</v>
      </c>
      <c r="M74" s="103">
        <v>0.74599060391870764</v>
      </c>
      <c r="N74" s="103">
        <v>0.91728501419351194</v>
      </c>
      <c r="O74" s="103">
        <v>0.71213314432424724</v>
      </c>
      <c r="P74" s="103">
        <v>0.97778155714104864</v>
      </c>
      <c r="Q74" s="103">
        <v>1</v>
      </c>
      <c r="R74" s="103">
        <v>0.88586180104764534</v>
      </c>
      <c r="S74" s="103">
        <v>0.89796839928547567</v>
      </c>
      <c r="T74" s="103">
        <v>0.82311554194628755</v>
      </c>
      <c r="U74" s="103">
        <v>0.48374393155135803</v>
      </c>
      <c r="V74" s="103">
        <v>0.93066995610340464</v>
      </c>
      <c r="W74" s="103">
        <v>0.89350744020237627</v>
      </c>
      <c r="X74" s="103">
        <v>0.34591330119671371</v>
      </c>
      <c r="Y74" s="103">
        <v>0.36634843840638165</v>
      </c>
      <c r="Z74" s="103">
        <v>0.34694223853829642</v>
      </c>
      <c r="AA74" s="103">
        <v>0.35087051501553623</v>
      </c>
      <c r="AB74" s="103">
        <v>0.37036810675766513</v>
      </c>
      <c r="AC74" s="103">
        <v>0.3716834352236571</v>
      </c>
      <c r="AD74" s="103">
        <v>0.51609048615470621</v>
      </c>
      <c r="AE74" s="103">
        <v>0.35663912458980457</v>
      </c>
    </row>
    <row r="75" spans="1:31" x14ac:dyDescent="0.35">
      <c r="A75" s="103">
        <v>73</v>
      </c>
      <c r="B75" s="103">
        <v>4.7916293354135237E-3</v>
      </c>
      <c r="C75" s="103">
        <v>2.595370902977634E-2</v>
      </c>
      <c r="D75" s="103">
        <v>0.23290409777706417</v>
      </c>
      <c r="E75" s="103">
        <v>2.3388361567704088E-2</v>
      </c>
      <c r="F75" s="103">
        <v>3.7608431528515589E-3</v>
      </c>
      <c r="G75" s="103">
        <v>9.3647092251889025E-2</v>
      </c>
      <c r="H75" s="103">
        <v>0.17605281060975253</v>
      </c>
      <c r="I75" s="103">
        <v>4.2461618867595016E-2</v>
      </c>
      <c r="J75" s="103">
        <v>0.99183836416344484</v>
      </c>
      <c r="K75" s="103">
        <v>0.53862052475361288</v>
      </c>
      <c r="L75" s="103">
        <v>0.92681282263323594</v>
      </c>
      <c r="M75" s="103">
        <v>0.74599060391870764</v>
      </c>
      <c r="N75" s="103">
        <v>0.91991469769938006</v>
      </c>
      <c r="O75" s="103">
        <v>0.72287807914143454</v>
      </c>
      <c r="P75" s="103">
        <v>1</v>
      </c>
      <c r="Q75" s="103">
        <v>1</v>
      </c>
      <c r="R75" s="103">
        <v>0.89011128098448578</v>
      </c>
      <c r="S75" s="103">
        <v>0.90269935831888437</v>
      </c>
      <c r="T75" s="103">
        <v>0.83136621530189392</v>
      </c>
      <c r="U75" s="103">
        <v>0.4842414310342667</v>
      </c>
      <c r="V75" s="103">
        <v>0.9336946162286428</v>
      </c>
      <c r="W75" s="103">
        <v>0.89788675324258738</v>
      </c>
      <c r="X75" s="103">
        <v>0.35656359608846666</v>
      </c>
      <c r="Y75" s="103">
        <v>0.37749933045193124</v>
      </c>
      <c r="Z75" s="103">
        <v>0.35762465829052276</v>
      </c>
      <c r="AA75" s="103">
        <v>0.36155180625653521</v>
      </c>
      <c r="AB75" s="103">
        <v>0.38146405255165672</v>
      </c>
      <c r="AC75" s="103">
        <v>0.38277455035032565</v>
      </c>
      <c r="AD75" s="103">
        <v>0.52595827977289211</v>
      </c>
      <c r="AE75" s="103">
        <v>0.36712366593006329</v>
      </c>
    </row>
    <row r="76" spans="1:31" x14ac:dyDescent="0.35">
      <c r="A76" s="103">
        <v>74</v>
      </c>
      <c r="B76" s="103">
        <v>5.4236226835611733E-3</v>
      </c>
      <c r="C76" s="103">
        <v>2.683516775203702E-2</v>
      </c>
      <c r="D76" s="103">
        <v>0.24131520611460724</v>
      </c>
      <c r="E76" s="103">
        <v>2.8045163856239869E-2</v>
      </c>
      <c r="F76" s="103">
        <v>1.2877072458832276E-2</v>
      </c>
      <c r="G76" s="103">
        <v>9.7012380656775699E-2</v>
      </c>
      <c r="H76" s="103">
        <v>0.1883838944186271</v>
      </c>
      <c r="I76" s="103">
        <v>5.1246362320419361E-2</v>
      </c>
      <c r="J76" s="103">
        <v>0.99251393508626151</v>
      </c>
      <c r="K76" s="103">
        <v>0.55759805922258532</v>
      </c>
      <c r="L76" s="103">
        <v>0.93367374371770362</v>
      </c>
      <c r="M76" s="103">
        <v>0.74599060391870764</v>
      </c>
      <c r="N76" s="103">
        <v>0.92309799878543086</v>
      </c>
      <c r="O76" s="103">
        <v>0.7301762331259074</v>
      </c>
      <c r="P76" s="103">
        <v>1</v>
      </c>
      <c r="Q76" s="103">
        <v>1</v>
      </c>
      <c r="R76" s="103">
        <v>0.8997393418381413</v>
      </c>
      <c r="S76" s="103">
        <v>0.90572879083749136</v>
      </c>
      <c r="T76" s="103">
        <v>0.84221567498812566</v>
      </c>
      <c r="U76" s="103">
        <v>0.49283182128975039</v>
      </c>
      <c r="V76" s="103">
        <v>0.93538557258041855</v>
      </c>
      <c r="W76" s="103">
        <v>0.90206840389383591</v>
      </c>
      <c r="X76" s="103">
        <v>0.36739293878216012</v>
      </c>
      <c r="Y76" s="103">
        <v>0.38889874773963268</v>
      </c>
      <c r="Z76" s="103">
        <v>0.36848475960904803</v>
      </c>
      <c r="AA76" s="103">
        <v>0.37248902042449328</v>
      </c>
      <c r="AB76" s="103">
        <v>0.39280225721203832</v>
      </c>
      <c r="AC76" s="103">
        <v>0.39409537451723592</v>
      </c>
      <c r="AD76" s="103">
        <v>0.53583937442434892</v>
      </c>
      <c r="AE76" s="103">
        <v>0.37792968479462208</v>
      </c>
    </row>
    <row r="77" spans="1:31" x14ac:dyDescent="0.35">
      <c r="A77" s="103">
        <v>75</v>
      </c>
      <c r="B77" s="103">
        <v>5.4236226835611733E-3</v>
      </c>
      <c r="C77" s="103">
        <v>2.683516775203702E-2</v>
      </c>
      <c r="D77" s="103">
        <v>0.25201545415218862</v>
      </c>
      <c r="E77" s="103">
        <v>2.9869529405152372E-2</v>
      </c>
      <c r="F77" s="103">
        <v>1.2877072458832276E-2</v>
      </c>
      <c r="G77" s="103">
        <v>0.10627441033015533</v>
      </c>
      <c r="H77" s="103">
        <v>0.2041964556707602</v>
      </c>
      <c r="I77" s="103">
        <v>5.4941841196599416E-2</v>
      </c>
      <c r="J77" s="103">
        <v>0.99251393508626151</v>
      </c>
      <c r="K77" s="103">
        <v>0.56835152975415304</v>
      </c>
      <c r="L77" s="103">
        <v>0.93600199226579062</v>
      </c>
      <c r="M77" s="103">
        <v>0.74599060391870764</v>
      </c>
      <c r="N77" s="103">
        <v>0.92729249932916236</v>
      </c>
      <c r="O77" s="103">
        <v>0.7491460906243812</v>
      </c>
      <c r="P77" s="103">
        <v>1</v>
      </c>
      <c r="Q77" s="103">
        <v>1</v>
      </c>
      <c r="R77" s="103">
        <v>0.90247625253765762</v>
      </c>
      <c r="S77" s="103">
        <v>0.91125729144223788</v>
      </c>
      <c r="T77" s="103">
        <v>0.84921901203259686</v>
      </c>
      <c r="U77" s="103">
        <v>0.5097776452638435</v>
      </c>
      <c r="V77" s="103">
        <v>0.9401765399300166</v>
      </c>
      <c r="W77" s="103">
        <v>0.90779328899239597</v>
      </c>
      <c r="X77" s="103">
        <v>0.37885100507274938</v>
      </c>
      <c r="Y77" s="103">
        <v>0.40086855606292571</v>
      </c>
      <c r="Z77" s="103">
        <v>0.37997738726949803</v>
      </c>
      <c r="AA77" s="103">
        <v>0.38400659819751054</v>
      </c>
      <c r="AB77" s="103">
        <v>0.40472169697860827</v>
      </c>
      <c r="AC77" s="103">
        <v>0.40602498441263657</v>
      </c>
      <c r="AD77" s="103">
        <v>0.54677675342091059</v>
      </c>
      <c r="AE77" s="103">
        <v>0.38913455450327811</v>
      </c>
    </row>
    <row r="78" spans="1:31" x14ac:dyDescent="0.35">
      <c r="A78" s="103">
        <v>76</v>
      </c>
      <c r="B78" s="103">
        <v>5.4236226835611733E-3</v>
      </c>
      <c r="C78" s="103">
        <v>2.683516775203702E-2</v>
      </c>
      <c r="D78" s="103">
        <v>0.25997528481829557</v>
      </c>
      <c r="E78" s="103">
        <v>3.1027093111550524E-2</v>
      </c>
      <c r="F78" s="103">
        <v>1.2877072458832276E-2</v>
      </c>
      <c r="G78" s="103">
        <v>0.1205570137392543</v>
      </c>
      <c r="H78" s="103">
        <v>0.20631386396682785</v>
      </c>
      <c r="I78" s="103">
        <v>5.7286630171252552E-2</v>
      </c>
      <c r="J78" s="103">
        <v>0.99251393508626151</v>
      </c>
      <c r="K78" s="103">
        <v>0.57708894132494881</v>
      </c>
      <c r="L78" s="103">
        <v>0.93706904438154459</v>
      </c>
      <c r="M78" s="103">
        <v>0.74599060391870764</v>
      </c>
      <c r="N78" s="103">
        <v>0.93028655358933443</v>
      </c>
      <c r="O78" s="103">
        <v>0.76308210019107414</v>
      </c>
      <c r="P78" s="103">
        <v>1</v>
      </c>
      <c r="Q78" s="103">
        <v>1</v>
      </c>
      <c r="R78" s="103">
        <v>0.90633850472442923</v>
      </c>
      <c r="S78" s="103">
        <v>0.9159181431944069</v>
      </c>
      <c r="T78" s="103">
        <v>0.85989539958026451</v>
      </c>
      <c r="U78" s="103">
        <v>0.51246001895625271</v>
      </c>
      <c r="V78" s="103">
        <v>0.94314360758269367</v>
      </c>
      <c r="W78" s="103">
        <v>0.91343331807950912</v>
      </c>
      <c r="X78" s="103">
        <v>0.39039607918879043</v>
      </c>
      <c r="Y78" s="103">
        <v>0.41307895863969551</v>
      </c>
      <c r="Z78" s="103">
        <v>0.39155728520017546</v>
      </c>
      <c r="AA78" s="103">
        <v>0.39570048326660645</v>
      </c>
      <c r="AB78" s="103">
        <v>0.41687470472191829</v>
      </c>
      <c r="AC78" s="103">
        <v>0.41817415445238137</v>
      </c>
      <c r="AD78" s="103">
        <v>0.5573173642842536</v>
      </c>
      <c r="AE78" s="103">
        <v>0.40082384659010728</v>
      </c>
    </row>
    <row r="79" spans="1:31" x14ac:dyDescent="0.35">
      <c r="A79" s="103">
        <v>77</v>
      </c>
      <c r="B79" s="103">
        <v>5.4236226835611733E-3</v>
      </c>
      <c r="C79" s="103">
        <v>2.683516775203702E-2</v>
      </c>
      <c r="D79" s="103">
        <v>0.27449719320279309</v>
      </c>
      <c r="E79" s="103">
        <v>3.2122461050168145E-2</v>
      </c>
      <c r="F79" s="103">
        <v>1.2877072458832276E-2</v>
      </c>
      <c r="G79" s="103">
        <v>0.13112565483388103</v>
      </c>
      <c r="H79" s="103">
        <v>0.21109225401315501</v>
      </c>
      <c r="I79" s="103">
        <v>5.950543389796141E-2</v>
      </c>
      <c r="J79" s="103">
        <v>0.99251393508626151</v>
      </c>
      <c r="K79" s="103">
        <v>0.59026573834080598</v>
      </c>
      <c r="L79" s="103">
        <v>0.95055126103195764</v>
      </c>
      <c r="M79" s="103">
        <v>0.74599060391870764</v>
      </c>
      <c r="N79" s="103">
        <v>0.93209145988390973</v>
      </c>
      <c r="O79" s="103">
        <v>0.77270338963333562</v>
      </c>
      <c r="P79" s="103">
        <v>1</v>
      </c>
      <c r="Q79" s="103">
        <v>1</v>
      </c>
      <c r="R79" s="103">
        <v>0.91261936389383191</v>
      </c>
      <c r="S79" s="103">
        <v>0.92127707537501691</v>
      </c>
      <c r="T79" s="103">
        <v>0.86523156516497457</v>
      </c>
      <c r="U79" s="103">
        <v>0.52708646057455466</v>
      </c>
      <c r="V79" s="103">
        <v>0.94692777663614758</v>
      </c>
      <c r="W79" s="103">
        <v>0.91844272960737228</v>
      </c>
      <c r="X79" s="103">
        <v>0.40228357642300122</v>
      </c>
      <c r="Y79" s="103">
        <v>0.42544402256073477</v>
      </c>
      <c r="Z79" s="103">
        <v>0.40348063911196264</v>
      </c>
      <c r="AA79" s="103">
        <v>0.40754201500031756</v>
      </c>
      <c r="AB79" s="103">
        <v>0.42918066135016897</v>
      </c>
      <c r="AC79" s="103">
        <v>0.43046431382486994</v>
      </c>
      <c r="AD79" s="103">
        <v>0.56842616091080134</v>
      </c>
      <c r="AE79" s="103">
        <v>0.4124702825050563</v>
      </c>
    </row>
    <row r="80" spans="1:31" x14ac:dyDescent="0.35">
      <c r="A80" s="103">
        <v>78</v>
      </c>
      <c r="B80" s="103">
        <v>5.4236226835611733E-3</v>
      </c>
      <c r="C80" s="103">
        <v>2.683516775203702E-2</v>
      </c>
      <c r="D80" s="103">
        <v>0.29081377303639128</v>
      </c>
      <c r="E80" s="103">
        <v>3.4882578387233507E-2</v>
      </c>
      <c r="F80" s="103">
        <v>1.5097815919301266E-2</v>
      </c>
      <c r="G80" s="103">
        <v>0.14519942118065907</v>
      </c>
      <c r="H80" s="103">
        <v>0.22452620583615598</v>
      </c>
      <c r="I80" s="103">
        <v>6.5096394175074485E-2</v>
      </c>
      <c r="J80" s="103">
        <v>0.99310373717718037</v>
      </c>
      <c r="K80" s="103">
        <v>0.5962808764385682</v>
      </c>
      <c r="L80" s="103">
        <v>0.95112396101987107</v>
      </c>
      <c r="M80" s="103">
        <v>0.74599060391870764</v>
      </c>
      <c r="N80" s="103">
        <v>0.93634245201745592</v>
      </c>
      <c r="O80" s="103">
        <v>0.78251236132317947</v>
      </c>
      <c r="P80" s="103">
        <v>1</v>
      </c>
      <c r="Q80" s="103">
        <v>1</v>
      </c>
      <c r="R80" s="103">
        <v>0.91627359081681248</v>
      </c>
      <c r="S80" s="103">
        <v>0.92497352452671888</v>
      </c>
      <c r="T80" s="103">
        <v>0.88199928071444611</v>
      </c>
      <c r="U80" s="103">
        <v>0.55132248455991406</v>
      </c>
      <c r="V80" s="103">
        <v>0.95050404465535276</v>
      </c>
      <c r="W80" s="103">
        <v>0.92410323630368174</v>
      </c>
      <c r="X80" s="103">
        <v>0.41449805310316556</v>
      </c>
      <c r="Y80" s="103">
        <v>0.4380928065403763</v>
      </c>
      <c r="Z80" s="103">
        <v>0.41573195874934959</v>
      </c>
      <c r="AA80" s="103">
        <v>0.41966532945359425</v>
      </c>
      <c r="AB80" s="103">
        <v>0.44177053885767265</v>
      </c>
      <c r="AC80" s="103">
        <v>0.44303958641696606</v>
      </c>
      <c r="AD80" s="103">
        <v>0.5800561261602043</v>
      </c>
      <c r="AE80" s="103">
        <v>0.42422935656897198</v>
      </c>
    </row>
    <row r="81" spans="1:31" x14ac:dyDescent="0.35">
      <c r="A81" s="103">
        <v>79</v>
      </c>
      <c r="B81" s="103">
        <v>5.4236226835611733E-3</v>
      </c>
      <c r="C81" s="103">
        <v>2.683516775203702E-2</v>
      </c>
      <c r="D81" s="103">
        <v>0.30678509460308323</v>
      </c>
      <c r="E81" s="103">
        <v>3.791377767130729E-2</v>
      </c>
      <c r="F81" s="103">
        <v>1.9856725269251068E-2</v>
      </c>
      <c r="G81" s="103">
        <v>0.15286013134085247</v>
      </c>
      <c r="H81" s="103">
        <v>0.23572213628474106</v>
      </c>
      <c r="I81" s="103">
        <v>7.123646458501183E-2</v>
      </c>
      <c r="J81" s="103">
        <v>0.99354768065384702</v>
      </c>
      <c r="K81" s="103">
        <v>0.60468922837798555</v>
      </c>
      <c r="L81" s="103">
        <v>0.95495023926273503</v>
      </c>
      <c r="M81" s="103">
        <v>0.99589427936922481</v>
      </c>
      <c r="N81" s="103">
        <v>0.93909359244142532</v>
      </c>
      <c r="O81" s="103">
        <v>0.79635141823623723</v>
      </c>
      <c r="P81" s="103">
        <v>1</v>
      </c>
      <c r="Q81" s="103">
        <v>1</v>
      </c>
      <c r="R81" s="103">
        <v>0.92152810847389655</v>
      </c>
      <c r="S81" s="103">
        <v>0.93173802219949908</v>
      </c>
      <c r="T81" s="103">
        <v>0.89175351827382743</v>
      </c>
      <c r="U81" s="103">
        <v>0.58496212256632152</v>
      </c>
      <c r="V81" s="103">
        <v>0.95503045521302077</v>
      </c>
      <c r="W81" s="103">
        <v>0.93057564010998395</v>
      </c>
      <c r="X81" s="103">
        <v>0.4270698275837197</v>
      </c>
      <c r="Y81" s="103">
        <v>0.4510254398845856</v>
      </c>
      <c r="Z81" s="103">
        <v>0.42834165391709556</v>
      </c>
      <c r="AA81" s="103">
        <v>0.43216917515898401</v>
      </c>
      <c r="AB81" s="103">
        <v>0.4546482684864257</v>
      </c>
      <c r="AC81" s="103">
        <v>0.45591067309141597</v>
      </c>
      <c r="AD81" s="103">
        <v>0.59249441273587722</v>
      </c>
      <c r="AE81" s="103">
        <v>0.43632898038447993</v>
      </c>
    </row>
    <row r="82" spans="1:31" x14ac:dyDescent="0.35">
      <c r="A82" s="103">
        <v>80</v>
      </c>
      <c r="B82" s="103">
        <v>5.4236226835611733E-3</v>
      </c>
      <c r="C82" s="103">
        <v>2.683516775203702E-2</v>
      </c>
      <c r="D82" s="103">
        <v>0.31843817266161978</v>
      </c>
      <c r="E82" s="103">
        <v>3.973622917161948E-2</v>
      </c>
      <c r="F82" s="103">
        <v>2.1261454420005637E-2</v>
      </c>
      <c r="G82" s="103">
        <v>0.15906183253929407</v>
      </c>
      <c r="H82" s="103">
        <v>0.24779230031306662</v>
      </c>
      <c r="I82" s="103">
        <v>7.4928066318162817E-2</v>
      </c>
      <c r="J82" s="103">
        <v>0.99402883499117556</v>
      </c>
      <c r="K82" s="103">
        <v>0.61883252942354205</v>
      </c>
      <c r="L82" s="103">
        <v>0.95628158473174485</v>
      </c>
      <c r="M82" s="103">
        <v>0.99589427936922481</v>
      </c>
      <c r="N82" s="103">
        <v>0.94341519906223958</v>
      </c>
      <c r="O82" s="103">
        <v>0.8051885647820981</v>
      </c>
      <c r="P82" s="103">
        <v>1</v>
      </c>
      <c r="Q82" s="103">
        <v>1</v>
      </c>
      <c r="R82" s="103">
        <v>0.92301937391914579</v>
      </c>
      <c r="S82" s="103">
        <v>0.93547536726525748</v>
      </c>
      <c r="T82" s="103">
        <v>0.89763729492196265</v>
      </c>
      <c r="U82" s="103">
        <v>0.61089633366599638</v>
      </c>
      <c r="V82" s="103">
        <v>0.95887195053943464</v>
      </c>
      <c r="W82" s="103">
        <v>0.93482175019920588</v>
      </c>
      <c r="X82" s="103">
        <v>0.44034359153378416</v>
      </c>
      <c r="Y82" s="103">
        <v>0.46497870693111576</v>
      </c>
      <c r="Z82" s="103">
        <v>0.4416554559899713</v>
      </c>
      <c r="AA82" s="103">
        <v>0.44553526940332028</v>
      </c>
      <c r="AB82" s="103">
        <v>0.46852753401866143</v>
      </c>
      <c r="AC82" s="103">
        <v>0.46976871462718744</v>
      </c>
      <c r="AD82" s="103">
        <v>0.60443372702525633</v>
      </c>
      <c r="AE82" s="103">
        <v>0.44946670787092075</v>
      </c>
    </row>
    <row r="83" spans="1:31" x14ac:dyDescent="0.35">
      <c r="A83" s="103">
        <v>81</v>
      </c>
      <c r="B83" s="103">
        <v>5.4236226835611733E-3</v>
      </c>
      <c r="C83" s="103">
        <v>2.683516775203702E-2</v>
      </c>
      <c r="D83" s="103">
        <v>0.33870882132882379</v>
      </c>
      <c r="E83" s="103">
        <v>4.1176138646615616E-2</v>
      </c>
      <c r="F83" s="103">
        <v>2.2249637191601647E-2</v>
      </c>
      <c r="G83" s="103">
        <v>0.1712779799071284</v>
      </c>
      <c r="H83" s="103">
        <v>0.25101086419564617</v>
      </c>
      <c r="I83" s="103">
        <v>7.7844781694437953E-2</v>
      </c>
      <c r="J83" s="103">
        <v>0.99402883499117556</v>
      </c>
      <c r="K83" s="103">
        <v>0.62407052129494112</v>
      </c>
      <c r="L83" s="103">
        <v>0.95812634185716516</v>
      </c>
      <c r="M83" s="103">
        <v>0.99589427936922481</v>
      </c>
      <c r="N83" s="103">
        <v>0.94431906449927272</v>
      </c>
      <c r="O83" s="103">
        <v>0.81900578492264764</v>
      </c>
      <c r="P83" s="103">
        <v>1</v>
      </c>
      <c r="Q83" s="103">
        <v>1</v>
      </c>
      <c r="R83" s="103">
        <v>0.92519987969623296</v>
      </c>
      <c r="S83" s="103">
        <v>0.9427417304756921</v>
      </c>
      <c r="T83" s="103">
        <v>0.90604413884010149</v>
      </c>
      <c r="U83" s="103">
        <v>0.62854127571950602</v>
      </c>
      <c r="V83" s="103">
        <v>0.96266621988245782</v>
      </c>
      <c r="W83" s="103">
        <v>0.94235831440117868</v>
      </c>
      <c r="X83" s="103">
        <v>0.45390069775050873</v>
      </c>
      <c r="Y83" s="103">
        <v>0.47895720589756646</v>
      </c>
      <c r="Z83" s="103">
        <v>0.45525345498478903</v>
      </c>
      <c r="AA83" s="103">
        <v>0.45892316284312007</v>
      </c>
      <c r="AB83" s="103">
        <v>0.48244611595068565</v>
      </c>
      <c r="AC83" s="103">
        <v>0.48367589134743127</v>
      </c>
      <c r="AD83" s="103">
        <v>0.61694505746780837</v>
      </c>
      <c r="AE83" s="103">
        <v>0.46240217135167017</v>
      </c>
    </row>
    <row r="84" spans="1:31" x14ac:dyDescent="0.35">
      <c r="A84" s="103">
        <v>82</v>
      </c>
      <c r="B84" s="103">
        <v>5.4236226835611733E-3</v>
      </c>
      <c r="C84" s="103">
        <v>2.683516775203702E-2</v>
      </c>
      <c r="D84" s="103">
        <v>0.36125329016337598</v>
      </c>
      <c r="E84" s="103">
        <v>4.2364550896617559E-2</v>
      </c>
      <c r="F84" s="103">
        <v>2.2249637191601647E-2</v>
      </c>
      <c r="G84" s="103">
        <v>0.17604785411484186</v>
      </c>
      <c r="H84" s="103">
        <v>0.26250118684334894</v>
      </c>
      <c r="I84" s="103">
        <v>8.0252058223362607E-2</v>
      </c>
      <c r="J84" s="103">
        <v>0.99402883499117556</v>
      </c>
      <c r="K84" s="103">
        <v>0.63392064330895381</v>
      </c>
      <c r="L84" s="103">
        <v>0.96001671288882873</v>
      </c>
      <c r="M84" s="103">
        <v>0.99589427936922481</v>
      </c>
      <c r="N84" s="103">
        <v>0.9455873006906097</v>
      </c>
      <c r="O84" s="103">
        <v>0.83270290748636888</v>
      </c>
      <c r="P84" s="103">
        <v>1</v>
      </c>
      <c r="Q84" s="103">
        <v>1</v>
      </c>
      <c r="R84" s="103">
        <v>0.93474648487430767</v>
      </c>
      <c r="S84" s="103">
        <v>0.94799664169023523</v>
      </c>
      <c r="T84" s="103">
        <v>0.91920302987529678</v>
      </c>
      <c r="U84" s="103">
        <v>0.6359343243979364</v>
      </c>
      <c r="V84" s="103">
        <v>0.96689080631190782</v>
      </c>
      <c r="W84" s="103">
        <v>0.94909215947901793</v>
      </c>
      <c r="X84" s="103">
        <v>0.46782939010865326</v>
      </c>
      <c r="Y84" s="103">
        <v>0.49326418222871871</v>
      </c>
      <c r="Z84" s="103">
        <v>0.46922416094942332</v>
      </c>
      <c r="AA84" s="103">
        <v>0.47262390180891267</v>
      </c>
      <c r="AB84" s="103">
        <v>0.49668839327613529</v>
      </c>
      <c r="AC84" s="103">
        <v>0.49790564391339803</v>
      </c>
      <c r="AD84" s="103">
        <v>0.62950193582813407</v>
      </c>
      <c r="AE84" s="103">
        <v>0.47581196789109298</v>
      </c>
    </row>
    <row r="85" spans="1:31" x14ac:dyDescent="0.35">
      <c r="A85" s="103">
        <v>83</v>
      </c>
      <c r="B85" s="103">
        <v>5.4236226835611733E-3</v>
      </c>
      <c r="C85" s="103">
        <v>2.683516775203702E-2</v>
      </c>
      <c r="D85" s="103">
        <v>0.38495100279967553</v>
      </c>
      <c r="E85" s="103">
        <v>4.3462512240182057E-2</v>
      </c>
      <c r="F85" s="103">
        <v>2.2249637191601647E-2</v>
      </c>
      <c r="G85" s="103">
        <v>0.18332363035525201</v>
      </c>
      <c r="H85" s="103">
        <v>0.27041531616439124</v>
      </c>
      <c r="I85" s="103">
        <v>8.2476115213708373E-2</v>
      </c>
      <c r="J85" s="103">
        <v>0.99402883499117556</v>
      </c>
      <c r="K85" s="103">
        <v>0.64776038519332302</v>
      </c>
      <c r="L85" s="103">
        <v>0.96196133064756595</v>
      </c>
      <c r="M85" s="103">
        <v>0.99589427936922481</v>
      </c>
      <c r="N85" s="103">
        <v>0.95067436835341135</v>
      </c>
      <c r="O85" s="103">
        <v>0.84533541964679748</v>
      </c>
      <c r="P85" s="103">
        <v>1</v>
      </c>
      <c r="Q85" s="103">
        <v>1</v>
      </c>
      <c r="R85" s="103">
        <v>0.93800596506178102</v>
      </c>
      <c r="S85" s="103">
        <v>0.95215263552079454</v>
      </c>
      <c r="T85" s="103">
        <v>0.92743071708750013</v>
      </c>
      <c r="U85" s="103">
        <v>0.6490757917199369</v>
      </c>
      <c r="V85" s="103">
        <v>0.9698400235288086</v>
      </c>
      <c r="W85" s="103">
        <v>0.95335091118509707</v>
      </c>
      <c r="X85" s="103">
        <v>0.48217301222149633</v>
      </c>
      <c r="Y85" s="103">
        <v>0.50798231960332785</v>
      </c>
      <c r="Z85" s="103">
        <v>0.48361104823602369</v>
      </c>
      <c r="AA85" s="103">
        <v>0.48671761378677936</v>
      </c>
      <c r="AB85" s="103">
        <v>0.51132455792145648</v>
      </c>
      <c r="AC85" s="103">
        <v>0.51252796056062433</v>
      </c>
      <c r="AD85" s="103">
        <v>0.64166420217623998</v>
      </c>
      <c r="AE85" s="103">
        <v>0.48938249008033757</v>
      </c>
    </row>
    <row r="86" spans="1:31" x14ac:dyDescent="0.35">
      <c r="A86" s="103">
        <v>84</v>
      </c>
      <c r="B86" s="103">
        <v>9.8934257316953461E-2</v>
      </c>
      <c r="C86" s="103">
        <v>4.7511941039855746E-2</v>
      </c>
      <c r="D86" s="103">
        <v>0.40637120461089921</v>
      </c>
      <c r="E86" s="103">
        <v>9.2670675261366173E-2</v>
      </c>
      <c r="F86" s="103">
        <v>2.2249637191601647E-2</v>
      </c>
      <c r="G86" s="103">
        <v>0.19645653219146825</v>
      </c>
      <c r="H86" s="103">
        <v>0.28308064235624758</v>
      </c>
      <c r="I86" s="103">
        <v>8.6246594370543925E-2</v>
      </c>
      <c r="J86" s="103">
        <v>0.99402883499117556</v>
      </c>
      <c r="K86" s="103">
        <v>0.65321320629618684</v>
      </c>
      <c r="L86" s="103">
        <v>0.96357693965104463</v>
      </c>
      <c r="M86" s="103">
        <v>0.99589427936922481</v>
      </c>
      <c r="N86" s="103">
        <v>0.95202169277048876</v>
      </c>
      <c r="O86" s="103">
        <v>0.85615812402221581</v>
      </c>
      <c r="P86" s="103">
        <v>1</v>
      </c>
      <c r="Q86" s="103">
        <v>1</v>
      </c>
      <c r="R86" s="103">
        <v>0.94264643224140954</v>
      </c>
      <c r="S86" s="103">
        <v>0.95596678510807354</v>
      </c>
      <c r="T86" s="103">
        <v>0.93506211669730721</v>
      </c>
      <c r="U86" s="103">
        <v>0.69971254908514691</v>
      </c>
      <c r="V86" s="103">
        <v>0.97198847214580963</v>
      </c>
      <c r="W86" s="103">
        <v>0.95768172325829193</v>
      </c>
      <c r="X86" s="103">
        <v>0.49696539534180323</v>
      </c>
      <c r="Y86" s="103">
        <v>0.52295159574757177</v>
      </c>
      <c r="Z86" s="103">
        <v>0.4981659907152714</v>
      </c>
      <c r="AA86" s="103">
        <v>0.5010563858999646</v>
      </c>
      <c r="AB86" s="103">
        <v>0.52620818214359932</v>
      </c>
      <c r="AC86" s="103">
        <v>0.52738990079059389</v>
      </c>
      <c r="AD86" s="103">
        <v>0.65545682999652466</v>
      </c>
      <c r="AE86" s="103">
        <v>0.50767544107018392</v>
      </c>
    </row>
    <row r="87" spans="1:31" x14ac:dyDescent="0.35">
      <c r="A87" s="103">
        <v>85</v>
      </c>
      <c r="B87" s="103">
        <v>0.10057688368750876</v>
      </c>
      <c r="C87" s="103">
        <v>4.9466346145941829E-2</v>
      </c>
      <c r="D87" s="103">
        <v>0.4246931040490769</v>
      </c>
      <c r="E87" s="103">
        <v>9.5910840251233101E-2</v>
      </c>
      <c r="F87" s="103">
        <v>2.3040366627655365E-2</v>
      </c>
      <c r="G87" s="103">
        <v>0.21168519498805746</v>
      </c>
      <c r="H87" s="103">
        <v>0.2974152039914888</v>
      </c>
      <c r="I87" s="103">
        <v>9.1125233515549575E-2</v>
      </c>
      <c r="J87" s="103">
        <v>0.9950274472727807</v>
      </c>
      <c r="K87" s="103">
        <v>0.66484177192253335</v>
      </c>
      <c r="L87" s="103">
        <v>0.96820565368854494</v>
      </c>
      <c r="M87" s="103">
        <v>0.99589427936922481</v>
      </c>
      <c r="N87" s="103">
        <v>0.95593091078565684</v>
      </c>
      <c r="O87" s="103">
        <v>0.86845607664492241</v>
      </c>
      <c r="P87" s="103">
        <v>1</v>
      </c>
      <c r="Q87" s="103">
        <v>1</v>
      </c>
      <c r="R87" s="103">
        <v>0.94639339331812833</v>
      </c>
      <c r="S87" s="103">
        <v>0.95970569761304658</v>
      </c>
      <c r="T87" s="103">
        <v>0.9422351455651361</v>
      </c>
      <c r="U87" s="103">
        <v>0.7127348731568095</v>
      </c>
      <c r="V87" s="103">
        <v>0.97524423902744362</v>
      </c>
      <c r="W87" s="103">
        <v>0.96203202380469521</v>
      </c>
      <c r="X87" s="103">
        <v>0.51167607229020962</v>
      </c>
      <c r="Y87" s="103">
        <v>0.53820320493372698</v>
      </c>
      <c r="Z87" s="103">
        <v>0.51291608528598209</v>
      </c>
      <c r="AA87" s="103">
        <v>0.51569401299809081</v>
      </c>
      <c r="AB87" s="103">
        <v>0.54137510693635815</v>
      </c>
      <c r="AC87" s="103">
        <v>0.54253959050932332</v>
      </c>
      <c r="AD87" s="103">
        <v>0.6680536215313404</v>
      </c>
      <c r="AE87" s="103">
        <v>0.52227031617449993</v>
      </c>
    </row>
    <row r="88" spans="1:31" x14ac:dyDescent="0.35">
      <c r="A88" s="103">
        <v>86</v>
      </c>
      <c r="B88" s="103">
        <v>0.10057688368750876</v>
      </c>
      <c r="C88" s="103">
        <v>4.9466346145941829E-2</v>
      </c>
      <c r="D88" s="103">
        <v>0.44778467134349864</v>
      </c>
      <c r="E88" s="103">
        <v>0.10171274519974917</v>
      </c>
      <c r="F88" s="103">
        <v>3.2771387158305784E-2</v>
      </c>
      <c r="G88" s="103">
        <v>0.22697338994059535</v>
      </c>
      <c r="H88" s="103">
        <v>0.31533367879915247</v>
      </c>
      <c r="I88" s="103">
        <v>0.10287771217402152</v>
      </c>
      <c r="J88" s="103">
        <v>0.9950274472727807</v>
      </c>
      <c r="K88" s="103">
        <v>0.67710357484362671</v>
      </c>
      <c r="L88" s="103">
        <v>0.96820565368854494</v>
      </c>
      <c r="M88" s="103">
        <v>0.99589427936922481</v>
      </c>
      <c r="N88" s="103">
        <v>0.95819904811671164</v>
      </c>
      <c r="O88" s="103">
        <v>0.88226799877519724</v>
      </c>
      <c r="P88" s="103">
        <v>1</v>
      </c>
      <c r="Q88" s="103">
        <v>1</v>
      </c>
      <c r="R88" s="103">
        <v>0.94998621519336324</v>
      </c>
      <c r="S88" s="103">
        <v>0.9630129943560789</v>
      </c>
      <c r="T88" s="103">
        <v>0.94693513582801514</v>
      </c>
      <c r="U88" s="103">
        <v>0.71642819282127834</v>
      </c>
      <c r="V88" s="103">
        <v>0.97795211414562511</v>
      </c>
      <c r="W88" s="103">
        <v>0.96566929131768942</v>
      </c>
      <c r="X88" s="103">
        <v>0.52821421004437841</v>
      </c>
      <c r="Y88" s="103">
        <v>0.55528325476745166</v>
      </c>
      <c r="Z88" s="103">
        <v>0.52950410760891098</v>
      </c>
      <c r="AA88" s="103">
        <v>0.53207725446290355</v>
      </c>
      <c r="AB88" s="103">
        <v>0.55835240733786295</v>
      </c>
      <c r="AC88" s="103">
        <v>0.55949627332986607</v>
      </c>
      <c r="AD88" s="103">
        <v>0.68147226997409061</v>
      </c>
      <c r="AE88" s="103">
        <v>0.53824317684325518</v>
      </c>
    </row>
    <row r="89" spans="1:31" x14ac:dyDescent="0.35">
      <c r="A89" s="103">
        <v>87</v>
      </c>
      <c r="B89" s="103">
        <v>0.10057688368750876</v>
      </c>
      <c r="C89" s="103">
        <v>4.9466346145941829E-2</v>
      </c>
      <c r="D89" s="103">
        <v>0.47287684453673545</v>
      </c>
      <c r="E89" s="103">
        <v>0.1028373571098832</v>
      </c>
      <c r="F89" s="103">
        <v>3.2771387158305784E-2</v>
      </c>
      <c r="G89" s="103">
        <v>0.23373632021679971</v>
      </c>
      <c r="H89" s="103">
        <v>0.32408915439337682</v>
      </c>
      <c r="I89" s="103">
        <v>0.10515575319506479</v>
      </c>
      <c r="J89" s="103">
        <v>0.9950274472727807</v>
      </c>
      <c r="K89" s="103">
        <v>0.69522893093429383</v>
      </c>
      <c r="L89" s="103">
        <v>0.97686998777187939</v>
      </c>
      <c r="M89" s="103">
        <v>0.99999999999999989</v>
      </c>
      <c r="N89" s="103">
        <v>0.96479726580705294</v>
      </c>
      <c r="O89" s="103">
        <v>0.89095558632201377</v>
      </c>
      <c r="P89" s="103">
        <v>1</v>
      </c>
      <c r="Q89" s="103">
        <v>1</v>
      </c>
      <c r="R89" s="103">
        <v>0.95621945412165721</v>
      </c>
      <c r="S89" s="103">
        <v>0.9671748304600748</v>
      </c>
      <c r="T89" s="103">
        <v>0.94955420404987845</v>
      </c>
      <c r="U89" s="103">
        <v>0.72210012610771601</v>
      </c>
      <c r="V89" s="103">
        <v>0.98023200972578262</v>
      </c>
      <c r="W89" s="103">
        <v>0.96844452039747175</v>
      </c>
      <c r="X89" s="103">
        <v>0.54486561711330606</v>
      </c>
      <c r="Y89" s="103">
        <v>0.5724499561016374</v>
      </c>
      <c r="Z89" s="103">
        <v>0.54620574090483154</v>
      </c>
      <c r="AA89" s="103">
        <v>0.54851469000701936</v>
      </c>
      <c r="AB89" s="103">
        <v>0.57541080332275729</v>
      </c>
      <c r="AC89" s="103">
        <v>0.57652410116533026</v>
      </c>
      <c r="AD89" s="103">
        <v>0.69507117524742457</v>
      </c>
      <c r="AE89" s="103">
        <v>0.55446333542318771</v>
      </c>
    </row>
    <row r="90" spans="1:31" x14ac:dyDescent="0.35">
      <c r="A90" s="103">
        <v>88</v>
      </c>
      <c r="B90" s="103">
        <v>0.10057688368750876</v>
      </c>
      <c r="C90" s="103">
        <v>4.9466346145941829E-2</v>
      </c>
      <c r="D90" s="103">
        <v>0.50118634775380844</v>
      </c>
      <c r="E90" s="103">
        <v>0.10570640119928681</v>
      </c>
      <c r="F90" s="103">
        <v>3.5184866277330973E-2</v>
      </c>
      <c r="G90" s="103">
        <v>0.24921371648312352</v>
      </c>
      <c r="H90" s="103">
        <v>0.33676084290717317</v>
      </c>
      <c r="I90" s="103">
        <v>0.11096735813001897</v>
      </c>
      <c r="J90" s="103">
        <v>0.9950274472727807</v>
      </c>
      <c r="K90" s="103">
        <v>0.71079422585462859</v>
      </c>
      <c r="L90" s="103">
        <v>0.9788386439803316</v>
      </c>
      <c r="M90" s="103">
        <v>0.99999999999999989</v>
      </c>
      <c r="N90" s="103">
        <v>0.96783086418009523</v>
      </c>
      <c r="O90" s="103">
        <v>0.89933685169804034</v>
      </c>
      <c r="P90" s="103">
        <v>1</v>
      </c>
      <c r="Q90" s="103">
        <v>1</v>
      </c>
      <c r="R90" s="103">
        <v>0.96215443996090133</v>
      </c>
      <c r="S90" s="103">
        <v>0.96961177095552231</v>
      </c>
      <c r="T90" s="103">
        <v>0.95542986794151852</v>
      </c>
      <c r="U90" s="103">
        <v>0.73416808934927091</v>
      </c>
      <c r="V90" s="103">
        <v>0.98264760615271729</v>
      </c>
      <c r="W90" s="103">
        <v>0.97135374976600586</v>
      </c>
      <c r="X90" s="103">
        <v>0.56221851349421115</v>
      </c>
      <c r="Y90" s="103">
        <v>0.59025789086981739</v>
      </c>
      <c r="Z90" s="103">
        <v>0.56361097943970628</v>
      </c>
      <c r="AA90" s="103">
        <v>0.56557657969314556</v>
      </c>
      <c r="AB90" s="103">
        <v>0.59310665516821237</v>
      </c>
      <c r="AC90" s="103">
        <v>0.59418408470884065</v>
      </c>
      <c r="AD90" s="103">
        <v>0.70893656698355723</v>
      </c>
      <c r="AE90" s="103">
        <v>0.57102830687229422</v>
      </c>
    </row>
    <row r="91" spans="1:31" x14ac:dyDescent="0.35">
      <c r="A91" s="103">
        <v>89</v>
      </c>
      <c r="B91" s="103">
        <v>0.17635135889900869</v>
      </c>
      <c r="C91" s="103">
        <v>7.1081333229489146E-2</v>
      </c>
      <c r="D91" s="103">
        <v>0.52738119806343975</v>
      </c>
      <c r="E91" s="103">
        <v>0.14734139026100032</v>
      </c>
      <c r="F91" s="103">
        <v>3.6790147477382559E-2</v>
      </c>
      <c r="G91" s="103">
        <v>0.26022964489661643</v>
      </c>
      <c r="H91" s="103">
        <v>0.36280195935877901</v>
      </c>
      <c r="I91" s="103">
        <v>0.11758806644135915</v>
      </c>
      <c r="J91" s="103">
        <v>0.9950274472727807</v>
      </c>
      <c r="K91" s="103">
        <v>0.73412113511292709</v>
      </c>
      <c r="L91" s="103">
        <v>0.98452294200420287</v>
      </c>
      <c r="M91" s="103">
        <v>0.99999999999999989</v>
      </c>
      <c r="N91" s="103">
        <v>0.96949736607962489</v>
      </c>
      <c r="O91" s="103">
        <v>0.90721614228044867</v>
      </c>
      <c r="P91" s="103">
        <v>1</v>
      </c>
      <c r="Q91" s="103">
        <v>1</v>
      </c>
      <c r="R91" s="103">
        <v>0.96752048923531919</v>
      </c>
      <c r="S91" s="103">
        <v>0.97425196100895206</v>
      </c>
      <c r="T91" s="103">
        <v>0.9590339600145058</v>
      </c>
      <c r="U91" s="103">
        <v>0.75576079693642328</v>
      </c>
      <c r="V91" s="103">
        <v>0.98510367701358403</v>
      </c>
      <c r="W91" s="103">
        <v>0.97489050063363814</v>
      </c>
      <c r="X91" s="103">
        <v>0.58026750369587021</v>
      </c>
      <c r="Y91" s="103">
        <v>0.60884401564740798</v>
      </c>
      <c r="Z91" s="103">
        <v>0.58148585022302546</v>
      </c>
      <c r="AA91" s="103">
        <v>0.583189474499613</v>
      </c>
      <c r="AB91" s="103">
        <v>0.61157781429891023</v>
      </c>
      <c r="AC91" s="103">
        <v>0.61261463643067671</v>
      </c>
      <c r="AD91" s="103">
        <v>0.72398828318026132</v>
      </c>
      <c r="AE91" s="103">
        <v>0.59201320575204941</v>
      </c>
    </row>
    <row r="92" spans="1:31" x14ac:dyDescent="0.35">
      <c r="A92" s="103">
        <v>90</v>
      </c>
      <c r="B92" s="103">
        <v>0.18556891121326083</v>
      </c>
      <c r="C92" s="103">
        <v>7.9839610133601052E-2</v>
      </c>
      <c r="D92" s="103">
        <v>0.55890722416181393</v>
      </c>
      <c r="E92" s="103">
        <v>0.15869569423318042</v>
      </c>
      <c r="F92" s="103">
        <v>4.8383454216464998E-2</v>
      </c>
      <c r="G92" s="103">
        <v>0.27338880321049375</v>
      </c>
      <c r="H92" s="103">
        <v>0.38588350564409868</v>
      </c>
      <c r="I92" s="103">
        <v>0.13113387447180941</v>
      </c>
      <c r="J92" s="103">
        <v>0.99812574675213017</v>
      </c>
      <c r="K92" s="103">
        <v>0.74681364373220871</v>
      </c>
      <c r="L92" s="103">
        <v>0.98609786697096469</v>
      </c>
      <c r="M92" s="103">
        <v>0.99999999999999989</v>
      </c>
      <c r="N92" s="103">
        <v>0.97374270905418958</v>
      </c>
      <c r="O92" s="103">
        <v>0.9168526249585246</v>
      </c>
      <c r="P92" s="103">
        <v>1</v>
      </c>
      <c r="Q92" s="103">
        <v>1</v>
      </c>
      <c r="R92" s="103">
        <v>0.97285395623950477</v>
      </c>
      <c r="S92" s="103">
        <v>0.97805627847752064</v>
      </c>
      <c r="T92" s="103">
        <v>0.96320729716823894</v>
      </c>
      <c r="U92" s="103">
        <v>0.77613449238144705</v>
      </c>
      <c r="V92" s="103">
        <v>0.98713685945603791</v>
      </c>
      <c r="W92" s="103">
        <v>0.9788974895047271</v>
      </c>
      <c r="X92" s="103">
        <v>0.59900792193726848</v>
      </c>
      <c r="Y92" s="103">
        <v>0.62799150281156135</v>
      </c>
      <c r="Z92" s="103">
        <v>0.60025499262110904</v>
      </c>
      <c r="AA92" s="103">
        <v>0.60155693356922202</v>
      </c>
      <c r="AB92" s="103">
        <v>0.63060712321585077</v>
      </c>
      <c r="AC92" s="103">
        <v>0.63160758345748391</v>
      </c>
      <c r="AD92" s="103">
        <v>0.73914729249983746</v>
      </c>
      <c r="AE92" s="103">
        <v>0.61015133305454783</v>
      </c>
    </row>
    <row r="93" spans="1:31" x14ac:dyDescent="0.35">
      <c r="A93" s="103">
        <v>91</v>
      </c>
      <c r="B93" s="103">
        <v>0.18774897310087793</v>
      </c>
      <c r="C93" s="103">
        <v>8.2837416419830168E-2</v>
      </c>
      <c r="D93" s="103">
        <v>0.5941915908551394</v>
      </c>
      <c r="E93" s="103">
        <v>0.16683291107524134</v>
      </c>
      <c r="F93" s="103">
        <v>5.5991258098884111E-2</v>
      </c>
      <c r="G93" s="103">
        <v>0.28885439066677698</v>
      </c>
      <c r="H93" s="103">
        <v>0.43016989984921034</v>
      </c>
      <c r="I93" s="103">
        <v>0.14538089317594899</v>
      </c>
      <c r="J93" s="103">
        <v>0.99812574675213017</v>
      </c>
      <c r="K93" s="103">
        <v>0.76077592657703597</v>
      </c>
      <c r="L93" s="103">
        <v>0.99140550997577959</v>
      </c>
      <c r="M93" s="103">
        <v>0.99999999999999989</v>
      </c>
      <c r="N93" s="103">
        <v>0.97489513748640666</v>
      </c>
      <c r="O93" s="103">
        <v>0.92948802439439393</v>
      </c>
      <c r="P93" s="103">
        <v>1</v>
      </c>
      <c r="Q93" s="103">
        <v>1</v>
      </c>
      <c r="R93" s="103">
        <v>0.97285395623950477</v>
      </c>
      <c r="S93" s="103">
        <v>0.9819372579731358</v>
      </c>
      <c r="T93" s="103">
        <v>0.96466083270696013</v>
      </c>
      <c r="U93" s="103">
        <v>0.8076224685782637</v>
      </c>
      <c r="V93" s="103">
        <v>0.99036795210626138</v>
      </c>
      <c r="W93" s="103">
        <v>0.98245943910024103</v>
      </c>
      <c r="X93" s="103">
        <v>0.61991017483853683</v>
      </c>
      <c r="Y93" s="103">
        <v>0.64937284595783829</v>
      </c>
      <c r="Z93" s="103">
        <v>0.62121371792808855</v>
      </c>
      <c r="AA93" s="103">
        <v>0.62206457917289837</v>
      </c>
      <c r="AB93" s="103">
        <v>0.65185507936499576</v>
      </c>
      <c r="AC93" s="103">
        <v>0.65281711415422128</v>
      </c>
      <c r="AD93" s="103">
        <v>0.75592211749734484</v>
      </c>
      <c r="AE93" s="103">
        <v>0.6301331940104723</v>
      </c>
    </row>
    <row r="94" spans="1:31" x14ac:dyDescent="0.35">
      <c r="A94" s="103">
        <v>92</v>
      </c>
      <c r="B94" s="103">
        <v>0.18774897310087793</v>
      </c>
      <c r="C94" s="103">
        <v>8.2837416419830168E-2</v>
      </c>
      <c r="D94" s="103">
        <v>0.62225378592319369</v>
      </c>
      <c r="E94" s="103">
        <v>0.18019615590530735</v>
      </c>
      <c r="F94" s="103">
        <v>8.3284122713341596E-2</v>
      </c>
      <c r="G94" s="103">
        <v>0.31288617117335304</v>
      </c>
      <c r="H94" s="103">
        <v>0.45904685720791394</v>
      </c>
      <c r="I94" s="103">
        <v>0.17244980434683171</v>
      </c>
      <c r="J94" s="103">
        <v>0.99812574675213017</v>
      </c>
      <c r="K94" s="103">
        <v>0.77602451173713771</v>
      </c>
      <c r="L94" s="103">
        <v>0.99290168256426692</v>
      </c>
      <c r="M94" s="103">
        <v>0.99999999999999989</v>
      </c>
      <c r="N94" s="103">
        <v>0.97580465208242129</v>
      </c>
      <c r="O94" s="103">
        <v>0.93927561716446939</v>
      </c>
      <c r="P94" s="103">
        <v>1</v>
      </c>
      <c r="Q94" s="103">
        <v>1</v>
      </c>
      <c r="R94" s="103">
        <v>0.97562595553773279</v>
      </c>
      <c r="S94" s="103">
        <v>0.98502383077584255</v>
      </c>
      <c r="T94" s="103">
        <v>0.96840081345124185</v>
      </c>
      <c r="U94" s="103">
        <v>0.82451715536923476</v>
      </c>
      <c r="V94" s="103">
        <v>0.99247243447745925</v>
      </c>
      <c r="W94" s="103">
        <v>0.9857388076912309</v>
      </c>
      <c r="X94" s="103">
        <v>0.64139312034563323</v>
      </c>
      <c r="Y94" s="103">
        <v>0.6715859369749122</v>
      </c>
      <c r="Z94" s="103">
        <v>0.64276146320213856</v>
      </c>
      <c r="AA94" s="103">
        <v>0.64340720022241882</v>
      </c>
      <c r="AB94" s="103">
        <v>0.67392440030588108</v>
      </c>
      <c r="AC94" s="103">
        <v>0.67483809999692634</v>
      </c>
      <c r="AD94" s="103">
        <v>0.77260230291428411</v>
      </c>
      <c r="AE94" s="103">
        <v>0.65087085882738305</v>
      </c>
    </row>
    <row r="95" spans="1:31" x14ac:dyDescent="0.35">
      <c r="A95" s="103">
        <v>93</v>
      </c>
      <c r="B95" s="103">
        <v>0.18939797689213461</v>
      </c>
      <c r="C95" s="103">
        <v>8.4974786501027841E-2</v>
      </c>
      <c r="D95" s="103">
        <v>0.64938830394190983</v>
      </c>
      <c r="E95" s="103">
        <v>0.18604853940578986</v>
      </c>
      <c r="F95" s="103">
        <v>9.0161245858088129E-2</v>
      </c>
      <c r="G95" s="103">
        <v>0.32583007902543865</v>
      </c>
      <c r="H95" s="103">
        <v>0.48202922872267745</v>
      </c>
      <c r="I95" s="103">
        <v>0.18261327550087506</v>
      </c>
      <c r="J95" s="103">
        <v>0.99812574675213017</v>
      </c>
      <c r="K95" s="103">
        <v>0.80202305237196791</v>
      </c>
      <c r="L95" s="103">
        <v>0.99350122786411377</v>
      </c>
      <c r="M95" s="103">
        <v>0.99999999999999989</v>
      </c>
      <c r="N95" s="103">
        <v>0.97951614953323829</v>
      </c>
      <c r="O95" s="103">
        <v>0.94844452941194612</v>
      </c>
      <c r="P95" s="103">
        <v>1</v>
      </c>
      <c r="Q95" s="103">
        <v>1</v>
      </c>
      <c r="R95" s="103">
        <v>0.9764718413995338</v>
      </c>
      <c r="S95" s="103">
        <v>0.98636698368837261</v>
      </c>
      <c r="T95" s="103">
        <v>0.97518916244859066</v>
      </c>
      <c r="U95" s="103">
        <v>0.83279864274930182</v>
      </c>
      <c r="V95" s="103">
        <v>0.99301552983674757</v>
      </c>
      <c r="W95" s="103">
        <v>0.98797396968730355</v>
      </c>
      <c r="X95" s="103">
        <v>0.66362946884126273</v>
      </c>
      <c r="Y95" s="103">
        <v>0.69469216278828783</v>
      </c>
      <c r="Z95" s="103">
        <v>0.66505991003240272</v>
      </c>
      <c r="AA95" s="103">
        <v>0.66555337089987354</v>
      </c>
      <c r="AB95" s="103">
        <v>0.69687152444205458</v>
      </c>
      <c r="AC95" s="103">
        <v>0.69773436866512295</v>
      </c>
      <c r="AD95" s="103">
        <v>0.78930377522799167</v>
      </c>
      <c r="AE95" s="103">
        <v>0.67243864421809496</v>
      </c>
    </row>
    <row r="96" spans="1:31" x14ac:dyDescent="0.35">
      <c r="A96" s="103">
        <v>94</v>
      </c>
      <c r="B96" s="103">
        <v>0.19072049615455502</v>
      </c>
      <c r="C96" s="103">
        <v>8.6765201884674237E-2</v>
      </c>
      <c r="D96" s="103">
        <v>0.68318564790103375</v>
      </c>
      <c r="E96" s="103">
        <v>0.20073947866685285</v>
      </c>
      <c r="F96" s="103">
        <v>0.11634343379112737</v>
      </c>
      <c r="G96" s="103">
        <v>0.36201800934274353</v>
      </c>
      <c r="H96" s="103">
        <v>0.51352600293526707</v>
      </c>
      <c r="I96" s="103">
        <v>0.21101518888051904</v>
      </c>
      <c r="J96" s="103">
        <v>0.99940922296212564</v>
      </c>
      <c r="K96" s="103">
        <v>0.82115315928934596</v>
      </c>
      <c r="L96" s="103">
        <v>0.99452739733954532</v>
      </c>
      <c r="M96" s="103">
        <v>0.99999999999999989</v>
      </c>
      <c r="N96" s="103">
        <v>0.98294236445549166</v>
      </c>
      <c r="O96" s="103">
        <v>0.95904763266306492</v>
      </c>
      <c r="P96" s="103">
        <v>1</v>
      </c>
      <c r="Q96" s="103">
        <v>1</v>
      </c>
      <c r="R96" s="103">
        <v>0.98185794130178705</v>
      </c>
      <c r="S96" s="103">
        <v>0.98961115537939437</v>
      </c>
      <c r="T96" s="103">
        <v>0.98036307290339697</v>
      </c>
      <c r="U96" s="103">
        <v>0.90891973910572688</v>
      </c>
      <c r="V96" s="103">
        <v>0.99405614759281835</v>
      </c>
      <c r="W96" s="103">
        <v>0.99020328602542906</v>
      </c>
      <c r="X96" s="103">
        <v>0.68770711862338019</v>
      </c>
      <c r="Y96" s="103">
        <v>0.71951280986423849</v>
      </c>
      <c r="Z96" s="103">
        <v>0.68920619691803964</v>
      </c>
      <c r="AA96" s="103">
        <v>0.68939576940495817</v>
      </c>
      <c r="AB96" s="103">
        <v>0.72152173741144265</v>
      </c>
      <c r="AC96" s="103">
        <v>0.72233142778432402</v>
      </c>
      <c r="AD96" s="103">
        <v>0.80995247568349249</v>
      </c>
      <c r="AE96" s="103">
        <v>0.69560856520979164</v>
      </c>
    </row>
    <row r="97" spans="1:31" x14ac:dyDescent="0.35">
      <c r="A97" s="103">
        <v>95</v>
      </c>
      <c r="B97" s="103">
        <v>0.19578952132948774</v>
      </c>
      <c r="C97" s="103">
        <v>9.3335951986757357E-2</v>
      </c>
      <c r="D97" s="103">
        <v>0.72178669677560914</v>
      </c>
      <c r="E97" s="103">
        <v>0.21475178416484894</v>
      </c>
      <c r="F97" s="103">
        <v>0.13347910323852688</v>
      </c>
      <c r="G97" s="103">
        <v>0.40473977129696009</v>
      </c>
      <c r="H97" s="103">
        <v>0.54672772256294389</v>
      </c>
      <c r="I97" s="103">
        <v>0.2341999384711744</v>
      </c>
      <c r="J97" s="103">
        <v>0.99940922296212564</v>
      </c>
      <c r="K97" s="103">
        <v>0.8335083863347228</v>
      </c>
      <c r="L97" s="103">
        <v>0.99494797389316925</v>
      </c>
      <c r="M97" s="103">
        <v>0.99999999999999989</v>
      </c>
      <c r="N97" s="103">
        <v>0.98443939158557769</v>
      </c>
      <c r="O97" s="103">
        <v>0.96781380269032402</v>
      </c>
      <c r="P97" s="103">
        <v>1</v>
      </c>
      <c r="Q97" s="103">
        <v>1</v>
      </c>
      <c r="R97" s="103">
        <v>0.98273766259806006</v>
      </c>
      <c r="S97" s="103">
        <v>0.99140744071944886</v>
      </c>
      <c r="T97" s="103">
        <v>0.98408209569339944</v>
      </c>
      <c r="U97" s="103">
        <v>0.9162981428996787</v>
      </c>
      <c r="V97" s="103">
        <v>0.9945613941295649</v>
      </c>
      <c r="W97" s="103">
        <v>0.99223193573943247</v>
      </c>
      <c r="X97" s="103">
        <v>0.71537386656448554</v>
      </c>
      <c r="Y97" s="103">
        <v>0.74805943162396993</v>
      </c>
      <c r="Z97" s="103">
        <v>0.71694110716810056</v>
      </c>
      <c r="AA97" s="103">
        <v>0.71678853130335995</v>
      </c>
      <c r="AB97" s="103">
        <v>0.74986814704801164</v>
      </c>
      <c r="AC97" s="103">
        <v>0.75060659427124843</v>
      </c>
      <c r="AD97" s="103">
        <v>0.83010617297944955</v>
      </c>
      <c r="AE97" s="103">
        <v>0.72257765779980576</v>
      </c>
    </row>
    <row r="98" spans="1:31" x14ac:dyDescent="0.35">
      <c r="A98" s="103">
        <v>96</v>
      </c>
      <c r="B98" s="103">
        <v>0.20024429788005824</v>
      </c>
      <c r="C98" s="103">
        <v>9.9603873151982714E-2</v>
      </c>
      <c r="D98" s="103">
        <v>0.75820788214706003</v>
      </c>
      <c r="E98" s="103">
        <v>0.22785288241179533</v>
      </c>
      <c r="F98" s="103">
        <v>0.14740003832628795</v>
      </c>
      <c r="G98" s="103">
        <v>0.44081147554021699</v>
      </c>
      <c r="H98" s="103">
        <v>0.59322094781977763</v>
      </c>
      <c r="I98" s="103">
        <v>0.25616891287790433</v>
      </c>
      <c r="J98" s="103">
        <v>0.99940922296212564</v>
      </c>
      <c r="K98" s="103">
        <v>0.88586514677999428</v>
      </c>
      <c r="L98" s="103">
        <v>0.99494797389316925</v>
      </c>
      <c r="M98" s="103">
        <v>0.99999999999999989</v>
      </c>
      <c r="N98" s="103">
        <v>0.98640529891112461</v>
      </c>
      <c r="O98" s="103">
        <v>0.97745244381703045</v>
      </c>
      <c r="P98" s="103">
        <v>1</v>
      </c>
      <c r="Q98" s="103">
        <v>1</v>
      </c>
      <c r="R98" s="103">
        <v>0.98836437003433675</v>
      </c>
      <c r="S98" s="103">
        <v>0.99303601006352971</v>
      </c>
      <c r="T98" s="103">
        <v>0.98513066947040251</v>
      </c>
      <c r="U98" s="103">
        <v>0.92875654240858663</v>
      </c>
      <c r="V98" s="103">
        <v>0.99610041044721453</v>
      </c>
      <c r="W98" s="103">
        <v>0.99365599741806276</v>
      </c>
      <c r="X98" s="103">
        <v>0.74461270935280199</v>
      </c>
      <c r="Y98" s="103">
        <v>0.77838298055003852</v>
      </c>
      <c r="Z98" s="103">
        <v>0.74625470701037122</v>
      </c>
      <c r="AA98" s="103">
        <v>0.74587833051533148</v>
      </c>
      <c r="AB98" s="103">
        <v>0.77997850611751129</v>
      </c>
      <c r="AC98" s="103">
        <v>0.78064233972224462</v>
      </c>
      <c r="AD98" s="103">
        <v>0.85148506021639425</v>
      </c>
      <c r="AE98" s="103">
        <v>0.75092958261873577</v>
      </c>
    </row>
    <row r="99" spans="1:31" x14ac:dyDescent="0.35">
      <c r="A99" s="103">
        <v>97</v>
      </c>
      <c r="B99" s="103">
        <v>0.21843401364723342</v>
      </c>
      <c r="C99" s="103">
        <v>0.14998406555135743</v>
      </c>
      <c r="D99" s="103">
        <v>0.80531899427368103</v>
      </c>
      <c r="E99" s="103">
        <v>0.26381513394221573</v>
      </c>
      <c r="F99" s="103">
        <v>0.21006427328497951</v>
      </c>
      <c r="G99" s="103">
        <v>0.46703035218966882</v>
      </c>
      <c r="H99" s="103">
        <v>0.63394572410062433</v>
      </c>
      <c r="I99" s="103">
        <v>0.31035910592244181</v>
      </c>
      <c r="J99" s="103">
        <v>0.99940922296212564</v>
      </c>
      <c r="K99" s="103">
        <v>0.92427255580947165</v>
      </c>
      <c r="L99" s="103">
        <v>0.99494797389316925</v>
      </c>
      <c r="M99" s="103">
        <v>0.99999999999999989</v>
      </c>
      <c r="N99" s="103">
        <v>0.99067041394212441</v>
      </c>
      <c r="O99" s="103">
        <v>0.98449260245459524</v>
      </c>
      <c r="P99" s="103">
        <v>1</v>
      </c>
      <c r="Q99" s="103">
        <v>1</v>
      </c>
      <c r="R99" s="103">
        <v>0.99102609087947069</v>
      </c>
      <c r="S99" s="103">
        <v>0.99421002203534548</v>
      </c>
      <c r="T99" s="103">
        <v>0.98950952978868034</v>
      </c>
      <c r="U99" s="103">
        <v>0.9341326900623218</v>
      </c>
      <c r="V99" s="103">
        <v>0.99778060853104533</v>
      </c>
      <c r="W99" s="103">
        <v>0.99497102859363418</v>
      </c>
      <c r="X99" s="103">
        <v>0.77797684898561237</v>
      </c>
      <c r="Y99" s="103">
        <v>0.81262049427333993</v>
      </c>
      <c r="Z99" s="103">
        <v>0.77966461779359597</v>
      </c>
      <c r="AA99" s="103">
        <v>0.77885682369775222</v>
      </c>
      <c r="AB99" s="103">
        <v>0.81397387776902264</v>
      </c>
      <c r="AC99" s="103">
        <v>0.81454539144020111</v>
      </c>
      <c r="AD99" s="103">
        <v>0.87497607577854808</v>
      </c>
      <c r="AE99" s="103">
        <v>0.78416672602504844</v>
      </c>
    </row>
    <row r="100" spans="1:31" x14ac:dyDescent="0.35">
      <c r="A100" s="103">
        <v>98</v>
      </c>
      <c r="B100" s="103">
        <v>0.23437402451838149</v>
      </c>
      <c r="C100" s="103">
        <v>0.22445184831685921</v>
      </c>
      <c r="D100" s="103">
        <v>0.8553389155607598</v>
      </c>
      <c r="E100" s="103">
        <v>0.29926713346625355</v>
      </c>
      <c r="F100" s="103">
        <v>0.25999218551293757</v>
      </c>
      <c r="G100" s="103">
        <v>0.51867946338245574</v>
      </c>
      <c r="H100" s="103">
        <v>0.71900703383838049</v>
      </c>
      <c r="I100" s="103">
        <v>0.36582307181565288</v>
      </c>
      <c r="J100" s="103">
        <v>0.99940922296212564</v>
      </c>
      <c r="K100" s="103">
        <v>0.95302517360543559</v>
      </c>
      <c r="L100" s="103">
        <v>0.9953506535721709</v>
      </c>
      <c r="M100" s="103">
        <v>0.99999999999999989</v>
      </c>
      <c r="N100" s="103">
        <v>0.99583374525117574</v>
      </c>
      <c r="O100" s="103">
        <v>0.98886286291954373</v>
      </c>
      <c r="P100" s="103">
        <v>1</v>
      </c>
      <c r="Q100" s="103">
        <v>1</v>
      </c>
      <c r="R100" s="103">
        <v>0.99271034361763455</v>
      </c>
      <c r="S100" s="103">
        <v>0.99583075418335276</v>
      </c>
      <c r="T100" s="103">
        <v>0.99213941501920389</v>
      </c>
      <c r="U100" s="103">
        <v>0.95199806171972579</v>
      </c>
      <c r="V100" s="103">
        <v>0.99840886333850631</v>
      </c>
      <c r="W100" s="103">
        <v>0.99641008914800111</v>
      </c>
      <c r="X100" s="103">
        <v>0.81755353348063342</v>
      </c>
      <c r="Y100" s="103">
        <v>0.85338741262621098</v>
      </c>
      <c r="Z100" s="103">
        <v>0.8193125984217231</v>
      </c>
      <c r="AA100" s="103">
        <v>0.81817821706957838</v>
      </c>
      <c r="AB100" s="103">
        <v>0.85444824780180395</v>
      </c>
      <c r="AC100" s="103">
        <v>0.85490001129427851</v>
      </c>
      <c r="AD100" s="103">
        <v>0.90297825214277594</v>
      </c>
      <c r="AE100" s="103">
        <v>0.82291292970844643</v>
      </c>
    </row>
    <row r="101" spans="1:31" x14ac:dyDescent="0.35">
      <c r="A101" s="103">
        <v>99</v>
      </c>
      <c r="B101" s="103">
        <v>0.27681209139757401</v>
      </c>
      <c r="C101" s="103">
        <v>0.44130874006290638</v>
      </c>
      <c r="D101" s="103">
        <v>0.92433147106935454</v>
      </c>
      <c r="E101" s="103">
        <v>0.44989799278432924</v>
      </c>
      <c r="F101" s="103">
        <v>0.58856270896989205</v>
      </c>
      <c r="G101" s="103">
        <v>0.61593441668124538</v>
      </c>
      <c r="H101" s="103">
        <v>0.82075702133530637</v>
      </c>
      <c r="I101" s="103">
        <v>0.62741906965399974</v>
      </c>
      <c r="J101" s="103">
        <v>0.99940922296212564</v>
      </c>
      <c r="K101" s="103">
        <v>0.97256330833429028</v>
      </c>
      <c r="L101" s="103">
        <v>0.998491141801789</v>
      </c>
      <c r="M101" s="103">
        <v>0.99999999999999989</v>
      </c>
      <c r="N101" s="103">
        <v>0.99868092137782993</v>
      </c>
      <c r="O101" s="103">
        <v>0.99396176331610964</v>
      </c>
      <c r="P101" s="103">
        <v>1</v>
      </c>
      <c r="Q101" s="103">
        <v>1</v>
      </c>
      <c r="R101" s="103">
        <v>0.99593348204215648</v>
      </c>
      <c r="S101" s="103">
        <v>0.9981484268040085</v>
      </c>
      <c r="T101" s="103">
        <v>0.99513099397680449</v>
      </c>
      <c r="U101" s="103">
        <v>0.97120911122929388</v>
      </c>
      <c r="V101" s="103">
        <v>0.99962978731231289</v>
      </c>
      <c r="W101" s="103">
        <v>0.99800666278984729</v>
      </c>
      <c r="X101" s="103">
        <v>0.8713410381640081</v>
      </c>
      <c r="Y101" s="103">
        <v>0.90411352585075688</v>
      </c>
      <c r="Z101" s="103">
        <v>0.87313433681501995</v>
      </c>
      <c r="AA101" s="103">
        <v>0.87152226322567061</v>
      </c>
      <c r="AB101" s="103">
        <v>0.90481067073685961</v>
      </c>
      <c r="AC101" s="103">
        <v>0.9051101502106218</v>
      </c>
      <c r="AD101" s="103">
        <v>0.93732439302590387</v>
      </c>
      <c r="AE101" s="103">
        <v>0.87554937523438003</v>
      </c>
    </row>
    <row r="102" spans="1:31" x14ac:dyDescent="0.35">
      <c r="A102" s="103">
        <v>100</v>
      </c>
      <c r="B102" s="103">
        <v>1</v>
      </c>
      <c r="C102" s="103">
        <v>1</v>
      </c>
      <c r="D102" s="103">
        <v>1</v>
      </c>
      <c r="E102" s="103">
        <v>1</v>
      </c>
      <c r="F102" s="103">
        <v>1</v>
      </c>
      <c r="G102" s="103">
        <v>1</v>
      </c>
      <c r="H102" s="103">
        <v>1</v>
      </c>
      <c r="I102" s="103">
        <v>1</v>
      </c>
      <c r="J102" s="103">
        <v>1</v>
      </c>
      <c r="K102" s="103">
        <v>1</v>
      </c>
      <c r="L102" s="103">
        <v>1</v>
      </c>
      <c r="M102" s="103">
        <v>0.99999999999999989</v>
      </c>
      <c r="N102" s="103">
        <v>1</v>
      </c>
      <c r="O102" s="103">
        <v>1</v>
      </c>
      <c r="P102" s="103">
        <v>1</v>
      </c>
      <c r="Q102" s="103">
        <v>1</v>
      </c>
      <c r="R102" s="103">
        <v>1</v>
      </c>
      <c r="S102" s="103">
        <v>1</v>
      </c>
      <c r="T102" s="103">
        <v>1</v>
      </c>
      <c r="U102" s="103">
        <v>1</v>
      </c>
      <c r="V102" s="103">
        <v>1</v>
      </c>
      <c r="W102" s="103">
        <v>1</v>
      </c>
      <c r="X102" s="103">
        <v>1</v>
      </c>
      <c r="Y102" s="103">
        <v>1</v>
      </c>
      <c r="Z102" s="103">
        <v>1</v>
      </c>
      <c r="AA102" s="103">
        <v>0.99999999999999989</v>
      </c>
      <c r="AB102" s="103">
        <v>1</v>
      </c>
      <c r="AC102" s="103">
        <v>1</v>
      </c>
      <c r="AD102" s="103">
        <v>1</v>
      </c>
      <c r="AE102" s="103">
        <v>0.99999999999999989</v>
      </c>
    </row>
    <row r="103" spans="1:31" x14ac:dyDescent="0.35">
      <c r="A103" s="103">
        <v>999</v>
      </c>
      <c r="B103" s="103">
        <v>0.93120425417412389</v>
      </c>
      <c r="C103" s="103">
        <v>0.93655446077509896</v>
      </c>
      <c r="D103" s="103">
        <v>0.65771857455847793</v>
      </c>
      <c r="E103" s="103">
        <v>0.9150197086613312</v>
      </c>
      <c r="F103" s="103">
        <v>0.9477521860112943</v>
      </c>
      <c r="G103" s="103">
        <v>0.83108567385990673</v>
      </c>
      <c r="H103" s="103">
        <v>0.73010869325412098</v>
      </c>
      <c r="I103" s="103">
        <v>0.89842106627261409</v>
      </c>
      <c r="J103" s="103">
        <v>-0.62972151407715238</v>
      </c>
      <c r="K103" s="103">
        <v>0.26711098954032148</v>
      </c>
      <c r="L103" s="103">
        <v>-0.40607080887033042</v>
      </c>
      <c r="M103" s="103">
        <v>-3.62869403352837E-2</v>
      </c>
      <c r="N103" s="103">
        <v>-0.43333744636019439</v>
      </c>
      <c r="O103" s="103">
        <v>0.14214361397730019</v>
      </c>
      <c r="P103" s="103">
        <v>-0.472756823195982</v>
      </c>
      <c r="Q103" s="103">
        <v>-0.34713007158400561</v>
      </c>
      <c r="R103" s="103">
        <v>-0.27223198332955317</v>
      </c>
      <c r="S103" s="103">
        <v>-0.29164442929231549</v>
      </c>
      <c r="T103" s="103">
        <v>-8.6287995909583207E-2</v>
      </c>
      <c r="U103" s="103">
        <v>0.41521090548120432</v>
      </c>
      <c r="V103" s="103">
        <v>-0.39943784517395259</v>
      </c>
      <c r="W103" s="103">
        <v>-0.27344546920473373</v>
      </c>
      <c r="X103" s="103">
        <v>0.51670760080926414</v>
      </c>
      <c r="Y103" s="103">
        <v>0.48985932227553858</v>
      </c>
      <c r="Z103" s="103">
        <v>0.51545745366268958</v>
      </c>
      <c r="AA103" s="103">
        <v>0.51097804579468575</v>
      </c>
      <c r="AB103" s="103">
        <v>0.48387156627075811</v>
      </c>
      <c r="AC103" s="103">
        <v>0.48224652837008058</v>
      </c>
      <c r="AD103" s="103">
        <v>0.28662888837407507</v>
      </c>
      <c r="AE103" s="103">
        <v>0.49846484402911878</v>
      </c>
    </row>
  </sheetData>
  <phoneticPr fontId="0" type="noConversion"/>
  <pageMargins left="0.75" right="0.75" top="1" bottom="1" header="0.5" footer="0.5"/>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4"/>
  <dimension ref="A1:I7326"/>
  <sheetViews>
    <sheetView workbookViewId="0">
      <selection activeCell="H8" sqref="H8"/>
    </sheetView>
  </sheetViews>
  <sheetFormatPr defaultRowHeight="14.5" x14ac:dyDescent="0.35"/>
  <sheetData>
    <row r="1" spans="1:9" x14ac:dyDescent="0.35">
      <c r="A1" t="s">
        <v>59</v>
      </c>
      <c r="B1" t="s">
        <v>43</v>
      </c>
      <c r="C1" t="s">
        <v>52</v>
      </c>
      <c r="D1" t="s">
        <v>53</v>
      </c>
      <c r="E1" t="s">
        <v>22</v>
      </c>
      <c r="F1" t="s">
        <v>56</v>
      </c>
      <c r="G1" t="s">
        <v>55</v>
      </c>
      <c r="H1" t="s">
        <v>1601</v>
      </c>
      <c r="I1" t="s">
        <v>786</v>
      </c>
    </row>
    <row r="2" spans="1:9" x14ac:dyDescent="0.35">
      <c r="A2" t="s">
        <v>1769</v>
      </c>
      <c r="B2" t="s">
        <v>44</v>
      </c>
      <c r="C2" t="s">
        <v>1767</v>
      </c>
      <c r="D2" t="s">
        <v>776</v>
      </c>
      <c r="E2" s="103">
        <v>7.0538983497664701E-2</v>
      </c>
      <c r="F2" s="103">
        <v>6782434</v>
      </c>
      <c r="G2" s="103"/>
      <c r="H2" t="s">
        <v>54</v>
      </c>
      <c r="I2" s="103"/>
    </row>
    <row r="3" spans="1:9" x14ac:dyDescent="0.35">
      <c r="A3" t="s">
        <v>1770</v>
      </c>
      <c r="B3" t="s">
        <v>44</v>
      </c>
      <c r="C3" t="s">
        <v>1767</v>
      </c>
      <c r="D3" t="s">
        <v>777</v>
      </c>
      <c r="E3" s="103">
        <v>0.30305993394111908</v>
      </c>
      <c r="F3" s="103">
        <v>6782434</v>
      </c>
      <c r="G3" s="103"/>
      <c r="H3" t="s">
        <v>54</v>
      </c>
      <c r="I3" s="103"/>
    </row>
    <row r="4" spans="1:9" x14ac:dyDescent="0.35">
      <c r="A4" t="s">
        <v>422</v>
      </c>
      <c r="B4" t="s">
        <v>44</v>
      </c>
      <c r="C4" t="s">
        <v>42</v>
      </c>
      <c r="D4" t="s">
        <v>776</v>
      </c>
      <c r="E4" s="103">
        <v>7.23517545471139E-2</v>
      </c>
      <c r="F4" s="103">
        <v>6782434</v>
      </c>
      <c r="G4" s="103"/>
      <c r="H4" t="s">
        <v>54</v>
      </c>
      <c r="I4" s="103"/>
    </row>
    <row r="5" spans="1:9" x14ac:dyDescent="0.35">
      <c r="A5" t="s">
        <v>423</v>
      </c>
      <c r="B5" t="s">
        <v>44</v>
      </c>
      <c r="C5" t="s">
        <v>42</v>
      </c>
      <c r="D5" t="s">
        <v>777</v>
      </c>
      <c r="E5" s="103">
        <v>0.30589682111171301</v>
      </c>
      <c r="F5" s="103">
        <v>6782434</v>
      </c>
      <c r="G5" s="103"/>
      <c r="H5" t="s">
        <v>54</v>
      </c>
      <c r="I5" s="103"/>
    </row>
    <row r="6" spans="1:9" x14ac:dyDescent="0.35">
      <c r="A6" t="s">
        <v>1771</v>
      </c>
      <c r="B6" t="s">
        <v>44</v>
      </c>
      <c r="C6" t="s">
        <v>1768</v>
      </c>
      <c r="D6" t="s">
        <v>776</v>
      </c>
      <c r="E6" s="103">
        <v>1.4292804028760177E-3</v>
      </c>
      <c r="F6" s="103">
        <v>6782434</v>
      </c>
      <c r="G6" s="103"/>
      <c r="H6" t="s">
        <v>54</v>
      </c>
      <c r="I6" s="103"/>
    </row>
    <row r="7" spans="1:9" x14ac:dyDescent="0.35">
      <c r="A7" t="s">
        <v>1772</v>
      </c>
      <c r="B7" t="s">
        <v>44</v>
      </c>
      <c r="C7" t="s">
        <v>1768</v>
      </c>
      <c r="D7" t="s">
        <v>777</v>
      </c>
      <c r="E7" s="103">
        <v>2.1073555599656405E-2</v>
      </c>
      <c r="F7" s="103">
        <v>6782434</v>
      </c>
      <c r="G7" s="103"/>
      <c r="H7" t="s">
        <v>54</v>
      </c>
      <c r="I7" s="103"/>
    </row>
    <row r="8" spans="1:9" x14ac:dyDescent="0.35">
      <c r="A8" t="s">
        <v>424</v>
      </c>
      <c r="B8" t="s">
        <v>44</v>
      </c>
      <c r="C8" t="s">
        <v>40</v>
      </c>
      <c r="D8" t="s">
        <v>776</v>
      </c>
      <c r="E8" s="103">
        <v>8.1300606832296493E-2</v>
      </c>
      <c r="F8" s="103">
        <v>6782434</v>
      </c>
      <c r="G8" s="103"/>
      <c r="H8" t="s">
        <v>54</v>
      </c>
      <c r="I8" s="103"/>
    </row>
    <row r="9" spans="1:9" x14ac:dyDescent="0.35">
      <c r="A9" t="s">
        <v>425</v>
      </c>
      <c r="B9" t="s">
        <v>44</v>
      </c>
      <c r="C9" t="s">
        <v>40</v>
      </c>
      <c r="D9" t="s">
        <v>777</v>
      </c>
      <c r="E9" s="103">
        <v>0.31020412436007488</v>
      </c>
      <c r="F9" s="103">
        <v>6782434</v>
      </c>
      <c r="G9" s="103"/>
      <c r="H9" t="s">
        <v>54</v>
      </c>
      <c r="I9" s="103"/>
    </row>
    <row r="10" spans="1:9" x14ac:dyDescent="0.35">
      <c r="A10" t="s">
        <v>7324</v>
      </c>
      <c r="B10" t="s">
        <v>44</v>
      </c>
      <c r="C10" t="s">
        <v>5072</v>
      </c>
      <c r="D10" t="s">
        <v>776</v>
      </c>
      <c r="E10" s="103">
        <v>8.156304948931313E-2</v>
      </c>
      <c r="F10" s="103">
        <v>6782434</v>
      </c>
      <c r="G10" s="103"/>
      <c r="H10" t="s">
        <v>54</v>
      </c>
      <c r="I10" s="103"/>
    </row>
    <row r="11" spans="1:9" x14ac:dyDescent="0.35">
      <c r="A11" t="s">
        <v>7325</v>
      </c>
      <c r="B11" t="s">
        <v>44</v>
      </c>
      <c r="C11" t="s">
        <v>5072</v>
      </c>
      <c r="D11" t="s">
        <v>777</v>
      </c>
      <c r="E11" s="103">
        <v>0.31433803852717179</v>
      </c>
      <c r="F11" s="103">
        <v>6782434</v>
      </c>
      <c r="G11" s="103"/>
      <c r="H11" t="s">
        <v>54</v>
      </c>
      <c r="I11" s="103"/>
    </row>
    <row r="12" spans="1:9" x14ac:dyDescent="0.35">
      <c r="A12" t="s">
        <v>5073</v>
      </c>
      <c r="B12" t="s">
        <v>44</v>
      </c>
      <c r="C12" t="s">
        <v>5071</v>
      </c>
      <c r="D12" t="s">
        <v>776</v>
      </c>
      <c r="E12" s="103">
        <v>8.156304948931313E-2</v>
      </c>
      <c r="F12" s="103">
        <v>6782434</v>
      </c>
      <c r="G12" s="103"/>
      <c r="H12" t="s">
        <v>54</v>
      </c>
      <c r="I12" s="103"/>
    </row>
    <row r="13" spans="1:9" x14ac:dyDescent="0.35">
      <c r="A13" t="s">
        <v>5074</v>
      </c>
      <c r="B13" t="s">
        <v>44</v>
      </c>
      <c r="C13" t="s">
        <v>5071</v>
      </c>
      <c r="D13" t="s">
        <v>777</v>
      </c>
      <c r="E13" s="103">
        <v>0.31046656701709152</v>
      </c>
      <c r="F13" s="103">
        <v>6782434</v>
      </c>
      <c r="G13" s="103"/>
      <c r="H13" t="s">
        <v>54</v>
      </c>
      <c r="I13" s="103"/>
    </row>
    <row r="14" spans="1:9" x14ac:dyDescent="0.35">
      <c r="A14" t="s">
        <v>5075</v>
      </c>
      <c r="B14" t="s">
        <v>44</v>
      </c>
      <c r="C14" t="s">
        <v>5070</v>
      </c>
      <c r="D14" t="s">
        <v>776</v>
      </c>
      <c r="E14" s="103">
        <v>8.2213700863141462E-2</v>
      </c>
      <c r="F14" s="103">
        <v>6782434</v>
      </c>
      <c r="G14" s="103"/>
      <c r="H14" t="s">
        <v>54</v>
      </c>
      <c r="I14" s="103"/>
    </row>
    <row r="15" spans="1:9" x14ac:dyDescent="0.35">
      <c r="A15" t="s">
        <v>5076</v>
      </c>
      <c r="B15" t="s">
        <v>44</v>
      </c>
      <c r="C15" t="s">
        <v>5070</v>
      </c>
      <c r="D15" t="s">
        <v>777</v>
      </c>
      <c r="E15" s="103">
        <v>0.31625431224247813</v>
      </c>
      <c r="F15" s="103">
        <v>6782434</v>
      </c>
      <c r="G15" s="103"/>
      <c r="H15" t="s">
        <v>54</v>
      </c>
      <c r="I15" s="103"/>
    </row>
    <row r="16" spans="1:9" x14ac:dyDescent="0.35">
      <c r="A16" t="s">
        <v>426</v>
      </c>
      <c r="B16" t="s">
        <v>44</v>
      </c>
      <c r="C16" t="s">
        <v>340</v>
      </c>
      <c r="D16" t="s">
        <v>776</v>
      </c>
      <c r="E16" s="103">
        <v>5.7094842353054967E-2</v>
      </c>
      <c r="F16" s="103">
        <v>6782434</v>
      </c>
      <c r="G16" s="103"/>
      <c r="H16" t="s">
        <v>54</v>
      </c>
      <c r="I16" s="103"/>
    </row>
    <row r="17" spans="1:9" x14ac:dyDescent="0.35">
      <c r="A17" t="s">
        <v>427</v>
      </c>
      <c r="B17" t="s">
        <v>44</v>
      </c>
      <c r="C17" t="s">
        <v>340</v>
      </c>
      <c r="D17" t="s">
        <v>777</v>
      </c>
      <c r="E17" s="103">
        <v>0.2874000690607531</v>
      </c>
      <c r="F17" s="103">
        <v>6782434</v>
      </c>
      <c r="G17" s="103"/>
      <c r="H17" t="s">
        <v>54</v>
      </c>
      <c r="I17" s="103"/>
    </row>
    <row r="18" spans="1:9" x14ac:dyDescent="0.35">
      <c r="A18" t="s">
        <v>1773</v>
      </c>
      <c r="B18" t="s">
        <v>45</v>
      </c>
      <c r="C18" t="s">
        <v>1767</v>
      </c>
      <c r="D18" t="s">
        <v>776</v>
      </c>
      <c r="E18" s="103">
        <v>2.128217506405318E-2</v>
      </c>
      <c r="F18" s="103">
        <v>6782434</v>
      </c>
      <c r="G18" s="103"/>
      <c r="H18" t="s">
        <v>54</v>
      </c>
      <c r="I18" s="103"/>
    </row>
    <row r="19" spans="1:9" x14ac:dyDescent="0.35">
      <c r="A19" t="s">
        <v>1774</v>
      </c>
      <c r="B19" t="s">
        <v>45</v>
      </c>
      <c r="C19" t="s">
        <v>1767</v>
      </c>
      <c r="D19" t="s">
        <v>777</v>
      </c>
      <c r="E19" s="103">
        <v>0.10891961803111135</v>
      </c>
      <c r="F19" s="103">
        <v>6782434</v>
      </c>
      <c r="G19" s="103"/>
      <c r="H19" t="s">
        <v>54</v>
      </c>
      <c r="I19" s="103"/>
    </row>
    <row r="20" spans="1:9" x14ac:dyDescent="0.35">
      <c r="A20" t="s">
        <v>428</v>
      </c>
      <c r="B20" t="s">
        <v>45</v>
      </c>
      <c r="C20" t="s">
        <v>42</v>
      </c>
      <c r="D20" t="s">
        <v>776</v>
      </c>
      <c r="E20" s="103">
        <v>2.2397740075748095E-2</v>
      </c>
      <c r="F20" s="103">
        <v>6782434</v>
      </c>
      <c r="G20" s="103"/>
      <c r="H20" t="s">
        <v>54</v>
      </c>
      <c r="I20" s="103"/>
    </row>
    <row r="21" spans="1:9" x14ac:dyDescent="0.35">
      <c r="A21" t="s">
        <v>429</v>
      </c>
      <c r="B21" t="s">
        <v>45</v>
      </c>
      <c r="C21" t="s">
        <v>42</v>
      </c>
      <c r="D21" t="s">
        <v>777</v>
      </c>
      <c r="E21" s="103">
        <v>0.11123750305650879</v>
      </c>
      <c r="F21" s="103">
        <v>6782434</v>
      </c>
      <c r="G21" s="103"/>
      <c r="H21" t="s">
        <v>54</v>
      </c>
      <c r="I21" s="103"/>
    </row>
    <row r="22" spans="1:9" x14ac:dyDescent="0.35">
      <c r="A22" t="s">
        <v>1775</v>
      </c>
      <c r="B22" t="s">
        <v>45</v>
      </c>
      <c r="C22" t="s">
        <v>1768</v>
      </c>
      <c r="D22" t="s">
        <v>776</v>
      </c>
      <c r="E22" s="103">
        <v>9.4928758210205107E-4</v>
      </c>
      <c r="F22" s="103">
        <v>6782434</v>
      </c>
      <c r="G22" s="103"/>
      <c r="H22" t="s">
        <v>54</v>
      </c>
      <c r="I22" s="103"/>
    </row>
    <row r="23" spans="1:9" x14ac:dyDescent="0.35">
      <c r="A23" t="s">
        <v>1776</v>
      </c>
      <c r="B23" t="s">
        <v>45</v>
      </c>
      <c r="C23" t="s">
        <v>1768</v>
      </c>
      <c r="D23" t="s">
        <v>777</v>
      </c>
      <c r="E23" s="103">
        <v>5.1664223027115585E-3</v>
      </c>
      <c r="F23" s="103">
        <v>6782434</v>
      </c>
      <c r="G23" s="103"/>
      <c r="H23" t="s">
        <v>54</v>
      </c>
      <c r="I23" s="103"/>
    </row>
    <row r="24" spans="1:9" x14ac:dyDescent="0.35">
      <c r="A24" t="s">
        <v>430</v>
      </c>
      <c r="B24" t="s">
        <v>45</v>
      </c>
      <c r="C24" t="s">
        <v>40</v>
      </c>
      <c r="D24" t="s">
        <v>776</v>
      </c>
      <c r="E24" s="103">
        <v>2.7307758115247802E-2</v>
      </c>
      <c r="F24" s="103">
        <v>6782434</v>
      </c>
      <c r="G24" s="103"/>
      <c r="H24" t="s">
        <v>54</v>
      </c>
      <c r="I24" s="103"/>
    </row>
    <row r="25" spans="1:9" x14ac:dyDescent="0.35">
      <c r="A25" t="s">
        <v>431</v>
      </c>
      <c r="B25" t="s">
        <v>45</v>
      </c>
      <c r="C25" t="s">
        <v>40</v>
      </c>
      <c r="D25" t="s">
        <v>777</v>
      </c>
      <c r="E25" s="103">
        <v>0.1180363654268399</v>
      </c>
      <c r="F25" s="103">
        <v>6782434</v>
      </c>
      <c r="G25" s="103"/>
      <c r="H25" t="s">
        <v>54</v>
      </c>
      <c r="I25" s="103"/>
    </row>
    <row r="26" spans="1:9" x14ac:dyDescent="0.35">
      <c r="A26" t="s">
        <v>7326</v>
      </c>
      <c r="B26" t="s">
        <v>45</v>
      </c>
      <c r="C26" t="s">
        <v>5072</v>
      </c>
      <c r="D26" t="s">
        <v>776</v>
      </c>
      <c r="E26" s="103">
        <v>2.8165314905103524E-2</v>
      </c>
      <c r="F26" s="103">
        <v>6782434</v>
      </c>
      <c r="G26" s="103"/>
      <c r="H26" t="s">
        <v>54</v>
      </c>
      <c r="I26" s="103"/>
    </row>
    <row r="27" spans="1:9" x14ac:dyDescent="0.35">
      <c r="A27" t="s">
        <v>7327</v>
      </c>
      <c r="B27" t="s">
        <v>45</v>
      </c>
      <c r="C27" t="s">
        <v>5072</v>
      </c>
      <c r="D27" t="s">
        <v>777</v>
      </c>
      <c r="E27" s="103">
        <v>0.11970860465092893</v>
      </c>
      <c r="F27" s="103">
        <v>6782434</v>
      </c>
      <c r="G27" s="103"/>
      <c r="H27" t="s">
        <v>54</v>
      </c>
      <c r="I27" s="103"/>
    </row>
    <row r="28" spans="1:9" x14ac:dyDescent="0.35">
      <c r="A28" t="s">
        <v>5077</v>
      </c>
      <c r="B28" t="s">
        <v>45</v>
      </c>
      <c r="C28" t="s">
        <v>5071</v>
      </c>
      <c r="D28" t="s">
        <v>776</v>
      </c>
      <c r="E28" s="103">
        <v>2.814597720940001E-2</v>
      </c>
      <c r="F28" s="103">
        <v>6782434</v>
      </c>
      <c r="G28" s="103"/>
      <c r="H28" t="s">
        <v>54</v>
      </c>
      <c r="I28" s="103"/>
    </row>
    <row r="29" spans="1:9" x14ac:dyDescent="0.35">
      <c r="A29" t="s">
        <v>5078</v>
      </c>
      <c r="B29" t="s">
        <v>45</v>
      </c>
      <c r="C29" t="s">
        <v>5071</v>
      </c>
      <c r="D29" t="s">
        <v>777</v>
      </c>
      <c r="E29" s="103">
        <v>0.11852410807237788</v>
      </c>
      <c r="F29" s="103">
        <v>6782434</v>
      </c>
      <c r="G29" s="103"/>
      <c r="H29" t="s">
        <v>54</v>
      </c>
      <c r="I29" s="103"/>
    </row>
    <row r="30" spans="1:9" x14ac:dyDescent="0.35">
      <c r="A30" t="s">
        <v>5079</v>
      </c>
      <c r="B30" t="s">
        <v>45</v>
      </c>
      <c r="C30" t="s">
        <v>5070</v>
      </c>
      <c r="D30" t="s">
        <v>776</v>
      </c>
      <c r="E30" s="103">
        <v>2.8574350880742019E-2</v>
      </c>
      <c r="F30" s="103">
        <v>6782434</v>
      </c>
      <c r="G30" s="103"/>
      <c r="H30" t="s">
        <v>54</v>
      </c>
      <c r="I30" s="103"/>
    </row>
    <row r="31" spans="1:9" x14ac:dyDescent="0.35">
      <c r="A31" t="s">
        <v>5080</v>
      </c>
      <c r="B31" t="s">
        <v>45</v>
      </c>
      <c r="C31" t="s">
        <v>5070</v>
      </c>
      <c r="D31" t="s">
        <v>777</v>
      </c>
      <c r="E31" s="103">
        <v>0.12059784593195863</v>
      </c>
      <c r="F31" s="103">
        <v>6782434</v>
      </c>
      <c r="G31" s="103"/>
      <c r="H31" t="s">
        <v>54</v>
      </c>
      <c r="I31" s="103"/>
    </row>
    <row r="32" spans="1:9" x14ac:dyDescent="0.35">
      <c r="A32" t="s">
        <v>432</v>
      </c>
      <c r="B32" t="s">
        <v>45</v>
      </c>
      <c r="C32" t="s">
        <v>340</v>
      </c>
      <c r="D32" t="s">
        <v>776</v>
      </c>
      <c r="E32" s="103">
        <v>1.5049201571058598E-2</v>
      </c>
      <c r="F32" s="103">
        <v>6782434</v>
      </c>
      <c r="G32" s="103"/>
      <c r="H32" t="s">
        <v>54</v>
      </c>
      <c r="I32" s="103"/>
    </row>
    <row r="33" spans="1:9" x14ac:dyDescent="0.35">
      <c r="A33" t="s">
        <v>433</v>
      </c>
      <c r="B33" t="s">
        <v>45</v>
      </c>
      <c r="C33" t="s">
        <v>340</v>
      </c>
      <c r="D33" t="s">
        <v>777</v>
      </c>
      <c r="E33" s="103">
        <v>9.8389277025407021E-2</v>
      </c>
      <c r="F33" s="103">
        <v>6782434</v>
      </c>
      <c r="G33" s="103"/>
      <c r="H33" t="s">
        <v>54</v>
      </c>
      <c r="I33" s="103"/>
    </row>
    <row r="34" spans="1:9" x14ac:dyDescent="0.35">
      <c r="A34" t="s">
        <v>1777</v>
      </c>
      <c r="B34" t="s">
        <v>46</v>
      </c>
      <c r="C34" t="s">
        <v>1767</v>
      </c>
      <c r="D34" t="s">
        <v>776</v>
      </c>
      <c r="E34" s="103">
        <v>1.0808686107275232E-2</v>
      </c>
      <c r="F34" s="103">
        <v>6782434</v>
      </c>
      <c r="G34" s="103"/>
      <c r="H34" t="s">
        <v>54</v>
      </c>
      <c r="I34" s="103"/>
    </row>
    <row r="35" spans="1:9" x14ac:dyDescent="0.35">
      <c r="A35" t="s">
        <v>1778</v>
      </c>
      <c r="B35" t="s">
        <v>46</v>
      </c>
      <c r="C35" t="s">
        <v>1767</v>
      </c>
      <c r="D35" t="s">
        <v>777</v>
      </c>
      <c r="E35" s="103">
        <v>5.52745419075647E-2</v>
      </c>
      <c r="F35" s="103">
        <v>6782434</v>
      </c>
      <c r="G35" s="103"/>
      <c r="H35" t="s">
        <v>54</v>
      </c>
      <c r="I35" s="103"/>
    </row>
    <row r="36" spans="1:9" x14ac:dyDescent="0.35">
      <c r="A36" t="s">
        <v>434</v>
      </c>
      <c r="B36" t="s">
        <v>46</v>
      </c>
      <c r="C36" t="s">
        <v>42</v>
      </c>
      <c r="D36" t="s">
        <v>776</v>
      </c>
      <c r="E36" s="103">
        <v>1.1438031494571088E-2</v>
      </c>
      <c r="F36" s="103">
        <v>6782434</v>
      </c>
      <c r="G36" s="103"/>
      <c r="H36" t="s">
        <v>54</v>
      </c>
      <c r="I36" s="103"/>
    </row>
    <row r="37" spans="1:9" x14ac:dyDescent="0.35">
      <c r="A37" t="s">
        <v>435</v>
      </c>
      <c r="B37" t="s">
        <v>46</v>
      </c>
      <c r="C37" t="s">
        <v>42</v>
      </c>
      <c r="D37" t="s">
        <v>777</v>
      </c>
      <c r="E37" s="103">
        <v>5.6935301876889992E-2</v>
      </c>
      <c r="F37" s="103">
        <v>6782434</v>
      </c>
      <c r="G37" s="103"/>
      <c r="H37" t="s">
        <v>54</v>
      </c>
      <c r="I37" s="103"/>
    </row>
    <row r="38" spans="1:9" x14ac:dyDescent="0.35">
      <c r="A38" t="s">
        <v>1779</v>
      </c>
      <c r="B38" t="s">
        <v>46</v>
      </c>
      <c r="C38" t="s">
        <v>1768</v>
      </c>
      <c r="D38" t="s">
        <v>776</v>
      </c>
      <c r="E38" s="103">
        <v>9.6537151844928288E-4</v>
      </c>
      <c r="F38" s="103">
        <v>6782434</v>
      </c>
      <c r="G38" s="103"/>
      <c r="H38" t="s">
        <v>54</v>
      </c>
      <c r="I38" s="103"/>
    </row>
    <row r="39" spans="1:9" x14ac:dyDescent="0.35">
      <c r="A39" t="s">
        <v>1780</v>
      </c>
      <c r="B39" t="s">
        <v>46</v>
      </c>
      <c r="C39" t="s">
        <v>1768</v>
      </c>
      <c r="D39" t="s">
        <v>777</v>
      </c>
      <c r="E39" s="103">
        <v>2.2623716377719468E-3</v>
      </c>
      <c r="F39" s="103">
        <v>6782434</v>
      </c>
      <c r="G39" s="103"/>
      <c r="H39" t="s">
        <v>54</v>
      </c>
      <c r="I39" s="103"/>
    </row>
    <row r="40" spans="1:9" x14ac:dyDescent="0.35">
      <c r="A40" t="s">
        <v>436</v>
      </c>
      <c r="B40" t="s">
        <v>46</v>
      </c>
      <c r="C40" t="s">
        <v>40</v>
      </c>
      <c r="D40" t="s">
        <v>776</v>
      </c>
      <c r="E40" s="103">
        <v>1.3124274290558518E-2</v>
      </c>
      <c r="F40" s="103">
        <v>6782434</v>
      </c>
      <c r="G40" s="103"/>
      <c r="H40" t="s">
        <v>54</v>
      </c>
      <c r="I40" s="103"/>
    </row>
    <row r="41" spans="1:9" x14ac:dyDescent="0.35">
      <c r="A41" t="s">
        <v>437</v>
      </c>
      <c r="B41" t="s">
        <v>46</v>
      </c>
      <c r="C41" t="s">
        <v>40</v>
      </c>
      <c r="D41" t="s">
        <v>777</v>
      </c>
      <c r="E41" s="103">
        <v>6.2659065338630401E-2</v>
      </c>
      <c r="F41" s="103">
        <v>6782434</v>
      </c>
      <c r="G41" s="103"/>
      <c r="H41" t="s">
        <v>54</v>
      </c>
      <c r="I41" s="103"/>
    </row>
    <row r="42" spans="1:9" x14ac:dyDescent="0.35">
      <c r="A42" t="s">
        <v>7328</v>
      </c>
      <c r="B42" t="s">
        <v>46</v>
      </c>
      <c r="C42" t="s">
        <v>5072</v>
      </c>
      <c r="D42" t="s">
        <v>776</v>
      </c>
      <c r="E42" s="103">
        <v>1.5722320974202921E-2</v>
      </c>
      <c r="F42" s="103">
        <v>6782434</v>
      </c>
      <c r="G42" s="103"/>
      <c r="H42" t="s">
        <v>54</v>
      </c>
      <c r="I42" s="103"/>
    </row>
    <row r="43" spans="1:9" x14ac:dyDescent="0.35">
      <c r="A43" t="s">
        <v>7329</v>
      </c>
      <c r="B43" t="s">
        <v>46</v>
      </c>
      <c r="C43" t="s">
        <v>5072</v>
      </c>
      <c r="D43" t="s">
        <v>777</v>
      </c>
      <c r="E43" s="103">
        <v>6.3945035681747725E-2</v>
      </c>
      <c r="F43" s="103">
        <v>6782434</v>
      </c>
      <c r="G43" s="103"/>
      <c r="H43" t="s">
        <v>54</v>
      </c>
      <c r="I43" s="103"/>
    </row>
    <row r="44" spans="1:9" x14ac:dyDescent="0.35">
      <c r="A44" t="s">
        <v>5081</v>
      </c>
      <c r="B44" t="s">
        <v>46</v>
      </c>
      <c r="C44" t="s">
        <v>5071</v>
      </c>
      <c r="D44" t="s">
        <v>776</v>
      </c>
      <c r="E44" s="103">
        <v>1.559774243123912E-2</v>
      </c>
      <c r="F44" s="103">
        <v>6782434</v>
      </c>
      <c r="G44" s="103"/>
      <c r="H44" t="s">
        <v>54</v>
      </c>
      <c r="I44" s="103"/>
    </row>
    <row r="45" spans="1:9" x14ac:dyDescent="0.35">
      <c r="A45" t="s">
        <v>5082</v>
      </c>
      <c r="B45" t="s">
        <v>46</v>
      </c>
      <c r="C45" t="s">
        <v>5071</v>
      </c>
      <c r="D45" t="s">
        <v>777</v>
      </c>
      <c r="E45" s="103">
        <v>6.3501368031741959E-2</v>
      </c>
      <c r="F45" s="103">
        <v>6782434</v>
      </c>
      <c r="G45" s="103"/>
      <c r="H45" t="s">
        <v>54</v>
      </c>
      <c r="I45" s="103"/>
    </row>
    <row r="46" spans="1:9" x14ac:dyDescent="0.35">
      <c r="A46" t="s">
        <v>5083</v>
      </c>
      <c r="B46" t="s">
        <v>46</v>
      </c>
      <c r="C46" t="s">
        <v>5070</v>
      </c>
      <c r="D46" t="s">
        <v>776</v>
      </c>
      <c r="E46" s="103">
        <v>1.5328447298355774E-2</v>
      </c>
      <c r="F46" s="103">
        <v>6782434</v>
      </c>
      <c r="G46" s="103"/>
      <c r="H46" t="s">
        <v>54</v>
      </c>
      <c r="I46" s="103"/>
    </row>
    <row r="47" spans="1:9" x14ac:dyDescent="0.35">
      <c r="A47" t="s">
        <v>5084</v>
      </c>
      <c r="B47" t="s">
        <v>46</v>
      </c>
      <c r="C47" t="s">
        <v>5070</v>
      </c>
      <c r="D47" t="s">
        <v>777</v>
      </c>
      <c r="E47" s="103">
        <v>6.4437269633083744E-2</v>
      </c>
      <c r="F47" s="103">
        <v>6782434</v>
      </c>
      <c r="G47" s="103"/>
      <c r="H47" t="s">
        <v>54</v>
      </c>
      <c r="I47" s="103"/>
    </row>
    <row r="48" spans="1:9" x14ac:dyDescent="0.35">
      <c r="A48" t="s">
        <v>438</v>
      </c>
      <c r="B48" t="s">
        <v>46</v>
      </c>
      <c r="C48" t="s">
        <v>340</v>
      </c>
      <c r="D48" t="s">
        <v>776</v>
      </c>
      <c r="E48" s="103">
        <v>5.6566269125967097E-3</v>
      </c>
      <c r="F48" s="103">
        <v>6782434</v>
      </c>
      <c r="G48" s="103"/>
      <c r="H48" t="s">
        <v>54</v>
      </c>
      <c r="I48" s="103"/>
    </row>
    <row r="49" spans="1:9" x14ac:dyDescent="0.35">
      <c r="A49" t="s">
        <v>439</v>
      </c>
      <c r="B49" t="s">
        <v>46</v>
      </c>
      <c r="C49" t="s">
        <v>340</v>
      </c>
      <c r="D49" t="s">
        <v>777</v>
      </c>
      <c r="E49" s="103">
        <v>4.7035414527958529E-2</v>
      </c>
      <c r="F49" s="103">
        <v>6782434</v>
      </c>
      <c r="G49" s="103"/>
      <c r="H49" t="s">
        <v>54</v>
      </c>
      <c r="I49" s="103"/>
    </row>
    <row r="50" spans="1:9" x14ac:dyDescent="0.35">
      <c r="A50" t="s">
        <v>819</v>
      </c>
      <c r="B50" t="s">
        <v>51</v>
      </c>
      <c r="C50" t="s">
        <v>37</v>
      </c>
      <c r="D50" t="s">
        <v>40</v>
      </c>
      <c r="E50" s="103">
        <v>0.17410921317273872</v>
      </c>
      <c r="F50" s="103">
        <v>677931</v>
      </c>
      <c r="G50" s="103">
        <v>1</v>
      </c>
      <c r="H50" t="s">
        <v>54</v>
      </c>
      <c r="I50" s="103"/>
    </row>
    <row r="51" spans="1:9" x14ac:dyDescent="0.35">
      <c r="A51" t="s">
        <v>5097</v>
      </c>
      <c r="B51" t="s">
        <v>51</v>
      </c>
      <c r="C51" t="s">
        <v>37</v>
      </c>
      <c r="D51" t="s">
        <v>5070</v>
      </c>
      <c r="E51" s="103">
        <v>0.17412026797482663</v>
      </c>
      <c r="F51" s="103">
        <v>677931</v>
      </c>
      <c r="G51" s="103">
        <v>1</v>
      </c>
      <c r="H51" t="s">
        <v>54</v>
      </c>
      <c r="I51" s="103"/>
    </row>
    <row r="52" spans="1:9" x14ac:dyDescent="0.35">
      <c r="A52" t="s">
        <v>5098</v>
      </c>
      <c r="B52" t="s">
        <v>51</v>
      </c>
      <c r="C52" t="s">
        <v>37</v>
      </c>
      <c r="D52" t="s">
        <v>5071</v>
      </c>
      <c r="E52" s="103">
        <v>0.17410921317273872</v>
      </c>
      <c r="F52" s="103">
        <v>677931</v>
      </c>
      <c r="G52" s="103">
        <v>1</v>
      </c>
      <c r="H52" t="s">
        <v>54</v>
      </c>
      <c r="I52" s="103"/>
    </row>
    <row r="53" spans="1:9" x14ac:dyDescent="0.35">
      <c r="A53" t="s">
        <v>5099</v>
      </c>
      <c r="B53" t="s">
        <v>51</v>
      </c>
      <c r="C53" t="s">
        <v>37</v>
      </c>
      <c r="D53" t="s">
        <v>5072</v>
      </c>
      <c r="E53" s="103">
        <v>0.17412026797482663</v>
      </c>
      <c r="F53" s="103">
        <v>677931</v>
      </c>
      <c r="G53" s="103">
        <v>1</v>
      </c>
      <c r="H53" t="s">
        <v>54</v>
      </c>
      <c r="I53" s="103"/>
    </row>
    <row r="54" spans="1:9" x14ac:dyDescent="0.35">
      <c r="A54" t="s">
        <v>817</v>
      </c>
      <c r="B54" t="s">
        <v>51</v>
      </c>
      <c r="C54" t="s">
        <v>37</v>
      </c>
      <c r="D54" t="s">
        <v>42</v>
      </c>
      <c r="E54" s="103">
        <v>0.24423854276322091</v>
      </c>
      <c r="F54" s="103">
        <v>677931</v>
      </c>
      <c r="G54" s="103">
        <v>1</v>
      </c>
      <c r="H54" t="s">
        <v>54</v>
      </c>
      <c r="I54" s="103"/>
    </row>
    <row r="55" spans="1:9" x14ac:dyDescent="0.35">
      <c r="A55" t="s">
        <v>1781</v>
      </c>
      <c r="B55" t="s">
        <v>51</v>
      </c>
      <c r="C55" t="s">
        <v>37</v>
      </c>
      <c r="D55" t="s">
        <v>1767</v>
      </c>
      <c r="E55" s="103">
        <v>0.24014698071757282</v>
      </c>
      <c r="F55" s="103">
        <v>677931</v>
      </c>
      <c r="G55" s="103">
        <v>1</v>
      </c>
      <c r="H55" t="s">
        <v>54</v>
      </c>
      <c r="I55" s="103"/>
    </row>
    <row r="56" spans="1:9" x14ac:dyDescent="0.35">
      <c r="A56" t="s">
        <v>1782</v>
      </c>
      <c r="B56" t="s">
        <v>51</v>
      </c>
      <c r="C56" t="s">
        <v>37</v>
      </c>
      <c r="D56" t="s">
        <v>1768</v>
      </c>
      <c r="E56" s="103">
        <v>4.4644113654392824E-2</v>
      </c>
      <c r="F56" s="103">
        <v>677931</v>
      </c>
      <c r="G56" s="103">
        <v>1</v>
      </c>
      <c r="H56" t="s">
        <v>54</v>
      </c>
      <c r="I56" s="103"/>
    </row>
    <row r="57" spans="1:9" x14ac:dyDescent="0.35">
      <c r="A57" t="s">
        <v>818</v>
      </c>
      <c r="B57" t="s">
        <v>51</v>
      </c>
      <c r="C57" t="s">
        <v>37</v>
      </c>
      <c r="D57" t="s">
        <v>340</v>
      </c>
      <c r="E57" s="103">
        <v>0.10395427760851166</v>
      </c>
      <c r="F57" s="103">
        <v>677931</v>
      </c>
      <c r="G57" s="103">
        <v>1</v>
      </c>
      <c r="H57" t="s">
        <v>54</v>
      </c>
      <c r="I57" s="103"/>
    </row>
    <row r="58" spans="1:9" x14ac:dyDescent="0.35">
      <c r="A58" t="s">
        <v>460</v>
      </c>
      <c r="B58" t="s">
        <v>51</v>
      </c>
      <c r="C58" t="s">
        <v>37</v>
      </c>
      <c r="D58" t="s">
        <v>777</v>
      </c>
      <c r="E58" s="103">
        <v>5.3862793088184299E-2</v>
      </c>
      <c r="F58" s="103">
        <v>677931</v>
      </c>
      <c r="G58" s="103">
        <v>1</v>
      </c>
      <c r="H58" t="s">
        <v>54</v>
      </c>
      <c r="I58" s="103"/>
    </row>
    <row r="59" spans="1:9" x14ac:dyDescent="0.35">
      <c r="A59" t="s">
        <v>461</v>
      </c>
      <c r="B59" t="s">
        <v>51</v>
      </c>
      <c r="C59" t="s">
        <v>37</v>
      </c>
      <c r="D59" t="s">
        <v>776</v>
      </c>
      <c r="E59" s="103">
        <v>0.12224450010577788</v>
      </c>
      <c r="F59" s="103">
        <v>677931</v>
      </c>
      <c r="G59" s="103">
        <v>1</v>
      </c>
      <c r="H59" t="s">
        <v>54</v>
      </c>
      <c r="I59" s="103"/>
    </row>
    <row r="60" spans="1:9" x14ac:dyDescent="0.35">
      <c r="A60" t="s">
        <v>822</v>
      </c>
      <c r="B60" t="s">
        <v>51</v>
      </c>
      <c r="C60" t="s">
        <v>38</v>
      </c>
      <c r="D60" t="s">
        <v>40</v>
      </c>
      <c r="E60" s="103">
        <v>0.12990925041380522</v>
      </c>
      <c r="F60" s="103">
        <v>677931</v>
      </c>
      <c r="G60" s="103">
        <v>1</v>
      </c>
      <c r="H60" t="s">
        <v>54</v>
      </c>
      <c r="I60" s="103"/>
    </row>
    <row r="61" spans="1:9" x14ac:dyDescent="0.35">
      <c r="A61" t="s">
        <v>5100</v>
      </c>
      <c r="B61" t="s">
        <v>51</v>
      </c>
      <c r="C61" t="s">
        <v>38</v>
      </c>
      <c r="D61" t="s">
        <v>5070</v>
      </c>
      <c r="E61" s="103">
        <v>0.12990925041380522</v>
      </c>
      <c r="F61" s="103">
        <v>677931</v>
      </c>
      <c r="G61" s="103">
        <v>1</v>
      </c>
      <c r="H61" t="s">
        <v>54</v>
      </c>
      <c r="I61" s="103"/>
    </row>
    <row r="62" spans="1:9" x14ac:dyDescent="0.35">
      <c r="A62" t="s">
        <v>5101</v>
      </c>
      <c r="B62" t="s">
        <v>51</v>
      </c>
      <c r="C62" t="s">
        <v>38</v>
      </c>
      <c r="D62" t="s">
        <v>5071</v>
      </c>
      <c r="E62" s="103">
        <v>0.12990925041380522</v>
      </c>
      <c r="F62" s="103">
        <v>677931</v>
      </c>
      <c r="G62" s="103">
        <v>1</v>
      </c>
      <c r="H62" t="s">
        <v>54</v>
      </c>
      <c r="I62" s="103"/>
    </row>
    <row r="63" spans="1:9" x14ac:dyDescent="0.35">
      <c r="A63" t="s">
        <v>5102</v>
      </c>
      <c r="B63" t="s">
        <v>51</v>
      </c>
      <c r="C63" t="s">
        <v>38</v>
      </c>
      <c r="D63" t="s">
        <v>5072</v>
      </c>
      <c r="E63" s="103">
        <v>0.12990925041380522</v>
      </c>
      <c r="F63" s="103">
        <v>677931</v>
      </c>
      <c r="G63" s="103">
        <v>1</v>
      </c>
      <c r="H63" t="s">
        <v>54</v>
      </c>
      <c r="I63" s="103"/>
    </row>
    <row r="64" spans="1:9" x14ac:dyDescent="0.35">
      <c r="A64" t="s">
        <v>820</v>
      </c>
      <c r="B64" t="s">
        <v>51</v>
      </c>
      <c r="C64" t="s">
        <v>38</v>
      </c>
      <c r="D64" t="s">
        <v>42</v>
      </c>
      <c r="E64" s="103">
        <v>0.12121216681130707</v>
      </c>
      <c r="F64" s="103">
        <v>677931</v>
      </c>
      <c r="G64" s="103">
        <v>1</v>
      </c>
      <c r="H64" t="s">
        <v>54</v>
      </c>
      <c r="I64" s="103"/>
    </row>
    <row r="65" spans="1:9" x14ac:dyDescent="0.35">
      <c r="A65" t="s">
        <v>1783</v>
      </c>
      <c r="B65" t="s">
        <v>51</v>
      </c>
      <c r="C65" t="s">
        <v>38</v>
      </c>
      <c r="D65" t="s">
        <v>1767</v>
      </c>
      <c r="E65" s="103">
        <v>0.11889716192362114</v>
      </c>
      <c r="F65" s="103">
        <v>677931</v>
      </c>
      <c r="G65" s="103">
        <v>1</v>
      </c>
      <c r="H65" t="s">
        <v>54</v>
      </c>
      <c r="I65" s="103"/>
    </row>
    <row r="66" spans="1:9" x14ac:dyDescent="0.35">
      <c r="A66" t="s">
        <v>1784</v>
      </c>
      <c r="B66" t="s">
        <v>51</v>
      </c>
      <c r="C66" t="s">
        <v>38</v>
      </c>
      <c r="D66" t="s">
        <v>1768</v>
      </c>
      <c r="E66" s="103">
        <v>4.3719343472320676E-2</v>
      </c>
      <c r="F66" s="103">
        <v>677931</v>
      </c>
      <c r="G66" s="103">
        <v>1</v>
      </c>
      <c r="H66" t="s">
        <v>54</v>
      </c>
      <c r="I66" s="103"/>
    </row>
    <row r="67" spans="1:9" x14ac:dyDescent="0.35">
      <c r="A67" t="s">
        <v>821</v>
      </c>
      <c r="B67" t="s">
        <v>51</v>
      </c>
      <c r="C67" t="s">
        <v>38</v>
      </c>
      <c r="D67" t="s">
        <v>340</v>
      </c>
      <c r="E67" s="103">
        <v>4.7554905019503643E-2</v>
      </c>
      <c r="F67" s="103">
        <v>677931</v>
      </c>
      <c r="G67" s="103">
        <v>1</v>
      </c>
      <c r="H67" t="s">
        <v>54</v>
      </c>
      <c r="I67" s="103"/>
    </row>
    <row r="68" spans="1:9" x14ac:dyDescent="0.35">
      <c r="A68" t="s">
        <v>462</v>
      </c>
      <c r="B68" t="s">
        <v>51</v>
      </c>
      <c r="C68" t="s">
        <v>38</v>
      </c>
      <c r="D68" t="s">
        <v>777</v>
      </c>
      <c r="E68" s="103">
        <v>3.7218038452962766E-2</v>
      </c>
      <c r="F68" s="103">
        <v>677931</v>
      </c>
      <c r="G68" s="103">
        <v>1</v>
      </c>
      <c r="H68" t="s">
        <v>54</v>
      </c>
      <c r="I68" s="103"/>
    </row>
    <row r="69" spans="1:9" x14ac:dyDescent="0.35">
      <c r="A69" t="s">
        <v>463</v>
      </c>
      <c r="B69" t="s">
        <v>51</v>
      </c>
      <c r="C69" t="s">
        <v>38</v>
      </c>
      <c r="D69" t="s">
        <v>776</v>
      </c>
      <c r="E69" s="103">
        <v>8.1632726586278223E-2</v>
      </c>
      <c r="F69" s="103">
        <v>677931</v>
      </c>
      <c r="G69" s="103">
        <v>1</v>
      </c>
      <c r="H69" t="s">
        <v>54</v>
      </c>
      <c r="I69" s="103"/>
    </row>
    <row r="70" spans="1:9" x14ac:dyDescent="0.35">
      <c r="A70" t="s">
        <v>825</v>
      </c>
      <c r="B70" t="s">
        <v>51</v>
      </c>
      <c r="C70" t="s">
        <v>39</v>
      </c>
      <c r="D70" t="s">
        <v>40</v>
      </c>
      <c r="E70" s="103">
        <v>1.6951449784519419E-4</v>
      </c>
      <c r="F70" s="103">
        <v>677931</v>
      </c>
      <c r="G70" s="103">
        <v>1</v>
      </c>
      <c r="H70" t="s">
        <v>54</v>
      </c>
      <c r="I70" s="103"/>
    </row>
    <row r="71" spans="1:9" x14ac:dyDescent="0.35">
      <c r="A71" t="s">
        <v>5103</v>
      </c>
      <c r="B71" t="s">
        <v>51</v>
      </c>
      <c r="C71" t="s">
        <v>39</v>
      </c>
      <c r="D71" t="s">
        <v>5070</v>
      </c>
      <c r="E71" s="103">
        <v>1.6951449784519419E-4</v>
      </c>
      <c r="F71" s="103">
        <v>677931</v>
      </c>
      <c r="G71" s="103">
        <v>1</v>
      </c>
      <c r="H71" t="s">
        <v>54</v>
      </c>
      <c r="I71" s="103"/>
    </row>
    <row r="72" spans="1:9" x14ac:dyDescent="0.35">
      <c r="A72" t="s">
        <v>5104</v>
      </c>
      <c r="B72" t="s">
        <v>51</v>
      </c>
      <c r="C72" t="s">
        <v>39</v>
      </c>
      <c r="D72" t="s">
        <v>5071</v>
      </c>
      <c r="E72" s="103">
        <v>1.6951449784519419E-4</v>
      </c>
      <c r="F72" s="103">
        <v>677931</v>
      </c>
      <c r="G72" s="103">
        <v>1</v>
      </c>
      <c r="H72" t="s">
        <v>54</v>
      </c>
      <c r="I72" s="103"/>
    </row>
    <row r="73" spans="1:9" x14ac:dyDescent="0.35">
      <c r="A73" t="s">
        <v>5105</v>
      </c>
      <c r="B73" t="s">
        <v>51</v>
      </c>
      <c r="C73" t="s">
        <v>39</v>
      </c>
      <c r="D73" t="s">
        <v>5072</v>
      </c>
      <c r="E73" s="103">
        <v>1.6951449784519419E-4</v>
      </c>
      <c r="F73" s="103">
        <v>677931</v>
      </c>
      <c r="G73" s="103">
        <v>1</v>
      </c>
      <c r="H73" t="s">
        <v>54</v>
      </c>
      <c r="I73" s="103"/>
    </row>
    <row r="74" spans="1:9" x14ac:dyDescent="0.35">
      <c r="A74" t="s">
        <v>823</v>
      </c>
      <c r="B74" t="s">
        <v>51</v>
      </c>
      <c r="C74" t="s">
        <v>39</v>
      </c>
      <c r="D74" t="s">
        <v>42</v>
      </c>
      <c r="E74" s="103">
        <v>1.6773070263382587E-4</v>
      </c>
      <c r="F74" s="103">
        <v>677931</v>
      </c>
      <c r="G74" s="103">
        <v>1</v>
      </c>
      <c r="H74" t="s">
        <v>54</v>
      </c>
      <c r="I74" s="103"/>
    </row>
    <row r="75" spans="1:9" x14ac:dyDescent="0.35">
      <c r="A75" t="s">
        <v>1785</v>
      </c>
      <c r="B75" t="s">
        <v>51</v>
      </c>
      <c r="C75" t="s">
        <v>39</v>
      </c>
      <c r="D75" t="s">
        <v>1767</v>
      </c>
      <c r="E75" s="103">
        <v>1.6773070263382587E-4</v>
      </c>
      <c r="F75" s="103">
        <v>677931</v>
      </c>
      <c r="G75" s="103">
        <v>1</v>
      </c>
      <c r="H75" t="s">
        <v>54</v>
      </c>
      <c r="I75" s="103"/>
    </row>
    <row r="76" spans="1:9" x14ac:dyDescent="0.35">
      <c r="A76" t="s">
        <v>1786</v>
      </c>
      <c r="B76" t="s">
        <v>51</v>
      </c>
      <c r="C76" t="s">
        <v>39</v>
      </c>
      <c r="D76" t="s">
        <v>1768</v>
      </c>
      <c r="E76" s="103">
        <v>8.2072436377678644E-5</v>
      </c>
      <c r="F76" s="103">
        <v>677931</v>
      </c>
      <c r="G76" s="103">
        <v>1</v>
      </c>
      <c r="H76" t="s">
        <v>54</v>
      </c>
      <c r="I76" s="103"/>
    </row>
    <row r="77" spans="1:9" x14ac:dyDescent="0.35">
      <c r="A77" t="s">
        <v>824</v>
      </c>
      <c r="B77" t="s">
        <v>51</v>
      </c>
      <c r="C77" t="s">
        <v>39</v>
      </c>
      <c r="D77" t="s">
        <v>340</v>
      </c>
      <c r="E77" s="103">
        <v>1.0530699877660286E-4</v>
      </c>
      <c r="F77" s="103">
        <v>677931</v>
      </c>
      <c r="G77" s="103">
        <v>1</v>
      </c>
      <c r="H77" t="s">
        <v>54</v>
      </c>
      <c r="I77" s="103"/>
    </row>
    <row r="78" spans="1:9" x14ac:dyDescent="0.35">
      <c r="A78" t="s">
        <v>464</v>
      </c>
      <c r="B78" t="s">
        <v>51</v>
      </c>
      <c r="C78" t="s">
        <v>39</v>
      </c>
      <c r="D78" t="s">
        <v>777</v>
      </c>
      <c r="E78" s="103">
        <v>5.3321179566297737E-5</v>
      </c>
      <c r="F78" s="103">
        <v>677931</v>
      </c>
      <c r="G78" s="103">
        <v>1</v>
      </c>
      <c r="H78" t="s">
        <v>54</v>
      </c>
      <c r="I78" s="103"/>
    </row>
    <row r="79" spans="1:9" x14ac:dyDescent="0.35">
      <c r="A79" t="s">
        <v>465</v>
      </c>
      <c r="B79" t="s">
        <v>51</v>
      </c>
      <c r="C79" t="s">
        <v>39</v>
      </c>
      <c r="D79" t="s">
        <v>776</v>
      </c>
      <c r="E79" s="103">
        <v>1.1096835062057456E-4</v>
      </c>
      <c r="F79" s="103">
        <v>677931</v>
      </c>
      <c r="G79" s="103">
        <v>1</v>
      </c>
      <c r="H79" t="s">
        <v>54</v>
      </c>
      <c r="I79" s="103"/>
    </row>
    <row r="80" spans="1:9" x14ac:dyDescent="0.35">
      <c r="A80" t="s">
        <v>2598</v>
      </c>
      <c r="B80" t="s">
        <v>51</v>
      </c>
      <c r="C80" t="s">
        <v>2588</v>
      </c>
      <c r="D80" t="s">
        <v>40</v>
      </c>
      <c r="E80" s="103">
        <v>2.0194402686446119E-2</v>
      </c>
      <c r="F80" s="103">
        <v>677931</v>
      </c>
      <c r="G80" s="103">
        <v>1</v>
      </c>
      <c r="H80" t="s">
        <v>54</v>
      </c>
      <c r="I80" s="103"/>
    </row>
    <row r="81" spans="1:9" x14ac:dyDescent="0.35">
      <c r="A81" t="s">
        <v>5106</v>
      </c>
      <c r="B81" t="s">
        <v>51</v>
      </c>
      <c r="C81" t="s">
        <v>2588</v>
      </c>
      <c r="D81" t="s">
        <v>5070</v>
      </c>
      <c r="E81" s="103">
        <v>2.0194818016796061E-2</v>
      </c>
      <c r="F81" s="103">
        <v>677931</v>
      </c>
      <c r="G81" s="103">
        <v>1</v>
      </c>
      <c r="H81" t="s">
        <v>54</v>
      </c>
      <c r="I81" s="103"/>
    </row>
    <row r="82" spans="1:9" x14ac:dyDescent="0.35">
      <c r="A82" t="s">
        <v>5107</v>
      </c>
      <c r="B82" t="s">
        <v>51</v>
      </c>
      <c r="C82" t="s">
        <v>2588</v>
      </c>
      <c r="D82" t="s">
        <v>5071</v>
      </c>
      <c r="E82" s="103">
        <v>2.0194402686446119E-2</v>
      </c>
      <c r="F82" s="103">
        <v>677931</v>
      </c>
      <c r="G82" s="103">
        <v>1</v>
      </c>
      <c r="H82" t="s">
        <v>54</v>
      </c>
      <c r="I82" s="103"/>
    </row>
    <row r="83" spans="1:9" x14ac:dyDescent="0.35">
      <c r="A83" t="s">
        <v>5108</v>
      </c>
      <c r="B83" t="s">
        <v>51</v>
      </c>
      <c r="C83" t="s">
        <v>2588</v>
      </c>
      <c r="D83" t="s">
        <v>5072</v>
      </c>
      <c r="E83" s="103">
        <v>2.0194818016796061E-2</v>
      </c>
      <c r="F83" s="103">
        <v>677931</v>
      </c>
      <c r="G83" s="103">
        <v>1</v>
      </c>
      <c r="H83" t="s">
        <v>54</v>
      </c>
      <c r="I83" s="103"/>
    </row>
    <row r="84" spans="1:9" x14ac:dyDescent="0.35">
      <c r="A84" t="s">
        <v>2599</v>
      </c>
      <c r="B84" t="s">
        <v>51</v>
      </c>
      <c r="C84" t="s">
        <v>2588</v>
      </c>
      <c r="D84" t="s">
        <v>42</v>
      </c>
      <c r="E84" s="103">
        <v>1.6989636430039281E-2</v>
      </c>
      <c r="F84" s="103">
        <v>677931</v>
      </c>
      <c r="G84" s="103">
        <v>1</v>
      </c>
      <c r="H84" t="s">
        <v>54</v>
      </c>
      <c r="I84" s="103"/>
    </row>
    <row r="85" spans="1:9" x14ac:dyDescent="0.35">
      <c r="A85" t="s">
        <v>2600</v>
      </c>
      <c r="B85" t="s">
        <v>51</v>
      </c>
      <c r="C85" t="s">
        <v>2588</v>
      </c>
      <c r="D85" t="s">
        <v>1767</v>
      </c>
      <c r="E85" s="103">
        <v>1.5993526658759166E-2</v>
      </c>
      <c r="F85" s="103">
        <v>677931</v>
      </c>
      <c r="G85" s="103">
        <v>1</v>
      </c>
      <c r="H85" t="s">
        <v>54</v>
      </c>
      <c r="I85" s="103"/>
    </row>
    <row r="86" spans="1:9" x14ac:dyDescent="0.35">
      <c r="A86" t="s">
        <v>2601</v>
      </c>
      <c r="B86" t="s">
        <v>51</v>
      </c>
      <c r="C86" t="s">
        <v>2588</v>
      </c>
      <c r="D86" t="s">
        <v>1768</v>
      </c>
      <c r="E86" s="103">
        <v>3.0910351306976331E-3</v>
      </c>
      <c r="F86" s="103">
        <v>677931</v>
      </c>
      <c r="G86" s="103">
        <v>1</v>
      </c>
      <c r="H86" t="s">
        <v>54</v>
      </c>
      <c r="I86" s="103"/>
    </row>
    <row r="87" spans="1:9" x14ac:dyDescent="0.35">
      <c r="A87" t="s">
        <v>2602</v>
      </c>
      <c r="B87" t="s">
        <v>51</v>
      </c>
      <c r="C87" t="s">
        <v>2588</v>
      </c>
      <c r="D87" t="s">
        <v>340</v>
      </c>
      <c r="E87" s="103">
        <v>1.4119036899241891E-2</v>
      </c>
      <c r="F87" s="103">
        <v>677931</v>
      </c>
      <c r="G87" s="103">
        <v>1</v>
      </c>
      <c r="H87" t="s">
        <v>54</v>
      </c>
      <c r="I87" s="103"/>
    </row>
    <row r="88" spans="1:9" x14ac:dyDescent="0.35">
      <c r="A88" t="s">
        <v>2603</v>
      </c>
      <c r="B88" t="s">
        <v>51</v>
      </c>
      <c r="C88" t="s">
        <v>2588</v>
      </c>
      <c r="D88" t="s">
        <v>777</v>
      </c>
      <c r="E88" s="103">
        <v>5.8086584606959601E-3</v>
      </c>
      <c r="F88" s="103">
        <v>677931</v>
      </c>
      <c r="G88" s="103">
        <v>1</v>
      </c>
      <c r="H88" t="s">
        <v>54</v>
      </c>
      <c r="I88" s="103"/>
    </row>
    <row r="89" spans="1:9" x14ac:dyDescent="0.35">
      <c r="A89" t="s">
        <v>2604</v>
      </c>
      <c r="B89" t="s">
        <v>51</v>
      </c>
      <c r="C89" t="s">
        <v>2588</v>
      </c>
      <c r="D89" t="s">
        <v>776</v>
      </c>
      <c r="E89" s="103">
        <v>1.2327236399789068E-2</v>
      </c>
      <c r="F89" s="103">
        <v>677931</v>
      </c>
      <c r="G89" s="103">
        <v>1</v>
      </c>
      <c r="H89" t="s">
        <v>54</v>
      </c>
      <c r="I89" s="103"/>
    </row>
    <row r="90" spans="1:9" x14ac:dyDescent="0.35">
      <c r="A90" t="s">
        <v>2605</v>
      </c>
      <c r="B90" t="s">
        <v>51</v>
      </c>
      <c r="C90" t="s">
        <v>2589</v>
      </c>
      <c r="D90" t="s">
        <v>40</v>
      </c>
      <c r="E90" s="103">
        <v>3.9159887393482584E-3</v>
      </c>
      <c r="F90" s="103">
        <v>677931</v>
      </c>
      <c r="G90" s="103">
        <v>1</v>
      </c>
      <c r="H90" t="s">
        <v>54</v>
      </c>
      <c r="I90" s="103"/>
    </row>
    <row r="91" spans="1:9" x14ac:dyDescent="0.35">
      <c r="A91" t="s">
        <v>5109</v>
      </c>
      <c r="B91" t="s">
        <v>51</v>
      </c>
      <c r="C91" t="s">
        <v>2589</v>
      </c>
      <c r="D91" t="s">
        <v>5070</v>
      </c>
      <c r="E91" s="103">
        <v>3.9159887393482584E-3</v>
      </c>
      <c r="F91" s="103">
        <v>677931</v>
      </c>
      <c r="G91" s="103">
        <v>1</v>
      </c>
      <c r="H91" t="s">
        <v>54</v>
      </c>
      <c r="I91" s="103"/>
    </row>
    <row r="92" spans="1:9" x14ac:dyDescent="0.35">
      <c r="A92" t="s">
        <v>5110</v>
      </c>
      <c r="B92" t="s">
        <v>51</v>
      </c>
      <c r="C92" t="s">
        <v>2589</v>
      </c>
      <c r="D92" t="s">
        <v>5071</v>
      </c>
      <c r="E92" s="103">
        <v>3.9159887393482584E-3</v>
      </c>
      <c r="F92" s="103">
        <v>677931</v>
      </c>
      <c r="G92" s="103">
        <v>1</v>
      </c>
      <c r="H92" t="s">
        <v>54</v>
      </c>
      <c r="I92" s="103"/>
    </row>
    <row r="93" spans="1:9" x14ac:dyDescent="0.35">
      <c r="A93" t="s">
        <v>5111</v>
      </c>
      <c r="B93" t="s">
        <v>51</v>
      </c>
      <c r="C93" t="s">
        <v>2589</v>
      </c>
      <c r="D93" t="s">
        <v>5072</v>
      </c>
      <c r="E93" s="103">
        <v>3.9159887393482584E-3</v>
      </c>
      <c r="F93" s="103">
        <v>677931</v>
      </c>
      <c r="G93" s="103">
        <v>1</v>
      </c>
      <c r="H93" t="s">
        <v>54</v>
      </c>
      <c r="I93" s="103"/>
    </row>
    <row r="94" spans="1:9" x14ac:dyDescent="0.35">
      <c r="A94" t="s">
        <v>2606</v>
      </c>
      <c r="B94" t="s">
        <v>51</v>
      </c>
      <c r="C94" t="s">
        <v>2589</v>
      </c>
      <c r="D94" t="s">
        <v>42</v>
      </c>
      <c r="E94" s="103">
        <v>3.5267997698263864E-3</v>
      </c>
      <c r="F94" s="103">
        <v>677931</v>
      </c>
      <c r="G94" s="103">
        <v>1</v>
      </c>
      <c r="H94" t="s">
        <v>54</v>
      </c>
      <c r="I94" s="103"/>
    </row>
    <row r="95" spans="1:9" x14ac:dyDescent="0.35">
      <c r="A95" t="s">
        <v>2607</v>
      </c>
      <c r="B95" t="s">
        <v>51</v>
      </c>
      <c r="C95" t="s">
        <v>2589</v>
      </c>
      <c r="D95" t="s">
        <v>1767</v>
      </c>
      <c r="E95" s="103">
        <v>3.2409133197658286E-3</v>
      </c>
      <c r="F95" s="103">
        <v>677931</v>
      </c>
      <c r="G95" s="103">
        <v>1</v>
      </c>
      <c r="H95" t="s">
        <v>54</v>
      </c>
      <c r="I95" s="103"/>
    </row>
    <row r="96" spans="1:9" x14ac:dyDescent="0.35">
      <c r="A96" t="s">
        <v>2608</v>
      </c>
      <c r="B96" t="s">
        <v>51</v>
      </c>
      <c r="C96" t="s">
        <v>2589</v>
      </c>
      <c r="D96" t="s">
        <v>1768</v>
      </c>
      <c r="E96" s="103">
        <v>7.1381058336142964E-4</v>
      </c>
      <c r="F96" s="103">
        <v>677931</v>
      </c>
      <c r="G96" s="103">
        <v>1</v>
      </c>
      <c r="H96" t="s">
        <v>54</v>
      </c>
      <c r="I96" s="103"/>
    </row>
    <row r="97" spans="1:9" x14ac:dyDescent="0.35">
      <c r="A97" t="s">
        <v>2609</v>
      </c>
      <c r="B97" t="s">
        <v>51</v>
      </c>
      <c r="C97" t="s">
        <v>2589</v>
      </c>
      <c r="D97" t="s">
        <v>340</v>
      </c>
      <c r="E97" s="103">
        <v>2.7010600219074189E-3</v>
      </c>
      <c r="F97" s="103">
        <v>677931</v>
      </c>
      <c r="G97" s="103">
        <v>1</v>
      </c>
      <c r="H97" t="s">
        <v>54</v>
      </c>
      <c r="I97" s="103"/>
    </row>
    <row r="98" spans="1:9" x14ac:dyDescent="0.35">
      <c r="A98" t="s">
        <v>2610</v>
      </c>
      <c r="B98" t="s">
        <v>51</v>
      </c>
      <c r="C98" t="s">
        <v>2589</v>
      </c>
      <c r="D98" t="s">
        <v>777</v>
      </c>
      <c r="E98" s="103">
        <v>1.0095339223848629E-3</v>
      </c>
      <c r="F98" s="103">
        <v>677931</v>
      </c>
      <c r="G98" s="103">
        <v>1</v>
      </c>
      <c r="H98" t="s">
        <v>54</v>
      </c>
      <c r="I98" s="103"/>
    </row>
    <row r="99" spans="1:9" x14ac:dyDescent="0.35">
      <c r="A99" t="s">
        <v>2611</v>
      </c>
      <c r="B99" t="s">
        <v>51</v>
      </c>
      <c r="C99" t="s">
        <v>2589</v>
      </c>
      <c r="D99" t="s">
        <v>776</v>
      </c>
      <c r="E99" s="103">
        <v>2.7076518748026359E-3</v>
      </c>
      <c r="F99" s="103">
        <v>677931</v>
      </c>
      <c r="G99" s="103">
        <v>1</v>
      </c>
      <c r="H99" t="s">
        <v>54</v>
      </c>
      <c r="I99" s="103"/>
    </row>
    <row r="100" spans="1:9" x14ac:dyDescent="0.35">
      <c r="A100" t="s">
        <v>2591</v>
      </c>
      <c r="B100" t="s">
        <v>51</v>
      </c>
      <c r="C100" t="s">
        <v>2590</v>
      </c>
      <c r="D100" t="s">
        <v>40</v>
      </c>
      <c r="E100" s="103">
        <v>3.0161755969943817E-3</v>
      </c>
      <c r="F100" s="103">
        <v>677931</v>
      </c>
      <c r="G100" s="103">
        <v>1</v>
      </c>
      <c r="H100" t="s">
        <v>54</v>
      </c>
      <c r="I100" s="103"/>
    </row>
    <row r="101" spans="1:9" x14ac:dyDescent="0.35">
      <c r="A101" t="s">
        <v>5112</v>
      </c>
      <c r="B101" t="s">
        <v>51</v>
      </c>
      <c r="C101" t="s">
        <v>2590</v>
      </c>
      <c r="D101" t="s">
        <v>5070</v>
      </c>
      <c r="E101" s="103">
        <v>3.0161755969943817E-3</v>
      </c>
      <c r="F101" s="103">
        <v>677931</v>
      </c>
      <c r="G101" s="103">
        <v>1</v>
      </c>
      <c r="H101" t="s">
        <v>54</v>
      </c>
      <c r="I101" s="103"/>
    </row>
    <row r="102" spans="1:9" x14ac:dyDescent="0.35">
      <c r="A102" t="s">
        <v>5113</v>
      </c>
      <c r="B102" t="s">
        <v>51</v>
      </c>
      <c r="C102" t="s">
        <v>2590</v>
      </c>
      <c r="D102" t="s">
        <v>5071</v>
      </c>
      <c r="E102" s="103">
        <v>3.0161755969943817E-3</v>
      </c>
      <c r="F102" s="103">
        <v>677931</v>
      </c>
      <c r="G102" s="103">
        <v>1</v>
      </c>
      <c r="H102" t="s">
        <v>54</v>
      </c>
      <c r="I102" s="103"/>
    </row>
    <row r="103" spans="1:9" x14ac:dyDescent="0.35">
      <c r="A103" t="s">
        <v>5114</v>
      </c>
      <c r="B103" t="s">
        <v>51</v>
      </c>
      <c r="C103" t="s">
        <v>2590</v>
      </c>
      <c r="D103" t="s">
        <v>5072</v>
      </c>
      <c r="E103" s="103">
        <v>3.0161755969943817E-3</v>
      </c>
      <c r="F103" s="103">
        <v>677931</v>
      </c>
      <c r="G103" s="103">
        <v>1</v>
      </c>
      <c r="H103" t="s">
        <v>54</v>
      </c>
      <c r="I103" s="103"/>
    </row>
    <row r="104" spans="1:9" x14ac:dyDescent="0.35">
      <c r="A104" t="s">
        <v>2592</v>
      </c>
      <c r="B104" t="s">
        <v>51</v>
      </c>
      <c r="C104" t="s">
        <v>2590</v>
      </c>
      <c r="D104" t="s">
        <v>42</v>
      </c>
      <c r="E104" s="103">
        <v>2.437422436751721E-3</v>
      </c>
      <c r="F104" s="103">
        <v>677931</v>
      </c>
      <c r="G104" s="103">
        <v>1</v>
      </c>
      <c r="H104" t="s">
        <v>54</v>
      </c>
      <c r="I104" s="103"/>
    </row>
    <row r="105" spans="1:9" x14ac:dyDescent="0.35">
      <c r="A105" t="s">
        <v>2593</v>
      </c>
      <c r="B105" t="s">
        <v>51</v>
      </c>
      <c r="C105" t="s">
        <v>2590</v>
      </c>
      <c r="D105" t="s">
        <v>1767</v>
      </c>
      <c r="E105" s="103">
        <v>1.9667980803480204E-3</v>
      </c>
      <c r="F105" s="103">
        <v>677931</v>
      </c>
      <c r="G105" s="103">
        <v>1</v>
      </c>
      <c r="H105" t="s">
        <v>54</v>
      </c>
      <c r="I105" s="103"/>
    </row>
    <row r="106" spans="1:9" x14ac:dyDescent="0.35">
      <c r="A106" t="s">
        <v>2594</v>
      </c>
      <c r="B106" t="s">
        <v>51</v>
      </c>
      <c r="C106" t="s">
        <v>2590</v>
      </c>
      <c r="D106" t="s">
        <v>1768</v>
      </c>
      <c r="E106" s="103">
        <v>2.7463544912098884E-4</v>
      </c>
      <c r="F106" s="103">
        <v>677931</v>
      </c>
      <c r="G106" s="103">
        <v>1</v>
      </c>
      <c r="H106" t="s">
        <v>54</v>
      </c>
      <c r="I106" s="103"/>
    </row>
    <row r="107" spans="1:9" x14ac:dyDescent="0.35">
      <c r="A107" t="s">
        <v>2595</v>
      </c>
      <c r="B107" t="s">
        <v>51</v>
      </c>
      <c r="C107" t="s">
        <v>2590</v>
      </c>
      <c r="D107" t="s">
        <v>340</v>
      </c>
      <c r="E107" s="103">
        <v>2.4464248664493667E-3</v>
      </c>
      <c r="F107" s="103">
        <v>677931</v>
      </c>
      <c r="G107" s="103">
        <v>1</v>
      </c>
      <c r="H107" t="s">
        <v>54</v>
      </c>
      <c r="I107" s="103"/>
    </row>
    <row r="108" spans="1:9" x14ac:dyDescent="0.35">
      <c r="A108" t="s">
        <v>2596</v>
      </c>
      <c r="B108" t="s">
        <v>51</v>
      </c>
      <c r="C108" t="s">
        <v>2590</v>
      </c>
      <c r="D108" t="s">
        <v>777</v>
      </c>
      <c r="E108" s="103">
        <v>1.0177798108539442E-3</v>
      </c>
      <c r="F108" s="103">
        <v>677931</v>
      </c>
      <c r="G108" s="103">
        <v>1</v>
      </c>
      <c r="H108" t="s">
        <v>54</v>
      </c>
      <c r="I108" s="103"/>
    </row>
    <row r="109" spans="1:9" x14ac:dyDescent="0.35">
      <c r="A109" t="s">
        <v>2597</v>
      </c>
      <c r="B109" t="s">
        <v>51</v>
      </c>
      <c r="C109" t="s">
        <v>2590</v>
      </c>
      <c r="D109" t="s">
        <v>776</v>
      </c>
      <c r="E109" s="103">
        <v>2.1417317655569104E-3</v>
      </c>
      <c r="F109" s="103">
        <v>677931</v>
      </c>
      <c r="G109" s="103">
        <v>1</v>
      </c>
      <c r="H109" t="s">
        <v>54</v>
      </c>
      <c r="I109" s="103"/>
    </row>
    <row r="110" spans="1:9" x14ac:dyDescent="0.35">
      <c r="A110" t="s">
        <v>3120</v>
      </c>
      <c r="B110" t="s">
        <v>51</v>
      </c>
      <c r="C110" t="s">
        <v>3119</v>
      </c>
      <c r="D110" t="s">
        <v>40</v>
      </c>
      <c r="E110" s="103">
        <v>3.8403301095814584E-4</v>
      </c>
      <c r="F110" s="103">
        <v>677931</v>
      </c>
      <c r="G110" s="103">
        <v>1</v>
      </c>
      <c r="H110" t="s">
        <v>54</v>
      </c>
      <c r="I110" s="103"/>
    </row>
    <row r="111" spans="1:9" x14ac:dyDescent="0.35">
      <c r="A111" t="s">
        <v>5118</v>
      </c>
      <c r="B111" t="s">
        <v>51</v>
      </c>
      <c r="C111" t="s">
        <v>3119</v>
      </c>
      <c r="D111" t="s">
        <v>5070</v>
      </c>
      <c r="E111" s="103">
        <v>3.8403301095814584E-4</v>
      </c>
      <c r="F111" s="103">
        <v>677931</v>
      </c>
      <c r="G111" s="103">
        <v>1</v>
      </c>
      <c r="H111" t="s">
        <v>54</v>
      </c>
      <c r="I111" s="103"/>
    </row>
    <row r="112" spans="1:9" x14ac:dyDescent="0.35">
      <c r="A112" t="s">
        <v>5119</v>
      </c>
      <c r="B112" t="s">
        <v>51</v>
      </c>
      <c r="C112" t="s">
        <v>3119</v>
      </c>
      <c r="D112" t="s">
        <v>5071</v>
      </c>
      <c r="E112" s="103">
        <v>3.8403301095814584E-4</v>
      </c>
      <c r="F112" s="103">
        <v>677931</v>
      </c>
      <c r="G112" s="103">
        <v>1</v>
      </c>
      <c r="H112" t="s">
        <v>54</v>
      </c>
      <c r="I112" s="103"/>
    </row>
    <row r="113" spans="1:9" x14ac:dyDescent="0.35">
      <c r="A113" t="s">
        <v>5120</v>
      </c>
      <c r="B113" t="s">
        <v>51</v>
      </c>
      <c r="C113" t="s">
        <v>3119</v>
      </c>
      <c r="D113" t="s">
        <v>5072</v>
      </c>
      <c r="E113" s="103">
        <v>3.8403301095814584E-4</v>
      </c>
      <c r="F113" s="103">
        <v>677931</v>
      </c>
      <c r="G113" s="103">
        <v>1</v>
      </c>
      <c r="H113" t="s">
        <v>54</v>
      </c>
      <c r="I113" s="103"/>
    </row>
    <row r="114" spans="1:9" x14ac:dyDescent="0.35">
      <c r="A114" t="s">
        <v>3121</v>
      </c>
      <c r="B114" t="s">
        <v>51</v>
      </c>
      <c r="C114" t="s">
        <v>3119</v>
      </c>
      <c r="D114" t="s">
        <v>42</v>
      </c>
      <c r="E114" s="103">
        <v>2.2318739435880352E-4</v>
      </c>
      <c r="F114" s="103">
        <v>677931</v>
      </c>
      <c r="G114" s="103">
        <v>1</v>
      </c>
      <c r="H114" t="s">
        <v>54</v>
      </c>
      <c r="I114" s="103"/>
    </row>
    <row r="115" spans="1:9" x14ac:dyDescent="0.35">
      <c r="A115" t="s">
        <v>3122</v>
      </c>
      <c r="B115" t="s">
        <v>51</v>
      </c>
      <c r="C115" t="s">
        <v>3119</v>
      </c>
      <c r="D115" t="s">
        <v>1767</v>
      </c>
      <c r="E115" s="103">
        <v>2.2318739435880352E-4</v>
      </c>
      <c r="F115" s="103">
        <v>677931</v>
      </c>
      <c r="G115" s="103">
        <v>1</v>
      </c>
      <c r="H115" t="s">
        <v>54</v>
      </c>
      <c r="I115" s="103"/>
    </row>
    <row r="116" spans="1:9" x14ac:dyDescent="0.35">
      <c r="A116" t="s">
        <v>3123</v>
      </c>
      <c r="B116" t="s">
        <v>51</v>
      </c>
      <c r="C116" t="s">
        <v>3119</v>
      </c>
      <c r="D116" t="s">
        <v>1768</v>
      </c>
      <c r="E116" s="103">
        <v>6.7392253094535734E-5</v>
      </c>
      <c r="F116" s="103">
        <v>677931</v>
      </c>
      <c r="G116" s="103">
        <v>1</v>
      </c>
      <c r="H116" t="s">
        <v>54</v>
      </c>
      <c r="I116" s="103"/>
    </row>
    <row r="117" spans="1:9" x14ac:dyDescent="0.35">
      <c r="A117" t="s">
        <v>3124</v>
      </c>
      <c r="B117" t="s">
        <v>51</v>
      </c>
      <c r="C117" t="s">
        <v>3119</v>
      </c>
      <c r="D117" t="s">
        <v>340</v>
      </c>
      <c r="E117" s="103">
        <v>3.8489481636100564E-4</v>
      </c>
      <c r="F117" s="103">
        <v>677931</v>
      </c>
      <c r="G117" s="103">
        <v>1</v>
      </c>
      <c r="H117" t="s">
        <v>54</v>
      </c>
      <c r="I117" s="103"/>
    </row>
    <row r="118" spans="1:9" x14ac:dyDescent="0.35">
      <c r="A118" t="s">
        <v>3125</v>
      </c>
      <c r="B118" t="s">
        <v>51</v>
      </c>
      <c r="C118" t="s">
        <v>3119</v>
      </c>
      <c r="D118" t="s">
        <v>777</v>
      </c>
      <c r="E118" s="103">
        <v>1.9808646102295293E-4</v>
      </c>
      <c r="F118" s="103">
        <v>677931</v>
      </c>
      <c r="G118" s="103">
        <v>1</v>
      </c>
      <c r="H118" t="s">
        <v>54</v>
      </c>
      <c r="I118" s="103"/>
    </row>
    <row r="119" spans="1:9" x14ac:dyDescent="0.35">
      <c r="A119" t="s">
        <v>3126</v>
      </c>
      <c r="B119" t="s">
        <v>51</v>
      </c>
      <c r="C119" t="s">
        <v>3119</v>
      </c>
      <c r="D119" t="s">
        <v>776</v>
      </c>
      <c r="E119" s="103">
        <v>4.1224384079224997E-4</v>
      </c>
      <c r="F119" s="103">
        <v>677931</v>
      </c>
      <c r="G119" s="103">
        <v>1</v>
      </c>
      <c r="H119" t="s">
        <v>54</v>
      </c>
      <c r="I119" s="103"/>
    </row>
    <row r="120" spans="1:9" x14ac:dyDescent="0.35">
      <c r="A120" t="s">
        <v>3127</v>
      </c>
      <c r="B120" t="s">
        <v>51</v>
      </c>
      <c r="C120" t="s">
        <v>3104</v>
      </c>
      <c r="D120" t="s">
        <v>40</v>
      </c>
      <c r="E120" s="103">
        <v>0.34555005916400927</v>
      </c>
      <c r="F120" s="103">
        <v>677931</v>
      </c>
      <c r="G120" s="103">
        <v>1</v>
      </c>
      <c r="H120" t="s">
        <v>54</v>
      </c>
      <c r="I120" s="103"/>
    </row>
    <row r="121" spans="1:9" x14ac:dyDescent="0.35">
      <c r="A121" t="s">
        <v>5121</v>
      </c>
      <c r="B121" t="s">
        <v>51</v>
      </c>
      <c r="C121" t="s">
        <v>3104</v>
      </c>
      <c r="D121" t="s">
        <v>5070</v>
      </c>
      <c r="E121" s="103">
        <v>0.34555005916400927</v>
      </c>
      <c r="F121" s="103">
        <v>677931</v>
      </c>
      <c r="G121" s="103">
        <v>1</v>
      </c>
      <c r="H121" t="s">
        <v>54</v>
      </c>
      <c r="I121" s="103"/>
    </row>
    <row r="122" spans="1:9" x14ac:dyDescent="0.35">
      <c r="A122" t="s">
        <v>5122</v>
      </c>
      <c r="B122" t="s">
        <v>51</v>
      </c>
      <c r="C122" t="s">
        <v>3104</v>
      </c>
      <c r="D122" t="s">
        <v>5071</v>
      </c>
      <c r="E122" s="103">
        <v>0.34555005916400927</v>
      </c>
      <c r="F122" s="103">
        <v>677931</v>
      </c>
      <c r="G122" s="103">
        <v>1</v>
      </c>
      <c r="H122" t="s">
        <v>54</v>
      </c>
      <c r="I122" s="103"/>
    </row>
    <row r="123" spans="1:9" x14ac:dyDescent="0.35">
      <c r="A123" t="s">
        <v>5123</v>
      </c>
      <c r="B123" t="s">
        <v>51</v>
      </c>
      <c r="C123" t="s">
        <v>3104</v>
      </c>
      <c r="D123" t="s">
        <v>5072</v>
      </c>
      <c r="E123" s="103">
        <v>0.34555005916400927</v>
      </c>
      <c r="F123" s="103">
        <v>677931</v>
      </c>
      <c r="G123" s="103">
        <v>1</v>
      </c>
      <c r="H123" t="s">
        <v>54</v>
      </c>
      <c r="I123" s="103"/>
    </row>
    <row r="124" spans="1:9" x14ac:dyDescent="0.35">
      <c r="A124" t="s">
        <v>3128</v>
      </c>
      <c r="B124" t="s">
        <v>51</v>
      </c>
      <c r="C124" t="s">
        <v>3104</v>
      </c>
      <c r="D124" t="s">
        <v>42</v>
      </c>
      <c r="E124" s="103">
        <v>0.32338475545635859</v>
      </c>
      <c r="F124" s="103">
        <v>677931</v>
      </c>
      <c r="G124" s="103">
        <v>1</v>
      </c>
      <c r="H124" t="s">
        <v>54</v>
      </c>
      <c r="I124" s="103"/>
    </row>
    <row r="125" spans="1:9" x14ac:dyDescent="0.35">
      <c r="A125" t="s">
        <v>3129</v>
      </c>
      <c r="B125" t="s">
        <v>51</v>
      </c>
      <c r="C125" t="s">
        <v>3104</v>
      </c>
      <c r="D125" t="s">
        <v>1767</v>
      </c>
      <c r="E125" s="103">
        <v>0.31690006510505231</v>
      </c>
      <c r="F125" s="103">
        <v>677931</v>
      </c>
      <c r="G125" s="103">
        <v>1</v>
      </c>
      <c r="H125" t="s">
        <v>54</v>
      </c>
      <c r="I125" s="103"/>
    </row>
    <row r="126" spans="1:9" x14ac:dyDescent="0.35">
      <c r="A126" t="s">
        <v>3130</v>
      </c>
      <c r="B126" t="s">
        <v>51</v>
      </c>
      <c r="C126" t="s">
        <v>3104</v>
      </c>
      <c r="D126" t="s">
        <v>1768</v>
      </c>
      <c r="E126" s="103">
        <v>3.6299934347183024E-2</v>
      </c>
      <c r="F126" s="103">
        <v>677931</v>
      </c>
      <c r="G126" s="103">
        <v>1</v>
      </c>
      <c r="H126" t="s">
        <v>54</v>
      </c>
      <c r="I126" s="103"/>
    </row>
    <row r="127" spans="1:9" x14ac:dyDescent="0.35">
      <c r="A127" t="s">
        <v>3131</v>
      </c>
      <c r="B127" t="s">
        <v>51</v>
      </c>
      <c r="C127" t="s">
        <v>3104</v>
      </c>
      <c r="D127" t="s">
        <v>340</v>
      </c>
      <c r="E127" s="103">
        <v>0.26884607229395846</v>
      </c>
      <c r="F127" s="103">
        <v>677931</v>
      </c>
      <c r="G127" s="103">
        <v>1</v>
      </c>
      <c r="H127" t="s">
        <v>54</v>
      </c>
      <c r="I127" s="103"/>
    </row>
    <row r="128" spans="1:9" x14ac:dyDescent="0.35">
      <c r="A128" t="s">
        <v>3132</v>
      </c>
      <c r="B128" t="s">
        <v>51</v>
      </c>
      <c r="C128" t="s">
        <v>3104</v>
      </c>
      <c r="D128" t="s">
        <v>777</v>
      </c>
      <c r="E128" s="103">
        <v>9.8739614617796179E-2</v>
      </c>
      <c r="F128" s="103">
        <v>677931</v>
      </c>
      <c r="G128" s="103">
        <v>1</v>
      </c>
      <c r="H128" t="s">
        <v>54</v>
      </c>
      <c r="I128" s="103"/>
    </row>
    <row r="129" spans="1:9" x14ac:dyDescent="0.35">
      <c r="A129" t="s">
        <v>3133</v>
      </c>
      <c r="B129" t="s">
        <v>51</v>
      </c>
      <c r="C129" t="s">
        <v>3104</v>
      </c>
      <c r="D129" t="s">
        <v>776</v>
      </c>
      <c r="E129" s="103">
        <v>0.21490762947407169</v>
      </c>
      <c r="F129" s="103">
        <v>677931</v>
      </c>
      <c r="G129" s="103">
        <v>1</v>
      </c>
      <c r="H129" t="s">
        <v>54</v>
      </c>
      <c r="I129" s="103"/>
    </row>
    <row r="130" spans="1:9" x14ac:dyDescent="0.35">
      <c r="A130" t="s">
        <v>3134</v>
      </c>
      <c r="B130" t="s">
        <v>51</v>
      </c>
      <c r="C130" t="s">
        <v>3106</v>
      </c>
      <c r="D130" t="s">
        <v>40</v>
      </c>
      <c r="E130" s="103">
        <v>2.4865934889971975</v>
      </c>
      <c r="F130" s="103">
        <v>677931</v>
      </c>
      <c r="G130" s="103">
        <v>1</v>
      </c>
      <c r="H130" t="s">
        <v>54</v>
      </c>
      <c r="I130" s="103"/>
    </row>
    <row r="131" spans="1:9" x14ac:dyDescent="0.35">
      <c r="A131" t="s">
        <v>5124</v>
      </c>
      <c r="B131" t="s">
        <v>51</v>
      </c>
      <c r="C131" t="s">
        <v>3106</v>
      </c>
      <c r="D131" t="s">
        <v>5070</v>
      </c>
      <c r="E131" s="103">
        <v>2.4866492086154302</v>
      </c>
      <c r="F131" s="103">
        <v>677931</v>
      </c>
      <c r="G131" s="103">
        <v>1</v>
      </c>
      <c r="H131" t="s">
        <v>54</v>
      </c>
      <c r="I131" s="103"/>
    </row>
    <row r="132" spans="1:9" x14ac:dyDescent="0.35">
      <c r="A132" t="s">
        <v>5125</v>
      </c>
      <c r="B132" t="s">
        <v>51</v>
      </c>
      <c r="C132" t="s">
        <v>3106</v>
      </c>
      <c r="D132" t="s">
        <v>5071</v>
      </c>
      <c r="E132" s="103">
        <v>2.4865934889971975</v>
      </c>
      <c r="F132" s="103">
        <v>677931</v>
      </c>
      <c r="G132" s="103">
        <v>1</v>
      </c>
      <c r="H132" t="s">
        <v>54</v>
      </c>
      <c r="I132" s="103"/>
    </row>
    <row r="133" spans="1:9" x14ac:dyDescent="0.35">
      <c r="A133" t="s">
        <v>5126</v>
      </c>
      <c r="B133" t="s">
        <v>51</v>
      </c>
      <c r="C133" t="s">
        <v>3106</v>
      </c>
      <c r="D133" t="s">
        <v>5072</v>
      </c>
      <c r="E133" s="103">
        <v>2.4866437830747183</v>
      </c>
      <c r="F133" s="103">
        <v>677931</v>
      </c>
      <c r="G133" s="103">
        <v>1</v>
      </c>
      <c r="H133" t="s">
        <v>54</v>
      </c>
      <c r="I133" s="103"/>
    </row>
    <row r="134" spans="1:9" x14ac:dyDescent="0.35">
      <c r="A134" t="s">
        <v>3135</v>
      </c>
      <c r="B134" t="s">
        <v>51</v>
      </c>
      <c r="C134" t="s">
        <v>3106</v>
      </c>
      <c r="D134" t="s">
        <v>42</v>
      </c>
      <c r="E134" s="103">
        <v>2.0488910378459053</v>
      </c>
      <c r="F134" s="103">
        <v>677931</v>
      </c>
      <c r="G134" s="103">
        <v>1</v>
      </c>
      <c r="H134" t="s">
        <v>54</v>
      </c>
      <c r="I134" s="103"/>
    </row>
    <row r="135" spans="1:9" x14ac:dyDescent="0.35">
      <c r="A135" t="s">
        <v>3136</v>
      </c>
      <c r="B135" t="s">
        <v>51</v>
      </c>
      <c r="C135" t="s">
        <v>3106</v>
      </c>
      <c r="D135" t="s">
        <v>1767</v>
      </c>
      <c r="E135" s="103">
        <v>1.9976430645551939</v>
      </c>
      <c r="F135" s="103">
        <v>677931</v>
      </c>
      <c r="G135" s="103">
        <v>1</v>
      </c>
      <c r="H135" t="s">
        <v>54</v>
      </c>
      <c r="I135" s="103"/>
    </row>
    <row r="136" spans="1:9" x14ac:dyDescent="0.35">
      <c r="A136" t="s">
        <v>3137</v>
      </c>
      <c r="B136" t="s">
        <v>51</v>
      </c>
      <c r="C136" t="s">
        <v>3106</v>
      </c>
      <c r="D136" t="s">
        <v>1768</v>
      </c>
      <c r="E136" s="103">
        <v>0.2812445203137105</v>
      </c>
      <c r="F136" s="103">
        <v>677931</v>
      </c>
      <c r="G136" s="103">
        <v>1</v>
      </c>
      <c r="H136" t="s">
        <v>54</v>
      </c>
      <c r="I136" s="103"/>
    </row>
    <row r="137" spans="1:9" x14ac:dyDescent="0.35">
      <c r="A137" t="s">
        <v>3138</v>
      </c>
      <c r="B137" t="s">
        <v>51</v>
      </c>
      <c r="C137" t="s">
        <v>3106</v>
      </c>
      <c r="D137" t="s">
        <v>340</v>
      </c>
      <c r="E137" s="103">
        <v>1.8127656252207232</v>
      </c>
      <c r="F137" s="103">
        <v>677931</v>
      </c>
      <c r="G137" s="103">
        <v>1</v>
      </c>
      <c r="H137" t="s">
        <v>54</v>
      </c>
      <c r="I137" s="103"/>
    </row>
    <row r="138" spans="1:9" x14ac:dyDescent="0.35">
      <c r="A138" t="s">
        <v>3139</v>
      </c>
      <c r="B138" t="s">
        <v>51</v>
      </c>
      <c r="C138" t="s">
        <v>3106</v>
      </c>
      <c r="D138" t="s">
        <v>777</v>
      </c>
      <c r="E138" s="103">
        <v>0.69051113319578783</v>
      </c>
      <c r="F138" s="103">
        <v>677931</v>
      </c>
      <c r="G138" s="103">
        <v>1</v>
      </c>
      <c r="H138" t="s">
        <v>54</v>
      </c>
      <c r="I138" s="103"/>
    </row>
    <row r="139" spans="1:9" x14ac:dyDescent="0.35">
      <c r="A139" t="s">
        <v>3140</v>
      </c>
      <c r="B139" t="s">
        <v>51</v>
      </c>
      <c r="C139" t="s">
        <v>3106</v>
      </c>
      <c r="D139" t="s">
        <v>776</v>
      </c>
      <c r="E139" s="103">
        <v>1.4901645367707896</v>
      </c>
      <c r="F139" s="103">
        <v>677931</v>
      </c>
      <c r="G139" s="103">
        <v>1</v>
      </c>
      <c r="H139" t="s">
        <v>54</v>
      </c>
      <c r="I139" s="103"/>
    </row>
    <row r="140" spans="1:9" x14ac:dyDescent="0.35">
      <c r="A140" t="s">
        <v>3141</v>
      </c>
      <c r="B140" t="s">
        <v>51</v>
      </c>
      <c r="C140" t="s">
        <v>3108</v>
      </c>
      <c r="D140" t="s">
        <v>40</v>
      </c>
      <c r="E140" s="103">
        <v>0.51754372517880809</v>
      </c>
      <c r="F140" s="103">
        <v>677931</v>
      </c>
      <c r="G140" s="103">
        <v>1</v>
      </c>
      <c r="H140" t="s">
        <v>54</v>
      </c>
      <c r="I140" s="103"/>
    </row>
    <row r="141" spans="1:9" x14ac:dyDescent="0.35">
      <c r="A141" t="s">
        <v>5127</v>
      </c>
      <c r="B141" t="s">
        <v>51</v>
      </c>
      <c r="C141" t="s">
        <v>3108</v>
      </c>
      <c r="D141" t="s">
        <v>5070</v>
      </c>
      <c r="E141" s="103">
        <v>0.51754372517880809</v>
      </c>
      <c r="F141" s="103">
        <v>677931</v>
      </c>
      <c r="G141" s="103">
        <v>1</v>
      </c>
      <c r="H141" t="s">
        <v>54</v>
      </c>
      <c r="I141" s="103"/>
    </row>
    <row r="142" spans="1:9" x14ac:dyDescent="0.35">
      <c r="A142" t="s">
        <v>5128</v>
      </c>
      <c r="B142" t="s">
        <v>51</v>
      </c>
      <c r="C142" t="s">
        <v>3108</v>
      </c>
      <c r="D142" t="s">
        <v>5071</v>
      </c>
      <c r="E142" s="103">
        <v>0.51754372517880809</v>
      </c>
      <c r="F142" s="103">
        <v>677931</v>
      </c>
      <c r="G142" s="103">
        <v>1</v>
      </c>
      <c r="H142" t="s">
        <v>54</v>
      </c>
      <c r="I142" s="103"/>
    </row>
    <row r="143" spans="1:9" x14ac:dyDescent="0.35">
      <c r="A143" t="s">
        <v>5129</v>
      </c>
      <c r="B143" t="s">
        <v>51</v>
      </c>
      <c r="C143" t="s">
        <v>3108</v>
      </c>
      <c r="D143" t="s">
        <v>5072</v>
      </c>
      <c r="E143" s="103">
        <v>0.51754372517880809</v>
      </c>
      <c r="F143" s="103">
        <v>677931</v>
      </c>
      <c r="G143" s="103">
        <v>1</v>
      </c>
      <c r="H143" t="s">
        <v>54</v>
      </c>
      <c r="I143" s="103"/>
    </row>
    <row r="144" spans="1:9" x14ac:dyDescent="0.35">
      <c r="A144" t="s">
        <v>3142</v>
      </c>
      <c r="B144" t="s">
        <v>51</v>
      </c>
      <c r="C144" t="s">
        <v>3108</v>
      </c>
      <c r="D144" t="s">
        <v>42</v>
      </c>
      <c r="E144" s="103">
        <v>0.43390332456184705</v>
      </c>
      <c r="F144" s="103">
        <v>677931</v>
      </c>
      <c r="G144" s="103">
        <v>1</v>
      </c>
      <c r="H144" t="s">
        <v>54</v>
      </c>
      <c r="I144" s="103"/>
    </row>
    <row r="145" spans="1:9" x14ac:dyDescent="0.35">
      <c r="A145" t="s">
        <v>3143</v>
      </c>
      <c r="B145" t="s">
        <v>51</v>
      </c>
      <c r="C145" t="s">
        <v>3108</v>
      </c>
      <c r="D145" t="s">
        <v>1767</v>
      </c>
      <c r="E145" s="103">
        <v>0.42200620286268525</v>
      </c>
      <c r="F145" s="103">
        <v>677931</v>
      </c>
      <c r="G145" s="103">
        <v>1</v>
      </c>
      <c r="H145" t="s">
        <v>54</v>
      </c>
      <c r="I145" s="103"/>
    </row>
    <row r="146" spans="1:9" x14ac:dyDescent="0.35">
      <c r="A146" t="s">
        <v>3144</v>
      </c>
      <c r="B146" t="s">
        <v>51</v>
      </c>
      <c r="C146" t="s">
        <v>3108</v>
      </c>
      <c r="D146" t="s">
        <v>1768</v>
      </c>
      <c r="E146" s="103">
        <v>5.4170348771755264E-2</v>
      </c>
      <c r="F146" s="103">
        <v>677931</v>
      </c>
      <c r="G146" s="103">
        <v>1</v>
      </c>
      <c r="H146" t="s">
        <v>54</v>
      </c>
      <c r="I146" s="103"/>
    </row>
    <row r="147" spans="1:9" x14ac:dyDescent="0.35">
      <c r="A147" t="s">
        <v>3145</v>
      </c>
      <c r="B147" t="s">
        <v>51</v>
      </c>
      <c r="C147" t="s">
        <v>3108</v>
      </c>
      <c r="D147" t="s">
        <v>340</v>
      </c>
      <c r="E147" s="103">
        <v>0.40112731789333189</v>
      </c>
      <c r="F147" s="103">
        <v>677931</v>
      </c>
      <c r="G147" s="103">
        <v>1</v>
      </c>
      <c r="H147" t="s">
        <v>54</v>
      </c>
      <c r="I147" s="103"/>
    </row>
    <row r="148" spans="1:9" x14ac:dyDescent="0.35">
      <c r="A148" t="s">
        <v>3146</v>
      </c>
      <c r="B148" t="s">
        <v>51</v>
      </c>
      <c r="C148" t="s">
        <v>3108</v>
      </c>
      <c r="D148" t="s">
        <v>777</v>
      </c>
      <c r="E148" s="103">
        <v>0.16391360330513297</v>
      </c>
      <c r="F148" s="103">
        <v>677931</v>
      </c>
      <c r="G148" s="103">
        <v>1</v>
      </c>
      <c r="H148" t="s">
        <v>54</v>
      </c>
      <c r="I148" s="103"/>
    </row>
    <row r="149" spans="1:9" x14ac:dyDescent="0.35">
      <c r="A149" t="s">
        <v>3147</v>
      </c>
      <c r="B149" t="s">
        <v>51</v>
      </c>
      <c r="C149" t="s">
        <v>3108</v>
      </c>
      <c r="D149" t="s">
        <v>776</v>
      </c>
      <c r="E149" s="103">
        <v>0.34901143753660963</v>
      </c>
      <c r="F149" s="103">
        <v>677931</v>
      </c>
      <c r="G149" s="103">
        <v>1</v>
      </c>
      <c r="H149" t="s">
        <v>54</v>
      </c>
      <c r="I149" s="103"/>
    </row>
    <row r="150" spans="1:9" x14ac:dyDescent="0.35">
      <c r="A150" t="s">
        <v>1126</v>
      </c>
      <c r="B150" t="s">
        <v>51</v>
      </c>
      <c r="C150" t="s">
        <v>35</v>
      </c>
      <c r="D150" t="s">
        <v>40</v>
      </c>
      <c r="E150" s="103">
        <v>8.7576010329740313E-4</v>
      </c>
      <c r="F150" s="103">
        <v>677931</v>
      </c>
      <c r="G150" s="103">
        <v>1</v>
      </c>
      <c r="H150" t="s">
        <v>54</v>
      </c>
      <c r="I150" s="103"/>
    </row>
    <row r="151" spans="1:9" x14ac:dyDescent="0.35">
      <c r="A151" t="s">
        <v>5115</v>
      </c>
      <c r="B151" t="s">
        <v>51</v>
      </c>
      <c r="C151" t="s">
        <v>35</v>
      </c>
      <c r="D151" t="s">
        <v>5070</v>
      </c>
      <c r="E151" s="103">
        <v>-5.225471340905459E-4</v>
      </c>
      <c r="F151" s="103">
        <v>677931</v>
      </c>
      <c r="G151" s="103">
        <v>1</v>
      </c>
      <c r="H151" t="s">
        <v>54</v>
      </c>
      <c r="I151" s="103"/>
    </row>
    <row r="152" spans="1:9" x14ac:dyDescent="0.35">
      <c r="A152" t="s">
        <v>5116</v>
      </c>
      <c r="B152" t="s">
        <v>51</v>
      </c>
      <c r="C152" t="s">
        <v>35</v>
      </c>
      <c r="D152" t="s">
        <v>5071</v>
      </c>
      <c r="E152" s="103">
        <v>-5.225471340905459E-4</v>
      </c>
      <c r="F152" s="103">
        <v>677931</v>
      </c>
      <c r="G152" s="103">
        <v>1</v>
      </c>
      <c r="H152" t="s">
        <v>54</v>
      </c>
      <c r="I152" s="103"/>
    </row>
    <row r="153" spans="1:9" x14ac:dyDescent="0.35">
      <c r="A153" t="s">
        <v>5117</v>
      </c>
      <c r="B153" t="s">
        <v>51</v>
      </c>
      <c r="C153" t="s">
        <v>35</v>
      </c>
      <c r="D153" t="s">
        <v>5072</v>
      </c>
      <c r="E153" s="103">
        <v>-5.225471340905459E-4</v>
      </c>
      <c r="F153" s="103">
        <v>677931</v>
      </c>
      <c r="G153" s="103">
        <v>1</v>
      </c>
      <c r="H153" t="s">
        <v>54</v>
      </c>
      <c r="I153" s="103"/>
    </row>
    <row r="154" spans="1:9" x14ac:dyDescent="0.35">
      <c r="A154" t="s">
        <v>1127</v>
      </c>
      <c r="B154" t="s">
        <v>51</v>
      </c>
      <c r="C154" t="s">
        <v>35</v>
      </c>
      <c r="D154" t="s">
        <v>42</v>
      </c>
      <c r="E154" s="103">
        <v>-5.2146189449012691E-4</v>
      </c>
      <c r="F154" s="103">
        <v>677931</v>
      </c>
      <c r="G154" s="103">
        <v>1</v>
      </c>
      <c r="H154" t="s">
        <v>54</v>
      </c>
      <c r="I154" s="103"/>
    </row>
    <row r="155" spans="1:9" x14ac:dyDescent="0.35">
      <c r="A155" t="s">
        <v>1807</v>
      </c>
      <c r="B155" t="s">
        <v>51</v>
      </c>
      <c r="C155" t="s">
        <v>35</v>
      </c>
      <c r="D155" t="s">
        <v>1767</v>
      </c>
      <c r="E155" s="103">
        <v>-5.2146189449012691E-4</v>
      </c>
      <c r="F155" s="103">
        <v>677931</v>
      </c>
      <c r="G155" s="103">
        <v>1</v>
      </c>
      <c r="H155" t="s">
        <v>54</v>
      </c>
      <c r="I155" s="103"/>
    </row>
    <row r="156" spans="1:9" x14ac:dyDescent="0.35">
      <c r="A156" t="s">
        <v>1808</v>
      </c>
      <c r="B156" t="s">
        <v>51</v>
      </c>
      <c r="C156" t="s">
        <v>35</v>
      </c>
      <c r="D156" t="s">
        <v>1768</v>
      </c>
      <c r="E156" s="103">
        <v>-1.0666809362170659E-3</v>
      </c>
      <c r="F156" s="103">
        <v>677931</v>
      </c>
      <c r="G156" s="103">
        <v>1</v>
      </c>
      <c r="H156" t="s">
        <v>54</v>
      </c>
      <c r="I156" s="103"/>
    </row>
    <row r="157" spans="1:9" x14ac:dyDescent="0.35">
      <c r="A157" t="s">
        <v>1128</v>
      </c>
      <c r="B157" t="s">
        <v>51</v>
      </c>
      <c r="C157" t="s">
        <v>35</v>
      </c>
      <c r="D157" t="s">
        <v>340</v>
      </c>
      <c r="E157" s="103">
        <v>1.1476506847322654E-5</v>
      </c>
      <c r="F157" s="103">
        <v>677931</v>
      </c>
      <c r="G157" s="103">
        <v>1</v>
      </c>
      <c r="H157" t="s">
        <v>54</v>
      </c>
      <c r="I157" s="103"/>
    </row>
    <row r="158" spans="1:9" x14ac:dyDescent="0.35">
      <c r="A158" t="s">
        <v>1129</v>
      </c>
      <c r="B158" t="s">
        <v>51</v>
      </c>
      <c r="C158" t="s">
        <v>35</v>
      </c>
      <c r="D158" t="s">
        <v>777</v>
      </c>
      <c r="E158" s="103">
        <v>2.0658729790374856E-4</v>
      </c>
      <c r="F158" s="103">
        <v>677931</v>
      </c>
      <c r="G158" s="103">
        <v>1</v>
      </c>
      <c r="H158" t="s">
        <v>54</v>
      </c>
      <c r="I158" s="103"/>
    </row>
    <row r="159" spans="1:9" x14ac:dyDescent="0.35">
      <c r="A159" t="s">
        <v>1130</v>
      </c>
      <c r="B159" t="s">
        <v>51</v>
      </c>
      <c r="C159" t="s">
        <v>35</v>
      </c>
      <c r="D159" t="s">
        <v>776</v>
      </c>
      <c r="E159" s="103">
        <v>5.5408389166169026E-4</v>
      </c>
      <c r="F159" s="103">
        <v>677931</v>
      </c>
      <c r="G159" s="103">
        <v>1</v>
      </c>
      <c r="H159" t="s">
        <v>54</v>
      </c>
      <c r="I159" s="103"/>
    </row>
    <row r="160" spans="1:9" x14ac:dyDescent="0.35">
      <c r="A160" t="s">
        <v>3148</v>
      </c>
      <c r="B160" t="s">
        <v>51</v>
      </c>
      <c r="C160" t="s">
        <v>3110</v>
      </c>
      <c r="D160" t="s">
        <v>40</v>
      </c>
      <c r="E160" s="103">
        <v>5.8973541461190913E-3</v>
      </c>
      <c r="F160" s="103">
        <v>677931</v>
      </c>
      <c r="G160" s="103">
        <v>1</v>
      </c>
      <c r="H160" t="s">
        <v>54</v>
      </c>
      <c r="I160" s="103"/>
    </row>
    <row r="161" spans="1:9" x14ac:dyDescent="0.35">
      <c r="A161" t="s">
        <v>5130</v>
      </c>
      <c r="B161" t="s">
        <v>51</v>
      </c>
      <c r="C161" t="s">
        <v>3110</v>
      </c>
      <c r="D161" t="s">
        <v>5070</v>
      </c>
      <c r="E161" s="103">
        <v>5.8973541461190913E-3</v>
      </c>
      <c r="F161" s="103">
        <v>677931</v>
      </c>
      <c r="G161" s="103">
        <v>1</v>
      </c>
      <c r="H161" t="s">
        <v>54</v>
      </c>
      <c r="I161" s="103"/>
    </row>
    <row r="162" spans="1:9" x14ac:dyDescent="0.35">
      <c r="A162" t="s">
        <v>5131</v>
      </c>
      <c r="B162" t="s">
        <v>51</v>
      </c>
      <c r="C162" t="s">
        <v>3110</v>
      </c>
      <c r="D162" t="s">
        <v>5071</v>
      </c>
      <c r="E162" s="103">
        <v>5.8973541461190913E-3</v>
      </c>
      <c r="F162" s="103">
        <v>677931</v>
      </c>
      <c r="G162" s="103">
        <v>1</v>
      </c>
      <c r="H162" t="s">
        <v>54</v>
      </c>
      <c r="I162" s="103"/>
    </row>
    <row r="163" spans="1:9" x14ac:dyDescent="0.35">
      <c r="A163" t="s">
        <v>5132</v>
      </c>
      <c r="B163" t="s">
        <v>51</v>
      </c>
      <c r="C163" t="s">
        <v>3110</v>
      </c>
      <c r="D163" t="s">
        <v>5072</v>
      </c>
      <c r="E163" s="103">
        <v>5.8973541461190913E-3</v>
      </c>
      <c r="F163" s="103">
        <v>677931</v>
      </c>
      <c r="G163" s="103">
        <v>1</v>
      </c>
      <c r="H163" t="s">
        <v>54</v>
      </c>
      <c r="I163" s="103"/>
    </row>
    <row r="164" spans="1:9" x14ac:dyDescent="0.35">
      <c r="A164" t="s">
        <v>3149</v>
      </c>
      <c r="B164" t="s">
        <v>51</v>
      </c>
      <c r="C164" t="s">
        <v>3110</v>
      </c>
      <c r="D164" t="s">
        <v>42</v>
      </c>
      <c r="E164" s="103">
        <v>5.1917091686199757E-3</v>
      </c>
      <c r="F164" s="103">
        <v>677931</v>
      </c>
      <c r="G164" s="103">
        <v>1</v>
      </c>
      <c r="H164" t="s">
        <v>54</v>
      </c>
      <c r="I164" s="103"/>
    </row>
    <row r="165" spans="1:9" x14ac:dyDescent="0.35">
      <c r="A165" t="s">
        <v>3150</v>
      </c>
      <c r="B165" t="s">
        <v>51</v>
      </c>
      <c r="C165" t="s">
        <v>3110</v>
      </c>
      <c r="D165" t="s">
        <v>1767</v>
      </c>
      <c r="E165" s="103">
        <v>5.1917091686199757E-3</v>
      </c>
      <c r="F165" s="103">
        <v>677931</v>
      </c>
      <c r="G165" s="103">
        <v>1</v>
      </c>
      <c r="H165" t="s">
        <v>54</v>
      </c>
      <c r="I165" s="103"/>
    </row>
    <row r="166" spans="1:9" x14ac:dyDescent="0.35">
      <c r="A166" t="s">
        <v>3151</v>
      </c>
      <c r="B166" t="s">
        <v>51</v>
      </c>
      <c r="C166" t="s">
        <v>3110</v>
      </c>
      <c r="D166" t="s">
        <v>1768</v>
      </c>
      <c r="E166" s="103">
        <v>8.6435142680539687E-4</v>
      </c>
      <c r="F166" s="103">
        <v>677931</v>
      </c>
      <c r="G166" s="103">
        <v>1</v>
      </c>
      <c r="H166" t="s">
        <v>54</v>
      </c>
      <c r="I166" s="103"/>
    </row>
    <row r="167" spans="1:9" x14ac:dyDescent="0.35">
      <c r="A167" t="s">
        <v>3152</v>
      </c>
      <c r="B167" t="s">
        <v>51</v>
      </c>
      <c r="C167" t="s">
        <v>3110</v>
      </c>
      <c r="D167" t="s">
        <v>340</v>
      </c>
      <c r="E167" s="103">
        <v>5.8654549151408719E-3</v>
      </c>
      <c r="F167" s="103">
        <v>677931</v>
      </c>
      <c r="G167" s="103">
        <v>1</v>
      </c>
      <c r="H167" t="s">
        <v>54</v>
      </c>
      <c r="I167" s="103"/>
    </row>
    <row r="168" spans="1:9" x14ac:dyDescent="0.35">
      <c r="A168" t="s">
        <v>3153</v>
      </c>
      <c r="B168" t="s">
        <v>51</v>
      </c>
      <c r="C168" t="s">
        <v>3110</v>
      </c>
      <c r="D168" t="s">
        <v>777</v>
      </c>
      <c r="E168" s="103">
        <v>2.9006072271925646E-3</v>
      </c>
      <c r="F168" s="103">
        <v>677931</v>
      </c>
      <c r="G168" s="103">
        <v>1</v>
      </c>
      <c r="H168" t="s">
        <v>54</v>
      </c>
      <c r="I168" s="103"/>
    </row>
    <row r="169" spans="1:9" x14ac:dyDescent="0.35">
      <c r="A169" t="s">
        <v>3154</v>
      </c>
      <c r="B169" t="s">
        <v>51</v>
      </c>
      <c r="C169" t="s">
        <v>3110</v>
      </c>
      <c r="D169" t="s">
        <v>776</v>
      </c>
      <c r="E169" s="103">
        <v>6.0365431225966769E-3</v>
      </c>
      <c r="F169" s="103">
        <v>677931</v>
      </c>
      <c r="G169" s="103">
        <v>1</v>
      </c>
      <c r="H169" t="s">
        <v>54</v>
      </c>
      <c r="I169" s="103"/>
    </row>
    <row r="170" spans="1:9" x14ac:dyDescent="0.35">
      <c r="A170" t="s">
        <v>3155</v>
      </c>
      <c r="B170" t="s">
        <v>51</v>
      </c>
      <c r="C170" t="s">
        <v>3113</v>
      </c>
      <c r="D170" t="s">
        <v>40</v>
      </c>
      <c r="E170" s="103">
        <v>6.5550660506797587E-2</v>
      </c>
      <c r="F170" s="103">
        <v>677931</v>
      </c>
      <c r="G170" s="103">
        <v>1</v>
      </c>
      <c r="H170" t="s">
        <v>54</v>
      </c>
      <c r="I170" s="103"/>
    </row>
    <row r="171" spans="1:9" x14ac:dyDescent="0.35">
      <c r="A171" t="s">
        <v>5133</v>
      </c>
      <c r="B171" t="s">
        <v>51</v>
      </c>
      <c r="C171" t="s">
        <v>3113</v>
      </c>
      <c r="D171" t="s">
        <v>5070</v>
      </c>
      <c r="E171" s="103">
        <v>6.5552745759314093E-2</v>
      </c>
      <c r="F171" s="103">
        <v>677931</v>
      </c>
      <c r="G171" s="103">
        <v>1</v>
      </c>
      <c r="H171" t="s">
        <v>54</v>
      </c>
      <c r="I171" s="103"/>
    </row>
    <row r="172" spans="1:9" x14ac:dyDescent="0.35">
      <c r="A172" t="s">
        <v>5134</v>
      </c>
      <c r="B172" t="s">
        <v>51</v>
      </c>
      <c r="C172" t="s">
        <v>3113</v>
      </c>
      <c r="D172" t="s">
        <v>5071</v>
      </c>
      <c r="E172" s="103">
        <v>6.5550660506797587E-2</v>
      </c>
      <c r="F172" s="103">
        <v>677931</v>
      </c>
      <c r="G172" s="103">
        <v>1</v>
      </c>
      <c r="H172" t="s">
        <v>54</v>
      </c>
      <c r="I172" s="103"/>
    </row>
    <row r="173" spans="1:9" x14ac:dyDescent="0.35">
      <c r="A173" t="s">
        <v>5135</v>
      </c>
      <c r="B173" t="s">
        <v>51</v>
      </c>
      <c r="C173" t="s">
        <v>3113</v>
      </c>
      <c r="D173" t="s">
        <v>5072</v>
      </c>
      <c r="E173" s="103">
        <v>6.5552745759314093E-2</v>
      </c>
      <c r="F173" s="103">
        <v>677931</v>
      </c>
      <c r="G173" s="103">
        <v>1</v>
      </c>
      <c r="H173" t="s">
        <v>54</v>
      </c>
      <c r="I173" s="103"/>
    </row>
    <row r="174" spans="1:9" x14ac:dyDescent="0.35">
      <c r="A174" t="s">
        <v>3156</v>
      </c>
      <c r="B174" t="s">
        <v>51</v>
      </c>
      <c r="C174" t="s">
        <v>3113</v>
      </c>
      <c r="D174" t="s">
        <v>42</v>
      </c>
      <c r="E174" s="103">
        <v>5.1054573419405086E-2</v>
      </c>
      <c r="F174" s="103">
        <v>677931</v>
      </c>
      <c r="G174" s="103">
        <v>1</v>
      </c>
      <c r="H174" t="s">
        <v>54</v>
      </c>
      <c r="I174" s="103"/>
    </row>
    <row r="175" spans="1:9" x14ac:dyDescent="0.35">
      <c r="A175" t="s">
        <v>3157</v>
      </c>
      <c r="B175" t="s">
        <v>51</v>
      </c>
      <c r="C175" t="s">
        <v>3113</v>
      </c>
      <c r="D175" t="s">
        <v>1767</v>
      </c>
      <c r="E175" s="103">
        <v>4.9748197548385727E-2</v>
      </c>
      <c r="F175" s="103">
        <v>677931</v>
      </c>
      <c r="G175" s="103">
        <v>1</v>
      </c>
      <c r="H175" t="s">
        <v>54</v>
      </c>
      <c r="I175" s="103"/>
    </row>
    <row r="176" spans="1:9" x14ac:dyDescent="0.35">
      <c r="A176" t="s">
        <v>3158</v>
      </c>
      <c r="B176" t="s">
        <v>51</v>
      </c>
      <c r="C176" t="s">
        <v>3113</v>
      </c>
      <c r="D176" t="s">
        <v>1768</v>
      </c>
      <c r="E176" s="103">
        <v>7.3503655323364225E-3</v>
      </c>
      <c r="F176" s="103">
        <v>677931</v>
      </c>
      <c r="G176" s="103">
        <v>1</v>
      </c>
      <c r="H176" t="s">
        <v>54</v>
      </c>
      <c r="I176" s="103"/>
    </row>
    <row r="177" spans="1:9" x14ac:dyDescent="0.35">
      <c r="A177" t="s">
        <v>3159</v>
      </c>
      <c r="B177" t="s">
        <v>51</v>
      </c>
      <c r="C177" t="s">
        <v>3113</v>
      </c>
      <c r="D177" t="s">
        <v>340</v>
      </c>
      <c r="E177" s="103">
        <v>4.6517910989308443E-2</v>
      </c>
      <c r="F177" s="103">
        <v>677931</v>
      </c>
      <c r="G177" s="103">
        <v>1</v>
      </c>
      <c r="H177" t="s">
        <v>54</v>
      </c>
      <c r="I177" s="103"/>
    </row>
    <row r="178" spans="1:9" x14ac:dyDescent="0.35">
      <c r="A178" t="s">
        <v>3160</v>
      </c>
      <c r="B178" t="s">
        <v>51</v>
      </c>
      <c r="C178" t="s">
        <v>3113</v>
      </c>
      <c r="D178" t="s">
        <v>777</v>
      </c>
      <c r="E178" s="103">
        <v>1.8184379930278917E-2</v>
      </c>
      <c r="F178" s="103">
        <v>677931</v>
      </c>
      <c r="G178" s="103">
        <v>1</v>
      </c>
      <c r="H178" t="s">
        <v>54</v>
      </c>
      <c r="I178" s="103"/>
    </row>
    <row r="179" spans="1:9" x14ac:dyDescent="0.35">
      <c r="A179" t="s">
        <v>3161</v>
      </c>
      <c r="B179" t="s">
        <v>51</v>
      </c>
      <c r="C179" t="s">
        <v>3113</v>
      </c>
      <c r="D179" t="s">
        <v>776</v>
      </c>
      <c r="E179" s="103">
        <v>3.8946911686896388E-2</v>
      </c>
      <c r="F179" s="103">
        <v>677931</v>
      </c>
      <c r="G179" s="103">
        <v>1</v>
      </c>
      <c r="H179" t="s">
        <v>54</v>
      </c>
      <c r="I179" s="103"/>
    </row>
    <row r="180" spans="1:9" x14ac:dyDescent="0.35">
      <c r="A180" t="s">
        <v>3162</v>
      </c>
      <c r="B180" t="s">
        <v>51</v>
      </c>
      <c r="C180" t="s">
        <v>3115</v>
      </c>
      <c r="D180" t="s">
        <v>40</v>
      </c>
      <c r="E180" s="103">
        <v>7.448163765770352E-2</v>
      </c>
      <c r="F180" s="103">
        <v>677931</v>
      </c>
      <c r="G180" s="103">
        <v>1</v>
      </c>
      <c r="H180" t="s">
        <v>54</v>
      </c>
      <c r="I180" s="103"/>
    </row>
    <row r="181" spans="1:9" x14ac:dyDescent="0.35">
      <c r="A181" t="s">
        <v>5136</v>
      </c>
      <c r="B181" t="s">
        <v>51</v>
      </c>
      <c r="C181" t="s">
        <v>3115</v>
      </c>
      <c r="D181" t="s">
        <v>5070</v>
      </c>
      <c r="E181" s="103">
        <v>7.4483180311988209E-2</v>
      </c>
      <c r="F181" s="103">
        <v>677931</v>
      </c>
      <c r="G181" s="103">
        <v>1</v>
      </c>
      <c r="H181" t="s">
        <v>54</v>
      </c>
      <c r="I181" s="103"/>
    </row>
    <row r="182" spans="1:9" x14ac:dyDescent="0.35">
      <c r="A182" t="s">
        <v>5137</v>
      </c>
      <c r="B182" t="s">
        <v>51</v>
      </c>
      <c r="C182" t="s">
        <v>3115</v>
      </c>
      <c r="D182" t="s">
        <v>5071</v>
      </c>
      <c r="E182" s="103">
        <v>7.448163765770352E-2</v>
      </c>
      <c r="F182" s="103">
        <v>677931</v>
      </c>
      <c r="G182" s="103">
        <v>1</v>
      </c>
      <c r="H182" t="s">
        <v>54</v>
      </c>
      <c r="I182" s="103"/>
    </row>
    <row r="183" spans="1:9" x14ac:dyDescent="0.35">
      <c r="A183" t="s">
        <v>5138</v>
      </c>
      <c r="B183" t="s">
        <v>51</v>
      </c>
      <c r="C183" t="s">
        <v>3115</v>
      </c>
      <c r="D183" t="s">
        <v>5072</v>
      </c>
      <c r="E183" s="103">
        <v>7.4483030100377087E-2</v>
      </c>
      <c r="F183" s="103">
        <v>677931</v>
      </c>
      <c r="G183" s="103">
        <v>1</v>
      </c>
      <c r="H183" t="s">
        <v>54</v>
      </c>
      <c r="I183" s="103"/>
    </row>
    <row r="184" spans="1:9" x14ac:dyDescent="0.35">
      <c r="A184" t="s">
        <v>3163</v>
      </c>
      <c r="B184" t="s">
        <v>51</v>
      </c>
      <c r="C184" t="s">
        <v>3115</v>
      </c>
      <c r="D184" t="s">
        <v>42</v>
      </c>
      <c r="E184" s="103">
        <v>6.0119092150383184E-2</v>
      </c>
      <c r="F184" s="103">
        <v>677931</v>
      </c>
      <c r="G184" s="103">
        <v>1</v>
      </c>
      <c r="H184" t="s">
        <v>54</v>
      </c>
      <c r="I184" s="103"/>
    </row>
    <row r="185" spans="1:9" x14ac:dyDescent="0.35">
      <c r="A185" t="s">
        <v>3164</v>
      </c>
      <c r="B185" t="s">
        <v>51</v>
      </c>
      <c r="C185" t="s">
        <v>3115</v>
      </c>
      <c r="D185" t="s">
        <v>1767</v>
      </c>
      <c r="E185" s="103">
        <v>5.8582787343040475E-2</v>
      </c>
      <c r="F185" s="103">
        <v>677931</v>
      </c>
      <c r="G185" s="103">
        <v>1</v>
      </c>
      <c r="H185" t="s">
        <v>54</v>
      </c>
      <c r="I185" s="103"/>
    </row>
    <row r="186" spans="1:9" x14ac:dyDescent="0.35">
      <c r="A186" t="s">
        <v>3165</v>
      </c>
      <c r="B186" t="s">
        <v>51</v>
      </c>
      <c r="C186" t="s">
        <v>3115</v>
      </c>
      <c r="D186" t="s">
        <v>1768</v>
      </c>
      <c r="E186" s="103">
        <v>8.3461050520558591E-3</v>
      </c>
      <c r="F186" s="103">
        <v>677931</v>
      </c>
      <c r="G186" s="103">
        <v>1</v>
      </c>
      <c r="H186" t="s">
        <v>54</v>
      </c>
      <c r="I186" s="103"/>
    </row>
    <row r="187" spans="1:9" x14ac:dyDescent="0.35">
      <c r="A187" t="s">
        <v>3166</v>
      </c>
      <c r="B187" t="s">
        <v>51</v>
      </c>
      <c r="C187" t="s">
        <v>3115</v>
      </c>
      <c r="D187" t="s">
        <v>340</v>
      </c>
      <c r="E187" s="103">
        <v>5.4553184940193886E-2</v>
      </c>
      <c r="F187" s="103">
        <v>677931</v>
      </c>
      <c r="G187" s="103">
        <v>1</v>
      </c>
      <c r="H187" t="s">
        <v>54</v>
      </c>
      <c r="I187" s="103"/>
    </row>
    <row r="188" spans="1:9" x14ac:dyDescent="0.35">
      <c r="A188" t="s">
        <v>3167</v>
      </c>
      <c r="B188" t="s">
        <v>51</v>
      </c>
      <c r="C188" t="s">
        <v>3115</v>
      </c>
      <c r="D188" t="s">
        <v>777</v>
      </c>
      <c r="E188" s="103">
        <v>2.0962184890795984E-2</v>
      </c>
      <c r="F188" s="103">
        <v>677931</v>
      </c>
      <c r="G188" s="103">
        <v>1</v>
      </c>
      <c r="H188" t="s">
        <v>54</v>
      </c>
      <c r="I188" s="103"/>
    </row>
    <row r="189" spans="1:9" x14ac:dyDescent="0.35">
      <c r="A189" t="s">
        <v>3168</v>
      </c>
      <c r="B189" t="s">
        <v>51</v>
      </c>
      <c r="C189" t="s">
        <v>3115</v>
      </c>
      <c r="D189" t="s">
        <v>776</v>
      </c>
      <c r="E189" s="103">
        <v>4.515029543591087E-2</v>
      </c>
      <c r="F189" s="103">
        <v>677931</v>
      </c>
      <c r="G189" s="103">
        <v>1</v>
      </c>
      <c r="H189" t="s">
        <v>54</v>
      </c>
      <c r="I189" s="103"/>
    </row>
    <row r="190" spans="1:9" x14ac:dyDescent="0.35">
      <c r="A190" t="s">
        <v>828</v>
      </c>
      <c r="B190" t="s">
        <v>51</v>
      </c>
      <c r="C190" t="s">
        <v>40</v>
      </c>
      <c r="D190" t="s">
        <v>40</v>
      </c>
      <c r="E190" s="103">
        <v>1</v>
      </c>
      <c r="F190" s="103">
        <v>677931</v>
      </c>
      <c r="G190" s="103">
        <v>1</v>
      </c>
      <c r="H190" t="s">
        <v>54</v>
      </c>
      <c r="I190" s="103"/>
    </row>
    <row r="191" spans="1:9" x14ac:dyDescent="0.35">
      <c r="A191" t="s">
        <v>5139</v>
      </c>
      <c r="B191" t="s">
        <v>51</v>
      </c>
      <c r="C191" t="s">
        <v>40</v>
      </c>
      <c r="D191" t="s">
        <v>5070</v>
      </c>
      <c r="E191" s="103">
        <v>0.99950831293930686</v>
      </c>
      <c r="F191" s="103">
        <v>677931</v>
      </c>
      <c r="G191" s="103">
        <v>1</v>
      </c>
      <c r="H191" t="s">
        <v>54</v>
      </c>
      <c r="I191" s="103"/>
    </row>
    <row r="192" spans="1:9" x14ac:dyDescent="0.35">
      <c r="A192" t="s">
        <v>5140</v>
      </c>
      <c r="B192" t="s">
        <v>51</v>
      </c>
      <c r="C192" t="s">
        <v>40</v>
      </c>
      <c r="D192" t="s">
        <v>5071</v>
      </c>
      <c r="E192" s="103">
        <v>0.9994774528659095</v>
      </c>
      <c r="F192" s="103">
        <v>677931</v>
      </c>
      <c r="G192" s="103">
        <v>1</v>
      </c>
      <c r="H192" t="s">
        <v>54</v>
      </c>
      <c r="I192" s="103"/>
    </row>
    <row r="193" spans="1:9" x14ac:dyDescent="0.35">
      <c r="A193" t="s">
        <v>5141</v>
      </c>
      <c r="B193" t="s">
        <v>51</v>
      </c>
      <c r="C193" t="s">
        <v>40</v>
      </c>
      <c r="D193" t="s">
        <v>5072</v>
      </c>
      <c r="E193" s="103">
        <v>0.99950189075989404</v>
      </c>
      <c r="F193" s="103">
        <v>677931</v>
      </c>
      <c r="G193" s="103">
        <v>1</v>
      </c>
      <c r="H193" t="s">
        <v>54</v>
      </c>
      <c r="I193" s="103"/>
    </row>
    <row r="194" spans="1:9" x14ac:dyDescent="0.35">
      <c r="A194" t="s">
        <v>826</v>
      </c>
      <c r="B194" t="s">
        <v>51</v>
      </c>
      <c r="C194" t="s">
        <v>40</v>
      </c>
      <c r="D194" t="s">
        <v>42</v>
      </c>
      <c r="E194" s="103">
        <v>0.88810914338575841</v>
      </c>
      <c r="F194" s="103">
        <v>677931</v>
      </c>
      <c r="G194" s="103">
        <v>1</v>
      </c>
      <c r="H194" t="s">
        <v>54</v>
      </c>
      <c r="I194" s="103"/>
    </row>
    <row r="195" spans="1:9" x14ac:dyDescent="0.35">
      <c r="A195" t="s">
        <v>1787</v>
      </c>
      <c r="B195" t="s">
        <v>51</v>
      </c>
      <c r="C195" t="s">
        <v>40</v>
      </c>
      <c r="D195" t="s">
        <v>1767</v>
      </c>
      <c r="E195" s="103">
        <v>0.86975025988643662</v>
      </c>
      <c r="F195" s="103">
        <v>677931</v>
      </c>
      <c r="G195" s="103">
        <v>1</v>
      </c>
      <c r="H195" t="s">
        <v>54</v>
      </c>
      <c r="I195" s="103"/>
    </row>
    <row r="196" spans="1:9" x14ac:dyDescent="0.35">
      <c r="A196" t="s">
        <v>1788</v>
      </c>
      <c r="B196" t="s">
        <v>51</v>
      </c>
      <c r="C196" t="s">
        <v>40</v>
      </c>
      <c r="D196" t="s">
        <v>1768</v>
      </c>
      <c r="E196" s="103">
        <v>0.20121150340983252</v>
      </c>
      <c r="F196" s="103">
        <v>677931</v>
      </c>
      <c r="G196" s="103">
        <v>1</v>
      </c>
      <c r="H196" t="s">
        <v>54</v>
      </c>
      <c r="I196" s="103"/>
    </row>
    <row r="197" spans="1:9" x14ac:dyDescent="0.35">
      <c r="A197" t="s">
        <v>827</v>
      </c>
      <c r="B197" t="s">
        <v>51</v>
      </c>
      <c r="C197" t="s">
        <v>40</v>
      </c>
      <c r="D197" t="s">
        <v>340</v>
      </c>
      <c r="E197" s="103">
        <v>0.7878453670363107</v>
      </c>
      <c r="F197" s="103">
        <v>677931</v>
      </c>
      <c r="G197" s="103">
        <v>1</v>
      </c>
      <c r="H197" t="s">
        <v>54</v>
      </c>
      <c r="I197" s="103"/>
    </row>
    <row r="198" spans="1:9" x14ac:dyDescent="0.35">
      <c r="A198" t="s">
        <v>466</v>
      </c>
      <c r="B198" t="s">
        <v>51</v>
      </c>
      <c r="C198" t="s">
        <v>40</v>
      </c>
      <c r="D198" t="s">
        <v>777</v>
      </c>
      <c r="E198" s="103">
        <v>0.34132452054357054</v>
      </c>
      <c r="F198" s="103">
        <v>677931</v>
      </c>
      <c r="G198" s="103">
        <v>1</v>
      </c>
      <c r="H198" t="s">
        <v>54</v>
      </c>
      <c r="I198" s="103"/>
    </row>
    <row r="199" spans="1:9" x14ac:dyDescent="0.35">
      <c r="A199" t="s">
        <v>470</v>
      </c>
      <c r="B199" t="s">
        <v>51</v>
      </c>
      <c r="C199" t="s">
        <v>40</v>
      </c>
      <c r="D199" t="s">
        <v>776</v>
      </c>
      <c r="E199" s="103">
        <v>0.73998424373583949</v>
      </c>
      <c r="F199" s="103">
        <v>677931</v>
      </c>
      <c r="G199" s="103">
        <v>1</v>
      </c>
      <c r="H199" t="s">
        <v>54</v>
      </c>
      <c r="I199" s="103"/>
    </row>
    <row r="200" spans="1:9" x14ac:dyDescent="0.35">
      <c r="A200" t="s">
        <v>5142</v>
      </c>
      <c r="B200" t="s">
        <v>51</v>
      </c>
      <c r="C200" t="s">
        <v>5070</v>
      </c>
      <c r="D200" t="s">
        <v>40</v>
      </c>
      <c r="E200" s="103">
        <v>0.99909473900199119</v>
      </c>
      <c r="F200" s="103">
        <v>677931</v>
      </c>
      <c r="G200" s="103">
        <v>1</v>
      </c>
      <c r="H200" t="s">
        <v>54</v>
      </c>
      <c r="I200" s="103"/>
    </row>
    <row r="201" spans="1:9" x14ac:dyDescent="0.35">
      <c r="A201" t="s">
        <v>5143</v>
      </c>
      <c r="B201" t="s">
        <v>51</v>
      </c>
      <c r="C201" t="s">
        <v>5070</v>
      </c>
      <c r="D201" t="s">
        <v>5070</v>
      </c>
      <c r="E201" s="103">
        <v>1</v>
      </c>
      <c r="F201" s="103">
        <v>677931</v>
      </c>
      <c r="G201" s="103">
        <v>1</v>
      </c>
      <c r="H201" t="s">
        <v>54</v>
      </c>
      <c r="I201" s="103"/>
    </row>
    <row r="202" spans="1:9" x14ac:dyDescent="0.35">
      <c r="A202" t="s">
        <v>5144</v>
      </c>
      <c r="B202" t="s">
        <v>51</v>
      </c>
      <c r="C202" t="s">
        <v>5070</v>
      </c>
      <c r="D202" t="s">
        <v>5071</v>
      </c>
      <c r="E202" s="103">
        <v>0.99997049910528868</v>
      </c>
      <c r="F202" s="103">
        <v>677931</v>
      </c>
      <c r="G202" s="103">
        <v>1</v>
      </c>
      <c r="H202" t="s">
        <v>54</v>
      </c>
      <c r="I202" s="103"/>
    </row>
    <row r="203" spans="1:9" x14ac:dyDescent="0.35">
      <c r="A203" t="s">
        <v>5145</v>
      </c>
      <c r="B203" t="s">
        <v>51</v>
      </c>
      <c r="C203" t="s">
        <v>5070</v>
      </c>
      <c r="D203" t="s">
        <v>5072</v>
      </c>
      <c r="E203" s="103">
        <v>0.99999360070487364</v>
      </c>
      <c r="F203" s="103">
        <v>677931</v>
      </c>
      <c r="G203" s="103">
        <v>1</v>
      </c>
      <c r="H203" t="s">
        <v>54</v>
      </c>
      <c r="I203" s="103"/>
    </row>
    <row r="204" spans="1:9" x14ac:dyDescent="0.35">
      <c r="A204" t="s">
        <v>5146</v>
      </c>
      <c r="B204" t="s">
        <v>51</v>
      </c>
      <c r="C204" t="s">
        <v>5070</v>
      </c>
      <c r="D204" t="s">
        <v>42</v>
      </c>
      <c r="E204" s="103">
        <v>0.88860314703585286</v>
      </c>
      <c r="F204" s="103">
        <v>677931</v>
      </c>
      <c r="G204" s="103">
        <v>1</v>
      </c>
      <c r="H204" t="s">
        <v>54</v>
      </c>
      <c r="I204" s="103"/>
    </row>
    <row r="205" spans="1:9" x14ac:dyDescent="0.35">
      <c r="A205" t="s">
        <v>5147</v>
      </c>
      <c r="B205" t="s">
        <v>51</v>
      </c>
      <c r="C205" t="s">
        <v>5070</v>
      </c>
      <c r="D205" t="s">
        <v>1767</v>
      </c>
      <c r="E205" s="103">
        <v>0.87024458965534202</v>
      </c>
      <c r="F205" s="103">
        <v>677931</v>
      </c>
      <c r="G205" s="103">
        <v>1</v>
      </c>
      <c r="H205" t="s">
        <v>54</v>
      </c>
      <c r="I205" s="103"/>
    </row>
    <row r="206" spans="1:9" x14ac:dyDescent="0.35">
      <c r="A206" t="s">
        <v>5148</v>
      </c>
      <c r="B206" t="s">
        <v>51</v>
      </c>
      <c r="C206" t="s">
        <v>5070</v>
      </c>
      <c r="D206" t="s">
        <v>1768</v>
      </c>
      <c r="E206" s="103">
        <v>0.20227289082640226</v>
      </c>
      <c r="F206" s="103">
        <v>677931</v>
      </c>
      <c r="G206" s="103">
        <v>1</v>
      </c>
      <c r="H206" t="s">
        <v>54</v>
      </c>
      <c r="I206" s="103"/>
    </row>
    <row r="207" spans="1:9" x14ac:dyDescent="0.35">
      <c r="A207" t="s">
        <v>5149</v>
      </c>
      <c r="B207" t="s">
        <v>51</v>
      </c>
      <c r="C207" t="s">
        <v>5070</v>
      </c>
      <c r="D207" t="s">
        <v>340</v>
      </c>
      <c r="E207" s="103">
        <v>0.78781074234127635</v>
      </c>
      <c r="F207" s="103">
        <v>677931</v>
      </c>
      <c r="G207" s="103">
        <v>1</v>
      </c>
      <c r="H207" t="s">
        <v>54</v>
      </c>
      <c r="I207" s="103"/>
    </row>
    <row r="208" spans="1:9" x14ac:dyDescent="0.35">
      <c r="A208" t="s">
        <v>5150</v>
      </c>
      <c r="B208" t="s">
        <v>51</v>
      </c>
      <c r="C208" t="s">
        <v>5070</v>
      </c>
      <c r="D208" t="s">
        <v>777</v>
      </c>
      <c r="E208" s="103">
        <v>0.34110261094824956</v>
      </c>
      <c r="F208" s="103">
        <v>677931</v>
      </c>
      <c r="G208" s="103">
        <v>1</v>
      </c>
      <c r="H208" t="s">
        <v>54</v>
      </c>
      <c r="I208" s="103"/>
    </row>
    <row r="209" spans="1:9" x14ac:dyDescent="0.35">
      <c r="A209" t="s">
        <v>5151</v>
      </c>
      <c r="B209" t="s">
        <v>51</v>
      </c>
      <c r="C209" t="s">
        <v>5070</v>
      </c>
      <c r="D209" t="s">
        <v>776</v>
      </c>
      <c r="E209" s="103">
        <v>0.73939823121322124</v>
      </c>
      <c r="F209" s="103">
        <v>677931</v>
      </c>
      <c r="G209" s="103">
        <v>1</v>
      </c>
      <c r="H209" t="s">
        <v>54</v>
      </c>
      <c r="I209" s="103"/>
    </row>
    <row r="210" spans="1:9" x14ac:dyDescent="0.35">
      <c r="A210" t="s">
        <v>5152</v>
      </c>
      <c r="B210" t="s">
        <v>51</v>
      </c>
      <c r="C210" t="s">
        <v>5071</v>
      </c>
      <c r="D210" t="s">
        <v>40</v>
      </c>
      <c r="E210" s="103">
        <v>0.99912423989670252</v>
      </c>
      <c r="F210" s="103">
        <v>677931</v>
      </c>
      <c r="G210" s="103">
        <v>1</v>
      </c>
      <c r="H210" t="s">
        <v>54</v>
      </c>
      <c r="I210" s="103"/>
    </row>
    <row r="211" spans="1:9" x14ac:dyDescent="0.35">
      <c r="A211" t="s">
        <v>5153</v>
      </c>
      <c r="B211" t="s">
        <v>51</v>
      </c>
      <c r="C211" t="s">
        <v>5071</v>
      </c>
      <c r="D211" t="s">
        <v>5070</v>
      </c>
      <c r="E211" s="103">
        <v>1.0000308600733974</v>
      </c>
      <c r="F211" s="103">
        <v>677931</v>
      </c>
      <c r="G211" s="103">
        <v>1</v>
      </c>
      <c r="H211" t="s">
        <v>54</v>
      </c>
      <c r="I211" s="103"/>
    </row>
    <row r="212" spans="1:9" x14ac:dyDescent="0.35">
      <c r="A212" t="s">
        <v>5154</v>
      </c>
      <c r="B212" t="s">
        <v>51</v>
      </c>
      <c r="C212" t="s">
        <v>5071</v>
      </c>
      <c r="D212" t="s">
        <v>5071</v>
      </c>
      <c r="E212" s="103">
        <v>1</v>
      </c>
      <c r="F212" s="103">
        <v>677931</v>
      </c>
      <c r="G212" s="103">
        <v>1</v>
      </c>
      <c r="H212" t="s">
        <v>54</v>
      </c>
      <c r="I212" s="103"/>
    </row>
    <row r="213" spans="1:9" x14ac:dyDescent="0.35">
      <c r="A213" t="s">
        <v>5155</v>
      </c>
      <c r="B213" t="s">
        <v>51</v>
      </c>
      <c r="C213" t="s">
        <v>5071</v>
      </c>
      <c r="D213" t="s">
        <v>5072</v>
      </c>
      <c r="E213" s="103">
        <v>1.0000244378939844</v>
      </c>
      <c r="F213" s="103">
        <v>677931</v>
      </c>
      <c r="G213" s="103">
        <v>1</v>
      </c>
      <c r="H213" t="s">
        <v>54</v>
      </c>
      <c r="I213" s="103"/>
    </row>
    <row r="214" spans="1:9" x14ac:dyDescent="0.35">
      <c r="A214" t="s">
        <v>5156</v>
      </c>
      <c r="B214" t="s">
        <v>51</v>
      </c>
      <c r="C214" t="s">
        <v>5071</v>
      </c>
      <c r="D214" t="s">
        <v>42</v>
      </c>
      <c r="E214" s="103">
        <v>0.8886306052802484</v>
      </c>
      <c r="F214" s="103">
        <v>677931</v>
      </c>
      <c r="G214" s="103">
        <v>1</v>
      </c>
      <c r="H214" t="s">
        <v>54</v>
      </c>
      <c r="I214" s="103"/>
    </row>
    <row r="215" spans="1:9" x14ac:dyDescent="0.35">
      <c r="A215" t="s">
        <v>5157</v>
      </c>
      <c r="B215" t="s">
        <v>51</v>
      </c>
      <c r="C215" t="s">
        <v>5071</v>
      </c>
      <c r="D215" t="s">
        <v>1767</v>
      </c>
      <c r="E215" s="103">
        <v>0.87027172178092671</v>
      </c>
      <c r="F215" s="103">
        <v>677931</v>
      </c>
      <c r="G215" s="103">
        <v>1</v>
      </c>
      <c r="H215" t="s">
        <v>54</v>
      </c>
      <c r="I215" s="103"/>
    </row>
    <row r="216" spans="1:9" x14ac:dyDescent="0.35">
      <c r="A216" t="s">
        <v>5158</v>
      </c>
      <c r="B216" t="s">
        <v>51</v>
      </c>
      <c r="C216" t="s">
        <v>5071</v>
      </c>
      <c r="D216" t="s">
        <v>1768</v>
      </c>
      <c r="E216" s="103">
        <v>0.20227818434604955</v>
      </c>
      <c r="F216" s="103">
        <v>677931</v>
      </c>
      <c r="G216" s="103">
        <v>1</v>
      </c>
      <c r="H216" t="s">
        <v>54</v>
      </c>
      <c r="I216" s="103"/>
    </row>
    <row r="217" spans="1:9" x14ac:dyDescent="0.35">
      <c r="A217" t="s">
        <v>5159</v>
      </c>
      <c r="B217" t="s">
        <v>51</v>
      </c>
      <c r="C217" t="s">
        <v>5071</v>
      </c>
      <c r="D217" t="s">
        <v>340</v>
      </c>
      <c r="E217" s="103">
        <v>0.7878338905294634</v>
      </c>
      <c r="F217" s="103">
        <v>677931</v>
      </c>
      <c r="G217" s="103">
        <v>1</v>
      </c>
      <c r="H217" t="s">
        <v>54</v>
      </c>
      <c r="I217" s="103"/>
    </row>
    <row r="218" spans="1:9" x14ac:dyDescent="0.35">
      <c r="A218" t="s">
        <v>5160</v>
      </c>
      <c r="B218" t="s">
        <v>51</v>
      </c>
      <c r="C218" t="s">
        <v>5071</v>
      </c>
      <c r="D218" t="s">
        <v>777</v>
      </c>
      <c r="E218" s="103">
        <v>0.3411179332456668</v>
      </c>
      <c r="F218" s="103">
        <v>677931</v>
      </c>
      <c r="G218" s="103">
        <v>1</v>
      </c>
      <c r="H218" t="s">
        <v>54</v>
      </c>
      <c r="I218" s="103"/>
    </row>
    <row r="219" spans="1:9" x14ac:dyDescent="0.35">
      <c r="A219" t="s">
        <v>5161</v>
      </c>
      <c r="B219" t="s">
        <v>51</v>
      </c>
      <c r="C219" t="s">
        <v>5071</v>
      </c>
      <c r="D219" t="s">
        <v>776</v>
      </c>
      <c r="E219" s="103">
        <v>0.7394301598441777</v>
      </c>
      <c r="F219" s="103">
        <v>677931</v>
      </c>
      <c r="G219" s="103">
        <v>1</v>
      </c>
      <c r="H219" t="s">
        <v>54</v>
      </c>
      <c r="I219" s="103"/>
    </row>
    <row r="220" spans="1:9" x14ac:dyDescent="0.35">
      <c r="A220" t="s">
        <v>5165</v>
      </c>
      <c r="B220" t="s">
        <v>51</v>
      </c>
      <c r="C220" t="s">
        <v>5072</v>
      </c>
      <c r="D220" t="s">
        <v>40</v>
      </c>
      <c r="E220" s="103">
        <v>0.99910113829711755</v>
      </c>
      <c r="F220" s="103">
        <v>677931</v>
      </c>
      <c r="G220" s="103">
        <v>1</v>
      </c>
      <c r="H220" t="s">
        <v>54</v>
      </c>
      <c r="I220" s="103"/>
    </row>
    <row r="221" spans="1:9" x14ac:dyDescent="0.35">
      <c r="A221" t="s">
        <v>5166</v>
      </c>
      <c r="B221" t="s">
        <v>51</v>
      </c>
      <c r="C221" t="s">
        <v>5072</v>
      </c>
      <c r="D221" t="s">
        <v>5070</v>
      </c>
      <c r="E221" s="103">
        <v>1.0000064221794129</v>
      </c>
      <c r="F221" s="103">
        <v>677931</v>
      </c>
      <c r="G221" s="103">
        <v>1</v>
      </c>
      <c r="H221" t="s">
        <v>54</v>
      </c>
      <c r="I221" s="103"/>
    </row>
    <row r="222" spans="1:9" x14ac:dyDescent="0.35">
      <c r="A222" t="s">
        <v>5167</v>
      </c>
      <c r="B222" t="s">
        <v>51</v>
      </c>
      <c r="C222" t="s">
        <v>5072</v>
      </c>
      <c r="D222" t="s">
        <v>5071</v>
      </c>
      <c r="E222" s="103">
        <v>0.99997689840041504</v>
      </c>
      <c r="F222" s="103">
        <v>677931</v>
      </c>
      <c r="G222" s="103">
        <v>1</v>
      </c>
      <c r="H222" t="s">
        <v>54</v>
      </c>
      <c r="I222" s="103"/>
    </row>
    <row r="223" spans="1:9" x14ac:dyDescent="0.35">
      <c r="A223" t="s">
        <v>5168</v>
      </c>
      <c r="B223" t="s">
        <v>51</v>
      </c>
      <c r="C223" t="s">
        <v>5072</v>
      </c>
      <c r="D223" t="s">
        <v>5072</v>
      </c>
      <c r="E223" s="103">
        <v>1</v>
      </c>
      <c r="F223" s="103">
        <v>677931</v>
      </c>
      <c r="G223" s="103">
        <v>1</v>
      </c>
      <c r="H223" t="s">
        <v>54</v>
      </c>
      <c r="I223" s="103"/>
    </row>
    <row r="224" spans="1:9" x14ac:dyDescent="0.35">
      <c r="A224" t="s">
        <v>5169</v>
      </c>
      <c r="B224" t="s">
        <v>51</v>
      </c>
      <c r="C224" t="s">
        <v>5072</v>
      </c>
      <c r="D224" t="s">
        <v>42</v>
      </c>
      <c r="E224" s="103">
        <v>0.88860940900830743</v>
      </c>
      <c r="F224" s="103">
        <v>677931</v>
      </c>
      <c r="G224" s="103">
        <v>1</v>
      </c>
      <c r="H224" t="s">
        <v>54</v>
      </c>
      <c r="I224" s="103"/>
    </row>
    <row r="225" spans="1:9" x14ac:dyDescent="0.35">
      <c r="A225" t="s">
        <v>5170</v>
      </c>
      <c r="B225" t="s">
        <v>51</v>
      </c>
      <c r="C225" t="s">
        <v>5072</v>
      </c>
      <c r="D225" t="s">
        <v>1767</v>
      </c>
      <c r="E225" s="103">
        <v>0.87025085162779647</v>
      </c>
      <c r="F225" s="103">
        <v>677931</v>
      </c>
      <c r="G225" s="103">
        <v>1</v>
      </c>
      <c r="H225" t="s">
        <v>54</v>
      </c>
      <c r="I225" s="103"/>
    </row>
    <row r="226" spans="1:9" x14ac:dyDescent="0.35">
      <c r="A226" t="s">
        <v>5171</v>
      </c>
      <c r="B226" t="s">
        <v>51</v>
      </c>
      <c r="C226" t="s">
        <v>5072</v>
      </c>
      <c r="D226" t="s">
        <v>1768</v>
      </c>
      <c r="E226" s="103">
        <v>0.20227471665326427</v>
      </c>
      <c r="F226" s="103">
        <v>677931</v>
      </c>
      <c r="G226" s="103">
        <v>1</v>
      </c>
      <c r="H226" t="s">
        <v>54</v>
      </c>
      <c r="I226" s="103"/>
    </row>
    <row r="227" spans="1:9" x14ac:dyDescent="0.35">
      <c r="A227" t="s">
        <v>5172</v>
      </c>
      <c r="B227" t="s">
        <v>51</v>
      </c>
      <c r="C227" t="s">
        <v>5072</v>
      </c>
      <c r="D227" t="s">
        <v>340</v>
      </c>
      <c r="E227" s="103">
        <v>0.78781725334997355</v>
      </c>
      <c r="F227" s="103">
        <v>677931</v>
      </c>
      <c r="G227" s="103">
        <v>1</v>
      </c>
      <c r="H227" t="s">
        <v>54</v>
      </c>
      <c r="I227" s="103"/>
    </row>
    <row r="228" spans="1:9" x14ac:dyDescent="0.35">
      <c r="A228" t="s">
        <v>5173</v>
      </c>
      <c r="B228" t="s">
        <v>51</v>
      </c>
      <c r="C228" t="s">
        <v>5072</v>
      </c>
      <c r="D228" t="s">
        <v>777</v>
      </c>
      <c r="E228" s="103">
        <v>0.34110531245993519</v>
      </c>
      <c r="F228" s="103">
        <v>677931</v>
      </c>
      <c r="G228" s="103">
        <v>1</v>
      </c>
      <c r="H228" t="s">
        <v>54</v>
      </c>
      <c r="I228" s="103"/>
    </row>
    <row r="229" spans="1:9" x14ac:dyDescent="0.35">
      <c r="A229" t="s">
        <v>5174</v>
      </c>
      <c r="B229" t="s">
        <v>51</v>
      </c>
      <c r="C229" t="s">
        <v>5072</v>
      </c>
      <c r="D229" t="s">
        <v>776</v>
      </c>
      <c r="E229" s="103">
        <v>0.73940389433790876</v>
      </c>
      <c r="F229" s="103">
        <v>677931</v>
      </c>
      <c r="G229" s="103">
        <v>1</v>
      </c>
      <c r="H229" t="s">
        <v>54</v>
      </c>
      <c r="I229" s="103"/>
    </row>
    <row r="230" spans="1:9" x14ac:dyDescent="0.35">
      <c r="A230" t="s">
        <v>807</v>
      </c>
      <c r="B230" t="s">
        <v>51</v>
      </c>
      <c r="C230" t="s">
        <v>42</v>
      </c>
      <c r="D230" t="s">
        <v>40</v>
      </c>
      <c r="E230" s="103">
        <v>1.1395110701774505</v>
      </c>
      <c r="F230" s="103">
        <v>677931</v>
      </c>
      <c r="G230" s="103">
        <v>1</v>
      </c>
      <c r="H230" t="s">
        <v>54</v>
      </c>
      <c r="I230" s="103"/>
    </row>
    <row r="231" spans="1:9" x14ac:dyDescent="0.35">
      <c r="A231" t="s">
        <v>5175</v>
      </c>
      <c r="B231" t="s">
        <v>51</v>
      </c>
      <c r="C231" t="s">
        <v>42</v>
      </c>
      <c r="D231" t="s">
        <v>5070</v>
      </c>
      <c r="E231" s="103">
        <v>1.1404199590822603</v>
      </c>
      <c r="F231" s="103">
        <v>677931</v>
      </c>
      <c r="G231" s="103">
        <v>1</v>
      </c>
      <c r="H231" t="s">
        <v>54</v>
      </c>
      <c r="I231" s="103"/>
    </row>
    <row r="232" spans="1:9" x14ac:dyDescent="0.35">
      <c r="A232" t="s">
        <v>5176</v>
      </c>
      <c r="B232" t="s">
        <v>51</v>
      </c>
      <c r="C232" t="s">
        <v>42</v>
      </c>
      <c r="D232" t="s">
        <v>5071</v>
      </c>
      <c r="E232" s="103">
        <v>1.1403868302807478</v>
      </c>
      <c r="F232" s="103">
        <v>677931</v>
      </c>
      <c r="G232" s="103">
        <v>1</v>
      </c>
      <c r="H232" t="s">
        <v>54</v>
      </c>
      <c r="I232" s="103"/>
    </row>
    <row r="233" spans="1:9" x14ac:dyDescent="0.35">
      <c r="A233" t="s">
        <v>5177</v>
      </c>
      <c r="B233" t="s">
        <v>51</v>
      </c>
      <c r="C233" t="s">
        <v>42</v>
      </c>
      <c r="D233" t="s">
        <v>5072</v>
      </c>
      <c r="E233" s="103">
        <v>1.140413409575523</v>
      </c>
      <c r="F233" s="103">
        <v>677931</v>
      </c>
      <c r="G233" s="103">
        <v>1</v>
      </c>
      <c r="H233" t="s">
        <v>54</v>
      </c>
      <c r="I233" s="103"/>
    </row>
    <row r="234" spans="1:9" x14ac:dyDescent="0.35">
      <c r="A234" t="s">
        <v>805</v>
      </c>
      <c r="B234" t="s">
        <v>51</v>
      </c>
      <c r="C234" t="s">
        <v>42</v>
      </c>
      <c r="D234" t="s">
        <v>42</v>
      </c>
      <c r="E234" s="103">
        <v>1</v>
      </c>
      <c r="F234" s="103">
        <v>677931</v>
      </c>
      <c r="G234" s="103">
        <v>1</v>
      </c>
      <c r="H234" t="s">
        <v>54</v>
      </c>
      <c r="I234" s="103"/>
    </row>
    <row r="235" spans="1:9" x14ac:dyDescent="0.35">
      <c r="A235" t="s">
        <v>1789</v>
      </c>
      <c r="B235" t="s">
        <v>51</v>
      </c>
      <c r="C235" t="s">
        <v>42</v>
      </c>
      <c r="D235" t="s">
        <v>1767</v>
      </c>
      <c r="E235" s="103">
        <v>0.97879876194112703</v>
      </c>
      <c r="F235" s="103">
        <v>677931</v>
      </c>
      <c r="G235" s="103">
        <v>1</v>
      </c>
      <c r="H235" t="s">
        <v>54</v>
      </c>
      <c r="I235" s="103"/>
    </row>
    <row r="236" spans="1:9" x14ac:dyDescent="0.35">
      <c r="A236" t="s">
        <v>1790</v>
      </c>
      <c r="B236" t="s">
        <v>51</v>
      </c>
      <c r="C236" t="s">
        <v>42</v>
      </c>
      <c r="D236" t="s">
        <v>1768</v>
      </c>
      <c r="E236" s="103">
        <v>0.21803675366388911</v>
      </c>
      <c r="F236" s="103">
        <v>677931</v>
      </c>
      <c r="G236" s="103">
        <v>1</v>
      </c>
      <c r="H236" t="s">
        <v>54</v>
      </c>
      <c r="I236" s="103"/>
    </row>
    <row r="237" spans="1:9" x14ac:dyDescent="0.35">
      <c r="A237" t="s">
        <v>806</v>
      </c>
      <c r="B237" t="s">
        <v>51</v>
      </c>
      <c r="C237" t="s">
        <v>42</v>
      </c>
      <c r="D237" t="s">
        <v>340</v>
      </c>
      <c r="E237" s="103">
        <v>0.88926673308713977</v>
      </c>
      <c r="F237" s="103">
        <v>677931</v>
      </c>
      <c r="G237" s="103">
        <v>1</v>
      </c>
      <c r="H237" t="s">
        <v>54</v>
      </c>
      <c r="I237" s="103"/>
    </row>
    <row r="238" spans="1:9" x14ac:dyDescent="0.35">
      <c r="A238" t="s">
        <v>440</v>
      </c>
      <c r="B238" t="s">
        <v>51</v>
      </c>
      <c r="C238" t="s">
        <v>42</v>
      </c>
      <c r="D238" t="s">
        <v>777</v>
      </c>
      <c r="E238" s="103">
        <v>0.38044726223034742</v>
      </c>
      <c r="F238" s="103">
        <v>677931</v>
      </c>
      <c r="G238" s="103">
        <v>1</v>
      </c>
      <c r="H238" t="s">
        <v>54</v>
      </c>
      <c r="I238" s="103"/>
    </row>
    <row r="239" spans="1:9" x14ac:dyDescent="0.35">
      <c r="A239" t="s">
        <v>444</v>
      </c>
      <c r="B239" t="s">
        <v>51</v>
      </c>
      <c r="C239" t="s">
        <v>42</v>
      </c>
      <c r="D239" t="s">
        <v>776</v>
      </c>
      <c r="E239" s="103">
        <v>0.82390768217682075</v>
      </c>
      <c r="F239" s="103">
        <v>677931</v>
      </c>
      <c r="G239" s="103">
        <v>1</v>
      </c>
      <c r="H239" t="s">
        <v>54</v>
      </c>
      <c r="I239" s="103"/>
    </row>
    <row r="240" spans="1:9" x14ac:dyDescent="0.35">
      <c r="A240" t="s">
        <v>1791</v>
      </c>
      <c r="B240" t="s">
        <v>51</v>
      </c>
      <c r="C240" t="s">
        <v>1767</v>
      </c>
      <c r="D240" t="s">
        <v>40</v>
      </c>
      <c r="E240" s="103">
        <v>1.1666376372002392</v>
      </c>
      <c r="F240" s="103">
        <v>677931</v>
      </c>
      <c r="G240" s="103">
        <v>1</v>
      </c>
      <c r="H240" t="s">
        <v>54</v>
      </c>
      <c r="I240" s="103"/>
    </row>
    <row r="241" spans="1:9" x14ac:dyDescent="0.35">
      <c r="A241" t="s">
        <v>5178</v>
      </c>
      <c r="B241" t="s">
        <v>51</v>
      </c>
      <c r="C241" t="s">
        <v>1767</v>
      </c>
      <c r="D241" t="s">
        <v>5070</v>
      </c>
      <c r="E241" s="103">
        <v>1.1675469414353992</v>
      </c>
      <c r="F241" s="103">
        <v>677931</v>
      </c>
      <c r="G241" s="103">
        <v>1</v>
      </c>
      <c r="H241" t="s">
        <v>54</v>
      </c>
      <c r="I241" s="103"/>
    </row>
    <row r="242" spans="1:9" x14ac:dyDescent="0.35">
      <c r="A242" t="s">
        <v>5179</v>
      </c>
      <c r="B242" t="s">
        <v>51</v>
      </c>
      <c r="C242" t="s">
        <v>1767</v>
      </c>
      <c r="D242" t="s">
        <v>5071</v>
      </c>
      <c r="E242" s="103">
        <v>1.1675133973035365</v>
      </c>
      <c r="F242" s="103">
        <v>677931</v>
      </c>
      <c r="G242" s="103">
        <v>1</v>
      </c>
      <c r="H242" t="s">
        <v>54</v>
      </c>
      <c r="I242" s="103"/>
    </row>
    <row r="243" spans="1:9" x14ac:dyDescent="0.35">
      <c r="A243" t="s">
        <v>5180</v>
      </c>
      <c r="B243" t="s">
        <v>51</v>
      </c>
      <c r="C243" t="s">
        <v>1767</v>
      </c>
      <c r="D243" t="s">
        <v>5072</v>
      </c>
      <c r="E243" s="103">
        <v>1.1675403919286615</v>
      </c>
      <c r="F243" s="103">
        <v>677931</v>
      </c>
      <c r="G243" s="103">
        <v>1</v>
      </c>
      <c r="H243" t="s">
        <v>54</v>
      </c>
      <c r="I243" s="103"/>
    </row>
    <row r="244" spans="1:9" x14ac:dyDescent="0.35">
      <c r="A244" t="s">
        <v>1792</v>
      </c>
      <c r="B244" t="s">
        <v>51</v>
      </c>
      <c r="C244" t="s">
        <v>1767</v>
      </c>
      <c r="D244" t="s">
        <v>42</v>
      </c>
      <c r="E244" s="103">
        <v>1.0229538586366174</v>
      </c>
      <c r="F244" s="103">
        <v>677931</v>
      </c>
      <c r="G244" s="103">
        <v>1</v>
      </c>
      <c r="H244" t="s">
        <v>54</v>
      </c>
      <c r="I244" s="103"/>
    </row>
    <row r="245" spans="1:9" x14ac:dyDescent="0.35">
      <c r="A245" t="s">
        <v>1793</v>
      </c>
      <c r="B245" t="s">
        <v>51</v>
      </c>
      <c r="C245" t="s">
        <v>1767</v>
      </c>
      <c r="D245" t="s">
        <v>1767</v>
      </c>
      <c r="E245" s="103">
        <v>1</v>
      </c>
      <c r="F245" s="103">
        <v>677931</v>
      </c>
      <c r="G245" s="103">
        <v>1</v>
      </c>
      <c r="H245" t="s">
        <v>54</v>
      </c>
      <c r="I245" s="103"/>
    </row>
    <row r="246" spans="1:9" x14ac:dyDescent="0.35">
      <c r="A246" t="s">
        <v>1794</v>
      </c>
      <c r="B246" t="s">
        <v>51</v>
      </c>
      <c r="C246" t="s">
        <v>1767</v>
      </c>
      <c r="D246" t="s">
        <v>1768</v>
      </c>
      <c r="E246" s="103">
        <v>0.22211623482706913</v>
      </c>
      <c r="F246" s="103">
        <v>677931</v>
      </c>
      <c r="G246" s="103">
        <v>1</v>
      </c>
      <c r="H246" t="s">
        <v>54</v>
      </c>
      <c r="I246" s="103"/>
    </row>
    <row r="247" spans="1:9" x14ac:dyDescent="0.35">
      <c r="A247" t="s">
        <v>1795</v>
      </c>
      <c r="B247" t="s">
        <v>51</v>
      </c>
      <c r="C247" t="s">
        <v>1767</v>
      </c>
      <c r="D247" t="s">
        <v>340</v>
      </c>
      <c r="E247" s="103">
        <v>0.90853325487473846</v>
      </c>
      <c r="F247" s="103">
        <v>677931</v>
      </c>
      <c r="G247" s="103">
        <v>1</v>
      </c>
      <c r="H247" t="s">
        <v>54</v>
      </c>
      <c r="I247" s="103"/>
    </row>
    <row r="248" spans="1:9" x14ac:dyDescent="0.35">
      <c r="A248" t="s">
        <v>1796</v>
      </c>
      <c r="B248" t="s">
        <v>51</v>
      </c>
      <c r="C248" t="s">
        <v>1767</v>
      </c>
      <c r="D248" t="s">
        <v>777</v>
      </c>
      <c r="E248" s="103">
        <v>0.3882832344242822</v>
      </c>
      <c r="F248" s="103">
        <v>677931</v>
      </c>
      <c r="G248" s="103">
        <v>1</v>
      </c>
      <c r="H248" t="s">
        <v>54</v>
      </c>
      <c r="I248" s="103"/>
    </row>
    <row r="249" spans="1:9" x14ac:dyDescent="0.35">
      <c r="A249" t="s">
        <v>1797</v>
      </c>
      <c r="B249" t="s">
        <v>51</v>
      </c>
      <c r="C249" t="s">
        <v>1767</v>
      </c>
      <c r="D249" t="s">
        <v>776</v>
      </c>
      <c r="E249" s="103">
        <v>0.84108430221696928</v>
      </c>
      <c r="F249" s="103">
        <v>677931</v>
      </c>
      <c r="G249" s="103">
        <v>1</v>
      </c>
      <c r="H249" t="s">
        <v>54</v>
      </c>
      <c r="I249" s="103"/>
    </row>
    <row r="250" spans="1:9" x14ac:dyDescent="0.35">
      <c r="A250" t="s">
        <v>1798</v>
      </c>
      <c r="B250" t="s">
        <v>51</v>
      </c>
      <c r="C250" t="s">
        <v>1768</v>
      </c>
      <c r="D250" t="s">
        <v>40</v>
      </c>
      <c r="E250" s="103">
        <v>7.3740726622793069</v>
      </c>
      <c r="F250" s="103">
        <v>677931</v>
      </c>
      <c r="G250" s="103">
        <v>1</v>
      </c>
      <c r="H250" t="s">
        <v>54</v>
      </c>
      <c r="I250" s="103"/>
    </row>
    <row r="251" spans="1:9" x14ac:dyDescent="0.35">
      <c r="A251" t="s">
        <v>5181</v>
      </c>
      <c r="B251" t="s">
        <v>51</v>
      </c>
      <c r="C251" t="s">
        <v>1768</v>
      </c>
      <c r="D251" t="s">
        <v>5070</v>
      </c>
      <c r="E251" s="103">
        <v>7.3746828040519956</v>
      </c>
      <c r="F251" s="103">
        <v>677931</v>
      </c>
      <c r="G251" s="103">
        <v>1</v>
      </c>
      <c r="H251" t="s">
        <v>54</v>
      </c>
      <c r="I251" s="103"/>
    </row>
    <row r="252" spans="1:9" x14ac:dyDescent="0.35">
      <c r="A252" t="s">
        <v>5182</v>
      </c>
      <c r="B252" t="s">
        <v>51</v>
      </c>
      <c r="C252" t="s">
        <v>1768</v>
      </c>
      <c r="D252" t="s">
        <v>5071</v>
      </c>
      <c r="E252" s="103">
        <v>7.3744985800420961</v>
      </c>
      <c r="F252" s="103">
        <v>677931</v>
      </c>
      <c r="G252" s="103">
        <v>1</v>
      </c>
      <c r="H252" t="s">
        <v>54</v>
      </c>
      <c r="I252" s="103"/>
    </row>
    <row r="253" spans="1:9" x14ac:dyDescent="0.35">
      <c r="A253" t="s">
        <v>5183</v>
      </c>
      <c r="B253" t="s">
        <v>51</v>
      </c>
      <c r="C253" t="s">
        <v>1768</v>
      </c>
      <c r="D253" t="s">
        <v>5072</v>
      </c>
      <c r="E253" s="103">
        <v>7.3746602073998027</v>
      </c>
      <c r="F253" s="103">
        <v>677931</v>
      </c>
      <c r="G253" s="103">
        <v>1</v>
      </c>
      <c r="H253" t="s">
        <v>54</v>
      </c>
      <c r="I253" s="103"/>
    </row>
    <row r="254" spans="1:9" x14ac:dyDescent="0.35">
      <c r="A254" t="s">
        <v>1799</v>
      </c>
      <c r="B254" t="s">
        <v>51</v>
      </c>
      <c r="C254" t="s">
        <v>1768</v>
      </c>
      <c r="D254" t="s">
        <v>42</v>
      </c>
      <c r="E254" s="103">
        <v>6.3201268237794945</v>
      </c>
      <c r="F254" s="103">
        <v>677931</v>
      </c>
      <c r="G254" s="103">
        <v>1</v>
      </c>
      <c r="H254" t="s">
        <v>54</v>
      </c>
      <c r="I254" s="103"/>
    </row>
    <row r="255" spans="1:9" x14ac:dyDescent="0.35">
      <c r="A255" t="s">
        <v>1800</v>
      </c>
      <c r="B255" t="s">
        <v>51</v>
      </c>
      <c r="C255" t="s">
        <v>1768</v>
      </c>
      <c r="D255" t="s">
        <v>1767</v>
      </c>
      <c r="E255" s="103">
        <v>6.169757783473468</v>
      </c>
      <c r="F255" s="103">
        <v>677931</v>
      </c>
      <c r="G255" s="103">
        <v>1</v>
      </c>
      <c r="H255" t="s">
        <v>54</v>
      </c>
      <c r="I255" s="103"/>
    </row>
    <row r="256" spans="1:9" x14ac:dyDescent="0.35">
      <c r="A256" t="s">
        <v>1801</v>
      </c>
      <c r="B256" t="s">
        <v>51</v>
      </c>
      <c r="C256" t="s">
        <v>1768</v>
      </c>
      <c r="D256" t="s">
        <v>1768</v>
      </c>
      <c r="E256" s="103">
        <v>1</v>
      </c>
      <c r="F256" s="103">
        <v>677931</v>
      </c>
      <c r="G256" s="103">
        <v>1</v>
      </c>
      <c r="H256" t="s">
        <v>54</v>
      </c>
      <c r="I256" s="103"/>
    </row>
    <row r="257" spans="1:9" x14ac:dyDescent="0.35">
      <c r="A257" t="s">
        <v>1802</v>
      </c>
      <c r="B257" t="s">
        <v>51</v>
      </c>
      <c r="C257" t="s">
        <v>1768</v>
      </c>
      <c r="D257" t="s">
        <v>340</v>
      </c>
      <c r="E257" s="103">
        <v>5.5223379743015295</v>
      </c>
      <c r="F257" s="103">
        <v>677931</v>
      </c>
      <c r="G257" s="103">
        <v>1</v>
      </c>
      <c r="H257" t="s">
        <v>54</v>
      </c>
      <c r="I257" s="103"/>
    </row>
    <row r="258" spans="1:9" x14ac:dyDescent="0.35">
      <c r="A258" t="s">
        <v>1803</v>
      </c>
      <c r="B258" t="s">
        <v>51</v>
      </c>
      <c r="C258" t="s">
        <v>1768</v>
      </c>
      <c r="D258" t="s">
        <v>777</v>
      </c>
      <c r="E258" s="103">
        <v>2.1553205364902088</v>
      </c>
      <c r="F258" s="103">
        <v>677931</v>
      </c>
      <c r="G258" s="103">
        <v>1</v>
      </c>
      <c r="H258" t="s">
        <v>54</v>
      </c>
      <c r="I258" s="103"/>
    </row>
    <row r="259" spans="1:9" x14ac:dyDescent="0.35">
      <c r="A259" t="s">
        <v>1804</v>
      </c>
      <c r="B259" t="s">
        <v>51</v>
      </c>
      <c r="C259" t="s">
        <v>1768</v>
      </c>
      <c r="D259" t="s">
        <v>776</v>
      </c>
      <c r="E259" s="103">
        <v>4.6514958298545253</v>
      </c>
      <c r="F259" s="103">
        <v>677931</v>
      </c>
      <c r="G259" s="103">
        <v>1</v>
      </c>
      <c r="H259" t="s">
        <v>54</v>
      </c>
      <c r="I259" s="103"/>
    </row>
    <row r="260" spans="1:9" x14ac:dyDescent="0.35">
      <c r="A260" t="s">
        <v>1131</v>
      </c>
      <c r="B260" t="s">
        <v>51</v>
      </c>
      <c r="C260" t="s">
        <v>58</v>
      </c>
      <c r="D260" t="s">
        <v>40</v>
      </c>
      <c r="E260" s="103">
        <v>1.5678661757596045E-2</v>
      </c>
      <c r="F260" s="103">
        <v>677931</v>
      </c>
      <c r="G260" s="103">
        <v>1</v>
      </c>
      <c r="H260" t="s">
        <v>54</v>
      </c>
      <c r="I260" s="103"/>
    </row>
    <row r="261" spans="1:9" x14ac:dyDescent="0.35">
      <c r="A261" t="s">
        <v>5162</v>
      </c>
      <c r="B261" t="s">
        <v>51</v>
      </c>
      <c r="C261" t="s">
        <v>58</v>
      </c>
      <c r="D261" t="s">
        <v>5070</v>
      </c>
      <c r="E261" s="103">
        <v>-9.3551187556492419E-3</v>
      </c>
      <c r="F261" s="103">
        <v>677931</v>
      </c>
      <c r="G261" s="103">
        <v>1</v>
      </c>
      <c r="H261" t="s">
        <v>54</v>
      </c>
      <c r="I261" s="103"/>
    </row>
    <row r="262" spans="1:9" x14ac:dyDescent="0.35">
      <c r="A262" t="s">
        <v>5163</v>
      </c>
      <c r="B262" t="s">
        <v>51</v>
      </c>
      <c r="C262" t="s">
        <v>58</v>
      </c>
      <c r="D262" t="s">
        <v>5071</v>
      </c>
      <c r="E262" s="103">
        <v>-9.3551187556492419E-3</v>
      </c>
      <c r="F262" s="103">
        <v>677931</v>
      </c>
      <c r="G262" s="103">
        <v>1</v>
      </c>
      <c r="H262" t="s">
        <v>54</v>
      </c>
      <c r="I262" s="103"/>
    </row>
    <row r="263" spans="1:9" x14ac:dyDescent="0.35">
      <c r="A263" t="s">
        <v>5164</v>
      </c>
      <c r="B263" t="s">
        <v>51</v>
      </c>
      <c r="C263" t="s">
        <v>58</v>
      </c>
      <c r="D263" t="s">
        <v>5072</v>
      </c>
      <c r="E263" s="103">
        <v>-9.3551187556492419E-3</v>
      </c>
      <c r="F263" s="103">
        <v>677931</v>
      </c>
      <c r="G263" s="103">
        <v>1</v>
      </c>
      <c r="H263" t="s">
        <v>54</v>
      </c>
      <c r="I263" s="103"/>
    </row>
    <row r="264" spans="1:9" x14ac:dyDescent="0.35">
      <c r="A264" t="s">
        <v>1132</v>
      </c>
      <c r="B264" t="s">
        <v>51</v>
      </c>
      <c r="C264" t="s">
        <v>58</v>
      </c>
      <c r="D264" t="s">
        <v>42</v>
      </c>
      <c r="E264" s="103">
        <v>-9.3356897995266076E-3</v>
      </c>
      <c r="F264" s="103">
        <v>677931</v>
      </c>
      <c r="G264" s="103">
        <v>1</v>
      </c>
      <c r="H264" t="s">
        <v>54</v>
      </c>
      <c r="I264" s="103"/>
    </row>
    <row r="265" spans="1:9" x14ac:dyDescent="0.35">
      <c r="A265" t="s">
        <v>1809</v>
      </c>
      <c r="B265" t="s">
        <v>51</v>
      </c>
      <c r="C265" t="s">
        <v>58</v>
      </c>
      <c r="D265" t="s">
        <v>1767</v>
      </c>
      <c r="E265" s="103">
        <v>-9.3356897995266076E-3</v>
      </c>
      <c r="F265" s="103">
        <v>677931</v>
      </c>
      <c r="G265" s="103">
        <v>1</v>
      </c>
      <c r="H265" t="s">
        <v>54</v>
      </c>
      <c r="I265" s="103"/>
    </row>
    <row r="266" spans="1:9" x14ac:dyDescent="0.35">
      <c r="A266" t="s">
        <v>1810</v>
      </c>
      <c r="B266" t="s">
        <v>51</v>
      </c>
      <c r="C266" t="s">
        <v>58</v>
      </c>
      <c r="D266" t="s">
        <v>1768</v>
      </c>
      <c r="E266" s="103">
        <v>-9.1628689261634335E-3</v>
      </c>
      <c r="F266" s="103">
        <v>677931</v>
      </c>
      <c r="G266" s="103">
        <v>1</v>
      </c>
      <c r="H266" t="s">
        <v>54</v>
      </c>
      <c r="I266" s="103"/>
    </row>
    <row r="267" spans="1:9" x14ac:dyDescent="0.35">
      <c r="A267" t="s">
        <v>1133</v>
      </c>
      <c r="B267" t="s">
        <v>51</v>
      </c>
      <c r="C267" t="s">
        <v>58</v>
      </c>
      <c r="D267" t="s">
        <v>340</v>
      </c>
      <c r="E267" s="103">
        <v>8.9579872625808498E-4</v>
      </c>
      <c r="F267" s="103">
        <v>677931</v>
      </c>
      <c r="G267" s="103">
        <v>1</v>
      </c>
      <c r="H267" t="s">
        <v>54</v>
      </c>
      <c r="I267" s="103"/>
    </row>
    <row r="268" spans="1:9" x14ac:dyDescent="0.35">
      <c r="A268" t="s">
        <v>1134</v>
      </c>
      <c r="B268" t="s">
        <v>51</v>
      </c>
      <c r="C268" t="s">
        <v>58</v>
      </c>
      <c r="D268" t="s">
        <v>777</v>
      </c>
      <c r="E268" s="103">
        <v>7.7624856882591636E-3</v>
      </c>
      <c r="F268" s="103">
        <v>677931</v>
      </c>
      <c r="G268" s="103">
        <v>1</v>
      </c>
      <c r="H268" t="s">
        <v>54</v>
      </c>
      <c r="I268" s="103"/>
    </row>
    <row r="269" spans="1:9" x14ac:dyDescent="0.35">
      <c r="A269" t="s">
        <v>1135</v>
      </c>
      <c r="B269" t="s">
        <v>51</v>
      </c>
      <c r="C269" t="s">
        <v>58</v>
      </c>
      <c r="D269" t="s">
        <v>776</v>
      </c>
      <c r="E269" s="103">
        <v>2.0819616320857874E-2</v>
      </c>
      <c r="F269" s="103">
        <v>677931</v>
      </c>
      <c r="G269" s="103">
        <v>1</v>
      </c>
      <c r="H269" t="s">
        <v>54</v>
      </c>
      <c r="I269" s="103"/>
    </row>
    <row r="270" spans="1:9" x14ac:dyDescent="0.35">
      <c r="A270" t="s">
        <v>810</v>
      </c>
      <c r="B270" t="s">
        <v>51</v>
      </c>
      <c r="C270" t="s">
        <v>340</v>
      </c>
      <c r="D270" t="s">
        <v>40</v>
      </c>
      <c r="E270" s="103">
        <v>1.4412812700512871</v>
      </c>
      <c r="F270" s="103">
        <v>677931</v>
      </c>
      <c r="G270" s="103">
        <v>1</v>
      </c>
      <c r="H270" t="s">
        <v>54</v>
      </c>
      <c r="I270" s="103"/>
    </row>
    <row r="271" spans="1:9" x14ac:dyDescent="0.35">
      <c r="A271" t="s">
        <v>5184</v>
      </c>
      <c r="B271" t="s">
        <v>51</v>
      </c>
      <c r="C271" t="s">
        <v>340</v>
      </c>
      <c r="D271" t="s">
        <v>5070</v>
      </c>
      <c r="E271" s="103">
        <v>1.401781776803813</v>
      </c>
      <c r="F271" s="103">
        <v>677931</v>
      </c>
      <c r="G271" s="103">
        <v>1</v>
      </c>
      <c r="H271" t="s">
        <v>54</v>
      </c>
      <c r="I271" s="103"/>
    </row>
    <row r="272" spans="1:9" x14ac:dyDescent="0.35">
      <c r="A272" t="s">
        <v>5185</v>
      </c>
      <c r="B272" t="s">
        <v>51</v>
      </c>
      <c r="C272" t="s">
        <v>340</v>
      </c>
      <c r="D272" t="s">
        <v>5071</v>
      </c>
      <c r="E272" s="103">
        <v>1.4017418702384357</v>
      </c>
      <c r="F272" s="103">
        <v>677931</v>
      </c>
      <c r="G272" s="103">
        <v>1</v>
      </c>
      <c r="H272" t="s">
        <v>54</v>
      </c>
      <c r="I272" s="103"/>
    </row>
    <row r="273" spans="1:9" x14ac:dyDescent="0.35">
      <c r="A273" t="s">
        <v>5186</v>
      </c>
      <c r="B273" t="s">
        <v>51</v>
      </c>
      <c r="C273" t="s">
        <v>340</v>
      </c>
      <c r="D273" t="s">
        <v>5072</v>
      </c>
      <c r="E273" s="103">
        <v>1.4017755179314282</v>
      </c>
      <c r="F273" s="103">
        <v>677931</v>
      </c>
      <c r="G273" s="103">
        <v>1</v>
      </c>
      <c r="H273" t="s">
        <v>54</v>
      </c>
      <c r="I273" s="103"/>
    </row>
    <row r="274" spans="1:9" x14ac:dyDescent="0.35">
      <c r="A274" t="s">
        <v>808</v>
      </c>
      <c r="B274" t="s">
        <v>51</v>
      </c>
      <c r="C274" t="s">
        <v>340</v>
      </c>
      <c r="D274" t="s">
        <v>42</v>
      </c>
      <c r="E274" s="103">
        <v>1.3280924195759176</v>
      </c>
      <c r="F274" s="103">
        <v>677931</v>
      </c>
      <c r="G274" s="103">
        <v>1</v>
      </c>
      <c r="H274" t="s">
        <v>54</v>
      </c>
      <c r="I274" s="103"/>
    </row>
    <row r="275" spans="1:9" x14ac:dyDescent="0.35">
      <c r="A275" t="s">
        <v>1805</v>
      </c>
      <c r="B275" t="s">
        <v>51</v>
      </c>
      <c r="C275" t="s">
        <v>340</v>
      </c>
      <c r="D275" t="s">
        <v>1767</v>
      </c>
      <c r="E275" s="103">
        <v>1.2995646373590848</v>
      </c>
      <c r="F275" s="103">
        <v>677931</v>
      </c>
      <c r="G275" s="103">
        <v>1</v>
      </c>
      <c r="H275" t="s">
        <v>54</v>
      </c>
      <c r="I275" s="103"/>
    </row>
    <row r="276" spans="1:9" x14ac:dyDescent="0.35">
      <c r="A276" t="s">
        <v>1806</v>
      </c>
      <c r="B276" t="s">
        <v>51</v>
      </c>
      <c r="C276" t="s">
        <v>340</v>
      </c>
      <c r="D276" t="s">
        <v>1768</v>
      </c>
      <c r="E276" s="103">
        <v>0.34891059224830412</v>
      </c>
      <c r="F276" s="103">
        <v>677931</v>
      </c>
      <c r="G276" s="103">
        <v>1</v>
      </c>
      <c r="H276" t="s">
        <v>54</v>
      </c>
      <c r="I276" s="103"/>
    </row>
    <row r="277" spans="1:9" x14ac:dyDescent="0.35">
      <c r="A277" t="s">
        <v>809</v>
      </c>
      <c r="B277" t="s">
        <v>51</v>
      </c>
      <c r="C277" t="s">
        <v>340</v>
      </c>
      <c r="D277" t="s">
        <v>340</v>
      </c>
      <c r="E277" s="103">
        <v>1</v>
      </c>
      <c r="F277" s="103">
        <v>677931</v>
      </c>
      <c r="G277" s="103">
        <v>1</v>
      </c>
      <c r="H277" t="s">
        <v>54</v>
      </c>
      <c r="I277" s="103"/>
    </row>
    <row r="278" spans="1:9" x14ac:dyDescent="0.35">
      <c r="A278" t="s">
        <v>448</v>
      </c>
      <c r="B278" t="s">
        <v>51</v>
      </c>
      <c r="C278" t="s">
        <v>340</v>
      </c>
      <c r="D278" t="s">
        <v>777</v>
      </c>
      <c r="E278" s="103">
        <v>0.47875246414015554</v>
      </c>
      <c r="F278" s="103">
        <v>677931</v>
      </c>
      <c r="G278" s="103">
        <v>1</v>
      </c>
      <c r="H278" t="s">
        <v>54</v>
      </c>
      <c r="I278" s="103"/>
    </row>
    <row r="279" spans="1:9" x14ac:dyDescent="0.35">
      <c r="A279" t="s">
        <v>452</v>
      </c>
      <c r="B279" t="s">
        <v>51</v>
      </c>
      <c r="C279" t="s">
        <v>340</v>
      </c>
      <c r="D279" t="s">
        <v>776</v>
      </c>
      <c r="E279" s="103">
        <v>1.0546609578356403</v>
      </c>
      <c r="F279" s="103">
        <v>677931</v>
      </c>
      <c r="G279" s="103">
        <v>1</v>
      </c>
      <c r="H279" t="s">
        <v>54</v>
      </c>
      <c r="I279" s="103"/>
    </row>
    <row r="280" spans="1:9" x14ac:dyDescent="0.35">
      <c r="A280" t="s">
        <v>813</v>
      </c>
      <c r="B280" t="s">
        <v>51</v>
      </c>
      <c r="C280" t="s">
        <v>353</v>
      </c>
      <c r="D280" t="s">
        <v>40</v>
      </c>
      <c r="E280" s="103">
        <v>2.3101599585015038E-5</v>
      </c>
      <c r="F280" s="103">
        <v>677931</v>
      </c>
      <c r="G280" s="103">
        <v>1</v>
      </c>
      <c r="H280" t="s">
        <v>54</v>
      </c>
      <c r="I280" s="103"/>
    </row>
    <row r="281" spans="1:9" x14ac:dyDescent="0.35">
      <c r="A281" t="s">
        <v>5187</v>
      </c>
      <c r="B281" t="s">
        <v>51</v>
      </c>
      <c r="C281" t="s">
        <v>353</v>
      </c>
      <c r="D281" t="s">
        <v>5070</v>
      </c>
      <c r="E281" s="103">
        <v>2.4437893984516484E-5</v>
      </c>
      <c r="F281" s="103">
        <v>677931</v>
      </c>
      <c r="G281" s="103">
        <v>1</v>
      </c>
      <c r="H281" t="s">
        <v>54</v>
      </c>
      <c r="I281" s="103"/>
    </row>
    <row r="282" spans="1:9" x14ac:dyDescent="0.35">
      <c r="A282" t="s">
        <v>5188</v>
      </c>
      <c r="B282" t="s">
        <v>51</v>
      </c>
      <c r="C282" t="s">
        <v>353</v>
      </c>
      <c r="D282" t="s">
        <v>5071</v>
      </c>
      <c r="E282" s="103">
        <v>2.3101599585015038E-5</v>
      </c>
      <c r="F282" s="103">
        <v>677931</v>
      </c>
      <c r="G282" s="103">
        <v>1</v>
      </c>
      <c r="H282" t="s">
        <v>54</v>
      </c>
      <c r="I282" s="103"/>
    </row>
    <row r="283" spans="1:9" x14ac:dyDescent="0.35">
      <c r="A283" t="s">
        <v>5189</v>
      </c>
      <c r="B283" t="s">
        <v>51</v>
      </c>
      <c r="C283" t="s">
        <v>353</v>
      </c>
      <c r="D283" t="s">
        <v>5072</v>
      </c>
      <c r="E283" s="103">
        <v>2.4437893984516484E-5</v>
      </c>
      <c r="F283" s="103">
        <v>677931</v>
      </c>
      <c r="G283" s="103">
        <v>1</v>
      </c>
      <c r="H283" t="s">
        <v>54</v>
      </c>
      <c r="I283" s="103"/>
    </row>
    <row r="284" spans="1:9" x14ac:dyDescent="0.35">
      <c r="A284" t="s">
        <v>811</v>
      </c>
      <c r="B284" t="s">
        <v>51</v>
      </c>
      <c r="C284" t="s">
        <v>353</v>
      </c>
      <c r="D284" t="s">
        <v>42</v>
      </c>
      <c r="E284" s="103">
        <v>2.1196271940997141E-5</v>
      </c>
      <c r="F284" s="103">
        <v>677931</v>
      </c>
      <c r="G284" s="103">
        <v>1</v>
      </c>
      <c r="H284" t="s">
        <v>54</v>
      </c>
      <c r="I284" s="103"/>
    </row>
    <row r="285" spans="1:9" x14ac:dyDescent="0.35">
      <c r="A285" t="s">
        <v>1811</v>
      </c>
      <c r="B285" t="s">
        <v>51</v>
      </c>
      <c r="C285" t="s">
        <v>353</v>
      </c>
      <c r="D285" t="s">
        <v>1767</v>
      </c>
      <c r="E285" s="103">
        <v>2.0870153130235233E-5</v>
      </c>
      <c r="F285" s="103">
        <v>677931</v>
      </c>
      <c r="G285" s="103">
        <v>1</v>
      </c>
      <c r="H285" t="s">
        <v>54</v>
      </c>
      <c r="I285" s="103"/>
    </row>
    <row r="286" spans="1:9" x14ac:dyDescent="0.35">
      <c r="A286" t="s">
        <v>1812</v>
      </c>
      <c r="B286" t="s">
        <v>51</v>
      </c>
      <c r="C286" t="s">
        <v>353</v>
      </c>
      <c r="D286" t="s">
        <v>1768</v>
      </c>
      <c r="E286" s="103">
        <v>3.4676927853224979E-6</v>
      </c>
      <c r="F286" s="103">
        <v>677931</v>
      </c>
      <c r="G286" s="103">
        <v>1</v>
      </c>
      <c r="H286" t="s">
        <v>54</v>
      </c>
      <c r="I286" s="103"/>
    </row>
    <row r="287" spans="1:9" x14ac:dyDescent="0.35">
      <c r="A287" t="s">
        <v>812</v>
      </c>
      <c r="B287" t="s">
        <v>51</v>
      </c>
      <c r="C287" t="s">
        <v>353</v>
      </c>
      <c r="D287" t="s">
        <v>340</v>
      </c>
      <c r="E287" s="103">
        <v>1.6637179489886905E-5</v>
      </c>
      <c r="F287" s="103">
        <v>677931</v>
      </c>
      <c r="G287" s="103">
        <v>1</v>
      </c>
      <c r="H287" t="s">
        <v>54</v>
      </c>
      <c r="I287" s="103"/>
    </row>
    <row r="288" spans="1:9" x14ac:dyDescent="0.35">
      <c r="A288" t="s">
        <v>456</v>
      </c>
      <c r="B288" t="s">
        <v>51</v>
      </c>
      <c r="C288" t="s">
        <v>353</v>
      </c>
      <c r="D288" t="s">
        <v>777</v>
      </c>
      <c r="E288" s="103">
        <v>1.2620785731584388E-5</v>
      </c>
      <c r="F288" s="103">
        <v>677931</v>
      </c>
      <c r="G288" s="103">
        <v>1</v>
      </c>
      <c r="H288" t="s">
        <v>54</v>
      </c>
      <c r="I288" s="103"/>
    </row>
    <row r="289" spans="1:9" x14ac:dyDescent="0.35">
      <c r="A289" t="s">
        <v>457</v>
      </c>
      <c r="B289" t="s">
        <v>51</v>
      </c>
      <c r="C289" t="s">
        <v>353</v>
      </c>
      <c r="D289" t="s">
        <v>776</v>
      </c>
      <c r="E289" s="103">
        <v>2.6265506269009998E-5</v>
      </c>
      <c r="F289" s="103">
        <v>677931</v>
      </c>
      <c r="G289" s="103">
        <v>1</v>
      </c>
      <c r="H289" t="s">
        <v>54</v>
      </c>
      <c r="I289" s="103"/>
    </row>
    <row r="290" spans="1:9" x14ac:dyDescent="0.35">
      <c r="A290" t="s">
        <v>4374</v>
      </c>
      <c r="B290" t="s">
        <v>51</v>
      </c>
      <c r="C290" t="s">
        <v>4357</v>
      </c>
      <c r="D290" t="s">
        <v>40</v>
      </c>
      <c r="E290" s="103">
        <v>8.8215939842380543E-4</v>
      </c>
      <c r="F290" s="103">
        <v>677931</v>
      </c>
      <c r="G290" s="103">
        <v>1</v>
      </c>
      <c r="H290" t="s">
        <v>54</v>
      </c>
      <c r="I290" s="103"/>
    </row>
    <row r="291" spans="1:9" x14ac:dyDescent="0.35">
      <c r="A291" t="s">
        <v>5085</v>
      </c>
      <c r="B291" t="s">
        <v>51</v>
      </c>
      <c r="C291" t="s">
        <v>4357</v>
      </c>
      <c r="D291" t="s">
        <v>5070</v>
      </c>
      <c r="E291" s="103">
        <v>-5.1612495467761243E-4</v>
      </c>
      <c r="F291" s="103">
        <v>677931</v>
      </c>
      <c r="G291" s="103">
        <v>1</v>
      </c>
      <c r="H291" t="s">
        <v>54</v>
      </c>
      <c r="I291" s="103"/>
    </row>
    <row r="292" spans="1:9" x14ac:dyDescent="0.35">
      <c r="A292" t="s">
        <v>5086</v>
      </c>
      <c r="B292" t="s">
        <v>51</v>
      </c>
      <c r="C292" t="s">
        <v>4357</v>
      </c>
      <c r="D292" t="s">
        <v>5071</v>
      </c>
      <c r="E292" s="103">
        <v>-5.161478389641436E-4</v>
      </c>
      <c r="F292" s="103">
        <v>677931</v>
      </c>
      <c r="G292" s="103">
        <v>1</v>
      </c>
      <c r="H292" t="s">
        <v>54</v>
      </c>
      <c r="I292" s="103"/>
    </row>
    <row r="293" spans="1:9" x14ac:dyDescent="0.35">
      <c r="A293" t="s">
        <v>5087</v>
      </c>
      <c r="B293" t="s">
        <v>51</v>
      </c>
      <c r="C293" t="s">
        <v>4357</v>
      </c>
      <c r="D293" t="s">
        <v>5072</v>
      </c>
      <c r="E293" s="103">
        <v>-5.161478389641436E-4</v>
      </c>
      <c r="F293" s="103">
        <v>677931</v>
      </c>
      <c r="G293" s="103">
        <v>1</v>
      </c>
      <c r="H293" t="s">
        <v>54</v>
      </c>
      <c r="I293" s="103"/>
    </row>
    <row r="294" spans="1:9" x14ac:dyDescent="0.35">
      <c r="A294" t="s">
        <v>4375</v>
      </c>
      <c r="B294" t="s">
        <v>51</v>
      </c>
      <c r="C294" t="s">
        <v>4357</v>
      </c>
      <c r="D294" t="s">
        <v>42</v>
      </c>
      <c r="E294" s="103">
        <v>-5.1519992203560459E-4</v>
      </c>
      <c r="F294" s="103">
        <v>677931</v>
      </c>
      <c r="G294" s="103">
        <v>1</v>
      </c>
      <c r="H294" t="s">
        <v>54</v>
      </c>
      <c r="I294" s="103"/>
    </row>
    <row r="295" spans="1:9" x14ac:dyDescent="0.35">
      <c r="A295" t="s">
        <v>4376</v>
      </c>
      <c r="B295" t="s">
        <v>51</v>
      </c>
      <c r="C295" t="s">
        <v>4357</v>
      </c>
      <c r="D295" t="s">
        <v>1767</v>
      </c>
      <c r="E295" s="103">
        <v>-5.1519992203560459E-4</v>
      </c>
      <c r="F295" s="103">
        <v>677931</v>
      </c>
      <c r="G295" s="103">
        <v>1</v>
      </c>
      <c r="H295" t="s">
        <v>54</v>
      </c>
      <c r="I295" s="103"/>
    </row>
    <row r="296" spans="1:9" x14ac:dyDescent="0.35">
      <c r="A296" t="s">
        <v>4377</v>
      </c>
      <c r="B296" t="s">
        <v>51</v>
      </c>
      <c r="C296" t="s">
        <v>4357</v>
      </c>
      <c r="D296" t="s">
        <v>1768</v>
      </c>
      <c r="E296" s="103">
        <v>-1.0648551093550779E-3</v>
      </c>
      <c r="F296" s="103">
        <v>677931</v>
      </c>
      <c r="G296" s="103">
        <v>1</v>
      </c>
      <c r="H296" t="s">
        <v>54</v>
      </c>
      <c r="I296" s="103"/>
    </row>
    <row r="297" spans="1:9" x14ac:dyDescent="0.35">
      <c r="A297" t="s">
        <v>4378</v>
      </c>
      <c r="B297" t="s">
        <v>51</v>
      </c>
      <c r="C297" t="s">
        <v>4357</v>
      </c>
      <c r="D297" t="s">
        <v>340</v>
      </c>
      <c r="E297" s="103">
        <v>1.7987515544411936E-5</v>
      </c>
      <c r="F297" s="103">
        <v>677931</v>
      </c>
      <c r="G297" s="103">
        <v>1</v>
      </c>
      <c r="H297" t="s">
        <v>54</v>
      </c>
      <c r="I297" s="103"/>
    </row>
    <row r="298" spans="1:9" x14ac:dyDescent="0.35">
      <c r="A298" t="s">
        <v>4379</v>
      </c>
      <c r="B298" t="s">
        <v>51</v>
      </c>
      <c r="C298" t="s">
        <v>4357</v>
      </c>
      <c r="D298" t="s">
        <v>777</v>
      </c>
      <c r="E298" s="103">
        <v>2.092888095894011E-4</v>
      </c>
      <c r="F298" s="103">
        <v>677931</v>
      </c>
      <c r="G298" s="103">
        <v>1</v>
      </c>
      <c r="H298" t="s">
        <v>54</v>
      </c>
      <c r="I298" s="103"/>
    </row>
    <row r="299" spans="1:9" x14ac:dyDescent="0.35">
      <c r="A299" t="s">
        <v>4380</v>
      </c>
      <c r="B299" t="s">
        <v>51</v>
      </c>
      <c r="C299" t="s">
        <v>4357</v>
      </c>
      <c r="D299" t="s">
        <v>776</v>
      </c>
      <c r="E299" s="103">
        <v>5.5974701634920322E-4</v>
      </c>
      <c r="F299" s="103">
        <v>677931</v>
      </c>
      <c r="G299" s="103">
        <v>1</v>
      </c>
      <c r="H299" t="s">
        <v>54</v>
      </c>
      <c r="I299" s="103"/>
    </row>
    <row r="300" spans="1:9" x14ac:dyDescent="0.35">
      <c r="A300" t="s">
        <v>4360</v>
      </c>
      <c r="B300" t="s">
        <v>51</v>
      </c>
      <c r="C300" t="s">
        <v>4358</v>
      </c>
      <c r="D300" t="s">
        <v>40</v>
      </c>
      <c r="E300" s="103">
        <v>0</v>
      </c>
      <c r="F300" s="103">
        <v>677931</v>
      </c>
      <c r="G300" s="103">
        <v>1</v>
      </c>
      <c r="H300" t="s">
        <v>54</v>
      </c>
      <c r="I300" s="103"/>
    </row>
    <row r="301" spans="1:9" x14ac:dyDescent="0.35">
      <c r="A301" t="s">
        <v>5088</v>
      </c>
      <c r="B301" t="s">
        <v>51</v>
      </c>
      <c r="C301" t="s">
        <v>4358</v>
      </c>
      <c r="D301" t="s">
        <v>5070</v>
      </c>
      <c r="E301" s="103">
        <v>0</v>
      </c>
      <c r="F301" s="103">
        <v>677931</v>
      </c>
      <c r="G301" s="103">
        <v>1</v>
      </c>
      <c r="H301" t="s">
        <v>54</v>
      </c>
      <c r="I301" s="103"/>
    </row>
    <row r="302" spans="1:9" x14ac:dyDescent="0.35">
      <c r="A302" t="s">
        <v>5089</v>
      </c>
      <c r="B302" t="s">
        <v>51</v>
      </c>
      <c r="C302" t="s">
        <v>4358</v>
      </c>
      <c r="D302" t="s">
        <v>5071</v>
      </c>
      <c r="E302" s="103">
        <v>0</v>
      </c>
      <c r="F302" s="103">
        <v>677931</v>
      </c>
      <c r="G302" s="103">
        <v>1</v>
      </c>
      <c r="H302" t="s">
        <v>54</v>
      </c>
      <c r="I302" s="103"/>
    </row>
    <row r="303" spans="1:9" x14ac:dyDescent="0.35">
      <c r="A303" t="s">
        <v>5090</v>
      </c>
      <c r="B303" t="s">
        <v>51</v>
      </c>
      <c r="C303" t="s">
        <v>4358</v>
      </c>
      <c r="D303" t="s">
        <v>5072</v>
      </c>
      <c r="E303" s="103">
        <v>0</v>
      </c>
      <c r="F303" s="103">
        <v>677931</v>
      </c>
      <c r="G303" s="103">
        <v>1</v>
      </c>
      <c r="H303" t="s">
        <v>54</v>
      </c>
      <c r="I303" s="103"/>
    </row>
    <row r="304" spans="1:9" x14ac:dyDescent="0.35">
      <c r="A304" t="s">
        <v>4361</v>
      </c>
      <c r="B304" t="s">
        <v>51</v>
      </c>
      <c r="C304" t="s">
        <v>4358</v>
      </c>
      <c r="D304" t="s">
        <v>42</v>
      </c>
      <c r="E304" s="103">
        <v>0</v>
      </c>
      <c r="F304" s="103">
        <v>677931</v>
      </c>
      <c r="G304" s="103">
        <v>1</v>
      </c>
      <c r="H304" t="s">
        <v>54</v>
      </c>
      <c r="I304" s="103"/>
    </row>
    <row r="305" spans="1:9" x14ac:dyDescent="0.35">
      <c r="A305" t="s">
        <v>4362</v>
      </c>
      <c r="B305" t="s">
        <v>51</v>
      </c>
      <c r="C305" t="s">
        <v>4358</v>
      </c>
      <c r="D305" t="s">
        <v>1767</v>
      </c>
      <c r="E305" s="103">
        <v>0</v>
      </c>
      <c r="F305" s="103">
        <v>677931</v>
      </c>
      <c r="G305" s="103">
        <v>1</v>
      </c>
      <c r="H305" t="s">
        <v>54</v>
      </c>
      <c r="I305" s="103"/>
    </row>
    <row r="306" spans="1:9" x14ac:dyDescent="0.35">
      <c r="A306" t="s">
        <v>4363</v>
      </c>
      <c r="B306" t="s">
        <v>51</v>
      </c>
      <c r="C306" t="s">
        <v>4358</v>
      </c>
      <c r="D306" t="s">
        <v>1768</v>
      </c>
      <c r="E306" s="103">
        <v>0</v>
      </c>
      <c r="F306" s="103">
        <v>677931</v>
      </c>
      <c r="G306" s="103">
        <v>1</v>
      </c>
      <c r="H306" t="s">
        <v>54</v>
      </c>
      <c r="I306" s="103"/>
    </row>
    <row r="307" spans="1:9" x14ac:dyDescent="0.35">
      <c r="A307" t="s">
        <v>4364</v>
      </c>
      <c r="B307" t="s">
        <v>51</v>
      </c>
      <c r="C307" t="s">
        <v>4358</v>
      </c>
      <c r="D307" t="s">
        <v>340</v>
      </c>
      <c r="E307" s="103">
        <v>0</v>
      </c>
      <c r="F307" s="103">
        <v>677931</v>
      </c>
      <c r="G307" s="103">
        <v>1</v>
      </c>
      <c r="H307" t="s">
        <v>54</v>
      </c>
      <c r="I307" s="103"/>
    </row>
    <row r="308" spans="1:9" x14ac:dyDescent="0.35">
      <c r="A308" t="s">
        <v>4365</v>
      </c>
      <c r="B308" t="s">
        <v>51</v>
      </c>
      <c r="C308" t="s">
        <v>4358</v>
      </c>
      <c r="D308" t="s">
        <v>777</v>
      </c>
      <c r="E308" s="103">
        <v>0</v>
      </c>
      <c r="F308" s="103">
        <v>677931</v>
      </c>
      <c r="G308" s="103">
        <v>1</v>
      </c>
      <c r="H308" t="s">
        <v>54</v>
      </c>
      <c r="I308" s="103"/>
    </row>
    <row r="309" spans="1:9" x14ac:dyDescent="0.35">
      <c r="A309" t="s">
        <v>4366</v>
      </c>
      <c r="B309" t="s">
        <v>51</v>
      </c>
      <c r="C309" t="s">
        <v>4358</v>
      </c>
      <c r="D309" t="s">
        <v>776</v>
      </c>
      <c r="E309" s="103">
        <v>0</v>
      </c>
      <c r="F309" s="103">
        <v>677931</v>
      </c>
      <c r="G309" s="103">
        <v>1</v>
      </c>
      <c r="H309" t="s">
        <v>54</v>
      </c>
      <c r="I309" s="103"/>
    </row>
    <row r="310" spans="1:9" x14ac:dyDescent="0.35">
      <c r="A310" t="s">
        <v>4367</v>
      </c>
      <c r="B310" t="s">
        <v>51</v>
      </c>
      <c r="C310" t="s">
        <v>4359</v>
      </c>
      <c r="D310" t="s">
        <v>40</v>
      </c>
      <c r="E310" s="103">
        <v>6.399295126402301E-6</v>
      </c>
      <c r="F310" s="103">
        <v>677931</v>
      </c>
      <c r="G310" s="103">
        <v>1</v>
      </c>
      <c r="H310" t="s">
        <v>54</v>
      </c>
      <c r="I310" s="103"/>
    </row>
    <row r="311" spans="1:9" x14ac:dyDescent="0.35">
      <c r="A311" t="s">
        <v>5091</v>
      </c>
      <c r="B311" t="s">
        <v>51</v>
      </c>
      <c r="C311" t="s">
        <v>4359</v>
      </c>
      <c r="D311" t="s">
        <v>5070</v>
      </c>
      <c r="E311" s="103">
        <v>6.4221794129335239E-6</v>
      </c>
      <c r="F311" s="103">
        <v>677931</v>
      </c>
      <c r="G311" s="103">
        <v>1</v>
      </c>
      <c r="H311" t="s">
        <v>54</v>
      </c>
      <c r="I311" s="103"/>
    </row>
    <row r="312" spans="1:9" x14ac:dyDescent="0.35">
      <c r="A312" t="s">
        <v>5092</v>
      </c>
      <c r="B312" t="s">
        <v>51</v>
      </c>
      <c r="C312" t="s">
        <v>4359</v>
      </c>
      <c r="D312" t="s">
        <v>5071</v>
      </c>
      <c r="E312" s="103">
        <v>6.399295126402301E-6</v>
      </c>
      <c r="F312" s="103">
        <v>677931</v>
      </c>
      <c r="G312" s="103">
        <v>1</v>
      </c>
      <c r="H312" t="s">
        <v>54</v>
      </c>
      <c r="I312" s="103"/>
    </row>
    <row r="313" spans="1:9" x14ac:dyDescent="0.35">
      <c r="A313" t="s">
        <v>5093</v>
      </c>
      <c r="B313" t="s">
        <v>51</v>
      </c>
      <c r="C313" t="s">
        <v>4359</v>
      </c>
      <c r="D313" t="s">
        <v>5072</v>
      </c>
      <c r="E313" s="103">
        <v>6.399295126402301E-6</v>
      </c>
      <c r="F313" s="103">
        <v>677931</v>
      </c>
      <c r="G313" s="103">
        <v>1</v>
      </c>
      <c r="H313" t="s">
        <v>54</v>
      </c>
      <c r="I313" s="103"/>
    </row>
    <row r="314" spans="1:9" x14ac:dyDescent="0.35">
      <c r="A314" t="s">
        <v>4368</v>
      </c>
      <c r="B314" t="s">
        <v>51</v>
      </c>
      <c r="C314" t="s">
        <v>4359</v>
      </c>
      <c r="D314" t="s">
        <v>42</v>
      </c>
      <c r="E314" s="103">
        <v>6.261972454522387E-6</v>
      </c>
      <c r="F314" s="103">
        <v>677931</v>
      </c>
      <c r="G314" s="103">
        <v>1</v>
      </c>
      <c r="H314" t="s">
        <v>54</v>
      </c>
      <c r="I314" s="103"/>
    </row>
    <row r="315" spans="1:9" x14ac:dyDescent="0.35">
      <c r="A315" t="s">
        <v>4369</v>
      </c>
      <c r="B315" t="s">
        <v>51</v>
      </c>
      <c r="C315" t="s">
        <v>4359</v>
      </c>
      <c r="D315" t="s">
        <v>1767</v>
      </c>
      <c r="E315" s="103">
        <v>6.261972454522387E-6</v>
      </c>
      <c r="F315" s="103">
        <v>677931</v>
      </c>
      <c r="G315" s="103">
        <v>1</v>
      </c>
      <c r="H315" t="s">
        <v>54</v>
      </c>
      <c r="I315" s="103"/>
    </row>
    <row r="316" spans="1:9" x14ac:dyDescent="0.35">
      <c r="A316" t="s">
        <v>4370</v>
      </c>
      <c r="B316" t="s">
        <v>51</v>
      </c>
      <c r="C316" t="s">
        <v>4359</v>
      </c>
      <c r="D316" t="s">
        <v>1768</v>
      </c>
      <c r="E316" s="103">
        <v>1.8258268619879861E-6</v>
      </c>
      <c r="F316" s="103">
        <v>677931</v>
      </c>
      <c r="G316" s="103">
        <v>1</v>
      </c>
      <c r="H316" t="s">
        <v>54</v>
      </c>
      <c r="I316" s="103"/>
    </row>
    <row r="317" spans="1:9" x14ac:dyDescent="0.35">
      <c r="A317" t="s">
        <v>4371</v>
      </c>
      <c r="B317" t="s">
        <v>51</v>
      </c>
      <c r="C317" t="s">
        <v>4359</v>
      </c>
      <c r="D317" t="s">
        <v>340</v>
      </c>
      <c r="E317" s="103">
        <v>6.5110086970892812E-6</v>
      </c>
      <c r="F317" s="103">
        <v>677931</v>
      </c>
      <c r="G317" s="103">
        <v>1</v>
      </c>
      <c r="H317" t="s">
        <v>54</v>
      </c>
      <c r="I317" s="103"/>
    </row>
    <row r="318" spans="1:9" x14ac:dyDescent="0.35">
      <c r="A318" t="s">
        <v>4372</v>
      </c>
      <c r="B318" t="s">
        <v>51</v>
      </c>
      <c r="C318" t="s">
        <v>4359</v>
      </c>
      <c r="D318" t="s">
        <v>777</v>
      </c>
      <c r="E318" s="103">
        <v>2.7015116856525443E-6</v>
      </c>
      <c r="F318" s="103">
        <v>677931</v>
      </c>
      <c r="G318" s="103">
        <v>1</v>
      </c>
      <c r="H318" t="s">
        <v>54</v>
      </c>
      <c r="I318" s="103"/>
    </row>
    <row r="319" spans="1:9" x14ac:dyDescent="0.35">
      <c r="A319" t="s">
        <v>4373</v>
      </c>
      <c r="B319" t="s">
        <v>51</v>
      </c>
      <c r="C319" t="s">
        <v>4359</v>
      </c>
      <c r="D319" t="s">
        <v>776</v>
      </c>
      <c r="E319" s="103">
        <v>5.6631246875129626E-6</v>
      </c>
      <c r="F319" s="103">
        <v>677931</v>
      </c>
      <c r="G319" s="103">
        <v>1</v>
      </c>
      <c r="H319" t="s">
        <v>54</v>
      </c>
      <c r="I319" s="103"/>
    </row>
    <row r="320" spans="1:9" x14ac:dyDescent="0.35">
      <c r="A320" t="s">
        <v>7393</v>
      </c>
      <c r="B320" t="s">
        <v>51</v>
      </c>
      <c r="C320" t="s">
        <v>7392</v>
      </c>
      <c r="D320" t="s">
        <v>40</v>
      </c>
      <c r="E320" s="103">
        <v>0</v>
      </c>
      <c r="F320" s="103">
        <v>677931</v>
      </c>
      <c r="G320" s="103">
        <v>1</v>
      </c>
      <c r="H320" t="s">
        <v>54</v>
      </c>
      <c r="I320" s="103"/>
    </row>
    <row r="321" spans="1:9" x14ac:dyDescent="0.35">
      <c r="A321" t="s">
        <v>7394</v>
      </c>
      <c r="B321" t="s">
        <v>51</v>
      </c>
      <c r="C321" t="s">
        <v>7392</v>
      </c>
      <c r="D321" t="s">
        <v>5070</v>
      </c>
      <c r="E321" s="103">
        <v>0</v>
      </c>
      <c r="F321" s="103">
        <v>677931</v>
      </c>
      <c r="G321" s="103">
        <v>1</v>
      </c>
      <c r="H321" t="s">
        <v>54</v>
      </c>
      <c r="I321" s="103"/>
    </row>
    <row r="322" spans="1:9" x14ac:dyDescent="0.35">
      <c r="A322" t="s">
        <v>7395</v>
      </c>
      <c r="B322" t="s">
        <v>51</v>
      </c>
      <c r="C322" t="s">
        <v>7392</v>
      </c>
      <c r="D322" t="s">
        <v>5071</v>
      </c>
      <c r="E322" s="103">
        <v>0</v>
      </c>
      <c r="F322" s="103">
        <v>677931</v>
      </c>
      <c r="G322" s="103">
        <v>1</v>
      </c>
      <c r="H322" t="s">
        <v>54</v>
      </c>
      <c r="I322" s="103"/>
    </row>
    <row r="323" spans="1:9" x14ac:dyDescent="0.35">
      <c r="A323" t="s">
        <v>7396</v>
      </c>
      <c r="B323" t="s">
        <v>51</v>
      </c>
      <c r="C323" t="s">
        <v>7392</v>
      </c>
      <c r="D323" t="s">
        <v>5072</v>
      </c>
      <c r="E323" s="103">
        <v>0</v>
      </c>
      <c r="F323" s="103">
        <v>677931</v>
      </c>
      <c r="G323" s="103">
        <v>1</v>
      </c>
      <c r="H323" t="s">
        <v>54</v>
      </c>
      <c r="I323" s="103"/>
    </row>
    <row r="324" spans="1:9" x14ac:dyDescent="0.35">
      <c r="A324" t="s">
        <v>7397</v>
      </c>
      <c r="B324" t="s">
        <v>51</v>
      </c>
      <c r="C324" t="s">
        <v>7392</v>
      </c>
      <c r="D324" t="s">
        <v>42</v>
      </c>
      <c r="E324" s="103">
        <v>0</v>
      </c>
      <c r="F324" s="103">
        <v>677931</v>
      </c>
      <c r="G324" s="103">
        <v>1</v>
      </c>
      <c r="H324" t="s">
        <v>54</v>
      </c>
      <c r="I324" s="103"/>
    </row>
    <row r="325" spans="1:9" x14ac:dyDescent="0.35">
      <c r="A325" t="s">
        <v>7398</v>
      </c>
      <c r="B325" t="s">
        <v>51</v>
      </c>
      <c r="C325" t="s">
        <v>7392</v>
      </c>
      <c r="D325" t="s">
        <v>1767</v>
      </c>
      <c r="E325" s="103">
        <v>0</v>
      </c>
      <c r="F325" s="103">
        <v>677931</v>
      </c>
      <c r="G325" s="103">
        <v>1</v>
      </c>
      <c r="H325" t="s">
        <v>54</v>
      </c>
      <c r="I325" s="103"/>
    </row>
    <row r="326" spans="1:9" x14ac:dyDescent="0.35">
      <c r="A326" t="s">
        <v>7399</v>
      </c>
      <c r="B326" t="s">
        <v>51</v>
      </c>
      <c r="C326" t="s">
        <v>7392</v>
      </c>
      <c r="D326" t="s">
        <v>1768</v>
      </c>
      <c r="E326" s="103">
        <v>0</v>
      </c>
      <c r="F326" s="103">
        <v>677931</v>
      </c>
      <c r="G326" s="103">
        <v>1</v>
      </c>
      <c r="H326" t="s">
        <v>54</v>
      </c>
      <c r="I326" s="103"/>
    </row>
    <row r="327" spans="1:9" x14ac:dyDescent="0.35">
      <c r="A327" t="s">
        <v>7400</v>
      </c>
      <c r="B327" t="s">
        <v>51</v>
      </c>
      <c r="C327" t="s">
        <v>7392</v>
      </c>
      <c r="D327" t="s">
        <v>340</v>
      </c>
      <c r="E327" s="103">
        <v>0</v>
      </c>
      <c r="F327" s="103">
        <v>677931</v>
      </c>
      <c r="G327" s="103">
        <v>1</v>
      </c>
      <c r="H327" t="s">
        <v>54</v>
      </c>
      <c r="I327" s="103"/>
    </row>
    <row r="328" spans="1:9" x14ac:dyDescent="0.35">
      <c r="A328" t="s">
        <v>7401</v>
      </c>
      <c r="B328" t="s">
        <v>51</v>
      </c>
      <c r="C328" t="s">
        <v>7392</v>
      </c>
      <c r="D328" t="s">
        <v>777</v>
      </c>
      <c r="E328" s="103">
        <v>0</v>
      </c>
      <c r="F328" s="103">
        <v>677931</v>
      </c>
      <c r="G328" s="103">
        <v>1</v>
      </c>
      <c r="H328" t="s">
        <v>54</v>
      </c>
      <c r="I328" s="103"/>
    </row>
    <row r="329" spans="1:9" x14ac:dyDescent="0.35">
      <c r="A329" t="s">
        <v>7402</v>
      </c>
      <c r="B329" t="s">
        <v>51</v>
      </c>
      <c r="C329" t="s">
        <v>7392</v>
      </c>
      <c r="D329" t="s">
        <v>776</v>
      </c>
      <c r="E329" s="103">
        <v>0</v>
      </c>
      <c r="F329" s="103">
        <v>677931</v>
      </c>
      <c r="G329" s="103">
        <v>1</v>
      </c>
      <c r="H329" t="s">
        <v>54</v>
      </c>
      <c r="I329" s="103"/>
    </row>
    <row r="330" spans="1:9" x14ac:dyDescent="0.35">
      <c r="A330" t="s">
        <v>4879</v>
      </c>
      <c r="B330" t="s">
        <v>51</v>
      </c>
      <c r="C330" t="s">
        <v>4874</v>
      </c>
      <c r="D330" t="s">
        <v>40</v>
      </c>
      <c r="E330" s="103">
        <v>6.399295126402301E-6</v>
      </c>
      <c r="F330" s="103">
        <v>677931</v>
      </c>
      <c r="G330" s="103">
        <v>1</v>
      </c>
      <c r="H330" t="s">
        <v>54</v>
      </c>
      <c r="I330" s="103"/>
    </row>
    <row r="331" spans="1:9" x14ac:dyDescent="0.35">
      <c r="A331" t="s">
        <v>5190</v>
      </c>
      <c r="B331" t="s">
        <v>51</v>
      </c>
      <c r="C331" t="s">
        <v>4874</v>
      </c>
      <c r="D331" t="s">
        <v>5070</v>
      </c>
      <c r="E331" s="103">
        <v>6.4221794129335239E-6</v>
      </c>
      <c r="F331" s="103">
        <v>677931</v>
      </c>
      <c r="G331" s="103">
        <v>1</v>
      </c>
      <c r="H331" t="s">
        <v>54</v>
      </c>
      <c r="I331" s="103"/>
    </row>
    <row r="332" spans="1:9" x14ac:dyDescent="0.35">
      <c r="A332" t="s">
        <v>5191</v>
      </c>
      <c r="B332" t="s">
        <v>51</v>
      </c>
      <c r="C332" t="s">
        <v>4874</v>
      </c>
      <c r="D332" t="s">
        <v>5071</v>
      </c>
      <c r="E332" s="103">
        <v>6.399295126402301E-6</v>
      </c>
      <c r="F332" s="103">
        <v>677931</v>
      </c>
      <c r="G332" s="103">
        <v>1</v>
      </c>
      <c r="H332" t="s">
        <v>54</v>
      </c>
      <c r="I332" s="103"/>
    </row>
    <row r="333" spans="1:9" x14ac:dyDescent="0.35">
      <c r="A333" t="s">
        <v>5192</v>
      </c>
      <c r="B333" t="s">
        <v>51</v>
      </c>
      <c r="C333" t="s">
        <v>4874</v>
      </c>
      <c r="D333" t="s">
        <v>5072</v>
      </c>
      <c r="E333" s="103">
        <v>6.399295126402301E-6</v>
      </c>
      <c r="F333" s="103">
        <v>677931</v>
      </c>
      <c r="G333" s="103">
        <v>1</v>
      </c>
      <c r="H333" t="s">
        <v>54</v>
      </c>
      <c r="I333" s="103"/>
    </row>
    <row r="334" spans="1:9" x14ac:dyDescent="0.35">
      <c r="A334" t="s">
        <v>4880</v>
      </c>
      <c r="B334" t="s">
        <v>51</v>
      </c>
      <c r="C334" t="s">
        <v>4874</v>
      </c>
      <c r="D334" t="s">
        <v>42</v>
      </c>
      <c r="E334" s="103">
        <v>6.261972454522387E-6</v>
      </c>
      <c r="F334" s="103">
        <v>677931</v>
      </c>
      <c r="G334" s="103">
        <v>1</v>
      </c>
      <c r="H334" t="s">
        <v>54</v>
      </c>
      <c r="I334" s="103"/>
    </row>
    <row r="335" spans="1:9" x14ac:dyDescent="0.35">
      <c r="A335" t="s">
        <v>4881</v>
      </c>
      <c r="B335" t="s">
        <v>51</v>
      </c>
      <c r="C335" t="s">
        <v>4874</v>
      </c>
      <c r="D335" t="s">
        <v>1767</v>
      </c>
      <c r="E335" s="103">
        <v>6.261972454522387E-6</v>
      </c>
      <c r="F335" s="103">
        <v>677931</v>
      </c>
      <c r="G335" s="103">
        <v>1</v>
      </c>
      <c r="H335" t="s">
        <v>54</v>
      </c>
      <c r="I335" s="103"/>
    </row>
    <row r="336" spans="1:9" x14ac:dyDescent="0.35">
      <c r="A336" t="s">
        <v>4882</v>
      </c>
      <c r="B336" t="s">
        <v>51</v>
      </c>
      <c r="C336" t="s">
        <v>4874</v>
      </c>
      <c r="D336" t="s">
        <v>1768</v>
      </c>
      <c r="E336" s="103">
        <v>1.8258268619879861E-6</v>
      </c>
      <c r="F336" s="103">
        <v>677931</v>
      </c>
      <c r="G336" s="103">
        <v>1</v>
      </c>
      <c r="H336" t="s">
        <v>54</v>
      </c>
      <c r="I336" s="103"/>
    </row>
    <row r="337" spans="1:9" x14ac:dyDescent="0.35">
      <c r="A337" t="s">
        <v>4883</v>
      </c>
      <c r="B337" t="s">
        <v>51</v>
      </c>
      <c r="C337" t="s">
        <v>4874</v>
      </c>
      <c r="D337" t="s">
        <v>340</v>
      </c>
      <c r="E337" s="103">
        <v>6.5110086970892812E-6</v>
      </c>
      <c r="F337" s="103">
        <v>677931</v>
      </c>
      <c r="G337" s="103">
        <v>1</v>
      </c>
      <c r="H337" t="s">
        <v>54</v>
      </c>
      <c r="I337" s="103"/>
    </row>
    <row r="338" spans="1:9" x14ac:dyDescent="0.35">
      <c r="A338" t="s">
        <v>4884</v>
      </c>
      <c r="B338" t="s">
        <v>51</v>
      </c>
      <c r="C338" t="s">
        <v>4874</v>
      </c>
      <c r="D338" t="s">
        <v>777</v>
      </c>
      <c r="E338" s="103">
        <v>2.7015116856525443E-6</v>
      </c>
      <c r="F338" s="103">
        <v>677931</v>
      </c>
      <c r="G338" s="103">
        <v>1</v>
      </c>
      <c r="H338" t="s">
        <v>54</v>
      </c>
      <c r="I338" s="103"/>
    </row>
    <row r="339" spans="1:9" x14ac:dyDescent="0.35">
      <c r="A339" t="s">
        <v>4885</v>
      </c>
      <c r="B339" t="s">
        <v>51</v>
      </c>
      <c r="C339" t="s">
        <v>4874</v>
      </c>
      <c r="D339" t="s">
        <v>776</v>
      </c>
      <c r="E339" s="103">
        <v>5.6631246875129626E-6</v>
      </c>
      <c r="F339" s="103">
        <v>677931</v>
      </c>
      <c r="G339" s="103">
        <v>1</v>
      </c>
      <c r="H339" t="s">
        <v>54</v>
      </c>
      <c r="I339" s="103"/>
    </row>
    <row r="340" spans="1:9" x14ac:dyDescent="0.35">
      <c r="A340" t="s">
        <v>816</v>
      </c>
      <c r="B340" t="s">
        <v>51</v>
      </c>
      <c r="C340" t="s">
        <v>36</v>
      </c>
      <c r="D340" t="s">
        <v>40</v>
      </c>
      <c r="E340" s="103">
        <v>0.11069874818527858</v>
      </c>
      <c r="F340" s="103">
        <v>677931</v>
      </c>
      <c r="G340" s="103">
        <v>1</v>
      </c>
      <c r="H340" t="s">
        <v>54</v>
      </c>
      <c r="I340" s="103"/>
    </row>
    <row r="341" spans="1:9" x14ac:dyDescent="0.35">
      <c r="A341" t="s">
        <v>5094</v>
      </c>
      <c r="B341" t="s">
        <v>51</v>
      </c>
      <c r="C341" t="s">
        <v>36</v>
      </c>
      <c r="D341" t="s">
        <v>5070</v>
      </c>
      <c r="E341" s="103">
        <v>0.11069874818527858</v>
      </c>
      <c r="F341" s="103">
        <v>677931</v>
      </c>
      <c r="G341" s="103">
        <v>1</v>
      </c>
      <c r="H341" t="s">
        <v>54</v>
      </c>
      <c r="I341" s="103"/>
    </row>
    <row r="342" spans="1:9" x14ac:dyDescent="0.35">
      <c r="A342" t="s">
        <v>5095</v>
      </c>
      <c r="B342" t="s">
        <v>51</v>
      </c>
      <c r="C342" t="s">
        <v>36</v>
      </c>
      <c r="D342" t="s">
        <v>5071</v>
      </c>
      <c r="E342" s="103">
        <v>0.11069874818527858</v>
      </c>
      <c r="F342" s="103">
        <v>677931</v>
      </c>
      <c r="G342" s="103">
        <v>1</v>
      </c>
      <c r="H342" t="s">
        <v>54</v>
      </c>
      <c r="I342" s="103"/>
    </row>
    <row r="343" spans="1:9" x14ac:dyDescent="0.35">
      <c r="A343" t="s">
        <v>5096</v>
      </c>
      <c r="B343" t="s">
        <v>51</v>
      </c>
      <c r="C343" t="s">
        <v>36</v>
      </c>
      <c r="D343" t="s">
        <v>5072</v>
      </c>
      <c r="E343" s="103">
        <v>0.11069874818527858</v>
      </c>
      <c r="F343" s="103">
        <v>677931</v>
      </c>
      <c r="G343" s="103">
        <v>1</v>
      </c>
      <c r="H343" t="s">
        <v>54</v>
      </c>
      <c r="I343" s="103"/>
    </row>
    <row r="344" spans="1:9" x14ac:dyDescent="0.35">
      <c r="A344" t="s">
        <v>814</v>
      </c>
      <c r="B344" t="s">
        <v>51</v>
      </c>
      <c r="C344" t="s">
        <v>36</v>
      </c>
      <c r="D344" t="s">
        <v>42</v>
      </c>
      <c r="E344" s="103">
        <v>9.0914699919071196E-2</v>
      </c>
      <c r="F344" s="103">
        <v>677931</v>
      </c>
      <c r="G344" s="103">
        <v>1</v>
      </c>
      <c r="H344" t="s">
        <v>54</v>
      </c>
      <c r="I344" s="103"/>
    </row>
    <row r="345" spans="1:9" x14ac:dyDescent="0.35">
      <c r="A345" t="s">
        <v>1813</v>
      </c>
      <c r="B345" t="s">
        <v>51</v>
      </c>
      <c r="C345" t="s">
        <v>36</v>
      </c>
      <c r="D345" t="s">
        <v>1767</v>
      </c>
      <c r="E345" s="103">
        <v>8.7640167093685287E-2</v>
      </c>
      <c r="F345" s="103">
        <v>677931</v>
      </c>
      <c r="G345" s="103">
        <v>1</v>
      </c>
      <c r="H345" t="s">
        <v>54</v>
      </c>
      <c r="I345" s="103"/>
    </row>
    <row r="346" spans="1:9" x14ac:dyDescent="0.35">
      <c r="A346" t="s">
        <v>1814</v>
      </c>
      <c r="B346" t="s">
        <v>51</v>
      </c>
      <c r="C346" t="s">
        <v>36</v>
      </c>
      <c r="D346" t="s">
        <v>1768</v>
      </c>
      <c r="E346" s="103">
        <v>1.5370772147804013E-2</v>
      </c>
      <c r="F346" s="103">
        <v>677931</v>
      </c>
      <c r="G346" s="103">
        <v>1</v>
      </c>
      <c r="H346" t="s">
        <v>54</v>
      </c>
      <c r="I346" s="103"/>
    </row>
    <row r="347" spans="1:9" x14ac:dyDescent="0.35">
      <c r="A347" t="s">
        <v>815</v>
      </c>
      <c r="B347" t="s">
        <v>51</v>
      </c>
      <c r="C347" t="s">
        <v>36</v>
      </c>
      <c r="D347" t="s">
        <v>340</v>
      </c>
      <c r="E347" s="103">
        <v>7.0803905192176109E-2</v>
      </c>
      <c r="F347" s="103">
        <v>677931</v>
      </c>
      <c r="G347" s="103">
        <v>1</v>
      </c>
      <c r="H347" t="s">
        <v>54</v>
      </c>
      <c r="I347" s="103"/>
    </row>
    <row r="348" spans="1:9" x14ac:dyDescent="0.35">
      <c r="A348" t="s">
        <v>458</v>
      </c>
      <c r="B348" t="s">
        <v>51</v>
      </c>
      <c r="C348" t="s">
        <v>36</v>
      </c>
      <c r="D348" t="s">
        <v>777</v>
      </c>
      <c r="E348" s="103">
        <v>2.9886480778897783E-2</v>
      </c>
      <c r="F348" s="103">
        <v>677931</v>
      </c>
      <c r="G348" s="103">
        <v>1</v>
      </c>
      <c r="H348" t="s">
        <v>54</v>
      </c>
      <c r="I348" s="103"/>
    </row>
    <row r="349" spans="1:9" x14ac:dyDescent="0.35">
      <c r="A349" t="s">
        <v>459</v>
      </c>
      <c r="B349" t="s">
        <v>51</v>
      </c>
      <c r="C349" t="s">
        <v>36</v>
      </c>
      <c r="D349" t="s">
        <v>776</v>
      </c>
      <c r="E349" s="103">
        <v>6.3186882828627292E-2</v>
      </c>
      <c r="F349" s="103">
        <v>677931</v>
      </c>
      <c r="G349" s="103">
        <v>1</v>
      </c>
      <c r="H349" t="s">
        <v>54</v>
      </c>
      <c r="I349" s="103"/>
    </row>
    <row r="350" spans="1:9" x14ac:dyDescent="0.35">
      <c r="A350" t="s">
        <v>843</v>
      </c>
      <c r="B350" t="s">
        <v>51</v>
      </c>
      <c r="C350" t="s">
        <v>37</v>
      </c>
      <c r="D350" t="s">
        <v>40</v>
      </c>
      <c r="E350" s="103">
        <v>0.10268732270161601</v>
      </c>
      <c r="F350" s="103">
        <v>678258</v>
      </c>
      <c r="G350" s="103">
        <v>2</v>
      </c>
      <c r="H350" t="s">
        <v>54</v>
      </c>
      <c r="I350" s="103"/>
    </row>
    <row r="351" spans="1:9" x14ac:dyDescent="0.35">
      <c r="A351" t="s">
        <v>5205</v>
      </c>
      <c r="B351" t="s">
        <v>51</v>
      </c>
      <c r="C351" t="s">
        <v>37</v>
      </c>
      <c r="D351" t="s">
        <v>5070</v>
      </c>
      <c r="E351" s="103">
        <v>0.10284258336218784</v>
      </c>
      <c r="F351" s="103">
        <v>678258</v>
      </c>
      <c r="G351" s="103">
        <v>2</v>
      </c>
      <c r="H351" t="s">
        <v>54</v>
      </c>
      <c r="I351" s="103"/>
    </row>
    <row r="352" spans="1:9" x14ac:dyDescent="0.35">
      <c r="A352" t="s">
        <v>5206</v>
      </c>
      <c r="B352" t="s">
        <v>51</v>
      </c>
      <c r="C352" t="s">
        <v>37</v>
      </c>
      <c r="D352" t="s">
        <v>5071</v>
      </c>
      <c r="E352" s="103">
        <v>0.10268732270161601</v>
      </c>
      <c r="F352" s="103">
        <v>678258</v>
      </c>
      <c r="G352" s="103">
        <v>2</v>
      </c>
      <c r="H352" t="s">
        <v>54</v>
      </c>
      <c r="I352" s="103"/>
    </row>
    <row r="353" spans="1:9" x14ac:dyDescent="0.35">
      <c r="A353" t="s">
        <v>5207</v>
      </c>
      <c r="B353" t="s">
        <v>51</v>
      </c>
      <c r="C353" t="s">
        <v>37</v>
      </c>
      <c r="D353" t="s">
        <v>5072</v>
      </c>
      <c r="E353" s="103">
        <v>0.10284245137543334</v>
      </c>
      <c r="F353" s="103">
        <v>678258</v>
      </c>
      <c r="G353" s="103">
        <v>2</v>
      </c>
      <c r="H353" t="s">
        <v>54</v>
      </c>
      <c r="I353" s="103"/>
    </row>
    <row r="354" spans="1:9" x14ac:dyDescent="0.35">
      <c r="A354" t="s">
        <v>841</v>
      </c>
      <c r="B354" t="s">
        <v>51</v>
      </c>
      <c r="C354" t="s">
        <v>37</v>
      </c>
      <c r="D354" t="s">
        <v>42</v>
      </c>
      <c r="E354" s="103">
        <v>9.836018333563E-2</v>
      </c>
      <c r="F354" s="103">
        <v>678258</v>
      </c>
      <c r="G354" s="103">
        <v>2</v>
      </c>
      <c r="H354" t="s">
        <v>54</v>
      </c>
      <c r="I354" s="103"/>
    </row>
    <row r="355" spans="1:9" x14ac:dyDescent="0.35">
      <c r="A355" t="s">
        <v>1815</v>
      </c>
      <c r="B355" t="s">
        <v>51</v>
      </c>
      <c r="C355" t="s">
        <v>37</v>
      </c>
      <c r="D355" t="s">
        <v>1767</v>
      </c>
      <c r="E355" s="103">
        <v>9.7667252702942936E-2</v>
      </c>
      <c r="F355" s="103">
        <v>678258</v>
      </c>
      <c r="G355" s="103">
        <v>2</v>
      </c>
      <c r="H355" t="s">
        <v>54</v>
      </c>
      <c r="I355" s="103"/>
    </row>
    <row r="356" spans="1:9" x14ac:dyDescent="0.35">
      <c r="A356" t="s">
        <v>1816</v>
      </c>
      <c r="B356" t="s">
        <v>51</v>
      </c>
      <c r="C356" t="s">
        <v>37</v>
      </c>
      <c r="D356" t="s">
        <v>1768</v>
      </c>
      <c r="E356" s="103">
        <v>3.9233447408714907E-2</v>
      </c>
      <c r="F356" s="103">
        <v>678258</v>
      </c>
      <c r="G356" s="103">
        <v>2</v>
      </c>
      <c r="H356" t="s">
        <v>54</v>
      </c>
      <c r="I356" s="103"/>
    </row>
    <row r="357" spans="1:9" x14ac:dyDescent="0.35">
      <c r="A357" t="s">
        <v>842</v>
      </c>
      <c r="B357" t="s">
        <v>51</v>
      </c>
      <c r="C357" t="s">
        <v>37</v>
      </c>
      <c r="D357" t="s">
        <v>340</v>
      </c>
      <c r="E357" s="103">
        <v>8.6756370445749853E-2</v>
      </c>
      <c r="F357" s="103">
        <v>678258</v>
      </c>
      <c r="G357" s="103">
        <v>2</v>
      </c>
      <c r="H357" t="s">
        <v>54</v>
      </c>
      <c r="I357" s="103"/>
    </row>
    <row r="358" spans="1:9" x14ac:dyDescent="0.35">
      <c r="A358" t="s">
        <v>494</v>
      </c>
      <c r="B358" t="s">
        <v>51</v>
      </c>
      <c r="C358" t="s">
        <v>37</v>
      </c>
      <c r="D358" t="s">
        <v>777</v>
      </c>
      <c r="E358" s="103">
        <v>6.5646286089784484E-2</v>
      </c>
      <c r="F358" s="103">
        <v>678258</v>
      </c>
      <c r="G358" s="103">
        <v>2</v>
      </c>
      <c r="H358" t="s">
        <v>54</v>
      </c>
      <c r="I358" s="103"/>
    </row>
    <row r="359" spans="1:9" x14ac:dyDescent="0.35">
      <c r="A359" t="s">
        <v>495</v>
      </c>
      <c r="B359" t="s">
        <v>51</v>
      </c>
      <c r="C359" t="s">
        <v>37</v>
      </c>
      <c r="D359" t="s">
        <v>776</v>
      </c>
      <c r="E359" s="103">
        <v>0.14770311749981263</v>
      </c>
      <c r="F359" s="103">
        <v>678258</v>
      </c>
      <c r="G359" s="103">
        <v>2</v>
      </c>
      <c r="H359" t="s">
        <v>54</v>
      </c>
      <c r="I359" s="103"/>
    </row>
    <row r="360" spans="1:9" x14ac:dyDescent="0.35">
      <c r="A360" t="s">
        <v>846</v>
      </c>
      <c r="B360" t="s">
        <v>51</v>
      </c>
      <c r="C360" t="s">
        <v>38</v>
      </c>
      <c r="D360" t="s">
        <v>40</v>
      </c>
      <c r="E360" s="103">
        <v>5.0357961822286391E-2</v>
      </c>
      <c r="F360" s="103">
        <v>678258</v>
      </c>
      <c r="G360" s="103">
        <v>2</v>
      </c>
      <c r="H360" t="s">
        <v>54</v>
      </c>
      <c r="I360" s="103"/>
    </row>
    <row r="361" spans="1:9" x14ac:dyDescent="0.35">
      <c r="A361" t="s">
        <v>5208</v>
      </c>
      <c r="B361" t="s">
        <v>51</v>
      </c>
      <c r="C361" t="s">
        <v>38</v>
      </c>
      <c r="D361" t="s">
        <v>5070</v>
      </c>
      <c r="E361" s="103">
        <v>5.0357961822286391E-2</v>
      </c>
      <c r="F361" s="103">
        <v>678258</v>
      </c>
      <c r="G361" s="103">
        <v>2</v>
      </c>
      <c r="H361" t="s">
        <v>54</v>
      </c>
      <c r="I361" s="103"/>
    </row>
    <row r="362" spans="1:9" x14ac:dyDescent="0.35">
      <c r="A362" t="s">
        <v>5209</v>
      </c>
      <c r="B362" t="s">
        <v>51</v>
      </c>
      <c r="C362" t="s">
        <v>38</v>
      </c>
      <c r="D362" t="s">
        <v>5071</v>
      </c>
      <c r="E362" s="103">
        <v>5.0357961822286391E-2</v>
      </c>
      <c r="F362" s="103">
        <v>678258</v>
      </c>
      <c r="G362" s="103">
        <v>2</v>
      </c>
      <c r="H362" t="s">
        <v>54</v>
      </c>
      <c r="I362" s="103"/>
    </row>
    <row r="363" spans="1:9" x14ac:dyDescent="0.35">
      <c r="A363" t="s">
        <v>5210</v>
      </c>
      <c r="B363" t="s">
        <v>51</v>
      </c>
      <c r="C363" t="s">
        <v>38</v>
      </c>
      <c r="D363" t="s">
        <v>5072</v>
      </c>
      <c r="E363" s="103">
        <v>5.0357961822286391E-2</v>
      </c>
      <c r="F363" s="103">
        <v>678258</v>
      </c>
      <c r="G363" s="103">
        <v>2</v>
      </c>
      <c r="H363" t="s">
        <v>54</v>
      </c>
      <c r="I363" s="103"/>
    </row>
    <row r="364" spans="1:9" x14ac:dyDescent="0.35">
      <c r="A364" t="s">
        <v>844</v>
      </c>
      <c r="B364" t="s">
        <v>51</v>
      </c>
      <c r="C364" t="s">
        <v>38</v>
      </c>
      <c r="D364" t="s">
        <v>42</v>
      </c>
      <c r="E364" s="103">
        <v>4.9364552160880301E-2</v>
      </c>
      <c r="F364" s="103">
        <v>678258</v>
      </c>
      <c r="G364" s="103">
        <v>2</v>
      </c>
      <c r="H364" t="s">
        <v>54</v>
      </c>
      <c r="I364" s="103"/>
    </row>
    <row r="365" spans="1:9" x14ac:dyDescent="0.35">
      <c r="A365" t="s">
        <v>1817</v>
      </c>
      <c r="B365" t="s">
        <v>51</v>
      </c>
      <c r="C365" t="s">
        <v>38</v>
      </c>
      <c r="D365" t="s">
        <v>1767</v>
      </c>
      <c r="E365" s="103">
        <v>4.919640313390039E-2</v>
      </c>
      <c r="F365" s="103">
        <v>678258</v>
      </c>
      <c r="G365" s="103">
        <v>2</v>
      </c>
      <c r="H365" t="s">
        <v>54</v>
      </c>
      <c r="I365" s="103"/>
    </row>
    <row r="366" spans="1:9" x14ac:dyDescent="0.35">
      <c r="A366" t="s">
        <v>1818</v>
      </c>
      <c r="B366" t="s">
        <v>51</v>
      </c>
      <c r="C366" t="s">
        <v>38</v>
      </c>
      <c r="D366" t="s">
        <v>1768</v>
      </c>
      <c r="E366" s="103">
        <v>2.5699883505068452E-2</v>
      </c>
      <c r="F366" s="103">
        <v>678258</v>
      </c>
      <c r="G366" s="103">
        <v>2</v>
      </c>
      <c r="H366" t="s">
        <v>54</v>
      </c>
      <c r="I366" s="103"/>
    </row>
    <row r="367" spans="1:9" x14ac:dyDescent="0.35">
      <c r="A367" t="s">
        <v>845</v>
      </c>
      <c r="B367" t="s">
        <v>51</v>
      </c>
      <c r="C367" t="s">
        <v>38</v>
      </c>
      <c r="D367" t="s">
        <v>340</v>
      </c>
      <c r="E367" s="103">
        <v>2.8684526748638785E-2</v>
      </c>
      <c r="F367" s="103">
        <v>678258</v>
      </c>
      <c r="G367" s="103">
        <v>2</v>
      </c>
      <c r="H367" t="s">
        <v>54</v>
      </c>
      <c r="I367" s="103"/>
    </row>
    <row r="368" spans="1:9" x14ac:dyDescent="0.35">
      <c r="A368" t="s">
        <v>496</v>
      </c>
      <c r="B368" t="s">
        <v>51</v>
      </c>
      <c r="C368" t="s">
        <v>38</v>
      </c>
      <c r="D368" t="s">
        <v>777</v>
      </c>
      <c r="E368" s="103">
        <v>3.2930012128399508E-2</v>
      </c>
      <c r="F368" s="103">
        <v>678258</v>
      </c>
      <c r="G368" s="103">
        <v>2</v>
      </c>
      <c r="H368" t="s">
        <v>54</v>
      </c>
      <c r="I368" s="103"/>
    </row>
    <row r="369" spans="1:9" x14ac:dyDescent="0.35">
      <c r="A369" t="s">
        <v>497</v>
      </c>
      <c r="B369" t="s">
        <v>51</v>
      </c>
      <c r="C369" t="s">
        <v>38</v>
      </c>
      <c r="D369" t="s">
        <v>776</v>
      </c>
      <c r="E369" s="103">
        <v>7.1605216438224761E-2</v>
      </c>
      <c r="F369" s="103">
        <v>678258</v>
      </c>
      <c r="G369" s="103">
        <v>2</v>
      </c>
      <c r="H369" t="s">
        <v>54</v>
      </c>
      <c r="I369" s="103"/>
    </row>
    <row r="370" spans="1:9" x14ac:dyDescent="0.35">
      <c r="A370" t="s">
        <v>1096</v>
      </c>
      <c r="B370" t="s">
        <v>51</v>
      </c>
      <c r="C370" t="s">
        <v>39</v>
      </c>
      <c r="D370" t="s">
        <v>40</v>
      </c>
      <c r="E370" s="103">
        <v>1.093026213384114E-4</v>
      </c>
      <c r="F370" s="103">
        <v>678258</v>
      </c>
      <c r="G370" s="103">
        <v>2</v>
      </c>
      <c r="H370" t="s">
        <v>54</v>
      </c>
      <c r="I370" s="103"/>
    </row>
    <row r="371" spans="1:9" x14ac:dyDescent="0.35">
      <c r="A371" t="s">
        <v>5211</v>
      </c>
      <c r="B371" t="s">
        <v>51</v>
      </c>
      <c r="C371" t="s">
        <v>39</v>
      </c>
      <c r="D371" t="s">
        <v>5070</v>
      </c>
      <c r="E371" s="103">
        <v>1.093026213384114E-4</v>
      </c>
      <c r="F371" s="103">
        <v>678258</v>
      </c>
      <c r="G371" s="103">
        <v>2</v>
      </c>
      <c r="H371" t="s">
        <v>54</v>
      </c>
      <c r="I371" s="103"/>
    </row>
    <row r="372" spans="1:9" x14ac:dyDescent="0.35">
      <c r="A372" t="s">
        <v>5212</v>
      </c>
      <c r="B372" t="s">
        <v>51</v>
      </c>
      <c r="C372" t="s">
        <v>39</v>
      </c>
      <c r="D372" t="s">
        <v>5071</v>
      </c>
      <c r="E372" s="103">
        <v>1.093026213384114E-4</v>
      </c>
      <c r="F372" s="103">
        <v>678258</v>
      </c>
      <c r="G372" s="103">
        <v>2</v>
      </c>
      <c r="H372" t="s">
        <v>54</v>
      </c>
      <c r="I372" s="103"/>
    </row>
    <row r="373" spans="1:9" x14ac:dyDescent="0.35">
      <c r="A373" t="s">
        <v>5213</v>
      </c>
      <c r="B373" t="s">
        <v>51</v>
      </c>
      <c r="C373" t="s">
        <v>39</v>
      </c>
      <c r="D373" t="s">
        <v>5072</v>
      </c>
      <c r="E373" s="103">
        <v>1.093026213384114E-4</v>
      </c>
      <c r="F373" s="103">
        <v>678258</v>
      </c>
      <c r="G373" s="103">
        <v>2</v>
      </c>
      <c r="H373" t="s">
        <v>54</v>
      </c>
      <c r="I373" s="103"/>
    </row>
    <row r="374" spans="1:9" x14ac:dyDescent="0.35">
      <c r="A374" t="s">
        <v>1097</v>
      </c>
      <c r="B374" t="s">
        <v>51</v>
      </c>
      <c r="C374" t="s">
        <v>39</v>
      </c>
      <c r="D374" t="s">
        <v>42</v>
      </c>
      <c r="E374" s="103">
        <v>1.0701915483782564E-4</v>
      </c>
      <c r="F374" s="103">
        <v>678258</v>
      </c>
      <c r="G374" s="103">
        <v>2</v>
      </c>
      <c r="H374" t="s">
        <v>54</v>
      </c>
      <c r="I374" s="103"/>
    </row>
    <row r="375" spans="1:9" x14ac:dyDescent="0.35">
      <c r="A375" t="s">
        <v>1819</v>
      </c>
      <c r="B375" t="s">
        <v>51</v>
      </c>
      <c r="C375" t="s">
        <v>39</v>
      </c>
      <c r="D375" t="s">
        <v>1767</v>
      </c>
      <c r="E375" s="103">
        <v>1.0478268502452839E-4</v>
      </c>
      <c r="F375" s="103">
        <v>678258</v>
      </c>
      <c r="G375" s="103">
        <v>2</v>
      </c>
      <c r="H375" t="s">
        <v>54</v>
      </c>
      <c r="I375" s="103"/>
    </row>
    <row r="376" spans="1:9" x14ac:dyDescent="0.35">
      <c r="A376" t="s">
        <v>1820</v>
      </c>
      <c r="B376" t="s">
        <v>51</v>
      </c>
      <c r="C376" t="s">
        <v>39</v>
      </c>
      <c r="D376" t="s">
        <v>1768</v>
      </c>
      <c r="E376" s="103">
        <v>5.778711511973498E-5</v>
      </c>
      <c r="F376" s="103">
        <v>678258</v>
      </c>
      <c r="G376" s="103">
        <v>2</v>
      </c>
      <c r="H376" t="s">
        <v>54</v>
      </c>
      <c r="I376" s="103"/>
    </row>
    <row r="377" spans="1:9" x14ac:dyDescent="0.35">
      <c r="A377" t="s">
        <v>1098</v>
      </c>
      <c r="B377" t="s">
        <v>51</v>
      </c>
      <c r="C377" t="s">
        <v>39</v>
      </c>
      <c r="D377" t="s">
        <v>340</v>
      </c>
      <c r="E377" s="103">
        <v>8.4046557013902601E-5</v>
      </c>
      <c r="F377" s="103">
        <v>678258</v>
      </c>
      <c r="G377" s="103">
        <v>2</v>
      </c>
      <c r="H377" t="s">
        <v>54</v>
      </c>
      <c r="I377" s="103"/>
    </row>
    <row r="378" spans="1:9" x14ac:dyDescent="0.35">
      <c r="A378" t="s">
        <v>1099</v>
      </c>
      <c r="B378" t="s">
        <v>51</v>
      </c>
      <c r="C378" t="s">
        <v>39</v>
      </c>
      <c r="D378" t="s">
        <v>777</v>
      </c>
      <c r="E378" s="103">
        <v>6.4956568081230853E-5</v>
      </c>
      <c r="F378" s="103">
        <v>678258</v>
      </c>
      <c r="G378" s="103">
        <v>2</v>
      </c>
      <c r="H378" t="s">
        <v>54</v>
      </c>
      <c r="I378" s="103"/>
    </row>
    <row r="379" spans="1:9" x14ac:dyDescent="0.35">
      <c r="A379" t="s">
        <v>1100</v>
      </c>
      <c r="B379" t="s">
        <v>51</v>
      </c>
      <c r="C379" t="s">
        <v>39</v>
      </c>
      <c r="D379" t="s">
        <v>776</v>
      </c>
      <c r="E379" s="103">
        <v>1.7162524923159401E-4</v>
      </c>
      <c r="F379" s="103">
        <v>678258</v>
      </c>
      <c r="G379" s="103">
        <v>2</v>
      </c>
      <c r="H379" t="s">
        <v>54</v>
      </c>
      <c r="I379" s="103"/>
    </row>
    <row r="380" spans="1:9" x14ac:dyDescent="0.35">
      <c r="A380" t="s">
        <v>2619</v>
      </c>
      <c r="B380" t="s">
        <v>51</v>
      </c>
      <c r="C380" t="s">
        <v>2588</v>
      </c>
      <c r="D380" t="s">
        <v>40</v>
      </c>
      <c r="E380" s="103">
        <v>5.6703992843542637E-3</v>
      </c>
      <c r="F380" s="103">
        <v>678258</v>
      </c>
      <c r="G380" s="103">
        <v>2</v>
      </c>
      <c r="H380" t="s">
        <v>54</v>
      </c>
      <c r="I380" s="103"/>
    </row>
    <row r="381" spans="1:9" x14ac:dyDescent="0.35">
      <c r="A381" t="s">
        <v>5214</v>
      </c>
      <c r="B381" t="s">
        <v>51</v>
      </c>
      <c r="C381" t="s">
        <v>2588</v>
      </c>
      <c r="D381" t="s">
        <v>5070</v>
      </c>
      <c r="E381" s="103">
        <v>5.675718083490708E-3</v>
      </c>
      <c r="F381" s="103">
        <v>678258</v>
      </c>
      <c r="G381" s="103">
        <v>2</v>
      </c>
      <c r="H381" t="s">
        <v>54</v>
      </c>
      <c r="I381" s="103"/>
    </row>
    <row r="382" spans="1:9" x14ac:dyDescent="0.35">
      <c r="A382" t="s">
        <v>5215</v>
      </c>
      <c r="B382" t="s">
        <v>51</v>
      </c>
      <c r="C382" t="s">
        <v>2588</v>
      </c>
      <c r="D382" t="s">
        <v>5071</v>
      </c>
      <c r="E382" s="103">
        <v>5.6703992843542637E-3</v>
      </c>
      <c r="F382" s="103">
        <v>678258</v>
      </c>
      <c r="G382" s="103">
        <v>2</v>
      </c>
      <c r="H382" t="s">
        <v>54</v>
      </c>
      <c r="I382" s="103"/>
    </row>
    <row r="383" spans="1:9" x14ac:dyDescent="0.35">
      <c r="A383" t="s">
        <v>5216</v>
      </c>
      <c r="B383" t="s">
        <v>51</v>
      </c>
      <c r="C383" t="s">
        <v>2588</v>
      </c>
      <c r="D383" t="s">
        <v>5072</v>
      </c>
      <c r="E383" s="103">
        <v>5.6756999757169024E-3</v>
      </c>
      <c r="F383" s="103">
        <v>678258</v>
      </c>
      <c r="G383" s="103">
        <v>2</v>
      </c>
      <c r="H383" t="s">
        <v>54</v>
      </c>
      <c r="I383" s="103"/>
    </row>
    <row r="384" spans="1:9" x14ac:dyDescent="0.35">
      <c r="A384" t="s">
        <v>2620</v>
      </c>
      <c r="B384" t="s">
        <v>51</v>
      </c>
      <c r="C384" t="s">
        <v>2588</v>
      </c>
      <c r="D384" t="s">
        <v>42</v>
      </c>
      <c r="E384" s="103">
        <v>5.3473314723808335E-3</v>
      </c>
      <c r="F384" s="103">
        <v>678258</v>
      </c>
      <c r="G384" s="103">
        <v>2</v>
      </c>
      <c r="H384" t="s">
        <v>54</v>
      </c>
      <c r="I384" s="103"/>
    </row>
    <row r="385" spans="1:9" x14ac:dyDescent="0.35">
      <c r="A385" t="s">
        <v>2621</v>
      </c>
      <c r="B385" t="s">
        <v>51</v>
      </c>
      <c r="C385" t="s">
        <v>2588</v>
      </c>
      <c r="D385" t="s">
        <v>1767</v>
      </c>
      <c r="E385" s="103">
        <v>5.227261909967717E-3</v>
      </c>
      <c r="F385" s="103">
        <v>678258</v>
      </c>
      <c r="G385" s="103">
        <v>2</v>
      </c>
      <c r="H385" t="s">
        <v>54</v>
      </c>
      <c r="I385" s="103"/>
    </row>
    <row r="386" spans="1:9" x14ac:dyDescent="0.35">
      <c r="A386" t="s">
        <v>2622</v>
      </c>
      <c r="B386" t="s">
        <v>51</v>
      </c>
      <c r="C386" t="s">
        <v>2588</v>
      </c>
      <c r="D386" t="s">
        <v>1768</v>
      </c>
      <c r="E386" s="103">
        <v>1.8588602954247824E-3</v>
      </c>
      <c r="F386" s="103">
        <v>678258</v>
      </c>
      <c r="G386" s="103">
        <v>2</v>
      </c>
      <c r="H386" t="s">
        <v>54</v>
      </c>
      <c r="I386" s="103"/>
    </row>
    <row r="387" spans="1:9" x14ac:dyDescent="0.35">
      <c r="A387" t="s">
        <v>2623</v>
      </c>
      <c r="B387" t="s">
        <v>51</v>
      </c>
      <c r="C387" t="s">
        <v>2588</v>
      </c>
      <c r="D387" t="s">
        <v>340</v>
      </c>
      <c r="E387" s="103">
        <v>4.9446780276105797E-3</v>
      </c>
      <c r="F387" s="103">
        <v>678258</v>
      </c>
      <c r="G387" s="103">
        <v>2</v>
      </c>
      <c r="H387" t="s">
        <v>54</v>
      </c>
      <c r="I387" s="103"/>
    </row>
    <row r="388" spans="1:9" x14ac:dyDescent="0.35">
      <c r="A388" t="s">
        <v>2624</v>
      </c>
      <c r="B388" t="s">
        <v>51</v>
      </c>
      <c r="C388" t="s">
        <v>2588</v>
      </c>
      <c r="D388" t="s">
        <v>777</v>
      </c>
      <c r="E388" s="103">
        <v>3.7643068003390327E-3</v>
      </c>
      <c r="F388" s="103">
        <v>678258</v>
      </c>
      <c r="G388" s="103">
        <v>2</v>
      </c>
      <c r="H388" t="s">
        <v>54</v>
      </c>
      <c r="I388" s="103"/>
    </row>
    <row r="389" spans="1:9" x14ac:dyDescent="0.35">
      <c r="A389" t="s">
        <v>2625</v>
      </c>
      <c r="B389" t="s">
        <v>51</v>
      </c>
      <c r="C389" t="s">
        <v>2588</v>
      </c>
      <c r="D389" t="s">
        <v>776</v>
      </c>
      <c r="E389" s="103">
        <v>8.1201773421851146E-3</v>
      </c>
      <c r="F389" s="103">
        <v>678258</v>
      </c>
      <c r="G389" s="103">
        <v>2</v>
      </c>
      <c r="H389" t="s">
        <v>54</v>
      </c>
      <c r="I389" s="103"/>
    </row>
    <row r="390" spans="1:9" x14ac:dyDescent="0.35">
      <c r="A390" t="s">
        <v>2626</v>
      </c>
      <c r="B390" t="s">
        <v>51</v>
      </c>
      <c r="C390" t="s">
        <v>2589</v>
      </c>
      <c r="D390" t="s">
        <v>40</v>
      </c>
      <c r="E390" s="103">
        <v>5.0010083940094955E-3</v>
      </c>
      <c r="F390" s="103">
        <v>678258</v>
      </c>
      <c r="G390" s="103">
        <v>2</v>
      </c>
      <c r="H390" t="s">
        <v>54</v>
      </c>
      <c r="I390" s="103"/>
    </row>
    <row r="391" spans="1:9" x14ac:dyDescent="0.35">
      <c r="A391" t="s">
        <v>5217</v>
      </c>
      <c r="B391" t="s">
        <v>51</v>
      </c>
      <c r="C391" t="s">
        <v>2589</v>
      </c>
      <c r="D391" t="s">
        <v>5070</v>
      </c>
      <c r="E391" s="103">
        <v>5.0693207652046362E-3</v>
      </c>
      <c r="F391" s="103">
        <v>678258</v>
      </c>
      <c r="G391" s="103">
        <v>2</v>
      </c>
      <c r="H391" t="s">
        <v>54</v>
      </c>
      <c r="I391" s="103"/>
    </row>
    <row r="392" spans="1:9" x14ac:dyDescent="0.35">
      <c r="A392" t="s">
        <v>5218</v>
      </c>
      <c r="B392" t="s">
        <v>51</v>
      </c>
      <c r="C392" t="s">
        <v>2589</v>
      </c>
      <c r="D392" t="s">
        <v>5071</v>
      </c>
      <c r="E392" s="103">
        <v>5.0010083940094955E-3</v>
      </c>
      <c r="F392" s="103">
        <v>678258</v>
      </c>
      <c r="G392" s="103">
        <v>2</v>
      </c>
      <c r="H392" t="s">
        <v>54</v>
      </c>
      <c r="I392" s="103"/>
    </row>
    <row r="393" spans="1:9" x14ac:dyDescent="0.35">
      <c r="A393" t="s">
        <v>5219</v>
      </c>
      <c r="B393" t="s">
        <v>51</v>
      </c>
      <c r="C393" t="s">
        <v>2589</v>
      </c>
      <c r="D393" t="s">
        <v>5072</v>
      </c>
      <c r="E393" s="103">
        <v>5.0670307748497774E-3</v>
      </c>
      <c r="F393" s="103">
        <v>678258</v>
      </c>
      <c r="G393" s="103">
        <v>2</v>
      </c>
      <c r="H393" t="s">
        <v>54</v>
      </c>
      <c r="I393" s="103"/>
    </row>
    <row r="394" spans="1:9" x14ac:dyDescent="0.35">
      <c r="A394" t="s">
        <v>2627</v>
      </c>
      <c r="B394" t="s">
        <v>51</v>
      </c>
      <c r="C394" t="s">
        <v>2589</v>
      </c>
      <c r="D394" t="s">
        <v>42</v>
      </c>
      <c r="E394" s="103">
        <v>4.8786242113995036E-3</v>
      </c>
      <c r="F394" s="103">
        <v>678258</v>
      </c>
      <c r="G394" s="103">
        <v>2</v>
      </c>
      <c r="H394" t="s">
        <v>54</v>
      </c>
      <c r="I394" s="103"/>
    </row>
    <row r="395" spans="1:9" x14ac:dyDescent="0.35">
      <c r="A395" t="s">
        <v>2628</v>
      </c>
      <c r="B395" t="s">
        <v>51</v>
      </c>
      <c r="C395" t="s">
        <v>2589</v>
      </c>
      <c r="D395" t="s">
        <v>1767</v>
      </c>
      <c r="E395" s="103">
        <v>4.6240865233182007E-3</v>
      </c>
      <c r="F395" s="103">
        <v>678258</v>
      </c>
      <c r="G395" s="103">
        <v>2</v>
      </c>
      <c r="H395" t="s">
        <v>54</v>
      </c>
      <c r="I395" s="103"/>
    </row>
    <row r="396" spans="1:9" x14ac:dyDescent="0.35">
      <c r="A396" t="s">
        <v>2629</v>
      </c>
      <c r="B396" t="s">
        <v>51</v>
      </c>
      <c r="C396" t="s">
        <v>2589</v>
      </c>
      <c r="D396" t="s">
        <v>1768</v>
      </c>
      <c r="E396" s="103">
        <v>1.3203764104737627E-3</v>
      </c>
      <c r="F396" s="103">
        <v>678258</v>
      </c>
      <c r="G396" s="103">
        <v>2</v>
      </c>
      <c r="H396" t="s">
        <v>54</v>
      </c>
      <c r="I396" s="103"/>
    </row>
    <row r="397" spans="1:9" x14ac:dyDescent="0.35">
      <c r="A397" t="s">
        <v>2630</v>
      </c>
      <c r="B397" t="s">
        <v>51</v>
      </c>
      <c r="C397" t="s">
        <v>2589</v>
      </c>
      <c r="D397" t="s">
        <v>340</v>
      </c>
      <c r="E397" s="103">
        <v>4.8389038002833087E-3</v>
      </c>
      <c r="F397" s="103">
        <v>678258</v>
      </c>
      <c r="G397" s="103">
        <v>2</v>
      </c>
      <c r="H397" t="s">
        <v>54</v>
      </c>
      <c r="I397" s="103"/>
    </row>
    <row r="398" spans="1:9" x14ac:dyDescent="0.35">
      <c r="A398" t="s">
        <v>2631</v>
      </c>
      <c r="B398" t="s">
        <v>51</v>
      </c>
      <c r="C398" t="s">
        <v>2589</v>
      </c>
      <c r="D398" t="s">
        <v>777</v>
      </c>
      <c r="E398" s="103">
        <v>2.6833171172057106E-3</v>
      </c>
      <c r="F398" s="103">
        <v>678258</v>
      </c>
      <c r="G398" s="103">
        <v>2</v>
      </c>
      <c r="H398" t="s">
        <v>54</v>
      </c>
      <c r="I398" s="103"/>
    </row>
    <row r="399" spans="1:9" x14ac:dyDescent="0.35">
      <c r="A399" t="s">
        <v>2632</v>
      </c>
      <c r="B399" t="s">
        <v>51</v>
      </c>
      <c r="C399" t="s">
        <v>2589</v>
      </c>
      <c r="D399" t="s">
        <v>776</v>
      </c>
      <c r="E399" s="103">
        <v>7.1968741832156447E-3</v>
      </c>
      <c r="F399" s="103">
        <v>678258</v>
      </c>
      <c r="G399" s="103">
        <v>2</v>
      </c>
      <c r="H399" t="s">
        <v>54</v>
      </c>
      <c r="I399" s="103"/>
    </row>
    <row r="400" spans="1:9" x14ac:dyDescent="0.35">
      <c r="A400" t="s">
        <v>2612</v>
      </c>
      <c r="B400" t="s">
        <v>51</v>
      </c>
      <c r="C400" t="s">
        <v>2590</v>
      </c>
      <c r="D400" t="s">
        <v>40</v>
      </c>
      <c r="E400" s="103">
        <v>1.3749841620053205E-3</v>
      </c>
      <c r="F400" s="103">
        <v>678258</v>
      </c>
      <c r="G400" s="103">
        <v>2</v>
      </c>
      <c r="H400" t="s">
        <v>54</v>
      </c>
      <c r="I400" s="103"/>
    </row>
    <row r="401" spans="1:9" x14ac:dyDescent="0.35">
      <c r="A401" t="s">
        <v>5220</v>
      </c>
      <c r="B401" t="s">
        <v>51</v>
      </c>
      <c r="C401" t="s">
        <v>2590</v>
      </c>
      <c r="D401" t="s">
        <v>5070</v>
      </c>
      <c r="E401" s="103">
        <v>1.3881420976443115E-3</v>
      </c>
      <c r="F401" s="103">
        <v>678258</v>
      </c>
      <c r="G401" s="103">
        <v>2</v>
      </c>
      <c r="H401" t="s">
        <v>54</v>
      </c>
      <c r="I401" s="103"/>
    </row>
    <row r="402" spans="1:9" x14ac:dyDescent="0.35">
      <c r="A402" t="s">
        <v>5221</v>
      </c>
      <c r="B402" t="s">
        <v>51</v>
      </c>
      <c r="C402" t="s">
        <v>2590</v>
      </c>
      <c r="D402" t="s">
        <v>5071</v>
      </c>
      <c r="E402" s="103">
        <v>1.3749841620053205E-3</v>
      </c>
      <c r="F402" s="103">
        <v>678258</v>
      </c>
      <c r="G402" s="103">
        <v>2</v>
      </c>
      <c r="H402" t="s">
        <v>54</v>
      </c>
      <c r="I402" s="103"/>
    </row>
    <row r="403" spans="1:9" x14ac:dyDescent="0.35">
      <c r="A403" t="s">
        <v>5222</v>
      </c>
      <c r="B403" t="s">
        <v>51</v>
      </c>
      <c r="C403" t="s">
        <v>2590</v>
      </c>
      <c r="D403" t="s">
        <v>5072</v>
      </c>
      <c r="E403" s="103">
        <v>1.3881420976443115E-3</v>
      </c>
      <c r="F403" s="103">
        <v>678258</v>
      </c>
      <c r="G403" s="103">
        <v>2</v>
      </c>
      <c r="H403" t="s">
        <v>54</v>
      </c>
      <c r="I403" s="103"/>
    </row>
    <row r="404" spans="1:9" x14ac:dyDescent="0.35">
      <c r="A404" t="s">
        <v>2613</v>
      </c>
      <c r="B404" t="s">
        <v>51</v>
      </c>
      <c r="C404" t="s">
        <v>2590</v>
      </c>
      <c r="D404" t="s">
        <v>42</v>
      </c>
      <c r="E404" s="103">
        <v>1.296967499433915E-3</v>
      </c>
      <c r="F404" s="103">
        <v>678258</v>
      </c>
      <c r="G404" s="103">
        <v>2</v>
      </c>
      <c r="H404" t="s">
        <v>54</v>
      </c>
      <c r="I404" s="103"/>
    </row>
    <row r="405" spans="1:9" x14ac:dyDescent="0.35">
      <c r="A405" t="s">
        <v>2614</v>
      </c>
      <c r="B405" t="s">
        <v>51</v>
      </c>
      <c r="C405" t="s">
        <v>2590</v>
      </c>
      <c r="D405" t="s">
        <v>1767</v>
      </c>
      <c r="E405" s="103">
        <v>1.159161420911487E-3</v>
      </c>
      <c r="F405" s="103">
        <v>678258</v>
      </c>
      <c r="G405" s="103">
        <v>2</v>
      </c>
      <c r="H405" t="s">
        <v>54</v>
      </c>
      <c r="I405" s="103"/>
    </row>
    <row r="406" spans="1:9" x14ac:dyDescent="0.35">
      <c r="A406" t="s">
        <v>2615</v>
      </c>
      <c r="B406" t="s">
        <v>51</v>
      </c>
      <c r="C406" t="s">
        <v>2590</v>
      </c>
      <c r="D406" t="s">
        <v>1768</v>
      </c>
      <c r="E406" s="103">
        <v>2.9575407253567876E-4</v>
      </c>
      <c r="F406" s="103">
        <v>678258</v>
      </c>
      <c r="G406" s="103">
        <v>2</v>
      </c>
      <c r="H406" t="s">
        <v>54</v>
      </c>
      <c r="I406" s="103"/>
    </row>
    <row r="407" spans="1:9" x14ac:dyDescent="0.35">
      <c r="A407" t="s">
        <v>2616</v>
      </c>
      <c r="B407" t="s">
        <v>51</v>
      </c>
      <c r="C407" t="s">
        <v>2590</v>
      </c>
      <c r="D407" t="s">
        <v>340</v>
      </c>
      <c r="E407" s="103">
        <v>1.2933973723189198E-3</v>
      </c>
      <c r="F407" s="103">
        <v>678258</v>
      </c>
      <c r="G407" s="103">
        <v>2</v>
      </c>
      <c r="H407" t="s">
        <v>54</v>
      </c>
      <c r="I407" s="103"/>
    </row>
    <row r="408" spans="1:9" x14ac:dyDescent="0.35">
      <c r="A408" t="s">
        <v>2617</v>
      </c>
      <c r="B408" t="s">
        <v>51</v>
      </c>
      <c r="C408" t="s">
        <v>2590</v>
      </c>
      <c r="D408" t="s">
        <v>777</v>
      </c>
      <c r="E408" s="103">
        <v>9.5336140762534408E-4</v>
      </c>
      <c r="F408" s="103">
        <v>678258</v>
      </c>
      <c r="G408" s="103">
        <v>2</v>
      </c>
      <c r="H408" t="s">
        <v>54</v>
      </c>
      <c r="I408" s="103"/>
    </row>
    <row r="409" spans="1:9" x14ac:dyDescent="0.35">
      <c r="A409" t="s">
        <v>2618</v>
      </c>
      <c r="B409" t="s">
        <v>51</v>
      </c>
      <c r="C409" t="s">
        <v>2590</v>
      </c>
      <c r="D409" t="s">
        <v>776</v>
      </c>
      <c r="E409" s="103">
        <v>2.0842718091423225E-3</v>
      </c>
      <c r="F409" s="103">
        <v>678258</v>
      </c>
      <c r="G409" s="103">
        <v>2</v>
      </c>
      <c r="H409" t="s">
        <v>54</v>
      </c>
      <c r="I409" s="103"/>
    </row>
    <row r="410" spans="1:9" x14ac:dyDescent="0.35">
      <c r="A410" t="s">
        <v>3169</v>
      </c>
      <c r="B410" t="s">
        <v>51</v>
      </c>
      <c r="C410" t="s">
        <v>3119</v>
      </c>
      <c r="D410" t="s">
        <v>40</v>
      </c>
      <c r="E410" s="103">
        <v>4.7812744003058296E-3</v>
      </c>
      <c r="F410" s="103">
        <v>678258</v>
      </c>
      <c r="G410" s="103">
        <v>2</v>
      </c>
      <c r="H410" t="s">
        <v>54</v>
      </c>
      <c r="I410" s="103"/>
    </row>
    <row r="411" spans="1:9" x14ac:dyDescent="0.35">
      <c r="A411" t="s">
        <v>5226</v>
      </c>
      <c r="B411" t="s">
        <v>51</v>
      </c>
      <c r="C411" t="s">
        <v>3119</v>
      </c>
      <c r="D411" t="s">
        <v>5070</v>
      </c>
      <c r="E411" s="103">
        <v>4.8175630783992285E-3</v>
      </c>
      <c r="F411" s="103">
        <v>678258</v>
      </c>
      <c r="G411" s="103">
        <v>2</v>
      </c>
      <c r="H411" t="s">
        <v>54</v>
      </c>
      <c r="I411" s="103"/>
    </row>
    <row r="412" spans="1:9" x14ac:dyDescent="0.35">
      <c r="A412" t="s">
        <v>5227</v>
      </c>
      <c r="B412" t="s">
        <v>51</v>
      </c>
      <c r="C412" t="s">
        <v>3119</v>
      </c>
      <c r="D412" t="s">
        <v>5071</v>
      </c>
      <c r="E412" s="103">
        <v>4.7812744003058296E-3</v>
      </c>
      <c r="F412" s="103">
        <v>678258</v>
      </c>
      <c r="G412" s="103">
        <v>2</v>
      </c>
      <c r="H412" t="s">
        <v>54</v>
      </c>
      <c r="I412" s="103"/>
    </row>
    <row r="413" spans="1:9" x14ac:dyDescent="0.35">
      <c r="A413" t="s">
        <v>5228</v>
      </c>
      <c r="B413" t="s">
        <v>51</v>
      </c>
      <c r="C413" t="s">
        <v>3119</v>
      </c>
      <c r="D413" t="s">
        <v>5072</v>
      </c>
      <c r="E413" s="103">
        <v>4.8175630783992285E-3</v>
      </c>
      <c r="F413" s="103">
        <v>678258</v>
      </c>
      <c r="G413" s="103">
        <v>2</v>
      </c>
      <c r="H413" t="s">
        <v>54</v>
      </c>
      <c r="I413" s="103"/>
    </row>
    <row r="414" spans="1:9" x14ac:dyDescent="0.35">
      <c r="A414" t="s">
        <v>3170</v>
      </c>
      <c r="B414" t="s">
        <v>51</v>
      </c>
      <c r="C414" t="s">
        <v>3119</v>
      </c>
      <c r="D414" t="s">
        <v>42</v>
      </c>
      <c r="E414" s="103">
        <v>3.258845380979032E-3</v>
      </c>
      <c r="F414" s="103">
        <v>678258</v>
      </c>
      <c r="G414" s="103">
        <v>2</v>
      </c>
      <c r="H414" t="s">
        <v>54</v>
      </c>
      <c r="I414" s="103"/>
    </row>
    <row r="415" spans="1:9" x14ac:dyDescent="0.35">
      <c r="A415" t="s">
        <v>3171</v>
      </c>
      <c r="B415" t="s">
        <v>51</v>
      </c>
      <c r="C415" t="s">
        <v>3119</v>
      </c>
      <c r="D415" t="s">
        <v>1767</v>
      </c>
      <c r="E415" s="103">
        <v>3.2493701897645198E-3</v>
      </c>
      <c r="F415" s="103">
        <v>678258</v>
      </c>
      <c r="G415" s="103">
        <v>2</v>
      </c>
      <c r="H415" t="s">
        <v>54</v>
      </c>
      <c r="I415" s="103"/>
    </row>
    <row r="416" spans="1:9" x14ac:dyDescent="0.35">
      <c r="A416" t="s">
        <v>3172</v>
      </c>
      <c r="B416" t="s">
        <v>51</v>
      </c>
      <c r="C416" t="s">
        <v>3119</v>
      </c>
      <c r="D416" t="s">
        <v>1768</v>
      </c>
      <c r="E416" s="103">
        <v>8.5288309491179785E-4</v>
      </c>
      <c r="F416" s="103">
        <v>678258</v>
      </c>
      <c r="G416" s="103">
        <v>2</v>
      </c>
      <c r="H416" t="s">
        <v>54</v>
      </c>
      <c r="I416" s="103"/>
    </row>
    <row r="417" spans="1:9" x14ac:dyDescent="0.35">
      <c r="A417" t="s">
        <v>3173</v>
      </c>
      <c r="B417" t="s">
        <v>51</v>
      </c>
      <c r="C417" t="s">
        <v>3119</v>
      </c>
      <c r="D417" t="s">
        <v>340</v>
      </c>
      <c r="E417" s="103">
        <v>4.0042222906597723E-3</v>
      </c>
      <c r="F417" s="103">
        <v>678258</v>
      </c>
      <c r="G417" s="103">
        <v>2</v>
      </c>
      <c r="H417" t="s">
        <v>54</v>
      </c>
      <c r="I417" s="103"/>
    </row>
    <row r="418" spans="1:9" x14ac:dyDescent="0.35">
      <c r="A418" t="s">
        <v>3174</v>
      </c>
      <c r="B418" t="s">
        <v>51</v>
      </c>
      <c r="C418" t="s">
        <v>3119</v>
      </c>
      <c r="D418" t="s">
        <v>777</v>
      </c>
      <c r="E418" s="103">
        <v>3.0487300212496808E-3</v>
      </c>
      <c r="F418" s="103">
        <v>678258</v>
      </c>
      <c r="G418" s="103">
        <v>2</v>
      </c>
      <c r="H418" t="s">
        <v>54</v>
      </c>
      <c r="I418" s="103"/>
    </row>
    <row r="419" spans="1:9" x14ac:dyDescent="0.35">
      <c r="A419" t="s">
        <v>3175</v>
      </c>
      <c r="B419" t="s">
        <v>51</v>
      </c>
      <c r="C419" t="s">
        <v>3119</v>
      </c>
      <c r="D419" t="s">
        <v>776</v>
      </c>
      <c r="E419" s="103">
        <v>6.6438818681952136E-3</v>
      </c>
      <c r="F419" s="103">
        <v>678258</v>
      </c>
      <c r="G419" s="103">
        <v>2</v>
      </c>
      <c r="H419" t="s">
        <v>54</v>
      </c>
      <c r="I419" s="103"/>
    </row>
    <row r="420" spans="1:9" x14ac:dyDescent="0.35">
      <c r="A420" t="s">
        <v>3176</v>
      </c>
      <c r="B420" t="s">
        <v>51</v>
      </c>
      <c r="C420" t="s">
        <v>3104</v>
      </c>
      <c r="D420" t="s">
        <v>40</v>
      </c>
      <c r="E420" s="103">
        <v>0.10297370874083689</v>
      </c>
      <c r="F420" s="103">
        <v>678258</v>
      </c>
      <c r="G420" s="103">
        <v>2</v>
      </c>
      <c r="H420" t="s">
        <v>54</v>
      </c>
      <c r="I420" s="103"/>
    </row>
    <row r="421" spans="1:9" x14ac:dyDescent="0.35">
      <c r="A421" t="s">
        <v>5229</v>
      </c>
      <c r="B421" t="s">
        <v>51</v>
      </c>
      <c r="C421" t="s">
        <v>3104</v>
      </c>
      <c r="D421" t="s">
        <v>5070</v>
      </c>
      <c r="E421" s="103">
        <v>0.10351780955624942</v>
      </c>
      <c r="F421" s="103">
        <v>678258</v>
      </c>
      <c r="G421" s="103">
        <v>2</v>
      </c>
      <c r="H421" t="s">
        <v>54</v>
      </c>
      <c r="I421" s="103"/>
    </row>
    <row r="422" spans="1:9" x14ac:dyDescent="0.35">
      <c r="A422" t="s">
        <v>5230</v>
      </c>
      <c r="B422" t="s">
        <v>51</v>
      </c>
      <c r="C422" t="s">
        <v>3104</v>
      </c>
      <c r="D422" t="s">
        <v>5071</v>
      </c>
      <c r="E422" s="103">
        <v>0.10297370874083689</v>
      </c>
      <c r="F422" s="103">
        <v>678258</v>
      </c>
      <c r="G422" s="103">
        <v>2</v>
      </c>
      <c r="H422" t="s">
        <v>54</v>
      </c>
      <c r="I422" s="103"/>
    </row>
    <row r="423" spans="1:9" x14ac:dyDescent="0.35">
      <c r="A423" t="s">
        <v>5231</v>
      </c>
      <c r="B423" t="s">
        <v>51</v>
      </c>
      <c r="C423" t="s">
        <v>3104</v>
      </c>
      <c r="D423" t="s">
        <v>5072</v>
      </c>
      <c r="E423" s="103">
        <v>0.10351455952912103</v>
      </c>
      <c r="F423" s="103">
        <v>678258</v>
      </c>
      <c r="G423" s="103">
        <v>2</v>
      </c>
      <c r="H423" t="s">
        <v>54</v>
      </c>
      <c r="I423" s="103"/>
    </row>
    <row r="424" spans="1:9" x14ac:dyDescent="0.35">
      <c r="A424" t="s">
        <v>3177</v>
      </c>
      <c r="B424" t="s">
        <v>51</v>
      </c>
      <c r="C424" t="s">
        <v>3104</v>
      </c>
      <c r="D424" t="s">
        <v>42</v>
      </c>
      <c r="E424" s="103">
        <v>9.6123590554524491E-2</v>
      </c>
      <c r="F424" s="103">
        <v>678258</v>
      </c>
      <c r="G424" s="103">
        <v>2</v>
      </c>
      <c r="H424" t="s">
        <v>54</v>
      </c>
      <c r="I424" s="103"/>
    </row>
    <row r="425" spans="1:9" x14ac:dyDescent="0.35">
      <c r="A425" t="s">
        <v>3178</v>
      </c>
      <c r="B425" t="s">
        <v>51</v>
      </c>
      <c r="C425" t="s">
        <v>3104</v>
      </c>
      <c r="D425" t="s">
        <v>1767</v>
      </c>
      <c r="E425" s="103">
        <v>9.4790471144598182E-2</v>
      </c>
      <c r="F425" s="103">
        <v>678258</v>
      </c>
      <c r="G425" s="103">
        <v>2</v>
      </c>
      <c r="H425" t="s">
        <v>54</v>
      </c>
      <c r="I425" s="103"/>
    </row>
    <row r="426" spans="1:9" x14ac:dyDescent="0.35">
      <c r="A426" t="s">
        <v>3179</v>
      </c>
      <c r="B426" t="s">
        <v>51</v>
      </c>
      <c r="C426" t="s">
        <v>3104</v>
      </c>
      <c r="D426" t="s">
        <v>1768</v>
      </c>
      <c r="E426" s="103">
        <v>2.3379557776784653E-2</v>
      </c>
      <c r="F426" s="103">
        <v>678258</v>
      </c>
      <c r="G426" s="103">
        <v>2</v>
      </c>
      <c r="H426" t="s">
        <v>54</v>
      </c>
      <c r="I426" s="103"/>
    </row>
    <row r="427" spans="1:9" x14ac:dyDescent="0.35">
      <c r="A427" t="s">
        <v>3180</v>
      </c>
      <c r="B427" t="s">
        <v>51</v>
      </c>
      <c r="C427" t="s">
        <v>3104</v>
      </c>
      <c r="D427" t="s">
        <v>340</v>
      </c>
      <c r="E427" s="103">
        <v>9.3473145276372543E-2</v>
      </c>
      <c r="F427" s="103">
        <v>678258</v>
      </c>
      <c r="G427" s="103">
        <v>2</v>
      </c>
      <c r="H427" t="s">
        <v>54</v>
      </c>
      <c r="I427" s="103"/>
    </row>
    <row r="428" spans="1:9" x14ac:dyDescent="0.35">
      <c r="A428" t="s">
        <v>3181</v>
      </c>
      <c r="B428" t="s">
        <v>51</v>
      </c>
      <c r="C428" t="s">
        <v>3104</v>
      </c>
      <c r="D428" t="s">
        <v>777</v>
      </c>
      <c r="E428" s="103">
        <v>6.3402415258081893E-2</v>
      </c>
      <c r="F428" s="103">
        <v>678258</v>
      </c>
      <c r="G428" s="103">
        <v>2</v>
      </c>
      <c r="H428" t="s">
        <v>54</v>
      </c>
      <c r="I428" s="103"/>
    </row>
    <row r="429" spans="1:9" x14ac:dyDescent="0.35">
      <c r="A429" t="s">
        <v>3182</v>
      </c>
      <c r="B429" t="s">
        <v>51</v>
      </c>
      <c r="C429" t="s">
        <v>3104</v>
      </c>
      <c r="D429" t="s">
        <v>776</v>
      </c>
      <c r="E429" s="103">
        <v>0.14437391365747038</v>
      </c>
      <c r="F429" s="103">
        <v>678258</v>
      </c>
      <c r="G429" s="103">
        <v>2</v>
      </c>
      <c r="H429" t="s">
        <v>54</v>
      </c>
      <c r="I429" s="103"/>
    </row>
    <row r="430" spans="1:9" x14ac:dyDescent="0.35">
      <c r="A430" t="s">
        <v>3183</v>
      </c>
      <c r="B430" t="s">
        <v>51</v>
      </c>
      <c r="C430" t="s">
        <v>3106</v>
      </c>
      <c r="D430" t="s">
        <v>40</v>
      </c>
      <c r="E430" s="103">
        <v>0.82055310573156648</v>
      </c>
      <c r="F430" s="103">
        <v>678258</v>
      </c>
      <c r="G430" s="103">
        <v>2</v>
      </c>
      <c r="H430" t="s">
        <v>54</v>
      </c>
      <c r="I430" s="103"/>
    </row>
    <row r="431" spans="1:9" x14ac:dyDescent="0.35">
      <c r="A431" t="s">
        <v>5232</v>
      </c>
      <c r="B431" t="s">
        <v>51</v>
      </c>
      <c r="C431" t="s">
        <v>3106</v>
      </c>
      <c r="D431" t="s">
        <v>5070</v>
      </c>
      <c r="E431" s="103">
        <v>0.8224294940566389</v>
      </c>
      <c r="F431" s="103">
        <v>678258</v>
      </c>
      <c r="G431" s="103">
        <v>2</v>
      </c>
      <c r="H431" t="s">
        <v>54</v>
      </c>
      <c r="I431" s="103"/>
    </row>
    <row r="432" spans="1:9" x14ac:dyDescent="0.35">
      <c r="A432" t="s">
        <v>5233</v>
      </c>
      <c r="B432" t="s">
        <v>51</v>
      </c>
      <c r="C432" t="s">
        <v>3106</v>
      </c>
      <c r="D432" t="s">
        <v>5071</v>
      </c>
      <c r="E432" s="103">
        <v>0.82055310573156648</v>
      </c>
      <c r="F432" s="103">
        <v>678258</v>
      </c>
      <c r="G432" s="103">
        <v>2</v>
      </c>
      <c r="H432" t="s">
        <v>54</v>
      </c>
      <c r="I432" s="103"/>
    </row>
    <row r="433" spans="1:9" x14ac:dyDescent="0.35">
      <c r="A433" t="s">
        <v>5234</v>
      </c>
      <c r="B433" t="s">
        <v>51</v>
      </c>
      <c r="C433" t="s">
        <v>3106</v>
      </c>
      <c r="D433" t="s">
        <v>5072</v>
      </c>
      <c r="E433" s="103">
        <v>0.82235344893260209</v>
      </c>
      <c r="F433" s="103">
        <v>678258</v>
      </c>
      <c r="G433" s="103">
        <v>2</v>
      </c>
      <c r="H433" t="s">
        <v>54</v>
      </c>
      <c r="I433" s="103"/>
    </row>
    <row r="434" spans="1:9" x14ac:dyDescent="0.35">
      <c r="A434" t="s">
        <v>3184</v>
      </c>
      <c r="B434" t="s">
        <v>51</v>
      </c>
      <c r="C434" t="s">
        <v>3106</v>
      </c>
      <c r="D434" t="s">
        <v>42</v>
      </c>
      <c r="E434" s="103">
        <v>0.76266788883147552</v>
      </c>
      <c r="F434" s="103">
        <v>678258</v>
      </c>
      <c r="G434" s="103">
        <v>2</v>
      </c>
      <c r="H434" t="s">
        <v>54</v>
      </c>
      <c r="I434" s="103"/>
    </row>
    <row r="435" spans="1:9" x14ac:dyDescent="0.35">
      <c r="A435" t="s">
        <v>3185</v>
      </c>
      <c r="B435" t="s">
        <v>51</v>
      </c>
      <c r="C435" t="s">
        <v>3106</v>
      </c>
      <c r="D435" t="s">
        <v>1767</v>
      </c>
      <c r="E435" s="103">
        <v>0.75195693474262992</v>
      </c>
      <c r="F435" s="103">
        <v>678258</v>
      </c>
      <c r="G435" s="103">
        <v>2</v>
      </c>
      <c r="H435" t="s">
        <v>54</v>
      </c>
      <c r="I435" s="103"/>
    </row>
    <row r="436" spans="1:9" x14ac:dyDescent="0.35">
      <c r="A436" t="s">
        <v>3186</v>
      </c>
      <c r="B436" t="s">
        <v>51</v>
      </c>
      <c r="C436" t="s">
        <v>3106</v>
      </c>
      <c r="D436" t="s">
        <v>1768</v>
      </c>
      <c r="E436" s="103">
        <v>0.20703658435765776</v>
      </c>
      <c r="F436" s="103">
        <v>678258</v>
      </c>
      <c r="G436" s="103">
        <v>2</v>
      </c>
      <c r="H436" t="s">
        <v>54</v>
      </c>
      <c r="I436" s="103"/>
    </row>
    <row r="437" spans="1:9" x14ac:dyDescent="0.35">
      <c r="A437" t="s">
        <v>3187</v>
      </c>
      <c r="B437" t="s">
        <v>51</v>
      </c>
      <c r="C437" t="s">
        <v>3106</v>
      </c>
      <c r="D437" t="s">
        <v>340</v>
      </c>
      <c r="E437" s="103">
        <v>0.74583276069492266</v>
      </c>
      <c r="F437" s="103">
        <v>678258</v>
      </c>
      <c r="G437" s="103">
        <v>2</v>
      </c>
      <c r="H437" t="s">
        <v>54</v>
      </c>
      <c r="I437" s="103"/>
    </row>
    <row r="438" spans="1:9" x14ac:dyDescent="0.35">
      <c r="A438" t="s">
        <v>3188</v>
      </c>
      <c r="B438" t="s">
        <v>51</v>
      </c>
      <c r="C438" t="s">
        <v>3106</v>
      </c>
      <c r="D438" t="s">
        <v>777</v>
      </c>
      <c r="E438" s="103">
        <v>0.51819204401550911</v>
      </c>
      <c r="F438" s="103">
        <v>678258</v>
      </c>
      <c r="G438" s="103">
        <v>2</v>
      </c>
      <c r="H438" t="s">
        <v>54</v>
      </c>
      <c r="I438" s="103"/>
    </row>
    <row r="439" spans="1:9" x14ac:dyDescent="0.35">
      <c r="A439" t="s">
        <v>3189</v>
      </c>
      <c r="B439" t="s">
        <v>51</v>
      </c>
      <c r="C439" t="s">
        <v>3106</v>
      </c>
      <c r="D439" t="s">
        <v>776</v>
      </c>
      <c r="E439" s="103">
        <v>1.1666442326101993</v>
      </c>
      <c r="F439" s="103">
        <v>678258</v>
      </c>
      <c r="G439" s="103">
        <v>2</v>
      </c>
      <c r="H439" t="s">
        <v>54</v>
      </c>
      <c r="I439" s="103"/>
    </row>
    <row r="440" spans="1:9" x14ac:dyDescent="0.35">
      <c r="A440" t="s">
        <v>3190</v>
      </c>
      <c r="B440" t="s">
        <v>51</v>
      </c>
      <c r="C440" t="s">
        <v>3108</v>
      </c>
      <c r="D440" t="s">
        <v>40</v>
      </c>
      <c r="E440" s="103">
        <v>0.24308564578752356</v>
      </c>
      <c r="F440" s="103">
        <v>678258</v>
      </c>
      <c r="G440" s="103">
        <v>2</v>
      </c>
      <c r="H440" t="s">
        <v>54</v>
      </c>
      <c r="I440" s="103"/>
    </row>
    <row r="441" spans="1:9" x14ac:dyDescent="0.35">
      <c r="A441" t="s">
        <v>5235</v>
      </c>
      <c r="B441" t="s">
        <v>51</v>
      </c>
      <c r="C441" t="s">
        <v>3108</v>
      </c>
      <c r="D441" t="s">
        <v>5070</v>
      </c>
      <c r="E441" s="103">
        <v>0.24364632756586596</v>
      </c>
      <c r="F441" s="103">
        <v>678258</v>
      </c>
      <c r="G441" s="103">
        <v>2</v>
      </c>
      <c r="H441" t="s">
        <v>54</v>
      </c>
      <c r="I441" s="103"/>
    </row>
    <row r="442" spans="1:9" x14ac:dyDescent="0.35">
      <c r="A442" t="s">
        <v>5236</v>
      </c>
      <c r="B442" t="s">
        <v>51</v>
      </c>
      <c r="C442" t="s">
        <v>3108</v>
      </c>
      <c r="D442" t="s">
        <v>5071</v>
      </c>
      <c r="E442" s="103">
        <v>0.24308564578752356</v>
      </c>
      <c r="F442" s="103">
        <v>678258</v>
      </c>
      <c r="G442" s="103">
        <v>2</v>
      </c>
      <c r="H442" t="s">
        <v>54</v>
      </c>
      <c r="I442" s="103"/>
    </row>
    <row r="443" spans="1:9" x14ac:dyDescent="0.35">
      <c r="A443" t="s">
        <v>5237</v>
      </c>
      <c r="B443" t="s">
        <v>51</v>
      </c>
      <c r="C443" t="s">
        <v>3108</v>
      </c>
      <c r="D443" t="s">
        <v>5072</v>
      </c>
      <c r="E443" s="103">
        <v>0.24360485890515404</v>
      </c>
      <c r="F443" s="103">
        <v>678258</v>
      </c>
      <c r="G443" s="103">
        <v>2</v>
      </c>
      <c r="H443" t="s">
        <v>54</v>
      </c>
      <c r="I443" s="103"/>
    </row>
    <row r="444" spans="1:9" x14ac:dyDescent="0.35">
      <c r="A444" t="s">
        <v>3191</v>
      </c>
      <c r="B444" t="s">
        <v>51</v>
      </c>
      <c r="C444" t="s">
        <v>3108</v>
      </c>
      <c r="D444" t="s">
        <v>42</v>
      </c>
      <c r="E444" s="103">
        <v>0.22758951851805934</v>
      </c>
      <c r="F444" s="103">
        <v>678258</v>
      </c>
      <c r="G444" s="103">
        <v>2</v>
      </c>
      <c r="H444" t="s">
        <v>54</v>
      </c>
      <c r="I444" s="103"/>
    </row>
    <row r="445" spans="1:9" x14ac:dyDescent="0.35">
      <c r="A445" t="s">
        <v>3192</v>
      </c>
      <c r="B445" t="s">
        <v>51</v>
      </c>
      <c r="C445" t="s">
        <v>3108</v>
      </c>
      <c r="D445" t="s">
        <v>1767</v>
      </c>
      <c r="E445" s="103">
        <v>0.22542609986916873</v>
      </c>
      <c r="F445" s="103">
        <v>678258</v>
      </c>
      <c r="G445" s="103">
        <v>2</v>
      </c>
      <c r="H445" t="s">
        <v>54</v>
      </c>
      <c r="I445" s="103"/>
    </row>
    <row r="446" spans="1:9" x14ac:dyDescent="0.35">
      <c r="A446" t="s">
        <v>3193</v>
      </c>
      <c r="B446" t="s">
        <v>51</v>
      </c>
      <c r="C446" t="s">
        <v>3108</v>
      </c>
      <c r="D446" t="s">
        <v>1768</v>
      </c>
      <c r="E446" s="103">
        <v>5.4175032982210894E-2</v>
      </c>
      <c r="F446" s="103">
        <v>678258</v>
      </c>
      <c r="G446" s="103">
        <v>2</v>
      </c>
      <c r="H446" t="s">
        <v>54</v>
      </c>
      <c r="I446" s="103"/>
    </row>
    <row r="447" spans="1:9" x14ac:dyDescent="0.35">
      <c r="A447" t="s">
        <v>3194</v>
      </c>
      <c r="B447" t="s">
        <v>51</v>
      </c>
      <c r="C447" t="s">
        <v>3108</v>
      </c>
      <c r="D447" t="s">
        <v>340</v>
      </c>
      <c r="E447" s="103">
        <v>0.22136535404568294</v>
      </c>
      <c r="F447" s="103">
        <v>678258</v>
      </c>
      <c r="G447" s="103">
        <v>2</v>
      </c>
      <c r="H447" t="s">
        <v>54</v>
      </c>
      <c r="I447" s="103"/>
    </row>
    <row r="448" spans="1:9" x14ac:dyDescent="0.35">
      <c r="A448" t="s">
        <v>3195</v>
      </c>
      <c r="B448" t="s">
        <v>51</v>
      </c>
      <c r="C448" t="s">
        <v>3108</v>
      </c>
      <c r="D448" t="s">
        <v>777</v>
      </c>
      <c r="E448" s="103">
        <v>0.15531891345386625</v>
      </c>
      <c r="F448" s="103">
        <v>678258</v>
      </c>
      <c r="G448" s="103">
        <v>2</v>
      </c>
      <c r="H448" t="s">
        <v>54</v>
      </c>
      <c r="I448" s="103"/>
    </row>
    <row r="449" spans="1:9" x14ac:dyDescent="0.35">
      <c r="A449" t="s">
        <v>3196</v>
      </c>
      <c r="B449" t="s">
        <v>51</v>
      </c>
      <c r="C449" t="s">
        <v>3108</v>
      </c>
      <c r="D449" t="s">
        <v>776</v>
      </c>
      <c r="E449" s="103">
        <v>0.34846101875176638</v>
      </c>
      <c r="F449" s="103">
        <v>678258</v>
      </c>
      <c r="G449" s="103">
        <v>2</v>
      </c>
      <c r="H449" t="s">
        <v>54</v>
      </c>
      <c r="I449" s="103"/>
    </row>
    <row r="450" spans="1:9" x14ac:dyDescent="0.35">
      <c r="A450" t="s">
        <v>1136</v>
      </c>
      <c r="B450" t="s">
        <v>51</v>
      </c>
      <c r="C450" t="s">
        <v>35</v>
      </c>
      <c r="D450" t="s">
        <v>40</v>
      </c>
      <c r="E450" s="103">
        <v>0</v>
      </c>
      <c r="F450" s="103">
        <v>678258</v>
      </c>
      <c r="G450" s="103">
        <v>2</v>
      </c>
      <c r="H450" t="s">
        <v>54</v>
      </c>
      <c r="I450" s="103"/>
    </row>
    <row r="451" spans="1:9" x14ac:dyDescent="0.35">
      <c r="A451" t="s">
        <v>5223</v>
      </c>
      <c r="B451" t="s">
        <v>51</v>
      </c>
      <c r="C451" t="s">
        <v>35</v>
      </c>
      <c r="D451" t="s">
        <v>5070</v>
      </c>
      <c r="E451" s="103">
        <v>0</v>
      </c>
      <c r="F451" s="103">
        <v>678258</v>
      </c>
      <c r="G451" s="103">
        <v>2</v>
      </c>
      <c r="H451" t="s">
        <v>54</v>
      </c>
      <c r="I451" s="103"/>
    </row>
    <row r="452" spans="1:9" x14ac:dyDescent="0.35">
      <c r="A452" t="s">
        <v>5224</v>
      </c>
      <c r="B452" t="s">
        <v>51</v>
      </c>
      <c r="C452" t="s">
        <v>35</v>
      </c>
      <c r="D452" t="s">
        <v>5071</v>
      </c>
      <c r="E452" s="103">
        <v>0</v>
      </c>
      <c r="F452" s="103">
        <v>678258</v>
      </c>
      <c r="G452" s="103">
        <v>2</v>
      </c>
      <c r="H452" t="s">
        <v>54</v>
      </c>
      <c r="I452" s="103"/>
    </row>
    <row r="453" spans="1:9" x14ac:dyDescent="0.35">
      <c r="A453" t="s">
        <v>5225</v>
      </c>
      <c r="B453" t="s">
        <v>51</v>
      </c>
      <c r="C453" t="s">
        <v>35</v>
      </c>
      <c r="D453" t="s">
        <v>5072</v>
      </c>
      <c r="E453" s="103">
        <v>0</v>
      </c>
      <c r="F453" s="103">
        <v>678258</v>
      </c>
      <c r="G453" s="103">
        <v>2</v>
      </c>
      <c r="H453" t="s">
        <v>54</v>
      </c>
      <c r="I453" s="103"/>
    </row>
    <row r="454" spans="1:9" x14ac:dyDescent="0.35">
      <c r="A454" t="s">
        <v>1137</v>
      </c>
      <c r="B454" t="s">
        <v>51</v>
      </c>
      <c r="C454" t="s">
        <v>35</v>
      </c>
      <c r="D454" t="s">
        <v>42</v>
      </c>
      <c r="E454" s="103">
        <v>0</v>
      </c>
      <c r="F454" s="103">
        <v>678258</v>
      </c>
      <c r="G454" s="103">
        <v>2</v>
      </c>
      <c r="H454" t="s">
        <v>54</v>
      </c>
      <c r="I454" s="103"/>
    </row>
    <row r="455" spans="1:9" x14ac:dyDescent="0.35">
      <c r="A455" t="s">
        <v>1841</v>
      </c>
      <c r="B455" t="s">
        <v>51</v>
      </c>
      <c r="C455" t="s">
        <v>35</v>
      </c>
      <c r="D455" t="s">
        <v>1767</v>
      </c>
      <c r="E455" s="103">
        <v>0</v>
      </c>
      <c r="F455" s="103">
        <v>678258</v>
      </c>
      <c r="G455" s="103">
        <v>2</v>
      </c>
      <c r="H455" t="s">
        <v>54</v>
      </c>
      <c r="I455" s="103"/>
    </row>
    <row r="456" spans="1:9" x14ac:dyDescent="0.35">
      <c r="A456" t="s">
        <v>1842</v>
      </c>
      <c r="B456" t="s">
        <v>51</v>
      </c>
      <c r="C456" t="s">
        <v>35</v>
      </c>
      <c r="D456" t="s">
        <v>1768</v>
      </c>
      <c r="E456" s="103">
        <v>0</v>
      </c>
      <c r="F456" s="103">
        <v>678258</v>
      </c>
      <c r="G456" s="103">
        <v>2</v>
      </c>
      <c r="H456" t="s">
        <v>54</v>
      </c>
      <c r="I456" s="103"/>
    </row>
    <row r="457" spans="1:9" x14ac:dyDescent="0.35">
      <c r="A457" t="s">
        <v>1138</v>
      </c>
      <c r="B457" t="s">
        <v>51</v>
      </c>
      <c r="C457" t="s">
        <v>35</v>
      </c>
      <c r="D457" t="s">
        <v>340</v>
      </c>
      <c r="E457" s="103">
        <v>0</v>
      </c>
      <c r="F457" s="103">
        <v>678258</v>
      </c>
      <c r="G457" s="103">
        <v>2</v>
      </c>
      <c r="H457" t="s">
        <v>54</v>
      </c>
      <c r="I457" s="103"/>
    </row>
    <row r="458" spans="1:9" x14ac:dyDescent="0.35">
      <c r="A458" t="s">
        <v>1139</v>
      </c>
      <c r="B458" t="s">
        <v>51</v>
      </c>
      <c r="C458" t="s">
        <v>35</v>
      </c>
      <c r="D458" t="s">
        <v>777</v>
      </c>
      <c r="E458" s="103">
        <v>0</v>
      </c>
      <c r="F458" s="103">
        <v>678258</v>
      </c>
      <c r="G458" s="103">
        <v>2</v>
      </c>
      <c r="H458" t="s">
        <v>54</v>
      </c>
      <c r="I458" s="103"/>
    </row>
    <row r="459" spans="1:9" x14ac:dyDescent="0.35">
      <c r="A459" t="s">
        <v>1140</v>
      </c>
      <c r="B459" t="s">
        <v>51</v>
      </c>
      <c r="C459" t="s">
        <v>35</v>
      </c>
      <c r="D459" t="s">
        <v>776</v>
      </c>
      <c r="E459" s="103">
        <v>0</v>
      </c>
      <c r="F459" s="103">
        <v>678258</v>
      </c>
      <c r="G459" s="103">
        <v>2</v>
      </c>
      <c r="H459" t="s">
        <v>54</v>
      </c>
      <c r="I459" s="103"/>
    </row>
    <row r="460" spans="1:9" x14ac:dyDescent="0.35">
      <c r="A460" t="s">
        <v>3197</v>
      </c>
      <c r="B460" t="s">
        <v>51</v>
      </c>
      <c r="C460" t="s">
        <v>3110</v>
      </c>
      <c r="D460" t="s">
        <v>40</v>
      </c>
      <c r="E460" s="103">
        <v>2.355597523942856E-2</v>
      </c>
      <c r="F460" s="103">
        <v>678258</v>
      </c>
      <c r="G460" s="103">
        <v>2</v>
      </c>
      <c r="H460" t="s">
        <v>54</v>
      </c>
      <c r="I460" s="103"/>
    </row>
    <row r="461" spans="1:9" x14ac:dyDescent="0.35">
      <c r="A461" t="s">
        <v>5238</v>
      </c>
      <c r="B461" t="s">
        <v>51</v>
      </c>
      <c r="C461" t="s">
        <v>3110</v>
      </c>
      <c r="D461" t="s">
        <v>5070</v>
      </c>
      <c r="E461" s="103">
        <v>2.3727588425348684E-2</v>
      </c>
      <c r="F461" s="103">
        <v>678258</v>
      </c>
      <c r="G461" s="103">
        <v>2</v>
      </c>
      <c r="H461" t="s">
        <v>54</v>
      </c>
      <c r="I461" s="103"/>
    </row>
    <row r="462" spans="1:9" x14ac:dyDescent="0.35">
      <c r="A462" t="s">
        <v>5239</v>
      </c>
      <c r="B462" t="s">
        <v>51</v>
      </c>
      <c r="C462" t="s">
        <v>3110</v>
      </c>
      <c r="D462" t="s">
        <v>5071</v>
      </c>
      <c r="E462" s="103">
        <v>2.355597523942856E-2</v>
      </c>
      <c r="F462" s="103">
        <v>678258</v>
      </c>
      <c r="G462" s="103">
        <v>2</v>
      </c>
      <c r="H462" t="s">
        <v>54</v>
      </c>
      <c r="I462" s="103"/>
    </row>
    <row r="463" spans="1:9" x14ac:dyDescent="0.35">
      <c r="A463" t="s">
        <v>5240</v>
      </c>
      <c r="B463" t="s">
        <v>51</v>
      </c>
      <c r="C463" t="s">
        <v>3110</v>
      </c>
      <c r="D463" t="s">
        <v>5072</v>
      </c>
      <c r="E463" s="103">
        <v>2.3727588425348684E-2</v>
      </c>
      <c r="F463" s="103">
        <v>678258</v>
      </c>
      <c r="G463" s="103">
        <v>2</v>
      </c>
      <c r="H463" t="s">
        <v>54</v>
      </c>
      <c r="I463" s="103"/>
    </row>
    <row r="464" spans="1:9" x14ac:dyDescent="0.35">
      <c r="A464" t="s">
        <v>3198</v>
      </c>
      <c r="B464" t="s">
        <v>51</v>
      </c>
      <c r="C464" t="s">
        <v>3110</v>
      </c>
      <c r="D464" t="s">
        <v>42</v>
      </c>
      <c r="E464" s="103">
        <v>1.8541184925526893E-2</v>
      </c>
      <c r="F464" s="103">
        <v>678258</v>
      </c>
      <c r="G464" s="103">
        <v>2</v>
      </c>
      <c r="H464" t="s">
        <v>54</v>
      </c>
      <c r="I464" s="103"/>
    </row>
    <row r="465" spans="1:9" x14ac:dyDescent="0.35">
      <c r="A465" t="s">
        <v>3199</v>
      </c>
      <c r="B465" t="s">
        <v>51</v>
      </c>
      <c r="C465" t="s">
        <v>3110</v>
      </c>
      <c r="D465" t="s">
        <v>1767</v>
      </c>
      <c r="E465" s="103">
        <v>1.8499799980258105E-2</v>
      </c>
      <c r="F465" s="103">
        <v>678258</v>
      </c>
      <c r="G465" s="103">
        <v>2</v>
      </c>
      <c r="H465" t="s">
        <v>54</v>
      </c>
      <c r="I465" s="103"/>
    </row>
    <row r="466" spans="1:9" x14ac:dyDescent="0.35">
      <c r="A466" t="s">
        <v>3200</v>
      </c>
      <c r="B466" t="s">
        <v>51</v>
      </c>
      <c r="C466" t="s">
        <v>3110</v>
      </c>
      <c r="D466" t="s">
        <v>1768</v>
      </c>
      <c r="E466" s="103">
        <v>3.6403155080219473E-3</v>
      </c>
      <c r="F466" s="103">
        <v>678258</v>
      </c>
      <c r="G466" s="103">
        <v>2</v>
      </c>
      <c r="H466" t="s">
        <v>54</v>
      </c>
      <c r="I466" s="103"/>
    </row>
    <row r="467" spans="1:9" x14ac:dyDescent="0.35">
      <c r="A467" t="s">
        <v>3201</v>
      </c>
      <c r="B467" t="s">
        <v>51</v>
      </c>
      <c r="C467" t="s">
        <v>3110</v>
      </c>
      <c r="D467" t="s">
        <v>340</v>
      </c>
      <c r="E467" s="103">
        <v>1.9266622265984929E-2</v>
      </c>
      <c r="F467" s="103">
        <v>678258</v>
      </c>
      <c r="G467" s="103">
        <v>2</v>
      </c>
      <c r="H467" t="s">
        <v>54</v>
      </c>
      <c r="I467" s="103"/>
    </row>
    <row r="468" spans="1:9" x14ac:dyDescent="0.35">
      <c r="A468" t="s">
        <v>3202</v>
      </c>
      <c r="B468" t="s">
        <v>51</v>
      </c>
      <c r="C468" t="s">
        <v>3110</v>
      </c>
      <c r="D468" t="s">
        <v>777</v>
      </c>
      <c r="E468" s="103">
        <v>1.4459888308832883E-2</v>
      </c>
      <c r="F468" s="103">
        <v>678258</v>
      </c>
      <c r="G468" s="103">
        <v>2</v>
      </c>
      <c r="H468" t="s">
        <v>54</v>
      </c>
      <c r="I468" s="103"/>
    </row>
    <row r="469" spans="1:9" x14ac:dyDescent="0.35">
      <c r="A469" t="s">
        <v>3203</v>
      </c>
      <c r="B469" t="s">
        <v>51</v>
      </c>
      <c r="C469" t="s">
        <v>3110</v>
      </c>
      <c r="D469" t="s">
        <v>776</v>
      </c>
      <c r="E469" s="103">
        <v>3.2784235692806786E-2</v>
      </c>
      <c r="F469" s="103">
        <v>678258</v>
      </c>
      <c r="G469" s="103">
        <v>2</v>
      </c>
      <c r="H469" t="s">
        <v>54</v>
      </c>
      <c r="I469" s="103"/>
    </row>
    <row r="470" spans="1:9" x14ac:dyDescent="0.35">
      <c r="A470" t="s">
        <v>3204</v>
      </c>
      <c r="B470" t="s">
        <v>51</v>
      </c>
      <c r="C470" t="s">
        <v>3113</v>
      </c>
      <c r="D470" t="s">
        <v>40</v>
      </c>
      <c r="E470" s="103">
        <v>1.9493511317087774E-2</v>
      </c>
      <c r="F470" s="103">
        <v>678258</v>
      </c>
      <c r="G470" s="103">
        <v>2</v>
      </c>
      <c r="H470" t="s">
        <v>54</v>
      </c>
      <c r="I470" s="103"/>
    </row>
    <row r="471" spans="1:9" x14ac:dyDescent="0.35">
      <c r="A471" t="s">
        <v>5241</v>
      </c>
      <c r="B471" t="s">
        <v>51</v>
      </c>
      <c r="C471" t="s">
        <v>3113</v>
      </c>
      <c r="D471" t="s">
        <v>5070</v>
      </c>
      <c r="E471" s="103">
        <v>1.9512663744148302E-2</v>
      </c>
      <c r="F471" s="103">
        <v>678258</v>
      </c>
      <c r="G471" s="103">
        <v>2</v>
      </c>
      <c r="H471" t="s">
        <v>54</v>
      </c>
      <c r="I471" s="103"/>
    </row>
    <row r="472" spans="1:9" x14ac:dyDescent="0.35">
      <c r="A472" t="s">
        <v>5242</v>
      </c>
      <c r="B472" t="s">
        <v>51</v>
      </c>
      <c r="C472" t="s">
        <v>3113</v>
      </c>
      <c r="D472" t="s">
        <v>5071</v>
      </c>
      <c r="E472" s="103">
        <v>1.9493511317087774E-2</v>
      </c>
      <c r="F472" s="103">
        <v>678258</v>
      </c>
      <c r="G472" s="103">
        <v>2</v>
      </c>
      <c r="H472" t="s">
        <v>54</v>
      </c>
      <c r="I472" s="103"/>
    </row>
    <row r="473" spans="1:9" x14ac:dyDescent="0.35">
      <c r="A473" t="s">
        <v>5243</v>
      </c>
      <c r="B473" t="s">
        <v>51</v>
      </c>
      <c r="C473" t="s">
        <v>3113</v>
      </c>
      <c r="D473" t="s">
        <v>5072</v>
      </c>
      <c r="E473" s="103">
        <v>1.9511940463031525E-2</v>
      </c>
      <c r="F473" s="103">
        <v>678258</v>
      </c>
      <c r="G473" s="103">
        <v>2</v>
      </c>
      <c r="H473" t="s">
        <v>54</v>
      </c>
      <c r="I473" s="103"/>
    </row>
    <row r="474" spans="1:9" x14ac:dyDescent="0.35">
      <c r="A474" t="s">
        <v>3205</v>
      </c>
      <c r="B474" t="s">
        <v>51</v>
      </c>
      <c r="C474" t="s">
        <v>3113</v>
      </c>
      <c r="D474" t="s">
        <v>42</v>
      </c>
      <c r="E474" s="103">
        <v>1.7844279282642789E-2</v>
      </c>
      <c r="F474" s="103">
        <v>678258</v>
      </c>
      <c r="G474" s="103">
        <v>2</v>
      </c>
      <c r="H474" t="s">
        <v>54</v>
      </c>
      <c r="I474" s="103"/>
    </row>
    <row r="475" spans="1:9" x14ac:dyDescent="0.35">
      <c r="A475" t="s">
        <v>3206</v>
      </c>
      <c r="B475" t="s">
        <v>51</v>
      </c>
      <c r="C475" t="s">
        <v>3113</v>
      </c>
      <c r="D475" t="s">
        <v>1767</v>
      </c>
      <c r="E475" s="103">
        <v>1.7635775640250925E-2</v>
      </c>
      <c r="F475" s="103">
        <v>678258</v>
      </c>
      <c r="G475" s="103">
        <v>2</v>
      </c>
      <c r="H475" t="s">
        <v>54</v>
      </c>
      <c r="I475" s="103"/>
    </row>
    <row r="476" spans="1:9" x14ac:dyDescent="0.35">
      <c r="A476" t="s">
        <v>3207</v>
      </c>
      <c r="B476" t="s">
        <v>51</v>
      </c>
      <c r="C476" t="s">
        <v>3113</v>
      </c>
      <c r="D476" t="s">
        <v>1768</v>
      </c>
      <c r="E476" s="103">
        <v>4.9251931810569182E-3</v>
      </c>
      <c r="F476" s="103">
        <v>678258</v>
      </c>
      <c r="G476" s="103">
        <v>2</v>
      </c>
      <c r="H476" t="s">
        <v>54</v>
      </c>
      <c r="I476" s="103"/>
    </row>
    <row r="477" spans="1:9" x14ac:dyDescent="0.35">
      <c r="A477" t="s">
        <v>3208</v>
      </c>
      <c r="B477" t="s">
        <v>51</v>
      </c>
      <c r="C477" t="s">
        <v>3113</v>
      </c>
      <c r="D477" t="s">
        <v>340</v>
      </c>
      <c r="E477" s="103">
        <v>1.7475487323920354E-2</v>
      </c>
      <c r="F477" s="103">
        <v>678258</v>
      </c>
      <c r="G477" s="103">
        <v>2</v>
      </c>
      <c r="H477" t="s">
        <v>54</v>
      </c>
      <c r="I477" s="103"/>
    </row>
    <row r="478" spans="1:9" x14ac:dyDescent="0.35">
      <c r="A478" t="s">
        <v>3209</v>
      </c>
      <c r="B478" t="s">
        <v>51</v>
      </c>
      <c r="C478" t="s">
        <v>3113</v>
      </c>
      <c r="D478" t="s">
        <v>777</v>
      </c>
      <c r="E478" s="103">
        <v>1.2519477691761328E-2</v>
      </c>
      <c r="F478" s="103">
        <v>678258</v>
      </c>
      <c r="G478" s="103">
        <v>2</v>
      </c>
      <c r="H478" t="s">
        <v>54</v>
      </c>
      <c r="I478" s="103"/>
    </row>
    <row r="479" spans="1:9" x14ac:dyDescent="0.35">
      <c r="A479" t="s">
        <v>3210</v>
      </c>
      <c r="B479" t="s">
        <v>51</v>
      </c>
      <c r="C479" t="s">
        <v>3113</v>
      </c>
      <c r="D479" t="s">
        <v>776</v>
      </c>
      <c r="E479" s="103">
        <v>2.7757328129791339E-2</v>
      </c>
      <c r="F479" s="103">
        <v>678258</v>
      </c>
      <c r="G479" s="103">
        <v>2</v>
      </c>
      <c r="H479" t="s">
        <v>54</v>
      </c>
      <c r="I479" s="103"/>
    </row>
    <row r="480" spans="1:9" x14ac:dyDescent="0.35">
      <c r="A480" t="s">
        <v>3211</v>
      </c>
      <c r="B480" t="s">
        <v>51</v>
      </c>
      <c r="C480" t="s">
        <v>3115</v>
      </c>
      <c r="D480" t="s">
        <v>40</v>
      </c>
      <c r="E480" s="103">
        <v>2.5200144576568766E-2</v>
      </c>
      <c r="F480" s="103">
        <v>678258</v>
      </c>
      <c r="G480" s="103">
        <v>2</v>
      </c>
      <c r="H480" t="s">
        <v>54</v>
      </c>
      <c r="I480" s="103"/>
    </row>
    <row r="481" spans="1:9" x14ac:dyDescent="0.35">
      <c r="A481" t="s">
        <v>5244</v>
      </c>
      <c r="B481" t="s">
        <v>51</v>
      </c>
      <c r="C481" t="s">
        <v>3115</v>
      </c>
      <c r="D481" t="s">
        <v>5070</v>
      </c>
      <c r="E481" s="103">
        <v>2.5260499982386518E-2</v>
      </c>
      <c r="F481" s="103">
        <v>678258</v>
      </c>
      <c r="G481" s="103">
        <v>2</v>
      </c>
      <c r="H481" t="s">
        <v>54</v>
      </c>
      <c r="I481" s="103"/>
    </row>
    <row r="482" spans="1:9" x14ac:dyDescent="0.35">
      <c r="A482" t="s">
        <v>5245</v>
      </c>
      <c r="B482" t="s">
        <v>51</v>
      </c>
      <c r="C482" t="s">
        <v>3115</v>
      </c>
      <c r="D482" t="s">
        <v>5071</v>
      </c>
      <c r="E482" s="103">
        <v>2.5200144576568766E-2</v>
      </c>
      <c r="F482" s="103">
        <v>678258</v>
      </c>
      <c r="G482" s="103">
        <v>2</v>
      </c>
      <c r="H482" t="s">
        <v>54</v>
      </c>
      <c r="I482" s="103"/>
    </row>
    <row r="483" spans="1:9" x14ac:dyDescent="0.35">
      <c r="A483" t="s">
        <v>5246</v>
      </c>
      <c r="B483" t="s">
        <v>51</v>
      </c>
      <c r="C483" t="s">
        <v>3115</v>
      </c>
      <c r="D483" t="s">
        <v>5072</v>
      </c>
      <c r="E483" s="103">
        <v>2.5257857860497043E-2</v>
      </c>
      <c r="F483" s="103">
        <v>678258</v>
      </c>
      <c r="G483" s="103">
        <v>2</v>
      </c>
      <c r="H483" t="s">
        <v>54</v>
      </c>
      <c r="I483" s="103"/>
    </row>
    <row r="484" spans="1:9" x14ac:dyDescent="0.35">
      <c r="A484" t="s">
        <v>3212</v>
      </c>
      <c r="B484" t="s">
        <v>51</v>
      </c>
      <c r="C484" t="s">
        <v>3115</v>
      </c>
      <c r="D484" t="s">
        <v>42</v>
      </c>
      <c r="E484" s="103">
        <v>2.3403053445775677E-2</v>
      </c>
      <c r="F484" s="103">
        <v>678258</v>
      </c>
      <c r="G484" s="103">
        <v>2</v>
      </c>
      <c r="H484" t="s">
        <v>54</v>
      </c>
      <c r="I484" s="103"/>
    </row>
    <row r="485" spans="1:9" x14ac:dyDescent="0.35">
      <c r="A485" t="s">
        <v>3213</v>
      </c>
      <c r="B485" t="s">
        <v>51</v>
      </c>
      <c r="C485" t="s">
        <v>3115</v>
      </c>
      <c r="D485" t="s">
        <v>1767</v>
      </c>
      <c r="E485" s="103">
        <v>2.3087301325474891E-2</v>
      </c>
      <c r="F485" s="103">
        <v>678258</v>
      </c>
      <c r="G485" s="103">
        <v>2</v>
      </c>
      <c r="H485" t="s">
        <v>54</v>
      </c>
      <c r="I485" s="103"/>
    </row>
    <row r="486" spans="1:9" x14ac:dyDescent="0.35">
      <c r="A486" t="s">
        <v>3214</v>
      </c>
      <c r="B486" t="s">
        <v>51</v>
      </c>
      <c r="C486" t="s">
        <v>3115</v>
      </c>
      <c r="D486" t="s">
        <v>1768</v>
      </c>
      <c r="E486" s="103">
        <v>6.2596732002107528E-3</v>
      </c>
      <c r="F486" s="103">
        <v>678258</v>
      </c>
      <c r="G486" s="103">
        <v>2</v>
      </c>
      <c r="H486" t="s">
        <v>54</v>
      </c>
      <c r="I486" s="103"/>
    </row>
    <row r="487" spans="1:9" x14ac:dyDescent="0.35">
      <c r="A487" t="s">
        <v>3215</v>
      </c>
      <c r="B487" t="s">
        <v>51</v>
      </c>
      <c r="C487" t="s">
        <v>3115</v>
      </c>
      <c r="D487" t="s">
        <v>340</v>
      </c>
      <c r="E487" s="103">
        <v>2.2885724219988537E-2</v>
      </c>
      <c r="F487" s="103">
        <v>678258</v>
      </c>
      <c r="G487" s="103">
        <v>2</v>
      </c>
      <c r="H487" t="s">
        <v>54</v>
      </c>
      <c r="I487" s="103"/>
    </row>
    <row r="488" spans="1:9" x14ac:dyDescent="0.35">
      <c r="A488" t="s">
        <v>3216</v>
      </c>
      <c r="B488" t="s">
        <v>51</v>
      </c>
      <c r="C488" t="s">
        <v>3115</v>
      </c>
      <c r="D488" t="s">
        <v>777</v>
      </c>
      <c r="E488" s="103">
        <v>1.5949963790695271E-2</v>
      </c>
      <c r="F488" s="103">
        <v>678258</v>
      </c>
      <c r="G488" s="103">
        <v>2</v>
      </c>
      <c r="H488" t="s">
        <v>54</v>
      </c>
      <c r="I488" s="103"/>
    </row>
    <row r="489" spans="1:9" x14ac:dyDescent="0.35">
      <c r="A489" t="s">
        <v>3217</v>
      </c>
      <c r="B489" t="s">
        <v>51</v>
      </c>
      <c r="C489" t="s">
        <v>3115</v>
      </c>
      <c r="D489" t="s">
        <v>776</v>
      </c>
      <c r="E489" s="103">
        <v>3.584796363001086E-2</v>
      </c>
      <c r="F489" s="103">
        <v>678258</v>
      </c>
      <c r="G489" s="103">
        <v>2</v>
      </c>
      <c r="H489" t="s">
        <v>54</v>
      </c>
      <c r="I489" s="103"/>
    </row>
    <row r="490" spans="1:9" x14ac:dyDescent="0.35">
      <c r="A490" t="s">
        <v>849</v>
      </c>
      <c r="B490" t="s">
        <v>51</v>
      </c>
      <c r="C490" t="s">
        <v>40</v>
      </c>
      <c r="D490" t="s">
        <v>40</v>
      </c>
      <c r="E490" s="103">
        <v>1</v>
      </c>
      <c r="F490" s="103">
        <v>678258</v>
      </c>
      <c r="G490" s="103">
        <v>2</v>
      </c>
      <c r="H490" t="s">
        <v>54</v>
      </c>
      <c r="I490" s="103"/>
    </row>
    <row r="491" spans="1:9" x14ac:dyDescent="0.35">
      <c r="A491" t="s">
        <v>5247</v>
      </c>
      <c r="B491" t="s">
        <v>51</v>
      </c>
      <c r="C491" t="s">
        <v>40</v>
      </c>
      <c r="D491" t="s">
        <v>5070</v>
      </c>
      <c r="E491" s="103">
        <v>1.0025522706973828</v>
      </c>
      <c r="F491" s="103">
        <v>678258</v>
      </c>
      <c r="G491" s="103">
        <v>2</v>
      </c>
      <c r="H491" t="s">
        <v>54</v>
      </c>
      <c r="I491" s="103"/>
    </row>
    <row r="492" spans="1:9" x14ac:dyDescent="0.35">
      <c r="A492" t="s">
        <v>5248</v>
      </c>
      <c r="B492" t="s">
        <v>51</v>
      </c>
      <c r="C492" t="s">
        <v>40</v>
      </c>
      <c r="D492" t="s">
        <v>5071</v>
      </c>
      <c r="E492" s="103">
        <v>1</v>
      </c>
      <c r="F492" s="103">
        <v>678258</v>
      </c>
      <c r="G492" s="103">
        <v>2</v>
      </c>
      <c r="H492" t="s">
        <v>54</v>
      </c>
      <c r="I492" s="103"/>
    </row>
    <row r="493" spans="1:9" x14ac:dyDescent="0.35">
      <c r="A493" t="s">
        <v>5249</v>
      </c>
      <c r="B493" t="s">
        <v>51</v>
      </c>
      <c r="C493" t="s">
        <v>40</v>
      </c>
      <c r="D493" t="s">
        <v>5072</v>
      </c>
      <c r="E493" s="103">
        <v>1.0024908155707444</v>
      </c>
      <c r="F493" s="103">
        <v>678258</v>
      </c>
      <c r="G493" s="103">
        <v>2</v>
      </c>
      <c r="H493" t="s">
        <v>54</v>
      </c>
      <c r="I493" s="103"/>
    </row>
    <row r="494" spans="1:9" x14ac:dyDescent="0.35">
      <c r="A494" t="s">
        <v>847</v>
      </c>
      <c r="B494" t="s">
        <v>51</v>
      </c>
      <c r="C494" t="s">
        <v>40</v>
      </c>
      <c r="D494" t="s">
        <v>42</v>
      </c>
      <c r="E494" s="103">
        <v>0.95794407971086593</v>
      </c>
      <c r="F494" s="103">
        <v>678258</v>
      </c>
      <c r="G494" s="103">
        <v>2</v>
      </c>
      <c r="H494" t="s">
        <v>54</v>
      </c>
      <c r="I494" s="103"/>
    </row>
    <row r="495" spans="1:9" x14ac:dyDescent="0.35">
      <c r="A495" t="s">
        <v>1821</v>
      </c>
      <c r="B495" t="s">
        <v>51</v>
      </c>
      <c r="C495" t="s">
        <v>40</v>
      </c>
      <c r="D495" t="s">
        <v>1767</v>
      </c>
      <c r="E495" s="103">
        <v>0.94738679518910407</v>
      </c>
      <c r="F495" s="103">
        <v>678258</v>
      </c>
      <c r="G495" s="103">
        <v>2</v>
      </c>
      <c r="H495" t="s">
        <v>54</v>
      </c>
      <c r="I495" s="103"/>
    </row>
    <row r="496" spans="1:9" x14ac:dyDescent="0.35">
      <c r="A496" t="s">
        <v>1822</v>
      </c>
      <c r="B496" t="s">
        <v>51</v>
      </c>
      <c r="C496" t="s">
        <v>40</v>
      </c>
      <c r="D496" t="s">
        <v>1768</v>
      </c>
      <c r="E496" s="103">
        <v>0.34981563378124841</v>
      </c>
      <c r="F496" s="103">
        <v>678258</v>
      </c>
      <c r="G496" s="103">
        <v>2</v>
      </c>
      <c r="H496" t="s">
        <v>54</v>
      </c>
      <c r="I496" s="103"/>
    </row>
    <row r="497" spans="1:9" x14ac:dyDescent="0.35">
      <c r="A497" t="s">
        <v>848</v>
      </c>
      <c r="B497" t="s">
        <v>51</v>
      </c>
      <c r="C497" t="s">
        <v>40</v>
      </c>
      <c r="D497" t="s">
        <v>340</v>
      </c>
      <c r="E497" s="103">
        <v>0.91122425495688586</v>
      </c>
      <c r="F497" s="103">
        <v>678258</v>
      </c>
      <c r="G497" s="103">
        <v>2</v>
      </c>
      <c r="H497" t="s">
        <v>54</v>
      </c>
      <c r="I497" s="103"/>
    </row>
    <row r="498" spans="1:9" x14ac:dyDescent="0.35">
      <c r="A498" t="s">
        <v>498</v>
      </c>
      <c r="B498" t="s">
        <v>51</v>
      </c>
      <c r="C498" t="s">
        <v>40</v>
      </c>
      <c r="D498" t="s">
        <v>777</v>
      </c>
      <c r="E498" s="103">
        <v>0.6478664941382769</v>
      </c>
      <c r="F498" s="103">
        <v>678258</v>
      </c>
      <c r="G498" s="103">
        <v>2</v>
      </c>
      <c r="H498" t="s">
        <v>54</v>
      </c>
      <c r="I498" s="103"/>
    </row>
    <row r="499" spans="1:9" x14ac:dyDescent="0.35">
      <c r="A499" t="s">
        <v>502</v>
      </c>
      <c r="B499" t="s">
        <v>51</v>
      </c>
      <c r="C499" t="s">
        <v>40</v>
      </c>
      <c r="D499" t="s">
        <v>776</v>
      </c>
      <c r="E499" s="103">
        <v>1.4535986050603495</v>
      </c>
      <c r="F499" s="103">
        <v>678258</v>
      </c>
      <c r="G499" s="103">
        <v>2</v>
      </c>
      <c r="H499" t="s">
        <v>54</v>
      </c>
      <c r="I499" s="103"/>
    </row>
    <row r="500" spans="1:9" x14ac:dyDescent="0.35">
      <c r="A500" t="s">
        <v>5250</v>
      </c>
      <c r="B500" t="s">
        <v>51</v>
      </c>
      <c r="C500" t="s">
        <v>5070</v>
      </c>
      <c r="D500" t="s">
        <v>40</v>
      </c>
      <c r="E500" s="103">
        <v>0.99761529820940675</v>
      </c>
      <c r="F500" s="103">
        <v>678258</v>
      </c>
      <c r="G500" s="103">
        <v>2</v>
      </c>
      <c r="H500" t="s">
        <v>54</v>
      </c>
      <c r="I500" s="103"/>
    </row>
    <row r="501" spans="1:9" x14ac:dyDescent="0.35">
      <c r="A501" t="s">
        <v>5251</v>
      </c>
      <c r="B501" t="s">
        <v>51</v>
      </c>
      <c r="C501" t="s">
        <v>5070</v>
      </c>
      <c r="D501" t="s">
        <v>5070</v>
      </c>
      <c r="E501" s="103">
        <v>1</v>
      </c>
      <c r="F501" s="103">
        <v>678258</v>
      </c>
      <c r="G501" s="103">
        <v>2</v>
      </c>
      <c r="H501" t="s">
        <v>54</v>
      </c>
      <c r="I501" s="103"/>
    </row>
    <row r="502" spans="1:9" x14ac:dyDescent="0.35">
      <c r="A502" t="s">
        <v>5252</v>
      </c>
      <c r="B502" t="s">
        <v>51</v>
      </c>
      <c r="C502" t="s">
        <v>5070</v>
      </c>
      <c r="D502" t="s">
        <v>5071</v>
      </c>
      <c r="E502" s="103">
        <v>0.99761529820940675</v>
      </c>
      <c r="F502" s="103">
        <v>678258</v>
      </c>
      <c r="G502" s="103">
        <v>2</v>
      </c>
      <c r="H502" t="s">
        <v>54</v>
      </c>
      <c r="I502" s="103"/>
    </row>
    <row r="503" spans="1:9" x14ac:dyDescent="0.35">
      <c r="A503" t="s">
        <v>5253</v>
      </c>
      <c r="B503" t="s">
        <v>51</v>
      </c>
      <c r="C503" t="s">
        <v>5070</v>
      </c>
      <c r="D503" t="s">
        <v>5072</v>
      </c>
      <c r="E503" s="103">
        <v>0.99993890945533848</v>
      </c>
      <c r="F503" s="103">
        <v>678258</v>
      </c>
      <c r="G503" s="103">
        <v>2</v>
      </c>
      <c r="H503" t="s">
        <v>54</v>
      </c>
      <c r="I503" s="103"/>
    </row>
    <row r="504" spans="1:9" x14ac:dyDescent="0.35">
      <c r="A504" t="s">
        <v>5254</v>
      </c>
      <c r="B504" t="s">
        <v>51</v>
      </c>
      <c r="C504" t="s">
        <v>5070</v>
      </c>
      <c r="D504" t="s">
        <v>42</v>
      </c>
      <c r="E504" s="103">
        <v>0.9554938218906025</v>
      </c>
      <c r="F504" s="103">
        <v>678258</v>
      </c>
      <c r="G504" s="103">
        <v>2</v>
      </c>
      <c r="H504" t="s">
        <v>54</v>
      </c>
      <c r="I504" s="103"/>
    </row>
    <row r="505" spans="1:9" x14ac:dyDescent="0.35">
      <c r="A505" t="s">
        <v>5255</v>
      </c>
      <c r="B505" t="s">
        <v>51</v>
      </c>
      <c r="C505" t="s">
        <v>5070</v>
      </c>
      <c r="D505" t="s">
        <v>1767</v>
      </c>
      <c r="E505" s="103">
        <v>0.94501704299031219</v>
      </c>
      <c r="F505" s="103">
        <v>678258</v>
      </c>
      <c r="G505" s="103">
        <v>2</v>
      </c>
      <c r="H505" t="s">
        <v>54</v>
      </c>
      <c r="I505" s="103"/>
    </row>
    <row r="506" spans="1:9" x14ac:dyDescent="0.35">
      <c r="A506" t="s">
        <v>5256</v>
      </c>
      <c r="B506" t="s">
        <v>51</v>
      </c>
      <c r="C506" t="s">
        <v>5070</v>
      </c>
      <c r="D506" t="s">
        <v>1768</v>
      </c>
      <c r="E506" s="103">
        <v>0.34923091561590186</v>
      </c>
      <c r="F506" s="103">
        <v>678258</v>
      </c>
      <c r="G506" s="103">
        <v>2</v>
      </c>
      <c r="H506" t="s">
        <v>54</v>
      </c>
      <c r="I506" s="103"/>
    </row>
    <row r="507" spans="1:9" x14ac:dyDescent="0.35">
      <c r="A507" t="s">
        <v>5257</v>
      </c>
      <c r="B507" t="s">
        <v>51</v>
      </c>
      <c r="C507" t="s">
        <v>5070</v>
      </c>
      <c r="D507" t="s">
        <v>340</v>
      </c>
      <c r="E507" s="103">
        <v>0.90885534379965316</v>
      </c>
      <c r="F507" s="103">
        <v>678258</v>
      </c>
      <c r="G507" s="103">
        <v>2</v>
      </c>
      <c r="H507" t="s">
        <v>54</v>
      </c>
      <c r="I507" s="103"/>
    </row>
    <row r="508" spans="1:9" x14ac:dyDescent="0.35">
      <c r="A508" t="s">
        <v>5258</v>
      </c>
      <c r="B508" t="s">
        <v>51</v>
      </c>
      <c r="C508" t="s">
        <v>5070</v>
      </c>
      <c r="D508" t="s">
        <v>777</v>
      </c>
      <c r="E508" s="103">
        <v>0.64645365402397781</v>
      </c>
      <c r="F508" s="103">
        <v>678258</v>
      </c>
      <c r="G508" s="103">
        <v>2</v>
      </c>
      <c r="H508" t="s">
        <v>54</v>
      </c>
      <c r="I508" s="103"/>
    </row>
    <row r="509" spans="1:9" x14ac:dyDescent="0.35">
      <c r="A509" t="s">
        <v>5259</v>
      </c>
      <c r="B509" t="s">
        <v>51</v>
      </c>
      <c r="C509" t="s">
        <v>5070</v>
      </c>
      <c r="D509" t="s">
        <v>776</v>
      </c>
      <c r="E509" s="103">
        <v>1.450116098783321</v>
      </c>
      <c r="F509" s="103">
        <v>678258</v>
      </c>
      <c r="G509" s="103">
        <v>2</v>
      </c>
      <c r="H509" t="s">
        <v>54</v>
      </c>
      <c r="I509" s="103"/>
    </row>
    <row r="510" spans="1:9" x14ac:dyDescent="0.35">
      <c r="A510" t="s">
        <v>5260</v>
      </c>
      <c r="B510" t="s">
        <v>51</v>
      </c>
      <c r="C510" t="s">
        <v>5071</v>
      </c>
      <c r="D510" t="s">
        <v>40</v>
      </c>
      <c r="E510" s="103">
        <v>1</v>
      </c>
      <c r="F510" s="103">
        <v>678258</v>
      </c>
      <c r="G510" s="103">
        <v>2</v>
      </c>
      <c r="H510" t="s">
        <v>54</v>
      </c>
      <c r="I510" s="103"/>
    </row>
    <row r="511" spans="1:9" x14ac:dyDescent="0.35">
      <c r="A511" t="s">
        <v>5261</v>
      </c>
      <c r="B511" t="s">
        <v>51</v>
      </c>
      <c r="C511" t="s">
        <v>5071</v>
      </c>
      <c r="D511" t="s">
        <v>5070</v>
      </c>
      <c r="E511" s="103">
        <v>1.0025522706973828</v>
      </c>
      <c r="F511" s="103">
        <v>678258</v>
      </c>
      <c r="G511" s="103">
        <v>2</v>
      </c>
      <c r="H511" t="s">
        <v>54</v>
      </c>
      <c r="I511" s="103"/>
    </row>
    <row r="512" spans="1:9" x14ac:dyDescent="0.35">
      <c r="A512" t="s">
        <v>5262</v>
      </c>
      <c r="B512" t="s">
        <v>51</v>
      </c>
      <c r="C512" t="s">
        <v>5071</v>
      </c>
      <c r="D512" t="s">
        <v>5071</v>
      </c>
      <c r="E512" s="103">
        <v>1</v>
      </c>
      <c r="F512" s="103">
        <v>678258</v>
      </c>
      <c r="G512" s="103">
        <v>2</v>
      </c>
      <c r="H512" t="s">
        <v>54</v>
      </c>
      <c r="I512" s="103"/>
    </row>
    <row r="513" spans="1:9" x14ac:dyDescent="0.35">
      <c r="A513" t="s">
        <v>5263</v>
      </c>
      <c r="B513" t="s">
        <v>51</v>
      </c>
      <c r="C513" t="s">
        <v>5071</v>
      </c>
      <c r="D513" t="s">
        <v>5072</v>
      </c>
      <c r="E513" s="103">
        <v>1.0024908155707444</v>
      </c>
      <c r="F513" s="103">
        <v>678258</v>
      </c>
      <c r="G513" s="103">
        <v>2</v>
      </c>
      <c r="H513" t="s">
        <v>54</v>
      </c>
      <c r="I513" s="103"/>
    </row>
    <row r="514" spans="1:9" x14ac:dyDescent="0.35">
      <c r="A514" t="s">
        <v>5264</v>
      </c>
      <c r="B514" t="s">
        <v>51</v>
      </c>
      <c r="C514" t="s">
        <v>5071</v>
      </c>
      <c r="D514" t="s">
        <v>42</v>
      </c>
      <c r="E514" s="103">
        <v>0.95794407971086593</v>
      </c>
      <c r="F514" s="103">
        <v>678258</v>
      </c>
      <c r="G514" s="103">
        <v>2</v>
      </c>
      <c r="H514" t="s">
        <v>54</v>
      </c>
      <c r="I514" s="103"/>
    </row>
    <row r="515" spans="1:9" x14ac:dyDescent="0.35">
      <c r="A515" t="s">
        <v>5265</v>
      </c>
      <c r="B515" t="s">
        <v>51</v>
      </c>
      <c r="C515" t="s">
        <v>5071</v>
      </c>
      <c r="D515" t="s">
        <v>1767</v>
      </c>
      <c r="E515" s="103">
        <v>0.94738679518910407</v>
      </c>
      <c r="F515" s="103">
        <v>678258</v>
      </c>
      <c r="G515" s="103">
        <v>2</v>
      </c>
      <c r="H515" t="s">
        <v>54</v>
      </c>
      <c r="I515" s="103"/>
    </row>
    <row r="516" spans="1:9" x14ac:dyDescent="0.35">
      <c r="A516" t="s">
        <v>5266</v>
      </c>
      <c r="B516" t="s">
        <v>51</v>
      </c>
      <c r="C516" t="s">
        <v>5071</v>
      </c>
      <c r="D516" t="s">
        <v>1768</v>
      </c>
      <c r="E516" s="103">
        <v>0.34981563378124841</v>
      </c>
      <c r="F516" s="103">
        <v>678258</v>
      </c>
      <c r="G516" s="103">
        <v>2</v>
      </c>
      <c r="H516" t="s">
        <v>54</v>
      </c>
      <c r="I516" s="103"/>
    </row>
    <row r="517" spans="1:9" x14ac:dyDescent="0.35">
      <c r="A517" t="s">
        <v>5267</v>
      </c>
      <c r="B517" t="s">
        <v>51</v>
      </c>
      <c r="C517" t="s">
        <v>5071</v>
      </c>
      <c r="D517" t="s">
        <v>340</v>
      </c>
      <c r="E517" s="103">
        <v>0.91122425495688586</v>
      </c>
      <c r="F517" s="103">
        <v>678258</v>
      </c>
      <c r="G517" s="103">
        <v>2</v>
      </c>
      <c r="H517" t="s">
        <v>54</v>
      </c>
      <c r="I517" s="103"/>
    </row>
    <row r="518" spans="1:9" x14ac:dyDescent="0.35">
      <c r="A518" t="s">
        <v>5268</v>
      </c>
      <c r="B518" t="s">
        <v>51</v>
      </c>
      <c r="C518" t="s">
        <v>5071</v>
      </c>
      <c r="D518" t="s">
        <v>777</v>
      </c>
      <c r="E518" s="103">
        <v>0.6478664941382769</v>
      </c>
      <c r="F518" s="103">
        <v>678258</v>
      </c>
      <c r="G518" s="103">
        <v>2</v>
      </c>
      <c r="H518" t="s">
        <v>54</v>
      </c>
      <c r="I518" s="103"/>
    </row>
    <row r="519" spans="1:9" x14ac:dyDescent="0.35">
      <c r="A519" t="s">
        <v>5269</v>
      </c>
      <c r="B519" t="s">
        <v>51</v>
      </c>
      <c r="C519" t="s">
        <v>5071</v>
      </c>
      <c r="D519" t="s">
        <v>776</v>
      </c>
      <c r="E519" s="103">
        <v>1.4535986050603495</v>
      </c>
      <c r="F519" s="103">
        <v>678258</v>
      </c>
      <c r="G519" s="103">
        <v>2</v>
      </c>
      <c r="H519" t="s">
        <v>54</v>
      </c>
      <c r="I519" s="103"/>
    </row>
    <row r="520" spans="1:9" x14ac:dyDescent="0.35">
      <c r="A520" t="s">
        <v>5273</v>
      </c>
      <c r="B520" t="s">
        <v>51</v>
      </c>
      <c r="C520" t="s">
        <v>5072</v>
      </c>
      <c r="D520" t="s">
        <v>40</v>
      </c>
      <c r="E520" s="103">
        <v>0.99767638875406828</v>
      </c>
      <c r="F520" s="103">
        <v>678258</v>
      </c>
      <c r="G520" s="103">
        <v>2</v>
      </c>
      <c r="H520" t="s">
        <v>54</v>
      </c>
      <c r="I520" s="103"/>
    </row>
    <row r="521" spans="1:9" x14ac:dyDescent="0.35">
      <c r="A521" t="s">
        <v>5274</v>
      </c>
      <c r="B521" t="s">
        <v>51</v>
      </c>
      <c r="C521" t="s">
        <v>5072</v>
      </c>
      <c r="D521" t="s">
        <v>5070</v>
      </c>
      <c r="E521" s="103">
        <v>1.0000614551266385</v>
      </c>
      <c r="F521" s="103">
        <v>678258</v>
      </c>
      <c r="G521" s="103">
        <v>2</v>
      </c>
      <c r="H521" t="s">
        <v>54</v>
      </c>
      <c r="I521" s="103"/>
    </row>
    <row r="522" spans="1:9" x14ac:dyDescent="0.35">
      <c r="A522" t="s">
        <v>5275</v>
      </c>
      <c r="B522" t="s">
        <v>51</v>
      </c>
      <c r="C522" t="s">
        <v>5072</v>
      </c>
      <c r="D522" t="s">
        <v>5071</v>
      </c>
      <c r="E522" s="103">
        <v>0.99767638875406828</v>
      </c>
      <c r="F522" s="103">
        <v>678258</v>
      </c>
      <c r="G522" s="103">
        <v>2</v>
      </c>
      <c r="H522" t="s">
        <v>54</v>
      </c>
      <c r="I522" s="103"/>
    </row>
    <row r="523" spans="1:9" x14ac:dyDescent="0.35">
      <c r="A523" t="s">
        <v>5276</v>
      </c>
      <c r="B523" t="s">
        <v>51</v>
      </c>
      <c r="C523" t="s">
        <v>5072</v>
      </c>
      <c r="D523" t="s">
        <v>5072</v>
      </c>
      <c r="E523" s="103">
        <v>1</v>
      </c>
      <c r="F523" s="103">
        <v>678258</v>
      </c>
      <c r="G523" s="103">
        <v>2</v>
      </c>
      <c r="H523" t="s">
        <v>54</v>
      </c>
      <c r="I523" s="103"/>
    </row>
    <row r="524" spans="1:9" x14ac:dyDescent="0.35">
      <c r="A524" t="s">
        <v>5277</v>
      </c>
      <c r="B524" t="s">
        <v>51</v>
      </c>
      <c r="C524" t="s">
        <v>5072</v>
      </c>
      <c r="D524" t="s">
        <v>42</v>
      </c>
      <c r="E524" s="103">
        <v>0.95555207111044949</v>
      </c>
      <c r="F524" s="103">
        <v>678258</v>
      </c>
      <c r="G524" s="103">
        <v>2</v>
      </c>
      <c r="H524" t="s">
        <v>54</v>
      </c>
      <c r="I524" s="103"/>
    </row>
    <row r="525" spans="1:9" x14ac:dyDescent="0.35">
      <c r="A525" t="s">
        <v>5278</v>
      </c>
      <c r="B525" t="s">
        <v>51</v>
      </c>
      <c r="C525" t="s">
        <v>5072</v>
      </c>
      <c r="D525" t="s">
        <v>1767</v>
      </c>
      <c r="E525" s="103">
        <v>0.94507334661913578</v>
      </c>
      <c r="F525" s="103">
        <v>678258</v>
      </c>
      <c r="G525" s="103">
        <v>2</v>
      </c>
      <c r="H525" t="s">
        <v>54</v>
      </c>
      <c r="I525" s="103"/>
    </row>
    <row r="526" spans="1:9" x14ac:dyDescent="0.35">
      <c r="A526" t="s">
        <v>5279</v>
      </c>
      <c r="B526" t="s">
        <v>51</v>
      </c>
      <c r="C526" t="s">
        <v>5072</v>
      </c>
      <c r="D526" t="s">
        <v>1768</v>
      </c>
      <c r="E526" s="103">
        <v>0.34924606939571068</v>
      </c>
      <c r="F526" s="103">
        <v>678258</v>
      </c>
      <c r="G526" s="103">
        <v>2</v>
      </c>
      <c r="H526" t="s">
        <v>54</v>
      </c>
      <c r="I526" s="103"/>
    </row>
    <row r="527" spans="1:9" x14ac:dyDescent="0.35">
      <c r="A527" t="s">
        <v>5280</v>
      </c>
      <c r="B527" t="s">
        <v>51</v>
      </c>
      <c r="C527" t="s">
        <v>5072</v>
      </c>
      <c r="D527" t="s">
        <v>340</v>
      </c>
      <c r="E527" s="103">
        <v>0.9089152518968725</v>
      </c>
      <c r="F527" s="103">
        <v>678258</v>
      </c>
      <c r="G527" s="103">
        <v>2</v>
      </c>
      <c r="H527" t="s">
        <v>54</v>
      </c>
      <c r="I527" s="103"/>
    </row>
    <row r="528" spans="1:9" x14ac:dyDescent="0.35">
      <c r="A528" t="s">
        <v>5281</v>
      </c>
      <c r="B528" t="s">
        <v>51</v>
      </c>
      <c r="C528" t="s">
        <v>5072</v>
      </c>
      <c r="D528" t="s">
        <v>777</v>
      </c>
      <c r="E528" s="103">
        <v>0.64649030856323109</v>
      </c>
      <c r="F528" s="103">
        <v>678258</v>
      </c>
      <c r="G528" s="103">
        <v>2</v>
      </c>
      <c r="H528" t="s">
        <v>54</v>
      </c>
      <c r="I528" s="103"/>
    </row>
    <row r="529" spans="1:9" x14ac:dyDescent="0.35">
      <c r="A529" t="s">
        <v>5282</v>
      </c>
      <c r="B529" t="s">
        <v>51</v>
      </c>
      <c r="C529" t="s">
        <v>5072</v>
      </c>
      <c r="D529" t="s">
        <v>776</v>
      </c>
      <c r="E529" s="103">
        <v>1.4502115721027342</v>
      </c>
      <c r="F529" s="103">
        <v>678258</v>
      </c>
      <c r="G529" s="103">
        <v>2</v>
      </c>
      <c r="H529" t="s">
        <v>54</v>
      </c>
      <c r="I529" s="103"/>
    </row>
    <row r="530" spans="1:9" x14ac:dyDescent="0.35">
      <c r="A530" t="s">
        <v>831</v>
      </c>
      <c r="B530" t="s">
        <v>51</v>
      </c>
      <c r="C530" t="s">
        <v>42</v>
      </c>
      <c r="D530" t="s">
        <v>40</v>
      </c>
      <c r="E530" s="103">
        <v>1.0470902285033692</v>
      </c>
      <c r="F530" s="103">
        <v>678258</v>
      </c>
      <c r="G530" s="103">
        <v>2</v>
      </c>
      <c r="H530" t="s">
        <v>54</v>
      </c>
      <c r="I530" s="103"/>
    </row>
    <row r="531" spans="1:9" x14ac:dyDescent="0.35">
      <c r="A531" t="s">
        <v>5283</v>
      </c>
      <c r="B531" t="s">
        <v>51</v>
      </c>
      <c r="C531" t="s">
        <v>42</v>
      </c>
      <c r="D531" t="s">
        <v>5070</v>
      </c>
      <c r="E531" s="103">
        <v>1.049590726804934</v>
      </c>
      <c r="F531" s="103">
        <v>678258</v>
      </c>
      <c r="G531" s="103">
        <v>2</v>
      </c>
      <c r="H531" t="s">
        <v>54</v>
      </c>
      <c r="I531" s="103"/>
    </row>
    <row r="532" spans="1:9" x14ac:dyDescent="0.35">
      <c r="A532" t="s">
        <v>5284</v>
      </c>
      <c r="B532" t="s">
        <v>51</v>
      </c>
      <c r="C532" t="s">
        <v>42</v>
      </c>
      <c r="D532" t="s">
        <v>5071</v>
      </c>
      <c r="E532" s="103">
        <v>1.0470902285033692</v>
      </c>
      <c r="F532" s="103">
        <v>678258</v>
      </c>
      <c r="G532" s="103">
        <v>2</v>
      </c>
      <c r="H532" t="s">
        <v>54</v>
      </c>
      <c r="I532" s="103"/>
    </row>
    <row r="533" spans="1:9" x14ac:dyDescent="0.35">
      <c r="A533" t="s">
        <v>5285</v>
      </c>
      <c r="B533" t="s">
        <v>51</v>
      </c>
      <c r="C533" t="s">
        <v>42</v>
      </c>
      <c r="D533" t="s">
        <v>5072</v>
      </c>
      <c r="E533" s="103">
        <v>1.0495262708572661</v>
      </c>
      <c r="F533" s="103">
        <v>678258</v>
      </c>
      <c r="G533" s="103">
        <v>2</v>
      </c>
      <c r="H533" t="s">
        <v>54</v>
      </c>
      <c r="I533" s="103"/>
    </row>
    <row r="534" spans="1:9" x14ac:dyDescent="0.35">
      <c r="A534" t="s">
        <v>829</v>
      </c>
      <c r="B534" t="s">
        <v>51</v>
      </c>
      <c r="C534" t="s">
        <v>42</v>
      </c>
      <c r="D534" t="s">
        <v>42</v>
      </c>
      <c r="E534" s="103">
        <v>1</v>
      </c>
      <c r="F534" s="103">
        <v>678258</v>
      </c>
      <c r="G534" s="103">
        <v>2</v>
      </c>
      <c r="H534" t="s">
        <v>54</v>
      </c>
      <c r="I534" s="103"/>
    </row>
    <row r="535" spans="1:9" x14ac:dyDescent="0.35">
      <c r="A535" t="s">
        <v>1823</v>
      </c>
      <c r="B535" t="s">
        <v>51</v>
      </c>
      <c r="C535" t="s">
        <v>42</v>
      </c>
      <c r="D535" t="s">
        <v>1767</v>
      </c>
      <c r="E535" s="103">
        <v>0.98898949014580262</v>
      </c>
      <c r="F535" s="103">
        <v>678258</v>
      </c>
      <c r="G535" s="103">
        <v>2</v>
      </c>
      <c r="H535" t="s">
        <v>54</v>
      </c>
      <c r="I535" s="103"/>
    </row>
    <row r="536" spans="1:9" x14ac:dyDescent="0.35">
      <c r="A536" t="s">
        <v>1824</v>
      </c>
      <c r="B536" t="s">
        <v>51</v>
      </c>
      <c r="C536" t="s">
        <v>42</v>
      </c>
      <c r="D536" t="s">
        <v>1768</v>
      </c>
      <c r="E536" s="103">
        <v>0.36126866509208133</v>
      </c>
      <c r="F536" s="103">
        <v>678258</v>
      </c>
      <c r="G536" s="103">
        <v>2</v>
      </c>
      <c r="H536" t="s">
        <v>54</v>
      </c>
      <c r="I536" s="103"/>
    </row>
    <row r="537" spans="1:9" x14ac:dyDescent="0.35">
      <c r="A537" t="s">
        <v>830</v>
      </c>
      <c r="B537" t="s">
        <v>51</v>
      </c>
      <c r="C537" t="s">
        <v>42</v>
      </c>
      <c r="D537" t="s">
        <v>340</v>
      </c>
      <c r="E537" s="103">
        <v>0.95322077763422186</v>
      </c>
      <c r="F537" s="103">
        <v>678258</v>
      </c>
      <c r="G537" s="103">
        <v>2</v>
      </c>
      <c r="H537" t="s">
        <v>54</v>
      </c>
      <c r="I537" s="103"/>
    </row>
    <row r="538" spans="1:9" x14ac:dyDescent="0.35">
      <c r="A538" t="s">
        <v>474</v>
      </c>
      <c r="B538" t="s">
        <v>51</v>
      </c>
      <c r="C538" t="s">
        <v>42</v>
      </c>
      <c r="D538" t="s">
        <v>777</v>
      </c>
      <c r="E538" s="103">
        <v>0.67797182552768398</v>
      </c>
      <c r="F538" s="103">
        <v>678258</v>
      </c>
      <c r="G538" s="103">
        <v>2</v>
      </c>
      <c r="H538" t="s">
        <v>54</v>
      </c>
      <c r="I538" s="103"/>
    </row>
    <row r="539" spans="1:9" x14ac:dyDescent="0.35">
      <c r="A539" t="s">
        <v>478</v>
      </c>
      <c r="B539" t="s">
        <v>51</v>
      </c>
      <c r="C539" t="s">
        <v>42</v>
      </c>
      <c r="D539" t="s">
        <v>776</v>
      </c>
      <c r="E539" s="103">
        <v>1.5203652724113186</v>
      </c>
      <c r="F539" s="103">
        <v>678258</v>
      </c>
      <c r="G539" s="103">
        <v>2</v>
      </c>
      <c r="H539" t="s">
        <v>54</v>
      </c>
      <c r="I539" s="103"/>
    </row>
    <row r="540" spans="1:9" x14ac:dyDescent="0.35">
      <c r="A540" t="s">
        <v>1825</v>
      </c>
      <c r="B540" t="s">
        <v>51</v>
      </c>
      <c r="C540" t="s">
        <v>1767</v>
      </c>
      <c r="D540" t="s">
        <v>40</v>
      </c>
      <c r="E540" s="103">
        <v>1.0591366203437382</v>
      </c>
      <c r="F540" s="103">
        <v>678258</v>
      </c>
      <c r="G540" s="103">
        <v>2</v>
      </c>
      <c r="H540" t="s">
        <v>54</v>
      </c>
      <c r="I540" s="103"/>
    </row>
    <row r="541" spans="1:9" x14ac:dyDescent="0.35">
      <c r="A541" t="s">
        <v>5286</v>
      </c>
      <c r="B541" t="s">
        <v>51</v>
      </c>
      <c r="C541" t="s">
        <v>1767</v>
      </c>
      <c r="D541" t="s">
        <v>5070</v>
      </c>
      <c r="E541" s="103">
        <v>1.0617239077512739</v>
      </c>
      <c r="F541" s="103">
        <v>678258</v>
      </c>
      <c r="G541" s="103">
        <v>2</v>
      </c>
      <c r="H541" t="s">
        <v>54</v>
      </c>
      <c r="I541" s="103"/>
    </row>
    <row r="542" spans="1:9" x14ac:dyDescent="0.35">
      <c r="A542" t="s">
        <v>5287</v>
      </c>
      <c r="B542" t="s">
        <v>51</v>
      </c>
      <c r="C542" t="s">
        <v>1767</v>
      </c>
      <c r="D542" t="s">
        <v>5071</v>
      </c>
      <c r="E542" s="103">
        <v>1.0591366203437382</v>
      </c>
      <c r="F542" s="103">
        <v>678258</v>
      </c>
      <c r="G542" s="103">
        <v>2</v>
      </c>
      <c r="H542" t="s">
        <v>54</v>
      </c>
      <c r="I542" s="103"/>
    </row>
    <row r="543" spans="1:9" x14ac:dyDescent="0.35">
      <c r="A543" t="s">
        <v>5288</v>
      </c>
      <c r="B543" t="s">
        <v>51</v>
      </c>
      <c r="C543" t="s">
        <v>1767</v>
      </c>
      <c r="D543" t="s">
        <v>5072</v>
      </c>
      <c r="E543" s="103">
        <v>1.0616571437054771</v>
      </c>
      <c r="F543" s="103">
        <v>678258</v>
      </c>
      <c r="G543" s="103">
        <v>2</v>
      </c>
      <c r="H543" t="s">
        <v>54</v>
      </c>
      <c r="I543" s="103"/>
    </row>
    <row r="544" spans="1:9" x14ac:dyDescent="0.35">
      <c r="A544" t="s">
        <v>1826</v>
      </c>
      <c r="B544" t="s">
        <v>51</v>
      </c>
      <c r="C544" t="s">
        <v>1767</v>
      </c>
      <c r="D544" t="s">
        <v>42</v>
      </c>
      <c r="E544" s="103">
        <v>1.0115229231832141</v>
      </c>
      <c r="F544" s="103">
        <v>678258</v>
      </c>
      <c r="G544" s="103">
        <v>2</v>
      </c>
      <c r="H544" t="s">
        <v>54</v>
      </c>
      <c r="I544" s="103"/>
    </row>
    <row r="545" spans="1:9" x14ac:dyDescent="0.35">
      <c r="A545" t="s">
        <v>1827</v>
      </c>
      <c r="B545" t="s">
        <v>51</v>
      </c>
      <c r="C545" t="s">
        <v>1767</v>
      </c>
      <c r="D545" t="s">
        <v>1767</v>
      </c>
      <c r="E545" s="103">
        <v>1</v>
      </c>
      <c r="F545" s="103">
        <v>678258</v>
      </c>
      <c r="G545" s="103">
        <v>2</v>
      </c>
      <c r="H545" t="s">
        <v>54</v>
      </c>
      <c r="I545" s="103"/>
    </row>
    <row r="546" spans="1:9" x14ac:dyDescent="0.35">
      <c r="A546" t="s">
        <v>1828</v>
      </c>
      <c r="B546" t="s">
        <v>51</v>
      </c>
      <c r="C546" t="s">
        <v>1767</v>
      </c>
      <c r="D546" t="s">
        <v>1768</v>
      </c>
      <c r="E546" s="103">
        <v>0.3647436558705156</v>
      </c>
      <c r="F546" s="103">
        <v>678258</v>
      </c>
      <c r="G546" s="103">
        <v>2</v>
      </c>
      <c r="H546" t="s">
        <v>54</v>
      </c>
      <c r="I546" s="103"/>
    </row>
    <row r="547" spans="1:9" x14ac:dyDescent="0.35">
      <c r="A547" t="s">
        <v>1829</v>
      </c>
      <c r="B547" t="s">
        <v>51</v>
      </c>
      <c r="C547" t="s">
        <v>1767</v>
      </c>
      <c r="D547" t="s">
        <v>340</v>
      </c>
      <c r="E547" s="103">
        <v>0.96429775683443464</v>
      </c>
      <c r="F547" s="103">
        <v>678258</v>
      </c>
      <c r="G547" s="103">
        <v>2</v>
      </c>
      <c r="H547" t="s">
        <v>54</v>
      </c>
      <c r="I547" s="103"/>
    </row>
    <row r="548" spans="1:9" x14ac:dyDescent="0.35">
      <c r="A548" t="s">
        <v>1830</v>
      </c>
      <c r="B548" t="s">
        <v>51</v>
      </c>
      <c r="C548" t="s">
        <v>1767</v>
      </c>
      <c r="D548" t="s">
        <v>777</v>
      </c>
      <c r="E548" s="103">
        <v>0.68537281085285418</v>
      </c>
      <c r="F548" s="103">
        <v>678258</v>
      </c>
      <c r="G548" s="103">
        <v>2</v>
      </c>
      <c r="H548" t="s">
        <v>54</v>
      </c>
      <c r="I548" s="103"/>
    </row>
    <row r="549" spans="1:9" x14ac:dyDescent="0.35">
      <c r="A549" t="s">
        <v>1831</v>
      </c>
      <c r="B549" t="s">
        <v>51</v>
      </c>
      <c r="C549" t="s">
        <v>1767</v>
      </c>
      <c r="D549" t="s">
        <v>776</v>
      </c>
      <c r="E549" s="103">
        <v>1.5377665957458615</v>
      </c>
      <c r="F549" s="103">
        <v>678258</v>
      </c>
      <c r="G549" s="103">
        <v>2</v>
      </c>
      <c r="H549" t="s">
        <v>54</v>
      </c>
      <c r="I549" s="103"/>
    </row>
    <row r="550" spans="1:9" x14ac:dyDescent="0.35">
      <c r="A550" t="s">
        <v>1832</v>
      </c>
      <c r="B550" t="s">
        <v>51</v>
      </c>
      <c r="C550" t="s">
        <v>1768</v>
      </c>
      <c r="D550" t="s">
        <v>40</v>
      </c>
      <c r="E550" s="103">
        <v>3.4137001665851847</v>
      </c>
      <c r="F550" s="103">
        <v>678258</v>
      </c>
      <c r="G550" s="103">
        <v>2</v>
      </c>
      <c r="H550" t="s">
        <v>54</v>
      </c>
      <c r="I550" s="103"/>
    </row>
    <row r="551" spans="1:9" x14ac:dyDescent="0.35">
      <c r="A551" t="s">
        <v>5289</v>
      </c>
      <c r="B551" t="s">
        <v>51</v>
      </c>
      <c r="C551" t="s">
        <v>1768</v>
      </c>
      <c r="D551" t="s">
        <v>5070</v>
      </c>
      <c r="E551" s="103">
        <v>3.425673668962586</v>
      </c>
      <c r="F551" s="103">
        <v>678258</v>
      </c>
      <c r="G551" s="103">
        <v>2</v>
      </c>
      <c r="H551" t="s">
        <v>54</v>
      </c>
      <c r="I551" s="103"/>
    </row>
    <row r="552" spans="1:9" x14ac:dyDescent="0.35">
      <c r="A552" t="s">
        <v>5290</v>
      </c>
      <c r="B552" t="s">
        <v>51</v>
      </c>
      <c r="C552" t="s">
        <v>1768</v>
      </c>
      <c r="D552" t="s">
        <v>5071</v>
      </c>
      <c r="E552" s="103">
        <v>3.4137001665851847</v>
      </c>
      <c r="F552" s="103">
        <v>678258</v>
      </c>
      <c r="G552" s="103">
        <v>2</v>
      </c>
      <c r="H552" t="s">
        <v>54</v>
      </c>
      <c r="I552" s="103"/>
    </row>
    <row r="553" spans="1:9" x14ac:dyDescent="0.35">
      <c r="A553" t="s">
        <v>5291</v>
      </c>
      <c r="B553" t="s">
        <v>51</v>
      </c>
      <c r="C553" t="s">
        <v>1768</v>
      </c>
      <c r="D553" t="s">
        <v>5072</v>
      </c>
      <c r="E553" s="103">
        <v>3.4254179494222425</v>
      </c>
      <c r="F553" s="103">
        <v>678258</v>
      </c>
      <c r="G553" s="103">
        <v>2</v>
      </c>
      <c r="H553" t="s">
        <v>54</v>
      </c>
      <c r="I553" s="103"/>
    </row>
    <row r="554" spans="1:9" x14ac:dyDescent="0.35">
      <c r="A554" t="s">
        <v>1833</v>
      </c>
      <c r="B554" t="s">
        <v>51</v>
      </c>
      <c r="C554" t="s">
        <v>1768</v>
      </c>
      <c r="D554" t="s">
        <v>42</v>
      </c>
      <c r="E554" s="103">
        <v>3.2256333035790341</v>
      </c>
      <c r="F554" s="103">
        <v>678258</v>
      </c>
      <c r="G554" s="103">
        <v>2</v>
      </c>
      <c r="H554" t="s">
        <v>54</v>
      </c>
      <c r="I554" s="103"/>
    </row>
    <row r="555" spans="1:9" x14ac:dyDescent="0.35">
      <c r="A555" t="s">
        <v>1834</v>
      </c>
      <c r="B555" t="s">
        <v>51</v>
      </c>
      <c r="C555" t="s">
        <v>1768</v>
      </c>
      <c r="D555" t="s">
        <v>1767</v>
      </c>
      <c r="E555" s="103">
        <v>3.184202003179502</v>
      </c>
      <c r="F555" s="103">
        <v>678258</v>
      </c>
      <c r="G555" s="103">
        <v>2</v>
      </c>
      <c r="H555" t="s">
        <v>54</v>
      </c>
      <c r="I555" s="103"/>
    </row>
    <row r="556" spans="1:9" x14ac:dyDescent="0.35">
      <c r="A556" t="s">
        <v>1835</v>
      </c>
      <c r="B556" t="s">
        <v>51</v>
      </c>
      <c r="C556" t="s">
        <v>1768</v>
      </c>
      <c r="D556" t="s">
        <v>1768</v>
      </c>
      <c r="E556" s="103">
        <v>1</v>
      </c>
      <c r="F556" s="103">
        <v>678258</v>
      </c>
      <c r="G556" s="103">
        <v>2</v>
      </c>
      <c r="H556" t="s">
        <v>54</v>
      </c>
      <c r="I556" s="103"/>
    </row>
    <row r="557" spans="1:9" x14ac:dyDescent="0.35">
      <c r="A557" t="s">
        <v>1836</v>
      </c>
      <c r="B557" t="s">
        <v>51</v>
      </c>
      <c r="C557" t="s">
        <v>1768</v>
      </c>
      <c r="D557" t="s">
        <v>340</v>
      </c>
      <c r="E557" s="103">
        <v>3.1095058571563707</v>
      </c>
      <c r="F557" s="103">
        <v>678258</v>
      </c>
      <c r="G557" s="103">
        <v>2</v>
      </c>
      <c r="H557" t="s">
        <v>54</v>
      </c>
      <c r="I557" s="103"/>
    </row>
    <row r="558" spans="1:9" x14ac:dyDescent="0.35">
      <c r="A558" t="s">
        <v>1837</v>
      </c>
      <c r="B558" t="s">
        <v>51</v>
      </c>
      <c r="C558" t="s">
        <v>1768</v>
      </c>
      <c r="D558" t="s">
        <v>777</v>
      </c>
      <c r="E558" s="103">
        <v>2.166758683224109</v>
      </c>
      <c r="F558" s="103">
        <v>678258</v>
      </c>
      <c r="G558" s="103">
        <v>2</v>
      </c>
      <c r="H558" t="s">
        <v>54</v>
      </c>
      <c r="I558" s="103"/>
    </row>
    <row r="559" spans="1:9" x14ac:dyDescent="0.35">
      <c r="A559" t="s">
        <v>1838</v>
      </c>
      <c r="B559" t="s">
        <v>51</v>
      </c>
      <c r="C559" t="s">
        <v>1768</v>
      </c>
      <c r="D559" t="s">
        <v>776</v>
      </c>
      <c r="E559" s="103">
        <v>4.8859134010255465</v>
      </c>
      <c r="F559" s="103">
        <v>678258</v>
      </c>
      <c r="G559" s="103">
        <v>2</v>
      </c>
      <c r="H559" t="s">
        <v>54</v>
      </c>
      <c r="I559" s="103"/>
    </row>
    <row r="560" spans="1:9" x14ac:dyDescent="0.35">
      <c r="A560" t="s">
        <v>1141</v>
      </c>
      <c r="B560" t="s">
        <v>51</v>
      </c>
      <c r="C560" t="s">
        <v>58</v>
      </c>
      <c r="D560" t="s">
        <v>40</v>
      </c>
      <c r="E560" s="103">
        <v>0</v>
      </c>
      <c r="F560" s="103">
        <v>678258</v>
      </c>
      <c r="G560" s="103">
        <v>2</v>
      </c>
      <c r="H560" t="s">
        <v>54</v>
      </c>
      <c r="I560" s="103"/>
    </row>
    <row r="561" spans="1:9" x14ac:dyDescent="0.35">
      <c r="A561" t="s">
        <v>5270</v>
      </c>
      <c r="B561" t="s">
        <v>51</v>
      </c>
      <c r="C561" t="s">
        <v>58</v>
      </c>
      <c r="D561" t="s">
        <v>5070</v>
      </c>
      <c r="E561" s="103">
        <v>0</v>
      </c>
      <c r="F561" s="103">
        <v>678258</v>
      </c>
      <c r="G561" s="103">
        <v>2</v>
      </c>
      <c r="H561" t="s">
        <v>54</v>
      </c>
      <c r="I561" s="103"/>
    </row>
    <row r="562" spans="1:9" x14ac:dyDescent="0.35">
      <c r="A562" t="s">
        <v>5271</v>
      </c>
      <c r="B562" t="s">
        <v>51</v>
      </c>
      <c r="C562" t="s">
        <v>58</v>
      </c>
      <c r="D562" t="s">
        <v>5071</v>
      </c>
      <c r="E562" s="103">
        <v>0</v>
      </c>
      <c r="F562" s="103">
        <v>678258</v>
      </c>
      <c r="G562" s="103">
        <v>2</v>
      </c>
      <c r="H562" t="s">
        <v>54</v>
      </c>
      <c r="I562" s="103"/>
    </row>
    <row r="563" spans="1:9" x14ac:dyDescent="0.35">
      <c r="A563" t="s">
        <v>5272</v>
      </c>
      <c r="B563" t="s">
        <v>51</v>
      </c>
      <c r="C563" t="s">
        <v>58</v>
      </c>
      <c r="D563" t="s">
        <v>5072</v>
      </c>
      <c r="E563" s="103">
        <v>0</v>
      </c>
      <c r="F563" s="103">
        <v>678258</v>
      </c>
      <c r="G563" s="103">
        <v>2</v>
      </c>
      <c r="H563" t="s">
        <v>54</v>
      </c>
      <c r="I563" s="103"/>
    </row>
    <row r="564" spans="1:9" x14ac:dyDescent="0.35">
      <c r="A564" t="s">
        <v>1142</v>
      </c>
      <c r="B564" t="s">
        <v>51</v>
      </c>
      <c r="C564" t="s">
        <v>58</v>
      </c>
      <c r="D564" t="s">
        <v>42</v>
      </c>
      <c r="E564" s="103">
        <v>0</v>
      </c>
      <c r="F564" s="103">
        <v>678258</v>
      </c>
      <c r="G564" s="103">
        <v>2</v>
      </c>
      <c r="H564" t="s">
        <v>54</v>
      </c>
      <c r="I564" s="103"/>
    </row>
    <row r="565" spans="1:9" x14ac:dyDescent="0.35">
      <c r="A565" t="s">
        <v>1843</v>
      </c>
      <c r="B565" t="s">
        <v>51</v>
      </c>
      <c r="C565" t="s">
        <v>58</v>
      </c>
      <c r="D565" t="s">
        <v>1767</v>
      </c>
      <c r="E565" s="103">
        <v>0</v>
      </c>
      <c r="F565" s="103">
        <v>678258</v>
      </c>
      <c r="G565" s="103">
        <v>2</v>
      </c>
      <c r="H565" t="s">
        <v>54</v>
      </c>
      <c r="I565" s="103"/>
    </row>
    <row r="566" spans="1:9" x14ac:dyDescent="0.35">
      <c r="A566" t="s">
        <v>1844</v>
      </c>
      <c r="B566" t="s">
        <v>51</v>
      </c>
      <c r="C566" t="s">
        <v>58</v>
      </c>
      <c r="D566" t="s">
        <v>1768</v>
      </c>
      <c r="E566" s="103">
        <v>0</v>
      </c>
      <c r="F566" s="103">
        <v>678258</v>
      </c>
      <c r="G566" s="103">
        <v>2</v>
      </c>
      <c r="H566" t="s">
        <v>54</v>
      </c>
      <c r="I566" s="103"/>
    </row>
    <row r="567" spans="1:9" x14ac:dyDescent="0.35">
      <c r="A567" t="s">
        <v>1143</v>
      </c>
      <c r="B567" t="s">
        <v>51</v>
      </c>
      <c r="C567" t="s">
        <v>58</v>
      </c>
      <c r="D567" t="s">
        <v>340</v>
      </c>
      <c r="E567" s="103">
        <v>0</v>
      </c>
      <c r="F567" s="103">
        <v>678258</v>
      </c>
      <c r="G567" s="103">
        <v>2</v>
      </c>
      <c r="H567" t="s">
        <v>54</v>
      </c>
      <c r="I567" s="103"/>
    </row>
    <row r="568" spans="1:9" x14ac:dyDescent="0.35">
      <c r="A568" t="s">
        <v>1144</v>
      </c>
      <c r="B568" t="s">
        <v>51</v>
      </c>
      <c r="C568" t="s">
        <v>58</v>
      </c>
      <c r="D568" t="s">
        <v>777</v>
      </c>
      <c r="E568" s="103">
        <v>0</v>
      </c>
      <c r="F568" s="103">
        <v>678258</v>
      </c>
      <c r="G568" s="103">
        <v>2</v>
      </c>
      <c r="H568" t="s">
        <v>54</v>
      </c>
      <c r="I568" s="103"/>
    </row>
    <row r="569" spans="1:9" x14ac:dyDescent="0.35">
      <c r="A569" t="s">
        <v>1145</v>
      </c>
      <c r="B569" t="s">
        <v>51</v>
      </c>
      <c r="C569" t="s">
        <v>58</v>
      </c>
      <c r="D569" t="s">
        <v>776</v>
      </c>
      <c r="E569" s="103">
        <v>0</v>
      </c>
      <c r="F569" s="103">
        <v>678258</v>
      </c>
      <c r="G569" s="103">
        <v>2</v>
      </c>
      <c r="H569" t="s">
        <v>54</v>
      </c>
      <c r="I569" s="103"/>
    </row>
    <row r="570" spans="1:9" x14ac:dyDescent="0.35">
      <c r="A570" t="s">
        <v>834</v>
      </c>
      <c r="B570" t="s">
        <v>51</v>
      </c>
      <c r="C570" t="s">
        <v>340</v>
      </c>
      <c r="D570" t="s">
        <v>40</v>
      </c>
      <c r="E570" s="103">
        <v>1.1242612466833508</v>
      </c>
      <c r="F570" s="103">
        <v>678258</v>
      </c>
      <c r="G570" s="103">
        <v>2</v>
      </c>
      <c r="H570" t="s">
        <v>54</v>
      </c>
      <c r="I570" s="103"/>
    </row>
    <row r="571" spans="1:9" x14ac:dyDescent="0.35">
      <c r="A571" t="s">
        <v>5292</v>
      </c>
      <c r="B571" t="s">
        <v>51</v>
      </c>
      <c r="C571" t="s">
        <v>340</v>
      </c>
      <c r="D571" t="s">
        <v>5070</v>
      </c>
      <c r="E571" s="103">
        <v>1.126851621262005</v>
      </c>
      <c r="F571" s="103">
        <v>678258</v>
      </c>
      <c r="G571" s="103">
        <v>2</v>
      </c>
      <c r="H571" t="s">
        <v>54</v>
      </c>
      <c r="I571" s="103"/>
    </row>
    <row r="572" spans="1:9" x14ac:dyDescent="0.35">
      <c r="A572" t="s">
        <v>5293</v>
      </c>
      <c r="B572" t="s">
        <v>51</v>
      </c>
      <c r="C572" t="s">
        <v>340</v>
      </c>
      <c r="D572" t="s">
        <v>5071</v>
      </c>
      <c r="E572" s="103">
        <v>1.1242612466833508</v>
      </c>
      <c r="F572" s="103">
        <v>678258</v>
      </c>
      <c r="G572" s="103">
        <v>2</v>
      </c>
      <c r="H572" t="s">
        <v>54</v>
      </c>
      <c r="I572" s="103"/>
    </row>
    <row r="573" spans="1:9" x14ac:dyDescent="0.35">
      <c r="A573" t="s">
        <v>5294</v>
      </c>
      <c r="B573" t="s">
        <v>51</v>
      </c>
      <c r="C573" t="s">
        <v>340</v>
      </c>
      <c r="D573" t="s">
        <v>5072</v>
      </c>
      <c r="E573" s="103">
        <v>1.1267889354055367</v>
      </c>
      <c r="F573" s="103">
        <v>678258</v>
      </c>
      <c r="G573" s="103">
        <v>2</v>
      </c>
      <c r="H573" t="s">
        <v>54</v>
      </c>
      <c r="I573" s="103"/>
    </row>
    <row r="574" spans="1:9" x14ac:dyDescent="0.35">
      <c r="A574" t="s">
        <v>832</v>
      </c>
      <c r="B574" t="s">
        <v>51</v>
      </c>
      <c r="C574" t="s">
        <v>340</v>
      </c>
      <c r="D574" t="s">
        <v>42</v>
      </c>
      <c r="E574" s="103">
        <v>1.0766562364433094</v>
      </c>
      <c r="F574" s="103">
        <v>678258</v>
      </c>
      <c r="G574" s="103">
        <v>2</v>
      </c>
      <c r="H574" t="s">
        <v>54</v>
      </c>
      <c r="I574" s="103"/>
    </row>
    <row r="575" spans="1:9" x14ac:dyDescent="0.35">
      <c r="A575" t="s">
        <v>1839</v>
      </c>
      <c r="B575" t="s">
        <v>51</v>
      </c>
      <c r="C575" t="s">
        <v>340</v>
      </c>
      <c r="D575" t="s">
        <v>1767</v>
      </c>
      <c r="E575" s="103">
        <v>1.065064671124242</v>
      </c>
      <c r="F575" s="103">
        <v>678258</v>
      </c>
      <c r="G575" s="103">
        <v>2</v>
      </c>
      <c r="H575" t="s">
        <v>54</v>
      </c>
      <c r="I575" s="103"/>
    </row>
    <row r="576" spans="1:9" x14ac:dyDescent="0.35">
      <c r="A576" t="s">
        <v>1840</v>
      </c>
      <c r="B576" t="s">
        <v>51</v>
      </c>
      <c r="C576" t="s">
        <v>340</v>
      </c>
      <c r="D576" t="s">
        <v>1768</v>
      </c>
      <c r="E576" s="103">
        <v>0.3982792577808445</v>
      </c>
      <c r="F576" s="103">
        <v>678258</v>
      </c>
      <c r="G576" s="103">
        <v>2</v>
      </c>
      <c r="H576" t="s">
        <v>54</v>
      </c>
      <c r="I576" s="103"/>
    </row>
    <row r="577" spans="1:9" x14ac:dyDescent="0.35">
      <c r="A577" t="s">
        <v>833</v>
      </c>
      <c r="B577" t="s">
        <v>51</v>
      </c>
      <c r="C577" t="s">
        <v>340</v>
      </c>
      <c r="D577" t="s">
        <v>340</v>
      </c>
      <c r="E577" s="103">
        <v>1</v>
      </c>
      <c r="F577" s="103">
        <v>678258</v>
      </c>
      <c r="G577" s="103">
        <v>2</v>
      </c>
      <c r="H577" t="s">
        <v>54</v>
      </c>
      <c r="I577" s="103"/>
    </row>
    <row r="578" spans="1:9" x14ac:dyDescent="0.35">
      <c r="A578" t="s">
        <v>482</v>
      </c>
      <c r="B578" t="s">
        <v>51</v>
      </c>
      <c r="C578" t="s">
        <v>340</v>
      </c>
      <c r="D578" t="s">
        <v>777</v>
      </c>
      <c r="E578" s="103">
        <v>0.72756317458269482</v>
      </c>
      <c r="F578" s="103">
        <v>678258</v>
      </c>
      <c r="G578" s="103">
        <v>2</v>
      </c>
      <c r="H578" t="s">
        <v>54</v>
      </c>
      <c r="I578" s="103"/>
    </row>
    <row r="579" spans="1:9" x14ac:dyDescent="0.35">
      <c r="A579" t="s">
        <v>486</v>
      </c>
      <c r="B579" t="s">
        <v>51</v>
      </c>
      <c r="C579" t="s">
        <v>340</v>
      </c>
      <c r="D579" t="s">
        <v>776</v>
      </c>
      <c r="E579" s="103">
        <v>1.6292625097583555</v>
      </c>
      <c r="F579" s="103">
        <v>678258</v>
      </c>
      <c r="G579" s="103">
        <v>2</v>
      </c>
      <c r="H579" t="s">
        <v>54</v>
      </c>
      <c r="I579" s="103"/>
    </row>
    <row r="580" spans="1:9" x14ac:dyDescent="0.35">
      <c r="A580" t="s">
        <v>837</v>
      </c>
      <c r="B580" t="s">
        <v>51</v>
      </c>
      <c r="C580" t="s">
        <v>353</v>
      </c>
      <c r="D580" t="s">
        <v>40</v>
      </c>
      <c r="E580" s="103">
        <v>2.3236112459317222E-3</v>
      </c>
      <c r="F580" s="103">
        <v>678258</v>
      </c>
      <c r="G580" s="103">
        <v>2</v>
      </c>
      <c r="H580" t="s">
        <v>54</v>
      </c>
      <c r="I580" s="103"/>
    </row>
    <row r="581" spans="1:9" x14ac:dyDescent="0.35">
      <c r="A581" t="s">
        <v>5295</v>
      </c>
      <c r="B581" t="s">
        <v>51</v>
      </c>
      <c r="C581" t="s">
        <v>353</v>
      </c>
      <c r="D581" t="s">
        <v>5070</v>
      </c>
      <c r="E581" s="103">
        <v>2.4908155707443007E-3</v>
      </c>
      <c r="F581" s="103">
        <v>678258</v>
      </c>
      <c r="G581" s="103">
        <v>2</v>
      </c>
      <c r="H581" t="s">
        <v>54</v>
      </c>
      <c r="I581" s="103"/>
    </row>
    <row r="582" spans="1:9" x14ac:dyDescent="0.35">
      <c r="A582" t="s">
        <v>5296</v>
      </c>
      <c r="B582" t="s">
        <v>51</v>
      </c>
      <c r="C582" t="s">
        <v>353</v>
      </c>
      <c r="D582" t="s">
        <v>5071</v>
      </c>
      <c r="E582" s="103">
        <v>2.3236112459317222E-3</v>
      </c>
      <c r="F582" s="103">
        <v>678258</v>
      </c>
      <c r="G582" s="103">
        <v>2</v>
      </c>
      <c r="H582" t="s">
        <v>54</v>
      </c>
      <c r="I582" s="103"/>
    </row>
    <row r="583" spans="1:9" x14ac:dyDescent="0.35">
      <c r="A583" t="s">
        <v>5297</v>
      </c>
      <c r="B583" t="s">
        <v>51</v>
      </c>
      <c r="C583" t="s">
        <v>353</v>
      </c>
      <c r="D583" t="s">
        <v>5072</v>
      </c>
      <c r="E583" s="103">
        <v>2.4908155707443007E-3</v>
      </c>
      <c r="F583" s="103">
        <v>678258</v>
      </c>
      <c r="G583" s="103">
        <v>2</v>
      </c>
      <c r="H583" t="s">
        <v>54</v>
      </c>
      <c r="I583" s="103"/>
    </row>
    <row r="584" spans="1:9" x14ac:dyDescent="0.35">
      <c r="A584" t="s">
        <v>835</v>
      </c>
      <c r="B584" t="s">
        <v>51</v>
      </c>
      <c r="C584" t="s">
        <v>353</v>
      </c>
      <c r="D584" t="s">
        <v>42</v>
      </c>
      <c r="E584" s="103">
        <v>2.3920086004163743E-3</v>
      </c>
      <c r="F584" s="103">
        <v>678258</v>
      </c>
      <c r="G584" s="103">
        <v>2</v>
      </c>
      <c r="H584" t="s">
        <v>54</v>
      </c>
      <c r="I584" s="103"/>
    </row>
    <row r="585" spans="1:9" x14ac:dyDescent="0.35">
      <c r="A585" t="s">
        <v>1845</v>
      </c>
      <c r="B585" t="s">
        <v>51</v>
      </c>
      <c r="C585" t="s">
        <v>353</v>
      </c>
      <c r="D585" t="s">
        <v>1767</v>
      </c>
      <c r="E585" s="103">
        <v>2.3134485699684432E-3</v>
      </c>
      <c r="F585" s="103">
        <v>678258</v>
      </c>
      <c r="G585" s="103">
        <v>2</v>
      </c>
      <c r="H585" t="s">
        <v>54</v>
      </c>
      <c r="I585" s="103"/>
    </row>
    <row r="586" spans="1:9" x14ac:dyDescent="0.35">
      <c r="A586" t="s">
        <v>1846</v>
      </c>
      <c r="B586" t="s">
        <v>51</v>
      </c>
      <c r="C586" t="s">
        <v>353</v>
      </c>
      <c r="D586" t="s">
        <v>1768</v>
      </c>
      <c r="E586" s="103">
        <v>5.6956438553772061E-4</v>
      </c>
      <c r="F586" s="103">
        <v>678258</v>
      </c>
      <c r="G586" s="103">
        <v>2</v>
      </c>
      <c r="H586" t="s">
        <v>54</v>
      </c>
      <c r="I586" s="103"/>
    </row>
    <row r="587" spans="1:9" x14ac:dyDescent="0.35">
      <c r="A587" t="s">
        <v>836</v>
      </c>
      <c r="B587" t="s">
        <v>51</v>
      </c>
      <c r="C587" t="s">
        <v>353</v>
      </c>
      <c r="D587" t="s">
        <v>340</v>
      </c>
      <c r="E587" s="103">
        <v>2.3090030600133086E-3</v>
      </c>
      <c r="F587" s="103">
        <v>678258</v>
      </c>
      <c r="G587" s="103">
        <v>2</v>
      </c>
      <c r="H587" t="s">
        <v>54</v>
      </c>
      <c r="I587" s="103"/>
    </row>
    <row r="588" spans="1:9" x14ac:dyDescent="0.35">
      <c r="A588" t="s">
        <v>490</v>
      </c>
      <c r="B588" t="s">
        <v>51</v>
      </c>
      <c r="C588" t="s">
        <v>353</v>
      </c>
      <c r="D588" t="s">
        <v>777</v>
      </c>
      <c r="E588" s="103">
        <v>1.3761855750458803E-3</v>
      </c>
      <c r="F588" s="103">
        <v>678258</v>
      </c>
      <c r="G588" s="103">
        <v>2</v>
      </c>
      <c r="H588" t="s">
        <v>54</v>
      </c>
      <c r="I588" s="103"/>
    </row>
    <row r="589" spans="1:9" x14ac:dyDescent="0.35">
      <c r="A589" t="s">
        <v>491</v>
      </c>
      <c r="B589" t="s">
        <v>51</v>
      </c>
      <c r="C589" t="s">
        <v>353</v>
      </c>
      <c r="D589" t="s">
        <v>776</v>
      </c>
      <c r="E589" s="103">
        <v>3.3870329576154005E-3</v>
      </c>
      <c r="F589" s="103">
        <v>678258</v>
      </c>
      <c r="G589" s="103">
        <v>2</v>
      </c>
      <c r="H589" t="s">
        <v>54</v>
      </c>
      <c r="I589" s="103"/>
    </row>
    <row r="590" spans="1:9" x14ac:dyDescent="0.35">
      <c r="A590" t="s">
        <v>4395</v>
      </c>
      <c r="B590" t="s">
        <v>51</v>
      </c>
      <c r="C590" t="s">
        <v>4357</v>
      </c>
      <c r="D590" t="s">
        <v>40</v>
      </c>
      <c r="E590" s="103">
        <v>6.1090544661549125E-5</v>
      </c>
      <c r="F590" s="103">
        <v>678258</v>
      </c>
      <c r="G590" s="103">
        <v>2</v>
      </c>
      <c r="H590" t="s">
        <v>54</v>
      </c>
      <c r="I590" s="103"/>
    </row>
    <row r="591" spans="1:9" x14ac:dyDescent="0.35">
      <c r="A591" t="s">
        <v>5193</v>
      </c>
      <c r="B591" t="s">
        <v>51</v>
      </c>
      <c r="C591" t="s">
        <v>4357</v>
      </c>
      <c r="D591" t="s">
        <v>5070</v>
      </c>
      <c r="E591" s="103">
        <v>6.1455126638421687E-5</v>
      </c>
      <c r="F591" s="103">
        <v>678258</v>
      </c>
      <c r="G591" s="103">
        <v>2</v>
      </c>
      <c r="H591" t="s">
        <v>54</v>
      </c>
      <c r="I591" s="103"/>
    </row>
    <row r="592" spans="1:9" x14ac:dyDescent="0.35">
      <c r="A592" t="s">
        <v>5194</v>
      </c>
      <c r="B592" t="s">
        <v>51</v>
      </c>
      <c r="C592" t="s">
        <v>4357</v>
      </c>
      <c r="D592" t="s">
        <v>5071</v>
      </c>
      <c r="E592" s="103">
        <v>6.1090544661549125E-5</v>
      </c>
      <c r="F592" s="103">
        <v>678258</v>
      </c>
      <c r="G592" s="103">
        <v>2</v>
      </c>
      <c r="H592" t="s">
        <v>54</v>
      </c>
      <c r="I592" s="103"/>
    </row>
    <row r="593" spans="1:9" x14ac:dyDescent="0.35">
      <c r="A593" t="s">
        <v>5195</v>
      </c>
      <c r="B593" t="s">
        <v>51</v>
      </c>
      <c r="C593" t="s">
        <v>4357</v>
      </c>
      <c r="D593" t="s">
        <v>5072</v>
      </c>
      <c r="E593" s="103">
        <v>6.1090544661549125E-5</v>
      </c>
      <c r="F593" s="103">
        <v>678258</v>
      </c>
      <c r="G593" s="103">
        <v>2</v>
      </c>
      <c r="H593" t="s">
        <v>54</v>
      </c>
      <c r="I593" s="103"/>
    </row>
    <row r="594" spans="1:9" x14ac:dyDescent="0.35">
      <c r="A594" t="s">
        <v>4396</v>
      </c>
      <c r="B594" t="s">
        <v>51</v>
      </c>
      <c r="C594" t="s">
        <v>4357</v>
      </c>
      <c r="D594" t="s">
        <v>42</v>
      </c>
      <c r="E594" s="103">
        <v>5.8249219847037592E-5</v>
      </c>
      <c r="F594" s="103">
        <v>678258</v>
      </c>
      <c r="G594" s="103">
        <v>2</v>
      </c>
      <c r="H594" t="s">
        <v>54</v>
      </c>
      <c r="I594" s="103"/>
    </row>
    <row r="595" spans="1:9" x14ac:dyDescent="0.35">
      <c r="A595" t="s">
        <v>4397</v>
      </c>
      <c r="B595" t="s">
        <v>51</v>
      </c>
      <c r="C595" t="s">
        <v>4357</v>
      </c>
      <c r="D595" t="s">
        <v>1767</v>
      </c>
      <c r="E595" s="103">
        <v>5.6303628823486513E-5</v>
      </c>
      <c r="F595" s="103">
        <v>678258</v>
      </c>
      <c r="G595" s="103">
        <v>2</v>
      </c>
      <c r="H595" t="s">
        <v>54</v>
      </c>
      <c r="I595" s="103"/>
    </row>
    <row r="596" spans="1:9" x14ac:dyDescent="0.35">
      <c r="A596" t="s">
        <v>4398</v>
      </c>
      <c r="B596" t="s">
        <v>51</v>
      </c>
      <c r="C596" t="s">
        <v>4357</v>
      </c>
      <c r="D596" t="s">
        <v>1768</v>
      </c>
      <c r="E596" s="103">
        <v>1.5153779808812747E-5</v>
      </c>
      <c r="F596" s="103">
        <v>678258</v>
      </c>
      <c r="G596" s="103">
        <v>2</v>
      </c>
      <c r="H596" t="s">
        <v>54</v>
      </c>
      <c r="I596" s="103"/>
    </row>
    <row r="597" spans="1:9" x14ac:dyDescent="0.35">
      <c r="A597" t="s">
        <v>4399</v>
      </c>
      <c r="B597" t="s">
        <v>51</v>
      </c>
      <c r="C597" t="s">
        <v>4357</v>
      </c>
      <c r="D597" t="s">
        <v>340</v>
      </c>
      <c r="E597" s="103">
        <v>5.9908097219462742E-5</v>
      </c>
      <c r="F597" s="103">
        <v>678258</v>
      </c>
      <c r="G597" s="103">
        <v>2</v>
      </c>
      <c r="H597" t="s">
        <v>54</v>
      </c>
      <c r="I597" s="103"/>
    </row>
    <row r="598" spans="1:9" x14ac:dyDescent="0.35">
      <c r="A598" t="s">
        <v>4400</v>
      </c>
      <c r="B598" t="s">
        <v>51</v>
      </c>
      <c r="C598" t="s">
        <v>4357</v>
      </c>
      <c r="D598" t="s">
        <v>777</v>
      </c>
      <c r="E598" s="103">
        <v>3.6654539253287388E-5</v>
      </c>
      <c r="F598" s="103">
        <v>678258</v>
      </c>
      <c r="G598" s="103">
        <v>2</v>
      </c>
      <c r="H598" t="s">
        <v>54</v>
      </c>
      <c r="I598" s="103"/>
    </row>
    <row r="599" spans="1:9" x14ac:dyDescent="0.35">
      <c r="A599" t="s">
        <v>4401</v>
      </c>
      <c r="B599" t="s">
        <v>51</v>
      </c>
      <c r="C599" t="s">
        <v>4357</v>
      </c>
      <c r="D599" t="s">
        <v>776</v>
      </c>
      <c r="E599" s="103">
        <v>9.5473319413114555E-5</v>
      </c>
      <c r="F599" s="103">
        <v>678258</v>
      </c>
      <c r="G599" s="103">
        <v>2</v>
      </c>
      <c r="H599" t="s">
        <v>54</v>
      </c>
      <c r="I599" s="103"/>
    </row>
    <row r="600" spans="1:9" x14ac:dyDescent="0.35">
      <c r="A600" t="s">
        <v>4381</v>
      </c>
      <c r="B600" t="s">
        <v>51</v>
      </c>
      <c r="C600" t="s">
        <v>4358</v>
      </c>
      <c r="D600" t="s">
        <v>40</v>
      </c>
      <c r="E600" s="103">
        <v>0</v>
      </c>
      <c r="F600" s="103">
        <v>678258</v>
      </c>
      <c r="G600" s="103">
        <v>2</v>
      </c>
      <c r="H600" t="s">
        <v>54</v>
      </c>
      <c r="I600" s="103"/>
    </row>
    <row r="601" spans="1:9" x14ac:dyDescent="0.35">
      <c r="A601" t="s">
        <v>5196</v>
      </c>
      <c r="B601" t="s">
        <v>51</v>
      </c>
      <c r="C601" t="s">
        <v>4358</v>
      </c>
      <c r="D601" t="s">
        <v>5070</v>
      </c>
      <c r="E601" s="103">
        <v>0</v>
      </c>
      <c r="F601" s="103">
        <v>678258</v>
      </c>
      <c r="G601" s="103">
        <v>2</v>
      </c>
      <c r="H601" t="s">
        <v>54</v>
      </c>
      <c r="I601" s="103"/>
    </row>
    <row r="602" spans="1:9" x14ac:dyDescent="0.35">
      <c r="A602" t="s">
        <v>5197</v>
      </c>
      <c r="B602" t="s">
        <v>51</v>
      </c>
      <c r="C602" t="s">
        <v>4358</v>
      </c>
      <c r="D602" t="s">
        <v>5071</v>
      </c>
      <c r="E602" s="103">
        <v>0</v>
      </c>
      <c r="F602" s="103">
        <v>678258</v>
      </c>
      <c r="G602" s="103">
        <v>2</v>
      </c>
      <c r="H602" t="s">
        <v>54</v>
      </c>
      <c r="I602" s="103"/>
    </row>
    <row r="603" spans="1:9" x14ac:dyDescent="0.35">
      <c r="A603" t="s">
        <v>5198</v>
      </c>
      <c r="B603" t="s">
        <v>51</v>
      </c>
      <c r="C603" t="s">
        <v>4358</v>
      </c>
      <c r="D603" t="s">
        <v>5072</v>
      </c>
      <c r="E603" s="103">
        <v>0</v>
      </c>
      <c r="F603" s="103">
        <v>678258</v>
      </c>
      <c r="G603" s="103">
        <v>2</v>
      </c>
      <c r="H603" t="s">
        <v>54</v>
      </c>
      <c r="I603" s="103"/>
    </row>
    <row r="604" spans="1:9" x14ac:dyDescent="0.35">
      <c r="A604" t="s">
        <v>4382</v>
      </c>
      <c r="B604" t="s">
        <v>51</v>
      </c>
      <c r="C604" t="s">
        <v>4358</v>
      </c>
      <c r="D604" t="s">
        <v>42</v>
      </c>
      <c r="E604" s="103">
        <v>0</v>
      </c>
      <c r="F604" s="103">
        <v>678258</v>
      </c>
      <c r="G604" s="103">
        <v>2</v>
      </c>
      <c r="H604" t="s">
        <v>54</v>
      </c>
      <c r="I604" s="103"/>
    </row>
    <row r="605" spans="1:9" x14ac:dyDescent="0.35">
      <c r="A605" t="s">
        <v>4383</v>
      </c>
      <c r="B605" t="s">
        <v>51</v>
      </c>
      <c r="C605" t="s">
        <v>4358</v>
      </c>
      <c r="D605" t="s">
        <v>1767</v>
      </c>
      <c r="E605" s="103">
        <v>0</v>
      </c>
      <c r="F605" s="103">
        <v>678258</v>
      </c>
      <c r="G605" s="103">
        <v>2</v>
      </c>
      <c r="H605" t="s">
        <v>54</v>
      </c>
      <c r="I605" s="103"/>
    </row>
    <row r="606" spans="1:9" x14ac:dyDescent="0.35">
      <c r="A606" t="s">
        <v>4384</v>
      </c>
      <c r="B606" t="s">
        <v>51</v>
      </c>
      <c r="C606" t="s">
        <v>4358</v>
      </c>
      <c r="D606" t="s">
        <v>1768</v>
      </c>
      <c r="E606" s="103">
        <v>0</v>
      </c>
      <c r="F606" s="103">
        <v>678258</v>
      </c>
      <c r="G606" s="103">
        <v>2</v>
      </c>
      <c r="H606" t="s">
        <v>54</v>
      </c>
      <c r="I606" s="103"/>
    </row>
    <row r="607" spans="1:9" x14ac:dyDescent="0.35">
      <c r="A607" t="s">
        <v>4385</v>
      </c>
      <c r="B607" t="s">
        <v>51</v>
      </c>
      <c r="C607" t="s">
        <v>4358</v>
      </c>
      <c r="D607" t="s">
        <v>340</v>
      </c>
      <c r="E607" s="103">
        <v>0</v>
      </c>
      <c r="F607" s="103">
        <v>678258</v>
      </c>
      <c r="G607" s="103">
        <v>2</v>
      </c>
      <c r="H607" t="s">
        <v>54</v>
      </c>
      <c r="I607" s="103"/>
    </row>
    <row r="608" spans="1:9" x14ac:dyDescent="0.35">
      <c r="A608" t="s">
        <v>4386</v>
      </c>
      <c r="B608" t="s">
        <v>51</v>
      </c>
      <c r="C608" t="s">
        <v>4358</v>
      </c>
      <c r="D608" t="s">
        <v>777</v>
      </c>
      <c r="E608" s="103">
        <v>0</v>
      </c>
      <c r="F608" s="103">
        <v>678258</v>
      </c>
      <c r="G608" s="103">
        <v>2</v>
      </c>
      <c r="H608" t="s">
        <v>54</v>
      </c>
      <c r="I608" s="103"/>
    </row>
    <row r="609" spans="1:9" x14ac:dyDescent="0.35">
      <c r="A609" t="s">
        <v>4387</v>
      </c>
      <c r="B609" t="s">
        <v>51</v>
      </c>
      <c r="C609" t="s">
        <v>4358</v>
      </c>
      <c r="D609" t="s">
        <v>776</v>
      </c>
      <c r="E609" s="103">
        <v>0</v>
      </c>
      <c r="F609" s="103">
        <v>678258</v>
      </c>
      <c r="G609" s="103">
        <v>2</v>
      </c>
      <c r="H609" t="s">
        <v>54</v>
      </c>
      <c r="I609" s="103"/>
    </row>
    <row r="610" spans="1:9" x14ac:dyDescent="0.35">
      <c r="A610" t="s">
        <v>4388</v>
      </c>
      <c r="B610" t="s">
        <v>51</v>
      </c>
      <c r="C610" t="s">
        <v>4359</v>
      </c>
      <c r="D610" t="s">
        <v>40</v>
      </c>
      <c r="E610" s="103">
        <v>1.8288200074195344E-6</v>
      </c>
      <c r="F610" s="103">
        <v>678258</v>
      </c>
      <c r="G610" s="103">
        <v>2</v>
      </c>
      <c r="H610" t="s">
        <v>54</v>
      </c>
      <c r="I610" s="103"/>
    </row>
    <row r="611" spans="1:9" x14ac:dyDescent="0.35">
      <c r="A611" t="s">
        <v>5199</v>
      </c>
      <c r="B611" t="s">
        <v>51</v>
      </c>
      <c r="C611" t="s">
        <v>4359</v>
      </c>
      <c r="D611" t="s">
        <v>5070</v>
      </c>
      <c r="E611" s="103">
        <v>1.8357201557339515E-6</v>
      </c>
      <c r="F611" s="103">
        <v>678258</v>
      </c>
      <c r="G611" s="103">
        <v>2</v>
      </c>
      <c r="H611" t="s">
        <v>54</v>
      </c>
      <c r="I611" s="103"/>
    </row>
    <row r="612" spans="1:9" x14ac:dyDescent="0.35">
      <c r="A612" t="s">
        <v>5200</v>
      </c>
      <c r="B612" t="s">
        <v>51</v>
      </c>
      <c r="C612" t="s">
        <v>4359</v>
      </c>
      <c r="D612" t="s">
        <v>5071</v>
      </c>
      <c r="E612" s="103">
        <v>1.8288200074195344E-6</v>
      </c>
      <c r="F612" s="103">
        <v>678258</v>
      </c>
      <c r="G612" s="103">
        <v>2</v>
      </c>
      <c r="H612" t="s">
        <v>54</v>
      </c>
      <c r="I612" s="103"/>
    </row>
    <row r="613" spans="1:9" x14ac:dyDescent="0.35">
      <c r="A613" t="s">
        <v>5201</v>
      </c>
      <c r="B613" t="s">
        <v>51</v>
      </c>
      <c r="C613" t="s">
        <v>4359</v>
      </c>
      <c r="D613" t="s">
        <v>5072</v>
      </c>
      <c r="E613" s="103">
        <v>1.8288200074195344E-6</v>
      </c>
      <c r="F613" s="103">
        <v>678258</v>
      </c>
      <c r="G613" s="103">
        <v>2</v>
      </c>
      <c r="H613" t="s">
        <v>54</v>
      </c>
      <c r="I613" s="103"/>
    </row>
    <row r="614" spans="1:9" x14ac:dyDescent="0.35">
      <c r="A614" t="s">
        <v>4389</v>
      </c>
      <c r="B614" t="s">
        <v>51</v>
      </c>
      <c r="C614" t="s">
        <v>4359</v>
      </c>
      <c r="D614" t="s">
        <v>42</v>
      </c>
      <c r="E614" s="103">
        <v>1.7338844909429572E-6</v>
      </c>
      <c r="F614" s="103">
        <v>678258</v>
      </c>
      <c r="G614" s="103">
        <v>2</v>
      </c>
      <c r="H614" t="s">
        <v>54</v>
      </c>
      <c r="I614" s="103"/>
    </row>
    <row r="615" spans="1:9" x14ac:dyDescent="0.35">
      <c r="A615" t="s">
        <v>4390</v>
      </c>
      <c r="B615" t="s">
        <v>51</v>
      </c>
      <c r="C615" t="s">
        <v>4359</v>
      </c>
      <c r="D615" t="s">
        <v>1767</v>
      </c>
      <c r="E615" s="103">
        <v>1.7178193231533443E-6</v>
      </c>
      <c r="F615" s="103">
        <v>678258</v>
      </c>
      <c r="G615" s="103">
        <v>2</v>
      </c>
      <c r="H615" t="s">
        <v>54</v>
      </c>
      <c r="I615" s="103"/>
    </row>
    <row r="616" spans="1:9" x14ac:dyDescent="0.35">
      <c r="A616" t="s">
        <v>4391</v>
      </c>
      <c r="B616" t="s">
        <v>51</v>
      </c>
      <c r="C616" t="s">
        <v>4359</v>
      </c>
      <c r="D616" t="s">
        <v>1768</v>
      </c>
      <c r="E616" s="103">
        <v>6.0728726928471898E-7</v>
      </c>
      <c r="F616" s="103">
        <v>678258</v>
      </c>
      <c r="G616" s="103">
        <v>2</v>
      </c>
      <c r="H616" t="s">
        <v>54</v>
      </c>
      <c r="I616" s="103"/>
    </row>
    <row r="617" spans="1:9" x14ac:dyDescent="0.35">
      <c r="A617" t="s">
        <v>4392</v>
      </c>
      <c r="B617" t="s">
        <v>51</v>
      </c>
      <c r="C617" t="s">
        <v>4359</v>
      </c>
      <c r="D617" t="s">
        <v>340</v>
      </c>
      <c r="E617" s="103">
        <v>1.7917652796736568E-6</v>
      </c>
      <c r="F617" s="103">
        <v>678258</v>
      </c>
      <c r="G617" s="103">
        <v>2</v>
      </c>
      <c r="H617" t="s">
        <v>54</v>
      </c>
      <c r="I617" s="103"/>
    </row>
    <row r="618" spans="1:9" x14ac:dyDescent="0.35">
      <c r="A618" t="s">
        <v>4393</v>
      </c>
      <c r="B618" t="s">
        <v>51</v>
      </c>
      <c r="C618" t="s">
        <v>4359</v>
      </c>
      <c r="D618" t="s">
        <v>777</v>
      </c>
      <c r="E618" s="103">
        <v>9.841390045682499E-7</v>
      </c>
      <c r="F618" s="103">
        <v>678258</v>
      </c>
      <c r="G618" s="103">
        <v>2</v>
      </c>
      <c r="H618" t="s">
        <v>54</v>
      </c>
      <c r="I618" s="103"/>
    </row>
    <row r="619" spans="1:9" x14ac:dyDescent="0.35">
      <c r="A619" t="s">
        <v>4394</v>
      </c>
      <c r="B619" t="s">
        <v>51</v>
      </c>
      <c r="C619" t="s">
        <v>4359</v>
      </c>
      <c r="D619" t="s">
        <v>776</v>
      </c>
      <c r="E619" s="103">
        <v>2.6395406451431361E-6</v>
      </c>
      <c r="F619" s="103">
        <v>678258</v>
      </c>
      <c r="G619" s="103">
        <v>2</v>
      </c>
      <c r="H619" t="s">
        <v>54</v>
      </c>
      <c r="I619" s="103"/>
    </row>
    <row r="620" spans="1:9" x14ac:dyDescent="0.35">
      <c r="A620" t="s">
        <v>7403</v>
      </c>
      <c r="B620" t="s">
        <v>51</v>
      </c>
      <c r="C620" t="s">
        <v>7392</v>
      </c>
      <c r="D620" t="s">
        <v>40</v>
      </c>
      <c r="E620" s="103">
        <v>5.9261724654129584E-5</v>
      </c>
      <c r="F620" s="103">
        <v>678258</v>
      </c>
      <c r="G620" s="103">
        <v>2</v>
      </c>
      <c r="H620" t="s">
        <v>54</v>
      </c>
      <c r="I620" s="103"/>
    </row>
    <row r="621" spans="1:9" x14ac:dyDescent="0.35">
      <c r="A621" t="s">
        <v>7404</v>
      </c>
      <c r="B621" t="s">
        <v>51</v>
      </c>
      <c r="C621" t="s">
        <v>7392</v>
      </c>
      <c r="D621" t="s">
        <v>5070</v>
      </c>
      <c r="E621" s="103">
        <v>5.9619406482687732E-5</v>
      </c>
      <c r="F621" s="103">
        <v>678258</v>
      </c>
      <c r="G621" s="103">
        <v>2</v>
      </c>
      <c r="H621" t="s">
        <v>54</v>
      </c>
      <c r="I621" s="103"/>
    </row>
    <row r="622" spans="1:9" x14ac:dyDescent="0.35">
      <c r="A622" t="s">
        <v>7405</v>
      </c>
      <c r="B622" t="s">
        <v>51</v>
      </c>
      <c r="C622" t="s">
        <v>7392</v>
      </c>
      <c r="D622" t="s">
        <v>5071</v>
      </c>
      <c r="E622" s="103">
        <v>5.9261724654129584E-5</v>
      </c>
      <c r="F622" s="103">
        <v>678258</v>
      </c>
      <c r="G622" s="103">
        <v>2</v>
      </c>
      <c r="H622" t="s">
        <v>54</v>
      </c>
      <c r="I622" s="103"/>
    </row>
    <row r="623" spans="1:9" x14ac:dyDescent="0.35">
      <c r="A623" t="s">
        <v>7406</v>
      </c>
      <c r="B623" t="s">
        <v>51</v>
      </c>
      <c r="C623" t="s">
        <v>7392</v>
      </c>
      <c r="D623" t="s">
        <v>5072</v>
      </c>
      <c r="E623" s="103">
        <v>5.9261724654129584E-5</v>
      </c>
      <c r="F623" s="103">
        <v>678258</v>
      </c>
      <c r="G623" s="103">
        <v>2</v>
      </c>
      <c r="H623" t="s">
        <v>54</v>
      </c>
      <c r="I623" s="103"/>
    </row>
    <row r="624" spans="1:9" x14ac:dyDescent="0.35">
      <c r="A624" t="s">
        <v>7407</v>
      </c>
      <c r="B624" t="s">
        <v>51</v>
      </c>
      <c r="C624" t="s">
        <v>7392</v>
      </c>
      <c r="D624" t="s">
        <v>42</v>
      </c>
      <c r="E624" s="103">
        <v>5.6515335356094643E-5</v>
      </c>
      <c r="F624" s="103">
        <v>678258</v>
      </c>
      <c r="G624" s="103">
        <v>2</v>
      </c>
      <c r="H624" t="s">
        <v>54</v>
      </c>
      <c r="I624" s="103"/>
    </row>
    <row r="625" spans="1:9" x14ac:dyDescent="0.35">
      <c r="A625" t="s">
        <v>7408</v>
      </c>
      <c r="B625" t="s">
        <v>51</v>
      </c>
      <c r="C625" t="s">
        <v>7392</v>
      </c>
      <c r="D625" t="s">
        <v>1767</v>
      </c>
      <c r="E625" s="103">
        <v>5.4585809500333159E-5</v>
      </c>
      <c r="F625" s="103">
        <v>678258</v>
      </c>
      <c r="G625" s="103">
        <v>2</v>
      </c>
      <c r="H625" t="s">
        <v>54</v>
      </c>
      <c r="I625" s="103"/>
    </row>
    <row r="626" spans="1:9" x14ac:dyDescent="0.35">
      <c r="A626" t="s">
        <v>7409</v>
      </c>
      <c r="B626" t="s">
        <v>51</v>
      </c>
      <c r="C626" t="s">
        <v>7392</v>
      </c>
      <c r="D626" t="s">
        <v>1768</v>
      </c>
      <c r="E626" s="103">
        <v>1.4546492539528027E-5</v>
      </c>
      <c r="F626" s="103">
        <v>678258</v>
      </c>
      <c r="G626" s="103">
        <v>2</v>
      </c>
      <c r="H626" t="s">
        <v>54</v>
      </c>
      <c r="I626" s="103"/>
    </row>
    <row r="627" spans="1:9" x14ac:dyDescent="0.35">
      <c r="A627" t="s">
        <v>7410</v>
      </c>
      <c r="B627" t="s">
        <v>51</v>
      </c>
      <c r="C627" t="s">
        <v>7392</v>
      </c>
      <c r="D627" t="s">
        <v>340</v>
      </c>
      <c r="E627" s="103">
        <v>5.8116331939789082E-5</v>
      </c>
      <c r="F627" s="103">
        <v>678258</v>
      </c>
      <c r="G627" s="103">
        <v>2</v>
      </c>
      <c r="H627" t="s">
        <v>54</v>
      </c>
      <c r="I627" s="103"/>
    </row>
    <row r="628" spans="1:9" x14ac:dyDescent="0.35">
      <c r="A628" t="s">
        <v>7411</v>
      </c>
      <c r="B628" t="s">
        <v>51</v>
      </c>
      <c r="C628" t="s">
        <v>7392</v>
      </c>
      <c r="D628" t="s">
        <v>777</v>
      </c>
      <c r="E628" s="103">
        <v>3.5670400248719139E-5</v>
      </c>
      <c r="F628" s="103">
        <v>678258</v>
      </c>
      <c r="G628" s="103">
        <v>2</v>
      </c>
      <c r="H628" t="s">
        <v>54</v>
      </c>
      <c r="I628" s="103"/>
    </row>
    <row r="629" spans="1:9" x14ac:dyDescent="0.35">
      <c r="A629" t="s">
        <v>7412</v>
      </c>
      <c r="B629" t="s">
        <v>51</v>
      </c>
      <c r="C629" t="s">
        <v>7392</v>
      </c>
      <c r="D629" t="s">
        <v>776</v>
      </c>
      <c r="E629" s="103">
        <v>9.2833778767971412E-5</v>
      </c>
      <c r="F629" s="103">
        <v>678258</v>
      </c>
      <c r="G629" s="103">
        <v>2</v>
      </c>
      <c r="H629" t="s">
        <v>54</v>
      </c>
      <c r="I629" s="103"/>
    </row>
    <row r="630" spans="1:9" x14ac:dyDescent="0.35">
      <c r="A630" t="s">
        <v>4886</v>
      </c>
      <c r="B630" t="s">
        <v>51</v>
      </c>
      <c r="C630" t="s">
        <v>4874</v>
      </c>
      <c r="D630" t="s">
        <v>40</v>
      </c>
      <c r="E630" s="103">
        <v>6.1090544661549125E-5</v>
      </c>
      <c r="F630" s="103">
        <v>678258</v>
      </c>
      <c r="G630" s="103">
        <v>2</v>
      </c>
      <c r="H630" t="s">
        <v>54</v>
      </c>
      <c r="I630" s="103"/>
    </row>
    <row r="631" spans="1:9" x14ac:dyDescent="0.35">
      <c r="A631" t="s">
        <v>5298</v>
      </c>
      <c r="B631" t="s">
        <v>51</v>
      </c>
      <c r="C631" t="s">
        <v>4874</v>
      </c>
      <c r="D631" t="s">
        <v>5070</v>
      </c>
      <c r="E631" s="103">
        <v>6.1455126638421687E-5</v>
      </c>
      <c r="F631" s="103">
        <v>678258</v>
      </c>
      <c r="G631" s="103">
        <v>2</v>
      </c>
      <c r="H631" t="s">
        <v>54</v>
      </c>
      <c r="I631" s="103"/>
    </row>
    <row r="632" spans="1:9" x14ac:dyDescent="0.35">
      <c r="A632" t="s">
        <v>5299</v>
      </c>
      <c r="B632" t="s">
        <v>51</v>
      </c>
      <c r="C632" t="s">
        <v>4874</v>
      </c>
      <c r="D632" t="s">
        <v>5071</v>
      </c>
      <c r="E632" s="103">
        <v>6.1090544661549125E-5</v>
      </c>
      <c r="F632" s="103">
        <v>678258</v>
      </c>
      <c r="G632" s="103">
        <v>2</v>
      </c>
      <c r="H632" t="s">
        <v>54</v>
      </c>
      <c r="I632" s="103"/>
    </row>
    <row r="633" spans="1:9" x14ac:dyDescent="0.35">
      <c r="A633" t="s">
        <v>5300</v>
      </c>
      <c r="B633" t="s">
        <v>51</v>
      </c>
      <c r="C633" t="s">
        <v>4874</v>
      </c>
      <c r="D633" t="s">
        <v>5072</v>
      </c>
      <c r="E633" s="103">
        <v>6.1090544661549125E-5</v>
      </c>
      <c r="F633" s="103">
        <v>678258</v>
      </c>
      <c r="G633" s="103">
        <v>2</v>
      </c>
      <c r="H633" t="s">
        <v>54</v>
      </c>
      <c r="I633" s="103"/>
    </row>
    <row r="634" spans="1:9" x14ac:dyDescent="0.35">
      <c r="A634" t="s">
        <v>4887</v>
      </c>
      <c r="B634" t="s">
        <v>51</v>
      </c>
      <c r="C634" t="s">
        <v>4874</v>
      </c>
      <c r="D634" t="s">
        <v>42</v>
      </c>
      <c r="E634" s="103">
        <v>5.8249219847037592E-5</v>
      </c>
      <c r="F634" s="103">
        <v>678258</v>
      </c>
      <c r="G634" s="103">
        <v>2</v>
      </c>
      <c r="H634" t="s">
        <v>54</v>
      </c>
      <c r="I634" s="103"/>
    </row>
    <row r="635" spans="1:9" x14ac:dyDescent="0.35">
      <c r="A635" t="s">
        <v>4888</v>
      </c>
      <c r="B635" t="s">
        <v>51</v>
      </c>
      <c r="C635" t="s">
        <v>4874</v>
      </c>
      <c r="D635" t="s">
        <v>1767</v>
      </c>
      <c r="E635" s="103">
        <v>5.6303628823486513E-5</v>
      </c>
      <c r="F635" s="103">
        <v>678258</v>
      </c>
      <c r="G635" s="103">
        <v>2</v>
      </c>
      <c r="H635" t="s">
        <v>54</v>
      </c>
      <c r="I635" s="103"/>
    </row>
    <row r="636" spans="1:9" x14ac:dyDescent="0.35">
      <c r="A636" t="s">
        <v>4889</v>
      </c>
      <c r="B636" t="s">
        <v>51</v>
      </c>
      <c r="C636" t="s">
        <v>4874</v>
      </c>
      <c r="D636" t="s">
        <v>1768</v>
      </c>
      <c r="E636" s="103">
        <v>1.5153779808812747E-5</v>
      </c>
      <c r="F636" s="103">
        <v>678258</v>
      </c>
      <c r="G636" s="103">
        <v>2</v>
      </c>
      <c r="H636" t="s">
        <v>54</v>
      </c>
      <c r="I636" s="103"/>
    </row>
    <row r="637" spans="1:9" x14ac:dyDescent="0.35">
      <c r="A637" t="s">
        <v>4890</v>
      </c>
      <c r="B637" t="s">
        <v>51</v>
      </c>
      <c r="C637" t="s">
        <v>4874</v>
      </c>
      <c r="D637" t="s">
        <v>340</v>
      </c>
      <c r="E637" s="103">
        <v>5.9908097219462742E-5</v>
      </c>
      <c r="F637" s="103">
        <v>678258</v>
      </c>
      <c r="G637" s="103">
        <v>2</v>
      </c>
      <c r="H637" t="s">
        <v>54</v>
      </c>
      <c r="I637" s="103"/>
    </row>
    <row r="638" spans="1:9" x14ac:dyDescent="0.35">
      <c r="A638" t="s">
        <v>4891</v>
      </c>
      <c r="B638" t="s">
        <v>51</v>
      </c>
      <c r="C638" t="s">
        <v>4874</v>
      </c>
      <c r="D638" t="s">
        <v>777</v>
      </c>
      <c r="E638" s="103">
        <v>3.6654539253287388E-5</v>
      </c>
      <c r="F638" s="103">
        <v>678258</v>
      </c>
      <c r="G638" s="103">
        <v>2</v>
      </c>
      <c r="H638" t="s">
        <v>54</v>
      </c>
      <c r="I638" s="103"/>
    </row>
    <row r="639" spans="1:9" x14ac:dyDescent="0.35">
      <c r="A639" t="s">
        <v>4892</v>
      </c>
      <c r="B639" t="s">
        <v>51</v>
      </c>
      <c r="C639" t="s">
        <v>4874</v>
      </c>
      <c r="D639" t="s">
        <v>776</v>
      </c>
      <c r="E639" s="103">
        <v>9.5473319413114555E-5</v>
      </c>
      <c r="F639" s="103">
        <v>678258</v>
      </c>
      <c r="G639" s="103">
        <v>2</v>
      </c>
      <c r="H639" t="s">
        <v>54</v>
      </c>
      <c r="I639" s="103"/>
    </row>
    <row r="640" spans="1:9" x14ac:dyDescent="0.35">
      <c r="A640" t="s">
        <v>840</v>
      </c>
      <c r="B640" t="s">
        <v>51</v>
      </c>
      <c r="C640" t="s">
        <v>36</v>
      </c>
      <c r="D640" t="s">
        <v>40</v>
      </c>
      <c r="E640" s="103">
        <v>3.1902431671530528E-2</v>
      </c>
      <c r="F640" s="103">
        <v>678258</v>
      </c>
      <c r="G640" s="103">
        <v>2</v>
      </c>
      <c r="H640" t="s">
        <v>54</v>
      </c>
      <c r="I640" s="103"/>
    </row>
    <row r="641" spans="1:9" x14ac:dyDescent="0.35">
      <c r="A641" t="s">
        <v>5202</v>
      </c>
      <c r="B641" t="s">
        <v>51</v>
      </c>
      <c r="C641" t="s">
        <v>36</v>
      </c>
      <c r="D641" t="s">
        <v>5070</v>
      </c>
      <c r="E641" s="103">
        <v>3.193222360269192E-2</v>
      </c>
      <c r="F641" s="103">
        <v>678258</v>
      </c>
      <c r="G641" s="103">
        <v>2</v>
      </c>
      <c r="H641" t="s">
        <v>54</v>
      </c>
      <c r="I641" s="103"/>
    </row>
    <row r="642" spans="1:9" x14ac:dyDescent="0.35">
      <c r="A642" t="s">
        <v>5203</v>
      </c>
      <c r="B642" t="s">
        <v>51</v>
      </c>
      <c r="C642" t="s">
        <v>36</v>
      </c>
      <c r="D642" t="s">
        <v>5071</v>
      </c>
      <c r="E642" s="103">
        <v>3.1902431671530528E-2</v>
      </c>
      <c r="F642" s="103">
        <v>678258</v>
      </c>
      <c r="G642" s="103">
        <v>2</v>
      </c>
      <c r="H642" t="s">
        <v>54</v>
      </c>
      <c r="I642" s="103"/>
    </row>
    <row r="643" spans="1:9" x14ac:dyDescent="0.35">
      <c r="A643" t="s">
        <v>5204</v>
      </c>
      <c r="B643" t="s">
        <v>51</v>
      </c>
      <c r="C643" t="s">
        <v>36</v>
      </c>
      <c r="D643" t="s">
        <v>5072</v>
      </c>
      <c r="E643" s="103">
        <v>3.193222360269192E-2</v>
      </c>
      <c r="F643" s="103">
        <v>678258</v>
      </c>
      <c r="G643" s="103">
        <v>2</v>
      </c>
      <c r="H643" t="s">
        <v>54</v>
      </c>
      <c r="I643" s="103"/>
    </row>
    <row r="644" spans="1:9" x14ac:dyDescent="0.35">
      <c r="A644" t="s">
        <v>838</v>
      </c>
      <c r="B644" t="s">
        <v>51</v>
      </c>
      <c r="C644" t="s">
        <v>36</v>
      </c>
      <c r="D644" t="s">
        <v>42</v>
      </c>
      <c r="E644" s="103">
        <v>3.0110975806932849E-2</v>
      </c>
      <c r="F644" s="103">
        <v>678258</v>
      </c>
      <c r="G644" s="103">
        <v>2</v>
      </c>
      <c r="H644" t="s">
        <v>54</v>
      </c>
      <c r="I644" s="103"/>
    </row>
    <row r="645" spans="1:9" x14ac:dyDescent="0.35">
      <c r="A645" t="s">
        <v>1847</v>
      </c>
      <c r="B645" t="s">
        <v>51</v>
      </c>
      <c r="C645" t="s">
        <v>36</v>
      </c>
      <c r="D645" t="s">
        <v>1767</v>
      </c>
      <c r="E645" s="103">
        <v>2.9620564624576674E-2</v>
      </c>
      <c r="F645" s="103">
        <v>678258</v>
      </c>
      <c r="G645" s="103">
        <v>2</v>
      </c>
      <c r="H645" t="s">
        <v>54</v>
      </c>
      <c r="I645" s="103"/>
    </row>
    <row r="646" spans="1:9" x14ac:dyDescent="0.35">
      <c r="A646" t="s">
        <v>1848</v>
      </c>
      <c r="B646" t="s">
        <v>51</v>
      </c>
      <c r="C646" t="s">
        <v>36</v>
      </c>
      <c r="D646" t="s">
        <v>1768</v>
      </c>
      <c r="E646" s="103">
        <v>1.0096535143307061E-2</v>
      </c>
      <c r="F646" s="103">
        <v>678258</v>
      </c>
      <c r="G646" s="103">
        <v>2</v>
      </c>
      <c r="H646" t="s">
        <v>54</v>
      </c>
      <c r="I646" s="103"/>
    </row>
    <row r="647" spans="1:9" x14ac:dyDescent="0.35">
      <c r="A647" t="s">
        <v>839</v>
      </c>
      <c r="B647" t="s">
        <v>51</v>
      </c>
      <c r="C647" t="s">
        <v>36</v>
      </c>
      <c r="D647" t="s">
        <v>340</v>
      </c>
      <c r="E647" s="103">
        <v>2.6915529792756861E-2</v>
      </c>
      <c r="F647" s="103">
        <v>678258</v>
      </c>
      <c r="G647" s="103">
        <v>2</v>
      </c>
      <c r="H647" t="s">
        <v>54</v>
      </c>
      <c r="I647" s="103"/>
    </row>
    <row r="648" spans="1:9" x14ac:dyDescent="0.35">
      <c r="A648" t="s">
        <v>492</v>
      </c>
      <c r="B648" t="s">
        <v>51</v>
      </c>
      <c r="C648" t="s">
        <v>36</v>
      </c>
      <c r="D648" t="s">
        <v>777</v>
      </c>
      <c r="E648" s="103">
        <v>2.1332978150402044E-2</v>
      </c>
      <c r="F648" s="103">
        <v>678258</v>
      </c>
      <c r="G648" s="103">
        <v>2</v>
      </c>
      <c r="H648" t="s">
        <v>54</v>
      </c>
      <c r="I648" s="103"/>
    </row>
    <row r="649" spans="1:9" x14ac:dyDescent="0.35">
      <c r="A649" t="s">
        <v>493</v>
      </c>
      <c r="B649" t="s">
        <v>51</v>
      </c>
      <c r="C649" t="s">
        <v>36</v>
      </c>
      <c r="D649" t="s">
        <v>776</v>
      </c>
      <c r="E649" s="103">
        <v>4.5529500668130198E-2</v>
      </c>
      <c r="F649" s="103">
        <v>678258</v>
      </c>
      <c r="G649" s="103">
        <v>2</v>
      </c>
      <c r="H649" t="s">
        <v>54</v>
      </c>
      <c r="I649" s="103"/>
    </row>
    <row r="650" spans="1:9" x14ac:dyDescent="0.35">
      <c r="A650" t="s">
        <v>864</v>
      </c>
      <c r="B650" t="s">
        <v>51</v>
      </c>
      <c r="C650" t="s">
        <v>37</v>
      </c>
      <c r="D650" t="s">
        <v>40</v>
      </c>
      <c r="E650" s="103">
        <v>6.6774655443548547E-2</v>
      </c>
      <c r="F650" s="103">
        <v>678455</v>
      </c>
      <c r="G650" s="103">
        <v>3</v>
      </c>
      <c r="H650" t="s">
        <v>54</v>
      </c>
      <c r="I650" s="103"/>
    </row>
    <row r="651" spans="1:9" x14ac:dyDescent="0.35">
      <c r="A651" t="s">
        <v>5313</v>
      </c>
      <c r="B651" t="s">
        <v>51</v>
      </c>
      <c r="C651" t="s">
        <v>37</v>
      </c>
      <c r="D651" t="s">
        <v>5070</v>
      </c>
      <c r="E651" s="103">
        <v>6.7100018562753883E-2</v>
      </c>
      <c r="F651" s="103">
        <v>678455</v>
      </c>
      <c r="G651" s="103">
        <v>3</v>
      </c>
      <c r="H651" t="s">
        <v>54</v>
      </c>
      <c r="I651" s="103"/>
    </row>
    <row r="652" spans="1:9" x14ac:dyDescent="0.35">
      <c r="A652" t="s">
        <v>5314</v>
      </c>
      <c r="B652" t="s">
        <v>51</v>
      </c>
      <c r="C652" t="s">
        <v>37</v>
      </c>
      <c r="D652" t="s">
        <v>5071</v>
      </c>
      <c r="E652" s="103">
        <v>6.6774655443548547E-2</v>
      </c>
      <c r="F652" s="103">
        <v>678455</v>
      </c>
      <c r="G652" s="103">
        <v>3</v>
      </c>
      <c r="H652" t="s">
        <v>54</v>
      </c>
      <c r="I652" s="103"/>
    </row>
    <row r="653" spans="1:9" x14ac:dyDescent="0.35">
      <c r="A653" t="s">
        <v>5315</v>
      </c>
      <c r="B653" t="s">
        <v>51</v>
      </c>
      <c r="C653" t="s">
        <v>37</v>
      </c>
      <c r="D653" t="s">
        <v>5072</v>
      </c>
      <c r="E653" s="103">
        <v>6.709688090037233E-2</v>
      </c>
      <c r="F653" s="103">
        <v>678455</v>
      </c>
      <c r="G653" s="103">
        <v>3</v>
      </c>
      <c r="H653" t="s">
        <v>54</v>
      </c>
      <c r="I653" s="103"/>
    </row>
    <row r="654" spans="1:9" x14ac:dyDescent="0.35">
      <c r="A654" t="s">
        <v>862</v>
      </c>
      <c r="B654" t="s">
        <v>51</v>
      </c>
      <c r="C654" t="s">
        <v>37</v>
      </c>
      <c r="D654" t="s">
        <v>42</v>
      </c>
      <c r="E654" s="103">
        <v>6.5193265979558601E-2</v>
      </c>
      <c r="F654" s="103">
        <v>678455</v>
      </c>
      <c r="G654" s="103">
        <v>3</v>
      </c>
      <c r="H654" t="s">
        <v>54</v>
      </c>
      <c r="I654" s="103"/>
    </row>
    <row r="655" spans="1:9" x14ac:dyDescent="0.35">
      <c r="A655" t="s">
        <v>1849</v>
      </c>
      <c r="B655" t="s">
        <v>51</v>
      </c>
      <c r="C655" t="s">
        <v>37</v>
      </c>
      <c r="D655" t="s">
        <v>1767</v>
      </c>
      <c r="E655" s="103">
        <v>6.4900852370061574E-2</v>
      </c>
      <c r="F655" s="103">
        <v>678455</v>
      </c>
      <c r="G655" s="103">
        <v>3</v>
      </c>
      <c r="H655" t="s">
        <v>54</v>
      </c>
      <c r="I655" s="103"/>
    </row>
    <row r="656" spans="1:9" x14ac:dyDescent="0.35">
      <c r="A656" t="s">
        <v>1850</v>
      </c>
      <c r="B656" t="s">
        <v>51</v>
      </c>
      <c r="C656" t="s">
        <v>37</v>
      </c>
      <c r="D656" t="s">
        <v>1768</v>
      </c>
      <c r="E656" s="103">
        <v>3.1627134310646815E-2</v>
      </c>
      <c r="F656" s="103">
        <v>678455</v>
      </c>
      <c r="G656" s="103">
        <v>3</v>
      </c>
      <c r="H656" t="s">
        <v>54</v>
      </c>
      <c r="I656" s="103"/>
    </row>
    <row r="657" spans="1:9" x14ac:dyDescent="0.35">
      <c r="A657" t="s">
        <v>863</v>
      </c>
      <c r="B657" t="s">
        <v>51</v>
      </c>
      <c r="C657" t="s">
        <v>37</v>
      </c>
      <c r="D657" t="s">
        <v>340</v>
      </c>
      <c r="E657" s="103">
        <v>5.8467371283131293E-2</v>
      </c>
      <c r="F657" s="103">
        <v>678455</v>
      </c>
      <c r="G657" s="103">
        <v>3</v>
      </c>
      <c r="H657" t="s">
        <v>54</v>
      </c>
      <c r="I657" s="103"/>
    </row>
    <row r="658" spans="1:9" x14ac:dyDescent="0.35">
      <c r="A658" t="s">
        <v>526</v>
      </c>
      <c r="B658" t="s">
        <v>51</v>
      </c>
      <c r="C658" t="s">
        <v>37</v>
      </c>
      <c r="D658" t="s">
        <v>777</v>
      </c>
      <c r="E658" s="103">
        <v>6.0524886613188687E-2</v>
      </c>
      <c r="F658" s="103">
        <v>678455</v>
      </c>
      <c r="G658" s="103">
        <v>3</v>
      </c>
      <c r="H658" t="s">
        <v>54</v>
      </c>
      <c r="I658" s="103"/>
    </row>
    <row r="659" spans="1:9" x14ac:dyDescent="0.35">
      <c r="A659" t="s">
        <v>527</v>
      </c>
      <c r="B659" t="s">
        <v>51</v>
      </c>
      <c r="C659" t="s">
        <v>37</v>
      </c>
      <c r="D659" t="s">
        <v>776</v>
      </c>
      <c r="E659" s="103">
        <v>0.13746275581928372</v>
      </c>
      <c r="F659" s="103">
        <v>678455</v>
      </c>
      <c r="G659" s="103">
        <v>3</v>
      </c>
      <c r="H659" t="s">
        <v>54</v>
      </c>
      <c r="I659" s="103"/>
    </row>
    <row r="660" spans="1:9" x14ac:dyDescent="0.35">
      <c r="A660" t="s">
        <v>867</v>
      </c>
      <c r="B660" t="s">
        <v>51</v>
      </c>
      <c r="C660" t="s">
        <v>38</v>
      </c>
      <c r="D660" t="s">
        <v>40</v>
      </c>
      <c r="E660" s="103">
        <v>2.0432596761669346E-2</v>
      </c>
      <c r="F660" s="103">
        <v>678455</v>
      </c>
      <c r="G660" s="103">
        <v>3</v>
      </c>
      <c r="H660" t="s">
        <v>54</v>
      </c>
      <c r="I660" s="103"/>
    </row>
    <row r="661" spans="1:9" x14ac:dyDescent="0.35">
      <c r="A661" t="s">
        <v>5316</v>
      </c>
      <c r="B661" t="s">
        <v>51</v>
      </c>
      <c r="C661" t="s">
        <v>38</v>
      </c>
      <c r="D661" t="s">
        <v>5070</v>
      </c>
      <c r="E661" s="103">
        <v>2.0471652013245578E-2</v>
      </c>
      <c r="F661" s="103">
        <v>678455</v>
      </c>
      <c r="G661" s="103">
        <v>3</v>
      </c>
      <c r="H661" t="s">
        <v>54</v>
      </c>
      <c r="I661" s="103"/>
    </row>
    <row r="662" spans="1:9" x14ac:dyDescent="0.35">
      <c r="A662" t="s">
        <v>5317</v>
      </c>
      <c r="B662" t="s">
        <v>51</v>
      </c>
      <c r="C662" t="s">
        <v>38</v>
      </c>
      <c r="D662" t="s">
        <v>5071</v>
      </c>
      <c r="E662" s="103">
        <v>2.0432596761669346E-2</v>
      </c>
      <c r="F662" s="103">
        <v>678455</v>
      </c>
      <c r="G662" s="103">
        <v>3</v>
      </c>
      <c r="H662" t="s">
        <v>54</v>
      </c>
      <c r="I662" s="103"/>
    </row>
    <row r="663" spans="1:9" x14ac:dyDescent="0.35">
      <c r="A663" t="s">
        <v>5318</v>
      </c>
      <c r="B663" t="s">
        <v>51</v>
      </c>
      <c r="C663" t="s">
        <v>38</v>
      </c>
      <c r="D663" t="s">
        <v>5072</v>
      </c>
      <c r="E663" s="103">
        <v>2.0471652013245578E-2</v>
      </c>
      <c r="F663" s="103">
        <v>678455</v>
      </c>
      <c r="G663" s="103">
        <v>3</v>
      </c>
      <c r="H663" t="s">
        <v>54</v>
      </c>
      <c r="I663" s="103"/>
    </row>
    <row r="664" spans="1:9" x14ac:dyDescent="0.35">
      <c r="A664" t="s">
        <v>865</v>
      </c>
      <c r="B664" t="s">
        <v>51</v>
      </c>
      <c r="C664" t="s">
        <v>38</v>
      </c>
      <c r="D664" t="s">
        <v>42</v>
      </c>
      <c r="E664" s="103">
        <v>2.0284467493475195E-2</v>
      </c>
      <c r="F664" s="103">
        <v>678455</v>
      </c>
      <c r="G664" s="103">
        <v>3</v>
      </c>
      <c r="H664" t="s">
        <v>54</v>
      </c>
      <c r="I664" s="103"/>
    </row>
    <row r="665" spans="1:9" x14ac:dyDescent="0.35">
      <c r="A665" t="s">
        <v>1851</v>
      </c>
      <c r="B665" t="s">
        <v>51</v>
      </c>
      <c r="C665" t="s">
        <v>38</v>
      </c>
      <c r="D665" t="s">
        <v>1767</v>
      </c>
      <c r="E665" s="103">
        <v>2.0213517737737444E-2</v>
      </c>
      <c r="F665" s="103">
        <v>678455</v>
      </c>
      <c r="G665" s="103">
        <v>3</v>
      </c>
      <c r="H665" t="s">
        <v>54</v>
      </c>
      <c r="I665" s="103"/>
    </row>
    <row r="666" spans="1:9" x14ac:dyDescent="0.35">
      <c r="A666" t="s">
        <v>1852</v>
      </c>
      <c r="B666" t="s">
        <v>51</v>
      </c>
      <c r="C666" t="s">
        <v>38</v>
      </c>
      <c r="D666" t="s">
        <v>1768</v>
      </c>
      <c r="E666" s="103">
        <v>1.222007855983152E-2</v>
      </c>
      <c r="F666" s="103">
        <v>678455</v>
      </c>
      <c r="G666" s="103">
        <v>3</v>
      </c>
      <c r="H666" t="s">
        <v>54</v>
      </c>
      <c r="I666" s="103"/>
    </row>
    <row r="667" spans="1:9" x14ac:dyDescent="0.35">
      <c r="A667" t="s">
        <v>866</v>
      </c>
      <c r="B667" t="s">
        <v>51</v>
      </c>
      <c r="C667" t="s">
        <v>38</v>
      </c>
      <c r="D667" t="s">
        <v>340</v>
      </c>
      <c r="E667" s="103">
        <v>1.3835500772480585E-2</v>
      </c>
      <c r="F667" s="103">
        <v>678455</v>
      </c>
      <c r="G667" s="103">
        <v>3</v>
      </c>
      <c r="H667" t="s">
        <v>54</v>
      </c>
      <c r="I667" s="103"/>
    </row>
    <row r="668" spans="1:9" x14ac:dyDescent="0.35">
      <c r="A668" t="s">
        <v>528</v>
      </c>
      <c r="B668" t="s">
        <v>51</v>
      </c>
      <c r="C668" t="s">
        <v>38</v>
      </c>
      <c r="D668" t="s">
        <v>777</v>
      </c>
      <c r="E668" s="103">
        <v>1.9086963160284517E-2</v>
      </c>
      <c r="F668" s="103">
        <v>678455</v>
      </c>
      <c r="G668" s="103">
        <v>3</v>
      </c>
      <c r="H668" t="s">
        <v>54</v>
      </c>
      <c r="I668" s="103"/>
    </row>
    <row r="669" spans="1:9" x14ac:dyDescent="0.35">
      <c r="A669" t="s">
        <v>529</v>
      </c>
      <c r="B669" t="s">
        <v>51</v>
      </c>
      <c r="C669" t="s">
        <v>38</v>
      </c>
      <c r="D669" t="s">
        <v>776</v>
      </c>
      <c r="E669" s="103">
        <v>4.2084598458163862E-2</v>
      </c>
      <c r="F669" s="103">
        <v>678455</v>
      </c>
      <c r="G669" s="103">
        <v>3</v>
      </c>
      <c r="H669" t="s">
        <v>54</v>
      </c>
      <c r="I669" s="103"/>
    </row>
    <row r="670" spans="1:9" x14ac:dyDescent="0.35">
      <c r="A670" t="s">
        <v>1146</v>
      </c>
      <c r="B670" t="s">
        <v>51</v>
      </c>
      <c r="C670" t="s">
        <v>39</v>
      </c>
      <c r="D670" t="s">
        <v>40</v>
      </c>
      <c r="E670" s="103">
        <v>0</v>
      </c>
      <c r="F670" s="103">
        <v>678455</v>
      </c>
      <c r="G670" s="103">
        <v>3</v>
      </c>
      <c r="H670" t="s">
        <v>54</v>
      </c>
      <c r="I670" s="103"/>
    </row>
    <row r="671" spans="1:9" x14ac:dyDescent="0.35">
      <c r="A671" t="s">
        <v>5319</v>
      </c>
      <c r="B671" t="s">
        <v>51</v>
      </c>
      <c r="C671" t="s">
        <v>39</v>
      </c>
      <c r="D671" t="s">
        <v>5070</v>
      </c>
      <c r="E671" s="103">
        <v>0</v>
      </c>
      <c r="F671" s="103">
        <v>678455</v>
      </c>
      <c r="G671" s="103">
        <v>3</v>
      </c>
      <c r="H671" t="s">
        <v>54</v>
      </c>
      <c r="I671" s="103"/>
    </row>
    <row r="672" spans="1:9" x14ac:dyDescent="0.35">
      <c r="A672" t="s">
        <v>5320</v>
      </c>
      <c r="B672" t="s">
        <v>51</v>
      </c>
      <c r="C672" t="s">
        <v>39</v>
      </c>
      <c r="D672" t="s">
        <v>5071</v>
      </c>
      <c r="E672" s="103">
        <v>0</v>
      </c>
      <c r="F672" s="103">
        <v>678455</v>
      </c>
      <c r="G672" s="103">
        <v>3</v>
      </c>
      <c r="H672" t="s">
        <v>54</v>
      </c>
      <c r="I672" s="103"/>
    </row>
    <row r="673" spans="1:9" x14ac:dyDescent="0.35">
      <c r="A673" t="s">
        <v>5321</v>
      </c>
      <c r="B673" t="s">
        <v>51</v>
      </c>
      <c r="C673" t="s">
        <v>39</v>
      </c>
      <c r="D673" t="s">
        <v>5072</v>
      </c>
      <c r="E673" s="103">
        <v>0</v>
      </c>
      <c r="F673" s="103">
        <v>678455</v>
      </c>
      <c r="G673" s="103">
        <v>3</v>
      </c>
      <c r="H673" t="s">
        <v>54</v>
      </c>
      <c r="I673" s="103"/>
    </row>
    <row r="674" spans="1:9" x14ac:dyDescent="0.35">
      <c r="A674" t="s">
        <v>1147</v>
      </c>
      <c r="B674" t="s">
        <v>51</v>
      </c>
      <c r="C674" t="s">
        <v>39</v>
      </c>
      <c r="D674" t="s">
        <v>42</v>
      </c>
      <c r="E674" s="103">
        <v>0</v>
      </c>
      <c r="F674" s="103">
        <v>678455</v>
      </c>
      <c r="G674" s="103">
        <v>3</v>
      </c>
      <c r="H674" t="s">
        <v>54</v>
      </c>
      <c r="I674" s="103"/>
    </row>
    <row r="675" spans="1:9" x14ac:dyDescent="0.35">
      <c r="A675" t="s">
        <v>1853</v>
      </c>
      <c r="B675" t="s">
        <v>51</v>
      </c>
      <c r="C675" t="s">
        <v>39</v>
      </c>
      <c r="D675" t="s">
        <v>1767</v>
      </c>
      <c r="E675" s="103">
        <v>0</v>
      </c>
      <c r="F675" s="103">
        <v>678455</v>
      </c>
      <c r="G675" s="103">
        <v>3</v>
      </c>
      <c r="H675" t="s">
        <v>54</v>
      </c>
      <c r="I675" s="103"/>
    </row>
    <row r="676" spans="1:9" x14ac:dyDescent="0.35">
      <c r="A676" t="s">
        <v>1854</v>
      </c>
      <c r="B676" t="s">
        <v>51</v>
      </c>
      <c r="C676" t="s">
        <v>39</v>
      </c>
      <c r="D676" t="s">
        <v>1768</v>
      </c>
      <c r="E676" s="103">
        <v>0</v>
      </c>
      <c r="F676" s="103">
        <v>678455</v>
      </c>
      <c r="G676" s="103">
        <v>3</v>
      </c>
      <c r="H676" t="s">
        <v>54</v>
      </c>
      <c r="I676" s="103"/>
    </row>
    <row r="677" spans="1:9" x14ac:dyDescent="0.35">
      <c r="A677" t="s">
        <v>1148</v>
      </c>
      <c r="B677" t="s">
        <v>51</v>
      </c>
      <c r="C677" t="s">
        <v>39</v>
      </c>
      <c r="D677" t="s">
        <v>340</v>
      </c>
      <c r="E677" s="103">
        <v>0</v>
      </c>
      <c r="F677" s="103">
        <v>678455</v>
      </c>
      <c r="G677" s="103">
        <v>3</v>
      </c>
      <c r="H677" t="s">
        <v>54</v>
      </c>
      <c r="I677" s="103"/>
    </row>
    <row r="678" spans="1:9" x14ac:dyDescent="0.35">
      <c r="A678" t="s">
        <v>1149</v>
      </c>
      <c r="B678" t="s">
        <v>51</v>
      </c>
      <c r="C678" t="s">
        <v>39</v>
      </c>
      <c r="D678" t="s">
        <v>777</v>
      </c>
      <c r="E678" s="103">
        <v>0</v>
      </c>
      <c r="F678" s="103">
        <v>678455</v>
      </c>
      <c r="G678" s="103">
        <v>3</v>
      </c>
      <c r="H678" t="s">
        <v>54</v>
      </c>
      <c r="I678" s="103"/>
    </row>
    <row r="679" spans="1:9" x14ac:dyDescent="0.35">
      <c r="A679" t="s">
        <v>1150</v>
      </c>
      <c r="B679" t="s">
        <v>51</v>
      </c>
      <c r="C679" t="s">
        <v>39</v>
      </c>
      <c r="D679" t="s">
        <v>776</v>
      </c>
      <c r="E679" s="103">
        <v>0</v>
      </c>
      <c r="F679" s="103">
        <v>678455</v>
      </c>
      <c r="G679" s="103">
        <v>3</v>
      </c>
      <c r="H679" t="s">
        <v>54</v>
      </c>
      <c r="I679" s="103"/>
    </row>
    <row r="680" spans="1:9" x14ac:dyDescent="0.35">
      <c r="A680" t="s">
        <v>2640</v>
      </c>
      <c r="B680" t="s">
        <v>51</v>
      </c>
      <c r="C680" t="s">
        <v>2588</v>
      </c>
      <c r="D680" t="s">
        <v>40</v>
      </c>
      <c r="E680" s="103">
        <v>2.3853512348301696E-3</v>
      </c>
      <c r="F680" s="103">
        <v>678455</v>
      </c>
      <c r="G680" s="103">
        <v>3</v>
      </c>
      <c r="H680" t="s">
        <v>54</v>
      </c>
      <c r="I680" s="103"/>
    </row>
    <row r="681" spans="1:9" x14ac:dyDescent="0.35">
      <c r="A681" t="s">
        <v>5322</v>
      </c>
      <c r="B681" t="s">
        <v>51</v>
      </c>
      <c r="C681" t="s">
        <v>2588</v>
      </c>
      <c r="D681" t="s">
        <v>5070</v>
      </c>
      <c r="E681" s="103">
        <v>2.3917740208589592E-3</v>
      </c>
      <c r="F681" s="103">
        <v>678455</v>
      </c>
      <c r="G681" s="103">
        <v>3</v>
      </c>
      <c r="H681" t="s">
        <v>54</v>
      </c>
      <c r="I681" s="103"/>
    </row>
    <row r="682" spans="1:9" x14ac:dyDescent="0.35">
      <c r="A682" t="s">
        <v>5323</v>
      </c>
      <c r="B682" t="s">
        <v>51</v>
      </c>
      <c r="C682" t="s">
        <v>2588</v>
      </c>
      <c r="D682" t="s">
        <v>5071</v>
      </c>
      <c r="E682" s="103">
        <v>2.3853512348301696E-3</v>
      </c>
      <c r="F682" s="103">
        <v>678455</v>
      </c>
      <c r="G682" s="103">
        <v>3</v>
      </c>
      <c r="H682" t="s">
        <v>54</v>
      </c>
      <c r="I682" s="103"/>
    </row>
    <row r="683" spans="1:9" x14ac:dyDescent="0.35">
      <c r="A683" t="s">
        <v>5324</v>
      </c>
      <c r="B683" t="s">
        <v>51</v>
      </c>
      <c r="C683" t="s">
        <v>2588</v>
      </c>
      <c r="D683" t="s">
        <v>5072</v>
      </c>
      <c r="E683" s="103">
        <v>2.391697538637706E-3</v>
      </c>
      <c r="F683" s="103">
        <v>678455</v>
      </c>
      <c r="G683" s="103">
        <v>3</v>
      </c>
      <c r="H683" t="s">
        <v>54</v>
      </c>
      <c r="I683" s="103"/>
    </row>
    <row r="684" spans="1:9" x14ac:dyDescent="0.35">
      <c r="A684" t="s">
        <v>2641</v>
      </c>
      <c r="B684" t="s">
        <v>51</v>
      </c>
      <c r="C684" t="s">
        <v>2588</v>
      </c>
      <c r="D684" t="s">
        <v>42</v>
      </c>
      <c r="E684" s="103">
        <v>2.3070757646854764E-3</v>
      </c>
      <c r="F684" s="103">
        <v>678455</v>
      </c>
      <c r="G684" s="103">
        <v>3</v>
      </c>
      <c r="H684" t="s">
        <v>54</v>
      </c>
      <c r="I684" s="103"/>
    </row>
    <row r="685" spans="1:9" x14ac:dyDescent="0.35">
      <c r="A685" t="s">
        <v>2642</v>
      </c>
      <c r="B685" t="s">
        <v>51</v>
      </c>
      <c r="C685" t="s">
        <v>2588</v>
      </c>
      <c r="D685" t="s">
        <v>1767</v>
      </c>
      <c r="E685" s="103">
        <v>2.2689903792688635E-3</v>
      </c>
      <c r="F685" s="103">
        <v>678455</v>
      </c>
      <c r="G685" s="103">
        <v>3</v>
      </c>
      <c r="H685" t="s">
        <v>54</v>
      </c>
      <c r="I685" s="103"/>
    </row>
    <row r="686" spans="1:9" x14ac:dyDescent="0.35">
      <c r="A686" t="s">
        <v>2643</v>
      </c>
      <c r="B686" t="s">
        <v>51</v>
      </c>
      <c r="C686" t="s">
        <v>2588</v>
      </c>
      <c r="D686" t="s">
        <v>1768</v>
      </c>
      <c r="E686" s="103">
        <v>9.6997260694318477E-4</v>
      </c>
      <c r="F686" s="103">
        <v>678455</v>
      </c>
      <c r="G686" s="103">
        <v>3</v>
      </c>
      <c r="H686" t="s">
        <v>54</v>
      </c>
      <c r="I686" s="103"/>
    </row>
    <row r="687" spans="1:9" x14ac:dyDescent="0.35">
      <c r="A687" t="s">
        <v>2644</v>
      </c>
      <c r="B687" t="s">
        <v>51</v>
      </c>
      <c r="C687" t="s">
        <v>2588</v>
      </c>
      <c r="D687" t="s">
        <v>340</v>
      </c>
      <c r="E687" s="103">
        <v>2.173701247095902E-3</v>
      </c>
      <c r="F687" s="103">
        <v>678455</v>
      </c>
      <c r="G687" s="103">
        <v>3</v>
      </c>
      <c r="H687" t="s">
        <v>54</v>
      </c>
      <c r="I687" s="103"/>
    </row>
    <row r="688" spans="1:9" x14ac:dyDescent="0.35">
      <c r="A688" t="s">
        <v>2645</v>
      </c>
      <c r="B688" t="s">
        <v>51</v>
      </c>
      <c r="C688" t="s">
        <v>2588</v>
      </c>
      <c r="D688" t="s">
        <v>777</v>
      </c>
      <c r="E688" s="103">
        <v>2.2129548349532424E-3</v>
      </c>
      <c r="F688" s="103">
        <v>678455</v>
      </c>
      <c r="G688" s="103">
        <v>3</v>
      </c>
      <c r="H688" t="s">
        <v>54</v>
      </c>
      <c r="I688" s="103"/>
    </row>
    <row r="689" spans="1:9" x14ac:dyDescent="0.35">
      <c r="A689" t="s">
        <v>2646</v>
      </c>
      <c r="B689" t="s">
        <v>51</v>
      </c>
      <c r="C689" t="s">
        <v>2588</v>
      </c>
      <c r="D689" t="s">
        <v>776</v>
      </c>
      <c r="E689" s="103">
        <v>4.8989096311539988E-3</v>
      </c>
      <c r="F689" s="103">
        <v>678455</v>
      </c>
      <c r="G689" s="103">
        <v>3</v>
      </c>
      <c r="H689" t="s">
        <v>54</v>
      </c>
      <c r="I689" s="103"/>
    </row>
    <row r="690" spans="1:9" x14ac:dyDescent="0.35">
      <c r="A690" t="s">
        <v>2647</v>
      </c>
      <c r="B690" t="s">
        <v>51</v>
      </c>
      <c r="C690" t="s">
        <v>2589</v>
      </c>
      <c r="D690" t="s">
        <v>40</v>
      </c>
      <c r="E690" s="103">
        <v>4.1265701776497616E-3</v>
      </c>
      <c r="F690" s="103">
        <v>678455</v>
      </c>
      <c r="G690" s="103">
        <v>3</v>
      </c>
      <c r="H690" t="s">
        <v>54</v>
      </c>
      <c r="I690" s="103"/>
    </row>
    <row r="691" spans="1:9" x14ac:dyDescent="0.35">
      <c r="A691" t="s">
        <v>5325</v>
      </c>
      <c r="B691" t="s">
        <v>51</v>
      </c>
      <c r="C691" t="s">
        <v>2589</v>
      </c>
      <c r="D691" t="s">
        <v>5070</v>
      </c>
      <c r="E691" s="103">
        <v>4.1769262848138115E-3</v>
      </c>
      <c r="F691" s="103">
        <v>678455</v>
      </c>
      <c r="G691" s="103">
        <v>3</v>
      </c>
      <c r="H691" t="s">
        <v>54</v>
      </c>
      <c r="I691" s="103"/>
    </row>
    <row r="692" spans="1:9" x14ac:dyDescent="0.35">
      <c r="A692" t="s">
        <v>5326</v>
      </c>
      <c r="B692" t="s">
        <v>51</v>
      </c>
      <c r="C692" t="s">
        <v>2589</v>
      </c>
      <c r="D692" t="s">
        <v>5071</v>
      </c>
      <c r="E692" s="103">
        <v>4.1265701776497616E-3</v>
      </c>
      <c r="F692" s="103">
        <v>678455</v>
      </c>
      <c r="G692" s="103">
        <v>3</v>
      </c>
      <c r="H692" t="s">
        <v>54</v>
      </c>
      <c r="I692" s="103"/>
    </row>
    <row r="693" spans="1:9" x14ac:dyDescent="0.35">
      <c r="A693" t="s">
        <v>5327</v>
      </c>
      <c r="B693" t="s">
        <v>51</v>
      </c>
      <c r="C693" t="s">
        <v>2589</v>
      </c>
      <c r="D693" t="s">
        <v>5072</v>
      </c>
      <c r="E693" s="103">
        <v>4.1767429224664572E-3</v>
      </c>
      <c r="F693" s="103">
        <v>678455</v>
      </c>
      <c r="G693" s="103">
        <v>3</v>
      </c>
      <c r="H693" t="s">
        <v>54</v>
      </c>
      <c r="I693" s="103"/>
    </row>
    <row r="694" spans="1:9" x14ac:dyDescent="0.35">
      <c r="A694" t="s">
        <v>2648</v>
      </c>
      <c r="B694" t="s">
        <v>51</v>
      </c>
      <c r="C694" t="s">
        <v>2589</v>
      </c>
      <c r="D694" t="s">
        <v>42</v>
      </c>
      <c r="E694" s="103">
        <v>4.0508648181291499E-3</v>
      </c>
      <c r="F694" s="103">
        <v>678455</v>
      </c>
      <c r="G694" s="103">
        <v>3</v>
      </c>
      <c r="H694" t="s">
        <v>54</v>
      </c>
      <c r="I694" s="103"/>
    </row>
    <row r="695" spans="1:9" x14ac:dyDescent="0.35">
      <c r="A695" t="s">
        <v>2649</v>
      </c>
      <c r="B695" t="s">
        <v>51</v>
      </c>
      <c r="C695" t="s">
        <v>2589</v>
      </c>
      <c r="D695" t="s">
        <v>1767</v>
      </c>
      <c r="E695" s="103">
        <v>3.9128386703206142E-3</v>
      </c>
      <c r="F695" s="103">
        <v>678455</v>
      </c>
      <c r="G695" s="103">
        <v>3</v>
      </c>
      <c r="H695" t="s">
        <v>54</v>
      </c>
      <c r="I695" s="103"/>
    </row>
    <row r="696" spans="1:9" x14ac:dyDescent="0.35">
      <c r="A696" t="s">
        <v>2650</v>
      </c>
      <c r="B696" t="s">
        <v>51</v>
      </c>
      <c r="C696" t="s">
        <v>2589</v>
      </c>
      <c r="D696" t="s">
        <v>1768</v>
      </c>
      <c r="E696" s="103">
        <v>1.4439906662096081E-3</v>
      </c>
      <c r="F696" s="103">
        <v>678455</v>
      </c>
      <c r="G696" s="103">
        <v>3</v>
      </c>
      <c r="H696" t="s">
        <v>54</v>
      </c>
      <c r="I696" s="103"/>
    </row>
    <row r="697" spans="1:9" x14ac:dyDescent="0.35">
      <c r="A697" t="s">
        <v>2651</v>
      </c>
      <c r="B697" t="s">
        <v>51</v>
      </c>
      <c r="C697" t="s">
        <v>2589</v>
      </c>
      <c r="D697" t="s">
        <v>340</v>
      </c>
      <c r="E697" s="103">
        <v>3.9644300360510793E-3</v>
      </c>
      <c r="F697" s="103">
        <v>678455</v>
      </c>
      <c r="G697" s="103">
        <v>3</v>
      </c>
      <c r="H697" t="s">
        <v>54</v>
      </c>
      <c r="I697" s="103"/>
    </row>
    <row r="698" spans="1:9" x14ac:dyDescent="0.35">
      <c r="A698" t="s">
        <v>2652</v>
      </c>
      <c r="B698" t="s">
        <v>51</v>
      </c>
      <c r="C698" t="s">
        <v>2589</v>
      </c>
      <c r="D698" t="s">
        <v>777</v>
      </c>
      <c r="E698" s="103">
        <v>3.0319748962820388E-3</v>
      </c>
      <c r="F698" s="103">
        <v>678455</v>
      </c>
      <c r="G698" s="103">
        <v>3</v>
      </c>
      <c r="H698" t="s">
        <v>54</v>
      </c>
      <c r="I698" s="103"/>
    </row>
    <row r="699" spans="1:9" x14ac:dyDescent="0.35">
      <c r="A699" t="s">
        <v>2653</v>
      </c>
      <c r="B699" t="s">
        <v>51</v>
      </c>
      <c r="C699" t="s">
        <v>2589</v>
      </c>
      <c r="D699" t="s">
        <v>776</v>
      </c>
      <c r="E699" s="103">
        <v>8.1320026303612243E-3</v>
      </c>
      <c r="F699" s="103">
        <v>678455</v>
      </c>
      <c r="G699" s="103">
        <v>3</v>
      </c>
      <c r="H699" t="s">
        <v>54</v>
      </c>
      <c r="I699" s="103"/>
    </row>
    <row r="700" spans="1:9" x14ac:dyDescent="0.35">
      <c r="A700" t="s">
        <v>2633</v>
      </c>
      <c r="B700" t="s">
        <v>51</v>
      </c>
      <c r="C700" t="s">
        <v>2590</v>
      </c>
      <c r="D700" t="s">
        <v>40</v>
      </c>
      <c r="E700" s="103">
        <v>8.444709311283856E-4</v>
      </c>
      <c r="F700" s="103">
        <v>678455</v>
      </c>
      <c r="G700" s="103">
        <v>3</v>
      </c>
      <c r="H700" t="s">
        <v>54</v>
      </c>
      <c r="I700" s="103"/>
    </row>
    <row r="701" spans="1:9" x14ac:dyDescent="0.35">
      <c r="A701" t="s">
        <v>5328</v>
      </c>
      <c r="B701" t="s">
        <v>51</v>
      </c>
      <c r="C701" t="s">
        <v>2590</v>
      </c>
      <c r="D701" t="s">
        <v>5070</v>
      </c>
      <c r="E701" s="103">
        <v>8.444709311283856E-4</v>
      </c>
      <c r="F701" s="103">
        <v>678455</v>
      </c>
      <c r="G701" s="103">
        <v>3</v>
      </c>
      <c r="H701" t="s">
        <v>54</v>
      </c>
      <c r="I701" s="103"/>
    </row>
    <row r="702" spans="1:9" x14ac:dyDescent="0.35">
      <c r="A702" t="s">
        <v>5329</v>
      </c>
      <c r="B702" t="s">
        <v>51</v>
      </c>
      <c r="C702" t="s">
        <v>2590</v>
      </c>
      <c r="D702" t="s">
        <v>5071</v>
      </c>
      <c r="E702" s="103">
        <v>8.444709311283856E-4</v>
      </c>
      <c r="F702" s="103">
        <v>678455</v>
      </c>
      <c r="G702" s="103">
        <v>3</v>
      </c>
      <c r="H702" t="s">
        <v>54</v>
      </c>
      <c r="I702" s="103"/>
    </row>
    <row r="703" spans="1:9" x14ac:dyDescent="0.35">
      <c r="A703" t="s">
        <v>5330</v>
      </c>
      <c r="B703" t="s">
        <v>51</v>
      </c>
      <c r="C703" t="s">
        <v>2590</v>
      </c>
      <c r="D703" t="s">
        <v>5072</v>
      </c>
      <c r="E703" s="103">
        <v>8.444709311283856E-4</v>
      </c>
      <c r="F703" s="103">
        <v>678455</v>
      </c>
      <c r="G703" s="103">
        <v>3</v>
      </c>
      <c r="H703" t="s">
        <v>54</v>
      </c>
      <c r="I703" s="103"/>
    </row>
    <row r="704" spans="1:9" x14ac:dyDescent="0.35">
      <c r="A704" t="s">
        <v>2634</v>
      </c>
      <c r="B704" t="s">
        <v>51</v>
      </c>
      <c r="C704" t="s">
        <v>2590</v>
      </c>
      <c r="D704" t="s">
        <v>42</v>
      </c>
      <c r="E704" s="103">
        <v>8.0355397734497398E-4</v>
      </c>
      <c r="F704" s="103">
        <v>678455</v>
      </c>
      <c r="G704" s="103">
        <v>3</v>
      </c>
      <c r="H704" t="s">
        <v>54</v>
      </c>
      <c r="I704" s="103"/>
    </row>
    <row r="705" spans="1:9" x14ac:dyDescent="0.35">
      <c r="A705" t="s">
        <v>2635</v>
      </c>
      <c r="B705" t="s">
        <v>51</v>
      </c>
      <c r="C705" t="s">
        <v>2590</v>
      </c>
      <c r="D705" t="s">
        <v>1767</v>
      </c>
      <c r="E705" s="103">
        <v>7.3387783117320868E-4</v>
      </c>
      <c r="F705" s="103">
        <v>678455</v>
      </c>
      <c r="G705" s="103">
        <v>3</v>
      </c>
      <c r="H705" t="s">
        <v>54</v>
      </c>
      <c r="I705" s="103"/>
    </row>
    <row r="706" spans="1:9" x14ac:dyDescent="0.35">
      <c r="A706" t="s">
        <v>2636</v>
      </c>
      <c r="B706" t="s">
        <v>51</v>
      </c>
      <c r="C706" t="s">
        <v>2590</v>
      </c>
      <c r="D706" t="s">
        <v>1768</v>
      </c>
      <c r="E706" s="103">
        <v>2.1223545953951957E-4</v>
      </c>
      <c r="F706" s="103">
        <v>678455</v>
      </c>
      <c r="G706" s="103">
        <v>3</v>
      </c>
      <c r="H706" t="s">
        <v>54</v>
      </c>
      <c r="I706" s="103"/>
    </row>
    <row r="707" spans="1:9" x14ac:dyDescent="0.35">
      <c r="A707" t="s">
        <v>2637</v>
      </c>
      <c r="B707" t="s">
        <v>51</v>
      </c>
      <c r="C707" t="s">
        <v>2590</v>
      </c>
      <c r="D707" t="s">
        <v>340</v>
      </c>
      <c r="E707" s="103">
        <v>7.8392268215045217E-4</v>
      </c>
      <c r="F707" s="103">
        <v>678455</v>
      </c>
      <c r="G707" s="103">
        <v>3</v>
      </c>
      <c r="H707" t="s">
        <v>54</v>
      </c>
      <c r="I707" s="103"/>
    </row>
    <row r="708" spans="1:9" x14ac:dyDescent="0.35">
      <c r="A708" t="s">
        <v>2638</v>
      </c>
      <c r="B708" t="s">
        <v>51</v>
      </c>
      <c r="C708" t="s">
        <v>2590</v>
      </c>
      <c r="D708" t="s">
        <v>777</v>
      </c>
      <c r="E708" s="103">
        <v>6.3832762447563716E-4</v>
      </c>
      <c r="F708" s="103">
        <v>678455</v>
      </c>
      <c r="G708" s="103">
        <v>3</v>
      </c>
      <c r="H708" t="s">
        <v>54</v>
      </c>
      <c r="I708" s="103"/>
    </row>
    <row r="709" spans="1:9" x14ac:dyDescent="0.35">
      <c r="A709" t="s">
        <v>2639</v>
      </c>
      <c r="B709" t="s">
        <v>51</v>
      </c>
      <c r="C709" t="s">
        <v>2590</v>
      </c>
      <c r="D709" t="s">
        <v>776</v>
      </c>
      <c r="E709" s="103">
        <v>1.6375790265991993E-3</v>
      </c>
      <c r="F709" s="103">
        <v>678455</v>
      </c>
      <c r="G709" s="103">
        <v>3</v>
      </c>
      <c r="H709" t="s">
        <v>54</v>
      </c>
      <c r="I709" s="103"/>
    </row>
    <row r="710" spans="1:9" x14ac:dyDescent="0.35">
      <c r="A710" t="s">
        <v>3218</v>
      </c>
      <c r="B710" t="s">
        <v>51</v>
      </c>
      <c r="C710" t="s">
        <v>3119</v>
      </c>
      <c r="D710" t="s">
        <v>40</v>
      </c>
      <c r="E710" s="103">
        <v>4.3904088732482047E-4</v>
      </c>
      <c r="F710" s="103">
        <v>678455</v>
      </c>
      <c r="G710" s="103">
        <v>3</v>
      </c>
      <c r="H710" t="s">
        <v>54</v>
      </c>
      <c r="I710" s="103"/>
    </row>
    <row r="711" spans="1:9" x14ac:dyDescent="0.35">
      <c r="A711" t="s">
        <v>5334</v>
      </c>
      <c r="B711" t="s">
        <v>51</v>
      </c>
      <c r="C711" t="s">
        <v>3119</v>
      </c>
      <c r="D711" t="s">
        <v>5070</v>
      </c>
      <c r="E711" s="103">
        <v>4.3904088732482047E-4</v>
      </c>
      <c r="F711" s="103">
        <v>678455</v>
      </c>
      <c r="G711" s="103">
        <v>3</v>
      </c>
      <c r="H711" t="s">
        <v>54</v>
      </c>
      <c r="I711" s="103"/>
    </row>
    <row r="712" spans="1:9" x14ac:dyDescent="0.35">
      <c r="A712" t="s">
        <v>5335</v>
      </c>
      <c r="B712" t="s">
        <v>51</v>
      </c>
      <c r="C712" t="s">
        <v>3119</v>
      </c>
      <c r="D712" t="s">
        <v>5071</v>
      </c>
      <c r="E712" s="103">
        <v>4.3904088732482047E-4</v>
      </c>
      <c r="F712" s="103">
        <v>678455</v>
      </c>
      <c r="G712" s="103">
        <v>3</v>
      </c>
      <c r="H712" t="s">
        <v>54</v>
      </c>
      <c r="I712" s="103"/>
    </row>
    <row r="713" spans="1:9" x14ac:dyDescent="0.35">
      <c r="A713" t="s">
        <v>5336</v>
      </c>
      <c r="B713" t="s">
        <v>51</v>
      </c>
      <c r="C713" t="s">
        <v>3119</v>
      </c>
      <c r="D713" t="s">
        <v>5072</v>
      </c>
      <c r="E713" s="103">
        <v>4.3904088732482047E-4</v>
      </c>
      <c r="F713" s="103">
        <v>678455</v>
      </c>
      <c r="G713" s="103">
        <v>3</v>
      </c>
      <c r="H713" t="s">
        <v>54</v>
      </c>
      <c r="I713" s="103"/>
    </row>
    <row r="714" spans="1:9" x14ac:dyDescent="0.35">
      <c r="A714" t="s">
        <v>3219</v>
      </c>
      <c r="B714" t="s">
        <v>51</v>
      </c>
      <c r="C714" t="s">
        <v>3119</v>
      </c>
      <c r="D714" t="s">
        <v>42</v>
      </c>
      <c r="E714" s="103">
        <v>3.2054617945513852E-4</v>
      </c>
      <c r="F714" s="103">
        <v>678455</v>
      </c>
      <c r="G714" s="103">
        <v>3</v>
      </c>
      <c r="H714" t="s">
        <v>54</v>
      </c>
      <c r="I714" s="103"/>
    </row>
    <row r="715" spans="1:9" x14ac:dyDescent="0.35">
      <c r="A715" t="s">
        <v>3220</v>
      </c>
      <c r="B715" t="s">
        <v>51</v>
      </c>
      <c r="C715" t="s">
        <v>3119</v>
      </c>
      <c r="D715" t="s">
        <v>1767</v>
      </c>
      <c r="E715" s="103">
        <v>3.2054617945513852E-4</v>
      </c>
      <c r="F715" s="103">
        <v>678455</v>
      </c>
      <c r="G715" s="103">
        <v>3</v>
      </c>
      <c r="H715" t="s">
        <v>54</v>
      </c>
      <c r="I715" s="103"/>
    </row>
    <row r="716" spans="1:9" x14ac:dyDescent="0.35">
      <c r="A716" t="s">
        <v>3221</v>
      </c>
      <c r="B716" t="s">
        <v>51</v>
      </c>
      <c r="C716" t="s">
        <v>3119</v>
      </c>
      <c r="D716" t="s">
        <v>1768</v>
      </c>
      <c r="E716" s="103">
        <v>7.7952983811928803E-5</v>
      </c>
      <c r="F716" s="103">
        <v>678455</v>
      </c>
      <c r="G716" s="103">
        <v>3</v>
      </c>
      <c r="H716" t="s">
        <v>54</v>
      </c>
      <c r="I716" s="103"/>
    </row>
    <row r="717" spans="1:9" x14ac:dyDescent="0.35">
      <c r="A717" t="s">
        <v>3222</v>
      </c>
      <c r="B717" t="s">
        <v>51</v>
      </c>
      <c r="C717" t="s">
        <v>3119</v>
      </c>
      <c r="D717" t="s">
        <v>340</v>
      </c>
      <c r="E717" s="103">
        <v>4.3065088101308934E-4</v>
      </c>
      <c r="F717" s="103">
        <v>678455</v>
      </c>
      <c r="G717" s="103">
        <v>3</v>
      </c>
      <c r="H717" t="s">
        <v>54</v>
      </c>
      <c r="I717" s="103"/>
    </row>
    <row r="718" spans="1:9" x14ac:dyDescent="0.35">
      <c r="A718" t="s">
        <v>3223</v>
      </c>
      <c r="B718" t="s">
        <v>51</v>
      </c>
      <c r="C718" t="s">
        <v>3119</v>
      </c>
      <c r="D718" t="s">
        <v>777</v>
      </c>
      <c r="E718" s="103">
        <v>3.5064549113416878E-4</v>
      </c>
      <c r="F718" s="103">
        <v>678455</v>
      </c>
      <c r="G718" s="103">
        <v>3</v>
      </c>
      <c r="H718" t="s">
        <v>54</v>
      </c>
      <c r="I718" s="103"/>
    </row>
    <row r="719" spans="1:9" x14ac:dyDescent="0.35">
      <c r="A719" t="s">
        <v>3224</v>
      </c>
      <c r="B719" t="s">
        <v>51</v>
      </c>
      <c r="C719" t="s">
        <v>3119</v>
      </c>
      <c r="D719" t="s">
        <v>776</v>
      </c>
      <c r="E719" s="103">
        <v>9.4045965213101091E-4</v>
      </c>
      <c r="F719" s="103">
        <v>678455</v>
      </c>
      <c r="G719" s="103">
        <v>3</v>
      </c>
      <c r="H719" t="s">
        <v>54</v>
      </c>
      <c r="I719" s="103"/>
    </row>
    <row r="720" spans="1:9" x14ac:dyDescent="0.35">
      <c r="A720" t="s">
        <v>3225</v>
      </c>
      <c r="B720" t="s">
        <v>51</v>
      </c>
      <c r="C720" t="s">
        <v>3104</v>
      </c>
      <c r="D720" t="s">
        <v>40</v>
      </c>
      <c r="E720" s="103">
        <v>5.244422541515896E-2</v>
      </c>
      <c r="F720" s="103">
        <v>678455</v>
      </c>
      <c r="G720" s="103">
        <v>3</v>
      </c>
      <c r="H720" t="s">
        <v>54</v>
      </c>
      <c r="I720" s="103"/>
    </row>
    <row r="721" spans="1:9" x14ac:dyDescent="0.35">
      <c r="A721" t="s">
        <v>5337</v>
      </c>
      <c r="B721" t="s">
        <v>51</v>
      </c>
      <c r="C721" t="s">
        <v>3104</v>
      </c>
      <c r="D721" t="s">
        <v>5070</v>
      </c>
      <c r="E721" s="103">
        <v>5.3235043124253159E-2</v>
      </c>
      <c r="F721" s="103">
        <v>678455</v>
      </c>
      <c r="G721" s="103">
        <v>3</v>
      </c>
      <c r="H721" t="s">
        <v>54</v>
      </c>
      <c r="I721" s="103"/>
    </row>
    <row r="722" spans="1:9" x14ac:dyDescent="0.35">
      <c r="A722" t="s">
        <v>5338</v>
      </c>
      <c r="B722" t="s">
        <v>51</v>
      </c>
      <c r="C722" t="s">
        <v>3104</v>
      </c>
      <c r="D722" t="s">
        <v>5071</v>
      </c>
      <c r="E722" s="103">
        <v>5.244422541515896E-2</v>
      </c>
      <c r="F722" s="103">
        <v>678455</v>
      </c>
      <c r="G722" s="103">
        <v>3</v>
      </c>
      <c r="H722" t="s">
        <v>54</v>
      </c>
      <c r="I722" s="103"/>
    </row>
    <row r="723" spans="1:9" x14ac:dyDescent="0.35">
      <c r="A723" t="s">
        <v>5339</v>
      </c>
      <c r="B723" t="s">
        <v>51</v>
      </c>
      <c r="C723" t="s">
        <v>3104</v>
      </c>
      <c r="D723" t="s">
        <v>5072</v>
      </c>
      <c r="E723" s="103">
        <v>5.3227890381050857E-2</v>
      </c>
      <c r="F723" s="103">
        <v>678455</v>
      </c>
      <c r="G723" s="103">
        <v>3</v>
      </c>
      <c r="H723" t="s">
        <v>54</v>
      </c>
      <c r="I723" s="103"/>
    </row>
    <row r="724" spans="1:9" x14ac:dyDescent="0.35">
      <c r="A724" t="s">
        <v>3226</v>
      </c>
      <c r="B724" t="s">
        <v>51</v>
      </c>
      <c r="C724" t="s">
        <v>3104</v>
      </c>
      <c r="D724" t="s">
        <v>42</v>
      </c>
      <c r="E724" s="103">
        <v>5.0765511868156331E-2</v>
      </c>
      <c r="F724" s="103">
        <v>678455</v>
      </c>
      <c r="G724" s="103">
        <v>3</v>
      </c>
      <c r="H724" t="s">
        <v>54</v>
      </c>
      <c r="I724" s="103"/>
    </row>
    <row r="725" spans="1:9" x14ac:dyDescent="0.35">
      <c r="A725" t="s">
        <v>3227</v>
      </c>
      <c r="B725" t="s">
        <v>51</v>
      </c>
      <c r="C725" t="s">
        <v>3104</v>
      </c>
      <c r="D725" t="s">
        <v>1767</v>
      </c>
      <c r="E725" s="103">
        <v>5.0504023302009114E-2</v>
      </c>
      <c r="F725" s="103">
        <v>678455</v>
      </c>
      <c r="G725" s="103">
        <v>3</v>
      </c>
      <c r="H725" t="s">
        <v>54</v>
      </c>
      <c r="I725" s="103"/>
    </row>
    <row r="726" spans="1:9" x14ac:dyDescent="0.35">
      <c r="A726" t="s">
        <v>3228</v>
      </c>
      <c r="B726" t="s">
        <v>51</v>
      </c>
      <c r="C726" t="s">
        <v>3104</v>
      </c>
      <c r="D726" t="s">
        <v>1768</v>
      </c>
      <c r="E726" s="103">
        <v>1.5246464741767374E-2</v>
      </c>
      <c r="F726" s="103">
        <v>678455</v>
      </c>
      <c r="G726" s="103">
        <v>3</v>
      </c>
      <c r="H726" t="s">
        <v>54</v>
      </c>
      <c r="I726" s="103"/>
    </row>
    <row r="727" spans="1:9" x14ac:dyDescent="0.35">
      <c r="A727" t="s">
        <v>3229</v>
      </c>
      <c r="B727" t="s">
        <v>51</v>
      </c>
      <c r="C727" t="s">
        <v>3104</v>
      </c>
      <c r="D727" t="s">
        <v>340</v>
      </c>
      <c r="E727" s="103">
        <v>5.1108719865239294E-2</v>
      </c>
      <c r="F727" s="103">
        <v>678455</v>
      </c>
      <c r="G727" s="103">
        <v>3</v>
      </c>
      <c r="H727" t="s">
        <v>54</v>
      </c>
      <c r="I727" s="103"/>
    </row>
    <row r="728" spans="1:9" x14ac:dyDescent="0.35">
      <c r="A728" t="s">
        <v>3230</v>
      </c>
      <c r="B728" t="s">
        <v>51</v>
      </c>
      <c r="C728" t="s">
        <v>3104</v>
      </c>
      <c r="D728" t="s">
        <v>777</v>
      </c>
      <c r="E728" s="103">
        <v>4.6330900299143503E-2</v>
      </c>
      <c r="F728" s="103">
        <v>678455</v>
      </c>
      <c r="G728" s="103">
        <v>3</v>
      </c>
      <c r="H728" t="s">
        <v>54</v>
      </c>
      <c r="I728" s="103"/>
    </row>
    <row r="729" spans="1:9" x14ac:dyDescent="0.35">
      <c r="A729" t="s">
        <v>3231</v>
      </c>
      <c r="B729" t="s">
        <v>51</v>
      </c>
      <c r="C729" t="s">
        <v>3104</v>
      </c>
      <c r="D729" t="s">
        <v>776</v>
      </c>
      <c r="E729" s="103">
        <v>0.10763425834035108</v>
      </c>
      <c r="F729" s="103">
        <v>678455</v>
      </c>
      <c r="G729" s="103">
        <v>3</v>
      </c>
      <c r="H729" t="s">
        <v>54</v>
      </c>
      <c r="I729" s="103"/>
    </row>
    <row r="730" spans="1:9" x14ac:dyDescent="0.35">
      <c r="A730" t="s">
        <v>3232</v>
      </c>
      <c r="B730" t="s">
        <v>51</v>
      </c>
      <c r="C730" t="s">
        <v>3106</v>
      </c>
      <c r="D730" t="s">
        <v>40</v>
      </c>
      <c r="E730" s="103">
        <v>0.52792350422084355</v>
      </c>
      <c r="F730" s="103">
        <v>678455</v>
      </c>
      <c r="G730" s="103">
        <v>3</v>
      </c>
      <c r="H730" t="s">
        <v>54</v>
      </c>
      <c r="I730" s="103"/>
    </row>
    <row r="731" spans="1:9" x14ac:dyDescent="0.35">
      <c r="A731" t="s">
        <v>5340</v>
      </c>
      <c r="B731" t="s">
        <v>51</v>
      </c>
      <c r="C731" t="s">
        <v>3106</v>
      </c>
      <c r="D731" t="s">
        <v>5070</v>
      </c>
      <c r="E731" s="103">
        <v>0.5329964461865947</v>
      </c>
      <c r="F731" s="103">
        <v>678455</v>
      </c>
      <c r="G731" s="103">
        <v>3</v>
      </c>
      <c r="H731" t="s">
        <v>54</v>
      </c>
      <c r="I731" s="103"/>
    </row>
    <row r="732" spans="1:9" x14ac:dyDescent="0.35">
      <c r="A732" t="s">
        <v>5341</v>
      </c>
      <c r="B732" t="s">
        <v>51</v>
      </c>
      <c r="C732" t="s">
        <v>3106</v>
      </c>
      <c r="D732" t="s">
        <v>5071</v>
      </c>
      <c r="E732" s="103">
        <v>0.52792350422084355</v>
      </c>
      <c r="F732" s="103">
        <v>678455</v>
      </c>
      <c r="G732" s="103">
        <v>3</v>
      </c>
      <c r="H732" t="s">
        <v>54</v>
      </c>
      <c r="I732" s="103"/>
    </row>
    <row r="733" spans="1:9" x14ac:dyDescent="0.35">
      <c r="A733" t="s">
        <v>5342</v>
      </c>
      <c r="B733" t="s">
        <v>51</v>
      </c>
      <c r="C733" t="s">
        <v>3106</v>
      </c>
      <c r="D733" t="s">
        <v>5072</v>
      </c>
      <c r="E733" s="103">
        <v>0.53295255032913391</v>
      </c>
      <c r="F733" s="103">
        <v>678455</v>
      </c>
      <c r="G733" s="103">
        <v>3</v>
      </c>
      <c r="H733" t="s">
        <v>54</v>
      </c>
      <c r="I733" s="103"/>
    </row>
    <row r="734" spans="1:9" x14ac:dyDescent="0.35">
      <c r="A734" t="s">
        <v>3233</v>
      </c>
      <c r="B734" t="s">
        <v>51</v>
      </c>
      <c r="C734" t="s">
        <v>3106</v>
      </c>
      <c r="D734" t="s">
        <v>42</v>
      </c>
      <c r="E734" s="103">
        <v>0.50829491958161732</v>
      </c>
      <c r="F734" s="103">
        <v>678455</v>
      </c>
      <c r="G734" s="103">
        <v>3</v>
      </c>
      <c r="H734" t="s">
        <v>54</v>
      </c>
      <c r="I734" s="103"/>
    </row>
    <row r="735" spans="1:9" x14ac:dyDescent="0.35">
      <c r="A735" t="s">
        <v>3234</v>
      </c>
      <c r="B735" t="s">
        <v>51</v>
      </c>
      <c r="C735" t="s">
        <v>3106</v>
      </c>
      <c r="D735" t="s">
        <v>1767</v>
      </c>
      <c r="E735" s="103">
        <v>0.50339079036713918</v>
      </c>
      <c r="F735" s="103">
        <v>678455</v>
      </c>
      <c r="G735" s="103">
        <v>3</v>
      </c>
      <c r="H735" t="s">
        <v>54</v>
      </c>
      <c r="I735" s="103"/>
    </row>
    <row r="736" spans="1:9" x14ac:dyDescent="0.35">
      <c r="A736" t="s">
        <v>3235</v>
      </c>
      <c r="B736" t="s">
        <v>51</v>
      </c>
      <c r="C736" t="s">
        <v>3106</v>
      </c>
      <c r="D736" t="s">
        <v>1768</v>
      </c>
      <c r="E736" s="103">
        <v>0.17032715277667332</v>
      </c>
      <c r="F736" s="103">
        <v>678455</v>
      </c>
      <c r="G736" s="103">
        <v>3</v>
      </c>
      <c r="H736" t="s">
        <v>54</v>
      </c>
      <c r="I736" s="103"/>
    </row>
    <row r="737" spans="1:9" x14ac:dyDescent="0.35">
      <c r="A737" t="s">
        <v>3236</v>
      </c>
      <c r="B737" t="s">
        <v>51</v>
      </c>
      <c r="C737" t="s">
        <v>3106</v>
      </c>
      <c r="D737" t="s">
        <v>340</v>
      </c>
      <c r="E737" s="103">
        <v>0.50282814451181534</v>
      </c>
      <c r="F737" s="103">
        <v>678455</v>
      </c>
      <c r="G737" s="103">
        <v>3</v>
      </c>
      <c r="H737" t="s">
        <v>54</v>
      </c>
      <c r="I737" s="103"/>
    </row>
    <row r="738" spans="1:9" x14ac:dyDescent="0.35">
      <c r="A738" t="s">
        <v>3237</v>
      </c>
      <c r="B738" t="s">
        <v>51</v>
      </c>
      <c r="C738" t="s">
        <v>3106</v>
      </c>
      <c r="D738" t="s">
        <v>777</v>
      </c>
      <c r="E738" s="103">
        <v>0.46320576520697182</v>
      </c>
      <c r="F738" s="103">
        <v>678455</v>
      </c>
      <c r="G738" s="103">
        <v>3</v>
      </c>
      <c r="H738" t="s">
        <v>54</v>
      </c>
      <c r="I738" s="103"/>
    </row>
    <row r="739" spans="1:9" x14ac:dyDescent="0.35">
      <c r="A739" t="s">
        <v>3238</v>
      </c>
      <c r="B739" t="s">
        <v>51</v>
      </c>
      <c r="C739" t="s">
        <v>3106</v>
      </c>
      <c r="D739" t="s">
        <v>776</v>
      </c>
      <c r="E739" s="103">
        <v>1.0770087096235175</v>
      </c>
      <c r="F739" s="103">
        <v>678455</v>
      </c>
      <c r="G739" s="103">
        <v>3</v>
      </c>
      <c r="H739" t="s">
        <v>54</v>
      </c>
      <c r="I739" s="103"/>
    </row>
    <row r="740" spans="1:9" x14ac:dyDescent="0.35">
      <c r="A740" t="s">
        <v>3239</v>
      </c>
      <c r="B740" t="s">
        <v>51</v>
      </c>
      <c r="C740" t="s">
        <v>3108</v>
      </c>
      <c r="D740" t="s">
        <v>40</v>
      </c>
      <c r="E740" s="103">
        <v>0.19610119495091061</v>
      </c>
      <c r="F740" s="103">
        <v>678455</v>
      </c>
      <c r="G740" s="103">
        <v>3</v>
      </c>
      <c r="H740" t="s">
        <v>54</v>
      </c>
      <c r="I740" s="103"/>
    </row>
    <row r="741" spans="1:9" x14ac:dyDescent="0.35">
      <c r="A741" t="s">
        <v>5343</v>
      </c>
      <c r="B741" t="s">
        <v>51</v>
      </c>
      <c r="C741" t="s">
        <v>3108</v>
      </c>
      <c r="D741" t="s">
        <v>5070</v>
      </c>
      <c r="E741" s="103">
        <v>0.19898889399543829</v>
      </c>
      <c r="F741" s="103">
        <v>678455</v>
      </c>
      <c r="G741" s="103">
        <v>3</v>
      </c>
      <c r="H741" t="s">
        <v>54</v>
      </c>
      <c r="I741" s="103"/>
    </row>
    <row r="742" spans="1:9" x14ac:dyDescent="0.35">
      <c r="A742" t="s">
        <v>5344</v>
      </c>
      <c r="B742" t="s">
        <v>51</v>
      </c>
      <c r="C742" t="s">
        <v>3108</v>
      </c>
      <c r="D742" t="s">
        <v>5071</v>
      </c>
      <c r="E742" s="103">
        <v>0.19610119495091061</v>
      </c>
      <c r="F742" s="103">
        <v>678455</v>
      </c>
      <c r="G742" s="103">
        <v>3</v>
      </c>
      <c r="H742" t="s">
        <v>54</v>
      </c>
      <c r="I742" s="103"/>
    </row>
    <row r="743" spans="1:9" x14ac:dyDescent="0.35">
      <c r="A743" t="s">
        <v>5345</v>
      </c>
      <c r="B743" t="s">
        <v>51</v>
      </c>
      <c r="C743" t="s">
        <v>3108</v>
      </c>
      <c r="D743" t="s">
        <v>5072</v>
      </c>
      <c r="E743" s="103">
        <v>0.19898070701323634</v>
      </c>
      <c r="F743" s="103">
        <v>678455</v>
      </c>
      <c r="G743" s="103">
        <v>3</v>
      </c>
      <c r="H743" t="s">
        <v>54</v>
      </c>
      <c r="I743" s="103"/>
    </row>
    <row r="744" spans="1:9" x14ac:dyDescent="0.35">
      <c r="A744" t="s">
        <v>3240</v>
      </c>
      <c r="B744" t="s">
        <v>51</v>
      </c>
      <c r="C744" t="s">
        <v>3108</v>
      </c>
      <c r="D744" t="s">
        <v>42</v>
      </c>
      <c r="E744" s="103">
        <v>0.19133237856344368</v>
      </c>
      <c r="F744" s="103">
        <v>678455</v>
      </c>
      <c r="G744" s="103">
        <v>3</v>
      </c>
      <c r="H744" t="s">
        <v>54</v>
      </c>
      <c r="I744" s="103"/>
    </row>
    <row r="745" spans="1:9" x14ac:dyDescent="0.35">
      <c r="A745" t="s">
        <v>3241</v>
      </c>
      <c r="B745" t="s">
        <v>51</v>
      </c>
      <c r="C745" t="s">
        <v>3108</v>
      </c>
      <c r="D745" t="s">
        <v>1767</v>
      </c>
      <c r="E745" s="103">
        <v>0.18963767929733538</v>
      </c>
      <c r="F745" s="103">
        <v>678455</v>
      </c>
      <c r="G745" s="103">
        <v>3</v>
      </c>
      <c r="H745" t="s">
        <v>54</v>
      </c>
      <c r="I745" s="103"/>
    </row>
    <row r="746" spans="1:9" x14ac:dyDescent="0.35">
      <c r="A746" t="s">
        <v>3242</v>
      </c>
      <c r="B746" t="s">
        <v>51</v>
      </c>
      <c r="C746" t="s">
        <v>3108</v>
      </c>
      <c r="D746" t="s">
        <v>1768</v>
      </c>
      <c r="E746" s="103">
        <v>5.5425741417854488E-2</v>
      </c>
      <c r="F746" s="103">
        <v>678455</v>
      </c>
      <c r="G746" s="103">
        <v>3</v>
      </c>
      <c r="H746" t="s">
        <v>54</v>
      </c>
      <c r="I746" s="103"/>
    </row>
    <row r="747" spans="1:9" x14ac:dyDescent="0.35">
      <c r="A747" t="s">
        <v>3243</v>
      </c>
      <c r="B747" t="s">
        <v>51</v>
      </c>
      <c r="C747" t="s">
        <v>3108</v>
      </c>
      <c r="D747" t="s">
        <v>340</v>
      </c>
      <c r="E747" s="103">
        <v>0.1890719713629461</v>
      </c>
      <c r="F747" s="103">
        <v>678455</v>
      </c>
      <c r="G747" s="103">
        <v>3</v>
      </c>
      <c r="H747" t="s">
        <v>54</v>
      </c>
      <c r="I747" s="103"/>
    </row>
    <row r="748" spans="1:9" x14ac:dyDescent="0.35">
      <c r="A748" t="s">
        <v>3244</v>
      </c>
      <c r="B748" t="s">
        <v>51</v>
      </c>
      <c r="C748" t="s">
        <v>3108</v>
      </c>
      <c r="D748" t="s">
        <v>777</v>
      </c>
      <c r="E748" s="103">
        <v>0.17461975302362989</v>
      </c>
      <c r="F748" s="103">
        <v>678455</v>
      </c>
      <c r="G748" s="103">
        <v>3</v>
      </c>
      <c r="H748" t="s">
        <v>54</v>
      </c>
      <c r="I748" s="103"/>
    </row>
    <row r="749" spans="1:9" x14ac:dyDescent="0.35">
      <c r="A749" t="s">
        <v>3245</v>
      </c>
      <c r="B749" t="s">
        <v>51</v>
      </c>
      <c r="C749" t="s">
        <v>3108</v>
      </c>
      <c r="D749" t="s">
        <v>776</v>
      </c>
      <c r="E749" s="103">
        <v>0.40527579819319887</v>
      </c>
      <c r="F749" s="103">
        <v>678455</v>
      </c>
      <c r="G749" s="103">
        <v>3</v>
      </c>
      <c r="H749" t="s">
        <v>54</v>
      </c>
      <c r="I749" s="103"/>
    </row>
    <row r="750" spans="1:9" x14ac:dyDescent="0.35">
      <c r="A750" t="s">
        <v>1151</v>
      </c>
      <c r="B750" t="s">
        <v>51</v>
      </c>
      <c r="C750" t="s">
        <v>35</v>
      </c>
      <c r="D750" t="s">
        <v>40</v>
      </c>
      <c r="E750" s="103">
        <v>0</v>
      </c>
      <c r="F750" s="103">
        <v>678455</v>
      </c>
      <c r="G750" s="103">
        <v>3</v>
      </c>
      <c r="H750" t="s">
        <v>54</v>
      </c>
      <c r="I750" s="103"/>
    </row>
    <row r="751" spans="1:9" x14ac:dyDescent="0.35">
      <c r="A751" t="s">
        <v>5331</v>
      </c>
      <c r="B751" t="s">
        <v>51</v>
      </c>
      <c r="C751" t="s">
        <v>35</v>
      </c>
      <c r="D751" t="s">
        <v>5070</v>
      </c>
      <c r="E751" s="103">
        <v>0</v>
      </c>
      <c r="F751" s="103">
        <v>678455</v>
      </c>
      <c r="G751" s="103">
        <v>3</v>
      </c>
      <c r="H751" t="s">
        <v>54</v>
      </c>
      <c r="I751" s="103"/>
    </row>
    <row r="752" spans="1:9" x14ac:dyDescent="0.35">
      <c r="A752" t="s">
        <v>5332</v>
      </c>
      <c r="B752" t="s">
        <v>51</v>
      </c>
      <c r="C752" t="s">
        <v>35</v>
      </c>
      <c r="D752" t="s">
        <v>5071</v>
      </c>
      <c r="E752" s="103">
        <v>0</v>
      </c>
      <c r="F752" s="103">
        <v>678455</v>
      </c>
      <c r="G752" s="103">
        <v>3</v>
      </c>
      <c r="H752" t="s">
        <v>54</v>
      </c>
      <c r="I752" s="103"/>
    </row>
    <row r="753" spans="1:9" x14ac:dyDescent="0.35">
      <c r="A753" t="s">
        <v>5333</v>
      </c>
      <c r="B753" t="s">
        <v>51</v>
      </c>
      <c r="C753" t="s">
        <v>35</v>
      </c>
      <c r="D753" t="s">
        <v>5072</v>
      </c>
      <c r="E753" s="103">
        <v>0</v>
      </c>
      <c r="F753" s="103">
        <v>678455</v>
      </c>
      <c r="G753" s="103">
        <v>3</v>
      </c>
      <c r="H753" t="s">
        <v>54</v>
      </c>
      <c r="I753" s="103"/>
    </row>
    <row r="754" spans="1:9" x14ac:dyDescent="0.35">
      <c r="A754" t="s">
        <v>1152</v>
      </c>
      <c r="B754" t="s">
        <v>51</v>
      </c>
      <c r="C754" t="s">
        <v>35</v>
      </c>
      <c r="D754" t="s">
        <v>42</v>
      </c>
      <c r="E754" s="103">
        <v>0</v>
      </c>
      <c r="F754" s="103">
        <v>678455</v>
      </c>
      <c r="G754" s="103">
        <v>3</v>
      </c>
      <c r="H754" t="s">
        <v>54</v>
      </c>
      <c r="I754" s="103"/>
    </row>
    <row r="755" spans="1:9" x14ac:dyDescent="0.35">
      <c r="A755" t="s">
        <v>1875</v>
      </c>
      <c r="B755" t="s">
        <v>51</v>
      </c>
      <c r="C755" t="s">
        <v>35</v>
      </c>
      <c r="D755" t="s">
        <v>1767</v>
      </c>
      <c r="E755" s="103">
        <v>0</v>
      </c>
      <c r="F755" s="103">
        <v>678455</v>
      </c>
      <c r="G755" s="103">
        <v>3</v>
      </c>
      <c r="H755" t="s">
        <v>54</v>
      </c>
      <c r="I755" s="103"/>
    </row>
    <row r="756" spans="1:9" x14ac:dyDescent="0.35">
      <c r="A756" t="s">
        <v>1876</v>
      </c>
      <c r="B756" t="s">
        <v>51</v>
      </c>
      <c r="C756" t="s">
        <v>35</v>
      </c>
      <c r="D756" t="s">
        <v>1768</v>
      </c>
      <c r="E756" s="103">
        <v>0</v>
      </c>
      <c r="F756" s="103">
        <v>678455</v>
      </c>
      <c r="G756" s="103">
        <v>3</v>
      </c>
      <c r="H756" t="s">
        <v>54</v>
      </c>
      <c r="I756" s="103"/>
    </row>
    <row r="757" spans="1:9" x14ac:dyDescent="0.35">
      <c r="A757" t="s">
        <v>1153</v>
      </c>
      <c r="B757" t="s">
        <v>51</v>
      </c>
      <c r="C757" t="s">
        <v>35</v>
      </c>
      <c r="D757" t="s">
        <v>340</v>
      </c>
      <c r="E757" s="103">
        <v>0</v>
      </c>
      <c r="F757" s="103">
        <v>678455</v>
      </c>
      <c r="G757" s="103">
        <v>3</v>
      </c>
      <c r="H757" t="s">
        <v>54</v>
      </c>
      <c r="I757" s="103"/>
    </row>
    <row r="758" spans="1:9" x14ac:dyDescent="0.35">
      <c r="A758" t="s">
        <v>1154</v>
      </c>
      <c r="B758" t="s">
        <v>51</v>
      </c>
      <c r="C758" t="s">
        <v>35</v>
      </c>
      <c r="D758" t="s">
        <v>777</v>
      </c>
      <c r="E758" s="103">
        <v>0</v>
      </c>
      <c r="F758" s="103">
        <v>678455</v>
      </c>
      <c r="G758" s="103">
        <v>3</v>
      </c>
      <c r="H758" t="s">
        <v>54</v>
      </c>
      <c r="I758" s="103"/>
    </row>
    <row r="759" spans="1:9" x14ac:dyDescent="0.35">
      <c r="A759" t="s">
        <v>1155</v>
      </c>
      <c r="B759" t="s">
        <v>51</v>
      </c>
      <c r="C759" t="s">
        <v>35</v>
      </c>
      <c r="D759" t="s">
        <v>776</v>
      </c>
      <c r="E759" s="103">
        <v>0</v>
      </c>
      <c r="F759" s="103">
        <v>678455</v>
      </c>
      <c r="G759" s="103">
        <v>3</v>
      </c>
      <c r="H759" t="s">
        <v>54</v>
      </c>
      <c r="I759" s="103"/>
    </row>
    <row r="760" spans="1:9" x14ac:dyDescent="0.35">
      <c r="A760" t="s">
        <v>3246</v>
      </c>
      <c r="B760" t="s">
        <v>51</v>
      </c>
      <c r="C760" t="s">
        <v>3110</v>
      </c>
      <c r="D760" t="s">
        <v>40</v>
      </c>
      <c r="E760" s="103">
        <v>3.1656889247500888E-2</v>
      </c>
      <c r="F760" s="103">
        <v>678455</v>
      </c>
      <c r="G760" s="103">
        <v>3</v>
      </c>
      <c r="H760" t="s">
        <v>54</v>
      </c>
      <c r="I760" s="103"/>
    </row>
    <row r="761" spans="1:9" x14ac:dyDescent="0.35">
      <c r="A761" t="s">
        <v>5346</v>
      </c>
      <c r="B761" t="s">
        <v>51</v>
      </c>
      <c r="C761" t="s">
        <v>3110</v>
      </c>
      <c r="D761" t="s">
        <v>5070</v>
      </c>
      <c r="E761" s="103">
        <v>3.1656889247500888E-2</v>
      </c>
      <c r="F761" s="103">
        <v>678455</v>
      </c>
      <c r="G761" s="103">
        <v>3</v>
      </c>
      <c r="H761" t="s">
        <v>54</v>
      </c>
      <c r="I761" s="103"/>
    </row>
    <row r="762" spans="1:9" x14ac:dyDescent="0.35">
      <c r="A762" t="s">
        <v>5347</v>
      </c>
      <c r="B762" t="s">
        <v>51</v>
      </c>
      <c r="C762" t="s">
        <v>3110</v>
      </c>
      <c r="D762" t="s">
        <v>5071</v>
      </c>
      <c r="E762" s="103">
        <v>3.1656889247500888E-2</v>
      </c>
      <c r="F762" s="103">
        <v>678455</v>
      </c>
      <c r="G762" s="103">
        <v>3</v>
      </c>
      <c r="H762" t="s">
        <v>54</v>
      </c>
      <c r="I762" s="103"/>
    </row>
    <row r="763" spans="1:9" x14ac:dyDescent="0.35">
      <c r="A763" t="s">
        <v>5348</v>
      </c>
      <c r="B763" t="s">
        <v>51</v>
      </c>
      <c r="C763" t="s">
        <v>3110</v>
      </c>
      <c r="D763" t="s">
        <v>5072</v>
      </c>
      <c r="E763" s="103">
        <v>3.1656889247500888E-2</v>
      </c>
      <c r="F763" s="103">
        <v>678455</v>
      </c>
      <c r="G763" s="103">
        <v>3</v>
      </c>
      <c r="H763" t="s">
        <v>54</v>
      </c>
      <c r="I763" s="103"/>
    </row>
    <row r="764" spans="1:9" x14ac:dyDescent="0.35">
      <c r="A764" t="s">
        <v>3247</v>
      </c>
      <c r="B764" t="s">
        <v>51</v>
      </c>
      <c r="C764" t="s">
        <v>3110</v>
      </c>
      <c r="D764" t="s">
        <v>42</v>
      </c>
      <c r="E764" s="103">
        <v>2.9971994096585762E-2</v>
      </c>
      <c r="F764" s="103">
        <v>678455</v>
      </c>
      <c r="G764" s="103">
        <v>3</v>
      </c>
      <c r="H764" t="s">
        <v>54</v>
      </c>
      <c r="I764" s="103"/>
    </row>
    <row r="765" spans="1:9" x14ac:dyDescent="0.35">
      <c r="A765" t="s">
        <v>3248</v>
      </c>
      <c r="B765" t="s">
        <v>51</v>
      </c>
      <c r="C765" t="s">
        <v>3110</v>
      </c>
      <c r="D765" t="s">
        <v>1767</v>
      </c>
      <c r="E765" s="103">
        <v>2.9865583582893481E-2</v>
      </c>
      <c r="F765" s="103">
        <v>678455</v>
      </c>
      <c r="G765" s="103">
        <v>3</v>
      </c>
      <c r="H765" t="s">
        <v>54</v>
      </c>
      <c r="I765" s="103"/>
    </row>
    <row r="766" spans="1:9" x14ac:dyDescent="0.35">
      <c r="A766" t="s">
        <v>3249</v>
      </c>
      <c r="B766" t="s">
        <v>51</v>
      </c>
      <c r="C766" t="s">
        <v>3110</v>
      </c>
      <c r="D766" t="s">
        <v>1768</v>
      </c>
      <c r="E766" s="103">
        <v>6.1446123737212812E-3</v>
      </c>
      <c r="F766" s="103">
        <v>678455</v>
      </c>
      <c r="G766" s="103">
        <v>3</v>
      </c>
      <c r="H766" t="s">
        <v>54</v>
      </c>
      <c r="I766" s="103"/>
    </row>
    <row r="767" spans="1:9" x14ac:dyDescent="0.35">
      <c r="A767" t="s">
        <v>3250</v>
      </c>
      <c r="B767" t="s">
        <v>51</v>
      </c>
      <c r="C767" t="s">
        <v>3110</v>
      </c>
      <c r="D767" t="s">
        <v>340</v>
      </c>
      <c r="E767" s="103">
        <v>2.9782585692996775E-2</v>
      </c>
      <c r="F767" s="103">
        <v>678455</v>
      </c>
      <c r="G767" s="103">
        <v>3</v>
      </c>
      <c r="H767" t="s">
        <v>54</v>
      </c>
      <c r="I767" s="103"/>
    </row>
    <row r="768" spans="1:9" x14ac:dyDescent="0.35">
      <c r="A768" t="s">
        <v>3251</v>
      </c>
      <c r="B768" t="s">
        <v>51</v>
      </c>
      <c r="C768" t="s">
        <v>3110</v>
      </c>
      <c r="D768" t="s">
        <v>777</v>
      </c>
      <c r="E768" s="103">
        <v>2.575727603929559E-2</v>
      </c>
      <c r="F768" s="103">
        <v>678455</v>
      </c>
      <c r="G768" s="103">
        <v>3</v>
      </c>
      <c r="H768" t="s">
        <v>54</v>
      </c>
      <c r="I768" s="103"/>
    </row>
    <row r="769" spans="1:9" x14ac:dyDescent="0.35">
      <c r="A769" t="s">
        <v>3252</v>
      </c>
      <c r="B769" t="s">
        <v>51</v>
      </c>
      <c r="C769" t="s">
        <v>3110</v>
      </c>
      <c r="D769" t="s">
        <v>776</v>
      </c>
      <c r="E769" s="103">
        <v>6.1786849679435325E-2</v>
      </c>
      <c r="F769" s="103">
        <v>678455</v>
      </c>
      <c r="G769" s="103">
        <v>3</v>
      </c>
      <c r="H769" t="s">
        <v>54</v>
      </c>
      <c r="I769" s="103"/>
    </row>
    <row r="770" spans="1:9" x14ac:dyDescent="0.35">
      <c r="A770" t="s">
        <v>3253</v>
      </c>
      <c r="B770" t="s">
        <v>51</v>
      </c>
      <c r="C770" t="s">
        <v>3113</v>
      </c>
      <c r="D770" t="s">
        <v>40</v>
      </c>
      <c r="E770" s="103">
        <v>1.1383022799429881E-2</v>
      </c>
      <c r="F770" s="103">
        <v>678455</v>
      </c>
      <c r="G770" s="103">
        <v>3</v>
      </c>
      <c r="H770" t="s">
        <v>54</v>
      </c>
      <c r="I770" s="103"/>
    </row>
    <row r="771" spans="1:9" x14ac:dyDescent="0.35">
      <c r="A771" t="s">
        <v>5349</v>
      </c>
      <c r="B771" t="s">
        <v>51</v>
      </c>
      <c r="C771" t="s">
        <v>3113</v>
      </c>
      <c r="D771" t="s">
        <v>5070</v>
      </c>
      <c r="E771" s="103">
        <v>1.1475085221615652E-2</v>
      </c>
      <c r="F771" s="103">
        <v>678455</v>
      </c>
      <c r="G771" s="103">
        <v>3</v>
      </c>
      <c r="H771" t="s">
        <v>54</v>
      </c>
      <c r="I771" s="103"/>
    </row>
    <row r="772" spans="1:9" x14ac:dyDescent="0.35">
      <c r="A772" t="s">
        <v>5350</v>
      </c>
      <c r="B772" t="s">
        <v>51</v>
      </c>
      <c r="C772" t="s">
        <v>3113</v>
      </c>
      <c r="D772" t="s">
        <v>5071</v>
      </c>
      <c r="E772" s="103">
        <v>1.1383022799429881E-2</v>
      </c>
      <c r="F772" s="103">
        <v>678455</v>
      </c>
      <c r="G772" s="103">
        <v>3</v>
      </c>
      <c r="H772" t="s">
        <v>54</v>
      </c>
      <c r="I772" s="103"/>
    </row>
    <row r="773" spans="1:9" x14ac:dyDescent="0.35">
      <c r="A773" t="s">
        <v>5351</v>
      </c>
      <c r="B773" t="s">
        <v>51</v>
      </c>
      <c r="C773" t="s">
        <v>3113</v>
      </c>
      <c r="D773" t="s">
        <v>5072</v>
      </c>
      <c r="E773" s="103">
        <v>1.1474200695053834E-2</v>
      </c>
      <c r="F773" s="103">
        <v>678455</v>
      </c>
      <c r="G773" s="103">
        <v>3</v>
      </c>
      <c r="H773" t="s">
        <v>54</v>
      </c>
      <c r="I773" s="103"/>
    </row>
    <row r="774" spans="1:9" x14ac:dyDescent="0.35">
      <c r="A774" t="s">
        <v>3254</v>
      </c>
      <c r="B774" t="s">
        <v>51</v>
      </c>
      <c r="C774" t="s">
        <v>3113</v>
      </c>
      <c r="D774" t="s">
        <v>42</v>
      </c>
      <c r="E774" s="103">
        <v>1.0851183125690752E-2</v>
      </c>
      <c r="F774" s="103">
        <v>678455</v>
      </c>
      <c r="G774" s="103">
        <v>3</v>
      </c>
      <c r="H774" t="s">
        <v>54</v>
      </c>
      <c r="I774" s="103"/>
    </row>
    <row r="775" spans="1:9" x14ac:dyDescent="0.35">
      <c r="A775" t="s">
        <v>3255</v>
      </c>
      <c r="B775" t="s">
        <v>51</v>
      </c>
      <c r="C775" t="s">
        <v>3113</v>
      </c>
      <c r="D775" t="s">
        <v>1767</v>
      </c>
      <c r="E775" s="103">
        <v>1.0778810521352948E-2</v>
      </c>
      <c r="F775" s="103">
        <v>678455</v>
      </c>
      <c r="G775" s="103">
        <v>3</v>
      </c>
      <c r="H775" t="s">
        <v>54</v>
      </c>
      <c r="I775" s="103"/>
    </row>
    <row r="776" spans="1:9" x14ac:dyDescent="0.35">
      <c r="A776" t="s">
        <v>3256</v>
      </c>
      <c r="B776" t="s">
        <v>51</v>
      </c>
      <c r="C776" t="s">
        <v>3113</v>
      </c>
      <c r="D776" t="s">
        <v>1768</v>
      </c>
      <c r="E776" s="103">
        <v>3.7351761702690456E-3</v>
      </c>
      <c r="F776" s="103">
        <v>678455</v>
      </c>
      <c r="G776" s="103">
        <v>3</v>
      </c>
      <c r="H776" t="s">
        <v>54</v>
      </c>
      <c r="I776" s="103"/>
    </row>
    <row r="777" spans="1:9" x14ac:dyDescent="0.35">
      <c r="A777" t="s">
        <v>3257</v>
      </c>
      <c r="B777" t="s">
        <v>51</v>
      </c>
      <c r="C777" t="s">
        <v>3113</v>
      </c>
      <c r="D777" t="s">
        <v>340</v>
      </c>
      <c r="E777" s="103">
        <v>1.0763866397861185E-2</v>
      </c>
      <c r="F777" s="103">
        <v>678455</v>
      </c>
      <c r="G777" s="103">
        <v>3</v>
      </c>
      <c r="H777" t="s">
        <v>54</v>
      </c>
      <c r="I777" s="103"/>
    </row>
    <row r="778" spans="1:9" x14ac:dyDescent="0.35">
      <c r="A778" t="s">
        <v>3258</v>
      </c>
      <c r="B778" t="s">
        <v>51</v>
      </c>
      <c r="C778" t="s">
        <v>3113</v>
      </c>
      <c r="D778" t="s">
        <v>777</v>
      </c>
      <c r="E778" s="103">
        <v>1.0186610843267687E-2</v>
      </c>
      <c r="F778" s="103">
        <v>678455</v>
      </c>
      <c r="G778" s="103">
        <v>3</v>
      </c>
      <c r="H778" t="s">
        <v>54</v>
      </c>
      <c r="I778" s="103"/>
    </row>
    <row r="779" spans="1:9" x14ac:dyDescent="0.35">
      <c r="A779" t="s">
        <v>3259</v>
      </c>
      <c r="B779" t="s">
        <v>51</v>
      </c>
      <c r="C779" t="s">
        <v>3113</v>
      </c>
      <c r="D779" t="s">
        <v>776</v>
      </c>
      <c r="E779" s="103">
        <v>2.3203483335696853E-2</v>
      </c>
      <c r="F779" s="103">
        <v>678455</v>
      </c>
      <c r="G779" s="103">
        <v>3</v>
      </c>
      <c r="H779" t="s">
        <v>54</v>
      </c>
      <c r="I779" s="103"/>
    </row>
    <row r="780" spans="1:9" x14ac:dyDescent="0.35">
      <c r="A780" t="s">
        <v>3260</v>
      </c>
      <c r="B780" t="s">
        <v>51</v>
      </c>
      <c r="C780" t="s">
        <v>3115</v>
      </c>
      <c r="D780" t="s">
        <v>40</v>
      </c>
      <c r="E780" s="103">
        <v>1.6744396966033071E-2</v>
      </c>
      <c r="F780" s="103">
        <v>678455</v>
      </c>
      <c r="G780" s="103">
        <v>3</v>
      </c>
      <c r="H780" t="s">
        <v>54</v>
      </c>
      <c r="I780" s="103"/>
    </row>
    <row r="781" spans="1:9" x14ac:dyDescent="0.35">
      <c r="A781" t="s">
        <v>5352</v>
      </c>
      <c r="B781" t="s">
        <v>51</v>
      </c>
      <c r="C781" t="s">
        <v>3115</v>
      </c>
      <c r="D781" t="s">
        <v>5070</v>
      </c>
      <c r="E781" s="103">
        <v>1.6923143625896302E-2</v>
      </c>
      <c r="F781" s="103">
        <v>678455</v>
      </c>
      <c r="G781" s="103">
        <v>3</v>
      </c>
      <c r="H781" t="s">
        <v>54</v>
      </c>
      <c r="I781" s="103"/>
    </row>
    <row r="782" spans="1:9" x14ac:dyDescent="0.35">
      <c r="A782" t="s">
        <v>5353</v>
      </c>
      <c r="B782" t="s">
        <v>51</v>
      </c>
      <c r="C782" t="s">
        <v>3115</v>
      </c>
      <c r="D782" t="s">
        <v>5071</v>
      </c>
      <c r="E782" s="103">
        <v>1.6744396966033071E-2</v>
      </c>
      <c r="F782" s="103">
        <v>678455</v>
      </c>
      <c r="G782" s="103">
        <v>3</v>
      </c>
      <c r="H782" t="s">
        <v>54</v>
      </c>
      <c r="I782" s="103"/>
    </row>
    <row r="783" spans="1:9" x14ac:dyDescent="0.35">
      <c r="A783" t="s">
        <v>5354</v>
      </c>
      <c r="B783" t="s">
        <v>51</v>
      </c>
      <c r="C783" t="s">
        <v>3115</v>
      </c>
      <c r="D783" t="s">
        <v>5072</v>
      </c>
      <c r="E783" s="103">
        <v>1.6921879669337767E-2</v>
      </c>
      <c r="F783" s="103">
        <v>678455</v>
      </c>
      <c r="G783" s="103">
        <v>3</v>
      </c>
      <c r="H783" t="s">
        <v>54</v>
      </c>
      <c r="I783" s="103"/>
    </row>
    <row r="784" spans="1:9" x14ac:dyDescent="0.35">
      <c r="A784" t="s">
        <v>3261</v>
      </c>
      <c r="B784" t="s">
        <v>51</v>
      </c>
      <c r="C784" t="s">
        <v>3115</v>
      </c>
      <c r="D784" t="s">
        <v>42</v>
      </c>
      <c r="E784" s="103">
        <v>1.6144230256557333E-2</v>
      </c>
      <c r="F784" s="103">
        <v>678455</v>
      </c>
      <c r="G784" s="103">
        <v>3</v>
      </c>
      <c r="H784" t="s">
        <v>54</v>
      </c>
      <c r="I784" s="103"/>
    </row>
    <row r="785" spans="1:9" x14ac:dyDescent="0.35">
      <c r="A785" t="s">
        <v>3262</v>
      </c>
      <c r="B785" t="s">
        <v>51</v>
      </c>
      <c r="C785" t="s">
        <v>3115</v>
      </c>
      <c r="D785" t="s">
        <v>1767</v>
      </c>
      <c r="E785" s="103">
        <v>1.5986780848615496E-2</v>
      </c>
      <c r="F785" s="103">
        <v>678455</v>
      </c>
      <c r="G785" s="103">
        <v>3</v>
      </c>
      <c r="H785" t="s">
        <v>54</v>
      </c>
      <c r="I785" s="103"/>
    </row>
    <row r="786" spans="1:9" x14ac:dyDescent="0.35">
      <c r="A786" t="s">
        <v>3263</v>
      </c>
      <c r="B786" t="s">
        <v>51</v>
      </c>
      <c r="C786" t="s">
        <v>3115</v>
      </c>
      <c r="D786" t="s">
        <v>1768</v>
      </c>
      <c r="E786" s="103">
        <v>5.2908945185591418E-3</v>
      </c>
      <c r="F786" s="103">
        <v>678455</v>
      </c>
      <c r="G786" s="103">
        <v>3</v>
      </c>
      <c r="H786" t="s">
        <v>54</v>
      </c>
      <c r="I786" s="103"/>
    </row>
    <row r="787" spans="1:9" x14ac:dyDescent="0.35">
      <c r="A787" t="s">
        <v>3264</v>
      </c>
      <c r="B787" t="s">
        <v>51</v>
      </c>
      <c r="C787" t="s">
        <v>3115</v>
      </c>
      <c r="D787" t="s">
        <v>340</v>
      </c>
      <c r="E787" s="103">
        <v>1.5990291647068808E-2</v>
      </c>
      <c r="F787" s="103">
        <v>678455</v>
      </c>
      <c r="G787" s="103">
        <v>3</v>
      </c>
      <c r="H787" t="s">
        <v>54</v>
      </c>
      <c r="I787" s="103"/>
    </row>
    <row r="788" spans="1:9" x14ac:dyDescent="0.35">
      <c r="A788" t="s">
        <v>3265</v>
      </c>
      <c r="B788" t="s">
        <v>51</v>
      </c>
      <c r="C788" t="s">
        <v>3115</v>
      </c>
      <c r="D788" t="s">
        <v>777</v>
      </c>
      <c r="E788" s="103">
        <v>1.4716910119767942E-2</v>
      </c>
      <c r="F788" s="103">
        <v>678455</v>
      </c>
      <c r="G788" s="103">
        <v>3</v>
      </c>
      <c r="H788" t="s">
        <v>54</v>
      </c>
      <c r="I788" s="103"/>
    </row>
    <row r="789" spans="1:9" x14ac:dyDescent="0.35">
      <c r="A789" t="s">
        <v>3266</v>
      </c>
      <c r="B789" t="s">
        <v>51</v>
      </c>
      <c r="C789" t="s">
        <v>3115</v>
      </c>
      <c r="D789" t="s">
        <v>776</v>
      </c>
      <c r="E789" s="103">
        <v>3.4217427204110917E-2</v>
      </c>
      <c r="F789" s="103">
        <v>678455</v>
      </c>
      <c r="G789" s="103">
        <v>3</v>
      </c>
      <c r="H789" t="s">
        <v>54</v>
      </c>
      <c r="I789" s="103"/>
    </row>
    <row r="790" spans="1:9" x14ac:dyDescent="0.35">
      <c r="A790" t="s">
        <v>870</v>
      </c>
      <c r="B790" t="s">
        <v>51</v>
      </c>
      <c r="C790" t="s">
        <v>40</v>
      </c>
      <c r="D790" t="s">
        <v>40</v>
      </c>
      <c r="E790" s="103">
        <v>1</v>
      </c>
      <c r="F790" s="103">
        <v>678455</v>
      </c>
      <c r="G790" s="103">
        <v>3</v>
      </c>
      <c r="H790" t="s">
        <v>54</v>
      </c>
      <c r="I790" s="103"/>
    </row>
    <row r="791" spans="1:9" x14ac:dyDescent="0.35">
      <c r="A791" t="s">
        <v>5355</v>
      </c>
      <c r="B791" t="s">
        <v>51</v>
      </c>
      <c r="C791" t="s">
        <v>40</v>
      </c>
      <c r="D791" t="s">
        <v>5070</v>
      </c>
      <c r="E791" s="103">
        <v>1.0093010744507331</v>
      </c>
      <c r="F791" s="103">
        <v>678455</v>
      </c>
      <c r="G791" s="103">
        <v>3</v>
      </c>
      <c r="H791" t="s">
        <v>54</v>
      </c>
      <c r="I791" s="103"/>
    </row>
    <row r="792" spans="1:9" x14ac:dyDescent="0.35">
      <c r="A792" t="s">
        <v>5356</v>
      </c>
      <c r="B792" t="s">
        <v>51</v>
      </c>
      <c r="C792" t="s">
        <v>40</v>
      </c>
      <c r="D792" t="s">
        <v>5071</v>
      </c>
      <c r="E792" s="103">
        <v>1</v>
      </c>
      <c r="F792" s="103">
        <v>678455</v>
      </c>
      <c r="G792" s="103">
        <v>3</v>
      </c>
      <c r="H792" t="s">
        <v>54</v>
      </c>
      <c r="I792" s="103"/>
    </row>
    <row r="793" spans="1:9" x14ac:dyDescent="0.35">
      <c r="A793" t="s">
        <v>5357</v>
      </c>
      <c r="B793" t="s">
        <v>51</v>
      </c>
      <c r="C793" t="s">
        <v>40</v>
      </c>
      <c r="D793" t="s">
        <v>5072</v>
      </c>
      <c r="E793" s="103">
        <v>1.0092117603817155</v>
      </c>
      <c r="F793" s="103">
        <v>678455</v>
      </c>
      <c r="G793" s="103">
        <v>3</v>
      </c>
      <c r="H793" t="s">
        <v>54</v>
      </c>
      <c r="I793" s="103"/>
    </row>
    <row r="794" spans="1:9" x14ac:dyDescent="0.35">
      <c r="A794" t="s">
        <v>868</v>
      </c>
      <c r="B794" t="s">
        <v>51</v>
      </c>
      <c r="C794" t="s">
        <v>40</v>
      </c>
      <c r="D794" t="s">
        <v>42</v>
      </c>
      <c r="E794" s="103">
        <v>0.98170570514219246</v>
      </c>
      <c r="F794" s="103">
        <v>678455</v>
      </c>
      <c r="G794" s="103">
        <v>3</v>
      </c>
      <c r="H794" t="s">
        <v>54</v>
      </c>
      <c r="I794" s="103"/>
    </row>
    <row r="795" spans="1:9" x14ac:dyDescent="0.35">
      <c r="A795" t="s">
        <v>1855</v>
      </c>
      <c r="B795" t="s">
        <v>51</v>
      </c>
      <c r="C795" t="s">
        <v>40</v>
      </c>
      <c r="D795" t="s">
        <v>1767</v>
      </c>
      <c r="E795" s="103">
        <v>0.97496451336031886</v>
      </c>
      <c r="F795" s="103">
        <v>678455</v>
      </c>
      <c r="G795" s="103">
        <v>3</v>
      </c>
      <c r="H795" t="s">
        <v>54</v>
      </c>
      <c r="I795" s="103"/>
    </row>
    <row r="796" spans="1:9" x14ac:dyDescent="0.35">
      <c r="A796" t="s">
        <v>1856</v>
      </c>
      <c r="B796" t="s">
        <v>51</v>
      </c>
      <c r="C796" t="s">
        <v>40</v>
      </c>
      <c r="D796" t="s">
        <v>1768</v>
      </c>
      <c r="E796" s="103">
        <v>0.42646634341235773</v>
      </c>
      <c r="F796" s="103">
        <v>678455</v>
      </c>
      <c r="G796" s="103">
        <v>3</v>
      </c>
      <c r="H796" t="s">
        <v>54</v>
      </c>
      <c r="I796" s="103"/>
    </row>
    <row r="797" spans="1:9" x14ac:dyDescent="0.35">
      <c r="A797" t="s">
        <v>869</v>
      </c>
      <c r="B797" t="s">
        <v>51</v>
      </c>
      <c r="C797" t="s">
        <v>40</v>
      </c>
      <c r="D797" t="s">
        <v>340</v>
      </c>
      <c r="E797" s="103">
        <v>0.9528044235104105</v>
      </c>
      <c r="F797" s="103">
        <v>678455</v>
      </c>
      <c r="G797" s="103">
        <v>3</v>
      </c>
      <c r="H797" t="s">
        <v>54</v>
      </c>
      <c r="I797" s="103"/>
    </row>
    <row r="798" spans="1:9" x14ac:dyDescent="0.35">
      <c r="A798" t="s">
        <v>530</v>
      </c>
      <c r="B798" t="s">
        <v>51</v>
      </c>
      <c r="C798" t="s">
        <v>40</v>
      </c>
      <c r="D798" t="s">
        <v>777</v>
      </c>
      <c r="E798" s="103">
        <v>0.89922882601332288</v>
      </c>
      <c r="F798" s="103">
        <v>678455</v>
      </c>
      <c r="G798" s="103">
        <v>3</v>
      </c>
      <c r="H798" t="s">
        <v>54</v>
      </c>
      <c r="I798" s="103"/>
    </row>
    <row r="799" spans="1:9" x14ac:dyDescent="0.35">
      <c r="A799" t="s">
        <v>534</v>
      </c>
      <c r="B799" t="s">
        <v>51</v>
      </c>
      <c r="C799" t="s">
        <v>40</v>
      </c>
      <c r="D799" t="s">
        <v>776</v>
      </c>
      <c r="E799" s="103">
        <v>2.0706582068658959</v>
      </c>
      <c r="F799" s="103">
        <v>678455</v>
      </c>
      <c r="G799" s="103">
        <v>3</v>
      </c>
      <c r="H799" t="s">
        <v>54</v>
      </c>
      <c r="I799" s="103"/>
    </row>
    <row r="800" spans="1:9" x14ac:dyDescent="0.35">
      <c r="A800" t="s">
        <v>5358</v>
      </c>
      <c r="B800" t="s">
        <v>51</v>
      </c>
      <c r="C800" t="s">
        <v>5070</v>
      </c>
      <c r="D800" t="s">
        <v>40</v>
      </c>
      <c r="E800" s="103">
        <v>0.99142941607234303</v>
      </c>
      <c r="F800" s="103">
        <v>678455</v>
      </c>
      <c r="G800" s="103">
        <v>3</v>
      </c>
      <c r="H800" t="s">
        <v>54</v>
      </c>
      <c r="I800" s="103"/>
    </row>
    <row r="801" spans="1:9" x14ac:dyDescent="0.35">
      <c r="A801" t="s">
        <v>5359</v>
      </c>
      <c r="B801" t="s">
        <v>51</v>
      </c>
      <c r="C801" t="s">
        <v>5070</v>
      </c>
      <c r="D801" t="s">
        <v>5070</v>
      </c>
      <c r="E801" s="103">
        <v>1</v>
      </c>
      <c r="F801" s="103">
        <v>678455</v>
      </c>
      <c r="G801" s="103">
        <v>3</v>
      </c>
      <c r="H801" t="s">
        <v>54</v>
      </c>
      <c r="I801" s="103"/>
    </row>
    <row r="802" spans="1:9" x14ac:dyDescent="0.35">
      <c r="A802" t="s">
        <v>5360</v>
      </c>
      <c r="B802" t="s">
        <v>51</v>
      </c>
      <c r="C802" t="s">
        <v>5070</v>
      </c>
      <c r="D802" t="s">
        <v>5071</v>
      </c>
      <c r="E802" s="103">
        <v>0.99142941607234303</v>
      </c>
      <c r="F802" s="103">
        <v>678455</v>
      </c>
      <c r="G802" s="103">
        <v>3</v>
      </c>
      <c r="H802" t="s">
        <v>54</v>
      </c>
      <c r="I802" s="103"/>
    </row>
    <row r="803" spans="1:9" x14ac:dyDescent="0.35">
      <c r="A803" t="s">
        <v>5361</v>
      </c>
      <c r="B803" t="s">
        <v>51</v>
      </c>
      <c r="C803" t="s">
        <v>5070</v>
      </c>
      <c r="D803" t="s">
        <v>5072</v>
      </c>
      <c r="E803" s="103">
        <v>0.99991123270426208</v>
      </c>
      <c r="F803" s="103">
        <v>678455</v>
      </c>
      <c r="G803" s="103">
        <v>3</v>
      </c>
      <c r="H803" t="s">
        <v>54</v>
      </c>
      <c r="I803" s="103"/>
    </row>
    <row r="804" spans="1:9" x14ac:dyDescent="0.35">
      <c r="A804" t="s">
        <v>5362</v>
      </c>
      <c r="B804" t="s">
        <v>51</v>
      </c>
      <c r="C804" t="s">
        <v>5070</v>
      </c>
      <c r="D804" t="s">
        <v>42</v>
      </c>
      <c r="E804" s="103">
        <v>0.97268404043829682</v>
      </c>
      <c r="F804" s="103">
        <v>678455</v>
      </c>
      <c r="G804" s="103">
        <v>3</v>
      </c>
      <c r="H804" t="s">
        <v>54</v>
      </c>
      <c r="I804" s="103"/>
    </row>
    <row r="805" spans="1:9" x14ac:dyDescent="0.35">
      <c r="A805" t="s">
        <v>5363</v>
      </c>
      <c r="B805" t="s">
        <v>51</v>
      </c>
      <c r="C805" t="s">
        <v>5070</v>
      </c>
      <c r="D805" t="s">
        <v>1767</v>
      </c>
      <c r="E805" s="103">
        <v>0.96599815556981372</v>
      </c>
      <c r="F805" s="103">
        <v>678455</v>
      </c>
      <c r="G805" s="103">
        <v>3</v>
      </c>
      <c r="H805" t="s">
        <v>54</v>
      </c>
      <c r="I805" s="103"/>
    </row>
    <row r="806" spans="1:9" x14ac:dyDescent="0.35">
      <c r="A806" t="s">
        <v>5364</v>
      </c>
      <c r="B806" t="s">
        <v>51</v>
      </c>
      <c r="C806" t="s">
        <v>5070</v>
      </c>
      <c r="D806" t="s">
        <v>1768</v>
      </c>
      <c r="E806" s="103">
        <v>0.42362496861776694</v>
      </c>
      <c r="F806" s="103">
        <v>678455</v>
      </c>
      <c r="G806" s="103">
        <v>3</v>
      </c>
      <c r="H806" t="s">
        <v>54</v>
      </c>
      <c r="I806" s="103"/>
    </row>
    <row r="807" spans="1:9" x14ac:dyDescent="0.35">
      <c r="A807" t="s">
        <v>5365</v>
      </c>
      <c r="B807" t="s">
        <v>51</v>
      </c>
      <c r="C807" t="s">
        <v>5070</v>
      </c>
      <c r="D807" t="s">
        <v>340</v>
      </c>
      <c r="E807" s="103">
        <v>0.94396383881412227</v>
      </c>
      <c r="F807" s="103">
        <v>678455</v>
      </c>
      <c r="G807" s="103">
        <v>3</v>
      </c>
      <c r="H807" t="s">
        <v>54</v>
      </c>
      <c r="I807" s="103"/>
    </row>
    <row r="808" spans="1:9" x14ac:dyDescent="0.35">
      <c r="A808" t="s">
        <v>5366</v>
      </c>
      <c r="B808" t="s">
        <v>51</v>
      </c>
      <c r="C808" t="s">
        <v>5070</v>
      </c>
      <c r="D808" t="s">
        <v>777</v>
      </c>
      <c r="E808" s="103">
        <v>0.89144631266082641</v>
      </c>
      <c r="F808" s="103">
        <v>678455</v>
      </c>
      <c r="G808" s="103">
        <v>3</v>
      </c>
      <c r="H808" t="s">
        <v>54</v>
      </c>
      <c r="I808" s="103"/>
    </row>
    <row r="809" spans="1:9" x14ac:dyDescent="0.35">
      <c r="A809" t="s">
        <v>5367</v>
      </c>
      <c r="B809" t="s">
        <v>51</v>
      </c>
      <c r="C809" t="s">
        <v>5070</v>
      </c>
      <c r="D809" t="s">
        <v>776</v>
      </c>
      <c r="E809" s="103">
        <v>2.052589779444244</v>
      </c>
      <c r="F809" s="103">
        <v>678455</v>
      </c>
      <c r="G809" s="103">
        <v>3</v>
      </c>
      <c r="H809" t="s">
        <v>54</v>
      </c>
      <c r="I809" s="103"/>
    </row>
    <row r="810" spans="1:9" x14ac:dyDescent="0.35">
      <c r="A810" t="s">
        <v>5368</v>
      </c>
      <c r="B810" t="s">
        <v>51</v>
      </c>
      <c r="C810" t="s">
        <v>5071</v>
      </c>
      <c r="D810" t="s">
        <v>40</v>
      </c>
      <c r="E810" s="103">
        <v>1</v>
      </c>
      <c r="F810" s="103">
        <v>678455</v>
      </c>
      <c r="G810" s="103">
        <v>3</v>
      </c>
      <c r="H810" t="s">
        <v>54</v>
      </c>
      <c r="I810" s="103"/>
    </row>
    <row r="811" spans="1:9" x14ac:dyDescent="0.35">
      <c r="A811" t="s">
        <v>5369</v>
      </c>
      <c r="B811" t="s">
        <v>51</v>
      </c>
      <c r="C811" t="s">
        <v>5071</v>
      </c>
      <c r="D811" t="s">
        <v>5070</v>
      </c>
      <c r="E811" s="103">
        <v>1.0093010744507331</v>
      </c>
      <c r="F811" s="103">
        <v>678455</v>
      </c>
      <c r="G811" s="103">
        <v>3</v>
      </c>
      <c r="H811" t="s">
        <v>54</v>
      </c>
      <c r="I811" s="103"/>
    </row>
    <row r="812" spans="1:9" x14ac:dyDescent="0.35">
      <c r="A812" t="s">
        <v>5370</v>
      </c>
      <c r="B812" t="s">
        <v>51</v>
      </c>
      <c r="C812" t="s">
        <v>5071</v>
      </c>
      <c r="D812" t="s">
        <v>5071</v>
      </c>
      <c r="E812" s="103">
        <v>1</v>
      </c>
      <c r="F812" s="103">
        <v>678455</v>
      </c>
      <c r="G812" s="103">
        <v>3</v>
      </c>
      <c r="H812" t="s">
        <v>54</v>
      </c>
      <c r="I812" s="103"/>
    </row>
    <row r="813" spans="1:9" x14ac:dyDescent="0.35">
      <c r="A813" t="s">
        <v>5371</v>
      </c>
      <c r="B813" t="s">
        <v>51</v>
      </c>
      <c r="C813" t="s">
        <v>5071</v>
      </c>
      <c r="D813" t="s">
        <v>5072</v>
      </c>
      <c r="E813" s="103">
        <v>1.0092117603817155</v>
      </c>
      <c r="F813" s="103">
        <v>678455</v>
      </c>
      <c r="G813" s="103">
        <v>3</v>
      </c>
      <c r="H813" t="s">
        <v>54</v>
      </c>
      <c r="I813" s="103"/>
    </row>
    <row r="814" spans="1:9" x14ac:dyDescent="0.35">
      <c r="A814" t="s">
        <v>5372</v>
      </c>
      <c r="B814" t="s">
        <v>51</v>
      </c>
      <c r="C814" t="s">
        <v>5071</v>
      </c>
      <c r="D814" t="s">
        <v>42</v>
      </c>
      <c r="E814" s="103">
        <v>0.98170570514219246</v>
      </c>
      <c r="F814" s="103">
        <v>678455</v>
      </c>
      <c r="G814" s="103">
        <v>3</v>
      </c>
      <c r="H814" t="s">
        <v>54</v>
      </c>
      <c r="I814" s="103"/>
    </row>
    <row r="815" spans="1:9" x14ac:dyDescent="0.35">
      <c r="A815" t="s">
        <v>5373</v>
      </c>
      <c r="B815" t="s">
        <v>51</v>
      </c>
      <c r="C815" t="s">
        <v>5071</v>
      </c>
      <c r="D815" t="s">
        <v>1767</v>
      </c>
      <c r="E815" s="103">
        <v>0.97496451336031886</v>
      </c>
      <c r="F815" s="103">
        <v>678455</v>
      </c>
      <c r="G815" s="103">
        <v>3</v>
      </c>
      <c r="H815" t="s">
        <v>54</v>
      </c>
      <c r="I815" s="103"/>
    </row>
    <row r="816" spans="1:9" x14ac:dyDescent="0.35">
      <c r="A816" t="s">
        <v>5374</v>
      </c>
      <c r="B816" t="s">
        <v>51</v>
      </c>
      <c r="C816" t="s">
        <v>5071</v>
      </c>
      <c r="D816" t="s">
        <v>1768</v>
      </c>
      <c r="E816" s="103">
        <v>0.42646634341235773</v>
      </c>
      <c r="F816" s="103">
        <v>678455</v>
      </c>
      <c r="G816" s="103">
        <v>3</v>
      </c>
      <c r="H816" t="s">
        <v>54</v>
      </c>
      <c r="I816" s="103"/>
    </row>
    <row r="817" spans="1:9" x14ac:dyDescent="0.35">
      <c r="A817" t="s">
        <v>5375</v>
      </c>
      <c r="B817" t="s">
        <v>51</v>
      </c>
      <c r="C817" t="s">
        <v>5071</v>
      </c>
      <c r="D817" t="s">
        <v>340</v>
      </c>
      <c r="E817" s="103">
        <v>0.9528044235104105</v>
      </c>
      <c r="F817" s="103">
        <v>678455</v>
      </c>
      <c r="G817" s="103">
        <v>3</v>
      </c>
      <c r="H817" t="s">
        <v>54</v>
      </c>
      <c r="I817" s="103"/>
    </row>
    <row r="818" spans="1:9" x14ac:dyDescent="0.35">
      <c r="A818" t="s">
        <v>5376</v>
      </c>
      <c r="B818" t="s">
        <v>51</v>
      </c>
      <c r="C818" t="s">
        <v>5071</v>
      </c>
      <c r="D818" t="s">
        <v>777</v>
      </c>
      <c r="E818" s="103">
        <v>0.89922882601332288</v>
      </c>
      <c r="F818" s="103">
        <v>678455</v>
      </c>
      <c r="G818" s="103">
        <v>3</v>
      </c>
      <c r="H818" t="s">
        <v>54</v>
      </c>
      <c r="I818" s="103"/>
    </row>
    <row r="819" spans="1:9" x14ac:dyDescent="0.35">
      <c r="A819" t="s">
        <v>5377</v>
      </c>
      <c r="B819" t="s">
        <v>51</v>
      </c>
      <c r="C819" t="s">
        <v>5071</v>
      </c>
      <c r="D819" t="s">
        <v>776</v>
      </c>
      <c r="E819" s="103">
        <v>2.0706582068658959</v>
      </c>
      <c r="F819" s="103">
        <v>678455</v>
      </c>
      <c r="G819" s="103">
        <v>3</v>
      </c>
      <c r="H819" t="s">
        <v>54</v>
      </c>
      <c r="I819" s="103"/>
    </row>
    <row r="820" spans="1:9" x14ac:dyDescent="0.35">
      <c r="A820" t="s">
        <v>5381</v>
      </c>
      <c r="B820" t="s">
        <v>51</v>
      </c>
      <c r="C820" t="s">
        <v>5072</v>
      </c>
      <c r="D820" t="s">
        <v>40</v>
      </c>
      <c r="E820" s="103">
        <v>0.99151818336808073</v>
      </c>
      <c r="F820" s="103">
        <v>678455</v>
      </c>
      <c r="G820" s="103">
        <v>3</v>
      </c>
      <c r="H820" t="s">
        <v>54</v>
      </c>
      <c r="I820" s="103"/>
    </row>
    <row r="821" spans="1:9" x14ac:dyDescent="0.35">
      <c r="A821" t="s">
        <v>5382</v>
      </c>
      <c r="B821" t="s">
        <v>51</v>
      </c>
      <c r="C821" t="s">
        <v>5072</v>
      </c>
      <c r="D821" t="s">
        <v>5070</v>
      </c>
      <c r="E821" s="103">
        <v>1.0000893140690177</v>
      </c>
      <c r="F821" s="103">
        <v>678455</v>
      </c>
      <c r="G821" s="103">
        <v>3</v>
      </c>
      <c r="H821" t="s">
        <v>54</v>
      </c>
      <c r="I821" s="103"/>
    </row>
    <row r="822" spans="1:9" x14ac:dyDescent="0.35">
      <c r="A822" t="s">
        <v>5383</v>
      </c>
      <c r="B822" t="s">
        <v>51</v>
      </c>
      <c r="C822" t="s">
        <v>5072</v>
      </c>
      <c r="D822" t="s">
        <v>5071</v>
      </c>
      <c r="E822" s="103">
        <v>0.99151818336808073</v>
      </c>
      <c r="F822" s="103">
        <v>678455</v>
      </c>
      <c r="G822" s="103">
        <v>3</v>
      </c>
      <c r="H822" t="s">
        <v>54</v>
      </c>
      <c r="I822" s="103"/>
    </row>
    <row r="823" spans="1:9" x14ac:dyDescent="0.35">
      <c r="A823" t="s">
        <v>5384</v>
      </c>
      <c r="B823" t="s">
        <v>51</v>
      </c>
      <c r="C823" t="s">
        <v>5072</v>
      </c>
      <c r="D823" t="s">
        <v>5072</v>
      </c>
      <c r="E823" s="103">
        <v>1</v>
      </c>
      <c r="F823" s="103">
        <v>678455</v>
      </c>
      <c r="G823" s="103">
        <v>3</v>
      </c>
      <c r="H823" t="s">
        <v>54</v>
      </c>
      <c r="I823" s="103"/>
    </row>
    <row r="824" spans="1:9" x14ac:dyDescent="0.35">
      <c r="A824" t="s">
        <v>5385</v>
      </c>
      <c r="B824" t="s">
        <v>51</v>
      </c>
      <c r="C824" t="s">
        <v>5072</v>
      </c>
      <c r="D824" t="s">
        <v>42</v>
      </c>
      <c r="E824" s="103">
        <v>0.97277127368317462</v>
      </c>
      <c r="F824" s="103">
        <v>678455</v>
      </c>
      <c r="G824" s="103">
        <v>3</v>
      </c>
      <c r="H824" t="s">
        <v>54</v>
      </c>
      <c r="I824" s="103"/>
    </row>
    <row r="825" spans="1:9" x14ac:dyDescent="0.35">
      <c r="A825" t="s">
        <v>5386</v>
      </c>
      <c r="B825" t="s">
        <v>51</v>
      </c>
      <c r="C825" t="s">
        <v>5072</v>
      </c>
      <c r="D825" t="s">
        <v>1767</v>
      </c>
      <c r="E825" s="103">
        <v>0.96608513949690411</v>
      </c>
      <c r="F825" s="103">
        <v>678455</v>
      </c>
      <c r="G825" s="103">
        <v>3</v>
      </c>
      <c r="H825" t="s">
        <v>54</v>
      </c>
      <c r="I825" s="103"/>
    </row>
    <row r="826" spans="1:9" x14ac:dyDescent="0.35">
      <c r="A826" t="s">
        <v>5387</v>
      </c>
      <c r="B826" t="s">
        <v>51</v>
      </c>
      <c r="C826" t="s">
        <v>5072</v>
      </c>
      <c r="D826" t="s">
        <v>1768</v>
      </c>
      <c r="E826" s="103">
        <v>0.42366477195823232</v>
      </c>
      <c r="F826" s="103">
        <v>678455</v>
      </c>
      <c r="G826" s="103">
        <v>3</v>
      </c>
      <c r="H826" t="s">
        <v>54</v>
      </c>
      <c r="I826" s="103"/>
    </row>
    <row r="827" spans="1:9" x14ac:dyDescent="0.35">
      <c r="A827" t="s">
        <v>5388</v>
      </c>
      <c r="B827" t="s">
        <v>51</v>
      </c>
      <c r="C827" t="s">
        <v>5072</v>
      </c>
      <c r="D827" t="s">
        <v>340</v>
      </c>
      <c r="E827" s="103">
        <v>0.94404829199024864</v>
      </c>
      <c r="F827" s="103">
        <v>678455</v>
      </c>
      <c r="G827" s="103">
        <v>3</v>
      </c>
      <c r="H827" t="s">
        <v>54</v>
      </c>
      <c r="I827" s="103"/>
    </row>
    <row r="828" spans="1:9" x14ac:dyDescent="0.35">
      <c r="A828" t="s">
        <v>5389</v>
      </c>
      <c r="B828" t="s">
        <v>51</v>
      </c>
      <c r="C828" t="s">
        <v>5072</v>
      </c>
      <c r="D828" t="s">
        <v>777</v>
      </c>
      <c r="E828" s="103">
        <v>0.89152632355989103</v>
      </c>
      <c r="F828" s="103">
        <v>678455</v>
      </c>
      <c r="G828" s="103">
        <v>3</v>
      </c>
      <c r="H828" t="s">
        <v>54</v>
      </c>
      <c r="I828" s="103"/>
    </row>
    <row r="829" spans="1:9" x14ac:dyDescent="0.35">
      <c r="A829" t="s">
        <v>5390</v>
      </c>
      <c r="B829" t="s">
        <v>51</v>
      </c>
      <c r="C829" t="s">
        <v>5072</v>
      </c>
      <c r="D829" t="s">
        <v>776</v>
      </c>
      <c r="E829" s="103">
        <v>2.0527777928162516</v>
      </c>
      <c r="F829" s="103">
        <v>678455</v>
      </c>
      <c r="G829" s="103">
        <v>3</v>
      </c>
      <c r="H829" t="s">
        <v>54</v>
      </c>
      <c r="I829" s="103"/>
    </row>
    <row r="830" spans="1:9" x14ac:dyDescent="0.35">
      <c r="A830" t="s">
        <v>852</v>
      </c>
      <c r="B830" t="s">
        <v>51</v>
      </c>
      <c r="C830" t="s">
        <v>42</v>
      </c>
      <c r="D830" t="s">
        <v>40</v>
      </c>
      <c r="E830" s="103">
        <v>1.0199958767251309</v>
      </c>
      <c r="F830" s="103">
        <v>678455</v>
      </c>
      <c r="G830" s="103">
        <v>3</v>
      </c>
      <c r="H830" t="s">
        <v>54</v>
      </c>
      <c r="I830" s="103"/>
    </row>
    <row r="831" spans="1:9" x14ac:dyDescent="0.35">
      <c r="A831" t="s">
        <v>5391</v>
      </c>
      <c r="B831" t="s">
        <v>51</v>
      </c>
      <c r="C831" t="s">
        <v>42</v>
      </c>
      <c r="D831" t="s">
        <v>5070</v>
      </c>
      <c r="E831" s="103">
        <v>1.0288372697348369</v>
      </c>
      <c r="F831" s="103">
        <v>678455</v>
      </c>
      <c r="G831" s="103">
        <v>3</v>
      </c>
      <c r="H831" t="s">
        <v>54</v>
      </c>
      <c r="I831" s="103"/>
    </row>
    <row r="832" spans="1:9" x14ac:dyDescent="0.35">
      <c r="A832" t="s">
        <v>5392</v>
      </c>
      <c r="B832" t="s">
        <v>51</v>
      </c>
      <c r="C832" t="s">
        <v>42</v>
      </c>
      <c r="D832" t="s">
        <v>5071</v>
      </c>
      <c r="E832" s="103">
        <v>1.0199958767251309</v>
      </c>
      <c r="F832" s="103">
        <v>678455</v>
      </c>
      <c r="G832" s="103">
        <v>3</v>
      </c>
      <c r="H832" t="s">
        <v>54</v>
      </c>
      <c r="I832" s="103"/>
    </row>
    <row r="833" spans="1:9" x14ac:dyDescent="0.35">
      <c r="A833" t="s">
        <v>5393</v>
      </c>
      <c r="B833" t="s">
        <v>51</v>
      </c>
      <c r="C833" t="s">
        <v>42</v>
      </c>
      <c r="D833" t="s">
        <v>5072</v>
      </c>
      <c r="E833" s="103">
        <v>1.0287463539559785</v>
      </c>
      <c r="F833" s="103">
        <v>678455</v>
      </c>
      <c r="G833" s="103">
        <v>3</v>
      </c>
      <c r="H833" t="s">
        <v>54</v>
      </c>
      <c r="I833" s="103"/>
    </row>
    <row r="834" spans="1:9" x14ac:dyDescent="0.35">
      <c r="A834" t="s">
        <v>850</v>
      </c>
      <c r="B834" t="s">
        <v>51</v>
      </c>
      <c r="C834" t="s">
        <v>42</v>
      </c>
      <c r="D834" t="s">
        <v>42</v>
      </c>
      <c r="E834" s="103">
        <v>1</v>
      </c>
      <c r="F834" s="103">
        <v>678455</v>
      </c>
      <c r="G834" s="103">
        <v>3</v>
      </c>
      <c r="H834" t="s">
        <v>54</v>
      </c>
      <c r="I834" s="103"/>
    </row>
    <row r="835" spans="1:9" x14ac:dyDescent="0.35">
      <c r="A835" t="s">
        <v>1857</v>
      </c>
      <c r="B835" t="s">
        <v>51</v>
      </c>
      <c r="C835" t="s">
        <v>42</v>
      </c>
      <c r="D835" t="s">
        <v>1767</v>
      </c>
      <c r="E835" s="103">
        <v>0.99308429311923729</v>
      </c>
      <c r="F835" s="103">
        <v>678455</v>
      </c>
      <c r="G835" s="103">
        <v>3</v>
      </c>
      <c r="H835" t="s">
        <v>54</v>
      </c>
      <c r="I835" s="103"/>
    </row>
    <row r="836" spans="1:9" x14ac:dyDescent="0.35">
      <c r="A836" t="s">
        <v>1858</v>
      </c>
      <c r="B836" t="s">
        <v>51</v>
      </c>
      <c r="C836" t="s">
        <v>42</v>
      </c>
      <c r="D836" t="s">
        <v>1768</v>
      </c>
      <c r="E836" s="103">
        <v>0.43272899229040701</v>
      </c>
      <c r="F836" s="103">
        <v>678455</v>
      </c>
      <c r="G836" s="103">
        <v>3</v>
      </c>
      <c r="H836" t="s">
        <v>54</v>
      </c>
      <c r="I836" s="103"/>
    </row>
    <row r="837" spans="1:9" x14ac:dyDescent="0.35">
      <c r="A837" t="s">
        <v>851</v>
      </c>
      <c r="B837" t="s">
        <v>51</v>
      </c>
      <c r="C837" t="s">
        <v>42</v>
      </c>
      <c r="D837" t="s">
        <v>340</v>
      </c>
      <c r="E837" s="103">
        <v>0.97114864774006526</v>
      </c>
      <c r="F837" s="103">
        <v>678455</v>
      </c>
      <c r="G837" s="103">
        <v>3</v>
      </c>
      <c r="H837" t="s">
        <v>54</v>
      </c>
      <c r="I837" s="103"/>
    </row>
    <row r="838" spans="1:9" x14ac:dyDescent="0.35">
      <c r="A838" t="s">
        <v>506</v>
      </c>
      <c r="B838" t="s">
        <v>51</v>
      </c>
      <c r="C838" t="s">
        <v>42</v>
      </c>
      <c r="D838" t="s">
        <v>777</v>
      </c>
      <c r="E838" s="103">
        <v>0.9167004791149963</v>
      </c>
      <c r="F838" s="103">
        <v>678455</v>
      </c>
      <c r="G838" s="103">
        <v>3</v>
      </c>
      <c r="H838" t="s">
        <v>54</v>
      </c>
      <c r="I838" s="103"/>
    </row>
    <row r="839" spans="1:9" x14ac:dyDescent="0.35">
      <c r="A839" t="s">
        <v>510</v>
      </c>
      <c r="B839" t="s">
        <v>51</v>
      </c>
      <c r="C839" t="s">
        <v>42</v>
      </c>
      <c r="D839" t="s">
        <v>776</v>
      </c>
      <c r="E839" s="103">
        <v>2.1109511496361826</v>
      </c>
      <c r="F839" s="103">
        <v>678455</v>
      </c>
      <c r="G839" s="103">
        <v>3</v>
      </c>
      <c r="H839" t="s">
        <v>54</v>
      </c>
      <c r="I839" s="103"/>
    </row>
    <row r="840" spans="1:9" x14ac:dyDescent="0.35">
      <c r="A840" t="s">
        <v>1859</v>
      </c>
      <c r="B840" t="s">
        <v>51</v>
      </c>
      <c r="C840" t="s">
        <v>1767</v>
      </c>
      <c r="D840" t="s">
        <v>40</v>
      </c>
      <c r="E840" s="103">
        <v>1.0273522690687391</v>
      </c>
      <c r="F840" s="103">
        <v>678455</v>
      </c>
      <c r="G840" s="103">
        <v>3</v>
      </c>
      <c r="H840" t="s">
        <v>54</v>
      </c>
      <c r="I840" s="103"/>
    </row>
    <row r="841" spans="1:9" x14ac:dyDescent="0.35">
      <c r="A841" t="s">
        <v>5394</v>
      </c>
      <c r="B841" t="s">
        <v>51</v>
      </c>
      <c r="C841" t="s">
        <v>1767</v>
      </c>
      <c r="D841" t="s">
        <v>5070</v>
      </c>
      <c r="E841" s="103">
        <v>1.0362504409716378</v>
      </c>
      <c r="F841" s="103">
        <v>678455</v>
      </c>
      <c r="G841" s="103">
        <v>3</v>
      </c>
      <c r="H841" t="s">
        <v>54</v>
      </c>
      <c r="I841" s="103"/>
    </row>
    <row r="842" spans="1:9" x14ac:dyDescent="0.35">
      <c r="A842" t="s">
        <v>5395</v>
      </c>
      <c r="B842" t="s">
        <v>51</v>
      </c>
      <c r="C842" t="s">
        <v>1767</v>
      </c>
      <c r="D842" t="s">
        <v>5071</v>
      </c>
      <c r="E842" s="103">
        <v>1.0273522690687391</v>
      </c>
      <c r="F842" s="103">
        <v>678455</v>
      </c>
      <c r="G842" s="103">
        <v>3</v>
      </c>
      <c r="H842" t="s">
        <v>54</v>
      </c>
      <c r="I842" s="103"/>
    </row>
    <row r="843" spans="1:9" x14ac:dyDescent="0.35">
      <c r="A843" t="s">
        <v>5396</v>
      </c>
      <c r="B843" t="s">
        <v>51</v>
      </c>
      <c r="C843" t="s">
        <v>1767</v>
      </c>
      <c r="D843" t="s">
        <v>5072</v>
      </c>
      <c r="E843" s="103">
        <v>1.036159265348211</v>
      </c>
      <c r="F843" s="103">
        <v>678455</v>
      </c>
      <c r="G843" s="103">
        <v>3</v>
      </c>
      <c r="H843" t="s">
        <v>54</v>
      </c>
      <c r="I843" s="103"/>
    </row>
    <row r="844" spans="1:9" x14ac:dyDescent="0.35">
      <c r="A844" t="s">
        <v>1860</v>
      </c>
      <c r="B844" t="s">
        <v>51</v>
      </c>
      <c r="C844" t="s">
        <v>1767</v>
      </c>
      <c r="D844" t="s">
        <v>42</v>
      </c>
      <c r="E844" s="103">
        <v>1.0071614945601595</v>
      </c>
      <c r="F844" s="103">
        <v>678455</v>
      </c>
      <c r="G844" s="103">
        <v>3</v>
      </c>
      <c r="H844" t="s">
        <v>54</v>
      </c>
      <c r="I844" s="103"/>
    </row>
    <row r="845" spans="1:9" x14ac:dyDescent="0.35">
      <c r="A845" t="s">
        <v>1861</v>
      </c>
      <c r="B845" t="s">
        <v>51</v>
      </c>
      <c r="C845" t="s">
        <v>1767</v>
      </c>
      <c r="D845" t="s">
        <v>1767</v>
      </c>
      <c r="E845" s="103">
        <v>1</v>
      </c>
      <c r="F845" s="103">
        <v>678455</v>
      </c>
      <c r="G845" s="103">
        <v>3</v>
      </c>
      <c r="H845" t="s">
        <v>54</v>
      </c>
      <c r="I845" s="103"/>
    </row>
    <row r="846" spans="1:9" x14ac:dyDescent="0.35">
      <c r="A846" t="s">
        <v>1862</v>
      </c>
      <c r="B846" t="s">
        <v>51</v>
      </c>
      <c r="C846" t="s">
        <v>1767</v>
      </c>
      <c r="D846" t="s">
        <v>1768</v>
      </c>
      <c r="E846" s="103">
        <v>0.43535519102309939</v>
      </c>
      <c r="F846" s="103">
        <v>678455</v>
      </c>
      <c r="G846" s="103">
        <v>3</v>
      </c>
      <c r="H846" t="s">
        <v>54</v>
      </c>
      <c r="I846" s="103"/>
    </row>
    <row r="847" spans="1:9" x14ac:dyDescent="0.35">
      <c r="A847" t="s">
        <v>1863</v>
      </c>
      <c r="B847" t="s">
        <v>51</v>
      </c>
      <c r="C847" t="s">
        <v>1767</v>
      </c>
      <c r="D847" t="s">
        <v>340</v>
      </c>
      <c r="E847" s="103">
        <v>0.9780707017053627</v>
      </c>
      <c r="F847" s="103">
        <v>678455</v>
      </c>
      <c r="G847" s="103">
        <v>3</v>
      </c>
      <c r="H847" t="s">
        <v>54</v>
      </c>
      <c r="I847" s="103"/>
    </row>
    <row r="848" spans="1:9" x14ac:dyDescent="0.35">
      <c r="A848" t="s">
        <v>1864</v>
      </c>
      <c r="B848" t="s">
        <v>51</v>
      </c>
      <c r="C848" t="s">
        <v>1767</v>
      </c>
      <c r="D848" t="s">
        <v>777</v>
      </c>
      <c r="E848" s="103">
        <v>0.92258373647070724</v>
      </c>
      <c r="F848" s="103">
        <v>678455</v>
      </c>
      <c r="G848" s="103">
        <v>3</v>
      </c>
      <c r="H848" t="s">
        <v>54</v>
      </c>
      <c r="I848" s="103"/>
    </row>
    <row r="849" spans="1:9" x14ac:dyDescent="0.35">
      <c r="A849" t="s">
        <v>1865</v>
      </c>
      <c r="B849" t="s">
        <v>51</v>
      </c>
      <c r="C849" t="s">
        <v>1767</v>
      </c>
      <c r="D849" t="s">
        <v>776</v>
      </c>
      <c r="E849" s="103">
        <v>2.1256196409242971</v>
      </c>
      <c r="F849" s="103">
        <v>678455</v>
      </c>
      <c r="G849" s="103">
        <v>3</v>
      </c>
      <c r="H849" t="s">
        <v>54</v>
      </c>
      <c r="I849" s="103"/>
    </row>
    <row r="850" spans="1:9" x14ac:dyDescent="0.35">
      <c r="A850" t="s">
        <v>1866</v>
      </c>
      <c r="B850" t="s">
        <v>51</v>
      </c>
      <c r="C850" t="s">
        <v>1768</v>
      </c>
      <c r="D850" t="s">
        <v>40</v>
      </c>
      <c r="E850" s="103">
        <v>2.7040845898793635</v>
      </c>
      <c r="F850" s="103">
        <v>678455</v>
      </c>
      <c r="G850" s="103">
        <v>3</v>
      </c>
      <c r="H850" t="s">
        <v>54</v>
      </c>
      <c r="I850" s="103"/>
    </row>
    <row r="851" spans="1:9" x14ac:dyDescent="0.35">
      <c r="A851" t="s">
        <v>5397</v>
      </c>
      <c r="B851" t="s">
        <v>51</v>
      </c>
      <c r="C851" t="s">
        <v>1768</v>
      </c>
      <c r="D851" t="s">
        <v>5070</v>
      </c>
      <c r="E851" s="103">
        <v>2.7357479483313947</v>
      </c>
      <c r="F851" s="103">
        <v>678455</v>
      </c>
      <c r="G851" s="103">
        <v>3</v>
      </c>
      <c r="H851" t="s">
        <v>54</v>
      </c>
      <c r="I851" s="103"/>
    </row>
    <row r="852" spans="1:9" x14ac:dyDescent="0.35">
      <c r="A852" t="s">
        <v>5398</v>
      </c>
      <c r="B852" t="s">
        <v>51</v>
      </c>
      <c r="C852" t="s">
        <v>1768</v>
      </c>
      <c r="D852" t="s">
        <v>5071</v>
      </c>
      <c r="E852" s="103">
        <v>2.7040845898793635</v>
      </c>
      <c r="F852" s="103">
        <v>678455</v>
      </c>
      <c r="G852" s="103">
        <v>3</v>
      </c>
      <c r="H852" t="s">
        <v>54</v>
      </c>
      <c r="I852" s="103"/>
    </row>
    <row r="853" spans="1:9" x14ac:dyDescent="0.35">
      <c r="A853" t="s">
        <v>5399</v>
      </c>
      <c r="B853" t="s">
        <v>51</v>
      </c>
      <c r="C853" t="s">
        <v>1768</v>
      </c>
      <c r="D853" t="s">
        <v>5072</v>
      </c>
      <c r="E853" s="103">
        <v>2.7355332058908992</v>
      </c>
      <c r="F853" s="103">
        <v>678455</v>
      </c>
      <c r="G853" s="103">
        <v>3</v>
      </c>
      <c r="H853" t="s">
        <v>54</v>
      </c>
      <c r="I853" s="103"/>
    </row>
    <row r="854" spans="1:9" x14ac:dyDescent="0.35">
      <c r="A854" t="s">
        <v>1867</v>
      </c>
      <c r="B854" t="s">
        <v>51</v>
      </c>
      <c r="C854" t="s">
        <v>1768</v>
      </c>
      <c r="D854" t="s">
        <v>42</v>
      </c>
      <c r="E854" s="103">
        <v>2.6407226355313869</v>
      </c>
      <c r="F854" s="103">
        <v>678455</v>
      </c>
      <c r="G854" s="103">
        <v>3</v>
      </c>
      <c r="H854" t="s">
        <v>54</v>
      </c>
      <c r="I854" s="103"/>
    </row>
    <row r="855" spans="1:9" x14ac:dyDescent="0.35">
      <c r="A855" t="s">
        <v>1868</v>
      </c>
      <c r="B855" t="s">
        <v>51</v>
      </c>
      <c r="C855" t="s">
        <v>1768</v>
      </c>
      <c r="D855" t="s">
        <v>1767</v>
      </c>
      <c r="E855" s="103">
        <v>2.6197144758561524</v>
      </c>
      <c r="F855" s="103">
        <v>678455</v>
      </c>
      <c r="G855" s="103">
        <v>3</v>
      </c>
      <c r="H855" t="s">
        <v>54</v>
      </c>
      <c r="I855" s="103"/>
    </row>
    <row r="856" spans="1:9" x14ac:dyDescent="0.35">
      <c r="A856" t="s">
        <v>1869</v>
      </c>
      <c r="B856" t="s">
        <v>51</v>
      </c>
      <c r="C856" t="s">
        <v>1768</v>
      </c>
      <c r="D856" t="s">
        <v>1768</v>
      </c>
      <c r="E856" s="103">
        <v>1</v>
      </c>
      <c r="F856" s="103">
        <v>678455</v>
      </c>
      <c r="G856" s="103">
        <v>3</v>
      </c>
      <c r="H856" t="s">
        <v>54</v>
      </c>
      <c r="I856" s="103"/>
    </row>
    <row r="857" spans="1:9" x14ac:dyDescent="0.35">
      <c r="A857" t="s">
        <v>1870</v>
      </c>
      <c r="B857" t="s">
        <v>51</v>
      </c>
      <c r="C857" t="s">
        <v>1768</v>
      </c>
      <c r="D857" t="s">
        <v>340</v>
      </c>
      <c r="E857" s="103">
        <v>2.5876353807896271</v>
      </c>
      <c r="F857" s="103">
        <v>678455</v>
      </c>
      <c r="G857" s="103">
        <v>3</v>
      </c>
      <c r="H857" t="s">
        <v>54</v>
      </c>
      <c r="I857" s="103"/>
    </row>
    <row r="858" spans="1:9" x14ac:dyDescent="0.35">
      <c r="A858" t="s">
        <v>1871</v>
      </c>
      <c r="B858" t="s">
        <v>51</v>
      </c>
      <c r="C858" t="s">
        <v>1768</v>
      </c>
      <c r="D858" t="s">
        <v>777</v>
      </c>
      <c r="E858" s="103">
        <v>2.4029877472295902</v>
      </c>
      <c r="F858" s="103">
        <v>678455</v>
      </c>
      <c r="G858" s="103">
        <v>3</v>
      </c>
      <c r="H858" t="s">
        <v>54</v>
      </c>
      <c r="I858" s="103"/>
    </row>
    <row r="859" spans="1:9" x14ac:dyDescent="0.35">
      <c r="A859" t="s">
        <v>1872</v>
      </c>
      <c r="B859" t="s">
        <v>51</v>
      </c>
      <c r="C859" t="s">
        <v>1768</v>
      </c>
      <c r="D859" t="s">
        <v>776</v>
      </c>
      <c r="E859" s="103">
        <v>5.5627050391670894</v>
      </c>
      <c r="F859" s="103">
        <v>678455</v>
      </c>
      <c r="G859" s="103">
        <v>3</v>
      </c>
      <c r="H859" t="s">
        <v>54</v>
      </c>
      <c r="I859" s="103"/>
    </row>
    <row r="860" spans="1:9" x14ac:dyDescent="0.35">
      <c r="A860" t="s">
        <v>1156</v>
      </c>
      <c r="B860" t="s">
        <v>51</v>
      </c>
      <c r="C860" t="s">
        <v>58</v>
      </c>
      <c r="D860" t="s">
        <v>40</v>
      </c>
      <c r="E860" s="103">
        <v>0</v>
      </c>
      <c r="F860" s="103">
        <v>678455</v>
      </c>
      <c r="G860" s="103">
        <v>3</v>
      </c>
      <c r="H860" t="s">
        <v>54</v>
      </c>
      <c r="I860" s="103"/>
    </row>
    <row r="861" spans="1:9" x14ac:dyDescent="0.35">
      <c r="A861" t="s">
        <v>5378</v>
      </c>
      <c r="B861" t="s">
        <v>51</v>
      </c>
      <c r="C861" t="s">
        <v>58</v>
      </c>
      <c r="D861" t="s">
        <v>5070</v>
      </c>
      <c r="E861" s="103">
        <v>0</v>
      </c>
      <c r="F861" s="103">
        <v>678455</v>
      </c>
      <c r="G861" s="103">
        <v>3</v>
      </c>
      <c r="H861" t="s">
        <v>54</v>
      </c>
      <c r="I861" s="103"/>
    </row>
    <row r="862" spans="1:9" x14ac:dyDescent="0.35">
      <c r="A862" t="s">
        <v>5379</v>
      </c>
      <c r="B862" t="s">
        <v>51</v>
      </c>
      <c r="C862" t="s">
        <v>58</v>
      </c>
      <c r="D862" t="s">
        <v>5071</v>
      </c>
      <c r="E862" s="103">
        <v>0</v>
      </c>
      <c r="F862" s="103">
        <v>678455</v>
      </c>
      <c r="G862" s="103">
        <v>3</v>
      </c>
      <c r="H862" t="s">
        <v>54</v>
      </c>
      <c r="I862" s="103"/>
    </row>
    <row r="863" spans="1:9" x14ac:dyDescent="0.35">
      <c r="A863" t="s">
        <v>5380</v>
      </c>
      <c r="B863" t="s">
        <v>51</v>
      </c>
      <c r="C863" t="s">
        <v>58</v>
      </c>
      <c r="D863" t="s">
        <v>5072</v>
      </c>
      <c r="E863" s="103">
        <v>0</v>
      </c>
      <c r="F863" s="103">
        <v>678455</v>
      </c>
      <c r="G863" s="103">
        <v>3</v>
      </c>
      <c r="H863" t="s">
        <v>54</v>
      </c>
      <c r="I863" s="103"/>
    </row>
    <row r="864" spans="1:9" x14ac:dyDescent="0.35">
      <c r="A864" t="s">
        <v>1157</v>
      </c>
      <c r="B864" t="s">
        <v>51</v>
      </c>
      <c r="C864" t="s">
        <v>58</v>
      </c>
      <c r="D864" t="s">
        <v>42</v>
      </c>
      <c r="E864" s="103">
        <v>0</v>
      </c>
      <c r="F864" s="103">
        <v>678455</v>
      </c>
      <c r="G864" s="103">
        <v>3</v>
      </c>
      <c r="H864" t="s">
        <v>54</v>
      </c>
      <c r="I864" s="103"/>
    </row>
    <row r="865" spans="1:9" x14ac:dyDescent="0.35">
      <c r="A865" t="s">
        <v>1877</v>
      </c>
      <c r="B865" t="s">
        <v>51</v>
      </c>
      <c r="C865" t="s">
        <v>58</v>
      </c>
      <c r="D865" t="s">
        <v>1767</v>
      </c>
      <c r="E865" s="103">
        <v>0</v>
      </c>
      <c r="F865" s="103">
        <v>678455</v>
      </c>
      <c r="G865" s="103">
        <v>3</v>
      </c>
      <c r="H865" t="s">
        <v>54</v>
      </c>
      <c r="I865" s="103"/>
    </row>
    <row r="866" spans="1:9" x14ac:dyDescent="0.35">
      <c r="A866" t="s">
        <v>1878</v>
      </c>
      <c r="B866" t="s">
        <v>51</v>
      </c>
      <c r="C866" t="s">
        <v>58</v>
      </c>
      <c r="D866" t="s">
        <v>1768</v>
      </c>
      <c r="E866" s="103">
        <v>0</v>
      </c>
      <c r="F866" s="103">
        <v>678455</v>
      </c>
      <c r="G866" s="103">
        <v>3</v>
      </c>
      <c r="H866" t="s">
        <v>54</v>
      </c>
      <c r="I866" s="103"/>
    </row>
    <row r="867" spans="1:9" x14ac:dyDescent="0.35">
      <c r="A867" t="s">
        <v>1158</v>
      </c>
      <c r="B867" t="s">
        <v>51</v>
      </c>
      <c r="C867" t="s">
        <v>58</v>
      </c>
      <c r="D867" t="s">
        <v>340</v>
      </c>
      <c r="E867" s="103">
        <v>0</v>
      </c>
      <c r="F867" s="103">
        <v>678455</v>
      </c>
      <c r="G867" s="103">
        <v>3</v>
      </c>
      <c r="H867" t="s">
        <v>54</v>
      </c>
      <c r="I867" s="103"/>
    </row>
    <row r="868" spans="1:9" x14ac:dyDescent="0.35">
      <c r="A868" t="s">
        <v>1159</v>
      </c>
      <c r="B868" t="s">
        <v>51</v>
      </c>
      <c r="C868" t="s">
        <v>58</v>
      </c>
      <c r="D868" t="s">
        <v>777</v>
      </c>
      <c r="E868" s="103">
        <v>0</v>
      </c>
      <c r="F868" s="103">
        <v>678455</v>
      </c>
      <c r="G868" s="103">
        <v>3</v>
      </c>
      <c r="H868" t="s">
        <v>54</v>
      </c>
      <c r="I868" s="103"/>
    </row>
    <row r="869" spans="1:9" x14ac:dyDescent="0.35">
      <c r="A869" t="s">
        <v>1160</v>
      </c>
      <c r="B869" t="s">
        <v>51</v>
      </c>
      <c r="C869" t="s">
        <v>58</v>
      </c>
      <c r="D869" t="s">
        <v>776</v>
      </c>
      <c r="E869" s="103">
        <v>0</v>
      </c>
      <c r="F869" s="103">
        <v>678455</v>
      </c>
      <c r="G869" s="103">
        <v>3</v>
      </c>
      <c r="H869" t="s">
        <v>54</v>
      </c>
      <c r="I869" s="103"/>
    </row>
    <row r="870" spans="1:9" x14ac:dyDescent="0.35">
      <c r="A870" t="s">
        <v>855</v>
      </c>
      <c r="B870" t="s">
        <v>51</v>
      </c>
      <c r="C870" t="s">
        <v>340</v>
      </c>
      <c r="D870" t="s">
        <v>40</v>
      </c>
      <c r="E870" s="103">
        <v>1.0703793709597755</v>
      </c>
      <c r="F870" s="103">
        <v>678455</v>
      </c>
      <c r="G870" s="103">
        <v>3</v>
      </c>
      <c r="H870" t="s">
        <v>54</v>
      </c>
      <c r="I870" s="103"/>
    </row>
    <row r="871" spans="1:9" x14ac:dyDescent="0.35">
      <c r="A871" t="s">
        <v>5400</v>
      </c>
      <c r="B871" t="s">
        <v>51</v>
      </c>
      <c r="C871" t="s">
        <v>340</v>
      </c>
      <c r="D871" t="s">
        <v>5070</v>
      </c>
      <c r="E871" s="103">
        <v>1.0795248648024971</v>
      </c>
      <c r="F871" s="103">
        <v>678455</v>
      </c>
      <c r="G871" s="103">
        <v>3</v>
      </c>
      <c r="H871" t="s">
        <v>54</v>
      </c>
      <c r="I871" s="103"/>
    </row>
    <row r="872" spans="1:9" x14ac:dyDescent="0.35">
      <c r="A872" t="s">
        <v>5401</v>
      </c>
      <c r="B872" t="s">
        <v>51</v>
      </c>
      <c r="C872" t="s">
        <v>340</v>
      </c>
      <c r="D872" t="s">
        <v>5071</v>
      </c>
      <c r="E872" s="103">
        <v>1.0703793709597755</v>
      </c>
      <c r="F872" s="103">
        <v>678455</v>
      </c>
      <c r="G872" s="103">
        <v>3</v>
      </c>
      <c r="H872" t="s">
        <v>54</v>
      </c>
      <c r="I872" s="103"/>
    </row>
    <row r="873" spans="1:9" x14ac:dyDescent="0.35">
      <c r="A873" t="s">
        <v>5402</v>
      </c>
      <c r="B873" t="s">
        <v>51</v>
      </c>
      <c r="C873" t="s">
        <v>340</v>
      </c>
      <c r="D873" t="s">
        <v>5072</v>
      </c>
      <c r="E873" s="103">
        <v>1.0794299293715011</v>
      </c>
      <c r="F873" s="103">
        <v>678455</v>
      </c>
      <c r="G873" s="103">
        <v>3</v>
      </c>
      <c r="H873" t="s">
        <v>54</v>
      </c>
      <c r="I873" s="103"/>
    </row>
    <row r="874" spans="1:9" x14ac:dyDescent="0.35">
      <c r="A874" t="s">
        <v>853</v>
      </c>
      <c r="B874" t="s">
        <v>51</v>
      </c>
      <c r="C874" t="s">
        <v>340</v>
      </c>
      <c r="D874" t="s">
        <v>42</v>
      </c>
      <c r="E874" s="103">
        <v>1.0503218025093348</v>
      </c>
      <c r="F874" s="103">
        <v>678455</v>
      </c>
      <c r="G874" s="103">
        <v>3</v>
      </c>
      <c r="H874" t="s">
        <v>54</v>
      </c>
      <c r="I874" s="103"/>
    </row>
    <row r="875" spans="1:9" x14ac:dyDescent="0.35">
      <c r="A875" t="s">
        <v>1873</v>
      </c>
      <c r="B875" t="s">
        <v>51</v>
      </c>
      <c r="C875" t="s">
        <v>340</v>
      </c>
      <c r="D875" t="s">
        <v>1767</v>
      </c>
      <c r="E875" s="103">
        <v>1.0430615926406437</v>
      </c>
      <c r="F875" s="103">
        <v>678455</v>
      </c>
      <c r="G875" s="103">
        <v>3</v>
      </c>
      <c r="H875" t="s">
        <v>54</v>
      </c>
      <c r="I875" s="103"/>
    </row>
    <row r="876" spans="1:9" x14ac:dyDescent="0.35">
      <c r="A876" t="s">
        <v>1874</v>
      </c>
      <c r="B876" t="s">
        <v>51</v>
      </c>
      <c r="C876" t="s">
        <v>340</v>
      </c>
      <c r="D876" t="s">
        <v>1768</v>
      </c>
      <c r="E876" s="103">
        <v>0.46163804576144218</v>
      </c>
      <c r="F876" s="103">
        <v>678455</v>
      </c>
      <c r="G876" s="103">
        <v>3</v>
      </c>
      <c r="H876" t="s">
        <v>54</v>
      </c>
      <c r="I876" s="103"/>
    </row>
    <row r="877" spans="1:9" x14ac:dyDescent="0.35">
      <c r="A877" t="s">
        <v>854</v>
      </c>
      <c r="B877" t="s">
        <v>51</v>
      </c>
      <c r="C877" t="s">
        <v>340</v>
      </c>
      <c r="D877" t="s">
        <v>340</v>
      </c>
      <c r="E877" s="103">
        <v>1</v>
      </c>
      <c r="F877" s="103">
        <v>678455</v>
      </c>
      <c r="G877" s="103">
        <v>3</v>
      </c>
      <c r="H877" t="s">
        <v>54</v>
      </c>
      <c r="I877" s="103"/>
    </row>
    <row r="878" spans="1:9" x14ac:dyDescent="0.35">
      <c r="A878" t="s">
        <v>514</v>
      </c>
      <c r="B878" t="s">
        <v>51</v>
      </c>
      <c r="C878" t="s">
        <v>340</v>
      </c>
      <c r="D878" t="s">
        <v>777</v>
      </c>
      <c r="E878" s="103">
        <v>0.96199707798324519</v>
      </c>
      <c r="F878" s="103">
        <v>678455</v>
      </c>
      <c r="G878" s="103">
        <v>3</v>
      </c>
      <c r="H878" t="s">
        <v>54</v>
      </c>
      <c r="I878" s="103"/>
    </row>
    <row r="879" spans="1:9" x14ac:dyDescent="0.35">
      <c r="A879" t="s">
        <v>518</v>
      </c>
      <c r="B879" t="s">
        <v>51</v>
      </c>
      <c r="C879" t="s">
        <v>340</v>
      </c>
      <c r="D879" t="s">
        <v>776</v>
      </c>
      <c r="E879" s="103">
        <v>2.2158072223657443</v>
      </c>
      <c r="F879" s="103">
        <v>678455</v>
      </c>
      <c r="G879" s="103">
        <v>3</v>
      </c>
      <c r="H879" t="s">
        <v>54</v>
      </c>
      <c r="I879" s="103"/>
    </row>
    <row r="880" spans="1:9" x14ac:dyDescent="0.35">
      <c r="A880" t="s">
        <v>858</v>
      </c>
      <c r="B880" t="s">
        <v>51</v>
      </c>
      <c r="C880" t="s">
        <v>353</v>
      </c>
      <c r="D880" t="s">
        <v>40</v>
      </c>
      <c r="E880" s="103">
        <v>8.4818166319191556E-3</v>
      </c>
      <c r="F880" s="103">
        <v>678455</v>
      </c>
      <c r="G880" s="103">
        <v>3</v>
      </c>
      <c r="H880" t="s">
        <v>54</v>
      </c>
      <c r="I880" s="103"/>
    </row>
    <row r="881" spans="1:9" x14ac:dyDescent="0.35">
      <c r="A881" t="s">
        <v>5403</v>
      </c>
      <c r="B881" t="s">
        <v>51</v>
      </c>
      <c r="C881" t="s">
        <v>353</v>
      </c>
      <c r="D881" t="s">
        <v>5070</v>
      </c>
      <c r="E881" s="103">
        <v>9.2117603817155596E-3</v>
      </c>
      <c r="F881" s="103">
        <v>678455</v>
      </c>
      <c r="G881" s="103">
        <v>3</v>
      </c>
      <c r="H881" t="s">
        <v>54</v>
      </c>
      <c r="I881" s="103"/>
    </row>
    <row r="882" spans="1:9" x14ac:dyDescent="0.35">
      <c r="A882" t="s">
        <v>5404</v>
      </c>
      <c r="B882" t="s">
        <v>51</v>
      </c>
      <c r="C882" t="s">
        <v>353</v>
      </c>
      <c r="D882" t="s">
        <v>5071</v>
      </c>
      <c r="E882" s="103">
        <v>8.4818166319191556E-3</v>
      </c>
      <c r="F882" s="103">
        <v>678455</v>
      </c>
      <c r="G882" s="103">
        <v>3</v>
      </c>
      <c r="H882" t="s">
        <v>54</v>
      </c>
      <c r="I882" s="103"/>
    </row>
    <row r="883" spans="1:9" x14ac:dyDescent="0.35">
      <c r="A883" t="s">
        <v>5405</v>
      </c>
      <c r="B883" t="s">
        <v>51</v>
      </c>
      <c r="C883" t="s">
        <v>353</v>
      </c>
      <c r="D883" t="s">
        <v>5072</v>
      </c>
      <c r="E883" s="103">
        <v>9.2117603817155596E-3</v>
      </c>
      <c r="F883" s="103">
        <v>678455</v>
      </c>
      <c r="G883" s="103">
        <v>3</v>
      </c>
      <c r="H883" t="s">
        <v>54</v>
      </c>
      <c r="I883" s="103"/>
    </row>
    <row r="884" spans="1:9" x14ac:dyDescent="0.35">
      <c r="A884" t="s">
        <v>856</v>
      </c>
      <c r="B884" t="s">
        <v>51</v>
      </c>
      <c r="C884" t="s">
        <v>353</v>
      </c>
      <c r="D884" t="s">
        <v>42</v>
      </c>
      <c r="E884" s="103">
        <v>8.9344314590178598E-3</v>
      </c>
      <c r="F884" s="103">
        <v>678455</v>
      </c>
      <c r="G884" s="103">
        <v>3</v>
      </c>
      <c r="H884" t="s">
        <v>54</v>
      </c>
      <c r="I884" s="103"/>
    </row>
    <row r="885" spans="1:9" x14ac:dyDescent="0.35">
      <c r="A885" t="s">
        <v>1879</v>
      </c>
      <c r="B885" t="s">
        <v>51</v>
      </c>
      <c r="C885" t="s">
        <v>353</v>
      </c>
      <c r="D885" t="s">
        <v>1767</v>
      </c>
      <c r="E885" s="103">
        <v>8.8793738634146517E-3</v>
      </c>
      <c r="F885" s="103">
        <v>678455</v>
      </c>
      <c r="G885" s="103">
        <v>3</v>
      </c>
      <c r="H885" t="s">
        <v>54</v>
      </c>
      <c r="I885" s="103"/>
    </row>
    <row r="886" spans="1:9" x14ac:dyDescent="0.35">
      <c r="A886" t="s">
        <v>1880</v>
      </c>
      <c r="B886" t="s">
        <v>51</v>
      </c>
      <c r="C886" t="s">
        <v>353</v>
      </c>
      <c r="D886" t="s">
        <v>1768</v>
      </c>
      <c r="E886" s="103">
        <v>2.8015714541253923E-3</v>
      </c>
      <c r="F886" s="103">
        <v>678455</v>
      </c>
      <c r="G886" s="103">
        <v>3</v>
      </c>
      <c r="H886" t="s">
        <v>54</v>
      </c>
      <c r="I886" s="103"/>
    </row>
    <row r="887" spans="1:9" x14ac:dyDescent="0.35">
      <c r="A887" t="s">
        <v>857</v>
      </c>
      <c r="B887" t="s">
        <v>51</v>
      </c>
      <c r="C887" t="s">
        <v>353</v>
      </c>
      <c r="D887" t="s">
        <v>340</v>
      </c>
      <c r="E887" s="103">
        <v>8.7561315201618323E-3</v>
      </c>
      <c r="F887" s="103">
        <v>678455</v>
      </c>
      <c r="G887" s="103">
        <v>3</v>
      </c>
      <c r="H887" t="s">
        <v>54</v>
      </c>
      <c r="I887" s="103"/>
    </row>
    <row r="888" spans="1:9" x14ac:dyDescent="0.35">
      <c r="A888" t="s">
        <v>522</v>
      </c>
      <c r="B888" t="s">
        <v>51</v>
      </c>
      <c r="C888" t="s">
        <v>353</v>
      </c>
      <c r="D888" t="s">
        <v>777</v>
      </c>
      <c r="E888" s="103">
        <v>7.70250245343193E-3</v>
      </c>
      <c r="F888" s="103">
        <v>678455</v>
      </c>
      <c r="G888" s="103">
        <v>3</v>
      </c>
      <c r="H888" t="s">
        <v>54</v>
      </c>
      <c r="I888" s="103"/>
    </row>
    <row r="889" spans="1:9" x14ac:dyDescent="0.35">
      <c r="A889" t="s">
        <v>523</v>
      </c>
      <c r="B889" t="s">
        <v>51</v>
      </c>
      <c r="C889" t="s">
        <v>353</v>
      </c>
      <c r="D889" t="s">
        <v>776</v>
      </c>
      <c r="E889" s="103">
        <v>1.7880414049644369E-2</v>
      </c>
      <c r="F889" s="103">
        <v>678455</v>
      </c>
      <c r="G889" s="103">
        <v>3</v>
      </c>
      <c r="H889" t="s">
        <v>54</v>
      </c>
      <c r="I889" s="103"/>
    </row>
    <row r="890" spans="1:9" x14ac:dyDescent="0.35">
      <c r="A890" t="s">
        <v>4416</v>
      </c>
      <c r="B890" t="s">
        <v>51</v>
      </c>
      <c r="C890" t="s">
        <v>4357</v>
      </c>
      <c r="D890" t="s">
        <v>40</v>
      </c>
      <c r="E890" s="103">
        <v>8.8767295737859019E-5</v>
      </c>
      <c r="F890" s="103">
        <v>678455</v>
      </c>
      <c r="G890" s="103">
        <v>3</v>
      </c>
      <c r="H890" t="s">
        <v>54</v>
      </c>
      <c r="I890" s="103"/>
    </row>
    <row r="891" spans="1:9" x14ac:dyDescent="0.35">
      <c r="A891" t="s">
        <v>5301</v>
      </c>
      <c r="B891" t="s">
        <v>51</v>
      </c>
      <c r="C891" t="s">
        <v>4357</v>
      </c>
      <c r="D891" t="s">
        <v>5070</v>
      </c>
      <c r="E891" s="103">
        <v>8.9314069017758894E-5</v>
      </c>
      <c r="F891" s="103">
        <v>678455</v>
      </c>
      <c r="G891" s="103">
        <v>3</v>
      </c>
      <c r="H891" t="s">
        <v>54</v>
      </c>
      <c r="I891" s="103"/>
    </row>
    <row r="892" spans="1:9" x14ac:dyDescent="0.35">
      <c r="A892" t="s">
        <v>5302</v>
      </c>
      <c r="B892" t="s">
        <v>51</v>
      </c>
      <c r="C892" t="s">
        <v>4357</v>
      </c>
      <c r="D892" t="s">
        <v>5071</v>
      </c>
      <c r="E892" s="103">
        <v>8.8767295737859019E-5</v>
      </c>
      <c r="F892" s="103">
        <v>678455</v>
      </c>
      <c r="G892" s="103">
        <v>3</v>
      </c>
      <c r="H892" t="s">
        <v>54</v>
      </c>
      <c r="I892" s="103"/>
    </row>
    <row r="893" spans="1:9" x14ac:dyDescent="0.35">
      <c r="A893" t="s">
        <v>5303</v>
      </c>
      <c r="B893" t="s">
        <v>51</v>
      </c>
      <c r="C893" t="s">
        <v>4357</v>
      </c>
      <c r="D893" t="s">
        <v>5072</v>
      </c>
      <c r="E893" s="103">
        <v>8.8767295737859019E-5</v>
      </c>
      <c r="F893" s="103">
        <v>678455</v>
      </c>
      <c r="G893" s="103">
        <v>3</v>
      </c>
      <c r="H893" t="s">
        <v>54</v>
      </c>
      <c r="I893" s="103"/>
    </row>
    <row r="894" spans="1:9" x14ac:dyDescent="0.35">
      <c r="A894" t="s">
        <v>4417</v>
      </c>
      <c r="B894" t="s">
        <v>51</v>
      </c>
      <c r="C894" t="s">
        <v>4357</v>
      </c>
      <c r="D894" t="s">
        <v>42</v>
      </c>
      <c r="E894" s="103">
        <v>8.7233244877887102E-5</v>
      </c>
      <c r="F894" s="103">
        <v>678455</v>
      </c>
      <c r="G894" s="103">
        <v>3</v>
      </c>
      <c r="H894" t="s">
        <v>54</v>
      </c>
      <c r="I894" s="103"/>
    </row>
    <row r="895" spans="1:9" x14ac:dyDescent="0.35">
      <c r="A895" t="s">
        <v>4418</v>
      </c>
      <c r="B895" t="s">
        <v>51</v>
      </c>
      <c r="C895" t="s">
        <v>4357</v>
      </c>
      <c r="D895" t="s">
        <v>1767</v>
      </c>
      <c r="E895" s="103">
        <v>8.6983927090466059E-5</v>
      </c>
      <c r="F895" s="103">
        <v>678455</v>
      </c>
      <c r="G895" s="103">
        <v>3</v>
      </c>
      <c r="H895" t="s">
        <v>54</v>
      </c>
      <c r="I895" s="103"/>
    </row>
    <row r="896" spans="1:9" x14ac:dyDescent="0.35">
      <c r="A896" t="s">
        <v>4419</v>
      </c>
      <c r="B896" t="s">
        <v>51</v>
      </c>
      <c r="C896" t="s">
        <v>4357</v>
      </c>
      <c r="D896" t="s">
        <v>1768</v>
      </c>
      <c r="E896" s="103">
        <v>3.980334046544668E-5</v>
      </c>
      <c r="F896" s="103">
        <v>678455</v>
      </c>
      <c r="G896" s="103">
        <v>3</v>
      </c>
      <c r="H896" t="s">
        <v>54</v>
      </c>
      <c r="I896" s="103"/>
    </row>
    <row r="897" spans="1:9" x14ac:dyDescent="0.35">
      <c r="A897" t="s">
        <v>4420</v>
      </c>
      <c r="B897" t="s">
        <v>51</v>
      </c>
      <c r="C897" t="s">
        <v>4357</v>
      </c>
      <c r="D897" t="s">
        <v>340</v>
      </c>
      <c r="E897" s="103">
        <v>8.4453176126415616E-5</v>
      </c>
      <c r="F897" s="103">
        <v>678455</v>
      </c>
      <c r="G897" s="103">
        <v>3</v>
      </c>
      <c r="H897" t="s">
        <v>54</v>
      </c>
      <c r="I897" s="103"/>
    </row>
    <row r="898" spans="1:9" x14ac:dyDescent="0.35">
      <c r="A898" t="s">
        <v>4421</v>
      </c>
      <c r="B898" t="s">
        <v>51</v>
      </c>
      <c r="C898" t="s">
        <v>4357</v>
      </c>
      <c r="D898" t="s">
        <v>777</v>
      </c>
      <c r="E898" s="103">
        <v>8.0010899064468383E-5</v>
      </c>
      <c r="F898" s="103">
        <v>678455</v>
      </c>
      <c r="G898" s="103">
        <v>3</v>
      </c>
      <c r="H898" t="s">
        <v>54</v>
      </c>
      <c r="I898" s="103"/>
    </row>
    <row r="899" spans="1:9" x14ac:dyDescent="0.35">
      <c r="A899" t="s">
        <v>4422</v>
      </c>
      <c r="B899" t="s">
        <v>51</v>
      </c>
      <c r="C899" t="s">
        <v>4357</v>
      </c>
      <c r="D899" t="s">
        <v>776</v>
      </c>
      <c r="E899" s="103">
        <v>1.8801337200748816E-4</v>
      </c>
      <c r="F899" s="103">
        <v>678455</v>
      </c>
      <c r="G899" s="103">
        <v>3</v>
      </c>
      <c r="H899" t="s">
        <v>54</v>
      </c>
      <c r="I899" s="103"/>
    </row>
    <row r="900" spans="1:9" x14ac:dyDescent="0.35">
      <c r="A900" t="s">
        <v>4402</v>
      </c>
      <c r="B900" t="s">
        <v>51</v>
      </c>
      <c r="C900" t="s">
        <v>4358</v>
      </c>
      <c r="D900" t="s">
        <v>40</v>
      </c>
      <c r="E900" s="103">
        <v>0</v>
      </c>
      <c r="F900" s="103">
        <v>678455</v>
      </c>
      <c r="G900" s="103">
        <v>3</v>
      </c>
      <c r="H900" t="s">
        <v>54</v>
      </c>
      <c r="I900" s="103"/>
    </row>
    <row r="901" spans="1:9" x14ac:dyDescent="0.35">
      <c r="A901" t="s">
        <v>5304</v>
      </c>
      <c r="B901" t="s">
        <v>51</v>
      </c>
      <c r="C901" t="s">
        <v>4358</v>
      </c>
      <c r="D901" t="s">
        <v>5070</v>
      </c>
      <c r="E901" s="103">
        <v>0</v>
      </c>
      <c r="F901" s="103">
        <v>678455</v>
      </c>
      <c r="G901" s="103">
        <v>3</v>
      </c>
      <c r="H901" t="s">
        <v>54</v>
      </c>
      <c r="I901" s="103"/>
    </row>
    <row r="902" spans="1:9" x14ac:dyDescent="0.35">
      <c r="A902" t="s">
        <v>5305</v>
      </c>
      <c r="B902" t="s">
        <v>51</v>
      </c>
      <c r="C902" t="s">
        <v>4358</v>
      </c>
      <c r="D902" t="s">
        <v>5071</v>
      </c>
      <c r="E902" s="103">
        <v>0</v>
      </c>
      <c r="F902" s="103">
        <v>678455</v>
      </c>
      <c r="G902" s="103">
        <v>3</v>
      </c>
      <c r="H902" t="s">
        <v>54</v>
      </c>
      <c r="I902" s="103"/>
    </row>
    <row r="903" spans="1:9" x14ac:dyDescent="0.35">
      <c r="A903" t="s">
        <v>5306</v>
      </c>
      <c r="B903" t="s">
        <v>51</v>
      </c>
      <c r="C903" t="s">
        <v>4358</v>
      </c>
      <c r="D903" t="s">
        <v>5072</v>
      </c>
      <c r="E903" s="103">
        <v>0</v>
      </c>
      <c r="F903" s="103">
        <v>678455</v>
      </c>
      <c r="G903" s="103">
        <v>3</v>
      </c>
      <c r="H903" t="s">
        <v>54</v>
      </c>
      <c r="I903" s="103"/>
    </row>
    <row r="904" spans="1:9" x14ac:dyDescent="0.35">
      <c r="A904" t="s">
        <v>4403</v>
      </c>
      <c r="B904" t="s">
        <v>51</v>
      </c>
      <c r="C904" t="s">
        <v>4358</v>
      </c>
      <c r="D904" t="s">
        <v>42</v>
      </c>
      <c r="E904" s="103">
        <v>0</v>
      </c>
      <c r="F904" s="103">
        <v>678455</v>
      </c>
      <c r="G904" s="103">
        <v>3</v>
      </c>
      <c r="H904" t="s">
        <v>54</v>
      </c>
      <c r="I904" s="103"/>
    </row>
    <row r="905" spans="1:9" x14ac:dyDescent="0.35">
      <c r="A905" t="s">
        <v>4404</v>
      </c>
      <c r="B905" t="s">
        <v>51</v>
      </c>
      <c r="C905" t="s">
        <v>4358</v>
      </c>
      <c r="D905" t="s">
        <v>1767</v>
      </c>
      <c r="E905" s="103">
        <v>0</v>
      </c>
      <c r="F905" s="103">
        <v>678455</v>
      </c>
      <c r="G905" s="103">
        <v>3</v>
      </c>
      <c r="H905" t="s">
        <v>54</v>
      </c>
      <c r="I905" s="103"/>
    </row>
    <row r="906" spans="1:9" x14ac:dyDescent="0.35">
      <c r="A906" t="s">
        <v>4405</v>
      </c>
      <c r="B906" t="s">
        <v>51</v>
      </c>
      <c r="C906" t="s">
        <v>4358</v>
      </c>
      <c r="D906" t="s">
        <v>1768</v>
      </c>
      <c r="E906" s="103">
        <v>0</v>
      </c>
      <c r="F906" s="103">
        <v>678455</v>
      </c>
      <c r="G906" s="103">
        <v>3</v>
      </c>
      <c r="H906" t="s">
        <v>54</v>
      </c>
      <c r="I906" s="103"/>
    </row>
    <row r="907" spans="1:9" x14ac:dyDescent="0.35">
      <c r="A907" t="s">
        <v>4406</v>
      </c>
      <c r="B907" t="s">
        <v>51</v>
      </c>
      <c r="C907" t="s">
        <v>4358</v>
      </c>
      <c r="D907" t="s">
        <v>340</v>
      </c>
      <c r="E907" s="103">
        <v>0</v>
      </c>
      <c r="F907" s="103">
        <v>678455</v>
      </c>
      <c r="G907" s="103">
        <v>3</v>
      </c>
      <c r="H907" t="s">
        <v>54</v>
      </c>
      <c r="I907" s="103"/>
    </row>
    <row r="908" spans="1:9" x14ac:dyDescent="0.35">
      <c r="A908" t="s">
        <v>4407</v>
      </c>
      <c r="B908" t="s">
        <v>51</v>
      </c>
      <c r="C908" t="s">
        <v>4358</v>
      </c>
      <c r="D908" t="s">
        <v>777</v>
      </c>
      <c r="E908" s="103">
        <v>0</v>
      </c>
      <c r="F908" s="103">
        <v>678455</v>
      </c>
      <c r="G908" s="103">
        <v>3</v>
      </c>
      <c r="H908" t="s">
        <v>54</v>
      </c>
      <c r="I908" s="103"/>
    </row>
    <row r="909" spans="1:9" x14ac:dyDescent="0.35">
      <c r="A909" t="s">
        <v>4408</v>
      </c>
      <c r="B909" t="s">
        <v>51</v>
      </c>
      <c r="C909" t="s">
        <v>4358</v>
      </c>
      <c r="D909" t="s">
        <v>776</v>
      </c>
      <c r="E909" s="103">
        <v>0</v>
      </c>
      <c r="F909" s="103">
        <v>678455</v>
      </c>
      <c r="G909" s="103">
        <v>3</v>
      </c>
      <c r="H909" t="s">
        <v>54</v>
      </c>
      <c r="I909" s="103"/>
    </row>
    <row r="910" spans="1:9" x14ac:dyDescent="0.35">
      <c r="A910" t="s">
        <v>4409</v>
      </c>
      <c r="B910" t="s">
        <v>51</v>
      </c>
      <c r="C910" t="s">
        <v>4359</v>
      </c>
      <c r="D910" t="s">
        <v>40</v>
      </c>
      <c r="E910" s="103">
        <v>2.8383129456654912E-5</v>
      </c>
      <c r="F910" s="103">
        <v>678455</v>
      </c>
      <c r="G910" s="103">
        <v>3</v>
      </c>
      <c r="H910" t="s">
        <v>54</v>
      </c>
      <c r="I910" s="103"/>
    </row>
    <row r="911" spans="1:9" x14ac:dyDescent="0.35">
      <c r="A911" t="s">
        <v>5307</v>
      </c>
      <c r="B911" t="s">
        <v>51</v>
      </c>
      <c r="C911" t="s">
        <v>4359</v>
      </c>
      <c r="D911" t="s">
        <v>5070</v>
      </c>
      <c r="E911" s="103">
        <v>2.8569170613716708E-5</v>
      </c>
      <c r="F911" s="103">
        <v>678455</v>
      </c>
      <c r="G911" s="103">
        <v>3</v>
      </c>
      <c r="H911" t="s">
        <v>54</v>
      </c>
      <c r="I911" s="103"/>
    </row>
    <row r="912" spans="1:9" x14ac:dyDescent="0.35">
      <c r="A912" t="s">
        <v>5308</v>
      </c>
      <c r="B912" t="s">
        <v>51</v>
      </c>
      <c r="C912" t="s">
        <v>4359</v>
      </c>
      <c r="D912" t="s">
        <v>5071</v>
      </c>
      <c r="E912" s="103">
        <v>2.8383129456654912E-5</v>
      </c>
      <c r="F912" s="103">
        <v>678455</v>
      </c>
      <c r="G912" s="103">
        <v>3</v>
      </c>
      <c r="H912" t="s">
        <v>54</v>
      </c>
      <c r="I912" s="103"/>
    </row>
    <row r="913" spans="1:9" x14ac:dyDescent="0.35">
      <c r="A913" t="s">
        <v>5309</v>
      </c>
      <c r="B913" t="s">
        <v>51</v>
      </c>
      <c r="C913" t="s">
        <v>4359</v>
      </c>
      <c r="D913" t="s">
        <v>5072</v>
      </c>
      <c r="E913" s="103">
        <v>2.8383129456654912E-5</v>
      </c>
      <c r="F913" s="103">
        <v>678455</v>
      </c>
      <c r="G913" s="103">
        <v>3</v>
      </c>
      <c r="H913" t="s">
        <v>54</v>
      </c>
      <c r="I913" s="103"/>
    </row>
    <row r="914" spans="1:9" x14ac:dyDescent="0.35">
      <c r="A914" t="s">
        <v>4410</v>
      </c>
      <c r="B914" t="s">
        <v>51</v>
      </c>
      <c r="C914" t="s">
        <v>4359</v>
      </c>
      <c r="D914" t="s">
        <v>42</v>
      </c>
      <c r="E914" s="103">
        <v>2.794173264234023E-5</v>
      </c>
      <c r="F914" s="103">
        <v>678455</v>
      </c>
      <c r="G914" s="103">
        <v>3</v>
      </c>
      <c r="H914" t="s">
        <v>54</v>
      </c>
      <c r="I914" s="103"/>
    </row>
    <row r="915" spans="1:9" x14ac:dyDescent="0.35">
      <c r="A915" t="s">
        <v>4411</v>
      </c>
      <c r="B915" t="s">
        <v>51</v>
      </c>
      <c r="C915" t="s">
        <v>4359</v>
      </c>
      <c r="D915" t="s">
        <v>1767</v>
      </c>
      <c r="E915" s="103">
        <v>2.793593078676615E-5</v>
      </c>
      <c r="F915" s="103">
        <v>678455</v>
      </c>
      <c r="G915" s="103">
        <v>3</v>
      </c>
      <c r="H915" t="s">
        <v>54</v>
      </c>
      <c r="I915" s="103"/>
    </row>
    <row r="916" spans="1:9" x14ac:dyDescent="0.35">
      <c r="A916" t="s">
        <v>4412</v>
      </c>
      <c r="B916" t="s">
        <v>51</v>
      </c>
      <c r="C916" t="s">
        <v>4359</v>
      </c>
      <c r="D916" t="s">
        <v>1768</v>
      </c>
      <c r="E916" s="103">
        <v>1.369467810069616E-5</v>
      </c>
      <c r="F916" s="103">
        <v>678455</v>
      </c>
      <c r="G916" s="103">
        <v>3</v>
      </c>
      <c r="H916" t="s">
        <v>54</v>
      </c>
      <c r="I916" s="103"/>
    </row>
    <row r="917" spans="1:9" x14ac:dyDescent="0.35">
      <c r="A917" t="s">
        <v>4413</v>
      </c>
      <c r="B917" t="s">
        <v>51</v>
      </c>
      <c r="C917" t="s">
        <v>4359</v>
      </c>
      <c r="D917" t="s">
        <v>340</v>
      </c>
      <c r="E917" s="103">
        <v>2.7945316848849188E-5</v>
      </c>
      <c r="F917" s="103">
        <v>678455</v>
      </c>
      <c r="G917" s="103">
        <v>3</v>
      </c>
      <c r="H917" t="s">
        <v>54</v>
      </c>
      <c r="I917" s="103"/>
    </row>
    <row r="918" spans="1:9" x14ac:dyDescent="0.35">
      <c r="A918" t="s">
        <v>4414</v>
      </c>
      <c r="B918" t="s">
        <v>51</v>
      </c>
      <c r="C918" t="s">
        <v>4359</v>
      </c>
      <c r="D918" t="s">
        <v>777</v>
      </c>
      <c r="E918" s="103">
        <v>2.5228008646590249E-5</v>
      </c>
      <c r="F918" s="103">
        <v>678455</v>
      </c>
      <c r="G918" s="103">
        <v>3</v>
      </c>
      <c r="H918" t="s">
        <v>54</v>
      </c>
      <c r="I918" s="103"/>
    </row>
    <row r="919" spans="1:9" x14ac:dyDescent="0.35">
      <c r="A919" t="s">
        <v>4415</v>
      </c>
      <c r="B919" t="s">
        <v>51</v>
      </c>
      <c r="C919" t="s">
        <v>4359</v>
      </c>
      <c r="D919" t="s">
        <v>776</v>
      </c>
      <c r="E919" s="103">
        <v>6.0585910402981E-5</v>
      </c>
      <c r="F919" s="103">
        <v>678455</v>
      </c>
      <c r="G919" s="103">
        <v>3</v>
      </c>
      <c r="H919" t="s">
        <v>54</v>
      </c>
      <c r="I919" s="103"/>
    </row>
    <row r="920" spans="1:9" x14ac:dyDescent="0.35">
      <c r="A920" t="s">
        <v>7413</v>
      </c>
      <c r="B920" t="s">
        <v>51</v>
      </c>
      <c r="C920" t="s">
        <v>7392</v>
      </c>
      <c r="D920" t="s">
        <v>40</v>
      </c>
      <c r="E920" s="103">
        <v>6.0384166281204107E-5</v>
      </c>
      <c r="F920" s="103">
        <v>678455</v>
      </c>
      <c r="G920" s="103">
        <v>3</v>
      </c>
      <c r="H920" t="s">
        <v>54</v>
      </c>
      <c r="I920" s="103"/>
    </row>
    <row r="921" spans="1:9" x14ac:dyDescent="0.35">
      <c r="A921" t="s">
        <v>7414</v>
      </c>
      <c r="B921" t="s">
        <v>51</v>
      </c>
      <c r="C921" t="s">
        <v>7392</v>
      </c>
      <c r="D921" t="s">
        <v>5070</v>
      </c>
      <c r="E921" s="103">
        <v>6.074489840404218E-5</v>
      </c>
      <c r="F921" s="103">
        <v>678455</v>
      </c>
      <c r="G921" s="103">
        <v>3</v>
      </c>
      <c r="H921" t="s">
        <v>54</v>
      </c>
      <c r="I921" s="103"/>
    </row>
    <row r="922" spans="1:9" x14ac:dyDescent="0.35">
      <c r="A922" t="s">
        <v>7415</v>
      </c>
      <c r="B922" t="s">
        <v>51</v>
      </c>
      <c r="C922" t="s">
        <v>7392</v>
      </c>
      <c r="D922" t="s">
        <v>5071</v>
      </c>
      <c r="E922" s="103">
        <v>6.0384166281204107E-5</v>
      </c>
      <c r="F922" s="103">
        <v>678455</v>
      </c>
      <c r="G922" s="103">
        <v>3</v>
      </c>
      <c r="H922" t="s">
        <v>54</v>
      </c>
      <c r="I922" s="103"/>
    </row>
    <row r="923" spans="1:9" x14ac:dyDescent="0.35">
      <c r="A923" t="s">
        <v>7416</v>
      </c>
      <c r="B923" t="s">
        <v>51</v>
      </c>
      <c r="C923" t="s">
        <v>7392</v>
      </c>
      <c r="D923" t="s">
        <v>5072</v>
      </c>
      <c r="E923" s="103">
        <v>6.0384166281204107E-5</v>
      </c>
      <c r="F923" s="103">
        <v>678455</v>
      </c>
      <c r="G923" s="103">
        <v>3</v>
      </c>
      <c r="H923" t="s">
        <v>54</v>
      </c>
      <c r="I923" s="103"/>
    </row>
    <row r="924" spans="1:9" x14ac:dyDescent="0.35">
      <c r="A924" t="s">
        <v>7417</v>
      </c>
      <c r="B924" t="s">
        <v>51</v>
      </c>
      <c r="C924" t="s">
        <v>7392</v>
      </c>
      <c r="D924" t="s">
        <v>42</v>
      </c>
      <c r="E924" s="103">
        <v>5.9291512235546879E-5</v>
      </c>
      <c r="F924" s="103">
        <v>678455</v>
      </c>
      <c r="G924" s="103">
        <v>3</v>
      </c>
      <c r="H924" t="s">
        <v>54</v>
      </c>
      <c r="I924" s="103"/>
    </row>
    <row r="925" spans="1:9" x14ac:dyDescent="0.35">
      <c r="A925" t="s">
        <v>7418</v>
      </c>
      <c r="B925" t="s">
        <v>51</v>
      </c>
      <c r="C925" t="s">
        <v>7392</v>
      </c>
      <c r="D925" t="s">
        <v>1767</v>
      </c>
      <c r="E925" s="103">
        <v>5.9047996303699906E-5</v>
      </c>
      <c r="F925" s="103">
        <v>678455</v>
      </c>
      <c r="G925" s="103">
        <v>3</v>
      </c>
      <c r="H925" t="s">
        <v>54</v>
      </c>
      <c r="I925" s="103"/>
    </row>
    <row r="926" spans="1:9" x14ac:dyDescent="0.35">
      <c r="A926" t="s">
        <v>7419</v>
      </c>
      <c r="B926" t="s">
        <v>51</v>
      </c>
      <c r="C926" t="s">
        <v>7392</v>
      </c>
      <c r="D926" t="s">
        <v>1768</v>
      </c>
      <c r="E926" s="103">
        <v>2.6108662364750516E-5</v>
      </c>
      <c r="F926" s="103">
        <v>678455</v>
      </c>
      <c r="G926" s="103">
        <v>3</v>
      </c>
      <c r="H926" t="s">
        <v>54</v>
      </c>
      <c r="I926" s="103"/>
    </row>
    <row r="927" spans="1:9" x14ac:dyDescent="0.35">
      <c r="A927" t="s">
        <v>7420</v>
      </c>
      <c r="B927" t="s">
        <v>51</v>
      </c>
      <c r="C927" t="s">
        <v>7392</v>
      </c>
      <c r="D927" t="s">
        <v>340</v>
      </c>
      <c r="E927" s="103">
        <v>5.6507859277566438E-5</v>
      </c>
      <c r="F927" s="103">
        <v>678455</v>
      </c>
      <c r="G927" s="103">
        <v>3</v>
      </c>
      <c r="H927" t="s">
        <v>54</v>
      </c>
      <c r="I927" s="103"/>
    </row>
    <row r="928" spans="1:9" x14ac:dyDescent="0.35">
      <c r="A928" t="s">
        <v>7421</v>
      </c>
      <c r="B928" t="s">
        <v>51</v>
      </c>
      <c r="C928" t="s">
        <v>7392</v>
      </c>
      <c r="D928" t="s">
        <v>777</v>
      </c>
      <c r="E928" s="103">
        <v>5.4782890417878141E-5</v>
      </c>
      <c r="F928" s="103">
        <v>678455</v>
      </c>
      <c r="G928" s="103">
        <v>3</v>
      </c>
      <c r="H928" t="s">
        <v>54</v>
      </c>
      <c r="I928" s="103"/>
    </row>
    <row r="929" spans="1:9" x14ac:dyDescent="0.35">
      <c r="A929" t="s">
        <v>7422</v>
      </c>
      <c r="B929" t="s">
        <v>51</v>
      </c>
      <c r="C929" t="s">
        <v>7392</v>
      </c>
      <c r="D929" t="s">
        <v>776</v>
      </c>
      <c r="E929" s="103">
        <v>1.2742746160450714E-4</v>
      </c>
      <c r="F929" s="103">
        <v>678455</v>
      </c>
      <c r="G929" s="103">
        <v>3</v>
      </c>
      <c r="H929" t="s">
        <v>54</v>
      </c>
      <c r="I929" s="103"/>
    </row>
    <row r="930" spans="1:9" x14ac:dyDescent="0.35">
      <c r="A930" t="s">
        <v>4893</v>
      </c>
      <c r="B930" t="s">
        <v>51</v>
      </c>
      <c r="C930" t="s">
        <v>4874</v>
      </c>
      <c r="D930" t="s">
        <v>40</v>
      </c>
      <c r="E930" s="103">
        <v>8.8767295737859019E-5</v>
      </c>
      <c r="F930" s="103">
        <v>678455</v>
      </c>
      <c r="G930" s="103">
        <v>3</v>
      </c>
      <c r="H930" t="s">
        <v>54</v>
      </c>
      <c r="I930" s="103"/>
    </row>
    <row r="931" spans="1:9" x14ac:dyDescent="0.35">
      <c r="A931" t="s">
        <v>5406</v>
      </c>
      <c r="B931" t="s">
        <v>51</v>
      </c>
      <c r="C931" t="s">
        <v>4874</v>
      </c>
      <c r="D931" t="s">
        <v>5070</v>
      </c>
      <c r="E931" s="103">
        <v>8.9314069017758894E-5</v>
      </c>
      <c r="F931" s="103">
        <v>678455</v>
      </c>
      <c r="G931" s="103">
        <v>3</v>
      </c>
      <c r="H931" t="s">
        <v>54</v>
      </c>
      <c r="I931" s="103"/>
    </row>
    <row r="932" spans="1:9" x14ac:dyDescent="0.35">
      <c r="A932" t="s">
        <v>5407</v>
      </c>
      <c r="B932" t="s">
        <v>51</v>
      </c>
      <c r="C932" t="s">
        <v>4874</v>
      </c>
      <c r="D932" t="s">
        <v>5071</v>
      </c>
      <c r="E932" s="103">
        <v>8.8767295737859019E-5</v>
      </c>
      <c r="F932" s="103">
        <v>678455</v>
      </c>
      <c r="G932" s="103">
        <v>3</v>
      </c>
      <c r="H932" t="s">
        <v>54</v>
      </c>
      <c r="I932" s="103"/>
    </row>
    <row r="933" spans="1:9" x14ac:dyDescent="0.35">
      <c r="A933" t="s">
        <v>5408</v>
      </c>
      <c r="B933" t="s">
        <v>51</v>
      </c>
      <c r="C933" t="s">
        <v>4874</v>
      </c>
      <c r="D933" t="s">
        <v>5072</v>
      </c>
      <c r="E933" s="103">
        <v>8.8767295737859019E-5</v>
      </c>
      <c r="F933" s="103">
        <v>678455</v>
      </c>
      <c r="G933" s="103">
        <v>3</v>
      </c>
      <c r="H933" t="s">
        <v>54</v>
      </c>
      <c r="I933" s="103"/>
    </row>
    <row r="934" spans="1:9" x14ac:dyDescent="0.35">
      <c r="A934" t="s">
        <v>4894</v>
      </c>
      <c r="B934" t="s">
        <v>51</v>
      </c>
      <c r="C934" t="s">
        <v>4874</v>
      </c>
      <c r="D934" t="s">
        <v>42</v>
      </c>
      <c r="E934" s="103">
        <v>8.7233244877887102E-5</v>
      </c>
      <c r="F934" s="103">
        <v>678455</v>
      </c>
      <c r="G934" s="103">
        <v>3</v>
      </c>
      <c r="H934" t="s">
        <v>54</v>
      </c>
      <c r="I934" s="103"/>
    </row>
    <row r="935" spans="1:9" x14ac:dyDescent="0.35">
      <c r="A935" t="s">
        <v>4895</v>
      </c>
      <c r="B935" t="s">
        <v>51</v>
      </c>
      <c r="C935" t="s">
        <v>4874</v>
      </c>
      <c r="D935" t="s">
        <v>1767</v>
      </c>
      <c r="E935" s="103">
        <v>8.6983927090466059E-5</v>
      </c>
      <c r="F935" s="103">
        <v>678455</v>
      </c>
      <c r="G935" s="103">
        <v>3</v>
      </c>
      <c r="H935" t="s">
        <v>54</v>
      </c>
      <c r="I935" s="103"/>
    </row>
    <row r="936" spans="1:9" x14ac:dyDescent="0.35">
      <c r="A936" t="s">
        <v>4896</v>
      </c>
      <c r="B936" t="s">
        <v>51</v>
      </c>
      <c r="C936" t="s">
        <v>4874</v>
      </c>
      <c r="D936" t="s">
        <v>1768</v>
      </c>
      <c r="E936" s="103">
        <v>3.980334046544668E-5</v>
      </c>
      <c r="F936" s="103">
        <v>678455</v>
      </c>
      <c r="G936" s="103">
        <v>3</v>
      </c>
      <c r="H936" t="s">
        <v>54</v>
      </c>
      <c r="I936" s="103"/>
    </row>
    <row r="937" spans="1:9" x14ac:dyDescent="0.35">
      <c r="A937" t="s">
        <v>4897</v>
      </c>
      <c r="B937" t="s">
        <v>51</v>
      </c>
      <c r="C937" t="s">
        <v>4874</v>
      </c>
      <c r="D937" t="s">
        <v>340</v>
      </c>
      <c r="E937" s="103">
        <v>8.4453176126415616E-5</v>
      </c>
      <c r="F937" s="103">
        <v>678455</v>
      </c>
      <c r="G937" s="103">
        <v>3</v>
      </c>
      <c r="H937" t="s">
        <v>54</v>
      </c>
      <c r="I937" s="103"/>
    </row>
    <row r="938" spans="1:9" x14ac:dyDescent="0.35">
      <c r="A938" t="s">
        <v>4898</v>
      </c>
      <c r="B938" t="s">
        <v>51</v>
      </c>
      <c r="C938" t="s">
        <v>4874</v>
      </c>
      <c r="D938" t="s">
        <v>777</v>
      </c>
      <c r="E938" s="103">
        <v>8.0010899064468383E-5</v>
      </c>
      <c r="F938" s="103">
        <v>678455</v>
      </c>
      <c r="G938" s="103">
        <v>3</v>
      </c>
      <c r="H938" t="s">
        <v>54</v>
      </c>
      <c r="I938" s="103"/>
    </row>
    <row r="939" spans="1:9" x14ac:dyDescent="0.35">
      <c r="A939" t="s">
        <v>4899</v>
      </c>
      <c r="B939" t="s">
        <v>51</v>
      </c>
      <c r="C939" t="s">
        <v>4874</v>
      </c>
      <c r="D939" t="s">
        <v>776</v>
      </c>
      <c r="E939" s="103">
        <v>1.8801337200748816E-4</v>
      </c>
      <c r="F939" s="103">
        <v>678455</v>
      </c>
      <c r="G939" s="103">
        <v>3</v>
      </c>
      <c r="H939" t="s">
        <v>54</v>
      </c>
      <c r="I939" s="103"/>
    </row>
    <row r="940" spans="1:9" x14ac:dyDescent="0.35">
      <c r="A940" t="s">
        <v>861</v>
      </c>
      <c r="B940" t="s">
        <v>51</v>
      </c>
      <c r="C940" t="s">
        <v>36</v>
      </c>
      <c r="D940" t="s">
        <v>40</v>
      </c>
      <c r="E940" s="103">
        <v>1.3767887579488915E-2</v>
      </c>
      <c r="F940" s="103">
        <v>678455</v>
      </c>
      <c r="G940" s="103">
        <v>3</v>
      </c>
      <c r="H940" t="s">
        <v>54</v>
      </c>
      <c r="I940" s="103"/>
    </row>
    <row r="941" spans="1:9" x14ac:dyDescent="0.35">
      <c r="A941" t="s">
        <v>5310</v>
      </c>
      <c r="B941" t="s">
        <v>51</v>
      </c>
      <c r="C941" t="s">
        <v>36</v>
      </c>
      <c r="D941" t="s">
        <v>5070</v>
      </c>
      <c r="E941" s="103">
        <v>1.3803339798313564E-2</v>
      </c>
      <c r="F941" s="103">
        <v>678455</v>
      </c>
      <c r="G941" s="103">
        <v>3</v>
      </c>
      <c r="H941" t="s">
        <v>54</v>
      </c>
      <c r="I941" s="103"/>
    </row>
    <row r="942" spans="1:9" x14ac:dyDescent="0.35">
      <c r="A942" t="s">
        <v>5311</v>
      </c>
      <c r="B942" t="s">
        <v>51</v>
      </c>
      <c r="C942" t="s">
        <v>36</v>
      </c>
      <c r="D942" t="s">
        <v>5071</v>
      </c>
      <c r="E942" s="103">
        <v>1.3767887579488915E-2</v>
      </c>
      <c r="F942" s="103">
        <v>678455</v>
      </c>
      <c r="G942" s="103">
        <v>3</v>
      </c>
      <c r="H942" t="s">
        <v>54</v>
      </c>
      <c r="I942" s="103"/>
    </row>
    <row r="943" spans="1:9" x14ac:dyDescent="0.35">
      <c r="A943" t="s">
        <v>5312</v>
      </c>
      <c r="B943" t="s">
        <v>51</v>
      </c>
      <c r="C943" t="s">
        <v>36</v>
      </c>
      <c r="D943" t="s">
        <v>5072</v>
      </c>
      <c r="E943" s="103">
        <v>1.3803339798313564E-2</v>
      </c>
      <c r="F943" s="103">
        <v>678455</v>
      </c>
      <c r="G943" s="103">
        <v>3</v>
      </c>
      <c r="H943" t="s">
        <v>54</v>
      </c>
      <c r="I943" s="103"/>
    </row>
    <row r="944" spans="1:9" x14ac:dyDescent="0.35">
      <c r="A944" t="s">
        <v>859</v>
      </c>
      <c r="B944" t="s">
        <v>51</v>
      </c>
      <c r="C944" t="s">
        <v>36</v>
      </c>
      <c r="D944" t="s">
        <v>42</v>
      </c>
      <c r="E944" s="103">
        <v>1.3305192514923184E-2</v>
      </c>
      <c r="F944" s="103">
        <v>678455</v>
      </c>
      <c r="G944" s="103">
        <v>3</v>
      </c>
      <c r="H944" t="s">
        <v>54</v>
      </c>
      <c r="I944" s="103"/>
    </row>
    <row r="945" spans="1:9" x14ac:dyDescent="0.35">
      <c r="A945" t="s">
        <v>1881</v>
      </c>
      <c r="B945" t="s">
        <v>51</v>
      </c>
      <c r="C945" t="s">
        <v>36</v>
      </c>
      <c r="D945" t="s">
        <v>1767</v>
      </c>
      <c r="E945" s="103">
        <v>1.3090262100276579E-2</v>
      </c>
      <c r="F945" s="103">
        <v>678455</v>
      </c>
      <c r="G945" s="103">
        <v>3</v>
      </c>
      <c r="H945" t="s">
        <v>54</v>
      </c>
      <c r="I945" s="103"/>
    </row>
    <row r="946" spans="1:9" x14ac:dyDescent="0.35">
      <c r="A946" t="s">
        <v>1882</v>
      </c>
      <c r="B946" t="s">
        <v>51</v>
      </c>
      <c r="C946" t="s">
        <v>36</v>
      </c>
      <c r="D946" t="s">
        <v>1768</v>
      </c>
      <c r="E946" s="103">
        <v>5.4946837860274647E-3</v>
      </c>
      <c r="F946" s="103">
        <v>678455</v>
      </c>
      <c r="G946" s="103">
        <v>3</v>
      </c>
      <c r="H946" t="s">
        <v>54</v>
      </c>
      <c r="I946" s="103"/>
    </row>
    <row r="947" spans="1:9" x14ac:dyDescent="0.35">
      <c r="A947" t="s">
        <v>860</v>
      </c>
      <c r="B947" t="s">
        <v>51</v>
      </c>
      <c r="C947" t="s">
        <v>36</v>
      </c>
      <c r="D947" t="s">
        <v>340</v>
      </c>
      <c r="E947" s="103">
        <v>1.2136810013921766E-2</v>
      </c>
      <c r="F947" s="103">
        <v>678455</v>
      </c>
      <c r="G947" s="103">
        <v>3</v>
      </c>
      <c r="H947" t="s">
        <v>54</v>
      </c>
      <c r="I947" s="103"/>
    </row>
    <row r="948" spans="1:9" x14ac:dyDescent="0.35">
      <c r="A948" t="s">
        <v>524</v>
      </c>
      <c r="B948" t="s">
        <v>51</v>
      </c>
      <c r="C948" t="s">
        <v>36</v>
      </c>
      <c r="D948" t="s">
        <v>777</v>
      </c>
      <c r="E948" s="103">
        <v>1.2859836269270871E-2</v>
      </c>
      <c r="F948" s="103">
        <v>678455</v>
      </c>
      <c r="G948" s="103">
        <v>3</v>
      </c>
      <c r="H948" t="s">
        <v>54</v>
      </c>
      <c r="I948" s="103"/>
    </row>
    <row r="949" spans="1:9" x14ac:dyDescent="0.35">
      <c r="A949" t="s">
        <v>525</v>
      </c>
      <c r="B949" t="s">
        <v>51</v>
      </c>
      <c r="C949" t="s">
        <v>36</v>
      </c>
      <c r="D949" t="s">
        <v>776</v>
      </c>
      <c r="E949" s="103">
        <v>2.8221909045895159E-2</v>
      </c>
      <c r="F949" s="103">
        <v>678455</v>
      </c>
      <c r="G949" s="103">
        <v>3</v>
      </c>
      <c r="H949" t="s">
        <v>54</v>
      </c>
      <c r="I949" s="103"/>
    </row>
    <row r="950" spans="1:9" x14ac:dyDescent="0.35">
      <c r="A950" t="s">
        <v>885</v>
      </c>
      <c r="B950" t="s">
        <v>51</v>
      </c>
      <c r="C950" t="s">
        <v>37</v>
      </c>
      <c r="D950" t="s">
        <v>40</v>
      </c>
      <c r="E950" s="103">
        <v>5.7981285464257293E-2</v>
      </c>
      <c r="F950" s="103">
        <v>677948</v>
      </c>
      <c r="G950" s="103">
        <v>4</v>
      </c>
      <c r="H950" t="s">
        <v>54</v>
      </c>
      <c r="I950" s="103"/>
    </row>
    <row r="951" spans="1:9" x14ac:dyDescent="0.35">
      <c r="A951" t="s">
        <v>5421</v>
      </c>
      <c r="B951" t="s">
        <v>51</v>
      </c>
      <c r="C951" t="s">
        <v>37</v>
      </c>
      <c r="D951" t="s">
        <v>5070</v>
      </c>
      <c r="E951" s="103">
        <v>5.8226509636320103E-2</v>
      </c>
      <c r="F951" s="103">
        <v>677948</v>
      </c>
      <c r="G951" s="103">
        <v>4</v>
      </c>
      <c r="H951" t="s">
        <v>54</v>
      </c>
      <c r="I951" s="103"/>
    </row>
    <row r="952" spans="1:9" x14ac:dyDescent="0.35">
      <c r="A952" t="s">
        <v>5422</v>
      </c>
      <c r="B952" t="s">
        <v>51</v>
      </c>
      <c r="C952" t="s">
        <v>37</v>
      </c>
      <c r="D952" t="s">
        <v>5071</v>
      </c>
      <c r="E952" s="103">
        <v>5.7981285464257293E-2</v>
      </c>
      <c r="F952" s="103">
        <v>677948</v>
      </c>
      <c r="G952" s="103">
        <v>4</v>
      </c>
      <c r="H952" t="s">
        <v>54</v>
      </c>
      <c r="I952" s="103"/>
    </row>
    <row r="953" spans="1:9" x14ac:dyDescent="0.35">
      <c r="A953" t="s">
        <v>5423</v>
      </c>
      <c r="B953" t="s">
        <v>51</v>
      </c>
      <c r="C953" t="s">
        <v>37</v>
      </c>
      <c r="D953" t="s">
        <v>5072</v>
      </c>
      <c r="E953" s="103">
        <v>5.8223951451820868E-2</v>
      </c>
      <c r="F953" s="103">
        <v>677948</v>
      </c>
      <c r="G953" s="103">
        <v>4</v>
      </c>
      <c r="H953" t="s">
        <v>54</v>
      </c>
      <c r="I953" s="103"/>
    </row>
    <row r="954" spans="1:9" x14ac:dyDescent="0.35">
      <c r="A954" t="s">
        <v>883</v>
      </c>
      <c r="B954" t="s">
        <v>51</v>
      </c>
      <c r="C954" t="s">
        <v>37</v>
      </c>
      <c r="D954" t="s">
        <v>42</v>
      </c>
      <c r="E954" s="103">
        <v>5.7028205728265897E-2</v>
      </c>
      <c r="F954" s="103">
        <v>677948</v>
      </c>
      <c r="G954" s="103">
        <v>4</v>
      </c>
      <c r="H954" t="s">
        <v>54</v>
      </c>
      <c r="I954" s="103"/>
    </row>
    <row r="955" spans="1:9" x14ac:dyDescent="0.35">
      <c r="A955" t="s">
        <v>1883</v>
      </c>
      <c r="B955" t="s">
        <v>51</v>
      </c>
      <c r="C955" t="s">
        <v>37</v>
      </c>
      <c r="D955" t="s">
        <v>1767</v>
      </c>
      <c r="E955" s="103">
        <v>5.6796427231243202E-2</v>
      </c>
      <c r="F955" s="103">
        <v>677948</v>
      </c>
      <c r="G955" s="103">
        <v>4</v>
      </c>
      <c r="H955" t="s">
        <v>54</v>
      </c>
      <c r="I955" s="103"/>
    </row>
    <row r="956" spans="1:9" x14ac:dyDescent="0.35">
      <c r="A956" t="s">
        <v>1884</v>
      </c>
      <c r="B956" t="s">
        <v>51</v>
      </c>
      <c r="C956" t="s">
        <v>37</v>
      </c>
      <c r="D956" t="s">
        <v>1768</v>
      </c>
      <c r="E956" s="103">
        <v>3.0516889535844353E-2</v>
      </c>
      <c r="F956" s="103">
        <v>677948</v>
      </c>
      <c r="G956" s="103">
        <v>4</v>
      </c>
      <c r="H956" t="s">
        <v>54</v>
      </c>
      <c r="I956" s="103"/>
    </row>
    <row r="957" spans="1:9" x14ac:dyDescent="0.35">
      <c r="A957" t="s">
        <v>884</v>
      </c>
      <c r="B957" t="s">
        <v>51</v>
      </c>
      <c r="C957" t="s">
        <v>37</v>
      </c>
      <c r="D957" t="s">
        <v>340</v>
      </c>
      <c r="E957" s="103">
        <v>5.3874391242584398E-2</v>
      </c>
      <c r="F957" s="103">
        <v>677948</v>
      </c>
      <c r="G957" s="103">
        <v>4</v>
      </c>
      <c r="H957" t="s">
        <v>54</v>
      </c>
      <c r="I957" s="103"/>
    </row>
    <row r="958" spans="1:9" x14ac:dyDescent="0.35">
      <c r="A958" t="s">
        <v>558</v>
      </c>
      <c r="B958" t="s">
        <v>51</v>
      </c>
      <c r="C958" t="s">
        <v>37</v>
      </c>
      <c r="D958" t="s">
        <v>777</v>
      </c>
      <c r="E958" s="103">
        <v>6.4236050989221749E-2</v>
      </c>
      <c r="F958" s="103">
        <v>677948</v>
      </c>
      <c r="G958" s="103">
        <v>4</v>
      </c>
      <c r="H958" t="s">
        <v>54</v>
      </c>
      <c r="I958" s="103"/>
    </row>
    <row r="959" spans="1:9" x14ac:dyDescent="0.35">
      <c r="A959" t="s">
        <v>559</v>
      </c>
      <c r="B959" t="s">
        <v>51</v>
      </c>
      <c r="C959" t="s">
        <v>37</v>
      </c>
      <c r="D959" t="s">
        <v>776</v>
      </c>
      <c r="E959" s="103">
        <v>0.15208108317514774</v>
      </c>
      <c r="F959" s="103">
        <v>677948</v>
      </c>
      <c r="G959" s="103">
        <v>4</v>
      </c>
      <c r="H959" t="s">
        <v>54</v>
      </c>
      <c r="I959" s="103"/>
    </row>
    <row r="960" spans="1:9" x14ac:dyDescent="0.35">
      <c r="A960" t="s">
        <v>888</v>
      </c>
      <c r="B960" t="s">
        <v>51</v>
      </c>
      <c r="C960" t="s">
        <v>38</v>
      </c>
      <c r="D960" t="s">
        <v>40</v>
      </c>
      <c r="E960" s="103">
        <v>1.5836579210092634E-2</v>
      </c>
      <c r="F960" s="103">
        <v>677948</v>
      </c>
      <c r="G960" s="103">
        <v>4</v>
      </c>
      <c r="H960" t="s">
        <v>54</v>
      </c>
      <c r="I960" s="103"/>
    </row>
    <row r="961" spans="1:9" x14ac:dyDescent="0.35">
      <c r="A961" t="s">
        <v>5424</v>
      </c>
      <c r="B961" t="s">
        <v>51</v>
      </c>
      <c r="C961" t="s">
        <v>38</v>
      </c>
      <c r="D961" t="s">
        <v>5070</v>
      </c>
      <c r="E961" s="103">
        <v>1.5901742427075025E-2</v>
      </c>
      <c r="F961" s="103">
        <v>677948</v>
      </c>
      <c r="G961" s="103">
        <v>4</v>
      </c>
      <c r="H961" t="s">
        <v>54</v>
      </c>
      <c r="I961" s="103"/>
    </row>
    <row r="962" spans="1:9" x14ac:dyDescent="0.35">
      <c r="A962" t="s">
        <v>5425</v>
      </c>
      <c r="B962" t="s">
        <v>51</v>
      </c>
      <c r="C962" t="s">
        <v>38</v>
      </c>
      <c r="D962" t="s">
        <v>5071</v>
      </c>
      <c r="E962" s="103">
        <v>1.5836579210092634E-2</v>
      </c>
      <c r="F962" s="103">
        <v>677948</v>
      </c>
      <c r="G962" s="103">
        <v>4</v>
      </c>
      <c r="H962" t="s">
        <v>54</v>
      </c>
      <c r="I962" s="103"/>
    </row>
    <row r="963" spans="1:9" x14ac:dyDescent="0.35">
      <c r="A963" t="s">
        <v>5426</v>
      </c>
      <c r="B963" t="s">
        <v>51</v>
      </c>
      <c r="C963" t="s">
        <v>38</v>
      </c>
      <c r="D963" t="s">
        <v>5072</v>
      </c>
      <c r="E963" s="103">
        <v>1.5901601609324887E-2</v>
      </c>
      <c r="F963" s="103">
        <v>677948</v>
      </c>
      <c r="G963" s="103">
        <v>4</v>
      </c>
      <c r="H963" t="s">
        <v>54</v>
      </c>
      <c r="I963" s="103"/>
    </row>
    <row r="964" spans="1:9" x14ac:dyDescent="0.35">
      <c r="A964" t="s">
        <v>886</v>
      </c>
      <c r="B964" t="s">
        <v>51</v>
      </c>
      <c r="C964" t="s">
        <v>38</v>
      </c>
      <c r="D964" t="s">
        <v>42</v>
      </c>
      <c r="E964" s="103">
        <v>1.5811226993228671E-2</v>
      </c>
      <c r="F964" s="103">
        <v>677948</v>
      </c>
      <c r="G964" s="103">
        <v>4</v>
      </c>
      <c r="H964" t="s">
        <v>54</v>
      </c>
      <c r="I964" s="103"/>
    </row>
    <row r="965" spans="1:9" x14ac:dyDescent="0.35">
      <c r="A965" t="s">
        <v>1885</v>
      </c>
      <c r="B965" t="s">
        <v>51</v>
      </c>
      <c r="C965" t="s">
        <v>38</v>
      </c>
      <c r="D965" t="s">
        <v>1767</v>
      </c>
      <c r="E965" s="103">
        <v>1.5762492408891732E-2</v>
      </c>
      <c r="F965" s="103">
        <v>677948</v>
      </c>
      <c r="G965" s="103">
        <v>4</v>
      </c>
      <c r="H965" t="s">
        <v>54</v>
      </c>
      <c r="I965" s="103"/>
    </row>
    <row r="966" spans="1:9" x14ac:dyDescent="0.35">
      <c r="A966" t="s">
        <v>1886</v>
      </c>
      <c r="B966" t="s">
        <v>51</v>
      </c>
      <c r="C966" t="s">
        <v>38</v>
      </c>
      <c r="D966" t="s">
        <v>1768</v>
      </c>
      <c r="E966" s="103">
        <v>1.0640049954437788E-2</v>
      </c>
      <c r="F966" s="103">
        <v>677948</v>
      </c>
      <c r="G966" s="103">
        <v>4</v>
      </c>
      <c r="H966" t="s">
        <v>54</v>
      </c>
      <c r="I966" s="103"/>
    </row>
    <row r="967" spans="1:9" x14ac:dyDescent="0.35">
      <c r="A967" t="s">
        <v>887</v>
      </c>
      <c r="B967" t="s">
        <v>51</v>
      </c>
      <c r="C967" t="s">
        <v>38</v>
      </c>
      <c r="D967" t="s">
        <v>340</v>
      </c>
      <c r="E967" s="103">
        <v>1.1399528912925828E-2</v>
      </c>
      <c r="F967" s="103">
        <v>677948</v>
      </c>
      <c r="G967" s="103">
        <v>4</v>
      </c>
      <c r="H967" t="s">
        <v>54</v>
      </c>
      <c r="I967" s="103"/>
    </row>
    <row r="968" spans="1:9" x14ac:dyDescent="0.35">
      <c r="A968" t="s">
        <v>560</v>
      </c>
      <c r="B968" t="s">
        <v>51</v>
      </c>
      <c r="C968" t="s">
        <v>38</v>
      </c>
      <c r="D968" t="s">
        <v>777</v>
      </c>
      <c r="E968" s="103">
        <v>1.8809205125381499E-2</v>
      </c>
      <c r="F968" s="103">
        <v>677948</v>
      </c>
      <c r="G968" s="103">
        <v>4</v>
      </c>
      <c r="H968" t="s">
        <v>54</v>
      </c>
      <c r="I968" s="103"/>
    </row>
    <row r="969" spans="1:9" x14ac:dyDescent="0.35">
      <c r="A969" t="s">
        <v>561</v>
      </c>
      <c r="B969" t="s">
        <v>51</v>
      </c>
      <c r="C969" t="s">
        <v>38</v>
      </c>
      <c r="D969" t="s">
        <v>776</v>
      </c>
      <c r="E969" s="103">
        <v>4.2105341143382824E-2</v>
      </c>
      <c r="F969" s="103">
        <v>677948</v>
      </c>
      <c r="G969" s="103">
        <v>4</v>
      </c>
      <c r="H969" t="s">
        <v>54</v>
      </c>
      <c r="I969" s="103"/>
    </row>
    <row r="970" spans="1:9" x14ac:dyDescent="0.35">
      <c r="A970" t="s">
        <v>891</v>
      </c>
      <c r="B970" t="s">
        <v>51</v>
      </c>
      <c r="C970" t="s">
        <v>39</v>
      </c>
      <c r="D970" t="s">
        <v>40</v>
      </c>
      <c r="E970" s="103">
        <v>2.1304203464114437E-5</v>
      </c>
      <c r="F970" s="103">
        <v>677948</v>
      </c>
      <c r="G970" s="103">
        <v>4</v>
      </c>
      <c r="H970" t="s">
        <v>54</v>
      </c>
      <c r="I970" s="103"/>
    </row>
    <row r="971" spans="1:9" x14ac:dyDescent="0.35">
      <c r="A971" t="s">
        <v>5427</v>
      </c>
      <c r="B971" t="s">
        <v>51</v>
      </c>
      <c r="C971" t="s">
        <v>39</v>
      </c>
      <c r="D971" t="s">
        <v>5070</v>
      </c>
      <c r="E971" s="103">
        <v>2.1304203464114437E-5</v>
      </c>
      <c r="F971" s="103">
        <v>677948</v>
      </c>
      <c r="G971" s="103">
        <v>4</v>
      </c>
      <c r="H971" t="s">
        <v>54</v>
      </c>
      <c r="I971" s="103"/>
    </row>
    <row r="972" spans="1:9" x14ac:dyDescent="0.35">
      <c r="A972" t="s">
        <v>5428</v>
      </c>
      <c r="B972" t="s">
        <v>51</v>
      </c>
      <c r="C972" t="s">
        <v>39</v>
      </c>
      <c r="D972" t="s">
        <v>5071</v>
      </c>
      <c r="E972" s="103">
        <v>2.1304203464114437E-5</v>
      </c>
      <c r="F972" s="103">
        <v>677948</v>
      </c>
      <c r="G972" s="103">
        <v>4</v>
      </c>
      <c r="H972" t="s">
        <v>54</v>
      </c>
      <c r="I972" s="103"/>
    </row>
    <row r="973" spans="1:9" x14ac:dyDescent="0.35">
      <c r="A973" t="s">
        <v>5429</v>
      </c>
      <c r="B973" t="s">
        <v>51</v>
      </c>
      <c r="C973" t="s">
        <v>39</v>
      </c>
      <c r="D973" t="s">
        <v>5072</v>
      </c>
      <c r="E973" s="103">
        <v>2.1304203464114437E-5</v>
      </c>
      <c r="F973" s="103">
        <v>677948</v>
      </c>
      <c r="G973" s="103">
        <v>4</v>
      </c>
      <c r="H973" t="s">
        <v>54</v>
      </c>
      <c r="I973" s="103"/>
    </row>
    <row r="974" spans="1:9" x14ac:dyDescent="0.35">
      <c r="A974" t="s">
        <v>889</v>
      </c>
      <c r="B974" t="s">
        <v>51</v>
      </c>
      <c r="C974" t="s">
        <v>39</v>
      </c>
      <c r="D974" t="s">
        <v>42</v>
      </c>
      <c r="E974" s="103">
        <v>2.0996522614037404E-5</v>
      </c>
      <c r="F974" s="103">
        <v>677948</v>
      </c>
      <c r="G974" s="103">
        <v>4</v>
      </c>
      <c r="H974" t="s">
        <v>54</v>
      </c>
      <c r="I974" s="103"/>
    </row>
    <row r="975" spans="1:9" x14ac:dyDescent="0.35">
      <c r="A975" t="s">
        <v>1887</v>
      </c>
      <c r="B975" t="s">
        <v>51</v>
      </c>
      <c r="C975" t="s">
        <v>39</v>
      </c>
      <c r="D975" t="s">
        <v>1767</v>
      </c>
      <c r="E975" s="103">
        <v>2.0996522614037404E-5</v>
      </c>
      <c r="F975" s="103">
        <v>677948</v>
      </c>
      <c r="G975" s="103">
        <v>4</v>
      </c>
      <c r="H975" t="s">
        <v>54</v>
      </c>
      <c r="I975" s="103"/>
    </row>
    <row r="976" spans="1:9" x14ac:dyDescent="0.35">
      <c r="A976" t="s">
        <v>1888</v>
      </c>
      <c r="B976" t="s">
        <v>51</v>
      </c>
      <c r="C976" t="s">
        <v>39</v>
      </c>
      <c r="D976" t="s">
        <v>1768</v>
      </c>
      <c r="E976" s="103">
        <v>1.1995130945944873E-5</v>
      </c>
      <c r="F976" s="103">
        <v>677948</v>
      </c>
      <c r="G976" s="103">
        <v>4</v>
      </c>
      <c r="H976" t="s">
        <v>54</v>
      </c>
      <c r="I976" s="103"/>
    </row>
    <row r="977" spans="1:9" x14ac:dyDescent="0.35">
      <c r="A977" t="s">
        <v>890</v>
      </c>
      <c r="B977" t="s">
        <v>51</v>
      </c>
      <c r="C977" t="s">
        <v>39</v>
      </c>
      <c r="D977" t="s">
        <v>340</v>
      </c>
      <c r="E977" s="103">
        <v>2.0567384940896289E-5</v>
      </c>
      <c r="F977" s="103">
        <v>677948</v>
      </c>
      <c r="G977" s="103">
        <v>4</v>
      </c>
      <c r="H977" t="s">
        <v>54</v>
      </c>
      <c r="I977" s="103"/>
    </row>
    <row r="978" spans="1:9" x14ac:dyDescent="0.35">
      <c r="A978" t="s">
        <v>562</v>
      </c>
      <c r="B978" t="s">
        <v>51</v>
      </c>
      <c r="C978" t="s">
        <v>39</v>
      </c>
      <c r="D978" t="s">
        <v>777</v>
      </c>
      <c r="E978" s="103">
        <v>2.1774091133703288E-5</v>
      </c>
      <c r="F978" s="103">
        <v>677948</v>
      </c>
      <c r="G978" s="103">
        <v>4</v>
      </c>
      <c r="H978" t="s">
        <v>54</v>
      </c>
      <c r="I978" s="103"/>
    </row>
    <row r="979" spans="1:9" x14ac:dyDescent="0.35">
      <c r="A979" t="s">
        <v>563</v>
      </c>
      <c r="B979" t="s">
        <v>51</v>
      </c>
      <c r="C979" t="s">
        <v>39</v>
      </c>
      <c r="D979" t="s">
        <v>776</v>
      </c>
      <c r="E979" s="103">
        <v>5.4470010613452078E-5</v>
      </c>
      <c r="F979" s="103">
        <v>677948</v>
      </c>
      <c r="G979" s="103">
        <v>4</v>
      </c>
      <c r="H979" t="s">
        <v>54</v>
      </c>
      <c r="I979" s="103"/>
    </row>
    <row r="980" spans="1:9" x14ac:dyDescent="0.35">
      <c r="A980" t="s">
        <v>2661</v>
      </c>
      <c r="B980" t="s">
        <v>51</v>
      </c>
      <c r="C980" t="s">
        <v>2588</v>
      </c>
      <c r="D980" t="s">
        <v>40</v>
      </c>
      <c r="E980" s="103">
        <v>1.406280348125673E-3</v>
      </c>
      <c r="F980" s="103">
        <v>677948</v>
      </c>
      <c r="G980" s="103">
        <v>4</v>
      </c>
      <c r="H980" t="s">
        <v>54</v>
      </c>
      <c r="I980" s="103"/>
    </row>
    <row r="981" spans="1:9" x14ac:dyDescent="0.35">
      <c r="A981" t="s">
        <v>5430</v>
      </c>
      <c r="B981" t="s">
        <v>51</v>
      </c>
      <c r="C981" t="s">
        <v>2588</v>
      </c>
      <c r="D981" t="s">
        <v>5070</v>
      </c>
      <c r="E981" s="103">
        <v>1.4190618055892586E-3</v>
      </c>
      <c r="F981" s="103">
        <v>677948</v>
      </c>
      <c r="G981" s="103">
        <v>4</v>
      </c>
      <c r="H981" t="s">
        <v>54</v>
      </c>
      <c r="I981" s="103"/>
    </row>
    <row r="982" spans="1:9" x14ac:dyDescent="0.35">
      <c r="A982" t="s">
        <v>5431</v>
      </c>
      <c r="B982" t="s">
        <v>51</v>
      </c>
      <c r="C982" t="s">
        <v>2588</v>
      </c>
      <c r="D982" t="s">
        <v>5071</v>
      </c>
      <c r="E982" s="103">
        <v>1.406280348125673E-3</v>
      </c>
      <c r="F982" s="103">
        <v>677948</v>
      </c>
      <c r="G982" s="103">
        <v>4</v>
      </c>
      <c r="H982" t="s">
        <v>54</v>
      </c>
      <c r="I982" s="103"/>
    </row>
    <row r="983" spans="1:9" x14ac:dyDescent="0.35">
      <c r="A983" t="s">
        <v>5432</v>
      </c>
      <c r="B983" t="s">
        <v>51</v>
      </c>
      <c r="C983" t="s">
        <v>2588</v>
      </c>
      <c r="D983" t="s">
        <v>5072</v>
      </c>
      <c r="E983" s="103">
        <v>1.418794524082001E-3</v>
      </c>
      <c r="F983" s="103">
        <v>677948</v>
      </c>
      <c r="G983" s="103">
        <v>4</v>
      </c>
      <c r="H983" t="s">
        <v>54</v>
      </c>
      <c r="I983" s="103"/>
    </row>
    <row r="984" spans="1:9" x14ac:dyDescent="0.35">
      <c r="A984" t="s">
        <v>2662</v>
      </c>
      <c r="B984" t="s">
        <v>51</v>
      </c>
      <c r="C984" t="s">
        <v>2588</v>
      </c>
      <c r="D984" t="s">
        <v>42</v>
      </c>
      <c r="E984" s="103">
        <v>1.3883917648922967E-3</v>
      </c>
      <c r="F984" s="103">
        <v>677948</v>
      </c>
      <c r="G984" s="103">
        <v>4</v>
      </c>
      <c r="H984" t="s">
        <v>54</v>
      </c>
      <c r="I984" s="103"/>
    </row>
    <row r="985" spans="1:9" x14ac:dyDescent="0.35">
      <c r="A985" t="s">
        <v>2663</v>
      </c>
      <c r="B985" t="s">
        <v>51</v>
      </c>
      <c r="C985" t="s">
        <v>2588</v>
      </c>
      <c r="D985" t="s">
        <v>1767</v>
      </c>
      <c r="E985" s="103">
        <v>1.3705693245225142E-3</v>
      </c>
      <c r="F985" s="103">
        <v>677948</v>
      </c>
      <c r="G985" s="103">
        <v>4</v>
      </c>
      <c r="H985" t="s">
        <v>54</v>
      </c>
      <c r="I985" s="103"/>
    </row>
    <row r="986" spans="1:9" x14ac:dyDescent="0.35">
      <c r="A986" t="s">
        <v>2664</v>
      </c>
      <c r="B986" t="s">
        <v>51</v>
      </c>
      <c r="C986" t="s">
        <v>2588</v>
      </c>
      <c r="D986" t="s">
        <v>1768</v>
      </c>
      <c r="E986" s="103">
        <v>7.0121117307155056E-4</v>
      </c>
      <c r="F986" s="103">
        <v>677948</v>
      </c>
      <c r="G986" s="103">
        <v>4</v>
      </c>
      <c r="H986" t="s">
        <v>54</v>
      </c>
      <c r="I986" s="103"/>
    </row>
    <row r="987" spans="1:9" x14ac:dyDescent="0.35">
      <c r="A987" t="s">
        <v>2665</v>
      </c>
      <c r="B987" t="s">
        <v>51</v>
      </c>
      <c r="C987" t="s">
        <v>2588</v>
      </c>
      <c r="D987" t="s">
        <v>340</v>
      </c>
      <c r="E987" s="103">
        <v>1.350292041095931E-3</v>
      </c>
      <c r="F987" s="103">
        <v>677948</v>
      </c>
      <c r="G987" s="103">
        <v>4</v>
      </c>
      <c r="H987" t="s">
        <v>54</v>
      </c>
      <c r="I987" s="103"/>
    </row>
    <row r="988" spans="1:9" x14ac:dyDescent="0.35">
      <c r="A988" t="s">
        <v>2666</v>
      </c>
      <c r="B988" t="s">
        <v>51</v>
      </c>
      <c r="C988" t="s">
        <v>2588</v>
      </c>
      <c r="D988" t="s">
        <v>777</v>
      </c>
      <c r="E988" s="103">
        <v>1.6486721775791178E-3</v>
      </c>
      <c r="F988" s="103">
        <v>677948</v>
      </c>
      <c r="G988" s="103">
        <v>4</v>
      </c>
      <c r="H988" t="s">
        <v>54</v>
      </c>
      <c r="I988" s="103"/>
    </row>
    <row r="989" spans="1:9" x14ac:dyDescent="0.35">
      <c r="A989" t="s">
        <v>2667</v>
      </c>
      <c r="B989" t="s">
        <v>51</v>
      </c>
      <c r="C989" t="s">
        <v>2588</v>
      </c>
      <c r="D989" t="s">
        <v>776</v>
      </c>
      <c r="E989" s="103">
        <v>3.7475331287685561E-3</v>
      </c>
      <c r="F989" s="103">
        <v>677948</v>
      </c>
      <c r="G989" s="103">
        <v>4</v>
      </c>
      <c r="H989" t="s">
        <v>54</v>
      </c>
      <c r="I989" s="103"/>
    </row>
    <row r="990" spans="1:9" x14ac:dyDescent="0.35">
      <c r="A990" t="s">
        <v>2668</v>
      </c>
      <c r="B990" t="s">
        <v>51</v>
      </c>
      <c r="C990" t="s">
        <v>2589</v>
      </c>
      <c r="D990" t="s">
        <v>40</v>
      </c>
      <c r="E990" s="103">
        <v>5.8999497709459787E-3</v>
      </c>
      <c r="F990" s="103">
        <v>677948</v>
      </c>
      <c r="G990" s="103">
        <v>4</v>
      </c>
      <c r="H990" t="s">
        <v>54</v>
      </c>
      <c r="I990" s="103"/>
    </row>
    <row r="991" spans="1:9" x14ac:dyDescent="0.35">
      <c r="A991" t="s">
        <v>5433</v>
      </c>
      <c r="B991" t="s">
        <v>51</v>
      </c>
      <c r="C991" t="s">
        <v>2589</v>
      </c>
      <c r="D991" t="s">
        <v>5070</v>
      </c>
      <c r="E991" s="103">
        <v>5.9752164824600287E-3</v>
      </c>
      <c r="F991" s="103">
        <v>677948</v>
      </c>
      <c r="G991" s="103">
        <v>4</v>
      </c>
      <c r="H991" t="s">
        <v>54</v>
      </c>
      <c r="I991" s="103"/>
    </row>
    <row r="992" spans="1:9" x14ac:dyDescent="0.35">
      <c r="A992" t="s">
        <v>5434</v>
      </c>
      <c r="B992" t="s">
        <v>51</v>
      </c>
      <c r="C992" t="s">
        <v>2589</v>
      </c>
      <c r="D992" t="s">
        <v>5071</v>
      </c>
      <c r="E992" s="103">
        <v>5.8999497709459787E-3</v>
      </c>
      <c r="F992" s="103">
        <v>677948</v>
      </c>
      <c r="G992" s="103">
        <v>4</v>
      </c>
      <c r="H992" t="s">
        <v>54</v>
      </c>
      <c r="I992" s="103"/>
    </row>
    <row r="993" spans="1:9" x14ac:dyDescent="0.35">
      <c r="A993" t="s">
        <v>5435</v>
      </c>
      <c r="B993" t="s">
        <v>51</v>
      </c>
      <c r="C993" t="s">
        <v>2589</v>
      </c>
      <c r="D993" t="s">
        <v>5072</v>
      </c>
      <c r="E993" s="103">
        <v>5.974227584341866E-3</v>
      </c>
      <c r="F993" s="103">
        <v>677948</v>
      </c>
      <c r="G993" s="103">
        <v>4</v>
      </c>
      <c r="H993" t="s">
        <v>54</v>
      </c>
      <c r="I993" s="103"/>
    </row>
    <row r="994" spans="1:9" x14ac:dyDescent="0.35">
      <c r="A994" t="s">
        <v>2669</v>
      </c>
      <c r="B994" t="s">
        <v>51</v>
      </c>
      <c r="C994" t="s">
        <v>2589</v>
      </c>
      <c r="D994" t="s">
        <v>42</v>
      </c>
      <c r="E994" s="103">
        <v>5.8367951563568516E-3</v>
      </c>
      <c r="F994" s="103">
        <v>677948</v>
      </c>
      <c r="G994" s="103">
        <v>4</v>
      </c>
      <c r="H994" t="s">
        <v>54</v>
      </c>
      <c r="I994" s="103"/>
    </row>
    <row r="995" spans="1:9" x14ac:dyDescent="0.35">
      <c r="A995" t="s">
        <v>2670</v>
      </c>
      <c r="B995" t="s">
        <v>51</v>
      </c>
      <c r="C995" t="s">
        <v>2589</v>
      </c>
      <c r="D995" t="s">
        <v>1767</v>
      </c>
      <c r="E995" s="103">
        <v>5.6800976445050277E-3</v>
      </c>
      <c r="F995" s="103">
        <v>677948</v>
      </c>
      <c r="G995" s="103">
        <v>4</v>
      </c>
      <c r="H995" t="s">
        <v>54</v>
      </c>
      <c r="I995" s="103"/>
    </row>
    <row r="996" spans="1:9" x14ac:dyDescent="0.35">
      <c r="A996" t="s">
        <v>2671</v>
      </c>
      <c r="B996" t="s">
        <v>51</v>
      </c>
      <c r="C996" t="s">
        <v>2589</v>
      </c>
      <c r="D996" t="s">
        <v>1768</v>
      </c>
      <c r="E996" s="103">
        <v>2.3106238969949136E-3</v>
      </c>
      <c r="F996" s="103">
        <v>677948</v>
      </c>
      <c r="G996" s="103">
        <v>4</v>
      </c>
      <c r="H996" t="s">
        <v>54</v>
      </c>
      <c r="I996" s="103"/>
    </row>
    <row r="997" spans="1:9" x14ac:dyDescent="0.35">
      <c r="A997" t="s">
        <v>2672</v>
      </c>
      <c r="B997" t="s">
        <v>51</v>
      </c>
      <c r="C997" t="s">
        <v>2589</v>
      </c>
      <c r="D997" t="s">
        <v>340</v>
      </c>
      <c r="E997" s="103">
        <v>5.8301148213781868E-3</v>
      </c>
      <c r="F997" s="103">
        <v>677948</v>
      </c>
      <c r="G997" s="103">
        <v>4</v>
      </c>
      <c r="H997" t="s">
        <v>54</v>
      </c>
      <c r="I997" s="103"/>
    </row>
    <row r="998" spans="1:9" x14ac:dyDescent="0.35">
      <c r="A998" t="s">
        <v>2673</v>
      </c>
      <c r="B998" t="s">
        <v>51</v>
      </c>
      <c r="C998" t="s">
        <v>2589</v>
      </c>
      <c r="D998" t="s">
        <v>777</v>
      </c>
      <c r="E998" s="103">
        <v>5.5924498396434383E-3</v>
      </c>
      <c r="F998" s="103">
        <v>677948</v>
      </c>
      <c r="G998" s="103">
        <v>4</v>
      </c>
      <c r="H998" t="s">
        <v>54</v>
      </c>
      <c r="I998" s="103"/>
    </row>
    <row r="999" spans="1:9" x14ac:dyDescent="0.35">
      <c r="A999" t="s">
        <v>2674</v>
      </c>
      <c r="B999" t="s">
        <v>51</v>
      </c>
      <c r="C999" t="s">
        <v>2589</v>
      </c>
      <c r="D999" t="s">
        <v>776</v>
      </c>
      <c r="E999" s="103">
        <v>1.4999404138177679E-2</v>
      </c>
      <c r="F999" s="103">
        <v>677948</v>
      </c>
      <c r="G999" s="103">
        <v>4</v>
      </c>
      <c r="H999" t="s">
        <v>54</v>
      </c>
      <c r="I999" s="103"/>
    </row>
    <row r="1000" spans="1:9" x14ac:dyDescent="0.35">
      <c r="A1000" t="s">
        <v>2654</v>
      </c>
      <c r="B1000" t="s">
        <v>51</v>
      </c>
      <c r="C1000" t="s">
        <v>2590</v>
      </c>
      <c r="D1000" t="s">
        <v>40</v>
      </c>
      <c r="E1000" s="103">
        <v>1.0968197392297633E-4</v>
      </c>
      <c r="F1000" s="103">
        <v>677948</v>
      </c>
      <c r="G1000" s="103">
        <v>4</v>
      </c>
      <c r="H1000" t="s">
        <v>54</v>
      </c>
      <c r="I1000" s="103"/>
    </row>
    <row r="1001" spans="1:9" x14ac:dyDescent="0.35">
      <c r="A1001" t="s">
        <v>5436</v>
      </c>
      <c r="B1001" t="s">
        <v>51</v>
      </c>
      <c r="C1001" t="s">
        <v>2590</v>
      </c>
      <c r="D1001" t="s">
        <v>5070</v>
      </c>
      <c r="E1001" s="103">
        <v>1.0968197392297633E-4</v>
      </c>
      <c r="F1001" s="103">
        <v>677948</v>
      </c>
      <c r="G1001" s="103">
        <v>4</v>
      </c>
      <c r="H1001" t="s">
        <v>54</v>
      </c>
      <c r="I1001" s="103"/>
    </row>
    <row r="1002" spans="1:9" x14ac:dyDescent="0.35">
      <c r="A1002" t="s">
        <v>5437</v>
      </c>
      <c r="B1002" t="s">
        <v>51</v>
      </c>
      <c r="C1002" t="s">
        <v>2590</v>
      </c>
      <c r="D1002" t="s">
        <v>5071</v>
      </c>
      <c r="E1002" s="103">
        <v>1.0968197392297633E-4</v>
      </c>
      <c r="F1002" s="103">
        <v>677948</v>
      </c>
      <c r="G1002" s="103">
        <v>4</v>
      </c>
      <c r="H1002" t="s">
        <v>54</v>
      </c>
      <c r="I1002" s="103"/>
    </row>
    <row r="1003" spans="1:9" x14ac:dyDescent="0.35">
      <c r="A1003" t="s">
        <v>5438</v>
      </c>
      <c r="B1003" t="s">
        <v>51</v>
      </c>
      <c r="C1003" t="s">
        <v>2590</v>
      </c>
      <c r="D1003" t="s">
        <v>5072</v>
      </c>
      <c r="E1003" s="103">
        <v>1.0968197392297633E-4</v>
      </c>
      <c r="F1003" s="103">
        <v>677948</v>
      </c>
      <c r="G1003" s="103">
        <v>4</v>
      </c>
      <c r="H1003" t="s">
        <v>54</v>
      </c>
      <c r="I1003" s="103"/>
    </row>
    <row r="1004" spans="1:9" x14ac:dyDescent="0.35">
      <c r="A1004" t="s">
        <v>2655</v>
      </c>
      <c r="B1004" t="s">
        <v>51</v>
      </c>
      <c r="C1004" t="s">
        <v>2590</v>
      </c>
      <c r="D1004" t="s">
        <v>42</v>
      </c>
      <c r="E1004" s="103">
        <v>1.0583363311375672E-4</v>
      </c>
      <c r="F1004" s="103">
        <v>677948</v>
      </c>
      <c r="G1004" s="103">
        <v>4</v>
      </c>
      <c r="H1004" t="s">
        <v>54</v>
      </c>
      <c r="I1004" s="103"/>
    </row>
    <row r="1005" spans="1:9" x14ac:dyDescent="0.35">
      <c r="A1005" t="s">
        <v>2656</v>
      </c>
      <c r="B1005" t="s">
        <v>51</v>
      </c>
      <c r="C1005" t="s">
        <v>2590</v>
      </c>
      <c r="D1005" t="s">
        <v>1767</v>
      </c>
      <c r="E1005" s="103">
        <v>1.030547816370387E-4</v>
      </c>
      <c r="F1005" s="103">
        <v>677948</v>
      </c>
      <c r="G1005" s="103">
        <v>4</v>
      </c>
      <c r="H1005" t="s">
        <v>54</v>
      </c>
      <c r="I1005" s="103"/>
    </row>
    <row r="1006" spans="1:9" x14ac:dyDescent="0.35">
      <c r="A1006" t="s">
        <v>2657</v>
      </c>
      <c r="B1006" t="s">
        <v>51</v>
      </c>
      <c r="C1006" t="s">
        <v>2590</v>
      </c>
      <c r="D1006" t="s">
        <v>1768</v>
      </c>
      <c r="E1006" s="103">
        <v>3.2189521990374366E-5</v>
      </c>
      <c r="F1006" s="103">
        <v>677948</v>
      </c>
      <c r="G1006" s="103">
        <v>4</v>
      </c>
      <c r="H1006" t="s">
        <v>54</v>
      </c>
      <c r="I1006" s="103"/>
    </row>
    <row r="1007" spans="1:9" x14ac:dyDescent="0.35">
      <c r="A1007" t="s">
        <v>2658</v>
      </c>
      <c r="B1007" t="s">
        <v>51</v>
      </c>
      <c r="C1007" t="s">
        <v>2590</v>
      </c>
      <c r="D1007" t="s">
        <v>340</v>
      </c>
      <c r="E1007" s="103">
        <v>1.0916422014418673E-4</v>
      </c>
      <c r="F1007" s="103">
        <v>677948</v>
      </c>
      <c r="G1007" s="103">
        <v>4</v>
      </c>
      <c r="H1007" t="s">
        <v>54</v>
      </c>
      <c r="I1007" s="103"/>
    </row>
    <row r="1008" spans="1:9" x14ac:dyDescent="0.35">
      <c r="A1008" t="s">
        <v>2659</v>
      </c>
      <c r="B1008" t="s">
        <v>51</v>
      </c>
      <c r="C1008" t="s">
        <v>2590</v>
      </c>
      <c r="D1008" t="s">
        <v>777</v>
      </c>
      <c r="E1008" s="103">
        <v>1.1410328008436826E-4</v>
      </c>
      <c r="F1008" s="103">
        <v>677948</v>
      </c>
      <c r="G1008" s="103">
        <v>4</v>
      </c>
      <c r="H1008" t="s">
        <v>54</v>
      </c>
      <c r="I1008" s="103"/>
    </row>
    <row r="1009" spans="1:9" x14ac:dyDescent="0.35">
      <c r="A1009" t="s">
        <v>2660</v>
      </c>
      <c r="B1009" t="s">
        <v>51</v>
      </c>
      <c r="C1009" t="s">
        <v>2590</v>
      </c>
      <c r="D1009" t="s">
        <v>776</v>
      </c>
      <c r="E1009" s="103">
        <v>2.751807246010631E-4</v>
      </c>
      <c r="F1009" s="103">
        <v>677948</v>
      </c>
      <c r="G1009" s="103">
        <v>4</v>
      </c>
      <c r="H1009" t="s">
        <v>54</v>
      </c>
      <c r="I1009" s="103"/>
    </row>
    <row r="1010" spans="1:9" x14ac:dyDescent="0.35">
      <c r="A1010" t="s">
        <v>3267</v>
      </c>
      <c r="B1010" t="s">
        <v>51</v>
      </c>
      <c r="C1010" t="s">
        <v>3119</v>
      </c>
      <c r="D1010" t="s">
        <v>40</v>
      </c>
      <c r="E1010" s="103">
        <v>8.3247537810675549E-4</v>
      </c>
      <c r="F1010" s="103">
        <v>677948</v>
      </c>
      <c r="G1010" s="103">
        <v>4</v>
      </c>
      <c r="H1010" t="s">
        <v>54</v>
      </c>
      <c r="I1010" s="103"/>
    </row>
    <row r="1011" spans="1:9" x14ac:dyDescent="0.35">
      <c r="A1011" t="s">
        <v>5442</v>
      </c>
      <c r="B1011" t="s">
        <v>51</v>
      </c>
      <c r="C1011" t="s">
        <v>3119</v>
      </c>
      <c r="D1011" t="s">
        <v>5070</v>
      </c>
      <c r="E1011" s="103">
        <v>8.3247537810675549E-4</v>
      </c>
      <c r="F1011" s="103">
        <v>677948</v>
      </c>
      <c r="G1011" s="103">
        <v>4</v>
      </c>
      <c r="H1011" t="s">
        <v>54</v>
      </c>
      <c r="I1011" s="103"/>
    </row>
    <row r="1012" spans="1:9" x14ac:dyDescent="0.35">
      <c r="A1012" t="s">
        <v>5443</v>
      </c>
      <c r="B1012" t="s">
        <v>51</v>
      </c>
      <c r="C1012" t="s">
        <v>3119</v>
      </c>
      <c r="D1012" t="s">
        <v>5071</v>
      </c>
      <c r="E1012" s="103">
        <v>8.3247537810675549E-4</v>
      </c>
      <c r="F1012" s="103">
        <v>677948</v>
      </c>
      <c r="G1012" s="103">
        <v>4</v>
      </c>
      <c r="H1012" t="s">
        <v>54</v>
      </c>
      <c r="I1012" s="103"/>
    </row>
    <row r="1013" spans="1:9" x14ac:dyDescent="0.35">
      <c r="A1013" t="s">
        <v>5444</v>
      </c>
      <c r="B1013" t="s">
        <v>51</v>
      </c>
      <c r="C1013" t="s">
        <v>3119</v>
      </c>
      <c r="D1013" t="s">
        <v>5072</v>
      </c>
      <c r="E1013" s="103">
        <v>8.3247537810675549E-4</v>
      </c>
      <c r="F1013" s="103">
        <v>677948</v>
      </c>
      <c r="G1013" s="103">
        <v>4</v>
      </c>
      <c r="H1013" t="s">
        <v>54</v>
      </c>
      <c r="I1013" s="103"/>
    </row>
    <row r="1014" spans="1:9" x14ac:dyDescent="0.35">
      <c r="A1014" t="s">
        <v>3268</v>
      </c>
      <c r="B1014" t="s">
        <v>51</v>
      </c>
      <c r="C1014" t="s">
        <v>3119</v>
      </c>
      <c r="D1014" t="s">
        <v>42</v>
      </c>
      <c r="E1014" s="103">
        <v>6.2166609961054105E-4</v>
      </c>
      <c r="F1014" s="103">
        <v>677948</v>
      </c>
      <c r="G1014" s="103">
        <v>4</v>
      </c>
      <c r="H1014" t="s">
        <v>54</v>
      </c>
      <c r="I1014" s="103"/>
    </row>
    <row r="1015" spans="1:9" x14ac:dyDescent="0.35">
      <c r="A1015" t="s">
        <v>3269</v>
      </c>
      <c r="B1015" t="s">
        <v>51</v>
      </c>
      <c r="C1015" t="s">
        <v>3119</v>
      </c>
      <c r="D1015" t="s">
        <v>1767</v>
      </c>
      <c r="E1015" s="103">
        <v>6.2166609961054105E-4</v>
      </c>
      <c r="F1015" s="103">
        <v>677948</v>
      </c>
      <c r="G1015" s="103">
        <v>4</v>
      </c>
      <c r="H1015" t="s">
        <v>54</v>
      </c>
      <c r="I1015" s="103"/>
    </row>
    <row r="1016" spans="1:9" x14ac:dyDescent="0.35">
      <c r="A1016" t="s">
        <v>3270</v>
      </c>
      <c r="B1016" t="s">
        <v>51</v>
      </c>
      <c r="C1016" t="s">
        <v>3119</v>
      </c>
      <c r="D1016" t="s">
        <v>1768</v>
      </c>
      <c r="E1016" s="103">
        <v>1.6917261729657048E-4</v>
      </c>
      <c r="F1016" s="103">
        <v>677948</v>
      </c>
      <c r="G1016" s="103">
        <v>4</v>
      </c>
      <c r="H1016" t="s">
        <v>54</v>
      </c>
      <c r="I1016" s="103"/>
    </row>
    <row r="1017" spans="1:9" x14ac:dyDescent="0.35">
      <c r="A1017" t="s">
        <v>3271</v>
      </c>
      <c r="B1017" t="s">
        <v>51</v>
      </c>
      <c r="C1017" t="s">
        <v>3119</v>
      </c>
      <c r="D1017" t="s">
        <v>340</v>
      </c>
      <c r="E1017" s="103">
        <v>8.2239004913852321E-4</v>
      </c>
      <c r="F1017" s="103">
        <v>677948</v>
      </c>
      <c r="G1017" s="103">
        <v>4</v>
      </c>
      <c r="H1017" t="s">
        <v>54</v>
      </c>
      <c r="I1017" s="103"/>
    </row>
    <row r="1018" spans="1:9" x14ac:dyDescent="0.35">
      <c r="A1018" t="s">
        <v>3272</v>
      </c>
      <c r="B1018" t="s">
        <v>51</v>
      </c>
      <c r="C1018" t="s">
        <v>3119</v>
      </c>
      <c r="D1018" t="s">
        <v>777</v>
      </c>
      <c r="E1018" s="103">
        <v>7.0415482399748626E-4</v>
      </c>
      <c r="F1018" s="103">
        <v>677948</v>
      </c>
      <c r="G1018" s="103">
        <v>4</v>
      </c>
      <c r="H1018" t="s">
        <v>54</v>
      </c>
      <c r="I1018" s="103"/>
    </row>
    <row r="1019" spans="1:9" x14ac:dyDescent="0.35">
      <c r="A1019" t="s">
        <v>3273</v>
      </c>
      <c r="B1019" t="s">
        <v>51</v>
      </c>
      <c r="C1019" t="s">
        <v>3119</v>
      </c>
      <c r="D1019" t="s">
        <v>776</v>
      </c>
      <c r="E1019" s="103">
        <v>1.8886003600989067E-3</v>
      </c>
      <c r="F1019" s="103">
        <v>677948</v>
      </c>
      <c r="G1019" s="103">
        <v>4</v>
      </c>
      <c r="H1019" t="s">
        <v>54</v>
      </c>
      <c r="I1019" s="103"/>
    </row>
    <row r="1020" spans="1:9" x14ac:dyDescent="0.35">
      <c r="A1020" t="s">
        <v>3274</v>
      </c>
      <c r="B1020" t="s">
        <v>51</v>
      </c>
      <c r="C1020" t="s">
        <v>3104</v>
      </c>
      <c r="D1020" t="s">
        <v>40</v>
      </c>
      <c r="E1020" s="103">
        <v>5.6257809507552992E-2</v>
      </c>
      <c r="F1020" s="103">
        <v>677948</v>
      </c>
      <c r="G1020" s="103">
        <v>4</v>
      </c>
      <c r="H1020" t="s">
        <v>54</v>
      </c>
      <c r="I1020" s="103"/>
    </row>
    <row r="1021" spans="1:9" x14ac:dyDescent="0.35">
      <c r="A1021" t="s">
        <v>5445</v>
      </c>
      <c r="B1021" t="s">
        <v>51</v>
      </c>
      <c r="C1021" t="s">
        <v>3104</v>
      </c>
      <c r="D1021" t="s">
        <v>5070</v>
      </c>
      <c r="E1021" s="103">
        <v>5.6911427639219983E-2</v>
      </c>
      <c r="F1021" s="103">
        <v>677948</v>
      </c>
      <c r="G1021" s="103">
        <v>4</v>
      </c>
      <c r="H1021" t="s">
        <v>54</v>
      </c>
      <c r="I1021" s="103"/>
    </row>
    <row r="1022" spans="1:9" x14ac:dyDescent="0.35">
      <c r="A1022" t="s">
        <v>5446</v>
      </c>
      <c r="B1022" t="s">
        <v>51</v>
      </c>
      <c r="C1022" t="s">
        <v>3104</v>
      </c>
      <c r="D1022" t="s">
        <v>5071</v>
      </c>
      <c r="E1022" s="103">
        <v>5.6257809507552992E-2</v>
      </c>
      <c r="F1022" s="103">
        <v>677948</v>
      </c>
      <c r="G1022" s="103">
        <v>4</v>
      </c>
      <c r="H1022" t="s">
        <v>54</v>
      </c>
      <c r="I1022" s="103"/>
    </row>
    <row r="1023" spans="1:9" x14ac:dyDescent="0.35">
      <c r="A1023" t="s">
        <v>5447</v>
      </c>
      <c r="B1023" t="s">
        <v>51</v>
      </c>
      <c r="C1023" t="s">
        <v>3104</v>
      </c>
      <c r="D1023" t="s">
        <v>5072</v>
      </c>
      <c r="E1023" s="103">
        <v>5.6908807288926222E-2</v>
      </c>
      <c r="F1023" s="103">
        <v>677948</v>
      </c>
      <c r="G1023" s="103">
        <v>4</v>
      </c>
      <c r="H1023" t="s">
        <v>54</v>
      </c>
      <c r="I1023" s="103"/>
    </row>
    <row r="1024" spans="1:9" x14ac:dyDescent="0.35">
      <c r="A1024" t="s">
        <v>3275</v>
      </c>
      <c r="B1024" t="s">
        <v>51</v>
      </c>
      <c r="C1024" t="s">
        <v>3104</v>
      </c>
      <c r="D1024" t="s">
        <v>42</v>
      </c>
      <c r="E1024" s="103">
        <v>5.4700321537345227E-2</v>
      </c>
      <c r="F1024" s="103">
        <v>677948</v>
      </c>
      <c r="G1024" s="103">
        <v>4</v>
      </c>
      <c r="H1024" t="s">
        <v>54</v>
      </c>
      <c r="I1024" s="103"/>
    </row>
    <row r="1025" spans="1:9" x14ac:dyDescent="0.35">
      <c r="A1025" t="s">
        <v>3276</v>
      </c>
      <c r="B1025" t="s">
        <v>51</v>
      </c>
      <c r="C1025" t="s">
        <v>3104</v>
      </c>
      <c r="D1025" t="s">
        <v>1767</v>
      </c>
      <c r="E1025" s="103">
        <v>5.4191577036290503E-2</v>
      </c>
      <c r="F1025" s="103">
        <v>677948</v>
      </c>
      <c r="G1025" s="103">
        <v>4</v>
      </c>
      <c r="H1025" t="s">
        <v>54</v>
      </c>
      <c r="I1025" s="103"/>
    </row>
    <row r="1026" spans="1:9" x14ac:dyDescent="0.35">
      <c r="A1026" t="s">
        <v>3277</v>
      </c>
      <c r="B1026" t="s">
        <v>51</v>
      </c>
      <c r="C1026" t="s">
        <v>3104</v>
      </c>
      <c r="D1026" t="s">
        <v>1768</v>
      </c>
      <c r="E1026" s="103">
        <v>1.8741902899965766E-2</v>
      </c>
      <c r="F1026" s="103">
        <v>677948</v>
      </c>
      <c r="G1026" s="103">
        <v>4</v>
      </c>
      <c r="H1026" t="s">
        <v>54</v>
      </c>
      <c r="I1026" s="103"/>
    </row>
    <row r="1027" spans="1:9" x14ac:dyDescent="0.35">
      <c r="A1027" t="s">
        <v>3278</v>
      </c>
      <c r="B1027" t="s">
        <v>51</v>
      </c>
      <c r="C1027" t="s">
        <v>3104</v>
      </c>
      <c r="D1027" t="s">
        <v>340</v>
      </c>
      <c r="E1027" s="103">
        <v>5.5010421541065758E-2</v>
      </c>
      <c r="F1027" s="103">
        <v>677948</v>
      </c>
      <c r="G1027" s="103">
        <v>4</v>
      </c>
      <c r="H1027" t="s">
        <v>54</v>
      </c>
      <c r="I1027" s="103"/>
    </row>
    <row r="1028" spans="1:9" x14ac:dyDescent="0.35">
      <c r="A1028" t="s">
        <v>3279</v>
      </c>
      <c r="B1028" t="s">
        <v>51</v>
      </c>
      <c r="C1028" t="s">
        <v>3104</v>
      </c>
      <c r="D1028" t="s">
        <v>777</v>
      </c>
      <c r="E1028" s="103">
        <v>6.0387548715656401E-2</v>
      </c>
      <c r="F1028" s="103">
        <v>677948</v>
      </c>
      <c r="G1028" s="103">
        <v>4</v>
      </c>
      <c r="H1028" t="s">
        <v>54</v>
      </c>
      <c r="I1028" s="103"/>
    </row>
    <row r="1029" spans="1:9" x14ac:dyDescent="0.35">
      <c r="A1029" t="s">
        <v>3280</v>
      </c>
      <c r="B1029" t="s">
        <v>51</v>
      </c>
      <c r="C1029" t="s">
        <v>3104</v>
      </c>
      <c r="D1029" t="s">
        <v>776</v>
      </c>
      <c r="E1029" s="103">
        <v>0.14611567600343486</v>
      </c>
      <c r="F1029" s="103">
        <v>677948</v>
      </c>
      <c r="G1029" s="103">
        <v>4</v>
      </c>
      <c r="H1029" t="s">
        <v>54</v>
      </c>
      <c r="I1029" s="103"/>
    </row>
    <row r="1030" spans="1:9" x14ac:dyDescent="0.35">
      <c r="A1030" t="s">
        <v>3281</v>
      </c>
      <c r="B1030" t="s">
        <v>51</v>
      </c>
      <c r="C1030" t="s">
        <v>3106</v>
      </c>
      <c r="D1030" t="s">
        <v>40</v>
      </c>
      <c r="E1030" s="103">
        <v>0.40976075280072793</v>
      </c>
      <c r="F1030" s="103">
        <v>677948</v>
      </c>
      <c r="G1030" s="103">
        <v>4</v>
      </c>
      <c r="H1030" t="s">
        <v>54</v>
      </c>
      <c r="I1030" s="103"/>
    </row>
    <row r="1031" spans="1:9" x14ac:dyDescent="0.35">
      <c r="A1031" t="s">
        <v>5448</v>
      </c>
      <c r="B1031" t="s">
        <v>51</v>
      </c>
      <c r="C1031" t="s">
        <v>3106</v>
      </c>
      <c r="D1031" t="s">
        <v>5070</v>
      </c>
      <c r="E1031" s="103">
        <v>0.41380760465916733</v>
      </c>
      <c r="F1031" s="103">
        <v>677948</v>
      </c>
      <c r="G1031" s="103">
        <v>4</v>
      </c>
      <c r="H1031" t="s">
        <v>54</v>
      </c>
      <c r="I1031" s="103"/>
    </row>
    <row r="1032" spans="1:9" x14ac:dyDescent="0.35">
      <c r="A1032" t="s">
        <v>5449</v>
      </c>
      <c r="B1032" t="s">
        <v>51</v>
      </c>
      <c r="C1032" t="s">
        <v>3106</v>
      </c>
      <c r="D1032" t="s">
        <v>5071</v>
      </c>
      <c r="E1032" s="103">
        <v>0.40976075280072793</v>
      </c>
      <c r="F1032" s="103">
        <v>677948</v>
      </c>
      <c r="G1032" s="103">
        <v>4</v>
      </c>
      <c r="H1032" t="s">
        <v>54</v>
      </c>
      <c r="I1032" s="103"/>
    </row>
    <row r="1033" spans="1:9" x14ac:dyDescent="0.35">
      <c r="A1033" t="s">
        <v>5450</v>
      </c>
      <c r="B1033" t="s">
        <v>51</v>
      </c>
      <c r="C1033" t="s">
        <v>3106</v>
      </c>
      <c r="D1033" t="s">
        <v>5072</v>
      </c>
      <c r="E1033" s="103">
        <v>0.4137702977312151</v>
      </c>
      <c r="F1033" s="103">
        <v>677948</v>
      </c>
      <c r="G1033" s="103">
        <v>4</v>
      </c>
      <c r="H1033" t="s">
        <v>54</v>
      </c>
      <c r="I1033" s="103"/>
    </row>
    <row r="1034" spans="1:9" x14ac:dyDescent="0.35">
      <c r="A1034" t="s">
        <v>3282</v>
      </c>
      <c r="B1034" t="s">
        <v>51</v>
      </c>
      <c r="C1034" t="s">
        <v>3106</v>
      </c>
      <c r="D1034" t="s">
        <v>42</v>
      </c>
      <c r="E1034" s="103">
        <v>0.39824570080242538</v>
      </c>
      <c r="F1034" s="103">
        <v>677948</v>
      </c>
      <c r="G1034" s="103">
        <v>4</v>
      </c>
      <c r="H1034" t="s">
        <v>54</v>
      </c>
      <c r="I1034" s="103"/>
    </row>
    <row r="1035" spans="1:9" x14ac:dyDescent="0.35">
      <c r="A1035" t="s">
        <v>3283</v>
      </c>
      <c r="B1035" t="s">
        <v>51</v>
      </c>
      <c r="C1035" t="s">
        <v>3106</v>
      </c>
      <c r="D1035" t="s">
        <v>1767</v>
      </c>
      <c r="E1035" s="103">
        <v>0.3944003075029151</v>
      </c>
      <c r="F1035" s="103">
        <v>677948</v>
      </c>
      <c r="G1035" s="103">
        <v>4</v>
      </c>
      <c r="H1035" t="s">
        <v>54</v>
      </c>
      <c r="I1035" s="103"/>
    </row>
    <row r="1036" spans="1:9" x14ac:dyDescent="0.35">
      <c r="A1036" t="s">
        <v>3284</v>
      </c>
      <c r="B1036" t="s">
        <v>51</v>
      </c>
      <c r="C1036" t="s">
        <v>3106</v>
      </c>
      <c r="D1036" t="s">
        <v>1768</v>
      </c>
      <c r="E1036" s="103">
        <v>0.14929004200065715</v>
      </c>
      <c r="F1036" s="103">
        <v>677948</v>
      </c>
      <c r="G1036" s="103">
        <v>4</v>
      </c>
      <c r="H1036" t="s">
        <v>54</v>
      </c>
      <c r="I1036" s="103"/>
    </row>
    <row r="1037" spans="1:9" x14ac:dyDescent="0.35">
      <c r="A1037" t="s">
        <v>3285</v>
      </c>
      <c r="B1037" t="s">
        <v>51</v>
      </c>
      <c r="C1037" t="s">
        <v>3106</v>
      </c>
      <c r="D1037" t="s">
        <v>340</v>
      </c>
      <c r="E1037" s="103">
        <v>0.39944212456260786</v>
      </c>
      <c r="F1037" s="103">
        <v>677948</v>
      </c>
      <c r="G1037" s="103">
        <v>4</v>
      </c>
      <c r="H1037" t="s">
        <v>54</v>
      </c>
      <c r="I1037" s="103"/>
    </row>
    <row r="1038" spans="1:9" x14ac:dyDescent="0.35">
      <c r="A1038" t="s">
        <v>3286</v>
      </c>
      <c r="B1038" t="s">
        <v>51</v>
      </c>
      <c r="C1038" t="s">
        <v>3106</v>
      </c>
      <c r="D1038" t="s">
        <v>777</v>
      </c>
      <c r="E1038" s="103">
        <v>0.44636839993229721</v>
      </c>
      <c r="F1038" s="103">
        <v>677948</v>
      </c>
      <c r="G1038" s="103">
        <v>4</v>
      </c>
      <c r="H1038" t="s">
        <v>54</v>
      </c>
      <c r="I1038" s="103"/>
    </row>
    <row r="1039" spans="1:9" x14ac:dyDescent="0.35">
      <c r="A1039" t="s">
        <v>3287</v>
      </c>
      <c r="B1039" t="s">
        <v>51</v>
      </c>
      <c r="C1039" t="s">
        <v>3106</v>
      </c>
      <c r="D1039" t="s">
        <v>776</v>
      </c>
      <c r="E1039" s="103">
        <v>1.0704715779630765</v>
      </c>
      <c r="F1039" s="103">
        <v>677948</v>
      </c>
      <c r="G1039" s="103">
        <v>4</v>
      </c>
      <c r="H1039" t="s">
        <v>54</v>
      </c>
      <c r="I1039" s="103"/>
    </row>
    <row r="1040" spans="1:9" x14ac:dyDescent="0.35">
      <c r="A1040" t="s">
        <v>3288</v>
      </c>
      <c r="B1040" t="s">
        <v>51</v>
      </c>
      <c r="C1040" t="s">
        <v>3108</v>
      </c>
      <c r="D1040" t="s">
        <v>40</v>
      </c>
      <c r="E1040" s="103">
        <v>0.15462333700630612</v>
      </c>
      <c r="F1040" s="103">
        <v>677948</v>
      </c>
      <c r="G1040" s="103">
        <v>4</v>
      </c>
      <c r="H1040" t="s">
        <v>54</v>
      </c>
      <c r="I1040" s="103"/>
    </row>
    <row r="1041" spans="1:9" x14ac:dyDescent="0.35">
      <c r="A1041" t="s">
        <v>5451</v>
      </c>
      <c r="B1041" t="s">
        <v>51</v>
      </c>
      <c r="C1041" t="s">
        <v>3108</v>
      </c>
      <c r="D1041" t="s">
        <v>5070</v>
      </c>
      <c r="E1041" s="103">
        <v>0.15712432305237348</v>
      </c>
      <c r="F1041" s="103">
        <v>677948</v>
      </c>
      <c r="G1041" s="103">
        <v>4</v>
      </c>
      <c r="H1041" t="s">
        <v>54</v>
      </c>
      <c r="I1041" s="103"/>
    </row>
    <row r="1042" spans="1:9" x14ac:dyDescent="0.35">
      <c r="A1042" t="s">
        <v>5452</v>
      </c>
      <c r="B1042" t="s">
        <v>51</v>
      </c>
      <c r="C1042" t="s">
        <v>3108</v>
      </c>
      <c r="D1042" t="s">
        <v>5071</v>
      </c>
      <c r="E1042" s="103">
        <v>0.15462333700630612</v>
      </c>
      <c r="F1042" s="103">
        <v>677948</v>
      </c>
      <c r="G1042" s="103">
        <v>4</v>
      </c>
      <c r="H1042" t="s">
        <v>54</v>
      </c>
      <c r="I1042" s="103"/>
    </row>
    <row r="1043" spans="1:9" x14ac:dyDescent="0.35">
      <c r="A1043" t="s">
        <v>5453</v>
      </c>
      <c r="B1043" t="s">
        <v>51</v>
      </c>
      <c r="C1043" t="s">
        <v>3108</v>
      </c>
      <c r="D1043" t="s">
        <v>5072</v>
      </c>
      <c r="E1043" s="103">
        <v>0.15712116225147696</v>
      </c>
      <c r="F1043" s="103">
        <v>677948</v>
      </c>
      <c r="G1043" s="103">
        <v>4</v>
      </c>
      <c r="H1043" t="s">
        <v>54</v>
      </c>
      <c r="I1043" s="103"/>
    </row>
    <row r="1044" spans="1:9" x14ac:dyDescent="0.35">
      <c r="A1044" t="s">
        <v>3289</v>
      </c>
      <c r="B1044" t="s">
        <v>51</v>
      </c>
      <c r="C1044" t="s">
        <v>3108</v>
      </c>
      <c r="D1044" t="s">
        <v>42</v>
      </c>
      <c r="E1044" s="103">
        <v>0.1520257155789641</v>
      </c>
      <c r="F1044" s="103">
        <v>677948</v>
      </c>
      <c r="G1044" s="103">
        <v>4</v>
      </c>
      <c r="H1044" t="s">
        <v>54</v>
      </c>
      <c r="I1044" s="103"/>
    </row>
    <row r="1045" spans="1:9" x14ac:dyDescent="0.35">
      <c r="A1045" t="s">
        <v>3290</v>
      </c>
      <c r="B1045" t="s">
        <v>51</v>
      </c>
      <c r="C1045" t="s">
        <v>3108</v>
      </c>
      <c r="D1045" t="s">
        <v>1767</v>
      </c>
      <c r="E1045" s="103">
        <v>0.15055862360827219</v>
      </c>
      <c r="F1045" s="103">
        <v>677948</v>
      </c>
      <c r="G1045" s="103">
        <v>4</v>
      </c>
      <c r="H1045" t="s">
        <v>54</v>
      </c>
      <c r="I1045" s="103"/>
    </row>
    <row r="1046" spans="1:9" x14ac:dyDescent="0.35">
      <c r="A1046" t="s">
        <v>3291</v>
      </c>
      <c r="B1046" t="s">
        <v>51</v>
      </c>
      <c r="C1046" t="s">
        <v>3108</v>
      </c>
      <c r="D1046" t="s">
        <v>1768</v>
      </c>
      <c r="E1046" s="103">
        <v>4.8912766331558728E-2</v>
      </c>
      <c r="F1046" s="103">
        <v>677948</v>
      </c>
      <c r="G1046" s="103">
        <v>4</v>
      </c>
      <c r="H1046" t="s">
        <v>54</v>
      </c>
      <c r="I1046" s="103"/>
    </row>
    <row r="1047" spans="1:9" x14ac:dyDescent="0.35">
      <c r="A1047" t="s">
        <v>3292</v>
      </c>
      <c r="B1047" t="s">
        <v>51</v>
      </c>
      <c r="C1047" t="s">
        <v>3108</v>
      </c>
      <c r="D1047" t="s">
        <v>340</v>
      </c>
      <c r="E1047" s="103">
        <v>0.15226680268840925</v>
      </c>
      <c r="F1047" s="103">
        <v>677948</v>
      </c>
      <c r="G1047" s="103">
        <v>4</v>
      </c>
      <c r="H1047" t="s">
        <v>54</v>
      </c>
      <c r="I1047" s="103"/>
    </row>
    <row r="1048" spans="1:9" x14ac:dyDescent="0.35">
      <c r="A1048" t="s">
        <v>3293</v>
      </c>
      <c r="B1048" t="s">
        <v>51</v>
      </c>
      <c r="C1048" t="s">
        <v>3108</v>
      </c>
      <c r="D1048" t="s">
        <v>777</v>
      </c>
      <c r="E1048" s="103">
        <v>0.16732265962401</v>
      </c>
      <c r="F1048" s="103">
        <v>677948</v>
      </c>
      <c r="G1048" s="103">
        <v>4</v>
      </c>
      <c r="H1048" t="s">
        <v>54</v>
      </c>
      <c r="I1048" s="103"/>
    </row>
    <row r="1049" spans="1:9" x14ac:dyDescent="0.35">
      <c r="A1049" t="s">
        <v>3294</v>
      </c>
      <c r="B1049" t="s">
        <v>51</v>
      </c>
      <c r="C1049" t="s">
        <v>3108</v>
      </c>
      <c r="D1049" t="s">
        <v>776</v>
      </c>
      <c r="E1049" s="103">
        <v>0.40604747345333708</v>
      </c>
      <c r="F1049" s="103">
        <v>677948</v>
      </c>
      <c r="G1049" s="103">
        <v>4</v>
      </c>
      <c r="H1049" t="s">
        <v>54</v>
      </c>
      <c r="I1049" s="103"/>
    </row>
    <row r="1050" spans="1:9" x14ac:dyDescent="0.35">
      <c r="A1050" t="s">
        <v>1161</v>
      </c>
      <c r="B1050" t="s">
        <v>51</v>
      </c>
      <c r="C1050" t="s">
        <v>35</v>
      </c>
      <c r="D1050" t="s">
        <v>40</v>
      </c>
      <c r="E1050" s="103">
        <v>1.1170122335934673E-4</v>
      </c>
      <c r="F1050" s="103">
        <v>677948</v>
      </c>
      <c r="G1050" s="103">
        <v>4</v>
      </c>
      <c r="H1050" t="s">
        <v>54</v>
      </c>
      <c r="I1050" s="103"/>
    </row>
    <row r="1051" spans="1:9" x14ac:dyDescent="0.35">
      <c r="A1051" t="s">
        <v>5439</v>
      </c>
      <c r="B1051" t="s">
        <v>51</v>
      </c>
      <c r="C1051" t="s">
        <v>35</v>
      </c>
      <c r="D1051" t="s">
        <v>5070</v>
      </c>
      <c r="E1051" s="103">
        <v>1.4276889146123733E-4</v>
      </c>
      <c r="F1051" s="103">
        <v>677948</v>
      </c>
      <c r="G1051" s="103">
        <v>4</v>
      </c>
      <c r="H1051" t="s">
        <v>54</v>
      </c>
      <c r="I1051" s="103"/>
    </row>
    <row r="1052" spans="1:9" x14ac:dyDescent="0.35">
      <c r="A1052" t="s">
        <v>5440</v>
      </c>
      <c r="B1052" t="s">
        <v>51</v>
      </c>
      <c r="C1052" t="s">
        <v>35</v>
      </c>
      <c r="D1052" t="s">
        <v>5071</v>
      </c>
      <c r="E1052" s="103">
        <v>1.4276889146123733E-4</v>
      </c>
      <c r="F1052" s="103">
        <v>677948</v>
      </c>
      <c r="G1052" s="103">
        <v>4</v>
      </c>
      <c r="H1052" t="s">
        <v>54</v>
      </c>
      <c r="I1052" s="103"/>
    </row>
    <row r="1053" spans="1:9" x14ac:dyDescent="0.35">
      <c r="A1053" t="s">
        <v>5441</v>
      </c>
      <c r="B1053" t="s">
        <v>51</v>
      </c>
      <c r="C1053" t="s">
        <v>35</v>
      </c>
      <c r="D1053" t="s">
        <v>5072</v>
      </c>
      <c r="E1053" s="103">
        <v>1.4276889146123733E-4</v>
      </c>
      <c r="F1053" s="103">
        <v>677948</v>
      </c>
      <c r="G1053" s="103">
        <v>4</v>
      </c>
      <c r="H1053" t="s">
        <v>54</v>
      </c>
      <c r="I1053" s="103"/>
    </row>
    <row r="1054" spans="1:9" x14ac:dyDescent="0.35">
      <c r="A1054" t="s">
        <v>1162</v>
      </c>
      <c r="B1054" t="s">
        <v>51</v>
      </c>
      <c r="C1054" t="s">
        <v>35</v>
      </c>
      <c r="D1054" t="s">
        <v>42</v>
      </c>
      <c r="E1054" s="103">
        <v>1.4276889146123733E-4</v>
      </c>
      <c r="F1054" s="103">
        <v>677948</v>
      </c>
      <c r="G1054" s="103">
        <v>4</v>
      </c>
      <c r="H1054" t="s">
        <v>54</v>
      </c>
      <c r="I1054" s="103"/>
    </row>
    <row r="1055" spans="1:9" x14ac:dyDescent="0.35">
      <c r="A1055" t="s">
        <v>1909</v>
      </c>
      <c r="B1055" t="s">
        <v>51</v>
      </c>
      <c r="C1055" t="s">
        <v>35</v>
      </c>
      <c r="D1055" t="s">
        <v>1767</v>
      </c>
      <c r="E1055" s="103">
        <v>1.4276889146123733E-4</v>
      </c>
      <c r="F1055" s="103">
        <v>677948</v>
      </c>
      <c r="G1055" s="103">
        <v>4</v>
      </c>
      <c r="H1055" t="s">
        <v>54</v>
      </c>
      <c r="I1055" s="103"/>
    </row>
    <row r="1056" spans="1:9" x14ac:dyDescent="0.35">
      <c r="A1056" t="s">
        <v>1910</v>
      </c>
      <c r="B1056" t="s">
        <v>51</v>
      </c>
      <c r="C1056" t="s">
        <v>35</v>
      </c>
      <c r="D1056" t="s">
        <v>1768</v>
      </c>
      <c r="E1056" s="103">
        <v>1.4276889146123733E-4</v>
      </c>
      <c r="F1056" s="103">
        <v>677948</v>
      </c>
      <c r="G1056" s="103">
        <v>4</v>
      </c>
      <c r="H1056" t="s">
        <v>54</v>
      </c>
      <c r="I1056" s="103"/>
    </row>
    <row r="1057" spans="1:9" x14ac:dyDescent="0.35">
      <c r="A1057" t="s">
        <v>1163</v>
      </c>
      <c r="B1057" t="s">
        <v>51</v>
      </c>
      <c r="C1057" t="s">
        <v>35</v>
      </c>
      <c r="D1057" t="s">
        <v>340</v>
      </c>
      <c r="E1057" s="103">
        <v>1.199476223992985E-5</v>
      </c>
      <c r="F1057" s="103">
        <v>677948</v>
      </c>
      <c r="G1057" s="103">
        <v>4</v>
      </c>
      <c r="H1057" t="s">
        <v>54</v>
      </c>
      <c r="I1057" s="103"/>
    </row>
    <row r="1058" spans="1:9" x14ac:dyDescent="0.35">
      <c r="A1058" t="s">
        <v>1164</v>
      </c>
      <c r="B1058" t="s">
        <v>51</v>
      </c>
      <c r="C1058" t="s">
        <v>35</v>
      </c>
      <c r="D1058" t="s">
        <v>777</v>
      </c>
      <c r="E1058" s="103">
        <v>1.0629362382525665E-4</v>
      </c>
      <c r="F1058" s="103">
        <v>677948</v>
      </c>
      <c r="G1058" s="103">
        <v>4</v>
      </c>
      <c r="H1058" t="s">
        <v>54</v>
      </c>
      <c r="I1058" s="103"/>
    </row>
    <row r="1059" spans="1:9" x14ac:dyDescent="0.35">
      <c r="A1059" t="s">
        <v>1165</v>
      </c>
      <c r="B1059" t="s">
        <v>51</v>
      </c>
      <c r="C1059" t="s">
        <v>35</v>
      </c>
      <c r="D1059" t="s">
        <v>776</v>
      </c>
      <c r="E1059" s="103">
        <v>2.8508812180389766E-4</v>
      </c>
      <c r="F1059" s="103">
        <v>677948</v>
      </c>
      <c r="G1059" s="103">
        <v>4</v>
      </c>
      <c r="H1059" t="s">
        <v>54</v>
      </c>
      <c r="I1059" s="103"/>
    </row>
    <row r="1060" spans="1:9" x14ac:dyDescent="0.35">
      <c r="A1060" t="s">
        <v>3295</v>
      </c>
      <c r="B1060" t="s">
        <v>51</v>
      </c>
      <c r="C1060" t="s">
        <v>3110</v>
      </c>
      <c r="D1060" t="s">
        <v>40</v>
      </c>
      <c r="E1060" s="103">
        <v>5.7973582296333433E-2</v>
      </c>
      <c r="F1060" s="103">
        <v>677948</v>
      </c>
      <c r="G1060" s="103">
        <v>4</v>
      </c>
      <c r="H1060" t="s">
        <v>54</v>
      </c>
      <c r="I1060" s="103"/>
    </row>
    <row r="1061" spans="1:9" x14ac:dyDescent="0.35">
      <c r="A1061" t="s">
        <v>5454</v>
      </c>
      <c r="B1061" t="s">
        <v>51</v>
      </c>
      <c r="C1061" t="s">
        <v>3110</v>
      </c>
      <c r="D1061" t="s">
        <v>5070</v>
      </c>
      <c r="E1061" s="103">
        <v>5.8220239297353781E-2</v>
      </c>
      <c r="F1061" s="103">
        <v>677948</v>
      </c>
      <c r="G1061" s="103">
        <v>4</v>
      </c>
      <c r="H1061" t="s">
        <v>54</v>
      </c>
      <c r="I1061" s="103"/>
    </row>
    <row r="1062" spans="1:9" x14ac:dyDescent="0.35">
      <c r="A1062" t="s">
        <v>5455</v>
      </c>
      <c r="B1062" t="s">
        <v>51</v>
      </c>
      <c r="C1062" t="s">
        <v>3110</v>
      </c>
      <c r="D1062" t="s">
        <v>5071</v>
      </c>
      <c r="E1062" s="103">
        <v>5.7973582296333433E-2</v>
      </c>
      <c r="F1062" s="103">
        <v>677948</v>
      </c>
      <c r="G1062" s="103">
        <v>4</v>
      </c>
      <c r="H1062" t="s">
        <v>54</v>
      </c>
      <c r="I1062" s="103"/>
    </row>
    <row r="1063" spans="1:9" x14ac:dyDescent="0.35">
      <c r="A1063" t="s">
        <v>5456</v>
      </c>
      <c r="B1063" t="s">
        <v>51</v>
      </c>
      <c r="C1063" t="s">
        <v>3110</v>
      </c>
      <c r="D1063" t="s">
        <v>5072</v>
      </c>
      <c r="E1063" s="103">
        <v>5.8150456183671262E-2</v>
      </c>
      <c r="F1063" s="103">
        <v>677948</v>
      </c>
      <c r="G1063" s="103">
        <v>4</v>
      </c>
      <c r="H1063" t="s">
        <v>54</v>
      </c>
      <c r="I1063" s="103"/>
    </row>
    <row r="1064" spans="1:9" x14ac:dyDescent="0.35">
      <c r="A1064" t="s">
        <v>3296</v>
      </c>
      <c r="B1064" t="s">
        <v>51</v>
      </c>
      <c r="C1064" t="s">
        <v>3110</v>
      </c>
      <c r="D1064" t="s">
        <v>42</v>
      </c>
      <c r="E1064" s="103">
        <v>5.535893119286394E-2</v>
      </c>
      <c r="F1064" s="103">
        <v>677948</v>
      </c>
      <c r="G1064" s="103">
        <v>4</v>
      </c>
      <c r="H1064" t="s">
        <v>54</v>
      </c>
      <c r="I1064" s="103"/>
    </row>
    <row r="1065" spans="1:9" x14ac:dyDescent="0.35">
      <c r="A1065" t="s">
        <v>3297</v>
      </c>
      <c r="B1065" t="s">
        <v>51</v>
      </c>
      <c r="C1065" t="s">
        <v>3110</v>
      </c>
      <c r="D1065" t="s">
        <v>1767</v>
      </c>
      <c r="E1065" s="103">
        <v>5.5151776646919178E-2</v>
      </c>
      <c r="F1065" s="103">
        <v>677948</v>
      </c>
      <c r="G1065" s="103">
        <v>4</v>
      </c>
      <c r="H1065" t="s">
        <v>54</v>
      </c>
      <c r="I1065" s="103"/>
    </row>
    <row r="1066" spans="1:9" x14ac:dyDescent="0.35">
      <c r="A1066" t="s">
        <v>3298</v>
      </c>
      <c r="B1066" t="s">
        <v>51</v>
      </c>
      <c r="C1066" t="s">
        <v>3110</v>
      </c>
      <c r="D1066" t="s">
        <v>1768</v>
      </c>
      <c r="E1066" s="103">
        <v>1.3133405583022482E-2</v>
      </c>
      <c r="F1066" s="103">
        <v>677948</v>
      </c>
      <c r="G1066" s="103">
        <v>4</v>
      </c>
      <c r="H1066" t="s">
        <v>54</v>
      </c>
      <c r="I1066" s="103"/>
    </row>
    <row r="1067" spans="1:9" x14ac:dyDescent="0.35">
      <c r="A1067" t="s">
        <v>3299</v>
      </c>
      <c r="B1067" t="s">
        <v>51</v>
      </c>
      <c r="C1067" t="s">
        <v>3110</v>
      </c>
      <c r="D1067" t="s">
        <v>340</v>
      </c>
      <c r="E1067" s="103">
        <v>5.7239122173732074E-2</v>
      </c>
      <c r="F1067" s="103">
        <v>677948</v>
      </c>
      <c r="G1067" s="103">
        <v>4</v>
      </c>
      <c r="H1067" t="s">
        <v>54</v>
      </c>
      <c r="I1067" s="103"/>
    </row>
    <row r="1068" spans="1:9" x14ac:dyDescent="0.35">
      <c r="A1068" t="s">
        <v>3300</v>
      </c>
      <c r="B1068" t="s">
        <v>51</v>
      </c>
      <c r="C1068" t="s">
        <v>3110</v>
      </c>
      <c r="D1068" t="s">
        <v>777</v>
      </c>
      <c r="E1068" s="103">
        <v>6.2253856197725853E-2</v>
      </c>
      <c r="F1068" s="103">
        <v>677948</v>
      </c>
      <c r="G1068" s="103">
        <v>4</v>
      </c>
      <c r="H1068" t="s">
        <v>54</v>
      </c>
      <c r="I1068" s="103"/>
    </row>
    <row r="1069" spans="1:9" x14ac:dyDescent="0.35">
      <c r="A1069" t="s">
        <v>3301</v>
      </c>
      <c r="B1069" t="s">
        <v>51</v>
      </c>
      <c r="C1069" t="s">
        <v>3110</v>
      </c>
      <c r="D1069" t="s">
        <v>776</v>
      </c>
      <c r="E1069" s="103">
        <v>0.15136906015132415</v>
      </c>
      <c r="F1069" s="103">
        <v>677948</v>
      </c>
      <c r="G1069" s="103">
        <v>4</v>
      </c>
      <c r="H1069" t="s">
        <v>54</v>
      </c>
      <c r="I1069" s="103"/>
    </row>
    <row r="1070" spans="1:9" x14ac:dyDescent="0.35">
      <c r="A1070" t="s">
        <v>3302</v>
      </c>
      <c r="B1070" t="s">
        <v>51</v>
      </c>
      <c r="C1070" t="s">
        <v>3113</v>
      </c>
      <c r="D1070" t="s">
        <v>40</v>
      </c>
      <c r="E1070" s="103">
        <v>7.0630802482154901E-3</v>
      </c>
      <c r="F1070" s="103">
        <v>677948</v>
      </c>
      <c r="G1070" s="103">
        <v>4</v>
      </c>
      <c r="H1070" t="s">
        <v>54</v>
      </c>
      <c r="I1070" s="103"/>
    </row>
    <row r="1071" spans="1:9" x14ac:dyDescent="0.35">
      <c r="A1071" t="s">
        <v>5457</v>
      </c>
      <c r="B1071" t="s">
        <v>51</v>
      </c>
      <c r="C1071" t="s">
        <v>3113</v>
      </c>
      <c r="D1071" t="s">
        <v>5070</v>
      </c>
      <c r="E1071" s="103">
        <v>7.1290448278571658E-3</v>
      </c>
      <c r="F1071" s="103">
        <v>677948</v>
      </c>
      <c r="G1071" s="103">
        <v>4</v>
      </c>
      <c r="H1071" t="s">
        <v>54</v>
      </c>
      <c r="I1071" s="103"/>
    </row>
    <row r="1072" spans="1:9" x14ac:dyDescent="0.35">
      <c r="A1072" t="s">
        <v>5458</v>
      </c>
      <c r="B1072" t="s">
        <v>51</v>
      </c>
      <c r="C1072" t="s">
        <v>3113</v>
      </c>
      <c r="D1072" t="s">
        <v>5071</v>
      </c>
      <c r="E1072" s="103">
        <v>7.0630802482154901E-3</v>
      </c>
      <c r="F1072" s="103">
        <v>677948</v>
      </c>
      <c r="G1072" s="103">
        <v>4</v>
      </c>
      <c r="H1072" t="s">
        <v>54</v>
      </c>
      <c r="I1072" s="103"/>
    </row>
    <row r="1073" spans="1:9" x14ac:dyDescent="0.35">
      <c r="A1073" t="s">
        <v>5459</v>
      </c>
      <c r="B1073" t="s">
        <v>51</v>
      </c>
      <c r="C1073" t="s">
        <v>3113</v>
      </c>
      <c r="D1073" t="s">
        <v>5072</v>
      </c>
      <c r="E1073" s="103">
        <v>7.1285209433571226E-3</v>
      </c>
      <c r="F1073" s="103">
        <v>677948</v>
      </c>
      <c r="G1073" s="103">
        <v>4</v>
      </c>
      <c r="H1073" t="s">
        <v>54</v>
      </c>
      <c r="I1073" s="103"/>
    </row>
    <row r="1074" spans="1:9" x14ac:dyDescent="0.35">
      <c r="A1074" t="s">
        <v>3303</v>
      </c>
      <c r="B1074" t="s">
        <v>51</v>
      </c>
      <c r="C1074" t="s">
        <v>3113</v>
      </c>
      <c r="D1074" t="s">
        <v>42</v>
      </c>
      <c r="E1074" s="103">
        <v>6.7920802686102675E-3</v>
      </c>
      <c r="F1074" s="103">
        <v>677948</v>
      </c>
      <c r="G1074" s="103">
        <v>4</v>
      </c>
      <c r="H1074" t="s">
        <v>54</v>
      </c>
      <c r="I1074" s="103"/>
    </row>
    <row r="1075" spans="1:9" x14ac:dyDescent="0.35">
      <c r="A1075" t="s">
        <v>3304</v>
      </c>
      <c r="B1075" t="s">
        <v>51</v>
      </c>
      <c r="C1075" t="s">
        <v>3113</v>
      </c>
      <c r="D1075" t="s">
        <v>1767</v>
      </c>
      <c r="E1075" s="103">
        <v>6.7510930406305724E-3</v>
      </c>
      <c r="F1075" s="103">
        <v>677948</v>
      </c>
      <c r="G1075" s="103">
        <v>4</v>
      </c>
      <c r="H1075" t="s">
        <v>54</v>
      </c>
      <c r="I1075" s="103"/>
    </row>
    <row r="1076" spans="1:9" x14ac:dyDescent="0.35">
      <c r="A1076" t="s">
        <v>3305</v>
      </c>
      <c r="B1076" t="s">
        <v>51</v>
      </c>
      <c r="C1076" t="s">
        <v>3113</v>
      </c>
      <c r="D1076" t="s">
        <v>1768</v>
      </c>
      <c r="E1076" s="103">
        <v>2.580787059518066E-3</v>
      </c>
      <c r="F1076" s="103">
        <v>677948</v>
      </c>
      <c r="G1076" s="103">
        <v>4</v>
      </c>
      <c r="H1076" t="s">
        <v>54</v>
      </c>
      <c r="I1076" s="103"/>
    </row>
    <row r="1077" spans="1:9" x14ac:dyDescent="0.35">
      <c r="A1077" t="s">
        <v>3306</v>
      </c>
      <c r="B1077" t="s">
        <v>51</v>
      </c>
      <c r="C1077" t="s">
        <v>3113</v>
      </c>
      <c r="D1077" t="s">
        <v>340</v>
      </c>
      <c r="E1077" s="103">
        <v>6.800429460597183E-3</v>
      </c>
      <c r="F1077" s="103">
        <v>677948</v>
      </c>
      <c r="G1077" s="103">
        <v>4</v>
      </c>
      <c r="H1077" t="s">
        <v>54</v>
      </c>
      <c r="I1077" s="103"/>
    </row>
    <row r="1078" spans="1:9" x14ac:dyDescent="0.35">
      <c r="A1078" t="s">
        <v>3307</v>
      </c>
      <c r="B1078" t="s">
        <v>51</v>
      </c>
      <c r="C1078" t="s">
        <v>3113</v>
      </c>
      <c r="D1078" t="s">
        <v>777</v>
      </c>
      <c r="E1078" s="103">
        <v>7.9941861046582425E-3</v>
      </c>
      <c r="F1078" s="103">
        <v>677948</v>
      </c>
      <c r="G1078" s="103">
        <v>4</v>
      </c>
      <c r="H1078" t="s">
        <v>54</v>
      </c>
      <c r="I1078" s="103"/>
    </row>
    <row r="1079" spans="1:9" x14ac:dyDescent="0.35">
      <c r="A1079" t="s">
        <v>3308</v>
      </c>
      <c r="B1079" t="s">
        <v>51</v>
      </c>
      <c r="C1079" t="s">
        <v>3113</v>
      </c>
      <c r="D1079" t="s">
        <v>776</v>
      </c>
      <c r="E1079" s="103">
        <v>1.8631456014673232E-2</v>
      </c>
      <c r="F1079" s="103">
        <v>677948</v>
      </c>
      <c r="G1079" s="103">
        <v>4</v>
      </c>
      <c r="H1079" t="s">
        <v>54</v>
      </c>
      <c r="I1079" s="103"/>
    </row>
    <row r="1080" spans="1:9" x14ac:dyDescent="0.35">
      <c r="A1080" t="s">
        <v>3309</v>
      </c>
      <c r="B1080" t="s">
        <v>51</v>
      </c>
      <c r="C1080" t="s">
        <v>3115</v>
      </c>
      <c r="D1080" t="s">
        <v>40</v>
      </c>
      <c r="E1080" s="103">
        <v>1.3025387151833852E-2</v>
      </c>
      <c r="F1080" s="103">
        <v>677948</v>
      </c>
      <c r="G1080" s="103">
        <v>4</v>
      </c>
      <c r="H1080" t="s">
        <v>54</v>
      </c>
      <c r="I1080" s="103"/>
    </row>
    <row r="1081" spans="1:9" x14ac:dyDescent="0.35">
      <c r="A1081" t="s">
        <v>5460</v>
      </c>
      <c r="B1081" t="s">
        <v>51</v>
      </c>
      <c r="C1081" t="s">
        <v>3115</v>
      </c>
      <c r="D1081" t="s">
        <v>5070</v>
      </c>
      <c r="E1081" s="103">
        <v>1.3169284845368867E-2</v>
      </c>
      <c r="F1081" s="103">
        <v>677948</v>
      </c>
      <c r="G1081" s="103">
        <v>4</v>
      </c>
      <c r="H1081" t="s">
        <v>54</v>
      </c>
      <c r="I1081" s="103"/>
    </row>
    <row r="1082" spans="1:9" x14ac:dyDescent="0.35">
      <c r="A1082" t="s">
        <v>5461</v>
      </c>
      <c r="B1082" t="s">
        <v>51</v>
      </c>
      <c r="C1082" t="s">
        <v>3115</v>
      </c>
      <c r="D1082" t="s">
        <v>5071</v>
      </c>
      <c r="E1082" s="103">
        <v>1.3025387151833852E-2</v>
      </c>
      <c r="F1082" s="103">
        <v>677948</v>
      </c>
      <c r="G1082" s="103">
        <v>4</v>
      </c>
      <c r="H1082" t="s">
        <v>54</v>
      </c>
      <c r="I1082" s="103"/>
    </row>
    <row r="1083" spans="1:9" x14ac:dyDescent="0.35">
      <c r="A1083" t="s">
        <v>5462</v>
      </c>
      <c r="B1083" t="s">
        <v>51</v>
      </c>
      <c r="C1083" t="s">
        <v>3115</v>
      </c>
      <c r="D1083" t="s">
        <v>5072</v>
      </c>
      <c r="E1083" s="103">
        <v>1.3168202101379499E-2</v>
      </c>
      <c r="F1083" s="103">
        <v>677948</v>
      </c>
      <c r="G1083" s="103">
        <v>4</v>
      </c>
      <c r="H1083" t="s">
        <v>54</v>
      </c>
      <c r="I1083" s="103"/>
    </row>
    <row r="1084" spans="1:9" x14ac:dyDescent="0.35">
      <c r="A1084" t="s">
        <v>3310</v>
      </c>
      <c r="B1084" t="s">
        <v>51</v>
      </c>
      <c r="C1084" t="s">
        <v>3115</v>
      </c>
      <c r="D1084" t="s">
        <v>42</v>
      </c>
      <c r="E1084" s="103">
        <v>1.2673519885525593E-2</v>
      </c>
      <c r="F1084" s="103">
        <v>677948</v>
      </c>
      <c r="G1084" s="103">
        <v>4</v>
      </c>
      <c r="H1084" t="s">
        <v>54</v>
      </c>
      <c r="I1084" s="103"/>
    </row>
    <row r="1085" spans="1:9" x14ac:dyDescent="0.35">
      <c r="A1085" t="s">
        <v>3311</v>
      </c>
      <c r="B1085" t="s">
        <v>51</v>
      </c>
      <c r="C1085" t="s">
        <v>3115</v>
      </c>
      <c r="D1085" t="s">
        <v>1767</v>
      </c>
      <c r="E1085" s="103">
        <v>1.2551941904351133E-2</v>
      </c>
      <c r="F1085" s="103">
        <v>677948</v>
      </c>
      <c r="G1085" s="103">
        <v>4</v>
      </c>
      <c r="H1085" t="s">
        <v>54</v>
      </c>
      <c r="I1085" s="103"/>
    </row>
    <row r="1086" spans="1:9" x14ac:dyDescent="0.35">
      <c r="A1086" t="s">
        <v>3312</v>
      </c>
      <c r="B1086" t="s">
        <v>51</v>
      </c>
      <c r="C1086" t="s">
        <v>3115</v>
      </c>
      <c r="D1086" t="s">
        <v>1768</v>
      </c>
      <c r="E1086" s="103">
        <v>4.6112604302860219E-3</v>
      </c>
      <c r="F1086" s="103">
        <v>677948</v>
      </c>
      <c r="G1086" s="103">
        <v>4</v>
      </c>
      <c r="H1086" t="s">
        <v>54</v>
      </c>
      <c r="I1086" s="103"/>
    </row>
    <row r="1087" spans="1:9" x14ac:dyDescent="0.35">
      <c r="A1087" t="s">
        <v>3313</v>
      </c>
      <c r="B1087" t="s">
        <v>51</v>
      </c>
      <c r="C1087" t="s">
        <v>3115</v>
      </c>
      <c r="D1087" t="s">
        <v>340</v>
      </c>
      <c r="E1087" s="103">
        <v>1.2718076276020882E-2</v>
      </c>
      <c r="F1087" s="103">
        <v>677948</v>
      </c>
      <c r="G1087" s="103">
        <v>4</v>
      </c>
      <c r="H1087" t="s">
        <v>54</v>
      </c>
      <c r="I1087" s="103"/>
    </row>
    <row r="1088" spans="1:9" x14ac:dyDescent="0.35">
      <c r="A1088" t="s">
        <v>3314</v>
      </c>
      <c r="B1088" t="s">
        <v>51</v>
      </c>
      <c r="C1088" t="s">
        <v>3115</v>
      </c>
      <c r="D1088" t="s">
        <v>777</v>
      </c>
      <c r="E1088" s="103">
        <v>1.4188525274298249E-2</v>
      </c>
      <c r="F1088" s="103">
        <v>677948</v>
      </c>
      <c r="G1088" s="103">
        <v>4</v>
      </c>
      <c r="H1088" t="s">
        <v>54</v>
      </c>
      <c r="I1088" s="103"/>
    </row>
    <row r="1089" spans="1:9" x14ac:dyDescent="0.35">
      <c r="A1089" t="s">
        <v>3315</v>
      </c>
      <c r="B1089" t="s">
        <v>51</v>
      </c>
      <c r="C1089" t="s">
        <v>3115</v>
      </c>
      <c r="D1089" t="s">
        <v>776</v>
      </c>
      <c r="E1089" s="103">
        <v>3.4054108901931932E-2</v>
      </c>
      <c r="F1089" s="103">
        <v>677948</v>
      </c>
      <c r="G1089" s="103">
        <v>4</v>
      </c>
      <c r="H1089" t="s">
        <v>54</v>
      </c>
      <c r="I1089" s="103"/>
    </row>
    <row r="1090" spans="1:9" x14ac:dyDescent="0.35">
      <c r="A1090" t="s">
        <v>894</v>
      </c>
      <c r="B1090" t="s">
        <v>51</v>
      </c>
      <c r="C1090" t="s">
        <v>40</v>
      </c>
      <c r="D1090" t="s">
        <v>40</v>
      </c>
      <c r="E1090" s="103">
        <v>1</v>
      </c>
      <c r="F1090" s="103">
        <v>677948</v>
      </c>
      <c r="G1090" s="103">
        <v>4</v>
      </c>
      <c r="H1090" t="s">
        <v>54</v>
      </c>
      <c r="I1090" s="103"/>
    </row>
    <row r="1091" spans="1:9" x14ac:dyDescent="0.35">
      <c r="A1091" t="s">
        <v>5463</v>
      </c>
      <c r="B1091" t="s">
        <v>51</v>
      </c>
      <c r="C1091" t="s">
        <v>40</v>
      </c>
      <c r="D1091" t="s">
        <v>5070</v>
      </c>
      <c r="E1091" s="103">
        <v>1.0100663614755376</v>
      </c>
      <c r="F1091" s="103">
        <v>677948</v>
      </c>
      <c r="G1091" s="103">
        <v>4</v>
      </c>
      <c r="H1091" t="s">
        <v>54</v>
      </c>
      <c r="I1091" s="103"/>
    </row>
    <row r="1092" spans="1:9" x14ac:dyDescent="0.35">
      <c r="A1092" t="s">
        <v>5464</v>
      </c>
      <c r="B1092" t="s">
        <v>51</v>
      </c>
      <c r="C1092" t="s">
        <v>40</v>
      </c>
      <c r="D1092" t="s">
        <v>5071</v>
      </c>
      <c r="E1092" s="103">
        <v>1.0001427688914613</v>
      </c>
      <c r="F1092" s="103">
        <v>677948</v>
      </c>
      <c r="G1092" s="103">
        <v>4</v>
      </c>
      <c r="H1092" t="s">
        <v>54</v>
      </c>
      <c r="I1092" s="103"/>
    </row>
    <row r="1093" spans="1:9" x14ac:dyDescent="0.35">
      <c r="A1093" t="s">
        <v>5465</v>
      </c>
      <c r="B1093" t="s">
        <v>51</v>
      </c>
      <c r="C1093" t="s">
        <v>40</v>
      </c>
      <c r="D1093" t="s">
        <v>5072</v>
      </c>
      <c r="E1093" s="103">
        <v>1.0099004297179037</v>
      </c>
      <c r="F1093" s="103">
        <v>677948</v>
      </c>
      <c r="G1093" s="103">
        <v>4</v>
      </c>
      <c r="H1093" t="s">
        <v>54</v>
      </c>
      <c r="I1093" s="103"/>
    </row>
    <row r="1094" spans="1:9" x14ac:dyDescent="0.35">
      <c r="A1094" t="s">
        <v>892</v>
      </c>
      <c r="B1094" t="s">
        <v>51</v>
      </c>
      <c r="C1094" t="s">
        <v>40</v>
      </c>
      <c r="D1094" t="s">
        <v>42</v>
      </c>
      <c r="E1094" s="103">
        <v>0.98976402868876778</v>
      </c>
      <c r="F1094" s="103">
        <v>677948</v>
      </c>
      <c r="G1094" s="103">
        <v>4</v>
      </c>
      <c r="H1094" t="s">
        <v>54</v>
      </c>
      <c r="I1094" s="103"/>
    </row>
    <row r="1095" spans="1:9" x14ac:dyDescent="0.35">
      <c r="A1095" t="s">
        <v>1889</v>
      </c>
      <c r="B1095" t="s">
        <v>51</v>
      </c>
      <c r="C1095" t="s">
        <v>40</v>
      </c>
      <c r="D1095" t="s">
        <v>1767</v>
      </c>
      <c r="E1095" s="103">
        <v>0.98268379584061738</v>
      </c>
      <c r="F1095" s="103">
        <v>677948</v>
      </c>
      <c r="G1095" s="103">
        <v>4</v>
      </c>
      <c r="H1095" t="s">
        <v>54</v>
      </c>
      <c r="I1095" s="103"/>
    </row>
    <row r="1096" spans="1:9" x14ac:dyDescent="0.35">
      <c r="A1096" t="s">
        <v>1890</v>
      </c>
      <c r="B1096" t="s">
        <v>51</v>
      </c>
      <c r="C1096" t="s">
        <v>40</v>
      </c>
      <c r="D1096" t="s">
        <v>1768</v>
      </c>
      <c r="E1096" s="103">
        <v>0.48488884102461571</v>
      </c>
      <c r="F1096" s="103">
        <v>677948</v>
      </c>
      <c r="G1096" s="103">
        <v>4</v>
      </c>
      <c r="H1096" t="s">
        <v>54</v>
      </c>
      <c r="I1096" s="103"/>
    </row>
    <row r="1097" spans="1:9" x14ac:dyDescent="0.35">
      <c r="A1097" t="s">
        <v>893</v>
      </c>
      <c r="B1097" t="s">
        <v>51</v>
      </c>
      <c r="C1097" t="s">
        <v>40</v>
      </c>
      <c r="D1097" t="s">
        <v>340</v>
      </c>
      <c r="E1097" s="103">
        <v>0.97291715458548056</v>
      </c>
      <c r="F1097" s="103">
        <v>677948</v>
      </c>
      <c r="G1097" s="103">
        <v>4</v>
      </c>
      <c r="H1097" t="s">
        <v>54</v>
      </c>
      <c r="I1097" s="103"/>
    </row>
    <row r="1098" spans="1:9" x14ac:dyDescent="0.35">
      <c r="A1098" t="s">
        <v>564</v>
      </c>
      <c r="B1098" t="s">
        <v>51</v>
      </c>
      <c r="C1098" t="s">
        <v>40</v>
      </c>
      <c r="D1098" t="s">
        <v>777</v>
      </c>
      <c r="E1098" s="103">
        <v>1.1037377302118294</v>
      </c>
      <c r="F1098" s="103">
        <v>677948</v>
      </c>
      <c r="G1098" s="103">
        <v>4</v>
      </c>
      <c r="H1098" t="s">
        <v>54</v>
      </c>
      <c r="I1098" s="103"/>
    </row>
    <row r="1099" spans="1:9" x14ac:dyDescent="0.35">
      <c r="A1099" t="s">
        <v>568</v>
      </c>
      <c r="B1099" t="s">
        <v>51</v>
      </c>
      <c r="C1099" t="s">
        <v>40</v>
      </c>
      <c r="D1099" t="s">
        <v>776</v>
      </c>
      <c r="E1099" s="103">
        <v>2.632155404946241</v>
      </c>
      <c r="F1099" s="103">
        <v>677948</v>
      </c>
      <c r="G1099" s="103">
        <v>4</v>
      </c>
      <c r="H1099" t="s">
        <v>54</v>
      </c>
      <c r="I1099" s="103"/>
    </row>
    <row r="1100" spans="1:9" x14ac:dyDescent="0.35">
      <c r="A1100" t="s">
        <v>5466</v>
      </c>
      <c r="B1100" t="s">
        <v>51</v>
      </c>
      <c r="C1100" t="s">
        <v>5070</v>
      </c>
      <c r="D1100" t="s">
        <v>40</v>
      </c>
      <c r="E1100" s="103">
        <v>0.99066353565699905</v>
      </c>
      <c r="F1100" s="103">
        <v>677948</v>
      </c>
      <c r="G1100" s="103">
        <v>4</v>
      </c>
      <c r="H1100" t="s">
        <v>54</v>
      </c>
      <c r="I1100" s="103"/>
    </row>
    <row r="1101" spans="1:9" x14ac:dyDescent="0.35">
      <c r="A1101" t="s">
        <v>5467</v>
      </c>
      <c r="B1101" t="s">
        <v>51</v>
      </c>
      <c r="C1101" t="s">
        <v>5070</v>
      </c>
      <c r="D1101" t="s">
        <v>5070</v>
      </c>
      <c r="E1101" s="103">
        <v>1</v>
      </c>
      <c r="F1101" s="103">
        <v>677948</v>
      </c>
      <c r="G1101" s="103">
        <v>4</v>
      </c>
      <c r="H1101" t="s">
        <v>54</v>
      </c>
      <c r="I1101" s="103"/>
    </row>
    <row r="1102" spans="1:9" x14ac:dyDescent="0.35">
      <c r="A1102" t="s">
        <v>5468</v>
      </c>
      <c r="B1102" t="s">
        <v>51</v>
      </c>
      <c r="C1102" t="s">
        <v>5070</v>
      </c>
      <c r="D1102" t="s">
        <v>5071</v>
      </c>
      <c r="E1102" s="103">
        <v>0.99077523688035851</v>
      </c>
      <c r="F1102" s="103">
        <v>677948</v>
      </c>
      <c r="G1102" s="103">
        <v>4</v>
      </c>
      <c r="H1102" t="s">
        <v>54</v>
      </c>
      <c r="I1102" s="103"/>
    </row>
    <row r="1103" spans="1:9" x14ac:dyDescent="0.35">
      <c r="A1103" t="s">
        <v>5469</v>
      </c>
      <c r="B1103" t="s">
        <v>51</v>
      </c>
      <c r="C1103" t="s">
        <v>5070</v>
      </c>
      <c r="D1103" t="s">
        <v>5072</v>
      </c>
      <c r="E1103" s="103">
        <v>0.99983505411229145</v>
      </c>
      <c r="F1103" s="103">
        <v>677948</v>
      </c>
      <c r="G1103" s="103">
        <v>4</v>
      </c>
      <c r="H1103" t="s">
        <v>54</v>
      </c>
      <c r="I1103" s="103"/>
    </row>
    <row r="1104" spans="1:9" x14ac:dyDescent="0.35">
      <c r="A1104" t="s">
        <v>5470</v>
      </c>
      <c r="B1104" t="s">
        <v>51</v>
      </c>
      <c r="C1104" t="s">
        <v>5070</v>
      </c>
      <c r="D1104" t="s">
        <v>42</v>
      </c>
      <c r="E1104" s="103">
        <v>0.97991273374625365</v>
      </c>
      <c r="F1104" s="103">
        <v>677948</v>
      </c>
      <c r="G1104" s="103">
        <v>4</v>
      </c>
      <c r="H1104" t="s">
        <v>54</v>
      </c>
      <c r="I1104" s="103"/>
    </row>
    <row r="1105" spans="1:9" x14ac:dyDescent="0.35">
      <c r="A1105" t="s">
        <v>5471</v>
      </c>
      <c r="B1105" t="s">
        <v>51</v>
      </c>
      <c r="C1105" t="s">
        <v>5070</v>
      </c>
      <c r="D1105" t="s">
        <v>1767</v>
      </c>
      <c r="E1105" s="103">
        <v>0.97292157720474315</v>
      </c>
      <c r="F1105" s="103">
        <v>677948</v>
      </c>
      <c r="G1105" s="103">
        <v>4</v>
      </c>
      <c r="H1105" t="s">
        <v>54</v>
      </c>
      <c r="I1105" s="103"/>
    </row>
    <row r="1106" spans="1:9" x14ac:dyDescent="0.35">
      <c r="A1106" t="s">
        <v>5472</v>
      </c>
      <c r="B1106" t="s">
        <v>51</v>
      </c>
      <c r="C1106" t="s">
        <v>5070</v>
      </c>
      <c r="D1106" t="s">
        <v>1768</v>
      </c>
      <c r="E1106" s="103">
        <v>0.48108767968086213</v>
      </c>
      <c r="F1106" s="103">
        <v>677948</v>
      </c>
      <c r="G1106" s="103">
        <v>4</v>
      </c>
      <c r="H1106" t="s">
        <v>54</v>
      </c>
      <c r="I1106" s="103"/>
    </row>
    <row r="1107" spans="1:9" x14ac:dyDescent="0.35">
      <c r="A1107" t="s">
        <v>5473</v>
      </c>
      <c r="B1107" t="s">
        <v>51</v>
      </c>
      <c r="C1107" t="s">
        <v>5070</v>
      </c>
      <c r="D1107" t="s">
        <v>340</v>
      </c>
      <c r="E1107" s="103">
        <v>0.96327966948985977</v>
      </c>
      <c r="F1107" s="103">
        <v>677948</v>
      </c>
      <c r="G1107" s="103">
        <v>4</v>
      </c>
      <c r="H1107" t="s">
        <v>54</v>
      </c>
      <c r="I1107" s="103"/>
    </row>
    <row r="1108" spans="1:9" x14ac:dyDescent="0.35">
      <c r="A1108" t="s">
        <v>5474</v>
      </c>
      <c r="B1108" t="s">
        <v>51</v>
      </c>
      <c r="C1108" t="s">
        <v>5070</v>
      </c>
      <c r="D1108" t="s">
        <v>777</v>
      </c>
      <c r="E1108" s="103">
        <v>1.0939398667387754</v>
      </c>
      <c r="F1108" s="103">
        <v>677948</v>
      </c>
      <c r="G1108" s="103">
        <v>4</v>
      </c>
      <c r="H1108" t="s">
        <v>54</v>
      </c>
      <c r="I1108" s="103"/>
    </row>
    <row r="1109" spans="1:9" x14ac:dyDescent="0.35">
      <c r="A1109" t="s">
        <v>5475</v>
      </c>
      <c r="B1109" t="s">
        <v>51</v>
      </c>
      <c r="C1109" t="s">
        <v>5070</v>
      </c>
      <c r="D1109" t="s">
        <v>776</v>
      </c>
      <c r="E1109" s="103">
        <v>2.6078185866440875</v>
      </c>
      <c r="F1109" s="103">
        <v>677948</v>
      </c>
      <c r="G1109" s="103">
        <v>4</v>
      </c>
      <c r="H1109" t="s">
        <v>54</v>
      </c>
      <c r="I1109" s="103"/>
    </row>
    <row r="1110" spans="1:9" x14ac:dyDescent="0.35">
      <c r="A1110" t="s">
        <v>5476</v>
      </c>
      <c r="B1110" t="s">
        <v>51</v>
      </c>
      <c r="C1110" t="s">
        <v>5071</v>
      </c>
      <c r="D1110" t="s">
        <v>40</v>
      </c>
      <c r="E1110" s="103">
        <v>0.99988829877664054</v>
      </c>
      <c r="F1110" s="103">
        <v>677948</v>
      </c>
      <c r="G1110" s="103">
        <v>4</v>
      </c>
      <c r="H1110" t="s">
        <v>54</v>
      </c>
      <c r="I1110" s="103"/>
    </row>
    <row r="1111" spans="1:9" x14ac:dyDescent="0.35">
      <c r="A1111" t="s">
        <v>5477</v>
      </c>
      <c r="B1111" t="s">
        <v>51</v>
      </c>
      <c r="C1111" t="s">
        <v>5071</v>
      </c>
      <c r="D1111" t="s">
        <v>5070</v>
      </c>
      <c r="E1111" s="103">
        <v>1.0099235925840764</v>
      </c>
      <c r="F1111" s="103">
        <v>677948</v>
      </c>
      <c r="G1111" s="103">
        <v>4</v>
      </c>
      <c r="H1111" t="s">
        <v>54</v>
      </c>
      <c r="I1111" s="103"/>
    </row>
    <row r="1112" spans="1:9" x14ac:dyDescent="0.35">
      <c r="A1112" t="s">
        <v>5478</v>
      </c>
      <c r="B1112" t="s">
        <v>51</v>
      </c>
      <c r="C1112" t="s">
        <v>5071</v>
      </c>
      <c r="D1112" t="s">
        <v>5071</v>
      </c>
      <c r="E1112" s="103">
        <v>1</v>
      </c>
      <c r="F1112" s="103">
        <v>677948</v>
      </c>
      <c r="G1112" s="103">
        <v>4</v>
      </c>
      <c r="H1112" t="s">
        <v>54</v>
      </c>
      <c r="I1112" s="103"/>
    </row>
    <row r="1113" spans="1:9" x14ac:dyDescent="0.35">
      <c r="A1113" t="s">
        <v>5479</v>
      </c>
      <c r="B1113" t="s">
        <v>51</v>
      </c>
      <c r="C1113" t="s">
        <v>5071</v>
      </c>
      <c r="D1113" t="s">
        <v>5072</v>
      </c>
      <c r="E1113" s="103">
        <v>1.0097576608264425</v>
      </c>
      <c r="F1113" s="103">
        <v>677948</v>
      </c>
      <c r="G1113" s="103">
        <v>4</v>
      </c>
      <c r="H1113" t="s">
        <v>54</v>
      </c>
      <c r="I1113" s="103"/>
    </row>
    <row r="1114" spans="1:9" x14ac:dyDescent="0.35">
      <c r="A1114" t="s">
        <v>5480</v>
      </c>
      <c r="B1114" t="s">
        <v>51</v>
      </c>
      <c r="C1114" t="s">
        <v>5071</v>
      </c>
      <c r="D1114" t="s">
        <v>42</v>
      </c>
      <c r="E1114" s="103">
        <v>0.98962125979730653</v>
      </c>
      <c r="F1114" s="103">
        <v>677948</v>
      </c>
      <c r="G1114" s="103">
        <v>4</v>
      </c>
      <c r="H1114" t="s">
        <v>54</v>
      </c>
      <c r="I1114" s="103"/>
    </row>
    <row r="1115" spans="1:9" x14ac:dyDescent="0.35">
      <c r="A1115" t="s">
        <v>5481</v>
      </c>
      <c r="B1115" t="s">
        <v>51</v>
      </c>
      <c r="C1115" t="s">
        <v>5071</v>
      </c>
      <c r="D1115" t="s">
        <v>1767</v>
      </c>
      <c r="E1115" s="103">
        <v>0.98254102694915613</v>
      </c>
      <c r="F1115" s="103">
        <v>677948</v>
      </c>
      <c r="G1115" s="103">
        <v>4</v>
      </c>
      <c r="H1115" t="s">
        <v>54</v>
      </c>
      <c r="I1115" s="103"/>
    </row>
    <row r="1116" spans="1:9" x14ac:dyDescent="0.35">
      <c r="A1116" t="s">
        <v>5482</v>
      </c>
      <c r="B1116" t="s">
        <v>51</v>
      </c>
      <c r="C1116" t="s">
        <v>5071</v>
      </c>
      <c r="D1116" t="s">
        <v>1768</v>
      </c>
      <c r="E1116" s="103">
        <v>0.48474607213315446</v>
      </c>
      <c r="F1116" s="103">
        <v>677948</v>
      </c>
      <c r="G1116" s="103">
        <v>4</v>
      </c>
      <c r="H1116" t="s">
        <v>54</v>
      </c>
      <c r="I1116" s="103"/>
    </row>
    <row r="1117" spans="1:9" x14ac:dyDescent="0.35">
      <c r="A1117" t="s">
        <v>5483</v>
      </c>
      <c r="B1117" t="s">
        <v>51</v>
      </c>
      <c r="C1117" t="s">
        <v>5071</v>
      </c>
      <c r="D1117" t="s">
        <v>340</v>
      </c>
      <c r="E1117" s="103">
        <v>0.97290515982324055</v>
      </c>
      <c r="F1117" s="103">
        <v>677948</v>
      </c>
      <c r="G1117" s="103">
        <v>4</v>
      </c>
      <c r="H1117" t="s">
        <v>54</v>
      </c>
      <c r="I1117" s="103"/>
    </row>
    <row r="1118" spans="1:9" x14ac:dyDescent="0.35">
      <c r="A1118" t="s">
        <v>5484</v>
      </c>
      <c r="B1118" t="s">
        <v>51</v>
      </c>
      <c r="C1118" t="s">
        <v>5071</v>
      </c>
      <c r="D1118" t="s">
        <v>777</v>
      </c>
      <c r="E1118" s="103">
        <v>1.1036314365880042</v>
      </c>
      <c r="F1118" s="103">
        <v>677948</v>
      </c>
      <c r="G1118" s="103">
        <v>4</v>
      </c>
      <c r="H1118" t="s">
        <v>54</v>
      </c>
      <c r="I1118" s="103"/>
    </row>
    <row r="1119" spans="1:9" x14ac:dyDescent="0.35">
      <c r="A1119" t="s">
        <v>5485</v>
      </c>
      <c r="B1119" t="s">
        <v>51</v>
      </c>
      <c r="C1119" t="s">
        <v>5071</v>
      </c>
      <c r="D1119" t="s">
        <v>776</v>
      </c>
      <c r="E1119" s="103">
        <v>2.6318703168244371</v>
      </c>
      <c r="F1119" s="103">
        <v>677948</v>
      </c>
      <c r="G1119" s="103">
        <v>4</v>
      </c>
      <c r="H1119" t="s">
        <v>54</v>
      </c>
      <c r="I1119" s="103"/>
    </row>
    <row r="1120" spans="1:9" x14ac:dyDescent="0.35">
      <c r="A1120" t="s">
        <v>5489</v>
      </c>
      <c r="B1120" t="s">
        <v>51</v>
      </c>
      <c r="C1120" t="s">
        <v>5072</v>
      </c>
      <c r="D1120" t="s">
        <v>40</v>
      </c>
      <c r="E1120" s="103">
        <v>0.99082842267890991</v>
      </c>
      <c r="F1120" s="103">
        <v>677948</v>
      </c>
      <c r="G1120" s="103">
        <v>4</v>
      </c>
      <c r="H1120" t="s">
        <v>54</v>
      </c>
      <c r="I1120" s="103"/>
    </row>
    <row r="1121" spans="1:9" x14ac:dyDescent="0.35">
      <c r="A1121" t="s">
        <v>5490</v>
      </c>
      <c r="B1121" t="s">
        <v>51</v>
      </c>
      <c r="C1121" t="s">
        <v>5072</v>
      </c>
      <c r="D1121" t="s">
        <v>5070</v>
      </c>
      <c r="E1121" s="103">
        <v>1.0001658702008931</v>
      </c>
      <c r="F1121" s="103">
        <v>677948</v>
      </c>
      <c r="G1121" s="103">
        <v>4</v>
      </c>
      <c r="H1121" t="s">
        <v>54</v>
      </c>
      <c r="I1121" s="103"/>
    </row>
    <row r="1122" spans="1:9" x14ac:dyDescent="0.35">
      <c r="A1122" t="s">
        <v>5491</v>
      </c>
      <c r="B1122" t="s">
        <v>51</v>
      </c>
      <c r="C1122" t="s">
        <v>5072</v>
      </c>
      <c r="D1122" t="s">
        <v>5071</v>
      </c>
      <c r="E1122" s="103">
        <v>0.99094012390226927</v>
      </c>
      <c r="F1122" s="103">
        <v>677948</v>
      </c>
      <c r="G1122" s="103">
        <v>4</v>
      </c>
      <c r="H1122" t="s">
        <v>54</v>
      </c>
      <c r="I1122" s="103"/>
    </row>
    <row r="1123" spans="1:9" x14ac:dyDescent="0.35">
      <c r="A1123" t="s">
        <v>5492</v>
      </c>
      <c r="B1123" t="s">
        <v>51</v>
      </c>
      <c r="C1123" t="s">
        <v>5072</v>
      </c>
      <c r="D1123" t="s">
        <v>5072</v>
      </c>
      <c r="E1123" s="103">
        <v>1</v>
      </c>
      <c r="F1123" s="103">
        <v>677948</v>
      </c>
      <c r="G1123" s="103">
        <v>4</v>
      </c>
      <c r="H1123" t="s">
        <v>54</v>
      </c>
      <c r="I1123" s="103"/>
    </row>
    <row r="1124" spans="1:9" x14ac:dyDescent="0.35">
      <c r="A1124" t="s">
        <v>5493</v>
      </c>
      <c r="B1124" t="s">
        <v>51</v>
      </c>
      <c r="C1124" t="s">
        <v>5072</v>
      </c>
      <c r="D1124" t="s">
        <v>42</v>
      </c>
      <c r="E1124" s="103">
        <v>0.98007702465643498</v>
      </c>
      <c r="F1124" s="103">
        <v>677948</v>
      </c>
      <c r="G1124" s="103">
        <v>4</v>
      </c>
      <c r="H1124" t="s">
        <v>54</v>
      </c>
      <c r="I1124" s="103"/>
    </row>
    <row r="1125" spans="1:9" x14ac:dyDescent="0.35">
      <c r="A1125" t="s">
        <v>5494</v>
      </c>
      <c r="B1125" t="s">
        <v>51</v>
      </c>
      <c r="C1125" t="s">
        <v>5072</v>
      </c>
      <c r="D1125" t="s">
        <v>1767</v>
      </c>
      <c r="E1125" s="103">
        <v>0.9730846511559762</v>
      </c>
      <c r="F1125" s="103">
        <v>677948</v>
      </c>
      <c r="G1125" s="103">
        <v>4</v>
      </c>
      <c r="H1125" t="s">
        <v>54</v>
      </c>
      <c r="I1125" s="103"/>
    </row>
    <row r="1126" spans="1:9" x14ac:dyDescent="0.35">
      <c r="A1126" t="s">
        <v>5495</v>
      </c>
      <c r="B1126" t="s">
        <v>51</v>
      </c>
      <c r="C1126" t="s">
        <v>5072</v>
      </c>
      <c r="D1126" t="s">
        <v>1768</v>
      </c>
      <c r="E1126" s="103">
        <v>0.48117569354088024</v>
      </c>
      <c r="F1126" s="103">
        <v>677948</v>
      </c>
      <c r="G1126" s="103">
        <v>4</v>
      </c>
      <c r="H1126" t="s">
        <v>54</v>
      </c>
      <c r="I1126" s="103"/>
    </row>
    <row r="1127" spans="1:9" x14ac:dyDescent="0.35">
      <c r="A1127" t="s">
        <v>5496</v>
      </c>
      <c r="B1127" t="s">
        <v>51</v>
      </c>
      <c r="C1127" t="s">
        <v>5072</v>
      </c>
      <c r="D1127" t="s">
        <v>340</v>
      </c>
      <c r="E1127" s="103">
        <v>0.96344272500904093</v>
      </c>
      <c r="F1127" s="103">
        <v>677948</v>
      </c>
      <c r="G1127" s="103">
        <v>4</v>
      </c>
      <c r="H1127" t="s">
        <v>54</v>
      </c>
      <c r="I1127" s="103"/>
    </row>
    <row r="1128" spans="1:9" x14ac:dyDescent="0.35">
      <c r="A1128" t="s">
        <v>5497</v>
      </c>
      <c r="B1128" t="s">
        <v>51</v>
      </c>
      <c r="C1128" t="s">
        <v>5072</v>
      </c>
      <c r="D1128" t="s">
        <v>777</v>
      </c>
      <c r="E1128" s="103">
        <v>1.0941085273445379</v>
      </c>
      <c r="F1128" s="103">
        <v>677948</v>
      </c>
      <c r="G1128" s="103">
        <v>4</v>
      </c>
      <c r="H1128" t="s">
        <v>54</v>
      </c>
      <c r="I1128" s="103"/>
    </row>
    <row r="1129" spans="1:9" x14ac:dyDescent="0.35">
      <c r="A1129" t="s">
        <v>5498</v>
      </c>
      <c r="B1129" t="s">
        <v>51</v>
      </c>
      <c r="C1129" t="s">
        <v>5072</v>
      </c>
      <c r="D1129" t="s">
        <v>776</v>
      </c>
      <c r="E1129" s="103">
        <v>2.6082501428795424</v>
      </c>
      <c r="F1129" s="103">
        <v>677948</v>
      </c>
      <c r="G1129" s="103">
        <v>4</v>
      </c>
      <c r="H1129" t="s">
        <v>54</v>
      </c>
      <c r="I1129" s="103"/>
    </row>
    <row r="1130" spans="1:9" x14ac:dyDescent="0.35">
      <c r="A1130" t="s">
        <v>873</v>
      </c>
      <c r="B1130" t="s">
        <v>51</v>
      </c>
      <c r="C1130" t="s">
        <v>42</v>
      </c>
      <c r="D1130" t="s">
        <v>40</v>
      </c>
      <c r="E1130" s="103">
        <v>1.0115844784351553</v>
      </c>
      <c r="F1130" s="103">
        <v>677948</v>
      </c>
      <c r="G1130" s="103">
        <v>4</v>
      </c>
      <c r="H1130" t="s">
        <v>54</v>
      </c>
      <c r="I1130" s="103"/>
    </row>
    <row r="1131" spans="1:9" x14ac:dyDescent="0.35">
      <c r="A1131" t="s">
        <v>5499</v>
      </c>
      <c r="B1131" t="s">
        <v>51</v>
      </c>
      <c r="C1131" t="s">
        <v>42</v>
      </c>
      <c r="D1131" t="s">
        <v>5070</v>
      </c>
      <c r="E1131" s="103">
        <v>1.0211308050513328</v>
      </c>
      <c r="F1131" s="103">
        <v>677948</v>
      </c>
      <c r="G1131" s="103">
        <v>4</v>
      </c>
      <c r="H1131" t="s">
        <v>54</v>
      </c>
      <c r="I1131" s="103"/>
    </row>
    <row r="1132" spans="1:9" x14ac:dyDescent="0.35">
      <c r="A1132" t="s">
        <v>5500</v>
      </c>
      <c r="B1132" t="s">
        <v>51</v>
      </c>
      <c r="C1132" t="s">
        <v>42</v>
      </c>
      <c r="D1132" t="s">
        <v>5071</v>
      </c>
      <c r="E1132" s="103">
        <v>1.0116961796585147</v>
      </c>
      <c r="F1132" s="103">
        <v>677948</v>
      </c>
      <c r="G1132" s="103">
        <v>4</v>
      </c>
      <c r="H1132" t="s">
        <v>54</v>
      </c>
      <c r="I1132" s="103"/>
    </row>
    <row r="1133" spans="1:9" x14ac:dyDescent="0.35">
      <c r="A1133" t="s">
        <v>5501</v>
      </c>
      <c r="B1133" t="s">
        <v>51</v>
      </c>
      <c r="C1133" t="s">
        <v>42</v>
      </c>
      <c r="D1133" t="s">
        <v>5072</v>
      </c>
      <c r="E1133" s="103">
        <v>1.0209642525351348</v>
      </c>
      <c r="F1133" s="103">
        <v>677948</v>
      </c>
      <c r="G1133" s="103">
        <v>4</v>
      </c>
      <c r="H1133" t="s">
        <v>54</v>
      </c>
      <c r="I1133" s="103"/>
    </row>
    <row r="1134" spans="1:9" x14ac:dyDescent="0.35">
      <c r="A1134" t="s">
        <v>871</v>
      </c>
      <c r="B1134" t="s">
        <v>51</v>
      </c>
      <c r="C1134" t="s">
        <v>42</v>
      </c>
      <c r="D1134" t="s">
        <v>42</v>
      </c>
      <c r="E1134" s="103">
        <v>1</v>
      </c>
      <c r="F1134" s="103">
        <v>677948</v>
      </c>
      <c r="G1134" s="103">
        <v>4</v>
      </c>
      <c r="H1134" t="s">
        <v>54</v>
      </c>
      <c r="I1134" s="103"/>
    </row>
    <row r="1135" spans="1:9" x14ac:dyDescent="0.35">
      <c r="A1135" t="s">
        <v>1891</v>
      </c>
      <c r="B1135" t="s">
        <v>51</v>
      </c>
      <c r="C1135" t="s">
        <v>42</v>
      </c>
      <c r="D1135" t="s">
        <v>1767</v>
      </c>
      <c r="E1135" s="103">
        <v>0.99284627824933536</v>
      </c>
      <c r="F1135" s="103">
        <v>677948</v>
      </c>
      <c r="G1135" s="103">
        <v>4</v>
      </c>
      <c r="H1135" t="s">
        <v>54</v>
      </c>
      <c r="I1135" s="103"/>
    </row>
    <row r="1136" spans="1:9" x14ac:dyDescent="0.35">
      <c r="A1136" t="s">
        <v>1892</v>
      </c>
      <c r="B1136" t="s">
        <v>51</v>
      </c>
      <c r="C1136" t="s">
        <v>42</v>
      </c>
      <c r="D1136" t="s">
        <v>1768</v>
      </c>
      <c r="E1136" s="103">
        <v>0.48844889978796274</v>
      </c>
      <c r="F1136" s="103">
        <v>677948</v>
      </c>
      <c r="G1136" s="103">
        <v>4</v>
      </c>
      <c r="H1136" t="s">
        <v>54</v>
      </c>
      <c r="I1136" s="103"/>
    </row>
    <row r="1137" spans="1:9" x14ac:dyDescent="0.35">
      <c r="A1137" t="s">
        <v>872</v>
      </c>
      <c r="B1137" t="s">
        <v>51</v>
      </c>
      <c r="C1137" t="s">
        <v>42</v>
      </c>
      <c r="D1137" t="s">
        <v>340</v>
      </c>
      <c r="E1137" s="103">
        <v>0.98362056527561637</v>
      </c>
      <c r="F1137" s="103">
        <v>677948</v>
      </c>
      <c r="G1137" s="103">
        <v>4</v>
      </c>
      <c r="H1137" t="s">
        <v>54</v>
      </c>
      <c r="I1137" s="103"/>
    </row>
    <row r="1138" spans="1:9" x14ac:dyDescent="0.35">
      <c r="A1138" t="s">
        <v>538</v>
      </c>
      <c r="B1138" t="s">
        <v>51</v>
      </c>
      <c r="C1138" t="s">
        <v>42</v>
      </c>
      <c r="D1138" t="s">
        <v>777</v>
      </c>
      <c r="E1138" s="103">
        <v>1.1168267329417294</v>
      </c>
      <c r="F1138" s="103">
        <v>677948</v>
      </c>
      <c r="G1138" s="103">
        <v>4</v>
      </c>
      <c r="H1138" t="s">
        <v>54</v>
      </c>
      <c r="I1138" s="103"/>
    </row>
    <row r="1139" spans="1:9" x14ac:dyDescent="0.35">
      <c r="A1139" t="s">
        <v>542</v>
      </c>
      <c r="B1139" t="s">
        <v>51</v>
      </c>
      <c r="C1139" t="s">
        <v>42</v>
      </c>
      <c r="D1139" t="s">
        <v>776</v>
      </c>
      <c r="E1139" s="103">
        <v>2.6623927519207915</v>
      </c>
      <c r="F1139" s="103">
        <v>677948</v>
      </c>
      <c r="G1139" s="103">
        <v>4</v>
      </c>
      <c r="H1139" t="s">
        <v>54</v>
      </c>
      <c r="I1139" s="103"/>
    </row>
    <row r="1140" spans="1:9" x14ac:dyDescent="0.35">
      <c r="A1140" t="s">
        <v>1893</v>
      </c>
      <c r="B1140" t="s">
        <v>51</v>
      </c>
      <c r="C1140" t="s">
        <v>1767</v>
      </c>
      <c r="D1140" t="s">
        <v>40</v>
      </c>
      <c r="E1140" s="103">
        <v>1.0190003905281499</v>
      </c>
      <c r="F1140" s="103">
        <v>677948</v>
      </c>
      <c r="G1140" s="103">
        <v>4</v>
      </c>
      <c r="H1140" t="s">
        <v>54</v>
      </c>
      <c r="I1140" s="103"/>
    </row>
    <row r="1141" spans="1:9" x14ac:dyDescent="0.35">
      <c r="A1141" t="s">
        <v>5502</v>
      </c>
      <c r="B1141" t="s">
        <v>51</v>
      </c>
      <c r="C1141" t="s">
        <v>1767</v>
      </c>
      <c r="D1141" t="s">
        <v>5070</v>
      </c>
      <c r="E1141" s="103">
        <v>1.028634765313305</v>
      </c>
      <c r="F1141" s="103">
        <v>677948</v>
      </c>
      <c r="G1141" s="103">
        <v>4</v>
      </c>
      <c r="H1141" t="s">
        <v>54</v>
      </c>
      <c r="I1141" s="103"/>
    </row>
    <row r="1142" spans="1:9" x14ac:dyDescent="0.35">
      <c r="A1142" t="s">
        <v>5503</v>
      </c>
      <c r="B1142" t="s">
        <v>51</v>
      </c>
      <c r="C1142" t="s">
        <v>1767</v>
      </c>
      <c r="D1142" t="s">
        <v>5071</v>
      </c>
      <c r="E1142" s="103">
        <v>1.0191120917515093</v>
      </c>
      <c r="F1142" s="103">
        <v>677948</v>
      </c>
      <c r="G1142" s="103">
        <v>4</v>
      </c>
      <c r="H1142" t="s">
        <v>54</v>
      </c>
      <c r="I1142" s="103"/>
    </row>
    <row r="1143" spans="1:9" x14ac:dyDescent="0.35">
      <c r="A1143" t="s">
        <v>5504</v>
      </c>
      <c r="B1143" t="s">
        <v>51</v>
      </c>
      <c r="C1143" t="s">
        <v>1767</v>
      </c>
      <c r="D1143" t="s">
        <v>5072</v>
      </c>
      <c r="E1143" s="103">
        <v>1.0284669566174816</v>
      </c>
      <c r="F1143" s="103">
        <v>677948</v>
      </c>
      <c r="G1143" s="103">
        <v>4</v>
      </c>
      <c r="H1143" t="s">
        <v>54</v>
      </c>
      <c r="I1143" s="103"/>
    </row>
    <row r="1144" spans="1:9" x14ac:dyDescent="0.35">
      <c r="A1144" t="s">
        <v>1894</v>
      </c>
      <c r="B1144" t="s">
        <v>51</v>
      </c>
      <c r="C1144" t="s">
        <v>1767</v>
      </c>
      <c r="D1144" t="s">
        <v>42</v>
      </c>
      <c r="E1144" s="103">
        <v>1.0073310205543629</v>
      </c>
      <c r="F1144" s="103">
        <v>677948</v>
      </c>
      <c r="G1144" s="103">
        <v>4</v>
      </c>
      <c r="H1144" t="s">
        <v>54</v>
      </c>
      <c r="I1144" s="103"/>
    </row>
    <row r="1145" spans="1:9" x14ac:dyDescent="0.35">
      <c r="A1145" t="s">
        <v>1895</v>
      </c>
      <c r="B1145" t="s">
        <v>51</v>
      </c>
      <c r="C1145" t="s">
        <v>1767</v>
      </c>
      <c r="D1145" t="s">
        <v>1767</v>
      </c>
      <c r="E1145" s="103">
        <v>1</v>
      </c>
      <c r="F1145" s="103">
        <v>677948</v>
      </c>
      <c r="G1145" s="103">
        <v>4</v>
      </c>
      <c r="H1145" t="s">
        <v>54</v>
      </c>
      <c r="I1145" s="103"/>
    </row>
    <row r="1146" spans="1:9" x14ac:dyDescent="0.35">
      <c r="A1146" t="s">
        <v>1896</v>
      </c>
      <c r="B1146" t="s">
        <v>51</v>
      </c>
      <c r="C1146" t="s">
        <v>1767</v>
      </c>
      <c r="D1146" t="s">
        <v>1768</v>
      </c>
      <c r="E1146" s="103">
        <v>0.49149292438001957</v>
      </c>
      <c r="F1146" s="103">
        <v>677948</v>
      </c>
      <c r="G1146" s="103">
        <v>4</v>
      </c>
      <c r="H1146" t="s">
        <v>54</v>
      </c>
      <c r="I1146" s="103"/>
    </row>
    <row r="1147" spans="1:9" x14ac:dyDescent="0.35">
      <c r="A1147" t="s">
        <v>1897</v>
      </c>
      <c r="B1147" t="s">
        <v>51</v>
      </c>
      <c r="C1147" t="s">
        <v>1767</v>
      </c>
      <c r="D1147" t="s">
        <v>340</v>
      </c>
      <c r="E1147" s="103">
        <v>0.99091013635823466</v>
      </c>
      <c r="F1147" s="103">
        <v>677948</v>
      </c>
      <c r="G1147" s="103">
        <v>4</v>
      </c>
      <c r="H1147" t="s">
        <v>54</v>
      </c>
      <c r="I1147" s="103"/>
    </row>
    <row r="1148" spans="1:9" x14ac:dyDescent="0.35">
      <c r="A1148" t="s">
        <v>1898</v>
      </c>
      <c r="B1148" t="s">
        <v>51</v>
      </c>
      <c r="C1148" t="s">
        <v>1767</v>
      </c>
      <c r="D1148" t="s">
        <v>777</v>
      </c>
      <c r="E1148" s="103">
        <v>1.1241819582390364</v>
      </c>
      <c r="F1148" s="103">
        <v>677948</v>
      </c>
      <c r="G1148" s="103">
        <v>4</v>
      </c>
      <c r="H1148" t="s">
        <v>54</v>
      </c>
      <c r="I1148" s="103"/>
    </row>
    <row r="1149" spans="1:9" x14ac:dyDescent="0.35">
      <c r="A1149" t="s">
        <v>1899</v>
      </c>
      <c r="B1149" t="s">
        <v>51</v>
      </c>
      <c r="C1149" t="s">
        <v>1767</v>
      </c>
      <c r="D1149" t="s">
        <v>776</v>
      </c>
      <c r="E1149" s="103">
        <v>2.6814148699123388</v>
      </c>
      <c r="F1149" s="103">
        <v>677948</v>
      </c>
      <c r="G1149" s="103">
        <v>4</v>
      </c>
      <c r="H1149" t="s">
        <v>54</v>
      </c>
      <c r="I1149" s="103"/>
    </row>
    <row r="1150" spans="1:9" x14ac:dyDescent="0.35">
      <c r="A1150" t="s">
        <v>1900</v>
      </c>
      <c r="B1150" t="s">
        <v>51</v>
      </c>
      <c r="C1150" t="s">
        <v>1768</v>
      </c>
      <c r="D1150" t="s">
        <v>40</v>
      </c>
      <c r="E1150" s="103">
        <v>2.3751603085915618</v>
      </c>
      <c r="F1150" s="103">
        <v>677948</v>
      </c>
      <c r="G1150" s="103">
        <v>4</v>
      </c>
      <c r="H1150" t="s">
        <v>54</v>
      </c>
      <c r="I1150" s="103"/>
    </row>
    <row r="1151" spans="1:9" x14ac:dyDescent="0.35">
      <c r="A1151" t="s">
        <v>5505</v>
      </c>
      <c r="B1151" t="s">
        <v>51</v>
      </c>
      <c r="C1151" t="s">
        <v>1768</v>
      </c>
      <c r="D1151" t="s">
        <v>5070</v>
      </c>
      <c r="E1151" s="103">
        <v>2.403417536432114</v>
      </c>
      <c r="F1151" s="103">
        <v>677948</v>
      </c>
      <c r="G1151" s="103">
        <v>4</v>
      </c>
      <c r="H1151" t="s">
        <v>54</v>
      </c>
      <c r="I1151" s="103"/>
    </row>
    <row r="1152" spans="1:9" x14ac:dyDescent="0.35">
      <c r="A1152" t="s">
        <v>5506</v>
      </c>
      <c r="B1152" t="s">
        <v>51</v>
      </c>
      <c r="C1152" t="s">
        <v>1768</v>
      </c>
      <c r="D1152" t="s">
        <v>5071</v>
      </c>
      <c r="E1152" s="103">
        <v>2.3752720098149211</v>
      </c>
      <c r="F1152" s="103">
        <v>677948</v>
      </c>
      <c r="G1152" s="103">
        <v>4</v>
      </c>
      <c r="H1152" t="s">
        <v>54</v>
      </c>
      <c r="I1152" s="103"/>
    </row>
    <row r="1153" spans="1:9" x14ac:dyDescent="0.35">
      <c r="A1153" t="s">
        <v>5507</v>
      </c>
      <c r="B1153" t="s">
        <v>51</v>
      </c>
      <c r="C1153" t="s">
        <v>1768</v>
      </c>
      <c r="D1153" t="s">
        <v>5072</v>
      </c>
      <c r="E1153" s="103">
        <v>2.40304751156421</v>
      </c>
      <c r="F1153" s="103">
        <v>677948</v>
      </c>
      <c r="G1153" s="103">
        <v>4</v>
      </c>
      <c r="H1153" t="s">
        <v>54</v>
      </c>
      <c r="I1153" s="103"/>
    </row>
    <row r="1154" spans="1:9" x14ac:dyDescent="0.35">
      <c r="A1154" t="s">
        <v>1901</v>
      </c>
      <c r="B1154" t="s">
        <v>51</v>
      </c>
      <c r="C1154" t="s">
        <v>1768</v>
      </c>
      <c r="D1154" t="s">
        <v>42</v>
      </c>
      <c r="E1154" s="103">
        <v>2.338267476045075</v>
      </c>
      <c r="F1154" s="103">
        <v>677948</v>
      </c>
      <c r="G1154" s="103">
        <v>4</v>
      </c>
      <c r="H1154" t="s">
        <v>54</v>
      </c>
      <c r="I1154" s="103"/>
    </row>
    <row r="1155" spans="1:9" x14ac:dyDescent="0.35">
      <c r="A1155" t="s">
        <v>1902</v>
      </c>
      <c r="B1155" t="s">
        <v>51</v>
      </c>
      <c r="C1155" t="s">
        <v>1768</v>
      </c>
      <c r="D1155" t="s">
        <v>1767</v>
      </c>
      <c r="E1155" s="103">
        <v>2.3190454215822176</v>
      </c>
      <c r="F1155" s="103">
        <v>677948</v>
      </c>
      <c r="G1155" s="103">
        <v>4</v>
      </c>
      <c r="H1155" t="s">
        <v>54</v>
      </c>
      <c r="I1155" s="103"/>
    </row>
    <row r="1156" spans="1:9" x14ac:dyDescent="0.35">
      <c r="A1156" t="s">
        <v>1903</v>
      </c>
      <c r="B1156" t="s">
        <v>51</v>
      </c>
      <c r="C1156" t="s">
        <v>1768</v>
      </c>
      <c r="D1156" t="s">
        <v>1768</v>
      </c>
      <c r="E1156" s="103">
        <v>1</v>
      </c>
      <c r="F1156" s="103">
        <v>677948</v>
      </c>
      <c r="G1156" s="103">
        <v>4</v>
      </c>
      <c r="H1156" t="s">
        <v>54</v>
      </c>
      <c r="I1156" s="103"/>
    </row>
    <row r="1157" spans="1:9" x14ac:dyDescent="0.35">
      <c r="A1157" t="s">
        <v>1904</v>
      </c>
      <c r="B1157" t="s">
        <v>51</v>
      </c>
      <c r="C1157" t="s">
        <v>1768</v>
      </c>
      <c r="D1157" t="s">
        <v>340</v>
      </c>
      <c r="E1157" s="103">
        <v>2.3208940794221178</v>
      </c>
      <c r="F1157" s="103">
        <v>677948</v>
      </c>
      <c r="G1157" s="103">
        <v>4</v>
      </c>
      <c r="H1157" t="s">
        <v>54</v>
      </c>
      <c r="I1157" s="103"/>
    </row>
    <row r="1158" spans="1:9" x14ac:dyDescent="0.35">
      <c r="A1158" t="s">
        <v>1905</v>
      </c>
      <c r="B1158" t="s">
        <v>51</v>
      </c>
      <c r="C1158" t="s">
        <v>1768</v>
      </c>
      <c r="D1158" t="s">
        <v>777</v>
      </c>
      <c r="E1158" s="103">
        <v>2.5922229614474555</v>
      </c>
      <c r="F1158" s="103">
        <v>677948</v>
      </c>
      <c r="G1158" s="103">
        <v>4</v>
      </c>
      <c r="H1158" t="s">
        <v>54</v>
      </c>
      <c r="I1158" s="103"/>
    </row>
    <row r="1159" spans="1:9" x14ac:dyDescent="0.35">
      <c r="A1159" t="s">
        <v>1906</v>
      </c>
      <c r="B1159" t="s">
        <v>51</v>
      </c>
      <c r="C1159" t="s">
        <v>1768</v>
      </c>
      <c r="D1159" t="s">
        <v>776</v>
      </c>
      <c r="E1159" s="103">
        <v>6.2182923977357918</v>
      </c>
      <c r="F1159" s="103">
        <v>677948</v>
      </c>
      <c r="G1159" s="103">
        <v>4</v>
      </c>
      <c r="H1159" t="s">
        <v>54</v>
      </c>
      <c r="I1159" s="103"/>
    </row>
    <row r="1160" spans="1:9" x14ac:dyDescent="0.35">
      <c r="A1160" t="s">
        <v>1166</v>
      </c>
      <c r="B1160" t="s">
        <v>51</v>
      </c>
      <c r="C1160" t="s">
        <v>58</v>
      </c>
      <c r="D1160" t="s">
        <v>40</v>
      </c>
      <c r="E1160" s="103">
        <v>2.8813490316858129E-3</v>
      </c>
      <c r="F1160" s="103">
        <v>677948</v>
      </c>
      <c r="G1160" s="103">
        <v>4</v>
      </c>
      <c r="H1160" t="s">
        <v>54</v>
      </c>
      <c r="I1160" s="103"/>
    </row>
    <row r="1161" spans="1:9" x14ac:dyDescent="0.35">
      <c r="A1161" t="s">
        <v>5486</v>
      </c>
      <c r="B1161" t="s">
        <v>51</v>
      </c>
      <c r="C1161" t="s">
        <v>58</v>
      </c>
      <c r="D1161" t="s">
        <v>5070</v>
      </c>
      <c r="E1161" s="103">
        <v>3.6827439735669771E-3</v>
      </c>
      <c r="F1161" s="103">
        <v>677948</v>
      </c>
      <c r="G1161" s="103">
        <v>4</v>
      </c>
      <c r="H1161" t="s">
        <v>54</v>
      </c>
      <c r="I1161" s="103"/>
    </row>
    <row r="1162" spans="1:9" x14ac:dyDescent="0.35">
      <c r="A1162" t="s">
        <v>5487</v>
      </c>
      <c r="B1162" t="s">
        <v>51</v>
      </c>
      <c r="C1162" t="s">
        <v>58</v>
      </c>
      <c r="D1162" t="s">
        <v>5071</v>
      </c>
      <c r="E1162" s="103">
        <v>3.6827439735669771E-3</v>
      </c>
      <c r="F1162" s="103">
        <v>677948</v>
      </c>
      <c r="G1162" s="103">
        <v>4</v>
      </c>
      <c r="H1162" t="s">
        <v>54</v>
      </c>
      <c r="I1162" s="103"/>
    </row>
    <row r="1163" spans="1:9" x14ac:dyDescent="0.35">
      <c r="A1163" t="s">
        <v>5488</v>
      </c>
      <c r="B1163" t="s">
        <v>51</v>
      </c>
      <c r="C1163" t="s">
        <v>58</v>
      </c>
      <c r="D1163" t="s">
        <v>5072</v>
      </c>
      <c r="E1163" s="103">
        <v>3.6827439735669771E-3</v>
      </c>
      <c r="F1163" s="103">
        <v>677948</v>
      </c>
      <c r="G1163" s="103">
        <v>4</v>
      </c>
      <c r="H1163" t="s">
        <v>54</v>
      </c>
      <c r="I1163" s="103"/>
    </row>
    <row r="1164" spans="1:9" x14ac:dyDescent="0.35">
      <c r="A1164" t="s">
        <v>1167</v>
      </c>
      <c r="B1164" t="s">
        <v>51</v>
      </c>
      <c r="C1164" t="s">
        <v>58</v>
      </c>
      <c r="D1164" t="s">
        <v>42</v>
      </c>
      <c r="E1164" s="103">
        <v>3.6827439735669771E-3</v>
      </c>
      <c r="F1164" s="103">
        <v>677948</v>
      </c>
      <c r="G1164" s="103">
        <v>4</v>
      </c>
      <c r="H1164" t="s">
        <v>54</v>
      </c>
      <c r="I1164" s="103"/>
    </row>
    <row r="1165" spans="1:9" x14ac:dyDescent="0.35">
      <c r="A1165" t="s">
        <v>1911</v>
      </c>
      <c r="B1165" t="s">
        <v>51</v>
      </c>
      <c r="C1165" t="s">
        <v>58</v>
      </c>
      <c r="D1165" t="s">
        <v>1767</v>
      </c>
      <c r="E1165" s="103">
        <v>3.6827439735669771E-3</v>
      </c>
      <c r="F1165" s="103">
        <v>677948</v>
      </c>
      <c r="G1165" s="103">
        <v>4</v>
      </c>
      <c r="H1165" t="s">
        <v>54</v>
      </c>
      <c r="I1165" s="103"/>
    </row>
    <row r="1166" spans="1:9" x14ac:dyDescent="0.35">
      <c r="A1166" t="s">
        <v>1912</v>
      </c>
      <c r="B1166" t="s">
        <v>51</v>
      </c>
      <c r="C1166" t="s">
        <v>58</v>
      </c>
      <c r="D1166" t="s">
        <v>1768</v>
      </c>
      <c r="E1166" s="103">
        <v>3.6827439735669771E-3</v>
      </c>
      <c r="F1166" s="103">
        <v>677948</v>
      </c>
      <c r="G1166" s="103">
        <v>4</v>
      </c>
      <c r="H1166" t="s">
        <v>54</v>
      </c>
      <c r="I1166" s="103"/>
    </row>
    <row r="1167" spans="1:9" x14ac:dyDescent="0.35">
      <c r="A1167" t="s">
        <v>1168</v>
      </c>
      <c r="B1167" t="s">
        <v>51</v>
      </c>
      <c r="C1167" t="s">
        <v>58</v>
      </c>
      <c r="D1167" t="s">
        <v>340</v>
      </c>
      <c r="E1167" s="103">
        <v>3.0940660742934909E-4</v>
      </c>
      <c r="F1167" s="103">
        <v>677948</v>
      </c>
      <c r="G1167" s="103">
        <v>4</v>
      </c>
      <c r="H1167" t="s">
        <v>54</v>
      </c>
      <c r="I1167" s="103"/>
    </row>
    <row r="1168" spans="1:9" x14ac:dyDescent="0.35">
      <c r="A1168" t="s">
        <v>1169</v>
      </c>
      <c r="B1168" t="s">
        <v>51</v>
      </c>
      <c r="C1168" t="s">
        <v>58</v>
      </c>
      <c r="D1168" t="s">
        <v>777</v>
      </c>
      <c r="E1168" s="103">
        <v>2.7418592283273489E-3</v>
      </c>
      <c r="F1168" s="103">
        <v>677948</v>
      </c>
      <c r="G1168" s="103">
        <v>4</v>
      </c>
      <c r="H1168" t="s">
        <v>54</v>
      </c>
      <c r="I1168" s="103"/>
    </row>
    <row r="1169" spans="1:9" x14ac:dyDescent="0.35">
      <c r="A1169" t="s">
        <v>1170</v>
      </c>
      <c r="B1169" t="s">
        <v>51</v>
      </c>
      <c r="C1169" t="s">
        <v>58</v>
      </c>
      <c r="D1169" t="s">
        <v>776</v>
      </c>
      <c r="E1169" s="103">
        <v>7.3538888742712468E-3</v>
      </c>
      <c r="F1169" s="103">
        <v>677948</v>
      </c>
      <c r="G1169" s="103">
        <v>4</v>
      </c>
      <c r="H1169" t="s">
        <v>54</v>
      </c>
      <c r="I1169" s="103"/>
    </row>
    <row r="1170" spans="1:9" x14ac:dyDescent="0.35">
      <c r="A1170" t="s">
        <v>876</v>
      </c>
      <c r="B1170" t="s">
        <v>51</v>
      </c>
      <c r="C1170" t="s">
        <v>340</v>
      </c>
      <c r="D1170" t="s">
        <v>40</v>
      </c>
      <c r="E1170" s="103">
        <v>1.04084239776263</v>
      </c>
      <c r="F1170" s="103">
        <v>677948</v>
      </c>
      <c r="G1170" s="103">
        <v>4</v>
      </c>
      <c r="H1170" t="s">
        <v>54</v>
      </c>
      <c r="I1170" s="103"/>
    </row>
    <row r="1171" spans="1:9" x14ac:dyDescent="0.35">
      <c r="A1171" t="s">
        <v>5508</v>
      </c>
      <c r="B1171" t="s">
        <v>51</v>
      </c>
      <c r="C1171" t="s">
        <v>340</v>
      </c>
      <c r="D1171" t="s">
        <v>5070</v>
      </c>
      <c r="E1171" s="103">
        <v>1.051716482730443</v>
      </c>
      <c r="F1171" s="103">
        <v>677948</v>
      </c>
      <c r="G1171" s="103">
        <v>4</v>
      </c>
      <c r="H1171" t="s">
        <v>54</v>
      </c>
      <c r="I1171" s="103"/>
    </row>
    <row r="1172" spans="1:9" x14ac:dyDescent="0.35">
      <c r="A1172" t="s">
        <v>5509</v>
      </c>
      <c r="B1172" t="s">
        <v>51</v>
      </c>
      <c r="C1172" t="s">
        <v>340</v>
      </c>
      <c r="D1172" t="s">
        <v>5071</v>
      </c>
      <c r="E1172" s="103">
        <v>1.0421719330643628</v>
      </c>
      <c r="F1172" s="103">
        <v>677948</v>
      </c>
      <c r="G1172" s="103">
        <v>4</v>
      </c>
      <c r="H1172" t="s">
        <v>54</v>
      </c>
      <c r="I1172" s="103"/>
    </row>
    <row r="1173" spans="1:9" x14ac:dyDescent="0.35">
      <c r="A1173" t="s">
        <v>5510</v>
      </c>
      <c r="B1173" t="s">
        <v>51</v>
      </c>
      <c r="C1173" t="s">
        <v>340</v>
      </c>
      <c r="D1173" t="s">
        <v>5072</v>
      </c>
      <c r="E1173" s="103">
        <v>1.0515476442814384</v>
      </c>
      <c r="F1173" s="103">
        <v>677948</v>
      </c>
      <c r="G1173" s="103">
        <v>4</v>
      </c>
      <c r="H1173" t="s">
        <v>54</v>
      </c>
      <c r="I1173" s="103"/>
    </row>
    <row r="1174" spans="1:9" x14ac:dyDescent="0.35">
      <c r="A1174" t="s">
        <v>874</v>
      </c>
      <c r="B1174" t="s">
        <v>51</v>
      </c>
      <c r="C1174" t="s">
        <v>340</v>
      </c>
      <c r="D1174" t="s">
        <v>42</v>
      </c>
      <c r="E1174" s="103">
        <v>1.030792202844268</v>
      </c>
      <c r="F1174" s="103">
        <v>677948</v>
      </c>
      <c r="G1174" s="103">
        <v>4</v>
      </c>
      <c r="H1174" t="s">
        <v>54</v>
      </c>
      <c r="I1174" s="103"/>
    </row>
    <row r="1175" spans="1:9" x14ac:dyDescent="0.35">
      <c r="A1175" t="s">
        <v>1907</v>
      </c>
      <c r="B1175" t="s">
        <v>51</v>
      </c>
      <c r="C1175" t="s">
        <v>340</v>
      </c>
      <c r="D1175" t="s">
        <v>1767</v>
      </c>
      <c r="E1175" s="103">
        <v>1.0235772504170912</v>
      </c>
      <c r="F1175" s="103">
        <v>677948</v>
      </c>
      <c r="G1175" s="103">
        <v>4</v>
      </c>
      <c r="H1175" t="s">
        <v>54</v>
      </c>
      <c r="I1175" s="103"/>
    </row>
    <row r="1176" spans="1:9" x14ac:dyDescent="0.35">
      <c r="A1176" t="s">
        <v>1908</v>
      </c>
      <c r="B1176" t="s">
        <v>51</v>
      </c>
      <c r="C1176" t="s">
        <v>340</v>
      </c>
      <c r="D1176" t="s">
        <v>1768</v>
      </c>
      <c r="E1176" s="103">
        <v>0.51197571852634649</v>
      </c>
      <c r="F1176" s="103">
        <v>677948</v>
      </c>
      <c r="G1176" s="103">
        <v>4</v>
      </c>
      <c r="H1176" t="s">
        <v>54</v>
      </c>
      <c r="I1176" s="103"/>
    </row>
    <row r="1177" spans="1:9" x14ac:dyDescent="0.35">
      <c r="A1177" t="s">
        <v>875</v>
      </c>
      <c r="B1177" t="s">
        <v>51</v>
      </c>
      <c r="C1177" t="s">
        <v>340</v>
      </c>
      <c r="D1177" t="s">
        <v>340</v>
      </c>
      <c r="E1177" s="103">
        <v>1</v>
      </c>
      <c r="F1177" s="103">
        <v>677948</v>
      </c>
      <c r="G1177" s="103">
        <v>4</v>
      </c>
      <c r="H1177" t="s">
        <v>54</v>
      </c>
      <c r="I1177" s="103"/>
    </row>
    <row r="1178" spans="1:9" x14ac:dyDescent="0.35">
      <c r="A1178" t="s">
        <v>546</v>
      </c>
      <c r="B1178" t="s">
        <v>51</v>
      </c>
      <c r="C1178" t="s">
        <v>340</v>
      </c>
      <c r="D1178" t="s">
        <v>777</v>
      </c>
      <c r="E1178" s="103">
        <v>1.1503175346809971</v>
      </c>
      <c r="F1178" s="103">
        <v>677948</v>
      </c>
      <c r="G1178" s="103">
        <v>4</v>
      </c>
      <c r="H1178" t="s">
        <v>54</v>
      </c>
      <c r="I1178" s="103"/>
    </row>
    <row r="1179" spans="1:9" x14ac:dyDescent="0.35">
      <c r="A1179" t="s">
        <v>550</v>
      </c>
      <c r="B1179" t="s">
        <v>51</v>
      </c>
      <c r="C1179" t="s">
        <v>340</v>
      </c>
      <c r="D1179" t="s">
        <v>776</v>
      </c>
      <c r="E1179" s="103">
        <v>2.739997240619672</v>
      </c>
      <c r="F1179" s="103">
        <v>677948</v>
      </c>
      <c r="G1179" s="103">
        <v>4</v>
      </c>
      <c r="H1179" t="s">
        <v>54</v>
      </c>
      <c r="I1179" s="103"/>
    </row>
    <row r="1180" spans="1:9" x14ac:dyDescent="0.35">
      <c r="A1180" t="s">
        <v>879</v>
      </c>
      <c r="B1180" t="s">
        <v>51</v>
      </c>
      <c r="C1180" t="s">
        <v>353</v>
      </c>
      <c r="D1180" t="s">
        <v>40</v>
      </c>
      <c r="E1180" s="103">
        <v>9.0598760977307E-3</v>
      </c>
      <c r="F1180" s="103">
        <v>677948</v>
      </c>
      <c r="G1180" s="103">
        <v>4</v>
      </c>
      <c r="H1180" t="s">
        <v>54</v>
      </c>
      <c r="I1180" s="103"/>
    </row>
    <row r="1181" spans="1:9" x14ac:dyDescent="0.35">
      <c r="A1181" t="s">
        <v>5511</v>
      </c>
      <c r="B1181" t="s">
        <v>51</v>
      </c>
      <c r="C1181" t="s">
        <v>353</v>
      </c>
      <c r="D1181" t="s">
        <v>5070</v>
      </c>
      <c r="E1181" s="103">
        <v>9.7577223831831744E-3</v>
      </c>
      <c r="F1181" s="103">
        <v>677948</v>
      </c>
      <c r="G1181" s="103">
        <v>4</v>
      </c>
      <c r="H1181" t="s">
        <v>54</v>
      </c>
      <c r="I1181" s="103"/>
    </row>
    <row r="1182" spans="1:9" x14ac:dyDescent="0.35">
      <c r="A1182" t="s">
        <v>5512</v>
      </c>
      <c r="B1182" t="s">
        <v>51</v>
      </c>
      <c r="C1182" t="s">
        <v>353</v>
      </c>
      <c r="D1182" t="s">
        <v>5071</v>
      </c>
      <c r="E1182" s="103">
        <v>9.0598760977307E-3</v>
      </c>
      <c r="F1182" s="103">
        <v>677948</v>
      </c>
      <c r="G1182" s="103">
        <v>4</v>
      </c>
      <c r="H1182" t="s">
        <v>54</v>
      </c>
      <c r="I1182" s="103"/>
    </row>
    <row r="1183" spans="1:9" x14ac:dyDescent="0.35">
      <c r="A1183" t="s">
        <v>5513</v>
      </c>
      <c r="B1183" t="s">
        <v>51</v>
      </c>
      <c r="C1183" t="s">
        <v>353</v>
      </c>
      <c r="D1183" t="s">
        <v>5072</v>
      </c>
      <c r="E1183" s="103">
        <v>9.7576608264425494E-3</v>
      </c>
      <c r="F1183" s="103">
        <v>677948</v>
      </c>
      <c r="G1183" s="103">
        <v>4</v>
      </c>
      <c r="H1183" t="s">
        <v>54</v>
      </c>
      <c r="I1183" s="103"/>
    </row>
    <row r="1184" spans="1:9" x14ac:dyDescent="0.35">
      <c r="A1184" t="s">
        <v>877</v>
      </c>
      <c r="B1184" t="s">
        <v>51</v>
      </c>
      <c r="C1184" t="s">
        <v>353</v>
      </c>
      <c r="D1184" t="s">
        <v>42</v>
      </c>
      <c r="E1184" s="103">
        <v>9.5442351408716423E-3</v>
      </c>
      <c r="F1184" s="103">
        <v>677948</v>
      </c>
      <c r="G1184" s="103">
        <v>4</v>
      </c>
      <c r="H1184" t="s">
        <v>54</v>
      </c>
      <c r="I1184" s="103"/>
    </row>
    <row r="1185" spans="1:9" x14ac:dyDescent="0.35">
      <c r="A1185" t="s">
        <v>1913</v>
      </c>
      <c r="B1185" t="s">
        <v>51</v>
      </c>
      <c r="C1185" t="s">
        <v>353</v>
      </c>
      <c r="D1185" t="s">
        <v>1767</v>
      </c>
      <c r="E1185" s="103">
        <v>9.4563757931798234E-3</v>
      </c>
      <c r="F1185" s="103">
        <v>677948</v>
      </c>
      <c r="G1185" s="103">
        <v>4</v>
      </c>
      <c r="H1185" t="s">
        <v>54</v>
      </c>
      <c r="I1185" s="103"/>
    </row>
    <row r="1186" spans="1:9" x14ac:dyDescent="0.35">
      <c r="A1186" t="s">
        <v>1914</v>
      </c>
      <c r="B1186" t="s">
        <v>51</v>
      </c>
      <c r="C1186" t="s">
        <v>353</v>
      </c>
      <c r="D1186" t="s">
        <v>1768</v>
      </c>
      <c r="E1186" s="103">
        <v>3.5703785922742422E-3</v>
      </c>
      <c r="F1186" s="103">
        <v>677948</v>
      </c>
      <c r="G1186" s="103">
        <v>4</v>
      </c>
      <c r="H1186" t="s">
        <v>54</v>
      </c>
      <c r="I1186" s="103"/>
    </row>
    <row r="1187" spans="1:9" x14ac:dyDescent="0.35">
      <c r="A1187" t="s">
        <v>878</v>
      </c>
      <c r="B1187" t="s">
        <v>51</v>
      </c>
      <c r="C1187" t="s">
        <v>353</v>
      </c>
      <c r="D1187" t="s">
        <v>340</v>
      </c>
      <c r="E1187" s="103">
        <v>9.4624348141997029E-3</v>
      </c>
      <c r="F1187" s="103">
        <v>677948</v>
      </c>
      <c r="G1187" s="103">
        <v>4</v>
      </c>
      <c r="H1187" t="s">
        <v>54</v>
      </c>
      <c r="I1187" s="103"/>
    </row>
    <row r="1188" spans="1:9" x14ac:dyDescent="0.35">
      <c r="A1188" t="s">
        <v>554</v>
      </c>
      <c r="B1188" t="s">
        <v>51</v>
      </c>
      <c r="C1188" t="s">
        <v>353</v>
      </c>
      <c r="D1188" t="s">
        <v>777</v>
      </c>
      <c r="E1188" s="103">
        <v>9.5229092434663438E-3</v>
      </c>
      <c r="F1188" s="103">
        <v>677948</v>
      </c>
      <c r="G1188" s="103">
        <v>4</v>
      </c>
      <c r="H1188" t="s">
        <v>54</v>
      </c>
      <c r="I1188" s="103"/>
    </row>
    <row r="1189" spans="1:9" x14ac:dyDescent="0.35">
      <c r="A1189" t="s">
        <v>555</v>
      </c>
      <c r="B1189" t="s">
        <v>51</v>
      </c>
      <c r="C1189" t="s">
        <v>353</v>
      </c>
      <c r="D1189" t="s">
        <v>776</v>
      </c>
      <c r="E1189" s="103">
        <v>2.362017394489474E-2</v>
      </c>
      <c r="F1189" s="103">
        <v>677948</v>
      </c>
      <c r="G1189" s="103">
        <v>4</v>
      </c>
      <c r="H1189" t="s">
        <v>54</v>
      </c>
      <c r="I1189" s="103"/>
    </row>
    <row r="1190" spans="1:9" x14ac:dyDescent="0.35">
      <c r="A1190" t="s">
        <v>4437</v>
      </c>
      <c r="B1190" t="s">
        <v>51</v>
      </c>
      <c r="C1190" t="s">
        <v>4357</v>
      </c>
      <c r="D1190" t="s">
        <v>40</v>
      </c>
      <c r="E1190" s="103">
        <v>2.7658824527011469E-4</v>
      </c>
      <c r="F1190" s="103">
        <v>677948</v>
      </c>
      <c r="G1190" s="103">
        <v>4</v>
      </c>
      <c r="H1190" t="s">
        <v>54</v>
      </c>
      <c r="I1190" s="103"/>
    </row>
    <row r="1191" spans="1:9" x14ac:dyDescent="0.35">
      <c r="A1191" t="s">
        <v>5409</v>
      </c>
      <c r="B1191" t="s">
        <v>51</v>
      </c>
      <c r="C1191" t="s">
        <v>4357</v>
      </c>
      <c r="D1191" t="s">
        <v>5070</v>
      </c>
      <c r="E1191" s="103">
        <v>3.0863909235445057E-4</v>
      </c>
      <c r="F1191" s="103">
        <v>677948</v>
      </c>
      <c r="G1191" s="103">
        <v>4</v>
      </c>
      <c r="H1191" t="s">
        <v>54</v>
      </c>
      <c r="I1191" s="103"/>
    </row>
    <row r="1192" spans="1:9" x14ac:dyDescent="0.35">
      <c r="A1192" t="s">
        <v>5410</v>
      </c>
      <c r="B1192" t="s">
        <v>51</v>
      </c>
      <c r="C1192" t="s">
        <v>4357</v>
      </c>
      <c r="D1192" t="s">
        <v>5071</v>
      </c>
      <c r="E1192" s="103">
        <v>3.0765591337200525E-4</v>
      </c>
      <c r="F1192" s="103">
        <v>677948</v>
      </c>
      <c r="G1192" s="103">
        <v>4</v>
      </c>
      <c r="H1192" t="s">
        <v>54</v>
      </c>
      <c r="I1192" s="103"/>
    </row>
    <row r="1193" spans="1:9" x14ac:dyDescent="0.35">
      <c r="A1193" t="s">
        <v>5411</v>
      </c>
      <c r="B1193" t="s">
        <v>51</v>
      </c>
      <c r="C1193" t="s">
        <v>4357</v>
      </c>
      <c r="D1193" t="s">
        <v>5072</v>
      </c>
      <c r="E1193" s="103">
        <v>3.0771477916977677E-4</v>
      </c>
      <c r="F1193" s="103">
        <v>677948</v>
      </c>
      <c r="G1193" s="103">
        <v>4</v>
      </c>
      <c r="H1193" t="s">
        <v>54</v>
      </c>
      <c r="I1193" s="103"/>
    </row>
    <row r="1194" spans="1:9" x14ac:dyDescent="0.35">
      <c r="A1194" t="s">
        <v>4438</v>
      </c>
      <c r="B1194" t="s">
        <v>51</v>
      </c>
      <c r="C1194" t="s">
        <v>4357</v>
      </c>
      <c r="D1194" t="s">
        <v>42</v>
      </c>
      <c r="E1194" s="103">
        <v>3.0705980164254449E-4</v>
      </c>
      <c r="F1194" s="103">
        <v>677948</v>
      </c>
      <c r="G1194" s="103">
        <v>4</v>
      </c>
      <c r="H1194" t="s">
        <v>54</v>
      </c>
      <c r="I1194" s="103"/>
    </row>
    <row r="1195" spans="1:9" x14ac:dyDescent="0.35">
      <c r="A1195" t="s">
        <v>4439</v>
      </c>
      <c r="B1195" t="s">
        <v>51</v>
      </c>
      <c r="C1195" t="s">
        <v>4357</v>
      </c>
      <c r="D1195" t="s">
        <v>1767</v>
      </c>
      <c r="E1195" s="103">
        <v>3.0584284269429034E-4</v>
      </c>
      <c r="F1195" s="103">
        <v>677948</v>
      </c>
      <c r="G1195" s="103">
        <v>4</v>
      </c>
      <c r="H1195" t="s">
        <v>54</v>
      </c>
      <c r="I1195" s="103"/>
    </row>
    <row r="1196" spans="1:9" x14ac:dyDescent="0.35">
      <c r="A1196" t="s">
        <v>4440</v>
      </c>
      <c r="B1196" t="s">
        <v>51</v>
      </c>
      <c r="C1196" t="s">
        <v>4357</v>
      </c>
      <c r="D1196" t="s">
        <v>1768</v>
      </c>
      <c r="E1196" s="103">
        <v>2.3078275147934808E-4</v>
      </c>
      <c r="F1196" s="103">
        <v>677948</v>
      </c>
      <c r="G1196" s="103">
        <v>4</v>
      </c>
      <c r="H1196" t="s">
        <v>54</v>
      </c>
      <c r="I1196" s="103"/>
    </row>
    <row r="1197" spans="1:9" x14ac:dyDescent="0.35">
      <c r="A1197" t="s">
        <v>4441</v>
      </c>
      <c r="B1197" t="s">
        <v>51</v>
      </c>
      <c r="C1197" t="s">
        <v>4357</v>
      </c>
      <c r="D1197" t="s">
        <v>340</v>
      </c>
      <c r="E1197" s="103">
        <v>1.7505028142109002E-4</v>
      </c>
      <c r="F1197" s="103">
        <v>677948</v>
      </c>
      <c r="G1197" s="103">
        <v>4</v>
      </c>
      <c r="H1197" t="s">
        <v>54</v>
      </c>
      <c r="I1197" s="103"/>
    </row>
    <row r="1198" spans="1:9" x14ac:dyDescent="0.35">
      <c r="A1198" t="s">
        <v>4442</v>
      </c>
      <c r="B1198" t="s">
        <v>51</v>
      </c>
      <c r="C1198" t="s">
        <v>4357</v>
      </c>
      <c r="D1198" t="s">
        <v>777</v>
      </c>
      <c r="E1198" s="103">
        <v>2.7495422958761628E-4</v>
      </c>
      <c r="F1198" s="103">
        <v>677948</v>
      </c>
      <c r="G1198" s="103">
        <v>4</v>
      </c>
      <c r="H1198" t="s">
        <v>54</v>
      </c>
      <c r="I1198" s="103"/>
    </row>
    <row r="1199" spans="1:9" x14ac:dyDescent="0.35">
      <c r="A1199" t="s">
        <v>4443</v>
      </c>
      <c r="B1199" t="s">
        <v>51</v>
      </c>
      <c r="C1199" t="s">
        <v>4357</v>
      </c>
      <c r="D1199" t="s">
        <v>776</v>
      </c>
      <c r="E1199" s="103">
        <v>7.1664435725882702E-4</v>
      </c>
      <c r="F1199" s="103">
        <v>677948</v>
      </c>
      <c r="G1199" s="103">
        <v>4</v>
      </c>
      <c r="H1199" t="s">
        <v>54</v>
      </c>
      <c r="I1199" s="103"/>
    </row>
    <row r="1200" spans="1:9" x14ac:dyDescent="0.35">
      <c r="A1200" t="s">
        <v>4423</v>
      </c>
      <c r="B1200" t="s">
        <v>51</v>
      </c>
      <c r="C1200" t="s">
        <v>4358</v>
      </c>
      <c r="D1200" t="s">
        <v>40</v>
      </c>
      <c r="E1200" s="103">
        <v>0</v>
      </c>
      <c r="F1200" s="103">
        <v>677948</v>
      </c>
      <c r="G1200" s="103">
        <v>4</v>
      </c>
      <c r="H1200" t="s">
        <v>54</v>
      </c>
      <c r="I1200" s="103"/>
    </row>
    <row r="1201" spans="1:9" x14ac:dyDescent="0.35">
      <c r="A1201" t="s">
        <v>5412</v>
      </c>
      <c r="B1201" t="s">
        <v>51</v>
      </c>
      <c r="C1201" t="s">
        <v>4358</v>
      </c>
      <c r="D1201" t="s">
        <v>5070</v>
      </c>
      <c r="E1201" s="103">
        <v>0</v>
      </c>
      <c r="F1201" s="103">
        <v>677948</v>
      </c>
      <c r="G1201" s="103">
        <v>4</v>
      </c>
      <c r="H1201" t="s">
        <v>54</v>
      </c>
      <c r="I1201" s="103"/>
    </row>
    <row r="1202" spans="1:9" x14ac:dyDescent="0.35">
      <c r="A1202" t="s">
        <v>5413</v>
      </c>
      <c r="B1202" t="s">
        <v>51</v>
      </c>
      <c r="C1202" t="s">
        <v>4358</v>
      </c>
      <c r="D1202" t="s">
        <v>5071</v>
      </c>
      <c r="E1202" s="103">
        <v>0</v>
      </c>
      <c r="F1202" s="103">
        <v>677948</v>
      </c>
      <c r="G1202" s="103">
        <v>4</v>
      </c>
      <c r="H1202" t="s">
        <v>54</v>
      </c>
      <c r="I1202" s="103"/>
    </row>
    <row r="1203" spans="1:9" x14ac:dyDescent="0.35">
      <c r="A1203" t="s">
        <v>5414</v>
      </c>
      <c r="B1203" t="s">
        <v>51</v>
      </c>
      <c r="C1203" t="s">
        <v>4358</v>
      </c>
      <c r="D1203" t="s">
        <v>5072</v>
      </c>
      <c r="E1203" s="103">
        <v>0</v>
      </c>
      <c r="F1203" s="103">
        <v>677948</v>
      </c>
      <c r="G1203" s="103">
        <v>4</v>
      </c>
      <c r="H1203" t="s">
        <v>54</v>
      </c>
      <c r="I1203" s="103"/>
    </row>
    <row r="1204" spans="1:9" x14ac:dyDescent="0.35">
      <c r="A1204" t="s">
        <v>4424</v>
      </c>
      <c r="B1204" t="s">
        <v>51</v>
      </c>
      <c r="C1204" t="s">
        <v>4358</v>
      </c>
      <c r="D1204" t="s">
        <v>42</v>
      </c>
      <c r="E1204" s="103">
        <v>0</v>
      </c>
      <c r="F1204" s="103">
        <v>677948</v>
      </c>
      <c r="G1204" s="103">
        <v>4</v>
      </c>
      <c r="H1204" t="s">
        <v>54</v>
      </c>
      <c r="I1204" s="103"/>
    </row>
    <row r="1205" spans="1:9" x14ac:dyDescent="0.35">
      <c r="A1205" t="s">
        <v>4425</v>
      </c>
      <c r="B1205" t="s">
        <v>51</v>
      </c>
      <c r="C1205" t="s">
        <v>4358</v>
      </c>
      <c r="D1205" t="s">
        <v>1767</v>
      </c>
      <c r="E1205" s="103">
        <v>0</v>
      </c>
      <c r="F1205" s="103">
        <v>677948</v>
      </c>
      <c r="G1205" s="103">
        <v>4</v>
      </c>
      <c r="H1205" t="s">
        <v>54</v>
      </c>
      <c r="I1205" s="103"/>
    </row>
    <row r="1206" spans="1:9" x14ac:dyDescent="0.35">
      <c r="A1206" t="s">
        <v>4426</v>
      </c>
      <c r="B1206" t="s">
        <v>51</v>
      </c>
      <c r="C1206" t="s">
        <v>4358</v>
      </c>
      <c r="D1206" t="s">
        <v>1768</v>
      </c>
      <c r="E1206" s="103">
        <v>0</v>
      </c>
      <c r="F1206" s="103">
        <v>677948</v>
      </c>
      <c r="G1206" s="103">
        <v>4</v>
      </c>
      <c r="H1206" t="s">
        <v>54</v>
      </c>
      <c r="I1206" s="103"/>
    </row>
    <row r="1207" spans="1:9" x14ac:dyDescent="0.35">
      <c r="A1207" t="s">
        <v>4427</v>
      </c>
      <c r="B1207" t="s">
        <v>51</v>
      </c>
      <c r="C1207" t="s">
        <v>4358</v>
      </c>
      <c r="D1207" t="s">
        <v>340</v>
      </c>
      <c r="E1207" s="103">
        <v>0</v>
      </c>
      <c r="F1207" s="103">
        <v>677948</v>
      </c>
      <c r="G1207" s="103">
        <v>4</v>
      </c>
      <c r="H1207" t="s">
        <v>54</v>
      </c>
      <c r="I1207" s="103"/>
    </row>
    <row r="1208" spans="1:9" x14ac:dyDescent="0.35">
      <c r="A1208" t="s">
        <v>4428</v>
      </c>
      <c r="B1208" t="s">
        <v>51</v>
      </c>
      <c r="C1208" t="s">
        <v>4358</v>
      </c>
      <c r="D1208" t="s">
        <v>777</v>
      </c>
      <c r="E1208" s="103">
        <v>0</v>
      </c>
      <c r="F1208" s="103">
        <v>677948</v>
      </c>
      <c r="G1208" s="103">
        <v>4</v>
      </c>
      <c r="H1208" t="s">
        <v>54</v>
      </c>
      <c r="I1208" s="103"/>
    </row>
    <row r="1209" spans="1:9" x14ac:dyDescent="0.35">
      <c r="A1209" t="s">
        <v>4429</v>
      </c>
      <c r="B1209" t="s">
        <v>51</v>
      </c>
      <c r="C1209" t="s">
        <v>4358</v>
      </c>
      <c r="D1209" t="s">
        <v>776</v>
      </c>
      <c r="E1209" s="103">
        <v>0</v>
      </c>
      <c r="F1209" s="103">
        <v>677948</v>
      </c>
      <c r="G1209" s="103">
        <v>4</v>
      </c>
      <c r="H1209" t="s">
        <v>54</v>
      </c>
      <c r="I1209" s="103"/>
    </row>
    <row r="1210" spans="1:9" x14ac:dyDescent="0.35">
      <c r="A1210" t="s">
        <v>4430</v>
      </c>
      <c r="B1210" t="s">
        <v>51</v>
      </c>
      <c r="C1210" t="s">
        <v>4359</v>
      </c>
      <c r="D1210" t="s">
        <v>40</v>
      </c>
      <c r="E1210" s="103">
        <v>5.2299501418503535E-5</v>
      </c>
      <c r="F1210" s="103">
        <v>677948</v>
      </c>
      <c r="G1210" s="103">
        <v>4</v>
      </c>
      <c r="H1210" t="s">
        <v>54</v>
      </c>
      <c r="I1210" s="103"/>
    </row>
    <row r="1211" spans="1:9" x14ac:dyDescent="0.35">
      <c r="A1211" t="s">
        <v>5415</v>
      </c>
      <c r="B1211" t="s">
        <v>51</v>
      </c>
      <c r="C1211" t="s">
        <v>4359</v>
      </c>
      <c r="D1211" t="s">
        <v>5070</v>
      </c>
      <c r="E1211" s="103">
        <v>5.2599783364234621E-5</v>
      </c>
      <c r="F1211" s="103">
        <v>677948</v>
      </c>
      <c r="G1211" s="103">
        <v>4</v>
      </c>
      <c r="H1211" t="s">
        <v>54</v>
      </c>
      <c r="I1211" s="103"/>
    </row>
    <row r="1212" spans="1:9" x14ac:dyDescent="0.35">
      <c r="A1212" t="s">
        <v>5416</v>
      </c>
      <c r="B1212" t="s">
        <v>51</v>
      </c>
      <c r="C1212" t="s">
        <v>4359</v>
      </c>
      <c r="D1212" t="s">
        <v>5071</v>
      </c>
      <c r="E1212" s="103">
        <v>5.2299501418503535E-5</v>
      </c>
      <c r="F1212" s="103">
        <v>677948</v>
      </c>
      <c r="G1212" s="103">
        <v>4</v>
      </c>
      <c r="H1212" t="s">
        <v>54</v>
      </c>
      <c r="I1212" s="103"/>
    </row>
    <row r="1213" spans="1:9" x14ac:dyDescent="0.35">
      <c r="A1213" t="s">
        <v>5417</v>
      </c>
      <c r="B1213" t="s">
        <v>51</v>
      </c>
      <c r="C1213" t="s">
        <v>4359</v>
      </c>
      <c r="D1213" t="s">
        <v>5072</v>
      </c>
      <c r="E1213" s="103">
        <v>5.235836721627503E-5</v>
      </c>
      <c r="F1213" s="103">
        <v>677948</v>
      </c>
      <c r="G1213" s="103">
        <v>4</v>
      </c>
      <c r="H1213" t="s">
        <v>54</v>
      </c>
      <c r="I1213" s="103"/>
    </row>
    <row r="1214" spans="1:9" x14ac:dyDescent="0.35">
      <c r="A1214" t="s">
        <v>4431</v>
      </c>
      <c r="B1214" t="s">
        <v>51</v>
      </c>
      <c r="C1214" t="s">
        <v>4359</v>
      </c>
      <c r="D1214" t="s">
        <v>42</v>
      </c>
      <c r="E1214" s="103">
        <v>5.1889203365184573E-5</v>
      </c>
      <c r="F1214" s="103">
        <v>677948</v>
      </c>
      <c r="G1214" s="103">
        <v>4</v>
      </c>
      <c r="H1214" t="s">
        <v>54</v>
      </c>
      <c r="I1214" s="103"/>
    </row>
    <row r="1215" spans="1:9" x14ac:dyDescent="0.35">
      <c r="A1215" t="s">
        <v>4432</v>
      </c>
      <c r="B1215" t="s">
        <v>51</v>
      </c>
      <c r="C1215" t="s">
        <v>4359</v>
      </c>
      <c r="D1215" t="s">
        <v>1767</v>
      </c>
      <c r="E1215" s="103">
        <v>5.1675077654870763E-5</v>
      </c>
      <c r="F1215" s="103">
        <v>677948</v>
      </c>
      <c r="G1215" s="103">
        <v>4</v>
      </c>
      <c r="H1215" t="s">
        <v>54</v>
      </c>
      <c r="I1215" s="103"/>
    </row>
    <row r="1216" spans="1:9" x14ac:dyDescent="0.35">
      <c r="A1216" t="s">
        <v>4433</v>
      </c>
      <c r="B1216" t="s">
        <v>51</v>
      </c>
      <c r="C1216" t="s">
        <v>4359</v>
      </c>
      <c r="D1216" t="s">
        <v>1768</v>
      </c>
      <c r="E1216" s="103">
        <v>2.8395438206232617E-5</v>
      </c>
      <c r="F1216" s="103">
        <v>677948</v>
      </c>
      <c r="G1216" s="103">
        <v>4</v>
      </c>
      <c r="H1216" t="s">
        <v>54</v>
      </c>
      <c r="I1216" s="103"/>
    </row>
    <row r="1217" spans="1:9" x14ac:dyDescent="0.35">
      <c r="A1217" t="s">
        <v>4434</v>
      </c>
      <c r="B1217" t="s">
        <v>51</v>
      </c>
      <c r="C1217" t="s">
        <v>4359</v>
      </c>
      <c r="D1217" t="s">
        <v>340</v>
      </c>
      <c r="E1217" s="103">
        <v>5.1561671905374448E-5</v>
      </c>
      <c r="F1217" s="103">
        <v>677948</v>
      </c>
      <c r="G1217" s="103">
        <v>4</v>
      </c>
      <c r="H1217" t="s">
        <v>54</v>
      </c>
      <c r="I1217" s="103"/>
    </row>
    <row r="1218" spans="1:9" x14ac:dyDescent="0.35">
      <c r="A1218" t="s">
        <v>4435</v>
      </c>
      <c r="B1218" t="s">
        <v>51</v>
      </c>
      <c r="C1218" t="s">
        <v>4359</v>
      </c>
      <c r="D1218" t="s">
        <v>777</v>
      </c>
      <c r="E1218" s="103">
        <v>5.4903832666605302E-5</v>
      </c>
      <c r="F1218" s="103">
        <v>677948</v>
      </c>
      <c r="G1218" s="103">
        <v>4</v>
      </c>
      <c r="H1218" t="s">
        <v>54</v>
      </c>
      <c r="I1218" s="103"/>
    </row>
    <row r="1219" spans="1:9" x14ac:dyDescent="0.35">
      <c r="A1219" t="s">
        <v>4436</v>
      </c>
      <c r="B1219" t="s">
        <v>51</v>
      </c>
      <c r="C1219" t="s">
        <v>4359</v>
      </c>
      <c r="D1219" t="s">
        <v>776</v>
      </c>
      <c r="E1219" s="103">
        <v>1.377697505482866E-4</v>
      </c>
      <c r="F1219" s="103">
        <v>677948</v>
      </c>
      <c r="G1219" s="103">
        <v>4</v>
      </c>
      <c r="H1219" t="s">
        <v>54</v>
      </c>
      <c r="I1219" s="103"/>
    </row>
    <row r="1220" spans="1:9" x14ac:dyDescent="0.35">
      <c r="A1220" t="s">
        <v>7423</v>
      </c>
      <c r="B1220" t="s">
        <v>51</v>
      </c>
      <c r="C1220" t="s">
        <v>7392</v>
      </c>
      <c r="D1220" t="s">
        <v>40</v>
      </c>
      <c r="E1220" s="103">
        <v>1.125875204922644E-4</v>
      </c>
      <c r="F1220" s="103">
        <v>677948</v>
      </c>
      <c r="G1220" s="103">
        <v>4</v>
      </c>
      <c r="H1220" t="s">
        <v>54</v>
      </c>
      <c r="I1220" s="103"/>
    </row>
    <row r="1221" spans="1:9" x14ac:dyDescent="0.35">
      <c r="A1221" t="s">
        <v>7424</v>
      </c>
      <c r="B1221" t="s">
        <v>51</v>
      </c>
      <c r="C1221" t="s">
        <v>7392</v>
      </c>
      <c r="D1221" t="s">
        <v>5070</v>
      </c>
      <c r="E1221" s="103">
        <v>1.132704175289786E-4</v>
      </c>
      <c r="F1221" s="103">
        <v>677948</v>
      </c>
      <c r="G1221" s="103">
        <v>4</v>
      </c>
      <c r="H1221" t="s">
        <v>54</v>
      </c>
      <c r="I1221" s="103"/>
    </row>
    <row r="1222" spans="1:9" x14ac:dyDescent="0.35">
      <c r="A1222" t="s">
        <v>7425</v>
      </c>
      <c r="B1222" t="s">
        <v>51</v>
      </c>
      <c r="C1222" t="s">
        <v>7392</v>
      </c>
      <c r="D1222" t="s">
        <v>5071</v>
      </c>
      <c r="E1222" s="103">
        <v>1.125875204922644E-4</v>
      </c>
      <c r="F1222" s="103">
        <v>677948</v>
      </c>
      <c r="G1222" s="103">
        <v>4</v>
      </c>
      <c r="H1222" t="s">
        <v>54</v>
      </c>
      <c r="I1222" s="103"/>
    </row>
    <row r="1223" spans="1:9" x14ac:dyDescent="0.35">
      <c r="A1223" t="s">
        <v>7426</v>
      </c>
      <c r="B1223" t="s">
        <v>51</v>
      </c>
      <c r="C1223" t="s">
        <v>7392</v>
      </c>
      <c r="D1223" t="s">
        <v>5072</v>
      </c>
      <c r="E1223" s="103">
        <v>1.125875204922644E-4</v>
      </c>
      <c r="F1223" s="103">
        <v>677948</v>
      </c>
      <c r="G1223" s="103">
        <v>4</v>
      </c>
      <c r="H1223" t="s">
        <v>54</v>
      </c>
      <c r="I1223" s="103"/>
    </row>
    <row r="1224" spans="1:9" x14ac:dyDescent="0.35">
      <c r="A1224" t="s">
        <v>7427</v>
      </c>
      <c r="B1224" t="s">
        <v>51</v>
      </c>
      <c r="C1224" t="s">
        <v>7392</v>
      </c>
      <c r="D1224" t="s">
        <v>42</v>
      </c>
      <c r="E1224" s="103">
        <v>1.1240170681612261E-4</v>
      </c>
      <c r="F1224" s="103">
        <v>677948</v>
      </c>
      <c r="G1224" s="103">
        <v>4</v>
      </c>
      <c r="H1224" t="s">
        <v>54</v>
      </c>
      <c r="I1224" s="103"/>
    </row>
    <row r="1225" spans="1:9" x14ac:dyDescent="0.35">
      <c r="A1225" t="s">
        <v>7428</v>
      </c>
      <c r="B1225" t="s">
        <v>51</v>
      </c>
      <c r="C1225" t="s">
        <v>7392</v>
      </c>
      <c r="D1225" t="s">
        <v>1767</v>
      </c>
      <c r="E1225" s="103">
        <v>1.1139887357818225E-4</v>
      </c>
      <c r="F1225" s="103">
        <v>677948</v>
      </c>
      <c r="G1225" s="103">
        <v>4</v>
      </c>
      <c r="H1225" t="s">
        <v>54</v>
      </c>
      <c r="I1225" s="103"/>
    </row>
    <row r="1226" spans="1:9" x14ac:dyDescent="0.35">
      <c r="A1226" t="s">
        <v>7429</v>
      </c>
      <c r="B1226" t="s">
        <v>51</v>
      </c>
      <c r="C1226" t="s">
        <v>7392</v>
      </c>
      <c r="D1226" t="s">
        <v>1768</v>
      </c>
      <c r="E1226" s="103">
        <v>5.9618421811878141E-5</v>
      </c>
      <c r="F1226" s="103">
        <v>677948</v>
      </c>
      <c r="G1226" s="103">
        <v>4</v>
      </c>
      <c r="H1226" t="s">
        <v>54</v>
      </c>
      <c r="I1226" s="103"/>
    </row>
    <row r="1227" spans="1:9" x14ac:dyDescent="0.35">
      <c r="A1227" t="s">
        <v>7430</v>
      </c>
      <c r="B1227" t="s">
        <v>51</v>
      </c>
      <c r="C1227" t="s">
        <v>7392</v>
      </c>
      <c r="D1227" t="s">
        <v>340</v>
      </c>
      <c r="E1227" s="103">
        <v>1.1149384727578574E-4</v>
      </c>
      <c r="F1227" s="103">
        <v>677948</v>
      </c>
      <c r="G1227" s="103">
        <v>4</v>
      </c>
      <c r="H1227" t="s">
        <v>54</v>
      </c>
      <c r="I1227" s="103"/>
    </row>
    <row r="1228" spans="1:9" x14ac:dyDescent="0.35">
      <c r="A1228" t="s">
        <v>7431</v>
      </c>
      <c r="B1228" t="s">
        <v>51</v>
      </c>
      <c r="C1228" t="s">
        <v>7392</v>
      </c>
      <c r="D1228" t="s">
        <v>777</v>
      </c>
      <c r="E1228" s="103">
        <v>1.1375677309575432E-4</v>
      </c>
      <c r="F1228" s="103">
        <v>677948</v>
      </c>
      <c r="G1228" s="103">
        <v>4</v>
      </c>
      <c r="H1228" t="s">
        <v>54</v>
      </c>
      <c r="I1228" s="103"/>
    </row>
    <row r="1229" spans="1:9" x14ac:dyDescent="0.35">
      <c r="A1229" t="s">
        <v>7432</v>
      </c>
      <c r="B1229" t="s">
        <v>51</v>
      </c>
      <c r="C1229" t="s">
        <v>7392</v>
      </c>
      <c r="D1229" t="s">
        <v>776</v>
      </c>
      <c r="E1229" s="103">
        <v>2.9378648490664276E-4</v>
      </c>
      <c r="F1229" s="103">
        <v>677948</v>
      </c>
      <c r="G1229" s="103">
        <v>4</v>
      </c>
      <c r="H1229" t="s">
        <v>54</v>
      </c>
      <c r="I1229" s="103"/>
    </row>
    <row r="1230" spans="1:9" x14ac:dyDescent="0.35">
      <c r="A1230" t="s">
        <v>4900</v>
      </c>
      <c r="B1230" t="s">
        <v>51</v>
      </c>
      <c r="C1230" t="s">
        <v>4874</v>
      </c>
      <c r="D1230" t="s">
        <v>40</v>
      </c>
      <c r="E1230" s="103">
        <v>1.6488702191076794E-4</v>
      </c>
      <c r="F1230" s="103">
        <v>677948</v>
      </c>
      <c r="G1230" s="103">
        <v>4</v>
      </c>
      <c r="H1230" t="s">
        <v>54</v>
      </c>
      <c r="I1230" s="103"/>
    </row>
    <row r="1231" spans="1:9" x14ac:dyDescent="0.35">
      <c r="A1231" t="s">
        <v>5514</v>
      </c>
      <c r="B1231" t="s">
        <v>51</v>
      </c>
      <c r="C1231" t="s">
        <v>4874</v>
      </c>
      <c r="D1231" t="s">
        <v>5070</v>
      </c>
      <c r="E1231" s="103">
        <v>1.6587020089321321E-4</v>
      </c>
      <c r="F1231" s="103">
        <v>677948</v>
      </c>
      <c r="G1231" s="103">
        <v>4</v>
      </c>
      <c r="H1231" t="s">
        <v>54</v>
      </c>
      <c r="I1231" s="103"/>
    </row>
    <row r="1232" spans="1:9" x14ac:dyDescent="0.35">
      <c r="A1232" t="s">
        <v>5515</v>
      </c>
      <c r="B1232" t="s">
        <v>51</v>
      </c>
      <c r="C1232" t="s">
        <v>4874</v>
      </c>
      <c r="D1232" t="s">
        <v>5071</v>
      </c>
      <c r="E1232" s="103">
        <v>1.6488702191076794E-4</v>
      </c>
      <c r="F1232" s="103">
        <v>677948</v>
      </c>
      <c r="G1232" s="103">
        <v>4</v>
      </c>
      <c r="H1232" t="s">
        <v>54</v>
      </c>
      <c r="I1232" s="103"/>
    </row>
    <row r="1233" spans="1:9" x14ac:dyDescent="0.35">
      <c r="A1233" t="s">
        <v>5516</v>
      </c>
      <c r="B1233" t="s">
        <v>51</v>
      </c>
      <c r="C1233" t="s">
        <v>4874</v>
      </c>
      <c r="D1233" t="s">
        <v>5072</v>
      </c>
      <c r="E1233" s="103">
        <v>1.6494588770853944E-4</v>
      </c>
      <c r="F1233" s="103">
        <v>677948</v>
      </c>
      <c r="G1233" s="103">
        <v>4</v>
      </c>
      <c r="H1233" t="s">
        <v>54</v>
      </c>
      <c r="I1233" s="103"/>
    </row>
    <row r="1234" spans="1:9" x14ac:dyDescent="0.35">
      <c r="A1234" t="s">
        <v>4901</v>
      </c>
      <c r="B1234" t="s">
        <v>51</v>
      </c>
      <c r="C1234" t="s">
        <v>4874</v>
      </c>
      <c r="D1234" t="s">
        <v>42</v>
      </c>
      <c r="E1234" s="103">
        <v>1.6429091018130718E-4</v>
      </c>
      <c r="F1234" s="103">
        <v>677948</v>
      </c>
      <c r="G1234" s="103">
        <v>4</v>
      </c>
      <c r="H1234" t="s">
        <v>54</v>
      </c>
      <c r="I1234" s="103"/>
    </row>
    <row r="1235" spans="1:9" x14ac:dyDescent="0.35">
      <c r="A1235" t="s">
        <v>4902</v>
      </c>
      <c r="B1235" t="s">
        <v>51</v>
      </c>
      <c r="C1235" t="s">
        <v>4874</v>
      </c>
      <c r="D1235" t="s">
        <v>1767</v>
      </c>
      <c r="E1235" s="103">
        <v>1.6307395123305303E-4</v>
      </c>
      <c r="F1235" s="103">
        <v>677948</v>
      </c>
      <c r="G1235" s="103">
        <v>4</v>
      </c>
      <c r="H1235" t="s">
        <v>54</v>
      </c>
      <c r="I1235" s="103"/>
    </row>
    <row r="1236" spans="1:9" x14ac:dyDescent="0.35">
      <c r="A1236" t="s">
        <v>4903</v>
      </c>
      <c r="B1236" t="s">
        <v>51</v>
      </c>
      <c r="C1236" t="s">
        <v>4874</v>
      </c>
      <c r="D1236" t="s">
        <v>1768</v>
      </c>
      <c r="E1236" s="103">
        <v>8.8013860018110749E-5</v>
      </c>
      <c r="F1236" s="103">
        <v>677948</v>
      </c>
      <c r="G1236" s="103">
        <v>4</v>
      </c>
      <c r="H1236" t="s">
        <v>54</v>
      </c>
      <c r="I1236" s="103"/>
    </row>
    <row r="1237" spans="1:9" x14ac:dyDescent="0.35">
      <c r="A1237" t="s">
        <v>4904</v>
      </c>
      <c r="B1237" t="s">
        <v>51</v>
      </c>
      <c r="C1237" t="s">
        <v>4874</v>
      </c>
      <c r="D1237" t="s">
        <v>340</v>
      </c>
      <c r="E1237" s="103">
        <v>1.6305551918116017E-4</v>
      </c>
      <c r="F1237" s="103">
        <v>677948</v>
      </c>
      <c r="G1237" s="103">
        <v>4</v>
      </c>
      <c r="H1237" t="s">
        <v>54</v>
      </c>
      <c r="I1237" s="103"/>
    </row>
    <row r="1238" spans="1:9" x14ac:dyDescent="0.35">
      <c r="A1238" t="s">
        <v>4905</v>
      </c>
      <c r="B1238" t="s">
        <v>51</v>
      </c>
      <c r="C1238" t="s">
        <v>4874</v>
      </c>
      <c r="D1238" t="s">
        <v>777</v>
      </c>
      <c r="E1238" s="103">
        <v>1.6866060576235963E-4</v>
      </c>
      <c r="F1238" s="103">
        <v>677948</v>
      </c>
      <c r="G1238" s="103">
        <v>4</v>
      </c>
      <c r="H1238" t="s">
        <v>54</v>
      </c>
      <c r="I1238" s="103"/>
    </row>
    <row r="1239" spans="1:9" x14ac:dyDescent="0.35">
      <c r="A1239" t="s">
        <v>4906</v>
      </c>
      <c r="B1239" t="s">
        <v>51</v>
      </c>
      <c r="C1239" t="s">
        <v>4874</v>
      </c>
      <c r="D1239" t="s">
        <v>776</v>
      </c>
      <c r="E1239" s="103">
        <v>4.315562354549293E-4</v>
      </c>
      <c r="F1239" s="103">
        <v>677948</v>
      </c>
      <c r="G1239" s="103">
        <v>4</v>
      </c>
      <c r="H1239" t="s">
        <v>54</v>
      </c>
      <c r="I1239" s="103"/>
    </row>
    <row r="1240" spans="1:9" x14ac:dyDescent="0.35">
      <c r="A1240" t="s">
        <v>882</v>
      </c>
      <c r="B1240" t="s">
        <v>51</v>
      </c>
      <c r="C1240" t="s">
        <v>36</v>
      </c>
      <c r="D1240" t="s">
        <v>40</v>
      </c>
      <c r="E1240" s="103">
        <v>5.3960317694972566E-3</v>
      </c>
      <c r="F1240" s="103">
        <v>677948</v>
      </c>
      <c r="G1240" s="103">
        <v>4</v>
      </c>
      <c r="H1240" t="s">
        <v>54</v>
      </c>
      <c r="I1240" s="103"/>
    </row>
    <row r="1241" spans="1:9" x14ac:dyDescent="0.35">
      <c r="A1241" t="s">
        <v>5418</v>
      </c>
      <c r="B1241" t="s">
        <v>51</v>
      </c>
      <c r="C1241" t="s">
        <v>36</v>
      </c>
      <c r="D1241" t="s">
        <v>5070</v>
      </c>
      <c r="E1241" s="103">
        <v>5.4002712969458124E-3</v>
      </c>
      <c r="F1241" s="103">
        <v>677948</v>
      </c>
      <c r="G1241" s="103">
        <v>4</v>
      </c>
      <c r="H1241" t="s">
        <v>54</v>
      </c>
      <c r="I1241" s="103"/>
    </row>
    <row r="1242" spans="1:9" x14ac:dyDescent="0.35">
      <c r="A1242" t="s">
        <v>5419</v>
      </c>
      <c r="B1242" t="s">
        <v>51</v>
      </c>
      <c r="C1242" t="s">
        <v>36</v>
      </c>
      <c r="D1242" t="s">
        <v>5071</v>
      </c>
      <c r="E1242" s="103">
        <v>5.3960317694972566E-3</v>
      </c>
      <c r="F1242" s="103">
        <v>677948</v>
      </c>
      <c r="G1242" s="103">
        <v>4</v>
      </c>
      <c r="H1242" t="s">
        <v>54</v>
      </c>
      <c r="I1242" s="103"/>
    </row>
    <row r="1243" spans="1:9" x14ac:dyDescent="0.35">
      <c r="A1243" t="s">
        <v>5420</v>
      </c>
      <c r="B1243" t="s">
        <v>51</v>
      </c>
      <c r="C1243" t="s">
        <v>36</v>
      </c>
      <c r="D1243" t="s">
        <v>5072</v>
      </c>
      <c r="E1243" s="103">
        <v>5.3999096880196495E-3</v>
      </c>
      <c r="F1243" s="103">
        <v>677948</v>
      </c>
      <c r="G1243" s="103">
        <v>4</v>
      </c>
      <c r="H1243" t="s">
        <v>54</v>
      </c>
      <c r="I1243" s="103"/>
    </row>
    <row r="1244" spans="1:9" x14ac:dyDescent="0.35">
      <c r="A1244" t="s">
        <v>880</v>
      </c>
      <c r="B1244" t="s">
        <v>51</v>
      </c>
      <c r="C1244" t="s">
        <v>36</v>
      </c>
      <c r="D1244" t="s">
        <v>42</v>
      </c>
      <c r="E1244" s="103">
        <v>5.2510622853716472E-3</v>
      </c>
      <c r="F1244" s="103">
        <v>677948</v>
      </c>
      <c r="G1244" s="103">
        <v>4</v>
      </c>
      <c r="H1244" t="s">
        <v>54</v>
      </c>
      <c r="I1244" s="103"/>
    </row>
    <row r="1245" spans="1:9" x14ac:dyDescent="0.35">
      <c r="A1245" t="s">
        <v>1915</v>
      </c>
      <c r="B1245" t="s">
        <v>51</v>
      </c>
      <c r="C1245" t="s">
        <v>36</v>
      </c>
      <c r="D1245" t="s">
        <v>1767</v>
      </c>
      <c r="E1245" s="103">
        <v>5.1935141838102107E-3</v>
      </c>
      <c r="F1245" s="103">
        <v>677948</v>
      </c>
      <c r="G1245" s="103">
        <v>4</v>
      </c>
      <c r="H1245" t="s">
        <v>54</v>
      </c>
      <c r="I1245" s="103"/>
    </row>
    <row r="1246" spans="1:9" x14ac:dyDescent="0.35">
      <c r="A1246" t="s">
        <v>1916</v>
      </c>
      <c r="B1246" t="s">
        <v>51</v>
      </c>
      <c r="C1246" t="s">
        <v>36</v>
      </c>
      <c r="D1246" t="s">
        <v>1768</v>
      </c>
      <c r="E1246" s="103">
        <v>2.4287885407303202E-3</v>
      </c>
      <c r="F1246" s="103">
        <v>677948</v>
      </c>
      <c r="G1246" s="103">
        <v>4</v>
      </c>
      <c r="H1246" t="s">
        <v>54</v>
      </c>
      <c r="I1246" s="103"/>
    </row>
    <row r="1247" spans="1:9" x14ac:dyDescent="0.35">
      <c r="A1247" t="s">
        <v>881</v>
      </c>
      <c r="B1247" t="s">
        <v>51</v>
      </c>
      <c r="C1247" t="s">
        <v>36</v>
      </c>
      <c r="D1247" t="s">
        <v>340</v>
      </c>
      <c r="E1247" s="103">
        <v>4.9461047338163946E-3</v>
      </c>
      <c r="F1247" s="103">
        <v>677948</v>
      </c>
      <c r="G1247" s="103">
        <v>4</v>
      </c>
      <c r="H1247" t="s">
        <v>54</v>
      </c>
      <c r="I1247" s="103"/>
    </row>
    <row r="1248" spans="1:9" x14ac:dyDescent="0.35">
      <c r="A1248" t="s">
        <v>556</v>
      </c>
      <c r="B1248" t="s">
        <v>51</v>
      </c>
      <c r="C1248" t="s">
        <v>36</v>
      </c>
      <c r="D1248" t="s">
        <v>777</v>
      </c>
      <c r="E1248" s="103">
        <v>6.5211928169282172E-3</v>
      </c>
      <c r="F1248" s="103">
        <v>677948</v>
      </c>
      <c r="G1248" s="103">
        <v>4</v>
      </c>
      <c r="H1248" t="s">
        <v>54</v>
      </c>
      <c r="I1248" s="103"/>
    </row>
    <row r="1249" spans="1:9" x14ac:dyDescent="0.35">
      <c r="A1249" t="s">
        <v>557</v>
      </c>
      <c r="B1249" t="s">
        <v>51</v>
      </c>
      <c r="C1249" t="s">
        <v>36</v>
      </c>
      <c r="D1249" t="s">
        <v>776</v>
      </c>
      <c r="E1249" s="103">
        <v>1.4477307988042974E-2</v>
      </c>
      <c r="F1249" s="103">
        <v>677948</v>
      </c>
      <c r="G1249" s="103">
        <v>4</v>
      </c>
      <c r="H1249" t="s">
        <v>54</v>
      </c>
      <c r="I1249" s="103"/>
    </row>
    <row r="1250" spans="1:9" x14ac:dyDescent="0.35">
      <c r="A1250" t="s">
        <v>909</v>
      </c>
      <c r="B1250" t="s">
        <v>51</v>
      </c>
      <c r="C1250" t="s">
        <v>37</v>
      </c>
      <c r="D1250" t="s">
        <v>40</v>
      </c>
      <c r="E1250" s="103">
        <v>6.0046998751166522E-2</v>
      </c>
      <c r="F1250" s="103">
        <v>677609</v>
      </c>
      <c r="G1250" s="103">
        <v>5</v>
      </c>
      <c r="H1250" t="s">
        <v>54</v>
      </c>
      <c r="I1250" s="103"/>
    </row>
    <row r="1251" spans="1:9" x14ac:dyDescent="0.35">
      <c r="A1251" t="s">
        <v>5529</v>
      </c>
      <c r="B1251" t="s">
        <v>51</v>
      </c>
      <c r="C1251" t="s">
        <v>37</v>
      </c>
      <c r="D1251" t="s">
        <v>5070</v>
      </c>
      <c r="E1251" s="103">
        <v>6.0313189781903184E-2</v>
      </c>
      <c r="F1251" s="103">
        <v>677609</v>
      </c>
      <c r="G1251" s="103">
        <v>5</v>
      </c>
      <c r="H1251" t="s">
        <v>54</v>
      </c>
      <c r="I1251" s="103"/>
    </row>
    <row r="1252" spans="1:9" x14ac:dyDescent="0.35">
      <c r="A1252" t="s">
        <v>5530</v>
      </c>
      <c r="B1252" t="s">
        <v>51</v>
      </c>
      <c r="C1252" t="s">
        <v>37</v>
      </c>
      <c r="D1252" t="s">
        <v>5071</v>
      </c>
      <c r="E1252" s="103">
        <v>6.0046998751166522E-2</v>
      </c>
      <c r="F1252" s="103">
        <v>677609</v>
      </c>
      <c r="G1252" s="103">
        <v>5</v>
      </c>
      <c r="H1252" t="s">
        <v>54</v>
      </c>
      <c r="I1252" s="103"/>
    </row>
    <row r="1253" spans="1:9" x14ac:dyDescent="0.35">
      <c r="A1253" t="s">
        <v>5531</v>
      </c>
      <c r="B1253" t="s">
        <v>51</v>
      </c>
      <c r="C1253" t="s">
        <v>37</v>
      </c>
      <c r="D1253" t="s">
        <v>5072</v>
      </c>
      <c r="E1253" s="103">
        <v>6.0305798714392692E-2</v>
      </c>
      <c r="F1253" s="103">
        <v>677609</v>
      </c>
      <c r="G1253" s="103">
        <v>5</v>
      </c>
      <c r="H1253" t="s">
        <v>54</v>
      </c>
      <c r="I1253" s="103"/>
    </row>
    <row r="1254" spans="1:9" x14ac:dyDescent="0.35">
      <c r="A1254" t="s">
        <v>907</v>
      </c>
      <c r="B1254" t="s">
        <v>51</v>
      </c>
      <c r="C1254" t="s">
        <v>37</v>
      </c>
      <c r="D1254" t="s">
        <v>42</v>
      </c>
      <c r="E1254" s="103">
        <v>5.9368265609581757E-2</v>
      </c>
      <c r="F1254" s="103">
        <v>677609</v>
      </c>
      <c r="G1254" s="103">
        <v>5</v>
      </c>
      <c r="H1254" t="s">
        <v>54</v>
      </c>
      <c r="I1254" s="103"/>
    </row>
    <row r="1255" spans="1:9" x14ac:dyDescent="0.35">
      <c r="A1255" t="s">
        <v>1917</v>
      </c>
      <c r="B1255" t="s">
        <v>51</v>
      </c>
      <c r="C1255" t="s">
        <v>37</v>
      </c>
      <c r="D1255" t="s">
        <v>1767</v>
      </c>
      <c r="E1255" s="103">
        <v>5.9105355927982939E-2</v>
      </c>
      <c r="F1255" s="103">
        <v>677609</v>
      </c>
      <c r="G1255" s="103">
        <v>5</v>
      </c>
      <c r="H1255" t="s">
        <v>54</v>
      </c>
      <c r="I1255" s="103"/>
    </row>
    <row r="1256" spans="1:9" x14ac:dyDescent="0.35">
      <c r="A1256" t="s">
        <v>1918</v>
      </c>
      <c r="B1256" t="s">
        <v>51</v>
      </c>
      <c r="C1256" t="s">
        <v>37</v>
      </c>
      <c r="D1256" t="s">
        <v>1768</v>
      </c>
      <c r="E1256" s="103">
        <v>3.451766947264525E-2</v>
      </c>
      <c r="F1256" s="103">
        <v>677609</v>
      </c>
      <c r="G1256" s="103">
        <v>5</v>
      </c>
      <c r="H1256" t="s">
        <v>54</v>
      </c>
      <c r="I1256" s="103"/>
    </row>
    <row r="1257" spans="1:9" x14ac:dyDescent="0.35">
      <c r="A1257" t="s">
        <v>908</v>
      </c>
      <c r="B1257" t="s">
        <v>51</v>
      </c>
      <c r="C1257" t="s">
        <v>37</v>
      </c>
      <c r="D1257" t="s">
        <v>340</v>
      </c>
      <c r="E1257" s="103">
        <v>5.612960243445906E-2</v>
      </c>
      <c r="F1257" s="103">
        <v>677609</v>
      </c>
      <c r="G1257" s="103">
        <v>5</v>
      </c>
      <c r="H1257" t="s">
        <v>54</v>
      </c>
      <c r="I1257" s="103"/>
    </row>
    <row r="1258" spans="1:9" x14ac:dyDescent="0.35">
      <c r="A1258" t="s">
        <v>592</v>
      </c>
      <c r="B1258" t="s">
        <v>51</v>
      </c>
      <c r="C1258" t="s">
        <v>37</v>
      </c>
      <c r="D1258" t="s">
        <v>777</v>
      </c>
      <c r="E1258" s="103">
        <v>8.346906336861265E-2</v>
      </c>
      <c r="F1258" s="103">
        <v>677609</v>
      </c>
      <c r="G1258" s="103">
        <v>5</v>
      </c>
      <c r="H1258" t="s">
        <v>54</v>
      </c>
      <c r="I1258" s="103"/>
    </row>
    <row r="1259" spans="1:9" x14ac:dyDescent="0.35">
      <c r="A1259" t="s">
        <v>593</v>
      </c>
      <c r="B1259" t="s">
        <v>51</v>
      </c>
      <c r="C1259" t="s">
        <v>37</v>
      </c>
      <c r="D1259" t="s">
        <v>776</v>
      </c>
      <c r="E1259" s="103">
        <v>0.20055031385791816</v>
      </c>
      <c r="F1259" s="103">
        <v>677609</v>
      </c>
      <c r="G1259" s="103">
        <v>5</v>
      </c>
      <c r="H1259" t="s">
        <v>54</v>
      </c>
      <c r="I1259" s="103"/>
    </row>
    <row r="1260" spans="1:9" x14ac:dyDescent="0.35">
      <c r="A1260" t="s">
        <v>912</v>
      </c>
      <c r="B1260" t="s">
        <v>51</v>
      </c>
      <c r="C1260" t="s">
        <v>38</v>
      </c>
      <c r="D1260" t="s">
        <v>40</v>
      </c>
      <c r="E1260" s="103">
        <v>1.0725195544418956E-2</v>
      </c>
      <c r="F1260" s="103">
        <v>677609</v>
      </c>
      <c r="G1260" s="103">
        <v>5</v>
      </c>
      <c r="H1260" t="s">
        <v>54</v>
      </c>
      <c r="I1260" s="103"/>
    </row>
    <row r="1261" spans="1:9" x14ac:dyDescent="0.35">
      <c r="A1261" t="s">
        <v>5532</v>
      </c>
      <c r="B1261" t="s">
        <v>51</v>
      </c>
      <c r="C1261" t="s">
        <v>38</v>
      </c>
      <c r="D1261" t="s">
        <v>5070</v>
      </c>
      <c r="E1261" s="103">
        <v>1.087387281499346E-2</v>
      </c>
      <c r="F1261" s="103">
        <v>677609</v>
      </c>
      <c r="G1261" s="103">
        <v>5</v>
      </c>
      <c r="H1261" t="s">
        <v>54</v>
      </c>
      <c r="I1261" s="103"/>
    </row>
    <row r="1262" spans="1:9" x14ac:dyDescent="0.35">
      <c r="A1262" t="s">
        <v>5533</v>
      </c>
      <c r="B1262" t="s">
        <v>51</v>
      </c>
      <c r="C1262" t="s">
        <v>38</v>
      </c>
      <c r="D1262" t="s">
        <v>5071</v>
      </c>
      <c r="E1262" s="103">
        <v>1.0725195544418956E-2</v>
      </c>
      <c r="F1262" s="103">
        <v>677609</v>
      </c>
      <c r="G1262" s="103">
        <v>5</v>
      </c>
      <c r="H1262" t="s">
        <v>54</v>
      </c>
      <c r="I1262" s="103"/>
    </row>
    <row r="1263" spans="1:9" x14ac:dyDescent="0.35">
      <c r="A1263" t="s">
        <v>5534</v>
      </c>
      <c r="B1263" t="s">
        <v>51</v>
      </c>
      <c r="C1263" t="s">
        <v>38</v>
      </c>
      <c r="D1263" t="s">
        <v>5072</v>
      </c>
      <c r="E1263" s="103">
        <v>1.0873356136366783E-2</v>
      </c>
      <c r="F1263" s="103">
        <v>677609</v>
      </c>
      <c r="G1263" s="103">
        <v>5</v>
      </c>
      <c r="H1263" t="s">
        <v>54</v>
      </c>
      <c r="I1263" s="103"/>
    </row>
    <row r="1264" spans="1:9" x14ac:dyDescent="0.35">
      <c r="A1264" t="s">
        <v>910</v>
      </c>
      <c r="B1264" t="s">
        <v>51</v>
      </c>
      <c r="C1264" t="s">
        <v>38</v>
      </c>
      <c r="D1264" t="s">
        <v>42</v>
      </c>
      <c r="E1264" s="103">
        <v>1.0799577694247817E-2</v>
      </c>
      <c r="F1264" s="103">
        <v>677609</v>
      </c>
      <c r="G1264" s="103">
        <v>5</v>
      </c>
      <c r="H1264" t="s">
        <v>54</v>
      </c>
      <c r="I1264" s="103"/>
    </row>
    <row r="1265" spans="1:9" x14ac:dyDescent="0.35">
      <c r="A1265" t="s">
        <v>1919</v>
      </c>
      <c r="B1265" t="s">
        <v>51</v>
      </c>
      <c r="C1265" t="s">
        <v>38</v>
      </c>
      <c r="D1265" t="s">
        <v>1767</v>
      </c>
      <c r="E1265" s="103">
        <v>1.0778652827803242E-2</v>
      </c>
      <c r="F1265" s="103">
        <v>677609</v>
      </c>
      <c r="G1265" s="103">
        <v>5</v>
      </c>
      <c r="H1265" t="s">
        <v>54</v>
      </c>
      <c r="I1265" s="103"/>
    </row>
    <row r="1266" spans="1:9" x14ac:dyDescent="0.35">
      <c r="A1266" t="s">
        <v>1920</v>
      </c>
      <c r="B1266" t="s">
        <v>51</v>
      </c>
      <c r="C1266" t="s">
        <v>38</v>
      </c>
      <c r="D1266" t="s">
        <v>1768</v>
      </c>
      <c r="E1266" s="103">
        <v>7.0574862826516711E-3</v>
      </c>
      <c r="F1266" s="103">
        <v>677609</v>
      </c>
      <c r="G1266" s="103">
        <v>5</v>
      </c>
      <c r="H1266" t="s">
        <v>54</v>
      </c>
      <c r="I1266" s="103"/>
    </row>
    <row r="1267" spans="1:9" x14ac:dyDescent="0.35">
      <c r="A1267" t="s">
        <v>911</v>
      </c>
      <c r="B1267" t="s">
        <v>51</v>
      </c>
      <c r="C1267" t="s">
        <v>38</v>
      </c>
      <c r="D1267" t="s">
        <v>340</v>
      </c>
      <c r="E1267" s="103">
        <v>8.3495745869075801E-3</v>
      </c>
      <c r="F1267" s="103">
        <v>677609</v>
      </c>
      <c r="G1267" s="103">
        <v>5</v>
      </c>
      <c r="H1267" t="s">
        <v>54</v>
      </c>
      <c r="I1267" s="103"/>
    </row>
    <row r="1268" spans="1:9" x14ac:dyDescent="0.35">
      <c r="A1268" t="s">
        <v>594</v>
      </c>
      <c r="B1268" t="s">
        <v>51</v>
      </c>
      <c r="C1268" t="s">
        <v>38</v>
      </c>
      <c r="D1268" t="s">
        <v>777</v>
      </c>
      <c r="E1268" s="103">
        <v>1.5953377947824022E-2</v>
      </c>
      <c r="F1268" s="103">
        <v>677609</v>
      </c>
      <c r="G1268" s="103">
        <v>5</v>
      </c>
      <c r="H1268" t="s">
        <v>54</v>
      </c>
      <c r="I1268" s="103"/>
    </row>
    <row r="1269" spans="1:9" x14ac:dyDescent="0.35">
      <c r="A1269" t="s">
        <v>595</v>
      </c>
      <c r="B1269" t="s">
        <v>51</v>
      </c>
      <c r="C1269" t="s">
        <v>38</v>
      </c>
      <c r="D1269" t="s">
        <v>776</v>
      </c>
      <c r="E1269" s="103">
        <v>3.6116752959889198E-2</v>
      </c>
      <c r="F1269" s="103">
        <v>677609</v>
      </c>
      <c r="G1269" s="103">
        <v>5</v>
      </c>
      <c r="H1269" t="s">
        <v>54</v>
      </c>
      <c r="I1269" s="103"/>
    </row>
    <row r="1270" spans="1:9" x14ac:dyDescent="0.35">
      <c r="A1270" t="s">
        <v>915</v>
      </c>
      <c r="B1270" t="s">
        <v>51</v>
      </c>
      <c r="C1270" t="s">
        <v>39</v>
      </c>
      <c r="D1270" t="s">
        <v>40</v>
      </c>
      <c r="E1270" s="103">
        <v>1.3528072908687157E-4</v>
      </c>
      <c r="F1270" s="103">
        <v>677609</v>
      </c>
      <c r="G1270" s="103">
        <v>5</v>
      </c>
      <c r="H1270" t="s">
        <v>54</v>
      </c>
      <c r="I1270" s="103"/>
    </row>
    <row r="1271" spans="1:9" x14ac:dyDescent="0.35">
      <c r="A1271" t="s">
        <v>5535</v>
      </c>
      <c r="B1271" t="s">
        <v>51</v>
      </c>
      <c r="C1271" t="s">
        <v>39</v>
      </c>
      <c r="D1271" t="s">
        <v>5070</v>
      </c>
      <c r="E1271" s="103">
        <v>1.3528072908687157E-4</v>
      </c>
      <c r="F1271" s="103">
        <v>677609</v>
      </c>
      <c r="G1271" s="103">
        <v>5</v>
      </c>
      <c r="H1271" t="s">
        <v>54</v>
      </c>
      <c r="I1271" s="103"/>
    </row>
    <row r="1272" spans="1:9" x14ac:dyDescent="0.35">
      <c r="A1272" t="s">
        <v>5536</v>
      </c>
      <c r="B1272" t="s">
        <v>51</v>
      </c>
      <c r="C1272" t="s">
        <v>39</v>
      </c>
      <c r="D1272" t="s">
        <v>5071</v>
      </c>
      <c r="E1272" s="103">
        <v>1.3528072908687157E-4</v>
      </c>
      <c r="F1272" s="103">
        <v>677609</v>
      </c>
      <c r="G1272" s="103">
        <v>5</v>
      </c>
      <c r="H1272" t="s">
        <v>54</v>
      </c>
      <c r="I1272" s="103"/>
    </row>
    <row r="1273" spans="1:9" x14ac:dyDescent="0.35">
      <c r="A1273" t="s">
        <v>5537</v>
      </c>
      <c r="B1273" t="s">
        <v>51</v>
      </c>
      <c r="C1273" t="s">
        <v>39</v>
      </c>
      <c r="D1273" t="s">
        <v>5072</v>
      </c>
      <c r="E1273" s="103">
        <v>1.3528072908687157E-4</v>
      </c>
      <c r="F1273" s="103">
        <v>677609</v>
      </c>
      <c r="G1273" s="103">
        <v>5</v>
      </c>
      <c r="H1273" t="s">
        <v>54</v>
      </c>
      <c r="I1273" s="103"/>
    </row>
    <row r="1274" spans="1:9" x14ac:dyDescent="0.35">
      <c r="A1274" t="s">
        <v>913</v>
      </c>
      <c r="B1274" t="s">
        <v>51</v>
      </c>
      <c r="C1274" t="s">
        <v>39</v>
      </c>
      <c r="D1274" t="s">
        <v>42</v>
      </c>
      <c r="E1274" s="103">
        <v>1.3351773039197123E-4</v>
      </c>
      <c r="F1274" s="103">
        <v>677609</v>
      </c>
      <c r="G1274" s="103">
        <v>5</v>
      </c>
      <c r="H1274" t="s">
        <v>54</v>
      </c>
      <c r="I1274" s="103"/>
    </row>
    <row r="1275" spans="1:9" x14ac:dyDescent="0.35">
      <c r="A1275" t="s">
        <v>1921</v>
      </c>
      <c r="B1275" t="s">
        <v>51</v>
      </c>
      <c r="C1275" t="s">
        <v>39</v>
      </c>
      <c r="D1275" t="s">
        <v>1767</v>
      </c>
      <c r="E1275" s="103">
        <v>1.3333447308520321E-4</v>
      </c>
      <c r="F1275" s="103">
        <v>677609</v>
      </c>
      <c r="G1275" s="103">
        <v>5</v>
      </c>
      <c r="H1275" t="s">
        <v>54</v>
      </c>
      <c r="I1275" s="103"/>
    </row>
    <row r="1276" spans="1:9" x14ac:dyDescent="0.35">
      <c r="A1276" t="s">
        <v>1922</v>
      </c>
      <c r="B1276" t="s">
        <v>51</v>
      </c>
      <c r="C1276" t="s">
        <v>39</v>
      </c>
      <c r="D1276" t="s">
        <v>1768</v>
      </c>
      <c r="E1276" s="103">
        <v>8.1714524961397768E-5</v>
      </c>
      <c r="F1276" s="103">
        <v>677609</v>
      </c>
      <c r="G1276" s="103">
        <v>5</v>
      </c>
      <c r="H1276" t="s">
        <v>54</v>
      </c>
      <c r="I1276" s="103"/>
    </row>
    <row r="1277" spans="1:9" x14ac:dyDescent="0.35">
      <c r="A1277" t="s">
        <v>914</v>
      </c>
      <c r="B1277" t="s">
        <v>51</v>
      </c>
      <c r="C1277" t="s">
        <v>39</v>
      </c>
      <c r="D1277" t="s">
        <v>340</v>
      </c>
      <c r="E1277" s="103">
        <v>1.1147926209192537E-4</v>
      </c>
      <c r="F1277" s="103">
        <v>677609</v>
      </c>
      <c r="G1277" s="103">
        <v>5</v>
      </c>
      <c r="H1277" t="s">
        <v>54</v>
      </c>
      <c r="I1277" s="103"/>
    </row>
    <row r="1278" spans="1:9" x14ac:dyDescent="0.35">
      <c r="A1278" t="s">
        <v>596</v>
      </c>
      <c r="B1278" t="s">
        <v>51</v>
      </c>
      <c r="C1278" t="s">
        <v>39</v>
      </c>
      <c r="D1278" t="s">
        <v>777</v>
      </c>
      <c r="E1278" s="103">
        <v>1.909503569987988E-4</v>
      </c>
      <c r="F1278" s="103">
        <v>677609</v>
      </c>
      <c r="G1278" s="103">
        <v>5</v>
      </c>
      <c r="H1278" t="s">
        <v>54</v>
      </c>
      <c r="I1278" s="103"/>
    </row>
    <row r="1279" spans="1:9" x14ac:dyDescent="0.35">
      <c r="A1279" t="s">
        <v>597</v>
      </c>
      <c r="B1279" t="s">
        <v>51</v>
      </c>
      <c r="C1279" t="s">
        <v>39</v>
      </c>
      <c r="D1279" t="s">
        <v>776</v>
      </c>
      <c r="E1279" s="103">
        <v>4.5287659091330424E-4</v>
      </c>
      <c r="F1279" s="103">
        <v>677609</v>
      </c>
      <c r="G1279" s="103">
        <v>5</v>
      </c>
      <c r="H1279" t="s">
        <v>54</v>
      </c>
      <c r="I1279" s="103"/>
    </row>
    <row r="1280" spans="1:9" x14ac:dyDescent="0.35">
      <c r="A1280" t="s">
        <v>2682</v>
      </c>
      <c r="B1280" t="s">
        <v>51</v>
      </c>
      <c r="C1280" t="s">
        <v>2588</v>
      </c>
      <c r="D1280" t="s">
        <v>40</v>
      </c>
      <c r="E1280" s="103">
        <v>8.7514817126548852E-4</v>
      </c>
      <c r="F1280" s="103">
        <v>677609</v>
      </c>
      <c r="G1280" s="103">
        <v>5</v>
      </c>
      <c r="H1280" t="s">
        <v>54</v>
      </c>
      <c r="I1280" s="103"/>
    </row>
    <row r="1281" spans="1:9" x14ac:dyDescent="0.35">
      <c r="A1281" t="s">
        <v>5538</v>
      </c>
      <c r="B1281" t="s">
        <v>51</v>
      </c>
      <c r="C1281" t="s">
        <v>2588</v>
      </c>
      <c r="D1281" t="s">
        <v>5070</v>
      </c>
      <c r="E1281" s="103">
        <v>8.8630016273571674E-4</v>
      </c>
      <c r="F1281" s="103">
        <v>677609</v>
      </c>
      <c r="G1281" s="103">
        <v>5</v>
      </c>
      <c r="H1281" t="s">
        <v>54</v>
      </c>
      <c r="I1281" s="103"/>
    </row>
    <row r="1282" spans="1:9" x14ac:dyDescent="0.35">
      <c r="A1282" t="s">
        <v>5539</v>
      </c>
      <c r="B1282" t="s">
        <v>51</v>
      </c>
      <c r="C1282" t="s">
        <v>2588</v>
      </c>
      <c r="D1282" t="s">
        <v>5071</v>
      </c>
      <c r="E1282" s="103">
        <v>8.7514817126548852E-4</v>
      </c>
      <c r="F1282" s="103">
        <v>677609</v>
      </c>
      <c r="G1282" s="103">
        <v>5</v>
      </c>
      <c r="H1282" t="s">
        <v>54</v>
      </c>
      <c r="I1282" s="103"/>
    </row>
    <row r="1283" spans="1:9" x14ac:dyDescent="0.35">
      <c r="A1283" t="s">
        <v>5540</v>
      </c>
      <c r="B1283" t="s">
        <v>51</v>
      </c>
      <c r="C1283" t="s">
        <v>2588</v>
      </c>
      <c r="D1283" t="s">
        <v>5072</v>
      </c>
      <c r="E1283" s="103">
        <v>8.8610119912938305E-4</v>
      </c>
      <c r="F1283" s="103">
        <v>677609</v>
      </c>
      <c r="G1283" s="103">
        <v>5</v>
      </c>
      <c r="H1283" t="s">
        <v>54</v>
      </c>
      <c r="I1283" s="103"/>
    </row>
    <row r="1284" spans="1:9" x14ac:dyDescent="0.35">
      <c r="A1284" t="s">
        <v>2683</v>
      </c>
      <c r="B1284" t="s">
        <v>51</v>
      </c>
      <c r="C1284" t="s">
        <v>2588</v>
      </c>
      <c r="D1284" t="s">
        <v>42</v>
      </c>
      <c r="E1284" s="103">
        <v>8.7295765859419963E-4</v>
      </c>
      <c r="F1284" s="103">
        <v>677609</v>
      </c>
      <c r="G1284" s="103">
        <v>5</v>
      </c>
      <c r="H1284" t="s">
        <v>54</v>
      </c>
      <c r="I1284" s="103"/>
    </row>
    <row r="1285" spans="1:9" x14ac:dyDescent="0.35">
      <c r="A1285" t="s">
        <v>2684</v>
      </c>
      <c r="B1285" t="s">
        <v>51</v>
      </c>
      <c r="C1285" t="s">
        <v>2588</v>
      </c>
      <c r="D1285" t="s">
        <v>1767</v>
      </c>
      <c r="E1285" s="103">
        <v>8.6439667564673433E-4</v>
      </c>
      <c r="F1285" s="103">
        <v>677609</v>
      </c>
      <c r="G1285" s="103">
        <v>5</v>
      </c>
      <c r="H1285" t="s">
        <v>54</v>
      </c>
      <c r="I1285" s="103"/>
    </row>
    <row r="1286" spans="1:9" x14ac:dyDescent="0.35">
      <c r="A1286" t="s">
        <v>2685</v>
      </c>
      <c r="B1286" t="s">
        <v>51</v>
      </c>
      <c r="C1286" t="s">
        <v>2588</v>
      </c>
      <c r="D1286" t="s">
        <v>1768</v>
      </c>
      <c r="E1286" s="103">
        <v>4.7056717960485201E-4</v>
      </c>
      <c r="F1286" s="103">
        <v>677609</v>
      </c>
      <c r="G1286" s="103">
        <v>5</v>
      </c>
      <c r="H1286" t="s">
        <v>54</v>
      </c>
      <c r="I1286" s="103"/>
    </row>
    <row r="1287" spans="1:9" x14ac:dyDescent="0.35">
      <c r="A1287" t="s">
        <v>2686</v>
      </c>
      <c r="B1287" t="s">
        <v>51</v>
      </c>
      <c r="C1287" t="s">
        <v>2588</v>
      </c>
      <c r="D1287" t="s">
        <v>340</v>
      </c>
      <c r="E1287" s="103">
        <v>8.5053252308664982E-4</v>
      </c>
      <c r="F1287" s="103">
        <v>677609</v>
      </c>
      <c r="G1287" s="103">
        <v>5</v>
      </c>
      <c r="H1287" t="s">
        <v>54</v>
      </c>
      <c r="I1287" s="103"/>
    </row>
    <row r="1288" spans="1:9" x14ac:dyDescent="0.35">
      <c r="A1288" t="s">
        <v>2687</v>
      </c>
      <c r="B1288" t="s">
        <v>51</v>
      </c>
      <c r="C1288" t="s">
        <v>2588</v>
      </c>
      <c r="D1288" t="s">
        <v>777</v>
      </c>
      <c r="E1288" s="103">
        <v>1.3049300491944505E-3</v>
      </c>
      <c r="F1288" s="103">
        <v>677609</v>
      </c>
      <c r="G1288" s="103">
        <v>5</v>
      </c>
      <c r="H1288" t="s">
        <v>54</v>
      </c>
      <c r="I1288" s="103"/>
    </row>
    <row r="1289" spans="1:9" x14ac:dyDescent="0.35">
      <c r="A1289" t="s">
        <v>2688</v>
      </c>
      <c r="B1289" t="s">
        <v>51</v>
      </c>
      <c r="C1289" t="s">
        <v>2588</v>
      </c>
      <c r="D1289" t="s">
        <v>776</v>
      </c>
      <c r="E1289" s="103">
        <v>2.9606452418727822E-3</v>
      </c>
      <c r="F1289" s="103">
        <v>677609</v>
      </c>
      <c r="G1289" s="103">
        <v>5</v>
      </c>
      <c r="H1289" t="s">
        <v>54</v>
      </c>
      <c r="I1289" s="103"/>
    </row>
    <row r="1290" spans="1:9" x14ac:dyDescent="0.35">
      <c r="A1290" t="s">
        <v>2689</v>
      </c>
      <c r="B1290" t="s">
        <v>51</v>
      </c>
      <c r="C1290" t="s">
        <v>2589</v>
      </c>
      <c r="D1290" t="s">
        <v>40</v>
      </c>
      <c r="E1290" s="103">
        <v>5.9906104890322309E-3</v>
      </c>
      <c r="F1290" s="103">
        <v>677609</v>
      </c>
      <c r="G1290" s="103">
        <v>5</v>
      </c>
      <c r="H1290" t="s">
        <v>54</v>
      </c>
      <c r="I1290" s="103"/>
    </row>
    <row r="1291" spans="1:9" x14ac:dyDescent="0.35">
      <c r="A1291" t="s">
        <v>5541</v>
      </c>
      <c r="B1291" t="s">
        <v>51</v>
      </c>
      <c r="C1291" t="s">
        <v>2589</v>
      </c>
      <c r="D1291" t="s">
        <v>5070</v>
      </c>
      <c r="E1291" s="103">
        <v>6.0913890033860761E-3</v>
      </c>
      <c r="F1291" s="103">
        <v>677609</v>
      </c>
      <c r="G1291" s="103">
        <v>5</v>
      </c>
      <c r="H1291" t="s">
        <v>54</v>
      </c>
      <c r="I1291" s="103"/>
    </row>
    <row r="1292" spans="1:9" x14ac:dyDescent="0.35">
      <c r="A1292" t="s">
        <v>5542</v>
      </c>
      <c r="B1292" t="s">
        <v>51</v>
      </c>
      <c r="C1292" t="s">
        <v>2589</v>
      </c>
      <c r="D1292" t="s">
        <v>5071</v>
      </c>
      <c r="E1292" s="103">
        <v>5.9906104890322309E-3</v>
      </c>
      <c r="F1292" s="103">
        <v>677609</v>
      </c>
      <c r="G1292" s="103">
        <v>5</v>
      </c>
      <c r="H1292" t="s">
        <v>54</v>
      </c>
      <c r="I1292" s="103"/>
    </row>
    <row r="1293" spans="1:9" x14ac:dyDescent="0.35">
      <c r="A1293" t="s">
        <v>5543</v>
      </c>
      <c r="B1293" t="s">
        <v>51</v>
      </c>
      <c r="C1293" t="s">
        <v>2589</v>
      </c>
      <c r="D1293" t="s">
        <v>5072</v>
      </c>
      <c r="E1293" s="103">
        <v>6.0898315476740957E-3</v>
      </c>
      <c r="F1293" s="103">
        <v>677609</v>
      </c>
      <c r="G1293" s="103">
        <v>5</v>
      </c>
      <c r="H1293" t="s">
        <v>54</v>
      </c>
      <c r="I1293" s="103"/>
    </row>
    <row r="1294" spans="1:9" x14ac:dyDescent="0.35">
      <c r="A1294" t="s">
        <v>2690</v>
      </c>
      <c r="B1294" t="s">
        <v>51</v>
      </c>
      <c r="C1294" t="s">
        <v>2589</v>
      </c>
      <c r="D1294" t="s">
        <v>42</v>
      </c>
      <c r="E1294" s="103">
        <v>5.9815267397856911E-3</v>
      </c>
      <c r="F1294" s="103">
        <v>677609</v>
      </c>
      <c r="G1294" s="103">
        <v>5</v>
      </c>
      <c r="H1294" t="s">
        <v>54</v>
      </c>
      <c r="I1294" s="103"/>
    </row>
    <row r="1295" spans="1:9" x14ac:dyDescent="0.35">
      <c r="A1295" t="s">
        <v>2691</v>
      </c>
      <c r="B1295" t="s">
        <v>51</v>
      </c>
      <c r="C1295" t="s">
        <v>2589</v>
      </c>
      <c r="D1295" t="s">
        <v>1767</v>
      </c>
      <c r="E1295" s="103">
        <v>5.8038036387224766E-3</v>
      </c>
      <c r="F1295" s="103">
        <v>677609</v>
      </c>
      <c r="G1295" s="103">
        <v>5</v>
      </c>
      <c r="H1295" t="s">
        <v>54</v>
      </c>
      <c r="I1295" s="103"/>
    </row>
    <row r="1296" spans="1:9" x14ac:dyDescent="0.35">
      <c r="A1296" t="s">
        <v>2692</v>
      </c>
      <c r="B1296" t="s">
        <v>51</v>
      </c>
      <c r="C1296" t="s">
        <v>2589</v>
      </c>
      <c r="D1296" t="s">
        <v>1768</v>
      </c>
      <c r="E1296" s="103">
        <v>2.5287085746728772E-3</v>
      </c>
      <c r="F1296" s="103">
        <v>677609</v>
      </c>
      <c r="G1296" s="103">
        <v>5</v>
      </c>
      <c r="H1296" t="s">
        <v>54</v>
      </c>
      <c r="I1296" s="103"/>
    </row>
    <row r="1297" spans="1:9" x14ac:dyDescent="0.35">
      <c r="A1297" t="s">
        <v>2693</v>
      </c>
      <c r="B1297" t="s">
        <v>51</v>
      </c>
      <c r="C1297" t="s">
        <v>2589</v>
      </c>
      <c r="D1297" t="s">
        <v>340</v>
      </c>
      <c r="E1297" s="103">
        <v>5.9888015329005216E-3</v>
      </c>
      <c r="F1297" s="103">
        <v>677609</v>
      </c>
      <c r="G1297" s="103">
        <v>5</v>
      </c>
      <c r="H1297" t="s">
        <v>54</v>
      </c>
      <c r="I1297" s="103"/>
    </row>
    <row r="1298" spans="1:9" x14ac:dyDescent="0.35">
      <c r="A1298" t="s">
        <v>2694</v>
      </c>
      <c r="B1298" t="s">
        <v>51</v>
      </c>
      <c r="C1298" t="s">
        <v>2589</v>
      </c>
      <c r="D1298" t="s">
        <v>777</v>
      </c>
      <c r="E1298" s="103">
        <v>7.2024188545526365E-3</v>
      </c>
      <c r="F1298" s="103">
        <v>677609</v>
      </c>
      <c r="G1298" s="103">
        <v>5</v>
      </c>
      <c r="H1298" t="s">
        <v>54</v>
      </c>
      <c r="I1298" s="103"/>
    </row>
    <row r="1299" spans="1:9" x14ac:dyDescent="0.35">
      <c r="A1299" t="s">
        <v>2695</v>
      </c>
      <c r="B1299" t="s">
        <v>51</v>
      </c>
      <c r="C1299" t="s">
        <v>2589</v>
      </c>
      <c r="D1299" t="s">
        <v>776</v>
      </c>
      <c r="E1299" s="103">
        <v>1.9317471639361834E-2</v>
      </c>
      <c r="F1299" s="103">
        <v>677609</v>
      </c>
      <c r="G1299" s="103">
        <v>5</v>
      </c>
      <c r="H1299" t="s">
        <v>54</v>
      </c>
      <c r="I1299" s="103"/>
    </row>
    <row r="1300" spans="1:9" x14ac:dyDescent="0.35">
      <c r="A1300" t="s">
        <v>2675</v>
      </c>
      <c r="B1300" t="s">
        <v>51</v>
      </c>
      <c r="C1300" t="s">
        <v>2590</v>
      </c>
      <c r="D1300" t="s">
        <v>40</v>
      </c>
      <c r="E1300" s="103">
        <v>9.009817846003745E-4</v>
      </c>
      <c r="F1300" s="103">
        <v>677609</v>
      </c>
      <c r="G1300" s="103">
        <v>5</v>
      </c>
      <c r="H1300" t="s">
        <v>54</v>
      </c>
      <c r="I1300" s="103"/>
    </row>
    <row r="1301" spans="1:9" x14ac:dyDescent="0.35">
      <c r="A1301" t="s">
        <v>5544</v>
      </c>
      <c r="B1301" t="s">
        <v>51</v>
      </c>
      <c r="C1301" t="s">
        <v>2590</v>
      </c>
      <c r="D1301" t="s">
        <v>5070</v>
      </c>
      <c r="E1301" s="103">
        <v>9.059561729700856E-4</v>
      </c>
      <c r="F1301" s="103">
        <v>677609</v>
      </c>
      <c r="G1301" s="103">
        <v>5</v>
      </c>
      <c r="H1301" t="s">
        <v>54</v>
      </c>
      <c r="I1301" s="103"/>
    </row>
    <row r="1302" spans="1:9" x14ac:dyDescent="0.35">
      <c r="A1302" t="s">
        <v>5545</v>
      </c>
      <c r="B1302" t="s">
        <v>51</v>
      </c>
      <c r="C1302" t="s">
        <v>2590</v>
      </c>
      <c r="D1302" t="s">
        <v>5071</v>
      </c>
      <c r="E1302" s="103">
        <v>9.009817846003745E-4</v>
      </c>
      <c r="F1302" s="103">
        <v>677609</v>
      </c>
      <c r="G1302" s="103">
        <v>5</v>
      </c>
      <c r="H1302" t="s">
        <v>54</v>
      </c>
      <c r="I1302" s="103"/>
    </row>
    <row r="1303" spans="1:9" x14ac:dyDescent="0.35">
      <c r="A1303" t="s">
        <v>5546</v>
      </c>
      <c r="B1303" t="s">
        <v>51</v>
      </c>
      <c r="C1303" t="s">
        <v>2590</v>
      </c>
      <c r="D1303" t="s">
        <v>5072</v>
      </c>
      <c r="E1303" s="103">
        <v>9.059561729700856E-4</v>
      </c>
      <c r="F1303" s="103">
        <v>677609</v>
      </c>
      <c r="G1303" s="103">
        <v>5</v>
      </c>
      <c r="H1303" t="s">
        <v>54</v>
      </c>
      <c r="I1303" s="103"/>
    </row>
    <row r="1304" spans="1:9" x14ac:dyDescent="0.35">
      <c r="A1304" t="s">
        <v>2676</v>
      </c>
      <c r="B1304" t="s">
        <v>51</v>
      </c>
      <c r="C1304" t="s">
        <v>2590</v>
      </c>
      <c r="D1304" t="s">
        <v>42</v>
      </c>
      <c r="E1304" s="103">
        <v>8.9091960473679493E-4</v>
      </c>
      <c r="F1304" s="103">
        <v>677609</v>
      </c>
      <c r="G1304" s="103">
        <v>5</v>
      </c>
      <c r="H1304" t="s">
        <v>54</v>
      </c>
      <c r="I1304" s="103"/>
    </row>
    <row r="1305" spans="1:9" x14ac:dyDescent="0.35">
      <c r="A1305" t="s">
        <v>2677</v>
      </c>
      <c r="B1305" t="s">
        <v>51</v>
      </c>
      <c r="C1305" t="s">
        <v>2590</v>
      </c>
      <c r="D1305" t="s">
        <v>1767</v>
      </c>
      <c r="E1305" s="103">
        <v>7.9743309158840782E-4</v>
      </c>
      <c r="F1305" s="103">
        <v>677609</v>
      </c>
      <c r="G1305" s="103">
        <v>5</v>
      </c>
      <c r="H1305" t="s">
        <v>54</v>
      </c>
      <c r="I1305" s="103"/>
    </row>
    <row r="1306" spans="1:9" x14ac:dyDescent="0.35">
      <c r="A1306" t="s">
        <v>2678</v>
      </c>
      <c r="B1306" t="s">
        <v>51</v>
      </c>
      <c r="C1306" t="s">
        <v>2590</v>
      </c>
      <c r="D1306" t="s">
        <v>1768</v>
      </c>
      <c r="E1306" s="103">
        <v>3.1285746569658496E-4</v>
      </c>
      <c r="F1306" s="103">
        <v>677609</v>
      </c>
      <c r="G1306" s="103">
        <v>5</v>
      </c>
      <c r="H1306" t="s">
        <v>54</v>
      </c>
      <c r="I1306" s="103"/>
    </row>
    <row r="1307" spans="1:9" x14ac:dyDescent="0.35">
      <c r="A1307" t="s">
        <v>2679</v>
      </c>
      <c r="B1307" t="s">
        <v>51</v>
      </c>
      <c r="C1307" t="s">
        <v>2590</v>
      </c>
      <c r="D1307" t="s">
        <v>340</v>
      </c>
      <c r="E1307" s="103">
        <v>8.9596135732615306E-4</v>
      </c>
      <c r="F1307" s="103">
        <v>677609</v>
      </c>
      <c r="G1307" s="103">
        <v>5</v>
      </c>
      <c r="H1307" t="s">
        <v>54</v>
      </c>
      <c r="I1307" s="103"/>
    </row>
    <row r="1308" spans="1:9" x14ac:dyDescent="0.35">
      <c r="A1308" t="s">
        <v>2680</v>
      </c>
      <c r="B1308" t="s">
        <v>51</v>
      </c>
      <c r="C1308" t="s">
        <v>2590</v>
      </c>
      <c r="D1308" t="s">
        <v>777</v>
      </c>
      <c r="E1308" s="103">
        <v>1.1445034796712049E-3</v>
      </c>
      <c r="F1308" s="103">
        <v>677609</v>
      </c>
      <c r="G1308" s="103">
        <v>5</v>
      </c>
      <c r="H1308" t="s">
        <v>54</v>
      </c>
      <c r="I1308" s="103"/>
    </row>
    <row r="1309" spans="1:9" x14ac:dyDescent="0.35">
      <c r="A1309" t="s">
        <v>2681</v>
      </c>
      <c r="B1309" t="s">
        <v>51</v>
      </c>
      <c r="C1309" t="s">
        <v>2590</v>
      </c>
      <c r="D1309" t="s">
        <v>776</v>
      </c>
      <c r="E1309" s="103">
        <v>2.937230268442973E-3</v>
      </c>
      <c r="F1309" s="103">
        <v>677609</v>
      </c>
      <c r="G1309" s="103">
        <v>5</v>
      </c>
      <c r="H1309" t="s">
        <v>54</v>
      </c>
      <c r="I1309" s="103"/>
    </row>
    <row r="1310" spans="1:9" x14ac:dyDescent="0.35">
      <c r="A1310" t="s">
        <v>3316</v>
      </c>
      <c r="B1310" t="s">
        <v>51</v>
      </c>
      <c r="C1310" t="s">
        <v>3119</v>
      </c>
      <c r="D1310" t="s">
        <v>40</v>
      </c>
      <c r="E1310" s="103">
        <v>1.5812344911962457E-3</v>
      </c>
      <c r="F1310" s="103">
        <v>677609</v>
      </c>
      <c r="G1310" s="103">
        <v>5</v>
      </c>
      <c r="H1310" t="s">
        <v>54</v>
      </c>
      <c r="I1310" s="103"/>
    </row>
    <row r="1311" spans="1:9" x14ac:dyDescent="0.35">
      <c r="A1311" t="s">
        <v>5550</v>
      </c>
      <c r="B1311" t="s">
        <v>51</v>
      </c>
      <c r="C1311" t="s">
        <v>3119</v>
      </c>
      <c r="D1311" t="s">
        <v>5070</v>
      </c>
      <c r="E1311" s="103">
        <v>1.6050494362638481E-3</v>
      </c>
      <c r="F1311" s="103">
        <v>677609</v>
      </c>
      <c r="G1311" s="103">
        <v>5</v>
      </c>
      <c r="H1311" t="s">
        <v>54</v>
      </c>
      <c r="I1311" s="103"/>
    </row>
    <row r="1312" spans="1:9" x14ac:dyDescent="0.35">
      <c r="A1312" t="s">
        <v>5551</v>
      </c>
      <c r="B1312" t="s">
        <v>51</v>
      </c>
      <c r="C1312" t="s">
        <v>3119</v>
      </c>
      <c r="D1312" t="s">
        <v>5071</v>
      </c>
      <c r="E1312" s="103">
        <v>1.5812344911962457E-3</v>
      </c>
      <c r="F1312" s="103">
        <v>677609</v>
      </c>
      <c r="G1312" s="103">
        <v>5</v>
      </c>
      <c r="H1312" t="s">
        <v>54</v>
      </c>
      <c r="I1312" s="103"/>
    </row>
    <row r="1313" spans="1:9" x14ac:dyDescent="0.35">
      <c r="A1313" t="s">
        <v>5552</v>
      </c>
      <c r="B1313" t="s">
        <v>51</v>
      </c>
      <c r="C1313" t="s">
        <v>3119</v>
      </c>
      <c r="D1313" t="s">
        <v>5072</v>
      </c>
      <c r="E1313" s="103">
        <v>1.6050494362638481E-3</v>
      </c>
      <c r="F1313" s="103">
        <v>677609</v>
      </c>
      <c r="G1313" s="103">
        <v>5</v>
      </c>
      <c r="H1313" t="s">
        <v>54</v>
      </c>
      <c r="I1313" s="103"/>
    </row>
    <row r="1314" spans="1:9" x14ac:dyDescent="0.35">
      <c r="A1314" t="s">
        <v>3317</v>
      </c>
      <c r="B1314" t="s">
        <v>51</v>
      </c>
      <c r="C1314" t="s">
        <v>3119</v>
      </c>
      <c r="D1314" t="s">
        <v>42</v>
      </c>
      <c r="E1314" s="103">
        <v>1.3107253167756027E-3</v>
      </c>
      <c r="F1314" s="103">
        <v>677609</v>
      </c>
      <c r="G1314" s="103">
        <v>5</v>
      </c>
      <c r="H1314" t="s">
        <v>54</v>
      </c>
      <c r="I1314" s="103"/>
    </row>
    <row r="1315" spans="1:9" x14ac:dyDescent="0.35">
      <c r="A1315" t="s">
        <v>3318</v>
      </c>
      <c r="B1315" t="s">
        <v>51</v>
      </c>
      <c r="C1315" t="s">
        <v>3119</v>
      </c>
      <c r="D1315" t="s">
        <v>1767</v>
      </c>
      <c r="E1315" s="103">
        <v>1.3079139928645074E-3</v>
      </c>
      <c r="F1315" s="103">
        <v>677609</v>
      </c>
      <c r="G1315" s="103">
        <v>5</v>
      </c>
      <c r="H1315" t="s">
        <v>54</v>
      </c>
      <c r="I1315" s="103"/>
    </row>
    <row r="1316" spans="1:9" x14ac:dyDescent="0.35">
      <c r="A1316" t="s">
        <v>3319</v>
      </c>
      <c r="B1316" t="s">
        <v>51</v>
      </c>
      <c r="C1316" t="s">
        <v>3119</v>
      </c>
      <c r="D1316" t="s">
        <v>1768</v>
      </c>
      <c r="E1316" s="103">
        <v>4.6597769917041629E-4</v>
      </c>
      <c r="F1316" s="103">
        <v>677609</v>
      </c>
      <c r="G1316" s="103">
        <v>5</v>
      </c>
      <c r="H1316" t="s">
        <v>54</v>
      </c>
      <c r="I1316" s="103"/>
    </row>
    <row r="1317" spans="1:9" x14ac:dyDescent="0.35">
      <c r="A1317" t="s">
        <v>3320</v>
      </c>
      <c r="B1317" t="s">
        <v>51</v>
      </c>
      <c r="C1317" t="s">
        <v>3119</v>
      </c>
      <c r="D1317" t="s">
        <v>340</v>
      </c>
      <c r="E1317" s="103">
        <v>1.5770931964881922E-3</v>
      </c>
      <c r="F1317" s="103">
        <v>677609</v>
      </c>
      <c r="G1317" s="103">
        <v>5</v>
      </c>
      <c r="H1317" t="s">
        <v>54</v>
      </c>
      <c r="I1317" s="103"/>
    </row>
    <row r="1318" spans="1:9" x14ac:dyDescent="0.35">
      <c r="A1318" t="s">
        <v>3321</v>
      </c>
      <c r="B1318" t="s">
        <v>51</v>
      </c>
      <c r="C1318" t="s">
        <v>3119</v>
      </c>
      <c r="D1318" t="s">
        <v>777</v>
      </c>
      <c r="E1318" s="103">
        <v>1.9645059682204631E-3</v>
      </c>
      <c r="F1318" s="103">
        <v>677609</v>
      </c>
      <c r="G1318" s="103">
        <v>5</v>
      </c>
      <c r="H1318" t="s">
        <v>54</v>
      </c>
      <c r="I1318" s="103"/>
    </row>
    <row r="1319" spans="1:9" x14ac:dyDescent="0.35">
      <c r="A1319" t="s">
        <v>3322</v>
      </c>
      <c r="B1319" t="s">
        <v>51</v>
      </c>
      <c r="C1319" t="s">
        <v>3119</v>
      </c>
      <c r="D1319" t="s">
        <v>776</v>
      </c>
      <c r="E1319" s="103">
        <v>5.2689643705556193E-3</v>
      </c>
      <c r="F1319" s="103">
        <v>677609</v>
      </c>
      <c r="G1319" s="103">
        <v>5</v>
      </c>
      <c r="H1319" t="s">
        <v>54</v>
      </c>
      <c r="I1319" s="103"/>
    </row>
    <row r="1320" spans="1:9" x14ac:dyDescent="0.35">
      <c r="A1320" t="s">
        <v>3323</v>
      </c>
      <c r="B1320" t="s">
        <v>51</v>
      </c>
      <c r="C1320" t="s">
        <v>3104</v>
      </c>
      <c r="D1320" t="s">
        <v>40</v>
      </c>
      <c r="E1320" s="103">
        <v>3.2778713105450004E-2</v>
      </c>
      <c r="F1320" s="103">
        <v>677609</v>
      </c>
      <c r="G1320" s="103">
        <v>5</v>
      </c>
      <c r="H1320" t="s">
        <v>54</v>
      </c>
      <c r="I1320" s="103"/>
    </row>
    <row r="1321" spans="1:9" x14ac:dyDescent="0.35">
      <c r="A1321" t="s">
        <v>5553</v>
      </c>
      <c r="B1321" t="s">
        <v>51</v>
      </c>
      <c r="C1321" t="s">
        <v>3104</v>
      </c>
      <c r="D1321" t="s">
        <v>5070</v>
      </c>
      <c r="E1321" s="103">
        <v>3.3520032720902412E-2</v>
      </c>
      <c r="F1321" s="103">
        <v>677609</v>
      </c>
      <c r="G1321" s="103">
        <v>5</v>
      </c>
      <c r="H1321" t="s">
        <v>54</v>
      </c>
      <c r="I1321" s="103"/>
    </row>
    <row r="1322" spans="1:9" x14ac:dyDescent="0.35">
      <c r="A1322" t="s">
        <v>5554</v>
      </c>
      <c r="B1322" t="s">
        <v>51</v>
      </c>
      <c r="C1322" t="s">
        <v>3104</v>
      </c>
      <c r="D1322" t="s">
        <v>5071</v>
      </c>
      <c r="E1322" s="103">
        <v>3.2778713105450004E-2</v>
      </c>
      <c r="F1322" s="103">
        <v>677609</v>
      </c>
      <c r="G1322" s="103">
        <v>5</v>
      </c>
      <c r="H1322" t="s">
        <v>54</v>
      </c>
      <c r="I1322" s="103"/>
    </row>
    <row r="1323" spans="1:9" x14ac:dyDescent="0.35">
      <c r="A1323" t="s">
        <v>5555</v>
      </c>
      <c r="B1323" t="s">
        <v>51</v>
      </c>
      <c r="C1323" t="s">
        <v>3104</v>
      </c>
      <c r="D1323" t="s">
        <v>5072</v>
      </c>
      <c r="E1323" s="103">
        <v>3.349433912927624E-2</v>
      </c>
      <c r="F1323" s="103">
        <v>677609</v>
      </c>
      <c r="G1323" s="103">
        <v>5</v>
      </c>
      <c r="H1323" t="s">
        <v>54</v>
      </c>
      <c r="I1323" s="103"/>
    </row>
    <row r="1324" spans="1:9" x14ac:dyDescent="0.35">
      <c r="A1324" t="s">
        <v>3324</v>
      </c>
      <c r="B1324" t="s">
        <v>51</v>
      </c>
      <c r="C1324" t="s">
        <v>3104</v>
      </c>
      <c r="D1324" t="s">
        <v>42</v>
      </c>
      <c r="E1324" s="103">
        <v>3.2847543184804401E-2</v>
      </c>
      <c r="F1324" s="103">
        <v>677609</v>
      </c>
      <c r="G1324" s="103">
        <v>5</v>
      </c>
      <c r="H1324" t="s">
        <v>54</v>
      </c>
      <c r="I1324" s="103"/>
    </row>
    <row r="1325" spans="1:9" x14ac:dyDescent="0.35">
      <c r="A1325" t="s">
        <v>3325</v>
      </c>
      <c r="B1325" t="s">
        <v>51</v>
      </c>
      <c r="C1325" t="s">
        <v>3104</v>
      </c>
      <c r="D1325" t="s">
        <v>1767</v>
      </c>
      <c r="E1325" s="103">
        <v>3.2573116297743121E-2</v>
      </c>
      <c r="F1325" s="103">
        <v>677609</v>
      </c>
      <c r="G1325" s="103">
        <v>5</v>
      </c>
      <c r="H1325" t="s">
        <v>54</v>
      </c>
      <c r="I1325" s="103"/>
    </row>
    <row r="1326" spans="1:9" x14ac:dyDescent="0.35">
      <c r="A1326" t="s">
        <v>3326</v>
      </c>
      <c r="B1326" t="s">
        <v>51</v>
      </c>
      <c r="C1326" t="s">
        <v>3104</v>
      </c>
      <c r="D1326" t="s">
        <v>1768</v>
      </c>
      <c r="E1326" s="103">
        <v>1.3763966831699396E-2</v>
      </c>
      <c r="F1326" s="103">
        <v>677609</v>
      </c>
      <c r="G1326" s="103">
        <v>5</v>
      </c>
      <c r="H1326" t="s">
        <v>54</v>
      </c>
      <c r="I1326" s="103"/>
    </row>
    <row r="1327" spans="1:9" x14ac:dyDescent="0.35">
      <c r="A1327" t="s">
        <v>3327</v>
      </c>
      <c r="B1327" t="s">
        <v>51</v>
      </c>
      <c r="C1327" t="s">
        <v>3104</v>
      </c>
      <c r="D1327" t="s">
        <v>340</v>
      </c>
      <c r="E1327" s="103">
        <v>3.2902483288422484E-2</v>
      </c>
      <c r="F1327" s="103">
        <v>677609</v>
      </c>
      <c r="G1327" s="103">
        <v>5</v>
      </c>
      <c r="H1327" t="s">
        <v>54</v>
      </c>
      <c r="I1327" s="103"/>
    </row>
    <row r="1328" spans="1:9" x14ac:dyDescent="0.35">
      <c r="A1328" t="s">
        <v>3328</v>
      </c>
      <c r="B1328" t="s">
        <v>51</v>
      </c>
      <c r="C1328" t="s">
        <v>3104</v>
      </c>
      <c r="D1328" t="s">
        <v>777</v>
      </c>
      <c r="E1328" s="103">
        <v>4.5629198480600597E-2</v>
      </c>
      <c r="F1328" s="103">
        <v>677609</v>
      </c>
      <c r="G1328" s="103">
        <v>5</v>
      </c>
      <c r="H1328" t="s">
        <v>54</v>
      </c>
      <c r="I1328" s="103"/>
    </row>
    <row r="1329" spans="1:9" x14ac:dyDescent="0.35">
      <c r="A1329" t="s">
        <v>3329</v>
      </c>
      <c r="B1329" t="s">
        <v>51</v>
      </c>
      <c r="C1329" t="s">
        <v>3104</v>
      </c>
      <c r="D1329" t="s">
        <v>776</v>
      </c>
      <c r="E1329" s="103">
        <v>0.11030414777990823</v>
      </c>
      <c r="F1329" s="103">
        <v>677609</v>
      </c>
      <c r="G1329" s="103">
        <v>5</v>
      </c>
      <c r="H1329" t="s">
        <v>54</v>
      </c>
      <c r="I1329" s="103"/>
    </row>
    <row r="1330" spans="1:9" x14ac:dyDescent="0.35">
      <c r="A1330" t="s">
        <v>3330</v>
      </c>
      <c r="B1330" t="s">
        <v>51</v>
      </c>
      <c r="C1330" t="s">
        <v>3106</v>
      </c>
      <c r="D1330" t="s">
        <v>40</v>
      </c>
      <c r="E1330" s="103">
        <v>0.25385116494955229</v>
      </c>
      <c r="F1330" s="103">
        <v>677609</v>
      </c>
      <c r="G1330" s="103">
        <v>5</v>
      </c>
      <c r="H1330" t="s">
        <v>54</v>
      </c>
      <c r="I1330" s="103"/>
    </row>
    <row r="1331" spans="1:9" x14ac:dyDescent="0.35">
      <c r="A1331" t="s">
        <v>5556</v>
      </c>
      <c r="B1331" t="s">
        <v>51</v>
      </c>
      <c r="C1331" t="s">
        <v>3106</v>
      </c>
      <c r="D1331" t="s">
        <v>5070</v>
      </c>
      <c r="E1331" s="103">
        <v>0.25768129976718646</v>
      </c>
      <c r="F1331" s="103">
        <v>677609</v>
      </c>
      <c r="G1331" s="103">
        <v>5</v>
      </c>
      <c r="H1331" t="s">
        <v>54</v>
      </c>
      <c r="I1331" s="103"/>
    </row>
    <row r="1332" spans="1:9" x14ac:dyDescent="0.35">
      <c r="A1332" t="s">
        <v>5557</v>
      </c>
      <c r="B1332" t="s">
        <v>51</v>
      </c>
      <c r="C1332" t="s">
        <v>3106</v>
      </c>
      <c r="D1332" t="s">
        <v>5071</v>
      </c>
      <c r="E1332" s="103">
        <v>0.25385116494955229</v>
      </c>
      <c r="F1332" s="103">
        <v>677609</v>
      </c>
      <c r="G1332" s="103">
        <v>5</v>
      </c>
      <c r="H1332" t="s">
        <v>54</v>
      </c>
      <c r="I1332" s="103"/>
    </row>
    <row r="1333" spans="1:9" x14ac:dyDescent="0.35">
      <c r="A1333" t="s">
        <v>5558</v>
      </c>
      <c r="B1333" t="s">
        <v>51</v>
      </c>
      <c r="C1333" t="s">
        <v>3106</v>
      </c>
      <c r="D1333" t="s">
        <v>5072</v>
      </c>
      <c r="E1333" s="103">
        <v>0.2575840177076994</v>
      </c>
      <c r="F1333" s="103">
        <v>677609</v>
      </c>
      <c r="G1333" s="103">
        <v>5</v>
      </c>
      <c r="H1333" t="s">
        <v>54</v>
      </c>
      <c r="I1333" s="103"/>
    </row>
    <row r="1334" spans="1:9" x14ac:dyDescent="0.35">
      <c r="A1334" t="s">
        <v>3331</v>
      </c>
      <c r="B1334" t="s">
        <v>51</v>
      </c>
      <c r="C1334" t="s">
        <v>3106</v>
      </c>
      <c r="D1334" t="s">
        <v>42</v>
      </c>
      <c r="E1334" s="103">
        <v>0.2512446557039591</v>
      </c>
      <c r="F1334" s="103">
        <v>677609</v>
      </c>
      <c r="G1334" s="103">
        <v>5</v>
      </c>
      <c r="H1334" t="s">
        <v>54</v>
      </c>
      <c r="I1334" s="103"/>
    </row>
    <row r="1335" spans="1:9" x14ac:dyDescent="0.35">
      <c r="A1335" t="s">
        <v>3332</v>
      </c>
      <c r="B1335" t="s">
        <v>51</v>
      </c>
      <c r="C1335" t="s">
        <v>3106</v>
      </c>
      <c r="D1335" t="s">
        <v>1767</v>
      </c>
      <c r="E1335" s="103">
        <v>0.24850122231506627</v>
      </c>
      <c r="F1335" s="103">
        <v>677609</v>
      </c>
      <c r="G1335" s="103">
        <v>5</v>
      </c>
      <c r="H1335" t="s">
        <v>54</v>
      </c>
      <c r="I1335" s="103"/>
    </row>
    <row r="1336" spans="1:9" x14ac:dyDescent="0.35">
      <c r="A1336" t="s">
        <v>3333</v>
      </c>
      <c r="B1336" t="s">
        <v>51</v>
      </c>
      <c r="C1336" t="s">
        <v>3106</v>
      </c>
      <c r="D1336" t="s">
        <v>1768</v>
      </c>
      <c r="E1336" s="103">
        <v>0.10953858422116872</v>
      </c>
      <c r="F1336" s="103">
        <v>677609</v>
      </c>
      <c r="G1336" s="103">
        <v>5</v>
      </c>
      <c r="H1336" t="s">
        <v>54</v>
      </c>
      <c r="I1336" s="103"/>
    </row>
    <row r="1337" spans="1:9" x14ac:dyDescent="0.35">
      <c r="A1337" t="s">
        <v>3334</v>
      </c>
      <c r="B1337" t="s">
        <v>51</v>
      </c>
      <c r="C1337" t="s">
        <v>3106</v>
      </c>
      <c r="D1337" t="s">
        <v>340</v>
      </c>
      <c r="E1337" s="103">
        <v>0.24934874607474705</v>
      </c>
      <c r="F1337" s="103">
        <v>677609</v>
      </c>
      <c r="G1337" s="103">
        <v>5</v>
      </c>
      <c r="H1337" t="s">
        <v>54</v>
      </c>
      <c r="I1337" s="103"/>
    </row>
    <row r="1338" spans="1:9" x14ac:dyDescent="0.35">
      <c r="A1338" t="s">
        <v>3335</v>
      </c>
      <c r="B1338" t="s">
        <v>51</v>
      </c>
      <c r="C1338" t="s">
        <v>3106</v>
      </c>
      <c r="D1338" t="s">
        <v>777</v>
      </c>
      <c r="E1338" s="103">
        <v>0.35228596245057248</v>
      </c>
      <c r="F1338" s="103">
        <v>677609</v>
      </c>
      <c r="G1338" s="103">
        <v>5</v>
      </c>
      <c r="H1338" t="s">
        <v>54</v>
      </c>
      <c r="I1338" s="103"/>
    </row>
    <row r="1339" spans="1:9" x14ac:dyDescent="0.35">
      <c r="A1339" t="s">
        <v>3336</v>
      </c>
      <c r="B1339" t="s">
        <v>51</v>
      </c>
      <c r="C1339" t="s">
        <v>3106</v>
      </c>
      <c r="D1339" t="s">
        <v>776</v>
      </c>
      <c r="E1339" s="103">
        <v>0.84590359247593183</v>
      </c>
      <c r="F1339" s="103">
        <v>677609</v>
      </c>
      <c r="G1339" s="103">
        <v>5</v>
      </c>
      <c r="H1339" t="s">
        <v>54</v>
      </c>
      <c r="I1339" s="103"/>
    </row>
    <row r="1340" spans="1:9" x14ac:dyDescent="0.35">
      <c r="A1340" t="s">
        <v>3337</v>
      </c>
      <c r="B1340" t="s">
        <v>51</v>
      </c>
      <c r="C1340" t="s">
        <v>3108</v>
      </c>
      <c r="D1340" t="s">
        <v>40</v>
      </c>
      <c r="E1340" s="103">
        <v>0.13763694317586253</v>
      </c>
      <c r="F1340" s="103">
        <v>677609</v>
      </c>
      <c r="G1340" s="103">
        <v>5</v>
      </c>
      <c r="H1340" t="s">
        <v>54</v>
      </c>
      <c r="I1340" s="103"/>
    </row>
    <row r="1341" spans="1:9" x14ac:dyDescent="0.35">
      <c r="A1341" t="s">
        <v>5559</v>
      </c>
      <c r="B1341" t="s">
        <v>51</v>
      </c>
      <c r="C1341" t="s">
        <v>3108</v>
      </c>
      <c r="D1341" t="s">
        <v>5070</v>
      </c>
      <c r="E1341" s="103">
        <v>0.14014316675662838</v>
      </c>
      <c r="F1341" s="103">
        <v>677609</v>
      </c>
      <c r="G1341" s="103">
        <v>5</v>
      </c>
      <c r="H1341" t="s">
        <v>54</v>
      </c>
      <c r="I1341" s="103"/>
    </row>
    <row r="1342" spans="1:9" x14ac:dyDescent="0.35">
      <c r="A1342" t="s">
        <v>5560</v>
      </c>
      <c r="B1342" t="s">
        <v>51</v>
      </c>
      <c r="C1342" t="s">
        <v>3108</v>
      </c>
      <c r="D1342" t="s">
        <v>5071</v>
      </c>
      <c r="E1342" s="103">
        <v>0.13763694317586253</v>
      </c>
      <c r="F1342" s="103">
        <v>677609</v>
      </c>
      <c r="G1342" s="103">
        <v>5</v>
      </c>
      <c r="H1342" t="s">
        <v>54</v>
      </c>
      <c r="I1342" s="103"/>
    </row>
    <row r="1343" spans="1:9" x14ac:dyDescent="0.35">
      <c r="A1343" t="s">
        <v>5561</v>
      </c>
      <c r="B1343" t="s">
        <v>51</v>
      </c>
      <c r="C1343" t="s">
        <v>3108</v>
      </c>
      <c r="D1343" t="s">
        <v>5072</v>
      </c>
      <c r="E1343" s="103">
        <v>0.14008980996958939</v>
      </c>
      <c r="F1343" s="103">
        <v>677609</v>
      </c>
      <c r="G1343" s="103">
        <v>5</v>
      </c>
      <c r="H1343" t="s">
        <v>54</v>
      </c>
      <c r="I1343" s="103"/>
    </row>
    <row r="1344" spans="1:9" x14ac:dyDescent="0.35">
      <c r="A1344" t="s">
        <v>3338</v>
      </c>
      <c r="B1344" t="s">
        <v>51</v>
      </c>
      <c r="C1344" t="s">
        <v>3108</v>
      </c>
      <c r="D1344" t="s">
        <v>42</v>
      </c>
      <c r="E1344" s="103">
        <v>0.13732065159303425</v>
      </c>
      <c r="F1344" s="103">
        <v>677609</v>
      </c>
      <c r="G1344" s="103">
        <v>5</v>
      </c>
      <c r="H1344" t="s">
        <v>54</v>
      </c>
      <c r="I1344" s="103"/>
    </row>
    <row r="1345" spans="1:9" x14ac:dyDescent="0.35">
      <c r="A1345" t="s">
        <v>3339</v>
      </c>
      <c r="B1345" t="s">
        <v>51</v>
      </c>
      <c r="C1345" t="s">
        <v>3108</v>
      </c>
      <c r="D1345" t="s">
        <v>1767</v>
      </c>
      <c r="E1345" s="103">
        <v>0.1352849519413907</v>
      </c>
      <c r="F1345" s="103">
        <v>677609</v>
      </c>
      <c r="G1345" s="103">
        <v>5</v>
      </c>
      <c r="H1345" t="s">
        <v>54</v>
      </c>
      <c r="I1345" s="103"/>
    </row>
    <row r="1346" spans="1:9" x14ac:dyDescent="0.35">
      <c r="A1346" t="s">
        <v>3340</v>
      </c>
      <c r="B1346" t="s">
        <v>51</v>
      </c>
      <c r="C1346" t="s">
        <v>3108</v>
      </c>
      <c r="D1346" t="s">
        <v>1768</v>
      </c>
      <c r="E1346" s="103">
        <v>5.3712172082399388E-2</v>
      </c>
      <c r="F1346" s="103">
        <v>677609</v>
      </c>
      <c r="G1346" s="103">
        <v>5</v>
      </c>
      <c r="H1346" t="s">
        <v>54</v>
      </c>
      <c r="I1346" s="103"/>
    </row>
    <row r="1347" spans="1:9" x14ac:dyDescent="0.35">
      <c r="A1347" t="s">
        <v>3341</v>
      </c>
      <c r="B1347" t="s">
        <v>51</v>
      </c>
      <c r="C1347" t="s">
        <v>3108</v>
      </c>
      <c r="D1347" t="s">
        <v>340</v>
      </c>
      <c r="E1347" s="103">
        <v>0.13746121656066437</v>
      </c>
      <c r="F1347" s="103">
        <v>677609</v>
      </c>
      <c r="G1347" s="103">
        <v>5</v>
      </c>
      <c r="H1347" t="s">
        <v>54</v>
      </c>
      <c r="I1347" s="103"/>
    </row>
    <row r="1348" spans="1:9" x14ac:dyDescent="0.35">
      <c r="A1348" t="s">
        <v>3342</v>
      </c>
      <c r="B1348" t="s">
        <v>51</v>
      </c>
      <c r="C1348" t="s">
        <v>3108</v>
      </c>
      <c r="D1348" t="s">
        <v>777</v>
      </c>
      <c r="E1348" s="103">
        <v>0.18987918301817269</v>
      </c>
      <c r="F1348" s="103">
        <v>677609</v>
      </c>
      <c r="G1348" s="103">
        <v>5</v>
      </c>
      <c r="H1348" t="s">
        <v>54</v>
      </c>
      <c r="I1348" s="103"/>
    </row>
    <row r="1349" spans="1:9" x14ac:dyDescent="0.35">
      <c r="A1349" t="s">
        <v>3343</v>
      </c>
      <c r="B1349" t="s">
        <v>51</v>
      </c>
      <c r="C1349" t="s">
        <v>3108</v>
      </c>
      <c r="D1349" t="s">
        <v>776</v>
      </c>
      <c r="E1349" s="103">
        <v>0.4588395845227482</v>
      </c>
      <c r="F1349" s="103">
        <v>677609</v>
      </c>
      <c r="G1349" s="103">
        <v>5</v>
      </c>
      <c r="H1349" t="s">
        <v>54</v>
      </c>
      <c r="I1349" s="103"/>
    </row>
    <row r="1350" spans="1:9" x14ac:dyDescent="0.35">
      <c r="A1350" t="s">
        <v>1171</v>
      </c>
      <c r="B1350" t="s">
        <v>51</v>
      </c>
      <c r="C1350" t="s">
        <v>35</v>
      </c>
      <c r="D1350" t="s">
        <v>40</v>
      </c>
      <c r="E1350" s="103">
        <v>0</v>
      </c>
      <c r="F1350" s="103">
        <v>677609</v>
      </c>
      <c r="G1350" s="103">
        <v>5</v>
      </c>
      <c r="H1350" t="s">
        <v>54</v>
      </c>
      <c r="I1350" s="103"/>
    </row>
    <row r="1351" spans="1:9" x14ac:dyDescent="0.35">
      <c r="A1351" t="s">
        <v>5547</v>
      </c>
      <c r="B1351" t="s">
        <v>51</v>
      </c>
      <c r="C1351" t="s">
        <v>35</v>
      </c>
      <c r="D1351" t="s">
        <v>5070</v>
      </c>
      <c r="E1351" s="103">
        <v>0</v>
      </c>
      <c r="F1351" s="103">
        <v>677609</v>
      </c>
      <c r="G1351" s="103">
        <v>5</v>
      </c>
      <c r="H1351" t="s">
        <v>54</v>
      </c>
      <c r="I1351" s="103"/>
    </row>
    <row r="1352" spans="1:9" x14ac:dyDescent="0.35">
      <c r="A1352" t="s">
        <v>5548</v>
      </c>
      <c r="B1352" t="s">
        <v>51</v>
      </c>
      <c r="C1352" t="s">
        <v>35</v>
      </c>
      <c r="D1352" t="s">
        <v>5071</v>
      </c>
      <c r="E1352" s="103">
        <v>0</v>
      </c>
      <c r="F1352" s="103">
        <v>677609</v>
      </c>
      <c r="G1352" s="103">
        <v>5</v>
      </c>
      <c r="H1352" t="s">
        <v>54</v>
      </c>
      <c r="I1352" s="103"/>
    </row>
    <row r="1353" spans="1:9" x14ac:dyDescent="0.35">
      <c r="A1353" t="s">
        <v>5549</v>
      </c>
      <c r="B1353" t="s">
        <v>51</v>
      </c>
      <c r="C1353" t="s">
        <v>35</v>
      </c>
      <c r="D1353" t="s">
        <v>5072</v>
      </c>
      <c r="E1353" s="103">
        <v>0</v>
      </c>
      <c r="F1353" s="103">
        <v>677609</v>
      </c>
      <c r="G1353" s="103">
        <v>5</v>
      </c>
      <c r="H1353" t="s">
        <v>54</v>
      </c>
      <c r="I1353" s="103"/>
    </row>
    <row r="1354" spans="1:9" x14ac:dyDescent="0.35">
      <c r="A1354" t="s">
        <v>1172</v>
      </c>
      <c r="B1354" t="s">
        <v>51</v>
      </c>
      <c r="C1354" t="s">
        <v>35</v>
      </c>
      <c r="D1354" t="s">
        <v>42</v>
      </c>
      <c r="E1354" s="103">
        <v>0</v>
      </c>
      <c r="F1354" s="103">
        <v>677609</v>
      </c>
      <c r="G1354" s="103">
        <v>5</v>
      </c>
      <c r="H1354" t="s">
        <v>54</v>
      </c>
      <c r="I1354" s="103"/>
    </row>
    <row r="1355" spans="1:9" x14ac:dyDescent="0.35">
      <c r="A1355" t="s">
        <v>1943</v>
      </c>
      <c r="B1355" t="s">
        <v>51</v>
      </c>
      <c r="C1355" t="s">
        <v>35</v>
      </c>
      <c r="D1355" t="s">
        <v>1767</v>
      </c>
      <c r="E1355" s="103">
        <v>0</v>
      </c>
      <c r="F1355" s="103">
        <v>677609</v>
      </c>
      <c r="G1355" s="103">
        <v>5</v>
      </c>
      <c r="H1355" t="s">
        <v>54</v>
      </c>
      <c r="I1355" s="103"/>
    </row>
    <row r="1356" spans="1:9" x14ac:dyDescent="0.35">
      <c r="A1356" t="s">
        <v>1944</v>
      </c>
      <c r="B1356" t="s">
        <v>51</v>
      </c>
      <c r="C1356" t="s">
        <v>35</v>
      </c>
      <c r="D1356" t="s">
        <v>1768</v>
      </c>
      <c r="E1356" s="103">
        <v>0</v>
      </c>
      <c r="F1356" s="103">
        <v>677609</v>
      </c>
      <c r="G1356" s="103">
        <v>5</v>
      </c>
      <c r="H1356" t="s">
        <v>54</v>
      </c>
      <c r="I1356" s="103"/>
    </row>
    <row r="1357" spans="1:9" x14ac:dyDescent="0.35">
      <c r="A1357" t="s">
        <v>1173</v>
      </c>
      <c r="B1357" t="s">
        <v>51</v>
      </c>
      <c r="C1357" t="s">
        <v>35</v>
      </c>
      <c r="D1357" t="s">
        <v>340</v>
      </c>
      <c r="E1357" s="103">
        <v>0</v>
      </c>
      <c r="F1357" s="103">
        <v>677609</v>
      </c>
      <c r="G1357" s="103">
        <v>5</v>
      </c>
      <c r="H1357" t="s">
        <v>54</v>
      </c>
      <c r="I1357" s="103"/>
    </row>
    <row r="1358" spans="1:9" x14ac:dyDescent="0.35">
      <c r="A1358" t="s">
        <v>1174</v>
      </c>
      <c r="B1358" t="s">
        <v>51</v>
      </c>
      <c r="C1358" t="s">
        <v>35</v>
      </c>
      <c r="D1358" t="s">
        <v>777</v>
      </c>
      <c r="E1358" s="103">
        <v>0</v>
      </c>
      <c r="F1358" s="103">
        <v>677609</v>
      </c>
      <c r="G1358" s="103">
        <v>5</v>
      </c>
      <c r="H1358" t="s">
        <v>54</v>
      </c>
      <c r="I1358" s="103"/>
    </row>
    <row r="1359" spans="1:9" x14ac:dyDescent="0.35">
      <c r="A1359" t="s">
        <v>1175</v>
      </c>
      <c r="B1359" t="s">
        <v>51</v>
      </c>
      <c r="C1359" t="s">
        <v>35</v>
      </c>
      <c r="D1359" t="s">
        <v>776</v>
      </c>
      <c r="E1359" s="103">
        <v>0</v>
      </c>
      <c r="F1359" s="103">
        <v>677609</v>
      </c>
      <c r="G1359" s="103">
        <v>5</v>
      </c>
      <c r="H1359" t="s">
        <v>54</v>
      </c>
      <c r="I1359" s="103"/>
    </row>
    <row r="1360" spans="1:9" x14ac:dyDescent="0.35">
      <c r="A1360" t="s">
        <v>3344</v>
      </c>
      <c r="B1360" t="s">
        <v>51</v>
      </c>
      <c r="C1360" t="s">
        <v>3110</v>
      </c>
      <c r="D1360" t="s">
        <v>40</v>
      </c>
      <c r="E1360" s="103">
        <v>7.5019112436644067E-2</v>
      </c>
      <c r="F1360" s="103">
        <v>677609</v>
      </c>
      <c r="G1360" s="103">
        <v>5</v>
      </c>
      <c r="H1360" t="s">
        <v>54</v>
      </c>
      <c r="I1360" s="103"/>
    </row>
    <row r="1361" spans="1:9" x14ac:dyDescent="0.35">
      <c r="A1361" t="s">
        <v>5562</v>
      </c>
      <c r="B1361" t="s">
        <v>51</v>
      </c>
      <c r="C1361" t="s">
        <v>3110</v>
      </c>
      <c r="D1361" t="s">
        <v>5070</v>
      </c>
      <c r="E1361" s="103">
        <v>7.5797383506980093E-2</v>
      </c>
      <c r="F1361" s="103">
        <v>677609</v>
      </c>
      <c r="G1361" s="103">
        <v>5</v>
      </c>
      <c r="H1361" t="s">
        <v>54</v>
      </c>
      <c r="I1361" s="103"/>
    </row>
    <row r="1362" spans="1:9" x14ac:dyDescent="0.35">
      <c r="A1362" t="s">
        <v>5563</v>
      </c>
      <c r="B1362" t="s">
        <v>51</v>
      </c>
      <c r="C1362" t="s">
        <v>3110</v>
      </c>
      <c r="D1362" t="s">
        <v>5071</v>
      </c>
      <c r="E1362" s="103">
        <v>7.5019112436644067E-2</v>
      </c>
      <c r="F1362" s="103">
        <v>677609</v>
      </c>
      <c r="G1362" s="103">
        <v>5</v>
      </c>
      <c r="H1362" t="s">
        <v>54</v>
      </c>
      <c r="I1362" s="103"/>
    </row>
    <row r="1363" spans="1:9" x14ac:dyDescent="0.35">
      <c r="A1363" t="s">
        <v>5564</v>
      </c>
      <c r="B1363" t="s">
        <v>51</v>
      </c>
      <c r="C1363" t="s">
        <v>3110</v>
      </c>
      <c r="D1363" t="s">
        <v>5072</v>
      </c>
      <c r="E1363" s="103">
        <v>7.5791842046859334E-2</v>
      </c>
      <c r="F1363" s="103">
        <v>677609</v>
      </c>
      <c r="G1363" s="103">
        <v>5</v>
      </c>
      <c r="H1363" t="s">
        <v>54</v>
      </c>
      <c r="I1363" s="103"/>
    </row>
    <row r="1364" spans="1:9" x14ac:dyDescent="0.35">
      <c r="A1364" t="s">
        <v>3345</v>
      </c>
      <c r="B1364" t="s">
        <v>51</v>
      </c>
      <c r="C1364" t="s">
        <v>3110</v>
      </c>
      <c r="D1364" t="s">
        <v>42</v>
      </c>
      <c r="E1364" s="103">
        <v>7.3203047558729931E-2</v>
      </c>
      <c r="F1364" s="103">
        <v>677609</v>
      </c>
      <c r="G1364" s="103">
        <v>5</v>
      </c>
      <c r="H1364" t="s">
        <v>54</v>
      </c>
      <c r="I1364" s="103"/>
    </row>
    <row r="1365" spans="1:9" x14ac:dyDescent="0.35">
      <c r="A1365" t="s">
        <v>3346</v>
      </c>
      <c r="B1365" t="s">
        <v>51</v>
      </c>
      <c r="C1365" t="s">
        <v>3110</v>
      </c>
      <c r="D1365" t="s">
        <v>1767</v>
      </c>
      <c r="E1365" s="103">
        <v>7.2209856027076538E-2</v>
      </c>
      <c r="F1365" s="103">
        <v>677609</v>
      </c>
      <c r="G1365" s="103">
        <v>5</v>
      </c>
      <c r="H1365" t="s">
        <v>54</v>
      </c>
      <c r="I1365" s="103"/>
    </row>
    <row r="1366" spans="1:9" x14ac:dyDescent="0.35">
      <c r="A1366" t="s">
        <v>3347</v>
      </c>
      <c r="B1366" t="s">
        <v>51</v>
      </c>
      <c r="C1366" t="s">
        <v>3110</v>
      </c>
      <c r="D1366" t="s">
        <v>1768</v>
      </c>
      <c r="E1366" s="103">
        <v>1.9655514756207543E-2</v>
      </c>
      <c r="F1366" s="103">
        <v>677609</v>
      </c>
      <c r="G1366" s="103">
        <v>5</v>
      </c>
      <c r="H1366" t="s">
        <v>54</v>
      </c>
      <c r="I1366" s="103"/>
    </row>
    <row r="1367" spans="1:9" x14ac:dyDescent="0.35">
      <c r="A1367" t="s">
        <v>3348</v>
      </c>
      <c r="B1367" t="s">
        <v>51</v>
      </c>
      <c r="C1367" t="s">
        <v>3110</v>
      </c>
      <c r="D1367" t="s">
        <v>340</v>
      </c>
      <c r="E1367" s="103">
        <v>7.4598683150386619E-2</v>
      </c>
      <c r="F1367" s="103">
        <v>677609</v>
      </c>
      <c r="G1367" s="103">
        <v>5</v>
      </c>
      <c r="H1367" t="s">
        <v>54</v>
      </c>
      <c r="I1367" s="103"/>
    </row>
    <row r="1368" spans="1:9" x14ac:dyDescent="0.35">
      <c r="A1368" t="s">
        <v>3349</v>
      </c>
      <c r="B1368" t="s">
        <v>51</v>
      </c>
      <c r="C1368" t="s">
        <v>3110</v>
      </c>
      <c r="D1368" t="s">
        <v>777</v>
      </c>
      <c r="E1368" s="103">
        <v>9.6793665147194036E-2</v>
      </c>
      <c r="F1368" s="103">
        <v>677609</v>
      </c>
      <c r="G1368" s="103">
        <v>5</v>
      </c>
      <c r="H1368" t="s">
        <v>54</v>
      </c>
      <c r="I1368" s="103"/>
    </row>
    <row r="1369" spans="1:9" x14ac:dyDescent="0.35">
      <c r="A1369" t="s">
        <v>3350</v>
      </c>
      <c r="B1369" t="s">
        <v>51</v>
      </c>
      <c r="C1369" t="s">
        <v>3110</v>
      </c>
      <c r="D1369" t="s">
        <v>776</v>
      </c>
      <c r="E1369" s="103">
        <v>0.24703730347610559</v>
      </c>
      <c r="F1369" s="103">
        <v>677609</v>
      </c>
      <c r="G1369" s="103">
        <v>5</v>
      </c>
      <c r="H1369" t="s">
        <v>54</v>
      </c>
      <c r="I1369" s="103"/>
    </row>
    <row r="1370" spans="1:9" x14ac:dyDescent="0.35">
      <c r="A1370" t="s">
        <v>3351</v>
      </c>
      <c r="B1370" t="s">
        <v>51</v>
      </c>
      <c r="C1370" t="s">
        <v>3113</v>
      </c>
      <c r="D1370" t="s">
        <v>40</v>
      </c>
      <c r="E1370" s="103">
        <v>3.8931867574195484E-3</v>
      </c>
      <c r="F1370" s="103">
        <v>677609</v>
      </c>
      <c r="G1370" s="103">
        <v>5</v>
      </c>
      <c r="H1370" t="s">
        <v>54</v>
      </c>
      <c r="I1370" s="103"/>
    </row>
    <row r="1371" spans="1:9" x14ac:dyDescent="0.35">
      <c r="A1371" t="s">
        <v>5565</v>
      </c>
      <c r="B1371" t="s">
        <v>51</v>
      </c>
      <c r="C1371" t="s">
        <v>3113</v>
      </c>
      <c r="D1371" t="s">
        <v>5070</v>
      </c>
      <c r="E1371" s="103">
        <v>3.9444430531673401E-3</v>
      </c>
      <c r="F1371" s="103">
        <v>677609</v>
      </c>
      <c r="G1371" s="103">
        <v>5</v>
      </c>
      <c r="H1371" t="s">
        <v>54</v>
      </c>
      <c r="I1371" s="103"/>
    </row>
    <row r="1372" spans="1:9" x14ac:dyDescent="0.35">
      <c r="A1372" t="s">
        <v>5566</v>
      </c>
      <c r="B1372" t="s">
        <v>51</v>
      </c>
      <c r="C1372" t="s">
        <v>3113</v>
      </c>
      <c r="D1372" t="s">
        <v>5071</v>
      </c>
      <c r="E1372" s="103">
        <v>3.8931867574195484E-3</v>
      </c>
      <c r="F1372" s="103">
        <v>677609</v>
      </c>
      <c r="G1372" s="103">
        <v>5</v>
      </c>
      <c r="H1372" t="s">
        <v>54</v>
      </c>
      <c r="I1372" s="103"/>
    </row>
    <row r="1373" spans="1:9" x14ac:dyDescent="0.35">
      <c r="A1373" t="s">
        <v>5567</v>
      </c>
      <c r="B1373" t="s">
        <v>51</v>
      </c>
      <c r="C1373" t="s">
        <v>3113</v>
      </c>
      <c r="D1373" t="s">
        <v>5072</v>
      </c>
      <c r="E1373" s="103">
        <v>3.9435451142712727E-3</v>
      </c>
      <c r="F1373" s="103">
        <v>677609</v>
      </c>
      <c r="G1373" s="103">
        <v>5</v>
      </c>
      <c r="H1373" t="s">
        <v>54</v>
      </c>
      <c r="I1373" s="103"/>
    </row>
    <row r="1374" spans="1:9" x14ac:dyDescent="0.35">
      <c r="A1374" t="s">
        <v>3352</v>
      </c>
      <c r="B1374" t="s">
        <v>51</v>
      </c>
      <c r="C1374" t="s">
        <v>3113</v>
      </c>
      <c r="D1374" t="s">
        <v>42</v>
      </c>
      <c r="E1374" s="103">
        <v>3.8279662682102382E-3</v>
      </c>
      <c r="F1374" s="103">
        <v>677609</v>
      </c>
      <c r="G1374" s="103">
        <v>5</v>
      </c>
      <c r="H1374" t="s">
        <v>54</v>
      </c>
      <c r="I1374" s="103"/>
    </row>
    <row r="1375" spans="1:9" x14ac:dyDescent="0.35">
      <c r="A1375" t="s">
        <v>3353</v>
      </c>
      <c r="B1375" t="s">
        <v>51</v>
      </c>
      <c r="C1375" t="s">
        <v>3113</v>
      </c>
      <c r="D1375" t="s">
        <v>1767</v>
      </c>
      <c r="E1375" s="103">
        <v>3.803094426344173E-3</v>
      </c>
      <c r="F1375" s="103">
        <v>677609</v>
      </c>
      <c r="G1375" s="103">
        <v>5</v>
      </c>
      <c r="H1375" t="s">
        <v>54</v>
      </c>
      <c r="I1375" s="103"/>
    </row>
    <row r="1376" spans="1:9" x14ac:dyDescent="0.35">
      <c r="A1376" t="s">
        <v>3354</v>
      </c>
      <c r="B1376" t="s">
        <v>51</v>
      </c>
      <c r="C1376" t="s">
        <v>3113</v>
      </c>
      <c r="D1376" t="s">
        <v>1768</v>
      </c>
      <c r="E1376" s="103">
        <v>1.7386764680330294E-3</v>
      </c>
      <c r="F1376" s="103">
        <v>677609</v>
      </c>
      <c r="G1376" s="103">
        <v>5</v>
      </c>
      <c r="H1376" t="s">
        <v>54</v>
      </c>
      <c r="I1376" s="103"/>
    </row>
    <row r="1377" spans="1:9" x14ac:dyDescent="0.35">
      <c r="A1377" t="s">
        <v>3355</v>
      </c>
      <c r="B1377" t="s">
        <v>51</v>
      </c>
      <c r="C1377" t="s">
        <v>3113</v>
      </c>
      <c r="D1377" t="s">
        <v>340</v>
      </c>
      <c r="E1377" s="103">
        <v>3.7822716623383311E-3</v>
      </c>
      <c r="F1377" s="103">
        <v>677609</v>
      </c>
      <c r="G1377" s="103">
        <v>5</v>
      </c>
      <c r="H1377" t="s">
        <v>54</v>
      </c>
      <c r="I1377" s="103"/>
    </row>
    <row r="1378" spans="1:9" x14ac:dyDescent="0.35">
      <c r="A1378" t="s">
        <v>3356</v>
      </c>
      <c r="B1378" t="s">
        <v>51</v>
      </c>
      <c r="C1378" t="s">
        <v>3113</v>
      </c>
      <c r="D1378" t="s">
        <v>777</v>
      </c>
      <c r="E1378" s="103">
        <v>5.6285345294260153E-3</v>
      </c>
      <c r="F1378" s="103">
        <v>677609</v>
      </c>
      <c r="G1378" s="103">
        <v>5</v>
      </c>
      <c r="H1378" t="s">
        <v>54</v>
      </c>
      <c r="I1378" s="103"/>
    </row>
    <row r="1379" spans="1:9" x14ac:dyDescent="0.35">
      <c r="A1379" t="s">
        <v>3357</v>
      </c>
      <c r="B1379" t="s">
        <v>51</v>
      </c>
      <c r="C1379" t="s">
        <v>3113</v>
      </c>
      <c r="D1379" t="s">
        <v>776</v>
      </c>
      <c r="E1379" s="103">
        <v>1.3081163354123798E-2</v>
      </c>
      <c r="F1379" s="103">
        <v>677609</v>
      </c>
      <c r="G1379" s="103">
        <v>5</v>
      </c>
      <c r="H1379" t="s">
        <v>54</v>
      </c>
      <c r="I1379" s="103"/>
    </row>
    <row r="1380" spans="1:9" x14ac:dyDescent="0.35">
      <c r="A1380" t="s">
        <v>3358</v>
      </c>
      <c r="B1380" t="s">
        <v>51</v>
      </c>
      <c r="C1380" t="s">
        <v>3115</v>
      </c>
      <c r="D1380" t="s">
        <v>40</v>
      </c>
      <c r="E1380" s="103">
        <v>8.2111093984173211E-3</v>
      </c>
      <c r="F1380" s="103">
        <v>677609</v>
      </c>
      <c r="G1380" s="103">
        <v>5</v>
      </c>
      <c r="H1380" t="s">
        <v>54</v>
      </c>
      <c r="I1380" s="103"/>
    </row>
    <row r="1381" spans="1:9" x14ac:dyDescent="0.35">
      <c r="A1381" t="s">
        <v>5568</v>
      </c>
      <c r="B1381" t="s">
        <v>51</v>
      </c>
      <c r="C1381" t="s">
        <v>3115</v>
      </c>
      <c r="D1381" t="s">
        <v>5070</v>
      </c>
      <c r="E1381" s="103">
        <v>8.3445833443576128E-3</v>
      </c>
      <c r="F1381" s="103">
        <v>677609</v>
      </c>
      <c r="G1381" s="103">
        <v>5</v>
      </c>
      <c r="H1381" t="s">
        <v>54</v>
      </c>
      <c r="I1381" s="103"/>
    </row>
    <row r="1382" spans="1:9" x14ac:dyDescent="0.35">
      <c r="A1382" t="s">
        <v>5569</v>
      </c>
      <c r="B1382" t="s">
        <v>51</v>
      </c>
      <c r="C1382" t="s">
        <v>3115</v>
      </c>
      <c r="D1382" t="s">
        <v>5071</v>
      </c>
      <c r="E1382" s="103">
        <v>8.2111093984173211E-3</v>
      </c>
      <c r="F1382" s="103">
        <v>677609</v>
      </c>
      <c r="G1382" s="103">
        <v>5</v>
      </c>
      <c r="H1382" t="s">
        <v>54</v>
      </c>
      <c r="I1382" s="103"/>
    </row>
    <row r="1383" spans="1:9" x14ac:dyDescent="0.35">
      <c r="A1383" t="s">
        <v>5570</v>
      </c>
      <c r="B1383" t="s">
        <v>51</v>
      </c>
      <c r="C1383" t="s">
        <v>3115</v>
      </c>
      <c r="D1383" t="s">
        <v>5072</v>
      </c>
      <c r="E1383" s="103">
        <v>8.341590418350987E-3</v>
      </c>
      <c r="F1383" s="103">
        <v>677609</v>
      </c>
      <c r="G1383" s="103">
        <v>5</v>
      </c>
      <c r="H1383" t="s">
        <v>54</v>
      </c>
      <c r="I1383" s="103"/>
    </row>
    <row r="1384" spans="1:9" x14ac:dyDescent="0.35">
      <c r="A1384" t="s">
        <v>3359</v>
      </c>
      <c r="B1384" t="s">
        <v>51</v>
      </c>
      <c r="C1384" t="s">
        <v>3115</v>
      </c>
      <c r="D1384" t="s">
        <v>42</v>
      </c>
      <c r="E1384" s="103">
        <v>8.1386197550318822E-3</v>
      </c>
      <c r="F1384" s="103">
        <v>677609</v>
      </c>
      <c r="G1384" s="103">
        <v>5</v>
      </c>
      <c r="H1384" t="s">
        <v>54</v>
      </c>
      <c r="I1384" s="103"/>
    </row>
    <row r="1385" spans="1:9" x14ac:dyDescent="0.35">
      <c r="A1385" t="s">
        <v>3360</v>
      </c>
      <c r="B1385" t="s">
        <v>51</v>
      </c>
      <c r="C1385" t="s">
        <v>3115</v>
      </c>
      <c r="D1385" t="s">
        <v>1767</v>
      </c>
      <c r="E1385" s="103">
        <v>8.0377237461105588E-3</v>
      </c>
      <c r="F1385" s="103">
        <v>677609</v>
      </c>
      <c r="G1385" s="103">
        <v>5</v>
      </c>
      <c r="H1385" t="s">
        <v>54</v>
      </c>
      <c r="I1385" s="103"/>
    </row>
    <row r="1386" spans="1:9" x14ac:dyDescent="0.35">
      <c r="A1386" t="s">
        <v>3361</v>
      </c>
      <c r="B1386" t="s">
        <v>51</v>
      </c>
      <c r="C1386" t="s">
        <v>3115</v>
      </c>
      <c r="D1386" t="s">
        <v>1768</v>
      </c>
      <c r="E1386" s="103">
        <v>3.4667588261213167E-3</v>
      </c>
      <c r="F1386" s="103">
        <v>677609</v>
      </c>
      <c r="G1386" s="103">
        <v>5</v>
      </c>
      <c r="H1386" t="s">
        <v>54</v>
      </c>
      <c r="I1386" s="103"/>
    </row>
    <row r="1387" spans="1:9" x14ac:dyDescent="0.35">
      <c r="A1387" t="s">
        <v>3362</v>
      </c>
      <c r="B1387" t="s">
        <v>51</v>
      </c>
      <c r="C1387" t="s">
        <v>3115</v>
      </c>
      <c r="D1387" t="s">
        <v>340</v>
      </c>
      <c r="E1387" s="103">
        <v>8.0893828190618383E-3</v>
      </c>
      <c r="F1387" s="103">
        <v>677609</v>
      </c>
      <c r="G1387" s="103">
        <v>5</v>
      </c>
      <c r="H1387" t="s">
        <v>54</v>
      </c>
      <c r="I1387" s="103"/>
    </row>
    <row r="1388" spans="1:9" x14ac:dyDescent="0.35">
      <c r="A1388" t="s">
        <v>3363</v>
      </c>
      <c r="B1388" t="s">
        <v>51</v>
      </c>
      <c r="C1388" t="s">
        <v>3115</v>
      </c>
      <c r="D1388" t="s">
        <v>777</v>
      </c>
      <c r="E1388" s="103">
        <v>1.1292067568944379E-2</v>
      </c>
      <c r="F1388" s="103">
        <v>677609</v>
      </c>
      <c r="G1388" s="103">
        <v>5</v>
      </c>
      <c r="H1388" t="s">
        <v>54</v>
      </c>
      <c r="I1388" s="103"/>
    </row>
    <row r="1389" spans="1:9" x14ac:dyDescent="0.35">
      <c r="A1389" t="s">
        <v>3364</v>
      </c>
      <c r="B1389" t="s">
        <v>51</v>
      </c>
      <c r="C1389" t="s">
        <v>3115</v>
      </c>
      <c r="D1389" t="s">
        <v>776</v>
      </c>
      <c r="E1389" s="103">
        <v>2.7266461398736019E-2</v>
      </c>
      <c r="F1389" s="103">
        <v>677609</v>
      </c>
      <c r="G1389" s="103">
        <v>5</v>
      </c>
      <c r="H1389" t="s">
        <v>54</v>
      </c>
      <c r="I1389" s="103"/>
    </row>
    <row r="1390" spans="1:9" x14ac:dyDescent="0.35">
      <c r="A1390" t="s">
        <v>918</v>
      </c>
      <c r="B1390" t="s">
        <v>51</v>
      </c>
      <c r="C1390" t="s">
        <v>40</v>
      </c>
      <c r="D1390" t="s">
        <v>40</v>
      </c>
      <c r="E1390" s="103">
        <v>1</v>
      </c>
      <c r="F1390" s="103">
        <v>677609</v>
      </c>
      <c r="G1390" s="103">
        <v>5</v>
      </c>
      <c r="H1390" t="s">
        <v>54</v>
      </c>
      <c r="I1390" s="103"/>
    </row>
    <row r="1391" spans="1:9" x14ac:dyDescent="0.35">
      <c r="A1391" t="s">
        <v>5571</v>
      </c>
      <c r="B1391" t="s">
        <v>51</v>
      </c>
      <c r="C1391" t="s">
        <v>40</v>
      </c>
      <c r="D1391" t="s">
        <v>5070</v>
      </c>
      <c r="E1391" s="103">
        <v>1.0157588255352017</v>
      </c>
      <c r="F1391" s="103">
        <v>677609</v>
      </c>
      <c r="G1391" s="103">
        <v>5</v>
      </c>
      <c r="H1391" t="s">
        <v>54</v>
      </c>
      <c r="I1391" s="103"/>
    </row>
    <row r="1392" spans="1:9" x14ac:dyDescent="0.35">
      <c r="A1392" t="s">
        <v>5572</v>
      </c>
      <c r="B1392" t="s">
        <v>51</v>
      </c>
      <c r="C1392" t="s">
        <v>40</v>
      </c>
      <c r="D1392" t="s">
        <v>5071</v>
      </c>
      <c r="E1392" s="103">
        <v>1</v>
      </c>
      <c r="F1392" s="103">
        <v>677609</v>
      </c>
      <c r="G1392" s="103">
        <v>5</v>
      </c>
      <c r="H1392" t="s">
        <v>54</v>
      </c>
      <c r="I1392" s="103"/>
    </row>
    <row r="1393" spans="1:9" x14ac:dyDescent="0.35">
      <c r="A1393" t="s">
        <v>5573</v>
      </c>
      <c r="B1393" t="s">
        <v>51</v>
      </c>
      <c r="C1393" t="s">
        <v>40</v>
      </c>
      <c r="D1393" t="s">
        <v>5072</v>
      </c>
      <c r="E1393" s="103">
        <v>1.0154594314311043</v>
      </c>
      <c r="F1393" s="103">
        <v>677609</v>
      </c>
      <c r="G1393" s="103">
        <v>5</v>
      </c>
      <c r="H1393" t="s">
        <v>54</v>
      </c>
      <c r="I1393" s="103"/>
    </row>
    <row r="1394" spans="1:9" x14ac:dyDescent="0.35">
      <c r="A1394" t="s">
        <v>916</v>
      </c>
      <c r="B1394" t="s">
        <v>51</v>
      </c>
      <c r="C1394" t="s">
        <v>40</v>
      </c>
      <c r="D1394" t="s">
        <v>42</v>
      </c>
      <c r="E1394" s="103">
        <v>1.0022668453049457</v>
      </c>
      <c r="F1394" s="103">
        <v>677609</v>
      </c>
      <c r="G1394" s="103">
        <v>5</v>
      </c>
      <c r="H1394" t="s">
        <v>54</v>
      </c>
      <c r="I1394" s="103"/>
    </row>
    <row r="1395" spans="1:9" x14ac:dyDescent="0.35">
      <c r="A1395" t="s">
        <v>1923</v>
      </c>
      <c r="B1395" t="s">
        <v>51</v>
      </c>
      <c r="C1395" t="s">
        <v>40</v>
      </c>
      <c r="D1395" t="s">
        <v>1767</v>
      </c>
      <c r="E1395" s="103">
        <v>0.99481200105218082</v>
      </c>
      <c r="F1395" s="103">
        <v>677609</v>
      </c>
      <c r="G1395" s="103">
        <v>5</v>
      </c>
      <c r="H1395" t="s">
        <v>54</v>
      </c>
      <c r="I1395" s="103"/>
    </row>
    <row r="1396" spans="1:9" x14ac:dyDescent="0.35">
      <c r="A1396" t="s">
        <v>1924</v>
      </c>
      <c r="B1396" t="s">
        <v>51</v>
      </c>
      <c r="C1396" t="s">
        <v>40</v>
      </c>
      <c r="D1396" t="s">
        <v>1768</v>
      </c>
      <c r="E1396" s="103">
        <v>0.54835000749136054</v>
      </c>
      <c r="F1396" s="103">
        <v>677609</v>
      </c>
      <c r="G1396" s="103">
        <v>5</v>
      </c>
      <c r="H1396" t="s">
        <v>54</v>
      </c>
      <c r="I1396" s="103"/>
    </row>
    <row r="1397" spans="1:9" x14ac:dyDescent="0.35">
      <c r="A1397" t="s">
        <v>917</v>
      </c>
      <c r="B1397" t="s">
        <v>51</v>
      </c>
      <c r="C1397" t="s">
        <v>40</v>
      </c>
      <c r="D1397" t="s">
        <v>340</v>
      </c>
      <c r="E1397" s="103">
        <v>0.98656852494377456</v>
      </c>
      <c r="F1397" s="103">
        <v>677609</v>
      </c>
      <c r="G1397" s="103">
        <v>5</v>
      </c>
      <c r="H1397" t="s">
        <v>54</v>
      </c>
      <c r="I1397" s="103"/>
    </row>
    <row r="1398" spans="1:9" x14ac:dyDescent="0.35">
      <c r="A1398" t="s">
        <v>598</v>
      </c>
      <c r="B1398" t="s">
        <v>51</v>
      </c>
      <c r="C1398" t="s">
        <v>40</v>
      </c>
      <c r="D1398" t="s">
        <v>777</v>
      </c>
      <c r="E1398" s="103">
        <v>1.3940740124526481</v>
      </c>
      <c r="F1398" s="103">
        <v>677609</v>
      </c>
      <c r="G1398" s="103">
        <v>5</v>
      </c>
      <c r="H1398" t="s">
        <v>54</v>
      </c>
      <c r="I1398" s="103"/>
    </row>
    <row r="1399" spans="1:9" x14ac:dyDescent="0.35">
      <c r="A1399" t="s">
        <v>602</v>
      </c>
      <c r="B1399" t="s">
        <v>51</v>
      </c>
      <c r="C1399" t="s">
        <v>40</v>
      </c>
      <c r="D1399" t="s">
        <v>776</v>
      </c>
      <c r="E1399" s="103">
        <v>3.3419849068411094</v>
      </c>
      <c r="F1399" s="103">
        <v>677609</v>
      </c>
      <c r="G1399" s="103">
        <v>5</v>
      </c>
      <c r="H1399" t="s">
        <v>54</v>
      </c>
      <c r="I1399" s="103"/>
    </row>
    <row r="1400" spans="1:9" x14ac:dyDescent="0.35">
      <c r="A1400" t="s">
        <v>5574</v>
      </c>
      <c r="B1400" t="s">
        <v>51</v>
      </c>
      <c r="C1400" t="s">
        <v>5070</v>
      </c>
      <c r="D1400" t="s">
        <v>40</v>
      </c>
      <c r="E1400" s="103">
        <v>0.98540390912959674</v>
      </c>
      <c r="F1400" s="103">
        <v>677609</v>
      </c>
      <c r="G1400" s="103">
        <v>5</v>
      </c>
      <c r="H1400" t="s">
        <v>54</v>
      </c>
      <c r="I1400" s="103"/>
    </row>
    <row r="1401" spans="1:9" x14ac:dyDescent="0.35">
      <c r="A1401" t="s">
        <v>5575</v>
      </c>
      <c r="B1401" t="s">
        <v>51</v>
      </c>
      <c r="C1401" t="s">
        <v>5070</v>
      </c>
      <c r="D1401" t="s">
        <v>5070</v>
      </c>
      <c r="E1401" s="103">
        <v>1</v>
      </c>
      <c r="F1401" s="103">
        <v>677609</v>
      </c>
      <c r="G1401" s="103">
        <v>5</v>
      </c>
      <c r="H1401" t="s">
        <v>54</v>
      </c>
      <c r="I1401" s="103"/>
    </row>
    <row r="1402" spans="1:9" x14ac:dyDescent="0.35">
      <c r="A1402" t="s">
        <v>5576</v>
      </c>
      <c r="B1402" t="s">
        <v>51</v>
      </c>
      <c r="C1402" t="s">
        <v>5070</v>
      </c>
      <c r="D1402" t="s">
        <v>5071</v>
      </c>
      <c r="E1402" s="103">
        <v>0.98540390912959674</v>
      </c>
      <c r="F1402" s="103">
        <v>677609</v>
      </c>
      <c r="G1402" s="103">
        <v>5</v>
      </c>
      <c r="H1402" t="s">
        <v>54</v>
      </c>
      <c r="I1402" s="103"/>
    </row>
    <row r="1403" spans="1:9" x14ac:dyDescent="0.35">
      <c r="A1403" t="s">
        <v>5577</v>
      </c>
      <c r="B1403" t="s">
        <v>51</v>
      </c>
      <c r="C1403" t="s">
        <v>5070</v>
      </c>
      <c r="D1403" t="s">
        <v>5072</v>
      </c>
      <c r="E1403" s="103">
        <v>0.99970297412027953</v>
      </c>
      <c r="F1403" s="103">
        <v>677609</v>
      </c>
      <c r="G1403" s="103">
        <v>5</v>
      </c>
      <c r="H1403" t="s">
        <v>54</v>
      </c>
      <c r="I1403" s="103"/>
    </row>
    <row r="1404" spans="1:9" x14ac:dyDescent="0.35">
      <c r="A1404" t="s">
        <v>5578</v>
      </c>
      <c r="B1404" t="s">
        <v>51</v>
      </c>
      <c r="C1404" t="s">
        <v>5070</v>
      </c>
      <c r="D1404" t="s">
        <v>42</v>
      </c>
      <c r="E1404" s="103">
        <v>0.98672268865998225</v>
      </c>
      <c r="F1404" s="103">
        <v>677609</v>
      </c>
      <c r="G1404" s="103">
        <v>5</v>
      </c>
      <c r="H1404" t="s">
        <v>54</v>
      </c>
      <c r="I1404" s="103"/>
    </row>
    <row r="1405" spans="1:9" x14ac:dyDescent="0.35">
      <c r="A1405" t="s">
        <v>5579</v>
      </c>
      <c r="B1405" t="s">
        <v>51</v>
      </c>
      <c r="C1405" t="s">
        <v>5070</v>
      </c>
      <c r="D1405" t="s">
        <v>1767</v>
      </c>
      <c r="E1405" s="103">
        <v>0.97938563442872317</v>
      </c>
      <c r="F1405" s="103">
        <v>677609</v>
      </c>
      <c r="G1405" s="103">
        <v>5</v>
      </c>
      <c r="H1405" t="s">
        <v>54</v>
      </c>
      <c r="I1405" s="103"/>
    </row>
    <row r="1406" spans="1:9" x14ac:dyDescent="0.35">
      <c r="A1406" t="s">
        <v>5580</v>
      </c>
      <c r="B1406" t="s">
        <v>51</v>
      </c>
      <c r="C1406" t="s">
        <v>5070</v>
      </c>
      <c r="D1406" t="s">
        <v>1768</v>
      </c>
      <c r="E1406" s="103">
        <v>0.54117848514313205</v>
      </c>
      <c r="F1406" s="103">
        <v>677609</v>
      </c>
      <c r="G1406" s="103">
        <v>5</v>
      </c>
      <c r="H1406" t="s">
        <v>54</v>
      </c>
      <c r="I1406" s="103"/>
    </row>
    <row r="1407" spans="1:9" x14ac:dyDescent="0.35">
      <c r="A1407" t="s">
        <v>5581</v>
      </c>
      <c r="B1407" t="s">
        <v>51</v>
      </c>
      <c r="C1407" t="s">
        <v>5070</v>
      </c>
      <c r="D1407" t="s">
        <v>340</v>
      </c>
      <c r="E1407" s="103">
        <v>0.9711512607377325</v>
      </c>
      <c r="F1407" s="103">
        <v>677609</v>
      </c>
      <c r="G1407" s="103">
        <v>5</v>
      </c>
      <c r="H1407" t="s">
        <v>54</v>
      </c>
      <c r="I1407" s="103"/>
    </row>
    <row r="1408" spans="1:9" x14ac:dyDescent="0.35">
      <c r="A1408" t="s">
        <v>5582</v>
      </c>
      <c r="B1408" t="s">
        <v>51</v>
      </c>
      <c r="C1408" t="s">
        <v>5070</v>
      </c>
      <c r="D1408" t="s">
        <v>777</v>
      </c>
      <c r="E1408" s="103">
        <v>1.374379200517309</v>
      </c>
      <c r="F1408" s="103">
        <v>677609</v>
      </c>
      <c r="G1408" s="103">
        <v>5</v>
      </c>
      <c r="H1408" t="s">
        <v>54</v>
      </c>
      <c r="I1408" s="103"/>
    </row>
    <row r="1409" spans="1:9" x14ac:dyDescent="0.35">
      <c r="A1409" t="s">
        <v>5583</v>
      </c>
      <c r="B1409" t="s">
        <v>51</v>
      </c>
      <c r="C1409" t="s">
        <v>5070</v>
      </c>
      <c r="D1409" t="s">
        <v>776</v>
      </c>
      <c r="E1409" s="103">
        <v>3.2933945860715554</v>
      </c>
      <c r="F1409" s="103">
        <v>677609</v>
      </c>
      <c r="G1409" s="103">
        <v>5</v>
      </c>
      <c r="H1409" t="s">
        <v>54</v>
      </c>
      <c r="I1409" s="103"/>
    </row>
    <row r="1410" spans="1:9" x14ac:dyDescent="0.35">
      <c r="A1410" t="s">
        <v>5584</v>
      </c>
      <c r="B1410" t="s">
        <v>51</v>
      </c>
      <c r="C1410" t="s">
        <v>5071</v>
      </c>
      <c r="D1410" t="s">
        <v>40</v>
      </c>
      <c r="E1410" s="103">
        <v>1</v>
      </c>
      <c r="F1410" s="103">
        <v>677609</v>
      </c>
      <c r="G1410" s="103">
        <v>5</v>
      </c>
      <c r="H1410" t="s">
        <v>54</v>
      </c>
      <c r="I1410" s="103"/>
    </row>
    <row r="1411" spans="1:9" x14ac:dyDescent="0.35">
      <c r="A1411" t="s">
        <v>5585</v>
      </c>
      <c r="B1411" t="s">
        <v>51</v>
      </c>
      <c r="C1411" t="s">
        <v>5071</v>
      </c>
      <c r="D1411" t="s">
        <v>5070</v>
      </c>
      <c r="E1411" s="103">
        <v>1.0157588255352017</v>
      </c>
      <c r="F1411" s="103">
        <v>677609</v>
      </c>
      <c r="G1411" s="103">
        <v>5</v>
      </c>
      <c r="H1411" t="s">
        <v>54</v>
      </c>
      <c r="I1411" s="103"/>
    </row>
    <row r="1412" spans="1:9" x14ac:dyDescent="0.35">
      <c r="A1412" t="s">
        <v>5586</v>
      </c>
      <c r="B1412" t="s">
        <v>51</v>
      </c>
      <c r="C1412" t="s">
        <v>5071</v>
      </c>
      <c r="D1412" t="s">
        <v>5071</v>
      </c>
      <c r="E1412" s="103">
        <v>1</v>
      </c>
      <c r="F1412" s="103">
        <v>677609</v>
      </c>
      <c r="G1412" s="103">
        <v>5</v>
      </c>
      <c r="H1412" t="s">
        <v>54</v>
      </c>
      <c r="I1412" s="103"/>
    </row>
    <row r="1413" spans="1:9" x14ac:dyDescent="0.35">
      <c r="A1413" t="s">
        <v>5587</v>
      </c>
      <c r="B1413" t="s">
        <v>51</v>
      </c>
      <c r="C1413" t="s">
        <v>5071</v>
      </c>
      <c r="D1413" t="s">
        <v>5072</v>
      </c>
      <c r="E1413" s="103">
        <v>1.0154594314311043</v>
      </c>
      <c r="F1413" s="103">
        <v>677609</v>
      </c>
      <c r="G1413" s="103">
        <v>5</v>
      </c>
      <c r="H1413" t="s">
        <v>54</v>
      </c>
      <c r="I1413" s="103"/>
    </row>
    <row r="1414" spans="1:9" x14ac:dyDescent="0.35">
      <c r="A1414" t="s">
        <v>5588</v>
      </c>
      <c r="B1414" t="s">
        <v>51</v>
      </c>
      <c r="C1414" t="s">
        <v>5071</v>
      </c>
      <c r="D1414" t="s">
        <v>42</v>
      </c>
      <c r="E1414" s="103">
        <v>1.0022668453049457</v>
      </c>
      <c r="F1414" s="103">
        <v>677609</v>
      </c>
      <c r="G1414" s="103">
        <v>5</v>
      </c>
      <c r="H1414" t="s">
        <v>54</v>
      </c>
      <c r="I1414" s="103"/>
    </row>
    <row r="1415" spans="1:9" x14ac:dyDescent="0.35">
      <c r="A1415" t="s">
        <v>5589</v>
      </c>
      <c r="B1415" t="s">
        <v>51</v>
      </c>
      <c r="C1415" t="s">
        <v>5071</v>
      </c>
      <c r="D1415" t="s">
        <v>1767</v>
      </c>
      <c r="E1415" s="103">
        <v>0.99481200105218082</v>
      </c>
      <c r="F1415" s="103">
        <v>677609</v>
      </c>
      <c r="G1415" s="103">
        <v>5</v>
      </c>
      <c r="H1415" t="s">
        <v>54</v>
      </c>
      <c r="I1415" s="103"/>
    </row>
    <row r="1416" spans="1:9" x14ac:dyDescent="0.35">
      <c r="A1416" t="s">
        <v>5590</v>
      </c>
      <c r="B1416" t="s">
        <v>51</v>
      </c>
      <c r="C1416" t="s">
        <v>5071</v>
      </c>
      <c r="D1416" t="s">
        <v>1768</v>
      </c>
      <c r="E1416" s="103">
        <v>0.54835000749136054</v>
      </c>
      <c r="F1416" s="103">
        <v>677609</v>
      </c>
      <c r="G1416" s="103">
        <v>5</v>
      </c>
      <c r="H1416" t="s">
        <v>54</v>
      </c>
      <c r="I1416" s="103"/>
    </row>
    <row r="1417" spans="1:9" x14ac:dyDescent="0.35">
      <c r="A1417" t="s">
        <v>5591</v>
      </c>
      <c r="B1417" t="s">
        <v>51</v>
      </c>
      <c r="C1417" t="s">
        <v>5071</v>
      </c>
      <c r="D1417" t="s">
        <v>340</v>
      </c>
      <c r="E1417" s="103">
        <v>0.98656852494377456</v>
      </c>
      <c r="F1417" s="103">
        <v>677609</v>
      </c>
      <c r="G1417" s="103">
        <v>5</v>
      </c>
      <c r="H1417" t="s">
        <v>54</v>
      </c>
      <c r="I1417" s="103"/>
    </row>
    <row r="1418" spans="1:9" x14ac:dyDescent="0.35">
      <c r="A1418" t="s">
        <v>5592</v>
      </c>
      <c r="B1418" t="s">
        <v>51</v>
      </c>
      <c r="C1418" t="s">
        <v>5071</v>
      </c>
      <c r="D1418" t="s">
        <v>777</v>
      </c>
      <c r="E1418" s="103">
        <v>1.3940740124526481</v>
      </c>
      <c r="F1418" s="103">
        <v>677609</v>
      </c>
      <c r="G1418" s="103">
        <v>5</v>
      </c>
      <c r="H1418" t="s">
        <v>54</v>
      </c>
      <c r="I1418" s="103"/>
    </row>
    <row r="1419" spans="1:9" x14ac:dyDescent="0.35">
      <c r="A1419" t="s">
        <v>5593</v>
      </c>
      <c r="B1419" t="s">
        <v>51</v>
      </c>
      <c r="C1419" t="s">
        <v>5071</v>
      </c>
      <c r="D1419" t="s">
        <v>776</v>
      </c>
      <c r="E1419" s="103">
        <v>3.3419849068411094</v>
      </c>
      <c r="F1419" s="103">
        <v>677609</v>
      </c>
      <c r="G1419" s="103">
        <v>5</v>
      </c>
      <c r="H1419" t="s">
        <v>54</v>
      </c>
      <c r="I1419" s="103"/>
    </row>
    <row r="1420" spans="1:9" x14ac:dyDescent="0.35">
      <c r="A1420" t="s">
        <v>5597</v>
      </c>
      <c r="B1420" t="s">
        <v>51</v>
      </c>
      <c r="C1420" t="s">
        <v>5072</v>
      </c>
      <c r="D1420" t="s">
        <v>40</v>
      </c>
      <c r="E1420" s="103">
        <v>0.98570027818770822</v>
      </c>
      <c r="F1420" s="103">
        <v>677609</v>
      </c>
      <c r="G1420" s="103">
        <v>5</v>
      </c>
      <c r="H1420" t="s">
        <v>54</v>
      </c>
      <c r="I1420" s="103"/>
    </row>
    <row r="1421" spans="1:9" x14ac:dyDescent="0.35">
      <c r="A1421" t="s">
        <v>5598</v>
      </c>
      <c r="B1421" t="s">
        <v>51</v>
      </c>
      <c r="C1421" t="s">
        <v>5072</v>
      </c>
      <c r="D1421" t="s">
        <v>5070</v>
      </c>
      <c r="E1421" s="103">
        <v>1.0002987040068583</v>
      </c>
      <c r="F1421" s="103">
        <v>677609</v>
      </c>
      <c r="G1421" s="103">
        <v>5</v>
      </c>
      <c r="H1421" t="s">
        <v>54</v>
      </c>
      <c r="I1421" s="103"/>
    </row>
    <row r="1422" spans="1:9" x14ac:dyDescent="0.35">
      <c r="A1422" t="s">
        <v>5599</v>
      </c>
      <c r="B1422" t="s">
        <v>51</v>
      </c>
      <c r="C1422" t="s">
        <v>5072</v>
      </c>
      <c r="D1422" t="s">
        <v>5071</v>
      </c>
      <c r="E1422" s="103">
        <v>0.98570027818770822</v>
      </c>
      <c r="F1422" s="103">
        <v>677609</v>
      </c>
      <c r="G1422" s="103">
        <v>5</v>
      </c>
      <c r="H1422" t="s">
        <v>54</v>
      </c>
      <c r="I1422" s="103"/>
    </row>
    <row r="1423" spans="1:9" x14ac:dyDescent="0.35">
      <c r="A1423" t="s">
        <v>5600</v>
      </c>
      <c r="B1423" t="s">
        <v>51</v>
      </c>
      <c r="C1423" t="s">
        <v>5072</v>
      </c>
      <c r="D1423" t="s">
        <v>5072</v>
      </c>
      <c r="E1423" s="103">
        <v>1</v>
      </c>
      <c r="F1423" s="103">
        <v>677609</v>
      </c>
      <c r="G1423" s="103">
        <v>5</v>
      </c>
      <c r="H1423" t="s">
        <v>54</v>
      </c>
      <c r="I1423" s="103"/>
    </row>
    <row r="1424" spans="1:9" x14ac:dyDescent="0.35">
      <c r="A1424" t="s">
        <v>5601</v>
      </c>
      <c r="B1424" t="s">
        <v>51</v>
      </c>
      <c r="C1424" t="s">
        <v>5072</v>
      </c>
      <c r="D1424" t="s">
        <v>42</v>
      </c>
      <c r="E1424" s="103">
        <v>0.9870175687896281</v>
      </c>
      <c r="F1424" s="103">
        <v>677609</v>
      </c>
      <c r="G1424" s="103">
        <v>5</v>
      </c>
      <c r="H1424" t="s">
        <v>54</v>
      </c>
      <c r="I1424" s="103"/>
    </row>
    <row r="1425" spans="1:9" x14ac:dyDescent="0.35">
      <c r="A1425" t="s">
        <v>5602</v>
      </c>
      <c r="B1425" t="s">
        <v>51</v>
      </c>
      <c r="C1425" t="s">
        <v>5072</v>
      </c>
      <c r="D1425" t="s">
        <v>1767</v>
      </c>
      <c r="E1425" s="103">
        <v>0.97967881508907706</v>
      </c>
      <c r="F1425" s="103">
        <v>677609</v>
      </c>
      <c r="G1425" s="103">
        <v>5</v>
      </c>
      <c r="H1425" t="s">
        <v>54</v>
      </c>
      <c r="I1425" s="103"/>
    </row>
    <row r="1426" spans="1:9" x14ac:dyDescent="0.35">
      <c r="A1426" t="s">
        <v>5603</v>
      </c>
      <c r="B1426" t="s">
        <v>51</v>
      </c>
      <c r="C1426" t="s">
        <v>5072</v>
      </c>
      <c r="D1426" t="s">
        <v>1768</v>
      </c>
      <c r="E1426" s="103">
        <v>0.54132844821073522</v>
      </c>
      <c r="F1426" s="103">
        <v>677609</v>
      </c>
      <c r="G1426" s="103">
        <v>5</v>
      </c>
      <c r="H1426" t="s">
        <v>54</v>
      </c>
      <c r="I1426" s="103"/>
    </row>
    <row r="1427" spans="1:9" x14ac:dyDescent="0.35">
      <c r="A1427" t="s">
        <v>5604</v>
      </c>
      <c r="B1427" t="s">
        <v>51</v>
      </c>
      <c r="C1427" t="s">
        <v>5072</v>
      </c>
      <c r="D1427" t="s">
        <v>340</v>
      </c>
      <c r="E1427" s="103">
        <v>0.97144252504764061</v>
      </c>
      <c r="F1427" s="103">
        <v>677609</v>
      </c>
      <c r="G1427" s="103">
        <v>5</v>
      </c>
      <c r="H1427" t="s">
        <v>54</v>
      </c>
      <c r="I1427" s="103"/>
    </row>
    <row r="1428" spans="1:9" x14ac:dyDescent="0.35">
      <c r="A1428" t="s">
        <v>5605</v>
      </c>
      <c r="B1428" t="s">
        <v>51</v>
      </c>
      <c r="C1428" t="s">
        <v>5072</v>
      </c>
      <c r="D1428" t="s">
        <v>777</v>
      </c>
      <c r="E1428" s="103">
        <v>1.3748200144672358</v>
      </c>
      <c r="F1428" s="103">
        <v>677609</v>
      </c>
      <c r="G1428" s="103">
        <v>5</v>
      </c>
      <c r="H1428" t="s">
        <v>54</v>
      </c>
      <c r="I1428" s="103"/>
    </row>
    <row r="1429" spans="1:9" x14ac:dyDescent="0.35">
      <c r="A1429" t="s">
        <v>5606</v>
      </c>
      <c r="B1429" t="s">
        <v>51</v>
      </c>
      <c r="C1429" t="s">
        <v>5072</v>
      </c>
      <c r="D1429" t="s">
        <v>776</v>
      </c>
      <c r="E1429" s="103">
        <v>3.2944224270490183</v>
      </c>
      <c r="F1429" s="103">
        <v>677609</v>
      </c>
      <c r="G1429" s="103">
        <v>5</v>
      </c>
      <c r="H1429" t="s">
        <v>54</v>
      </c>
      <c r="I1429" s="103"/>
    </row>
    <row r="1430" spans="1:9" x14ac:dyDescent="0.35">
      <c r="A1430" t="s">
        <v>897</v>
      </c>
      <c r="B1430" t="s">
        <v>51</v>
      </c>
      <c r="C1430" t="s">
        <v>42</v>
      </c>
      <c r="D1430" t="s">
        <v>40</v>
      </c>
      <c r="E1430" s="103">
        <v>0.99908943977662978</v>
      </c>
      <c r="F1430" s="103">
        <v>677609</v>
      </c>
      <c r="G1430" s="103">
        <v>5</v>
      </c>
      <c r="H1430" t="s">
        <v>54</v>
      </c>
      <c r="I1430" s="103"/>
    </row>
    <row r="1431" spans="1:9" x14ac:dyDescent="0.35">
      <c r="A1431" t="s">
        <v>5607</v>
      </c>
      <c r="B1431" t="s">
        <v>51</v>
      </c>
      <c r="C1431" t="s">
        <v>42</v>
      </c>
      <c r="D1431" t="s">
        <v>5070</v>
      </c>
      <c r="E1431" s="103">
        <v>1.0138940758337889</v>
      </c>
      <c r="F1431" s="103">
        <v>677609</v>
      </c>
      <c r="G1431" s="103">
        <v>5</v>
      </c>
      <c r="H1431" t="s">
        <v>54</v>
      </c>
      <c r="I1431" s="103"/>
    </row>
    <row r="1432" spans="1:9" x14ac:dyDescent="0.35">
      <c r="A1432" t="s">
        <v>5608</v>
      </c>
      <c r="B1432" t="s">
        <v>51</v>
      </c>
      <c r="C1432" t="s">
        <v>42</v>
      </c>
      <c r="D1432" t="s">
        <v>5071</v>
      </c>
      <c r="E1432" s="103">
        <v>0.99908943977662978</v>
      </c>
      <c r="F1432" s="103">
        <v>677609</v>
      </c>
      <c r="G1432" s="103">
        <v>5</v>
      </c>
      <c r="H1432" t="s">
        <v>54</v>
      </c>
      <c r="I1432" s="103"/>
    </row>
    <row r="1433" spans="1:9" x14ac:dyDescent="0.35">
      <c r="A1433" t="s">
        <v>5609</v>
      </c>
      <c r="B1433" t="s">
        <v>51</v>
      </c>
      <c r="C1433" t="s">
        <v>42</v>
      </c>
      <c r="D1433" t="s">
        <v>5072</v>
      </c>
      <c r="E1433" s="103">
        <v>1.0135931590891656</v>
      </c>
      <c r="F1433" s="103">
        <v>677609</v>
      </c>
      <c r="G1433" s="103">
        <v>5</v>
      </c>
      <c r="H1433" t="s">
        <v>54</v>
      </c>
      <c r="I1433" s="103"/>
    </row>
    <row r="1434" spans="1:9" x14ac:dyDescent="0.35">
      <c r="A1434" t="s">
        <v>895</v>
      </c>
      <c r="B1434" t="s">
        <v>51</v>
      </c>
      <c r="C1434" t="s">
        <v>42</v>
      </c>
      <c r="D1434" t="s">
        <v>42</v>
      </c>
      <c r="E1434" s="103">
        <v>1</v>
      </c>
      <c r="F1434" s="103">
        <v>677609</v>
      </c>
      <c r="G1434" s="103">
        <v>5</v>
      </c>
      <c r="H1434" t="s">
        <v>54</v>
      </c>
      <c r="I1434" s="103"/>
    </row>
    <row r="1435" spans="1:9" x14ac:dyDescent="0.35">
      <c r="A1435" t="s">
        <v>1925</v>
      </c>
      <c r="B1435" t="s">
        <v>51</v>
      </c>
      <c r="C1435" t="s">
        <v>42</v>
      </c>
      <c r="D1435" t="s">
        <v>1767</v>
      </c>
      <c r="E1435" s="103">
        <v>0.99253436659404226</v>
      </c>
      <c r="F1435" s="103">
        <v>677609</v>
      </c>
      <c r="G1435" s="103">
        <v>5</v>
      </c>
      <c r="H1435" t="s">
        <v>54</v>
      </c>
      <c r="I1435" s="103"/>
    </row>
    <row r="1436" spans="1:9" x14ac:dyDescent="0.35">
      <c r="A1436" t="s">
        <v>1926</v>
      </c>
      <c r="B1436" t="s">
        <v>51</v>
      </c>
      <c r="C1436" t="s">
        <v>42</v>
      </c>
      <c r="D1436" t="s">
        <v>1768</v>
      </c>
      <c r="E1436" s="103">
        <v>0.5468498981364569</v>
      </c>
      <c r="F1436" s="103">
        <v>677609</v>
      </c>
      <c r="G1436" s="103">
        <v>5</v>
      </c>
      <c r="H1436" t="s">
        <v>54</v>
      </c>
      <c r="I1436" s="103"/>
    </row>
    <row r="1437" spans="1:9" x14ac:dyDescent="0.35">
      <c r="A1437" t="s">
        <v>896</v>
      </c>
      <c r="B1437" t="s">
        <v>51</v>
      </c>
      <c r="C1437" t="s">
        <v>42</v>
      </c>
      <c r="D1437" t="s">
        <v>340</v>
      </c>
      <c r="E1437" s="103">
        <v>0.9846000084156209</v>
      </c>
      <c r="F1437" s="103">
        <v>677609</v>
      </c>
      <c r="G1437" s="103">
        <v>5</v>
      </c>
      <c r="H1437" t="s">
        <v>54</v>
      </c>
      <c r="I1437" s="103"/>
    </row>
    <row r="1438" spans="1:9" x14ac:dyDescent="0.35">
      <c r="A1438" t="s">
        <v>572</v>
      </c>
      <c r="B1438" t="s">
        <v>51</v>
      </c>
      <c r="C1438" t="s">
        <v>42</v>
      </c>
      <c r="D1438" t="s">
        <v>777</v>
      </c>
      <c r="E1438" s="103">
        <v>1.3932643085838998</v>
      </c>
      <c r="F1438" s="103">
        <v>677609</v>
      </c>
      <c r="G1438" s="103">
        <v>5</v>
      </c>
      <c r="H1438" t="s">
        <v>54</v>
      </c>
      <c r="I1438" s="103"/>
    </row>
    <row r="1439" spans="1:9" x14ac:dyDescent="0.35">
      <c r="A1439" t="s">
        <v>576</v>
      </c>
      <c r="B1439" t="s">
        <v>51</v>
      </c>
      <c r="C1439" t="s">
        <v>42</v>
      </c>
      <c r="D1439" t="s">
        <v>776</v>
      </c>
      <c r="E1439" s="103">
        <v>3.3390111751949711</v>
      </c>
      <c r="F1439" s="103">
        <v>677609</v>
      </c>
      <c r="G1439" s="103">
        <v>5</v>
      </c>
      <c r="H1439" t="s">
        <v>54</v>
      </c>
      <c r="I1439" s="103"/>
    </row>
    <row r="1440" spans="1:9" x14ac:dyDescent="0.35">
      <c r="A1440" t="s">
        <v>1927</v>
      </c>
      <c r="B1440" t="s">
        <v>51</v>
      </c>
      <c r="C1440" t="s">
        <v>1767</v>
      </c>
      <c r="D1440" t="s">
        <v>40</v>
      </c>
      <c r="E1440" s="103">
        <v>1.0068561802215279</v>
      </c>
      <c r="F1440" s="103">
        <v>677609</v>
      </c>
      <c r="G1440" s="103">
        <v>5</v>
      </c>
      <c r="H1440" t="s">
        <v>54</v>
      </c>
      <c r="I1440" s="103"/>
    </row>
    <row r="1441" spans="1:9" x14ac:dyDescent="0.35">
      <c r="A1441" t="s">
        <v>5610</v>
      </c>
      <c r="B1441" t="s">
        <v>51</v>
      </c>
      <c r="C1441" t="s">
        <v>1767</v>
      </c>
      <c r="D1441" t="s">
        <v>5070</v>
      </c>
      <c r="E1441" s="103">
        <v>1.0217777211728807</v>
      </c>
      <c r="F1441" s="103">
        <v>677609</v>
      </c>
      <c r="G1441" s="103">
        <v>5</v>
      </c>
      <c r="H1441" t="s">
        <v>54</v>
      </c>
      <c r="I1441" s="103"/>
    </row>
    <row r="1442" spans="1:9" x14ac:dyDescent="0.35">
      <c r="A1442" t="s">
        <v>5611</v>
      </c>
      <c r="B1442" t="s">
        <v>51</v>
      </c>
      <c r="C1442" t="s">
        <v>1767</v>
      </c>
      <c r="D1442" t="s">
        <v>5071</v>
      </c>
      <c r="E1442" s="103">
        <v>1.0068561802215279</v>
      </c>
      <c r="F1442" s="103">
        <v>677609</v>
      </c>
      <c r="G1442" s="103">
        <v>5</v>
      </c>
      <c r="H1442" t="s">
        <v>54</v>
      </c>
      <c r="I1442" s="103"/>
    </row>
    <row r="1443" spans="1:9" x14ac:dyDescent="0.35">
      <c r="A1443" t="s">
        <v>5612</v>
      </c>
      <c r="B1443" t="s">
        <v>51</v>
      </c>
      <c r="C1443" t="s">
        <v>1767</v>
      </c>
      <c r="D1443" t="s">
        <v>5072</v>
      </c>
      <c r="E1443" s="103">
        <v>1.0214750480089392</v>
      </c>
      <c r="F1443" s="103">
        <v>677609</v>
      </c>
      <c r="G1443" s="103">
        <v>5</v>
      </c>
      <c r="H1443" t="s">
        <v>54</v>
      </c>
      <c r="I1443" s="103"/>
    </row>
    <row r="1444" spans="1:9" x14ac:dyDescent="0.35">
      <c r="A1444" t="s">
        <v>1928</v>
      </c>
      <c r="B1444" t="s">
        <v>51</v>
      </c>
      <c r="C1444" t="s">
        <v>1767</v>
      </c>
      <c r="D1444" t="s">
        <v>42</v>
      </c>
      <c r="E1444" s="103">
        <v>1.0077454040031166</v>
      </c>
      <c r="F1444" s="103">
        <v>677609</v>
      </c>
      <c r="G1444" s="103">
        <v>5</v>
      </c>
      <c r="H1444" t="s">
        <v>54</v>
      </c>
      <c r="I1444" s="103"/>
    </row>
    <row r="1445" spans="1:9" x14ac:dyDescent="0.35">
      <c r="A1445" t="s">
        <v>1929</v>
      </c>
      <c r="B1445" t="s">
        <v>51</v>
      </c>
      <c r="C1445" t="s">
        <v>1767</v>
      </c>
      <c r="D1445" t="s">
        <v>1767</v>
      </c>
      <c r="E1445" s="103">
        <v>1</v>
      </c>
      <c r="F1445" s="103">
        <v>677609</v>
      </c>
      <c r="G1445" s="103">
        <v>5</v>
      </c>
      <c r="H1445" t="s">
        <v>54</v>
      </c>
      <c r="I1445" s="103"/>
    </row>
    <row r="1446" spans="1:9" x14ac:dyDescent="0.35">
      <c r="A1446" t="s">
        <v>1930</v>
      </c>
      <c r="B1446" t="s">
        <v>51</v>
      </c>
      <c r="C1446" t="s">
        <v>1767</v>
      </c>
      <c r="D1446" t="s">
        <v>1768</v>
      </c>
      <c r="E1446" s="103">
        <v>0.55016203135643116</v>
      </c>
      <c r="F1446" s="103">
        <v>677609</v>
      </c>
      <c r="G1446" s="103">
        <v>5</v>
      </c>
      <c r="H1446" t="s">
        <v>54</v>
      </c>
      <c r="I1446" s="103"/>
    </row>
    <row r="1447" spans="1:9" x14ac:dyDescent="0.35">
      <c r="A1447" t="s">
        <v>1931</v>
      </c>
      <c r="B1447" t="s">
        <v>51</v>
      </c>
      <c r="C1447" t="s">
        <v>1767</v>
      </c>
      <c r="D1447" t="s">
        <v>340</v>
      </c>
      <c r="E1447" s="103">
        <v>0.99233530382893431</v>
      </c>
      <c r="F1447" s="103">
        <v>677609</v>
      </c>
      <c r="G1447" s="103">
        <v>5</v>
      </c>
      <c r="H1447" t="s">
        <v>54</v>
      </c>
      <c r="I1447" s="103"/>
    </row>
    <row r="1448" spans="1:9" x14ac:dyDescent="0.35">
      <c r="A1448" t="s">
        <v>1932</v>
      </c>
      <c r="B1448" t="s">
        <v>51</v>
      </c>
      <c r="C1448" t="s">
        <v>1767</v>
      </c>
      <c r="D1448" t="s">
        <v>777</v>
      </c>
      <c r="E1448" s="103">
        <v>1.402916160967318</v>
      </c>
      <c r="F1448" s="103">
        <v>677609</v>
      </c>
      <c r="G1448" s="103">
        <v>5</v>
      </c>
      <c r="H1448" t="s">
        <v>54</v>
      </c>
      <c r="I1448" s="103"/>
    </row>
    <row r="1449" spans="1:9" x14ac:dyDescent="0.35">
      <c r="A1449" t="s">
        <v>1933</v>
      </c>
      <c r="B1449" t="s">
        <v>51</v>
      </c>
      <c r="C1449" t="s">
        <v>1767</v>
      </c>
      <c r="D1449" t="s">
        <v>776</v>
      </c>
      <c r="E1449" s="103">
        <v>3.3642265223446479</v>
      </c>
      <c r="F1449" s="103">
        <v>677609</v>
      </c>
      <c r="G1449" s="103">
        <v>5</v>
      </c>
      <c r="H1449" t="s">
        <v>54</v>
      </c>
      <c r="I1449" s="103"/>
    </row>
    <row r="1450" spans="1:9" x14ac:dyDescent="0.35">
      <c r="A1450" t="s">
        <v>1934</v>
      </c>
      <c r="B1450" t="s">
        <v>51</v>
      </c>
      <c r="C1450" t="s">
        <v>1768</v>
      </c>
      <c r="D1450" t="s">
        <v>40</v>
      </c>
      <c r="E1450" s="103">
        <v>2.033865833772226</v>
      </c>
      <c r="F1450" s="103">
        <v>677609</v>
      </c>
      <c r="G1450" s="103">
        <v>5</v>
      </c>
      <c r="H1450" t="s">
        <v>54</v>
      </c>
      <c r="I1450" s="103"/>
    </row>
    <row r="1451" spans="1:9" x14ac:dyDescent="0.35">
      <c r="A1451" t="s">
        <v>5613</v>
      </c>
      <c r="B1451" t="s">
        <v>51</v>
      </c>
      <c r="C1451" t="s">
        <v>1768</v>
      </c>
      <c r="D1451" t="s">
        <v>5070</v>
      </c>
      <c r="E1451" s="103">
        <v>2.0691300445566196</v>
      </c>
      <c r="F1451" s="103">
        <v>677609</v>
      </c>
      <c r="G1451" s="103">
        <v>5</v>
      </c>
      <c r="H1451" t="s">
        <v>54</v>
      </c>
      <c r="I1451" s="103"/>
    </row>
    <row r="1452" spans="1:9" x14ac:dyDescent="0.35">
      <c r="A1452" t="s">
        <v>5614</v>
      </c>
      <c r="B1452" t="s">
        <v>51</v>
      </c>
      <c r="C1452" t="s">
        <v>1768</v>
      </c>
      <c r="D1452" t="s">
        <v>5071</v>
      </c>
      <c r="E1452" s="103">
        <v>2.033865833772226</v>
      </c>
      <c r="F1452" s="103">
        <v>677609</v>
      </c>
      <c r="G1452" s="103">
        <v>5</v>
      </c>
      <c r="H1452" t="s">
        <v>54</v>
      </c>
      <c r="I1452" s="103"/>
    </row>
    <row r="1453" spans="1:9" x14ac:dyDescent="0.35">
      <c r="A1453" t="s">
        <v>5615</v>
      </c>
      <c r="B1453" t="s">
        <v>51</v>
      </c>
      <c r="C1453" t="s">
        <v>1768</v>
      </c>
      <c r="D1453" t="s">
        <v>5072</v>
      </c>
      <c r="E1453" s="103">
        <v>2.0684786861632638</v>
      </c>
      <c r="F1453" s="103">
        <v>677609</v>
      </c>
      <c r="G1453" s="103">
        <v>5</v>
      </c>
      <c r="H1453" t="s">
        <v>54</v>
      </c>
      <c r="I1453" s="103"/>
    </row>
    <row r="1454" spans="1:9" x14ac:dyDescent="0.35">
      <c r="A1454" t="s">
        <v>1935</v>
      </c>
      <c r="B1454" t="s">
        <v>51</v>
      </c>
      <c r="C1454" t="s">
        <v>1768</v>
      </c>
      <c r="D1454" t="s">
        <v>42</v>
      </c>
      <c r="E1454" s="103">
        <v>2.0338283019688941</v>
      </c>
      <c r="F1454" s="103">
        <v>677609</v>
      </c>
      <c r="G1454" s="103">
        <v>5</v>
      </c>
      <c r="H1454" t="s">
        <v>54</v>
      </c>
      <c r="I1454" s="103"/>
    </row>
    <row r="1455" spans="1:9" x14ac:dyDescent="0.35">
      <c r="A1455" t="s">
        <v>1936</v>
      </c>
      <c r="B1455" t="s">
        <v>51</v>
      </c>
      <c r="C1455" t="s">
        <v>1768</v>
      </c>
      <c r="D1455" t="s">
        <v>1767</v>
      </c>
      <c r="E1455" s="103">
        <v>2.014365745436788</v>
      </c>
      <c r="F1455" s="103">
        <v>677609</v>
      </c>
      <c r="G1455" s="103">
        <v>5</v>
      </c>
      <c r="H1455" t="s">
        <v>54</v>
      </c>
      <c r="I1455" s="103"/>
    </row>
    <row r="1456" spans="1:9" x14ac:dyDescent="0.35">
      <c r="A1456" t="s">
        <v>1937</v>
      </c>
      <c r="B1456" t="s">
        <v>51</v>
      </c>
      <c r="C1456" t="s">
        <v>1768</v>
      </c>
      <c r="D1456" t="s">
        <v>1768</v>
      </c>
      <c r="E1456" s="103">
        <v>1</v>
      </c>
      <c r="F1456" s="103">
        <v>677609</v>
      </c>
      <c r="G1456" s="103">
        <v>5</v>
      </c>
      <c r="H1456" t="s">
        <v>54</v>
      </c>
      <c r="I1456" s="103"/>
    </row>
    <row r="1457" spans="1:9" x14ac:dyDescent="0.35">
      <c r="A1457" t="s">
        <v>1938</v>
      </c>
      <c r="B1457" t="s">
        <v>51</v>
      </c>
      <c r="C1457" t="s">
        <v>1768</v>
      </c>
      <c r="D1457" t="s">
        <v>340</v>
      </c>
      <c r="E1457" s="103">
        <v>2.0131144158540768</v>
      </c>
      <c r="F1457" s="103">
        <v>677609</v>
      </c>
      <c r="G1457" s="103">
        <v>5</v>
      </c>
      <c r="H1457" t="s">
        <v>54</v>
      </c>
      <c r="I1457" s="103"/>
    </row>
    <row r="1458" spans="1:9" x14ac:dyDescent="0.35">
      <c r="A1458" t="s">
        <v>1939</v>
      </c>
      <c r="B1458" t="s">
        <v>51</v>
      </c>
      <c r="C1458" t="s">
        <v>1768</v>
      </c>
      <c r="D1458" t="s">
        <v>777</v>
      </c>
      <c r="E1458" s="103">
        <v>2.8160790772944506</v>
      </c>
      <c r="F1458" s="103">
        <v>677609</v>
      </c>
      <c r="G1458" s="103">
        <v>5</v>
      </c>
      <c r="H1458" t="s">
        <v>54</v>
      </c>
      <c r="I1458" s="103"/>
    </row>
    <row r="1459" spans="1:9" x14ac:dyDescent="0.35">
      <c r="A1459" t="s">
        <v>1940</v>
      </c>
      <c r="B1459" t="s">
        <v>51</v>
      </c>
      <c r="C1459" t="s">
        <v>1768</v>
      </c>
      <c r="D1459" t="s">
        <v>776</v>
      </c>
      <c r="E1459" s="103">
        <v>6.7844881894945752</v>
      </c>
      <c r="F1459" s="103">
        <v>677609</v>
      </c>
      <c r="G1459" s="103">
        <v>5</v>
      </c>
      <c r="H1459" t="s">
        <v>54</v>
      </c>
      <c r="I1459" s="103"/>
    </row>
    <row r="1460" spans="1:9" x14ac:dyDescent="0.35">
      <c r="A1460" t="s">
        <v>1176</v>
      </c>
      <c r="B1460" t="s">
        <v>51</v>
      </c>
      <c r="C1460" t="s">
        <v>58</v>
      </c>
      <c r="D1460" t="s">
        <v>40</v>
      </c>
      <c r="E1460" s="103">
        <v>6.198264781016781E-3</v>
      </c>
      <c r="F1460" s="103">
        <v>677609</v>
      </c>
      <c r="G1460" s="103">
        <v>5</v>
      </c>
      <c r="H1460" t="s">
        <v>54</v>
      </c>
      <c r="I1460" s="103"/>
    </row>
    <row r="1461" spans="1:9" x14ac:dyDescent="0.35">
      <c r="A1461" t="s">
        <v>5594</v>
      </c>
      <c r="B1461" t="s">
        <v>51</v>
      </c>
      <c r="C1461" t="s">
        <v>58</v>
      </c>
      <c r="D1461" t="s">
        <v>5070</v>
      </c>
      <c r="E1461" s="103">
        <v>6.198264781016781E-3</v>
      </c>
      <c r="F1461" s="103">
        <v>677609</v>
      </c>
      <c r="G1461" s="103">
        <v>5</v>
      </c>
      <c r="H1461" t="s">
        <v>54</v>
      </c>
      <c r="I1461" s="103"/>
    </row>
    <row r="1462" spans="1:9" x14ac:dyDescent="0.35">
      <c r="A1462" t="s">
        <v>5595</v>
      </c>
      <c r="B1462" t="s">
        <v>51</v>
      </c>
      <c r="C1462" t="s">
        <v>58</v>
      </c>
      <c r="D1462" t="s">
        <v>5071</v>
      </c>
      <c r="E1462" s="103">
        <v>6.198264781016781E-3</v>
      </c>
      <c r="F1462" s="103">
        <v>677609</v>
      </c>
      <c r="G1462" s="103">
        <v>5</v>
      </c>
      <c r="H1462" t="s">
        <v>54</v>
      </c>
      <c r="I1462" s="103"/>
    </row>
    <row r="1463" spans="1:9" x14ac:dyDescent="0.35">
      <c r="A1463" t="s">
        <v>5596</v>
      </c>
      <c r="B1463" t="s">
        <v>51</v>
      </c>
      <c r="C1463" t="s">
        <v>58</v>
      </c>
      <c r="D1463" t="s">
        <v>5072</v>
      </c>
      <c r="E1463" s="103">
        <v>6.198264781016781E-3</v>
      </c>
      <c r="F1463" s="103">
        <v>677609</v>
      </c>
      <c r="G1463" s="103">
        <v>5</v>
      </c>
      <c r="H1463" t="s">
        <v>54</v>
      </c>
      <c r="I1463" s="103"/>
    </row>
    <row r="1464" spans="1:9" x14ac:dyDescent="0.35">
      <c r="A1464" t="s">
        <v>1177</v>
      </c>
      <c r="B1464" t="s">
        <v>51</v>
      </c>
      <c r="C1464" t="s">
        <v>58</v>
      </c>
      <c r="D1464" t="s">
        <v>42</v>
      </c>
      <c r="E1464" s="103">
        <v>6.198264781016781E-3</v>
      </c>
      <c r="F1464" s="103">
        <v>677609</v>
      </c>
      <c r="G1464" s="103">
        <v>5</v>
      </c>
      <c r="H1464" t="s">
        <v>54</v>
      </c>
      <c r="I1464" s="103"/>
    </row>
    <row r="1465" spans="1:9" x14ac:dyDescent="0.35">
      <c r="A1465" t="s">
        <v>1945</v>
      </c>
      <c r="B1465" t="s">
        <v>51</v>
      </c>
      <c r="C1465" t="s">
        <v>58</v>
      </c>
      <c r="D1465" t="s">
        <v>1767</v>
      </c>
      <c r="E1465" s="103">
        <v>6.198264781016781E-3</v>
      </c>
      <c r="F1465" s="103">
        <v>677609</v>
      </c>
      <c r="G1465" s="103">
        <v>5</v>
      </c>
      <c r="H1465" t="s">
        <v>54</v>
      </c>
      <c r="I1465" s="103"/>
    </row>
    <row r="1466" spans="1:9" x14ac:dyDescent="0.35">
      <c r="A1466" t="s">
        <v>1946</v>
      </c>
      <c r="B1466" t="s">
        <v>51</v>
      </c>
      <c r="C1466" t="s">
        <v>58</v>
      </c>
      <c r="D1466" t="s">
        <v>1768</v>
      </c>
      <c r="E1466" s="103">
        <v>6.198264781016781E-3</v>
      </c>
      <c r="F1466" s="103">
        <v>677609</v>
      </c>
      <c r="G1466" s="103">
        <v>5</v>
      </c>
      <c r="H1466" t="s">
        <v>54</v>
      </c>
      <c r="I1466" s="103"/>
    </row>
    <row r="1467" spans="1:9" x14ac:dyDescent="0.35">
      <c r="A1467" t="s">
        <v>1178</v>
      </c>
      <c r="B1467" t="s">
        <v>51</v>
      </c>
      <c r="C1467" t="s">
        <v>58</v>
      </c>
      <c r="D1467" t="s">
        <v>340</v>
      </c>
      <c r="E1467" s="103">
        <v>2.9672544164442038E-4</v>
      </c>
      <c r="F1467" s="103">
        <v>677609</v>
      </c>
      <c r="G1467" s="103">
        <v>5</v>
      </c>
      <c r="H1467" t="s">
        <v>54</v>
      </c>
      <c r="I1467" s="103"/>
    </row>
    <row r="1468" spans="1:9" x14ac:dyDescent="0.35">
      <c r="A1468" t="s">
        <v>1179</v>
      </c>
      <c r="B1468" t="s">
        <v>51</v>
      </c>
      <c r="C1468" t="s">
        <v>58</v>
      </c>
      <c r="D1468" t="s">
        <v>777</v>
      </c>
      <c r="E1468" s="103">
        <v>7.3727485383400411E-3</v>
      </c>
      <c r="F1468" s="103">
        <v>677609</v>
      </c>
      <c r="G1468" s="103">
        <v>5</v>
      </c>
      <c r="H1468" t="s">
        <v>54</v>
      </c>
      <c r="I1468" s="103"/>
    </row>
    <row r="1469" spans="1:9" x14ac:dyDescent="0.35">
      <c r="A1469" t="s">
        <v>1180</v>
      </c>
      <c r="B1469" t="s">
        <v>51</v>
      </c>
      <c r="C1469" t="s">
        <v>58</v>
      </c>
      <c r="D1469" t="s">
        <v>776</v>
      </c>
      <c r="E1469" s="103">
        <v>1.9774309668689281E-2</v>
      </c>
      <c r="F1469" s="103">
        <v>677609</v>
      </c>
      <c r="G1469" s="103">
        <v>5</v>
      </c>
      <c r="H1469" t="s">
        <v>54</v>
      </c>
      <c r="I1469" s="103"/>
    </row>
    <row r="1470" spans="1:9" x14ac:dyDescent="0.35">
      <c r="A1470" t="s">
        <v>900</v>
      </c>
      <c r="B1470" t="s">
        <v>51</v>
      </c>
      <c r="C1470" t="s">
        <v>340</v>
      </c>
      <c r="D1470" t="s">
        <v>40</v>
      </c>
      <c r="E1470" s="103">
        <v>1.0273022886478935</v>
      </c>
      <c r="F1470" s="103">
        <v>677609</v>
      </c>
      <c r="G1470" s="103">
        <v>5</v>
      </c>
      <c r="H1470" t="s">
        <v>54</v>
      </c>
      <c r="I1470" s="103"/>
    </row>
    <row r="1471" spans="1:9" x14ac:dyDescent="0.35">
      <c r="A1471" t="s">
        <v>5616</v>
      </c>
      <c r="B1471" t="s">
        <v>51</v>
      </c>
      <c r="C1471" t="s">
        <v>340</v>
      </c>
      <c r="D1471" t="s">
        <v>5070</v>
      </c>
      <c r="E1471" s="103">
        <v>1.0422685824322824</v>
      </c>
      <c r="F1471" s="103">
        <v>677609</v>
      </c>
      <c r="G1471" s="103">
        <v>5</v>
      </c>
      <c r="H1471" t="s">
        <v>54</v>
      </c>
      <c r="I1471" s="103"/>
    </row>
    <row r="1472" spans="1:9" x14ac:dyDescent="0.35">
      <c r="A1472" t="s">
        <v>5617</v>
      </c>
      <c r="B1472" t="s">
        <v>51</v>
      </c>
      <c r="C1472" t="s">
        <v>340</v>
      </c>
      <c r="D1472" t="s">
        <v>5071</v>
      </c>
      <c r="E1472" s="103">
        <v>1.0273022886478935</v>
      </c>
      <c r="F1472" s="103">
        <v>677609</v>
      </c>
      <c r="G1472" s="103">
        <v>5</v>
      </c>
      <c r="H1472" t="s">
        <v>54</v>
      </c>
      <c r="I1472" s="103"/>
    </row>
    <row r="1473" spans="1:9" x14ac:dyDescent="0.35">
      <c r="A1473" t="s">
        <v>5618</v>
      </c>
      <c r="B1473" t="s">
        <v>51</v>
      </c>
      <c r="C1473" t="s">
        <v>340</v>
      </c>
      <c r="D1473" t="s">
        <v>5072</v>
      </c>
      <c r="E1473" s="103">
        <v>1.0419629965296753</v>
      </c>
      <c r="F1473" s="103">
        <v>677609</v>
      </c>
      <c r="G1473" s="103">
        <v>5</v>
      </c>
      <c r="H1473" t="s">
        <v>54</v>
      </c>
      <c r="I1473" s="103"/>
    </row>
    <row r="1474" spans="1:9" x14ac:dyDescent="0.35">
      <c r="A1474" t="s">
        <v>898</v>
      </c>
      <c r="B1474" t="s">
        <v>51</v>
      </c>
      <c r="C1474" t="s">
        <v>340</v>
      </c>
      <c r="D1474" t="s">
        <v>42</v>
      </c>
      <c r="E1474" s="103">
        <v>1.028506526242235</v>
      </c>
      <c r="F1474" s="103">
        <v>677609</v>
      </c>
      <c r="G1474" s="103">
        <v>5</v>
      </c>
      <c r="H1474" t="s">
        <v>54</v>
      </c>
      <c r="I1474" s="103"/>
    </row>
    <row r="1475" spans="1:9" x14ac:dyDescent="0.35">
      <c r="A1475" t="s">
        <v>1941</v>
      </c>
      <c r="B1475" t="s">
        <v>51</v>
      </c>
      <c r="C1475" t="s">
        <v>340</v>
      </c>
      <c r="D1475" t="s">
        <v>1767</v>
      </c>
      <c r="E1475" s="103">
        <v>1.0210111677753395</v>
      </c>
      <c r="F1475" s="103">
        <v>677609</v>
      </c>
      <c r="G1475" s="103">
        <v>5</v>
      </c>
      <c r="H1475" t="s">
        <v>54</v>
      </c>
      <c r="I1475" s="103"/>
    </row>
    <row r="1476" spans="1:9" x14ac:dyDescent="0.35">
      <c r="A1476" t="s">
        <v>1942</v>
      </c>
      <c r="B1476" t="s">
        <v>51</v>
      </c>
      <c r="C1476" t="s">
        <v>340</v>
      </c>
      <c r="D1476" t="s">
        <v>1768</v>
      </c>
      <c r="E1476" s="103">
        <v>0.56864206010069362</v>
      </c>
      <c r="F1476" s="103">
        <v>677609</v>
      </c>
      <c r="G1476" s="103">
        <v>5</v>
      </c>
      <c r="H1476" t="s">
        <v>54</v>
      </c>
      <c r="I1476" s="103"/>
    </row>
    <row r="1477" spans="1:9" x14ac:dyDescent="0.35">
      <c r="A1477" t="s">
        <v>899</v>
      </c>
      <c r="B1477" t="s">
        <v>51</v>
      </c>
      <c r="C1477" t="s">
        <v>340</v>
      </c>
      <c r="D1477" t="s">
        <v>340</v>
      </c>
      <c r="E1477" s="103">
        <v>1</v>
      </c>
      <c r="F1477" s="103">
        <v>677609</v>
      </c>
      <c r="G1477" s="103">
        <v>5</v>
      </c>
      <c r="H1477" t="s">
        <v>54</v>
      </c>
      <c r="I1477" s="103"/>
    </row>
    <row r="1478" spans="1:9" x14ac:dyDescent="0.35">
      <c r="A1478" t="s">
        <v>580</v>
      </c>
      <c r="B1478" t="s">
        <v>51</v>
      </c>
      <c r="C1478" t="s">
        <v>340</v>
      </c>
      <c r="D1478" t="s">
        <v>777</v>
      </c>
      <c r="E1478" s="103">
        <v>1.4309680392797921</v>
      </c>
      <c r="F1478" s="103">
        <v>677609</v>
      </c>
      <c r="G1478" s="103">
        <v>5</v>
      </c>
      <c r="H1478" t="s">
        <v>54</v>
      </c>
      <c r="I1478" s="103"/>
    </row>
    <row r="1479" spans="1:9" x14ac:dyDescent="0.35">
      <c r="A1479" t="s">
        <v>584</v>
      </c>
      <c r="B1479" t="s">
        <v>51</v>
      </c>
      <c r="C1479" t="s">
        <v>340</v>
      </c>
      <c r="D1479" t="s">
        <v>776</v>
      </c>
      <c r="E1479" s="103">
        <v>3.4313875215576046</v>
      </c>
      <c r="F1479" s="103">
        <v>677609</v>
      </c>
      <c r="G1479" s="103">
        <v>5</v>
      </c>
      <c r="H1479" t="s">
        <v>54</v>
      </c>
      <c r="I1479" s="103"/>
    </row>
    <row r="1480" spans="1:9" x14ac:dyDescent="0.35">
      <c r="A1480" t="s">
        <v>903</v>
      </c>
      <c r="B1480" t="s">
        <v>51</v>
      </c>
      <c r="C1480" t="s">
        <v>353</v>
      </c>
      <c r="D1480" t="s">
        <v>40</v>
      </c>
      <c r="E1480" s="103">
        <v>1.4299721812291845E-2</v>
      </c>
      <c r="F1480" s="103">
        <v>677609</v>
      </c>
      <c r="G1480" s="103">
        <v>5</v>
      </c>
      <c r="H1480" t="s">
        <v>54</v>
      </c>
      <c r="I1480" s="103"/>
    </row>
    <row r="1481" spans="1:9" x14ac:dyDescent="0.35">
      <c r="A1481" t="s">
        <v>5619</v>
      </c>
      <c r="B1481" t="s">
        <v>51</v>
      </c>
      <c r="C1481" t="s">
        <v>353</v>
      </c>
      <c r="D1481" t="s">
        <v>5070</v>
      </c>
      <c r="E1481" s="103">
        <v>1.5460121528343399E-2</v>
      </c>
      <c r="F1481" s="103">
        <v>677609</v>
      </c>
      <c r="G1481" s="103">
        <v>5</v>
      </c>
      <c r="H1481" t="s">
        <v>54</v>
      </c>
      <c r="I1481" s="103"/>
    </row>
    <row r="1482" spans="1:9" x14ac:dyDescent="0.35">
      <c r="A1482" t="s">
        <v>5620</v>
      </c>
      <c r="B1482" t="s">
        <v>51</v>
      </c>
      <c r="C1482" t="s">
        <v>353</v>
      </c>
      <c r="D1482" t="s">
        <v>5071</v>
      </c>
      <c r="E1482" s="103">
        <v>1.4299721812291845E-2</v>
      </c>
      <c r="F1482" s="103">
        <v>677609</v>
      </c>
      <c r="G1482" s="103">
        <v>5</v>
      </c>
      <c r="H1482" t="s">
        <v>54</v>
      </c>
      <c r="I1482" s="103"/>
    </row>
    <row r="1483" spans="1:9" x14ac:dyDescent="0.35">
      <c r="A1483" t="s">
        <v>5621</v>
      </c>
      <c r="B1483" t="s">
        <v>51</v>
      </c>
      <c r="C1483" t="s">
        <v>353</v>
      </c>
      <c r="D1483" t="s">
        <v>5072</v>
      </c>
      <c r="E1483" s="103">
        <v>1.5459431431104341E-2</v>
      </c>
      <c r="F1483" s="103">
        <v>677609</v>
      </c>
      <c r="G1483" s="103">
        <v>5</v>
      </c>
      <c r="H1483" t="s">
        <v>54</v>
      </c>
      <c r="I1483" s="103"/>
    </row>
    <row r="1484" spans="1:9" x14ac:dyDescent="0.35">
      <c r="A1484" t="s">
        <v>901</v>
      </c>
      <c r="B1484" t="s">
        <v>51</v>
      </c>
      <c r="C1484" t="s">
        <v>353</v>
      </c>
      <c r="D1484" t="s">
        <v>42</v>
      </c>
      <c r="E1484" s="103">
        <v>1.5249276515317722E-2</v>
      </c>
      <c r="F1484" s="103">
        <v>677609</v>
      </c>
      <c r="G1484" s="103">
        <v>5</v>
      </c>
      <c r="H1484" t="s">
        <v>54</v>
      </c>
      <c r="I1484" s="103"/>
    </row>
    <row r="1485" spans="1:9" x14ac:dyDescent="0.35">
      <c r="A1485" t="s">
        <v>1947</v>
      </c>
      <c r="B1485" t="s">
        <v>51</v>
      </c>
      <c r="C1485" t="s">
        <v>353</v>
      </c>
      <c r="D1485" t="s">
        <v>1767</v>
      </c>
      <c r="E1485" s="103">
        <v>1.5133185963103771E-2</v>
      </c>
      <c r="F1485" s="103">
        <v>677609</v>
      </c>
      <c r="G1485" s="103">
        <v>5</v>
      </c>
      <c r="H1485" t="s">
        <v>54</v>
      </c>
      <c r="I1485" s="103"/>
    </row>
    <row r="1486" spans="1:9" x14ac:dyDescent="0.35">
      <c r="A1486" t="s">
        <v>1948</v>
      </c>
      <c r="B1486" t="s">
        <v>51</v>
      </c>
      <c r="C1486" t="s">
        <v>353</v>
      </c>
      <c r="D1486" t="s">
        <v>1768</v>
      </c>
      <c r="E1486" s="103">
        <v>7.0215592806253321E-3</v>
      </c>
      <c r="F1486" s="103">
        <v>677609</v>
      </c>
      <c r="G1486" s="103">
        <v>5</v>
      </c>
      <c r="H1486" t="s">
        <v>54</v>
      </c>
      <c r="I1486" s="103"/>
    </row>
    <row r="1487" spans="1:9" x14ac:dyDescent="0.35">
      <c r="A1487" t="s">
        <v>902</v>
      </c>
      <c r="B1487" t="s">
        <v>51</v>
      </c>
      <c r="C1487" t="s">
        <v>353</v>
      </c>
      <c r="D1487" t="s">
        <v>340</v>
      </c>
      <c r="E1487" s="103">
        <v>1.5125999896133953E-2</v>
      </c>
      <c r="F1487" s="103">
        <v>677609</v>
      </c>
      <c r="G1487" s="103">
        <v>5</v>
      </c>
      <c r="H1487" t="s">
        <v>54</v>
      </c>
      <c r="I1487" s="103"/>
    </row>
    <row r="1488" spans="1:9" x14ac:dyDescent="0.35">
      <c r="A1488" t="s">
        <v>588</v>
      </c>
      <c r="B1488" t="s">
        <v>51</v>
      </c>
      <c r="C1488" t="s">
        <v>353</v>
      </c>
      <c r="D1488" t="s">
        <v>777</v>
      </c>
      <c r="E1488" s="103">
        <v>1.9253997985412278E-2</v>
      </c>
      <c r="F1488" s="103">
        <v>677609</v>
      </c>
      <c r="G1488" s="103">
        <v>5</v>
      </c>
      <c r="H1488" t="s">
        <v>54</v>
      </c>
      <c r="I1488" s="103"/>
    </row>
    <row r="1489" spans="1:9" x14ac:dyDescent="0.35">
      <c r="A1489" t="s">
        <v>589</v>
      </c>
      <c r="B1489" t="s">
        <v>51</v>
      </c>
      <c r="C1489" t="s">
        <v>353</v>
      </c>
      <c r="D1489" t="s">
        <v>776</v>
      </c>
      <c r="E1489" s="103">
        <v>4.7562479792091099E-2</v>
      </c>
      <c r="F1489" s="103">
        <v>677609</v>
      </c>
      <c r="G1489" s="103">
        <v>5</v>
      </c>
      <c r="H1489" t="s">
        <v>54</v>
      </c>
      <c r="I1489" s="103"/>
    </row>
    <row r="1490" spans="1:9" x14ac:dyDescent="0.35">
      <c r="A1490" t="s">
        <v>4458</v>
      </c>
      <c r="B1490" t="s">
        <v>51</v>
      </c>
      <c r="C1490" t="s">
        <v>4357</v>
      </c>
      <c r="D1490" t="s">
        <v>40</v>
      </c>
      <c r="E1490" s="103">
        <v>2.9636905811143634E-4</v>
      </c>
      <c r="F1490" s="103">
        <v>677609</v>
      </c>
      <c r="G1490" s="103">
        <v>5</v>
      </c>
      <c r="H1490" t="s">
        <v>54</v>
      </c>
      <c r="I1490" s="103"/>
    </row>
    <row r="1491" spans="1:9" x14ac:dyDescent="0.35">
      <c r="A1491" t="s">
        <v>5517</v>
      </c>
      <c r="B1491" t="s">
        <v>51</v>
      </c>
      <c r="C1491" t="s">
        <v>4357</v>
      </c>
      <c r="D1491" t="s">
        <v>5070</v>
      </c>
      <c r="E1491" s="103">
        <v>2.9870400685834669E-4</v>
      </c>
      <c r="F1491" s="103">
        <v>677609</v>
      </c>
      <c r="G1491" s="103">
        <v>5</v>
      </c>
      <c r="H1491" t="s">
        <v>54</v>
      </c>
      <c r="I1491" s="103"/>
    </row>
    <row r="1492" spans="1:9" x14ac:dyDescent="0.35">
      <c r="A1492" t="s">
        <v>5518</v>
      </c>
      <c r="B1492" t="s">
        <v>51</v>
      </c>
      <c r="C1492" t="s">
        <v>4357</v>
      </c>
      <c r="D1492" t="s">
        <v>5071</v>
      </c>
      <c r="E1492" s="103">
        <v>2.9636905811143634E-4</v>
      </c>
      <c r="F1492" s="103">
        <v>677609</v>
      </c>
      <c r="G1492" s="103">
        <v>5</v>
      </c>
      <c r="H1492" t="s">
        <v>54</v>
      </c>
      <c r="I1492" s="103"/>
    </row>
    <row r="1493" spans="1:9" x14ac:dyDescent="0.35">
      <c r="A1493" t="s">
        <v>5519</v>
      </c>
      <c r="B1493" t="s">
        <v>51</v>
      </c>
      <c r="C1493" t="s">
        <v>4357</v>
      </c>
      <c r="D1493" t="s">
        <v>5072</v>
      </c>
      <c r="E1493" s="103">
        <v>2.9702587972053136E-4</v>
      </c>
      <c r="F1493" s="103">
        <v>677609</v>
      </c>
      <c r="G1493" s="103">
        <v>5</v>
      </c>
      <c r="H1493" t="s">
        <v>54</v>
      </c>
      <c r="I1493" s="103"/>
    </row>
    <row r="1494" spans="1:9" x14ac:dyDescent="0.35">
      <c r="A1494" t="s">
        <v>4459</v>
      </c>
      <c r="B1494" t="s">
        <v>51</v>
      </c>
      <c r="C1494" t="s">
        <v>4357</v>
      </c>
      <c r="D1494" t="s">
        <v>42</v>
      </c>
      <c r="E1494" s="103">
        <v>2.9488012964580193E-4</v>
      </c>
      <c r="F1494" s="103">
        <v>677609</v>
      </c>
      <c r="G1494" s="103">
        <v>5</v>
      </c>
      <c r="H1494" t="s">
        <v>54</v>
      </c>
      <c r="I1494" s="103"/>
    </row>
    <row r="1495" spans="1:9" x14ac:dyDescent="0.35">
      <c r="A1495" t="s">
        <v>4460</v>
      </c>
      <c r="B1495" t="s">
        <v>51</v>
      </c>
      <c r="C1495" t="s">
        <v>4357</v>
      </c>
      <c r="D1495" t="s">
        <v>1767</v>
      </c>
      <c r="E1495" s="103">
        <v>2.9318066035391465E-4</v>
      </c>
      <c r="F1495" s="103">
        <v>677609</v>
      </c>
      <c r="G1495" s="103">
        <v>5</v>
      </c>
      <c r="H1495" t="s">
        <v>54</v>
      </c>
      <c r="I1495" s="103"/>
    </row>
    <row r="1496" spans="1:9" x14ac:dyDescent="0.35">
      <c r="A1496" t="s">
        <v>4461</v>
      </c>
      <c r="B1496" t="s">
        <v>51</v>
      </c>
      <c r="C1496" t="s">
        <v>4357</v>
      </c>
      <c r="D1496" t="s">
        <v>1768</v>
      </c>
      <c r="E1496" s="103">
        <v>1.4996306760311473E-4</v>
      </c>
      <c r="F1496" s="103">
        <v>677609</v>
      </c>
      <c r="G1496" s="103">
        <v>5</v>
      </c>
      <c r="H1496" t="s">
        <v>54</v>
      </c>
      <c r="I1496" s="103"/>
    </row>
    <row r="1497" spans="1:9" x14ac:dyDescent="0.35">
      <c r="A1497" t="s">
        <v>4462</v>
      </c>
      <c r="B1497" t="s">
        <v>51</v>
      </c>
      <c r="C1497" t="s">
        <v>4357</v>
      </c>
      <c r="D1497" t="s">
        <v>340</v>
      </c>
      <c r="E1497" s="103">
        <v>2.9126430990796388E-4</v>
      </c>
      <c r="F1497" s="103">
        <v>677609</v>
      </c>
      <c r="G1497" s="103">
        <v>5</v>
      </c>
      <c r="H1497" t="s">
        <v>54</v>
      </c>
      <c r="I1497" s="103"/>
    </row>
    <row r="1498" spans="1:9" x14ac:dyDescent="0.35">
      <c r="A1498" t="s">
        <v>4463</v>
      </c>
      <c r="B1498" t="s">
        <v>51</v>
      </c>
      <c r="C1498" t="s">
        <v>4357</v>
      </c>
      <c r="D1498" t="s">
        <v>777</v>
      </c>
      <c r="E1498" s="103">
        <v>4.408139499267961E-4</v>
      </c>
      <c r="F1498" s="103">
        <v>677609</v>
      </c>
      <c r="G1498" s="103">
        <v>5</v>
      </c>
      <c r="H1498" t="s">
        <v>54</v>
      </c>
      <c r="I1498" s="103"/>
    </row>
    <row r="1499" spans="1:9" x14ac:dyDescent="0.35">
      <c r="A1499" t="s">
        <v>4464</v>
      </c>
      <c r="B1499" t="s">
        <v>51</v>
      </c>
      <c r="C1499" t="s">
        <v>4357</v>
      </c>
      <c r="D1499" t="s">
        <v>776</v>
      </c>
      <c r="E1499" s="103">
        <v>1.0278409774630375E-3</v>
      </c>
      <c r="F1499" s="103">
        <v>677609</v>
      </c>
      <c r="G1499" s="103">
        <v>5</v>
      </c>
      <c r="H1499" t="s">
        <v>54</v>
      </c>
      <c r="I1499" s="103"/>
    </row>
    <row r="1500" spans="1:9" x14ac:dyDescent="0.35">
      <c r="A1500" t="s">
        <v>4444</v>
      </c>
      <c r="B1500" t="s">
        <v>51</v>
      </c>
      <c r="C1500" t="s">
        <v>4358</v>
      </c>
      <c r="D1500" t="s">
        <v>40</v>
      </c>
      <c r="E1500" s="103">
        <v>0</v>
      </c>
      <c r="F1500" s="103">
        <v>677609</v>
      </c>
      <c r="G1500" s="103">
        <v>5</v>
      </c>
      <c r="H1500" t="s">
        <v>54</v>
      </c>
      <c r="I1500" s="103"/>
    </row>
    <row r="1501" spans="1:9" x14ac:dyDescent="0.35">
      <c r="A1501" t="s">
        <v>5520</v>
      </c>
      <c r="B1501" t="s">
        <v>51</v>
      </c>
      <c r="C1501" t="s">
        <v>4358</v>
      </c>
      <c r="D1501" t="s">
        <v>5070</v>
      </c>
      <c r="E1501" s="103">
        <v>0</v>
      </c>
      <c r="F1501" s="103">
        <v>677609</v>
      </c>
      <c r="G1501" s="103">
        <v>5</v>
      </c>
      <c r="H1501" t="s">
        <v>54</v>
      </c>
      <c r="I1501" s="103"/>
    </row>
    <row r="1502" spans="1:9" x14ac:dyDescent="0.35">
      <c r="A1502" t="s">
        <v>5521</v>
      </c>
      <c r="B1502" t="s">
        <v>51</v>
      </c>
      <c r="C1502" t="s">
        <v>4358</v>
      </c>
      <c r="D1502" t="s">
        <v>5071</v>
      </c>
      <c r="E1502" s="103">
        <v>0</v>
      </c>
      <c r="F1502" s="103">
        <v>677609</v>
      </c>
      <c r="G1502" s="103">
        <v>5</v>
      </c>
      <c r="H1502" t="s">
        <v>54</v>
      </c>
      <c r="I1502" s="103"/>
    </row>
    <row r="1503" spans="1:9" x14ac:dyDescent="0.35">
      <c r="A1503" t="s">
        <v>5522</v>
      </c>
      <c r="B1503" t="s">
        <v>51</v>
      </c>
      <c r="C1503" t="s">
        <v>4358</v>
      </c>
      <c r="D1503" t="s">
        <v>5072</v>
      </c>
      <c r="E1503" s="103">
        <v>0</v>
      </c>
      <c r="F1503" s="103">
        <v>677609</v>
      </c>
      <c r="G1503" s="103">
        <v>5</v>
      </c>
      <c r="H1503" t="s">
        <v>54</v>
      </c>
      <c r="I1503" s="103"/>
    </row>
    <row r="1504" spans="1:9" x14ac:dyDescent="0.35">
      <c r="A1504" t="s">
        <v>4445</v>
      </c>
      <c r="B1504" t="s">
        <v>51</v>
      </c>
      <c r="C1504" t="s">
        <v>4358</v>
      </c>
      <c r="D1504" t="s">
        <v>42</v>
      </c>
      <c r="E1504" s="103">
        <v>0</v>
      </c>
      <c r="F1504" s="103">
        <v>677609</v>
      </c>
      <c r="G1504" s="103">
        <v>5</v>
      </c>
      <c r="H1504" t="s">
        <v>54</v>
      </c>
      <c r="I1504" s="103"/>
    </row>
    <row r="1505" spans="1:9" x14ac:dyDescent="0.35">
      <c r="A1505" t="s">
        <v>4446</v>
      </c>
      <c r="B1505" t="s">
        <v>51</v>
      </c>
      <c r="C1505" t="s">
        <v>4358</v>
      </c>
      <c r="D1505" t="s">
        <v>1767</v>
      </c>
      <c r="E1505" s="103">
        <v>0</v>
      </c>
      <c r="F1505" s="103">
        <v>677609</v>
      </c>
      <c r="G1505" s="103">
        <v>5</v>
      </c>
      <c r="H1505" t="s">
        <v>54</v>
      </c>
      <c r="I1505" s="103"/>
    </row>
    <row r="1506" spans="1:9" x14ac:dyDescent="0.35">
      <c r="A1506" t="s">
        <v>4447</v>
      </c>
      <c r="B1506" t="s">
        <v>51</v>
      </c>
      <c r="C1506" t="s">
        <v>4358</v>
      </c>
      <c r="D1506" t="s">
        <v>1768</v>
      </c>
      <c r="E1506" s="103">
        <v>0</v>
      </c>
      <c r="F1506" s="103">
        <v>677609</v>
      </c>
      <c r="G1506" s="103">
        <v>5</v>
      </c>
      <c r="H1506" t="s">
        <v>54</v>
      </c>
      <c r="I1506" s="103"/>
    </row>
    <row r="1507" spans="1:9" x14ac:dyDescent="0.35">
      <c r="A1507" t="s">
        <v>4448</v>
      </c>
      <c r="B1507" t="s">
        <v>51</v>
      </c>
      <c r="C1507" t="s">
        <v>4358</v>
      </c>
      <c r="D1507" t="s">
        <v>340</v>
      </c>
      <c r="E1507" s="103">
        <v>0</v>
      </c>
      <c r="F1507" s="103">
        <v>677609</v>
      </c>
      <c r="G1507" s="103">
        <v>5</v>
      </c>
      <c r="H1507" t="s">
        <v>54</v>
      </c>
      <c r="I1507" s="103"/>
    </row>
    <row r="1508" spans="1:9" x14ac:dyDescent="0.35">
      <c r="A1508" t="s">
        <v>4449</v>
      </c>
      <c r="B1508" t="s">
        <v>51</v>
      </c>
      <c r="C1508" t="s">
        <v>4358</v>
      </c>
      <c r="D1508" t="s">
        <v>777</v>
      </c>
      <c r="E1508" s="103">
        <v>0</v>
      </c>
      <c r="F1508" s="103">
        <v>677609</v>
      </c>
      <c r="G1508" s="103">
        <v>5</v>
      </c>
      <c r="H1508" t="s">
        <v>54</v>
      </c>
      <c r="I1508" s="103"/>
    </row>
    <row r="1509" spans="1:9" x14ac:dyDescent="0.35">
      <c r="A1509" t="s">
        <v>4450</v>
      </c>
      <c r="B1509" t="s">
        <v>51</v>
      </c>
      <c r="C1509" t="s">
        <v>4358</v>
      </c>
      <c r="D1509" t="s">
        <v>776</v>
      </c>
      <c r="E1509" s="103">
        <v>0</v>
      </c>
      <c r="F1509" s="103">
        <v>677609</v>
      </c>
      <c r="G1509" s="103">
        <v>5</v>
      </c>
      <c r="H1509" t="s">
        <v>54</v>
      </c>
      <c r="I1509" s="103"/>
    </row>
    <row r="1510" spans="1:9" x14ac:dyDescent="0.35">
      <c r="A1510" t="s">
        <v>4451</v>
      </c>
      <c r="B1510" t="s">
        <v>51</v>
      </c>
      <c r="C1510" t="s">
        <v>4359</v>
      </c>
      <c r="D1510" t="s">
        <v>40</v>
      </c>
      <c r="E1510" s="103">
        <v>6.0234879104288212E-5</v>
      </c>
      <c r="F1510" s="103">
        <v>677609</v>
      </c>
      <c r="G1510" s="103">
        <v>5</v>
      </c>
      <c r="H1510" t="s">
        <v>54</v>
      </c>
      <c r="I1510" s="103"/>
    </row>
    <row r="1511" spans="1:9" x14ac:dyDescent="0.35">
      <c r="A1511" t="s">
        <v>5523</v>
      </c>
      <c r="B1511" t="s">
        <v>51</v>
      </c>
      <c r="C1511" t="s">
        <v>4359</v>
      </c>
      <c r="D1511" t="s">
        <v>5070</v>
      </c>
      <c r="E1511" s="103">
        <v>6.1078751904114492E-5</v>
      </c>
      <c r="F1511" s="103">
        <v>677609</v>
      </c>
      <c r="G1511" s="103">
        <v>5</v>
      </c>
      <c r="H1511" t="s">
        <v>54</v>
      </c>
      <c r="I1511" s="103"/>
    </row>
    <row r="1512" spans="1:9" x14ac:dyDescent="0.35">
      <c r="A1512" t="s">
        <v>5524</v>
      </c>
      <c r="B1512" t="s">
        <v>51</v>
      </c>
      <c r="C1512" t="s">
        <v>4359</v>
      </c>
      <c r="D1512" t="s">
        <v>5071</v>
      </c>
      <c r="E1512" s="103">
        <v>6.0234879104288212E-5</v>
      </c>
      <c r="F1512" s="103">
        <v>677609</v>
      </c>
      <c r="G1512" s="103">
        <v>5</v>
      </c>
      <c r="H1512" t="s">
        <v>54</v>
      </c>
      <c r="I1512" s="103"/>
    </row>
    <row r="1513" spans="1:9" x14ac:dyDescent="0.35">
      <c r="A1513" t="s">
        <v>5525</v>
      </c>
      <c r="B1513" t="s">
        <v>51</v>
      </c>
      <c r="C1513" t="s">
        <v>4359</v>
      </c>
      <c r="D1513" t="s">
        <v>5072</v>
      </c>
      <c r="E1513" s="103">
        <v>6.084643034724015E-5</v>
      </c>
      <c r="F1513" s="103">
        <v>677609</v>
      </c>
      <c r="G1513" s="103">
        <v>5</v>
      </c>
      <c r="H1513" t="s">
        <v>54</v>
      </c>
      <c r="I1513" s="103"/>
    </row>
    <row r="1514" spans="1:9" x14ac:dyDescent="0.35">
      <c r="A1514" t="s">
        <v>4452</v>
      </c>
      <c r="B1514" t="s">
        <v>51</v>
      </c>
      <c r="C1514" t="s">
        <v>4359</v>
      </c>
      <c r="D1514" t="s">
        <v>42</v>
      </c>
      <c r="E1514" s="103">
        <v>6.0526648768326777E-5</v>
      </c>
      <c r="F1514" s="103">
        <v>677609</v>
      </c>
      <c r="G1514" s="103">
        <v>5</v>
      </c>
      <c r="H1514" t="s">
        <v>54</v>
      </c>
      <c r="I1514" s="103"/>
    </row>
    <row r="1515" spans="1:9" x14ac:dyDescent="0.35">
      <c r="A1515" t="s">
        <v>4453</v>
      </c>
      <c r="B1515" t="s">
        <v>51</v>
      </c>
      <c r="C1515" t="s">
        <v>4359</v>
      </c>
      <c r="D1515" t="s">
        <v>1767</v>
      </c>
      <c r="E1515" s="103">
        <v>5.9891763425632593E-5</v>
      </c>
      <c r="F1515" s="103">
        <v>677609</v>
      </c>
      <c r="G1515" s="103">
        <v>5</v>
      </c>
      <c r="H1515" t="s">
        <v>54</v>
      </c>
      <c r="I1515" s="103"/>
    </row>
    <row r="1516" spans="1:9" x14ac:dyDescent="0.35">
      <c r="A1516" t="s">
        <v>4454</v>
      </c>
      <c r="B1516" t="s">
        <v>51</v>
      </c>
      <c r="C1516" t="s">
        <v>4359</v>
      </c>
      <c r="D1516" t="s">
        <v>1768</v>
      </c>
      <c r="E1516" s="103">
        <v>3.1439946126647339E-5</v>
      </c>
      <c r="F1516" s="103">
        <v>677609</v>
      </c>
      <c r="G1516" s="103">
        <v>5</v>
      </c>
      <c r="H1516" t="s">
        <v>54</v>
      </c>
      <c r="I1516" s="103"/>
    </row>
    <row r="1517" spans="1:9" x14ac:dyDescent="0.35">
      <c r="A1517" t="s">
        <v>4455</v>
      </c>
      <c r="B1517" t="s">
        <v>51</v>
      </c>
      <c r="C1517" t="s">
        <v>4359</v>
      </c>
      <c r="D1517" t="s">
        <v>340</v>
      </c>
      <c r="E1517" s="103">
        <v>5.7845657646886329E-5</v>
      </c>
      <c r="F1517" s="103">
        <v>677609</v>
      </c>
      <c r="G1517" s="103">
        <v>5</v>
      </c>
      <c r="H1517" t="s">
        <v>54</v>
      </c>
      <c r="I1517" s="103"/>
    </row>
    <row r="1518" spans="1:9" x14ac:dyDescent="0.35">
      <c r="A1518" t="s">
        <v>4456</v>
      </c>
      <c r="B1518" t="s">
        <v>51</v>
      </c>
      <c r="C1518" t="s">
        <v>4359</v>
      </c>
      <c r="D1518" t="s">
        <v>777</v>
      </c>
      <c r="E1518" s="103">
        <v>7.9287287703689203E-5</v>
      </c>
      <c r="F1518" s="103">
        <v>677609</v>
      </c>
      <c r="G1518" s="103">
        <v>5</v>
      </c>
      <c r="H1518" t="s">
        <v>54</v>
      </c>
      <c r="I1518" s="103"/>
    </row>
    <row r="1519" spans="1:9" x14ac:dyDescent="0.35">
      <c r="A1519" t="s">
        <v>4457</v>
      </c>
      <c r="B1519" t="s">
        <v>51</v>
      </c>
      <c r="C1519" t="s">
        <v>4359</v>
      </c>
      <c r="D1519" t="s">
        <v>776</v>
      </c>
      <c r="E1519" s="103">
        <v>2.0098569022623889E-4</v>
      </c>
      <c r="F1519" s="103">
        <v>677609</v>
      </c>
      <c r="G1519" s="103">
        <v>5</v>
      </c>
      <c r="H1519" t="s">
        <v>54</v>
      </c>
      <c r="I1519" s="103"/>
    </row>
    <row r="1520" spans="1:9" x14ac:dyDescent="0.35">
      <c r="A1520" t="s">
        <v>7433</v>
      </c>
      <c r="B1520" t="s">
        <v>51</v>
      </c>
      <c r="C1520" t="s">
        <v>7392</v>
      </c>
      <c r="D1520" t="s">
        <v>40</v>
      </c>
      <c r="E1520" s="103">
        <v>2.3613417900714809E-4</v>
      </c>
      <c r="F1520" s="103">
        <v>677609</v>
      </c>
      <c r="G1520" s="103">
        <v>5</v>
      </c>
      <c r="H1520" t="s">
        <v>54</v>
      </c>
      <c r="I1520" s="103"/>
    </row>
    <row r="1521" spans="1:9" x14ac:dyDescent="0.35">
      <c r="A1521" t="s">
        <v>7434</v>
      </c>
      <c r="B1521" t="s">
        <v>51</v>
      </c>
      <c r="C1521" t="s">
        <v>7392</v>
      </c>
      <c r="D1521" t="s">
        <v>5070</v>
      </c>
      <c r="E1521" s="103">
        <v>2.3762525495423217E-4</v>
      </c>
      <c r="F1521" s="103">
        <v>677609</v>
      </c>
      <c r="G1521" s="103">
        <v>5</v>
      </c>
      <c r="H1521" t="s">
        <v>54</v>
      </c>
      <c r="I1521" s="103"/>
    </row>
    <row r="1522" spans="1:9" x14ac:dyDescent="0.35">
      <c r="A1522" t="s">
        <v>7435</v>
      </c>
      <c r="B1522" t="s">
        <v>51</v>
      </c>
      <c r="C1522" t="s">
        <v>7392</v>
      </c>
      <c r="D1522" t="s">
        <v>5071</v>
      </c>
      <c r="E1522" s="103">
        <v>2.3613417900714809E-4</v>
      </c>
      <c r="F1522" s="103">
        <v>677609</v>
      </c>
      <c r="G1522" s="103">
        <v>5</v>
      </c>
      <c r="H1522" t="s">
        <v>54</v>
      </c>
      <c r="I1522" s="103"/>
    </row>
    <row r="1523" spans="1:9" x14ac:dyDescent="0.35">
      <c r="A1523" t="s">
        <v>7436</v>
      </c>
      <c r="B1523" t="s">
        <v>51</v>
      </c>
      <c r="C1523" t="s">
        <v>7392</v>
      </c>
      <c r="D1523" t="s">
        <v>5072</v>
      </c>
      <c r="E1523" s="103">
        <v>2.3617944937329125E-4</v>
      </c>
      <c r="F1523" s="103">
        <v>677609</v>
      </c>
      <c r="G1523" s="103">
        <v>5</v>
      </c>
      <c r="H1523" t="s">
        <v>54</v>
      </c>
      <c r="I1523" s="103"/>
    </row>
    <row r="1524" spans="1:9" x14ac:dyDescent="0.35">
      <c r="A1524" t="s">
        <v>7437</v>
      </c>
      <c r="B1524" t="s">
        <v>51</v>
      </c>
      <c r="C1524" t="s">
        <v>7392</v>
      </c>
      <c r="D1524" t="s">
        <v>42</v>
      </c>
      <c r="E1524" s="103">
        <v>2.3435348087747518E-4</v>
      </c>
      <c r="F1524" s="103">
        <v>677609</v>
      </c>
      <c r="G1524" s="103">
        <v>5</v>
      </c>
      <c r="H1524" t="s">
        <v>54</v>
      </c>
      <c r="I1524" s="103"/>
    </row>
    <row r="1525" spans="1:9" x14ac:dyDescent="0.35">
      <c r="A1525" t="s">
        <v>7438</v>
      </c>
      <c r="B1525" t="s">
        <v>51</v>
      </c>
      <c r="C1525" t="s">
        <v>7392</v>
      </c>
      <c r="D1525" t="s">
        <v>1767</v>
      </c>
      <c r="E1525" s="103">
        <v>2.3328889692828209E-4</v>
      </c>
      <c r="F1525" s="103">
        <v>677609</v>
      </c>
      <c r="G1525" s="103">
        <v>5</v>
      </c>
      <c r="H1525" t="s">
        <v>54</v>
      </c>
      <c r="I1525" s="103"/>
    </row>
    <row r="1526" spans="1:9" x14ac:dyDescent="0.35">
      <c r="A1526" t="s">
        <v>7439</v>
      </c>
      <c r="B1526" t="s">
        <v>51</v>
      </c>
      <c r="C1526" t="s">
        <v>7392</v>
      </c>
      <c r="D1526" t="s">
        <v>1768</v>
      </c>
      <c r="E1526" s="103">
        <v>1.185231214764674E-4</v>
      </c>
      <c r="F1526" s="103">
        <v>677609</v>
      </c>
      <c r="G1526" s="103">
        <v>5</v>
      </c>
      <c r="H1526" t="s">
        <v>54</v>
      </c>
      <c r="I1526" s="103"/>
    </row>
    <row r="1527" spans="1:9" x14ac:dyDescent="0.35">
      <c r="A1527" t="s">
        <v>7440</v>
      </c>
      <c r="B1527" t="s">
        <v>51</v>
      </c>
      <c r="C1527" t="s">
        <v>7392</v>
      </c>
      <c r="D1527" t="s">
        <v>340</v>
      </c>
      <c r="E1527" s="103">
        <v>2.3341865226107753E-4</v>
      </c>
      <c r="F1527" s="103">
        <v>677609</v>
      </c>
      <c r="G1527" s="103">
        <v>5</v>
      </c>
      <c r="H1527" t="s">
        <v>54</v>
      </c>
      <c r="I1527" s="103"/>
    </row>
    <row r="1528" spans="1:9" x14ac:dyDescent="0.35">
      <c r="A1528" t="s">
        <v>7441</v>
      </c>
      <c r="B1528" t="s">
        <v>51</v>
      </c>
      <c r="C1528" t="s">
        <v>7392</v>
      </c>
      <c r="D1528" t="s">
        <v>777</v>
      </c>
      <c r="E1528" s="103">
        <v>3.6152666222310695E-4</v>
      </c>
      <c r="F1528" s="103">
        <v>677609</v>
      </c>
      <c r="G1528" s="103">
        <v>5</v>
      </c>
      <c r="H1528" t="s">
        <v>54</v>
      </c>
      <c r="I1528" s="103"/>
    </row>
    <row r="1529" spans="1:9" x14ac:dyDescent="0.35">
      <c r="A1529" t="s">
        <v>7442</v>
      </c>
      <c r="B1529" t="s">
        <v>51</v>
      </c>
      <c r="C1529" t="s">
        <v>7392</v>
      </c>
      <c r="D1529" t="s">
        <v>776</v>
      </c>
      <c r="E1529" s="103">
        <v>8.2685528723679851E-4</v>
      </c>
      <c r="F1529" s="103">
        <v>677609</v>
      </c>
      <c r="G1529" s="103">
        <v>5</v>
      </c>
      <c r="H1529" t="s">
        <v>54</v>
      </c>
      <c r="I1529" s="103"/>
    </row>
    <row r="1530" spans="1:9" x14ac:dyDescent="0.35">
      <c r="A1530" t="s">
        <v>4907</v>
      </c>
      <c r="B1530" t="s">
        <v>51</v>
      </c>
      <c r="C1530" t="s">
        <v>4874</v>
      </c>
      <c r="D1530" t="s">
        <v>40</v>
      </c>
      <c r="E1530" s="103">
        <v>2.9636905811143634E-4</v>
      </c>
      <c r="F1530" s="103">
        <v>677609</v>
      </c>
      <c r="G1530" s="103">
        <v>5</v>
      </c>
      <c r="H1530" t="s">
        <v>54</v>
      </c>
      <c r="I1530" s="103"/>
    </row>
    <row r="1531" spans="1:9" x14ac:dyDescent="0.35">
      <c r="A1531" t="s">
        <v>5622</v>
      </c>
      <c r="B1531" t="s">
        <v>51</v>
      </c>
      <c r="C1531" t="s">
        <v>4874</v>
      </c>
      <c r="D1531" t="s">
        <v>5070</v>
      </c>
      <c r="E1531" s="103">
        <v>2.9870400685834669E-4</v>
      </c>
      <c r="F1531" s="103">
        <v>677609</v>
      </c>
      <c r="G1531" s="103">
        <v>5</v>
      </c>
      <c r="H1531" t="s">
        <v>54</v>
      </c>
      <c r="I1531" s="103"/>
    </row>
    <row r="1532" spans="1:9" x14ac:dyDescent="0.35">
      <c r="A1532" t="s">
        <v>5623</v>
      </c>
      <c r="B1532" t="s">
        <v>51</v>
      </c>
      <c r="C1532" t="s">
        <v>4874</v>
      </c>
      <c r="D1532" t="s">
        <v>5071</v>
      </c>
      <c r="E1532" s="103">
        <v>2.9636905811143634E-4</v>
      </c>
      <c r="F1532" s="103">
        <v>677609</v>
      </c>
      <c r="G1532" s="103">
        <v>5</v>
      </c>
      <c r="H1532" t="s">
        <v>54</v>
      </c>
      <c r="I1532" s="103"/>
    </row>
    <row r="1533" spans="1:9" x14ac:dyDescent="0.35">
      <c r="A1533" t="s">
        <v>5624</v>
      </c>
      <c r="B1533" t="s">
        <v>51</v>
      </c>
      <c r="C1533" t="s">
        <v>4874</v>
      </c>
      <c r="D1533" t="s">
        <v>5072</v>
      </c>
      <c r="E1533" s="103">
        <v>2.9702587972053136E-4</v>
      </c>
      <c r="F1533" s="103">
        <v>677609</v>
      </c>
      <c r="G1533" s="103">
        <v>5</v>
      </c>
      <c r="H1533" t="s">
        <v>54</v>
      </c>
      <c r="I1533" s="103"/>
    </row>
    <row r="1534" spans="1:9" x14ac:dyDescent="0.35">
      <c r="A1534" t="s">
        <v>4908</v>
      </c>
      <c r="B1534" t="s">
        <v>51</v>
      </c>
      <c r="C1534" t="s">
        <v>4874</v>
      </c>
      <c r="D1534" t="s">
        <v>42</v>
      </c>
      <c r="E1534" s="103">
        <v>2.9488012964580193E-4</v>
      </c>
      <c r="F1534" s="103">
        <v>677609</v>
      </c>
      <c r="G1534" s="103">
        <v>5</v>
      </c>
      <c r="H1534" t="s">
        <v>54</v>
      </c>
      <c r="I1534" s="103"/>
    </row>
    <row r="1535" spans="1:9" x14ac:dyDescent="0.35">
      <c r="A1535" t="s">
        <v>4909</v>
      </c>
      <c r="B1535" t="s">
        <v>51</v>
      </c>
      <c r="C1535" t="s">
        <v>4874</v>
      </c>
      <c r="D1535" t="s">
        <v>1767</v>
      </c>
      <c r="E1535" s="103">
        <v>2.9318066035391465E-4</v>
      </c>
      <c r="F1535" s="103">
        <v>677609</v>
      </c>
      <c r="G1535" s="103">
        <v>5</v>
      </c>
      <c r="H1535" t="s">
        <v>54</v>
      </c>
      <c r="I1535" s="103"/>
    </row>
    <row r="1536" spans="1:9" x14ac:dyDescent="0.35">
      <c r="A1536" t="s">
        <v>4910</v>
      </c>
      <c r="B1536" t="s">
        <v>51</v>
      </c>
      <c r="C1536" t="s">
        <v>4874</v>
      </c>
      <c r="D1536" t="s">
        <v>1768</v>
      </c>
      <c r="E1536" s="103">
        <v>1.4996306760311473E-4</v>
      </c>
      <c r="F1536" s="103">
        <v>677609</v>
      </c>
      <c r="G1536" s="103">
        <v>5</v>
      </c>
      <c r="H1536" t="s">
        <v>54</v>
      </c>
      <c r="I1536" s="103"/>
    </row>
    <row r="1537" spans="1:9" x14ac:dyDescent="0.35">
      <c r="A1537" t="s">
        <v>4911</v>
      </c>
      <c r="B1537" t="s">
        <v>51</v>
      </c>
      <c r="C1537" t="s">
        <v>4874</v>
      </c>
      <c r="D1537" t="s">
        <v>340</v>
      </c>
      <c r="E1537" s="103">
        <v>2.9126430990796388E-4</v>
      </c>
      <c r="F1537" s="103">
        <v>677609</v>
      </c>
      <c r="G1537" s="103">
        <v>5</v>
      </c>
      <c r="H1537" t="s">
        <v>54</v>
      </c>
      <c r="I1537" s="103"/>
    </row>
    <row r="1538" spans="1:9" x14ac:dyDescent="0.35">
      <c r="A1538" t="s">
        <v>4912</v>
      </c>
      <c r="B1538" t="s">
        <v>51</v>
      </c>
      <c r="C1538" t="s">
        <v>4874</v>
      </c>
      <c r="D1538" t="s">
        <v>777</v>
      </c>
      <c r="E1538" s="103">
        <v>4.408139499267961E-4</v>
      </c>
      <c r="F1538" s="103">
        <v>677609</v>
      </c>
      <c r="G1538" s="103">
        <v>5</v>
      </c>
      <c r="H1538" t="s">
        <v>54</v>
      </c>
      <c r="I1538" s="103"/>
    </row>
    <row r="1539" spans="1:9" x14ac:dyDescent="0.35">
      <c r="A1539" t="s">
        <v>4913</v>
      </c>
      <c r="B1539" t="s">
        <v>51</v>
      </c>
      <c r="C1539" t="s">
        <v>4874</v>
      </c>
      <c r="D1539" t="s">
        <v>776</v>
      </c>
      <c r="E1539" s="103">
        <v>1.0278409774630375E-3</v>
      </c>
      <c r="F1539" s="103">
        <v>677609</v>
      </c>
      <c r="G1539" s="103">
        <v>5</v>
      </c>
      <c r="H1539" t="s">
        <v>54</v>
      </c>
      <c r="I1539" s="103"/>
    </row>
    <row r="1540" spans="1:9" x14ac:dyDescent="0.35">
      <c r="A1540" t="s">
        <v>906</v>
      </c>
      <c r="B1540" t="s">
        <v>51</v>
      </c>
      <c r="C1540" t="s">
        <v>36</v>
      </c>
      <c r="D1540" t="s">
        <v>40</v>
      </c>
      <c r="E1540" s="103">
        <v>2.9810370843758051E-3</v>
      </c>
      <c r="F1540" s="103">
        <v>677609</v>
      </c>
      <c r="G1540" s="103">
        <v>5</v>
      </c>
      <c r="H1540" t="s">
        <v>54</v>
      </c>
      <c r="I1540" s="103"/>
    </row>
    <row r="1541" spans="1:9" x14ac:dyDescent="0.35">
      <c r="A1541" t="s">
        <v>5526</v>
      </c>
      <c r="B1541" t="s">
        <v>51</v>
      </c>
      <c r="C1541" t="s">
        <v>36</v>
      </c>
      <c r="D1541" t="s">
        <v>5070</v>
      </c>
      <c r="E1541" s="103">
        <v>2.9978900729954227E-3</v>
      </c>
      <c r="F1541" s="103">
        <v>677609</v>
      </c>
      <c r="G1541" s="103">
        <v>5</v>
      </c>
      <c r="H1541" t="s">
        <v>54</v>
      </c>
      <c r="I1541" s="103"/>
    </row>
    <row r="1542" spans="1:9" x14ac:dyDescent="0.35">
      <c r="A1542" t="s">
        <v>5527</v>
      </c>
      <c r="B1542" t="s">
        <v>51</v>
      </c>
      <c r="C1542" t="s">
        <v>36</v>
      </c>
      <c r="D1542" t="s">
        <v>5071</v>
      </c>
      <c r="E1542" s="103">
        <v>2.9810370843758051E-3</v>
      </c>
      <c r="F1542" s="103">
        <v>677609</v>
      </c>
      <c r="G1542" s="103">
        <v>5</v>
      </c>
      <c r="H1542" t="s">
        <v>54</v>
      </c>
      <c r="I1542" s="103"/>
    </row>
    <row r="1543" spans="1:9" x14ac:dyDescent="0.35">
      <c r="A1543" t="s">
        <v>5528</v>
      </c>
      <c r="B1543" t="s">
        <v>51</v>
      </c>
      <c r="C1543" t="s">
        <v>36</v>
      </c>
      <c r="D1543" t="s">
        <v>5072</v>
      </c>
      <c r="E1543" s="103">
        <v>2.9976948832920111E-3</v>
      </c>
      <c r="F1543" s="103">
        <v>677609</v>
      </c>
      <c r="G1543" s="103">
        <v>5</v>
      </c>
      <c r="H1543" t="s">
        <v>54</v>
      </c>
      <c r="I1543" s="103"/>
    </row>
    <row r="1544" spans="1:9" x14ac:dyDescent="0.35">
      <c r="A1544" t="s">
        <v>904</v>
      </c>
      <c r="B1544" t="s">
        <v>51</v>
      </c>
      <c r="C1544" t="s">
        <v>36</v>
      </c>
      <c r="D1544" t="s">
        <v>42</v>
      </c>
      <c r="E1544" s="103">
        <v>2.9574584212097616E-3</v>
      </c>
      <c r="F1544" s="103">
        <v>677609</v>
      </c>
      <c r="G1544" s="103">
        <v>5</v>
      </c>
      <c r="H1544" t="s">
        <v>54</v>
      </c>
      <c r="I1544" s="103"/>
    </row>
    <row r="1545" spans="1:9" x14ac:dyDescent="0.35">
      <c r="A1545" t="s">
        <v>1949</v>
      </c>
      <c r="B1545" t="s">
        <v>51</v>
      </c>
      <c r="C1545" t="s">
        <v>36</v>
      </c>
      <c r="D1545" t="s">
        <v>1767</v>
      </c>
      <c r="E1545" s="103">
        <v>2.9326340860886123E-3</v>
      </c>
      <c r="F1545" s="103">
        <v>677609</v>
      </c>
      <c r="G1545" s="103">
        <v>5</v>
      </c>
      <c r="H1545" t="s">
        <v>54</v>
      </c>
      <c r="I1545" s="103"/>
    </row>
    <row r="1546" spans="1:9" x14ac:dyDescent="0.35">
      <c r="A1546" t="s">
        <v>1950</v>
      </c>
      <c r="B1546" t="s">
        <v>51</v>
      </c>
      <c r="C1546" t="s">
        <v>36</v>
      </c>
      <c r="D1546" t="s">
        <v>1768</v>
      </c>
      <c r="E1546" s="103">
        <v>1.657141951599449E-3</v>
      </c>
      <c r="F1546" s="103">
        <v>677609</v>
      </c>
      <c r="G1546" s="103">
        <v>5</v>
      </c>
      <c r="H1546" t="s">
        <v>54</v>
      </c>
      <c r="I1546" s="103"/>
    </row>
    <row r="1547" spans="1:9" x14ac:dyDescent="0.35">
      <c r="A1547" t="s">
        <v>905</v>
      </c>
      <c r="B1547" t="s">
        <v>51</v>
      </c>
      <c r="C1547" t="s">
        <v>36</v>
      </c>
      <c r="D1547" t="s">
        <v>340</v>
      </c>
      <c r="E1547" s="103">
        <v>2.7799477739893566E-3</v>
      </c>
      <c r="F1547" s="103">
        <v>677609</v>
      </c>
      <c r="G1547" s="103">
        <v>5</v>
      </c>
      <c r="H1547" t="s">
        <v>54</v>
      </c>
      <c r="I1547" s="103"/>
    </row>
    <row r="1548" spans="1:9" x14ac:dyDescent="0.35">
      <c r="A1548" t="s">
        <v>590</v>
      </c>
      <c r="B1548" t="s">
        <v>51</v>
      </c>
      <c r="C1548" t="s">
        <v>36</v>
      </c>
      <c r="D1548" t="s">
        <v>777</v>
      </c>
      <c r="E1548" s="103">
        <v>4.6231253445163526E-3</v>
      </c>
      <c r="F1548" s="103">
        <v>677609</v>
      </c>
      <c r="G1548" s="103">
        <v>5</v>
      </c>
      <c r="H1548" t="s">
        <v>54</v>
      </c>
      <c r="I1548" s="103"/>
    </row>
    <row r="1549" spans="1:9" x14ac:dyDescent="0.35">
      <c r="A1549" t="s">
        <v>591</v>
      </c>
      <c r="B1549" t="s">
        <v>51</v>
      </c>
      <c r="C1549" t="s">
        <v>36</v>
      </c>
      <c r="D1549" t="s">
        <v>776</v>
      </c>
      <c r="E1549" s="103">
        <v>1.0150620185215811E-2</v>
      </c>
      <c r="F1549" s="103">
        <v>677609</v>
      </c>
      <c r="G1549" s="103">
        <v>5</v>
      </c>
      <c r="H1549" t="s">
        <v>54</v>
      </c>
      <c r="I1549" s="103"/>
    </row>
    <row r="1550" spans="1:9" x14ac:dyDescent="0.35">
      <c r="A1550" t="s">
        <v>933</v>
      </c>
      <c r="B1550" t="s">
        <v>51</v>
      </c>
      <c r="C1550" t="s">
        <v>37</v>
      </c>
      <c r="D1550" t="s">
        <v>40</v>
      </c>
      <c r="E1550" s="103">
        <v>4.502106061206447E-2</v>
      </c>
      <c r="F1550" s="103">
        <v>679225</v>
      </c>
      <c r="G1550" s="103">
        <v>6</v>
      </c>
      <c r="H1550" t="s">
        <v>54</v>
      </c>
      <c r="I1550" s="103"/>
    </row>
    <row r="1551" spans="1:9" x14ac:dyDescent="0.35">
      <c r="A1551" t="s">
        <v>5637</v>
      </c>
      <c r="B1551" t="s">
        <v>51</v>
      </c>
      <c r="C1551" t="s">
        <v>37</v>
      </c>
      <c r="D1551" t="s">
        <v>5070</v>
      </c>
      <c r="E1551" s="103">
        <v>4.5495511644292254E-2</v>
      </c>
      <c r="F1551" s="103">
        <v>679225</v>
      </c>
      <c r="G1551" s="103">
        <v>6</v>
      </c>
      <c r="H1551" t="s">
        <v>54</v>
      </c>
      <c r="I1551" s="103"/>
    </row>
    <row r="1552" spans="1:9" x14ac:dyDescent="0.35">
      <c r="A1552" t="s">
        <v>5638</v>
      </c>
      <c r="B1552" t="s">
        <v>51</v>
      </c>
      <c r="C1552" t="s">
        <v>37</v>
      </c>
      <c r="D1552" t="s">
        <v>5071</v>
      </c>
      <c r="E1552" s="103">
        <v>4.502106061206447E-2</v>
      </c>
      <c r="F1552" s="103">
        <v>679225</v>
      </c>
      <c r="G1552" s="103">
        <v>6</v>
      </c>
      <c r="H1552" t="s">
        <v>54</v>
      </c>
      <c r="I1552" s="103"/>
    </row>
    <row r="1553" spans="1:9" x14ac:dyDescent="0.35">
      <c r="A1553" t="s">
        <v>5639</v>
      </c>
      <c r="B1553" t="s">
        <v>51</v>
      </c>
      <c r="C1553" t="s">
        <v>37</v>
      </c>
      <c r="D1553" t="s">
        <v>5072</v>
      </c>
      <c r="E1553" s="103">
        <v>4.5438098741164848E-2</v>
      </c>
      <c r="F1553" s="103">
        <v>679225</v>
      </c>
      <c r="G1553" s="103">
        <v>6</v>
      </c>
      <c r="H1553" t="s">
        <v>54</v>
      </c>
      <c r="I1553" s="103"/>
    </row>
    <row r="1554" spans="1:9" x14ac:dyDescent="0.35">
      <c r="A1554" t="s">
        <v>931</v>
      </c>
      <c r="B1554" t="s">
        <v>51</v>
      </c>
      <c r="C1554" t="s">
        <v>37</v>
      </c>
      <c r="D1554" t="s">
        <v>42</v>
      </c>
      <c r="E1554" s="103">
        <v>4.5069994474130265E-2</v>
      </c>
      <c r="F1554" s="103">
        <v>679225</v>
      </c>
      <c r="G1554" s="103">
        <v>6</v>
      </c>
      <c r="H1554" t="s">
        <v>54</v>
      </c>
      <c r="I1554" s="103"/>
    </row>
    <row r="1555" spans="1:9" x14ac:dyDescent="0.35">
      <c r="A1555" t="s">
        <v>1951</v>
      </c>
      <c r="B1555" t="s">
        <v>51</v>
      </c>
      <c r="C1555" t="s">
        <v>37</v>
      </c>
      <c r="D1555" t="s">
        <v>1767</v>
      </c>
      <c r="E1555" s="103">
        <v>4.4962133124563868E-2</v>
      </c>
      <c r="F1555" s="103">
        <v>679225</v>
      </c>
      <c r="G1555" s="103">
        <v>6</v>
      </c>
      <c r="H1555" t="s">
        <v>54</v>
      </c>
      <c r="I1555" s="103"/>
    </row>
    <row r="1556" spans="1:9" x14ac:dyDescent="0.35">
      <c r="A1556" t="s">
        <v>1952</v>
      </c>
      <c r="B1556" t="s">
        <v>51</v>
      </c>
      <c r="C1556" t="s">
        <v>37</v>
      </c>
      <c r="D1556" t="s">
        <v>1768</v>
      </c>
      <c r="E1556" s="103">
        <v>2.84872145917827E-2</v>
      </c>
      <c r="F1556" s="103">
        <v>679225</v>
      </c>
      <c r="G1556" s="103">
        <v>6</v>
      </c>
      <c r="H1556" t="s">
        <v>54</v>
      </c>
      <c r="I1556" s="103"/>
    </row>
    <row r="1557" spans="1:9" x14ac:dyDescent="0.35">
      <c r="A1557" t="s">
        <v>932</v>
      </c>
      <c r="B1557" t="s">
        <v>51</v>
      </c>
      <c r="C1557" t="s">
        <v>37</v>
      </c>
      <c r="D1557" t="s">
        <v>340</v>
      </c>
      <c r="E1557" s="103">
        <v>4.3131054586328113E-2</v>
      </c>
      <c r="F1557" s="103">
        <v>679225</v>
      </c>
      <c r="G1557" s="103">
        <v>6</v>
      </c>
      <c r="H1557" t="s">
        <v>54</v>
      </c>
      <c r="I1557" s="103"/>
    </row>
    <row r="1558" spans="1:9" x14ac:dyDescent="0.35">
      <c r="A1558" t="s">
        <v>626</v>
      </c>
      <c r="B1558" t="s">
        <v>51</v>
      </c>
      <c r="C1558" t="s">
        <v>37</v>
      </c>
      <c r="D1558" t="s">
        <v>777</v>
      </c>
      <c r="E1558" s="103">
        <v>7.7621211230702009E-2</v>
      </c>
      <c r="F1558" s="103">
        <v>679225</v>
      </c>
      <c r="G1558" s="103">
        <v>6</v>
      </c>
      <c r="H1558" t="s">
        <v>54</v>
      </c>
      <c r="I1558" s="103"/>
    </row>
    <row r="1559" spans="1:9" x14ac:dyDescent="0.35">
      <c r="A1559" t="s">
        <v>627</v>
      </c>
      <c r="B1559" t="s">
        <v>51</v>
      </c>
      <c r="C1559" t="s">
        <v>37</v>
      </c>
      <c r="D1559" t="s">
        <v>776</v>
      </c>
      <c r="E1559" s="103">
        <v>0.1873389838561301</v>
      </c>
      <c r="F1559" s="103">
        <v>679225</v>
      </c>
      <c r="G1559" s="103">
        <v>6</v>
      </c>
      <c r="H1559" t="s">
        <v>54</v>
      </c>
      <c r="I1559" s="103"/>
    </row>
    <row r="1560" spans="1:9" x14ac:dyDescent="0.35">
      <c r="A1560" t="s">
        <v>936</v>
      </c>
      <c r="B1560" t="s">
        <v>51</v>
      </c>
      <c r="C1560" t="s">
        <v>38</v>
      </c>
      <c r="D1560" t="s">
        <v>40</v>
      </c>
      <c r="E1560" s="103">
        <v>3.7185628084712482E-3</v>
      </c>
      <c r="F1560" s="103">
        <v>679225</v>
      </c>
      <c r="G1560" s="103">
        <v>6</v>
      </c>
      <c r="H1560" t="s">
        <v>54</v>
      </c>
      <c r="I1560" s="103"/>
    </row>
    <row r="1561" spans="1:9" x14ac:dyDescent="0.35">
      <c r="A1561" t="s">
        <v>5640</v>
      </c>
      <c r="B1561" t="s">
        <v>51</v>
      </c>
      <c r="C1561" t="s">
        <v>38</v>
      </c>
      <c r="D1561" t="s">
        <v>5070</v>
      </c>
      <c r="E1561" s="103">
        <v>3.7928217892550776E-3</v>
      </c>
      <c r="F1561" s="103">
        <v>679225</v>
      </c>
      <c r="G1561" s="103">
        <v>6</v>
      </c>
      <c r="H1561" t="s">
        <v>54</v>
      </c>
      <c r="I1561" s="103"/>
    </row>
    <row r="1562" spans="1:9" x14ac:dyDescent="0.35">
      <c r="A1562" t="s">
        <v>5641</v>
      </c>
      <c r="B1562" t="s">
        <v>51</v>
      </c>
      <c r="C1562" t="s">
        <v>38</v>
      </c>
      <c r="D1562" t="s">
        <v>5071</v>
      </c>
      <c r="E1562" s="103">
        <v>3.7185628084712482E-3</v>
      </c>
      <c r="F1562" s="103">
        <v>679225</v>
      </c>
      <c r="G1562" s="103">
        <v>6</v>
      </c>
      <c r="H1562" t="s">
        <v>54</v>
      </c>
      <c r="I1562" s="103"/>
    </row>
    <row r="1563" spans="1:9" x14ac:dyDescent="0.35">
      <c r="A1563" t="s">
        <v>5642</v>
      </c>
      <c r="B1563" t="s">
        <v>51</v>
      </c>
      <c r="C1563" t="s">
        <v>38</v>
      </c>
      <c r="D1563" t="s">
        <v>5072</v>
      </c>
      <c r="E1563" s="103">
        <v>3.7928217892550776E-3</v>
      </c>
      <c r="F1563" s="103">
        <v>679225</v>
      </c>
      <c r="G1563" s="103">
        <v>6</v>
      </c>
      <c r="H1563" t="s">
        <v>54</v>
      </c>
      <c r="I1563" s="103"/>
    </row>
    <row r="1564" spans="1:9" x14ac:dyDescent="0.35">
      <c r="A1564" t="s">
        <v>934</v>
      </c>
      <c r="B1564" t="s">
        <v>51</v>
      </c>
      <c r="C1564" t="s">
        <v>38</v>
      </c>
      <c r="D1564" t="s">
        <v>42</v>
      </c>
      <c r="E1564" s="103">
        <v>3.775708524499633E-3</v>
      </c>
      <c r="F1564" s="103">
        <v>679225</v>
      </c>
      <c r="G1564" s="103">
        <v>6</v>
      </c>
      <c r="H1564" t="s">
        <v>54</v>
      </c>
      <c r="I1564" s="103"/>
    </row>
    <row r="1565" spans="1:9" x14ac:dyDescent="0.35">
      <c r="A1565" t="s">
        <v>1953</v>
      </c>
      <c r="B1565" t="s">
        <v>51</v>
      </c>
      <c r="C1565" t="s">
        <v>38</v>
      </c>
      <c r="D1565" t="s">
        <v>1767</v>
      </c>
      <c r="E1565" s="103">
        <v>3.7729044860871199E-3</v>
      </c>
      <c r="F1565" s="103">
        <v>679225</v>
      </c>
      <c r="G1565" s="103">
        <v>6</v>
      </c>
      <c r="H1565" t="s">
        <v>54</v>
      </c>
      <c r="I1565" s="103"/>
    </row>
    <row r="1566" spans="1:9" x14ac:dyDescent="0.35">
      <c r="A1566" t="s">
        <v>1954</v>
      </c>
      <c r="B1566" t="s">
        <v>51</v>
      </c>
      <c r="C1566" t="s">
        <v>38</v>
      </c>
      <c r="D1566" t="s">
        <v>1768</v>
      </c>
      <c r="E1566" s="103">
        <v>2.7228744176970572E-3</v>
      </c>
      <c r="F1566" s="103">
        <v>679225</v>
      </c>
      <c r="G1566" s="103">
        <v>6</v>
      </c>
      <c r="H1566" t="s">
        <v>54</v>
      </c>
      <c r="I1566" s="103"/>
    </row>
    <row r="1567" spans="1:9" x14ac:dyDescent="0.35">
      <c r="A1567" t="s">
        <v>935</v>
      </c>
      <c r="B1567" t="s">
        <v>51</v>
      </c>
      <c r="C1567" t="s">
        <v>38</v>
      </c>
      <c r="D1567" t="s">
        <v>340</v>
      </c>
      <c r="E1567" s="103">
        <v>3.1604149272918222E-3</v>
      </c>
      <c r="F1567" s="103">
        <v>679225</v>
      </c>
      <c r="G1567" s="103">
        <v>6</v>
      </c>
      <c r="H1567" t="s">
        <v>54</v>
      </c>
      <c r="I1567" s="103"/>
    </row>
    <row r="1568" spans="1:9" x14ac:dyDescent="0.35">
      <c r="A1568" t="s">
        <v>628</v>
      </c>
      <c r="B1568" t="s">
        <v>51</v>
      </c>
      <c r="C1568" t="s">
        <v>38</v>
      </c>
      <c r="D1568" t="s">
        <v>777</v>
      </c>
      <c r="E1568" s="103">
        <v>7.2060172273699019E-3</v>
      </c>
      <c r="F1568" s="103">
        <v>679225</v>
      </c>
      <c r="G1568" s="103">
        <v>6</v>
      </c>
      <c r="H1568" t="s">
        <v>54</v>
      </c>
      <c r="I1568" s="103"/>
    </row>
    <row r="1569" spans="1:9" x14ac:dyDescent="0.35">
      <c r="A1569" t="s">
        <v>629</v>
      </c>
      <c r="B1569" t="s">
        <v>51</v>
      </c>
      <c r="C1569" t="s">
        <v>38</v>
      </c>
      <c r="D1569" t="s">
        <v>776</v>
      </c>
      <c r="E1569" s="103">
        <v>1.6056419135889219E-2</v>
      </c>
      <c r="F1569" s="103">
        <v>679225</v>
      </c>
      <c r="G1569" s="103">
        <v>6</v>
      </c>
      <c r="H1569" t="s">
        <v>54</v>
      </c>
      <c r="I1569" s="103"/>
    </row>
    <row r="1570" spans="1:9" x14ac:dyDescent="0.35">
      <c r="A1570" t="s">
        <v>939</v>
      </c>
      <c r="B1570" t="s">
        <v>51</v>
      </c>
      <c r="C1570" t="s">
        <v>39</v>
      </c>
      <c r="D1570" t="s">
        <v>40</v>
      </c>
      <c r="E1570" s="103">
        <v>4.5455788263318535E-5</v>
      </c>
      <c r="F1570" s="103">
        <v>679225</v>
      </c>
      <c r="G1570" s="103">
        <v>6</v>
      </c>
      <c r="H1570" t="s">
        <v>54</v>
      </c>
      <c r="I1570" s="103"/>
    </row>
    <row r="1571" spans="1:9" x14ac:dyDescent="0.35">
      <c r="A1571" t="s">
        <v>5643</v>
      </c>
      <c r="B1571" t="s">
        <v>51</v>
      </c>
      <c r="C1571" t="s">
        <v>39</v>
      </c>
      <c r="D1571" t="s">
        <v>5070</v>
      </c>
      <c r="E1571" s="103">
        <v>4.5455788263318535E-5</v>
      </c>
      <c r="F1571" s="103">
        <v>679225</v>
      </c>
      <c r="G1571" s="103">
        <v>6</v>
      </c>
      <c r="H1571" t="s">
        <v>54</v>
      </c>
      <c r="I1571" s="103"/>
    </row>
    <row r="1572" spans="1:9" x14ac:dyDescent="0.35">
      <c r="A1572" t="s">
        <v>5644</v>
      </c>
      <c r="B1572" t="s">
        <v>51</v>
      </c>
      <c r="C1572" t="s">
        <v>39</v>
      </c>
      <c r="D1572" t="s">
        <v>5071</v>
      </c>
      <c r="E1572" s="103">
        <v>4.5455788263318535E-5</v>
      </c>
      <c r="F1572" s="103">
        <v>679225</v>
      </c>
      <c r="G1572" s="103">
        <v>6</v>
      </c>
      <c r="H1572" t="s">
        <v>54</v>
      </c>
      <c r="I1572" s="103"/>
    </row>
    <row r="1573" spans="1:9" x14ac:dyDescent="0.35">
      <c r="A1573" t="s">
        <v>5645</v>
      </c>
      <c r="B1573" t="s">
        <v>51</v>
      </c>
      <c r="C1573" t="s">
        <v>39</v>
      </c>
      <c r="D1573" t="s">
        <v>5072</v>
      </c>
      <c r="E1573" s="103">
        <v>4.5455788263318535E-5</v>
      </c>
      <c r="F1573" s="103">
        <v>679225</v>
      </c>
      <c r="G1573" s="103">
        <v>6</v>
      </c>
      <c r="H1573" t="s">
        <v>54</v>
      </c>
      <c r="I1573" s="103"/>
    </row>
    <row r="1574" spans="1:9" x14ac:dyDescent="0.35">
      <c r="A1574" t="s">
        <v>937</v>
      </c>
      <c r="B1574" t="s">
        <v>51</v>
      </c>
      <c r="C1574" t="s">
        <v>39</v>
      </c>
      <c r="D1574" t="s">
        <v>42</v>
      </c>
      <c r="E1574" s="103">
        <v>4.533122595129619E-5</v>
      </c>
      <c r="F1574" s="103">
        <v>679225</v>
      </c>
      <c r="G1574" s="103">
        <v>6</v>
      </c>
      <c r="H1574" t="s">
        <v>54</v>
      </c>
      <c r="I1574" s="103"/>
    </row>
    <row r="1575" spans="1:9" x14ac:dyDescent="0.35">
      <c r="A1575" t="s">
        <v>1955</v>
      </c>
      <c r="B1575" t="s">
        <v>51</v>
      </c>
      <c r="C1575" t="s">
        <v>39</v>
      </c>
      <c r="D1575" t="s">
        <v>1767</v>
      </c>
      <c r="E1575" s="103">
        <v>4.4802639699238942E-5</v>
      </c>
      <c r="F1575" s="103">
        <v>679225</v>
      </c>
      <c r="G1575" s="103">
        <v>6</v>
      </c>
      <c r="H1575" t="s">
        <v>54</v>
      </c>
      <c r="I1575" s="103"/>
    </row>
    <row r="1576" spans="1:9" x14ac:dyDescent="0.35">
      <c r="A1576" t="s">
        <v>1956</v>
      </c>
      <c r="B1576" t="s">
        <v>51</v>
      </c>
      <c r="C1576" t="s">
        <v>39</v>
      </c>
      <c r="D1576" t="s">
        <v>1768</v>
      </c>
      <c r="E1576" s="103">
        <v>3.0117279153784788E-5</v>
      </c>
      <c r="F1576" s="103">
        <v>679225</v>
      </c>
      <c r="G1576" s="103">
        <v>6</v>
      </c>
      <c r="H1576" t="s">
        <v>54</v>
      </c>
      <c r="I1576" s="103"/>
    </row>
    <row r="1577" spans="1:9" x14ac:dyDescent="0.35">
      <c r="A1577" t="s">
        <v>938</v>
      </c>
      <c r="B1577" t="s">
        <v>51</v>
      </c>
      <c r="C1577" t="s">
        <v>39</v>
      </c>
      <c r="D1577" t="s">
        <v>340</v>
      </c>
      <c r="E1577" s="103">
        <v>4.4520266109282973E-5</v>
      </c>
      <c r="F1577" s="103">
        <v>679225</v>
      </c>
      <c r="G1577" s="103">
        <v>6</v>
      </c>
      <c r="H1577" t="s">
        <v>54</v>
      </c>
      <c r="I1577" s="103"/>
    </row>
    <row r="1578" spans="1:9" x14ac:dyDescent="0.35">
      <c r="A1578" t="s">
        <v>630</v>
      </c>
      <c r="B1578" t="s">
        <v>51</v>
      </c>
      <c r="C1578" t="s">
        <v>39</v>
      </c>
      <c r="D1578" t="s">
        <v>777</v>
      </c>
      <c r="E1578" s="103">
        <v>8.440395383280511E-5</v>
      </c>
      <c r="F1578" s="103">
        <v>679225</v>
      </c>
      <c r="G1578" s="103">
        <v>6</v>
      </c>
      <c r="H1578" t="s">
        <v>54</v>
      </c>
      <c r="I1578" s="103"/>
    </row>
    <row r="1579" spans="1:9" x14ac:dyDescent="0.35">
      <c r="A1579" t="s">
        <v>631</v>
      </c>
      <c r="B1579" t="s">
        <v>51</v>
      </c>
      <c r="C1579" t="s">
        <v>39</v>
      </c>
      <c r="D1579" t="s">
        <v>776</v>
      </c>
      <c r="E1579" s="103">
        <v>2.0148997037259666E-4</v>
      </c>
      <c r="F1579" s="103">
        <v>679225</v>
      </c>
      <c r="G1579" s="103">
        <v>6</v>
      </c>
      <c r="H1579" t="s">
        <v>54</v>
      </c>
      <c r="I1579" s="103"/>
    </row>
    <row r="1580" spans="1:9" x14ac:dyDescent="0.35">
      <c r="A1580" t="s">
        <v>2703</v>
      </c>
      <c r="B1580" t="s">
        <v>51</v>
      </c>
      <c r="C1580" t="s">
        <v>2588</v>
      </c>
      <c r="D1580" t="s">
        <v>40</v>
      </c>
      <c r="E1580" s="103">
        <v>4.7554247955001723E-4</v>
      </c>
      <c r="F1580" s="103">
        <v>679225</v>
      </c>
      <c r="G1580" s="103">
        <v>6</v>
      </c>
      <c r="H1580" t="s">
        <v>54</v>
      </c>
      <c r="I1580" s="103"/>
    </row>
    <row r="1581" spans="1:9" x14ac:dyDescent="0.35">
      <c r="A1581" t="s">
        <v>5646</v>
      </c>
      <c r="B1581" t="s">
        <v>51</v>
      </c>
      <c r="C1581" t="s">
        <v>2588</v>
      </c>
      <c r="D1581" t="s">
        <v>5070</v>
      </c>
      <c r="E1581" s="103">
        <v>4.8544321165356334E-4</v>
      </c>
      <c r="F1581" s="103">
        <v>679225</v>
      </c>
      <c r="G1581" s="103">
        <v>6</v>
      </c>
      <c r="H1581" t="s">
        <v>54</v>
      </c>
      <c r="I1581" s="103"/>
    </row>
    <row r="1582" spans="1:9" x14ac:dyDescent="0.35">
      <c r="A1582" t="s">
        <v>5647</v>
      </c>
      <c r="B1582" t="s">
        <v>51</v>
      </c>
      <c r="C1582" t="s">
        <v>2588</v>
      </c>
      <c r="D1582" t="s">
        <v>5071</v>
      </c>
      <c r="E1582" s="103">
        <v>4.7554247955001723E-4</v>
      </c>
      <c r="F1582" s="103">
        <v>679225</v>
      </c>
      <c r="G1582" s="103">
        <v>6</v>
      </c>
      <c r="H1582" t="s">
        <v>54</v>
      </c>
      <c r="I1582" s="103"/>
    </row>
    <row r="1583" spans="1:9" x14ac:dyDescent="0.35">
      <c r="A1583" t="s">
        <v>5648</v>
      </c>
      <c r="B1583" t="s">
        <v>51</v>
      </c>
      <c r="C1583" t="s">
        <v>2588</v>
      </c>
      <c r="D1583" t="s">
        <v>5072</v>
      </c>
      <c r="E1583" s="103">
        <v>4.8531622712866398E-4</v>
      </c>
      <c r="F1583" s="103">
        <v>679225</v>
      </c>
      <c r="G1583" s="103">
        <v>6</v>
      </c>
      <c r="H1583" t="s">
        <v>54</v>
      </c>
      <c r="I1583" s="103"/>
    </row>
    <row r="1584" spans="1:9" x14ac:dyDescent="0.35">
      <c r="A1584" t="s">
        <v>2704</v>
      </c>
      <c r="B1584" t="s">
        <v>51</v>
      </c>
      <c r="C1584" t="s">
        <v>2588</v>
      </c>
      <c r="D1584" t="s">
        <v>42</v>
      </c>
      <c r="E1584" s="103">
        <v>4.7905189120282159E-4</v>
      </c>
      <c r="F1584" s="103">
        <v>679225</v>
      </c>
      <c r="G1584" s="103">
        <v>6</v>
      </c>
      <c r="H1584" t="s">
        <v>54</v>
      </c>
      <c r="I1584" s="103"/>
    </row>
    <row r="1585" spans="1:9" x14ac:dyDescent="0.35">
      <c r="A1585" t="s">
        <v>2705</v>
      </c>
      <c r="B1585" t="s">
        <v>51</v>
      </c>
      <c r="C1585" t="s">
        <v>2588</v>
      </c>
      <c r="D1585" t="s">
        <v>1767</v>
      </c>
      <c r="E1585" s="103">
        <v>4.744569744080949E-4</v>
      </c>
      <c r="F1585" s="103">
        <v>679225</v>
      </c>
      <c r="G1585" s="103">
        <v>6</v>
      </c>
      <c r="H1585" t="s">
        <v>54</v>
      </c>
      <c r="I1585" s="103"/>
    </row>
    <row r="1586" spans="1:9" x14ac:dyDescent="0.35">
      <c r="A1586" t="s">
        <v>2706</v>
      </c>
      <c r="B1586" t="s">
        <v>51</v>
      </c>
      <c r="C1586" t="s">
        <v>2588</v>
      </c>
      <c r="D1586" t="s">
        <v>1768</v>
      </c>
      <c r="E1586" s="103">
        <v>2.7245457221611438E-4</v>
      </c>
      <c r="F1586" s="103">
        <v>679225</v>
      </c>
      <c r="G1586" s="103">
        <v>6</v>
      </c>
      <c r="H1586" t="s">
        <v>54</v>
      </c>
      <c r="I1586" s="103"/>
    </row>
    <row r="1587" spans="1:9" x14ac:dyDescent="0.35">
      <c r="A1587" t="s">
        <v>2707</v>
      </c>
      <c r="B1587" t="s">
        <v>51</v>
      </c>
      <c r="C1587" t="s">
        <v>2588</v>
      </c>
      <c r="D1587" t="s">
        <v>340</v>
      </c>
      <c r="E1587" s="103">
        <v>4.7102562622261957E-4</v>
      </c>
      <c r="F1587" s="103">
        <v>679225</v>
      </c>
      <c r="G1587" s="103">
        <v>6</v>
      </c>
      <c r="H1587" t="s">
        <v>54</v>
      </c>
      <c r="I1587" s="103"/>
    </row>
    <row r="1588" spans="1:9" x14ac:dyDescent="0.35">
      <c r="A1588" t="s">
        <v>2708</v>
      </c>
      <c r="B1588" t="s">
        <v>51</v>
      </c>
      <c r="C1588" t="s">
        <v>2588</v>
      </c>
      <c r="D1588" t="s">
        <v>777</v>
      </c>
      <c r="E1588" s="103">
        <v>8.7074600112857362E-4</v>
      </c>
      <c r="F1588" s="103">
        <v>679225</v>
      </c>
      <c r="G1588" s="103">
        <v>6</v>
      </c>
      <c r="H1588" t="s">
        <v>54</v>
      </c>
      <c r="I1588" s="103"/>
    </row>
    <row r="1589" spans="1:9" x14ac:dyDescent="0.35">
      <c r="A1589" t="s">
        <v>2709</v>
      </c>
      <c r="B1589" t="s">
        <v>51</v>
      </c>
      <c r="C1589" t="s">
        <v>2588</v>
      </c>
      <c r="D1589" t="s">
        <v>776</v>
      </c>
      <c r="E1589" s="103">
        <v>2.0140363839761454E-3</v>
      </c>
      <c r="F1589" s="103">
        <v>679225</v>
      </c>
      <c r="G1589" s="103">
        <v>6</v>
      </c>
      <c r="H1589" t="s">
        <v>54</v>
      </c>
      <c r="I1589" s="103"/>
    </row>
    <row r="1590" spans="1:9" x14ac:dyDescent="0.35">
      <c r="A1590" t="s">
        <v>2710</v>
      </c>
      <c r="B1590" t="s">
        <v>51</v>
      </c>
      <c r="C1590" t="s">
        <v>2589</v>
      </c>
      <c r="D1590" t="s">
        <v>40</v>
      </c>
      <c r="E1590" s="103">
        <v>4.4027567025819152E-3</v>
      </c>
      <c r="F1590" s="103">
        <v>679225</v>
      </c>
      <c r="G1590" s="103">
        <v>6</v>
      </c>
      <c r="H1590" t="s">
        <v>54</v>
      </c>
      <c r="I1590" s="103"/>
    </row>
    <row r="1591" spans="1:9" x14ac:dyDescent="0.35">
      <c r="A1591" t="s">
        <v>5649</v>
      </c>
      <c r="B1591" t="s">
        <v>51</v>
      </c>
      <c r="C1591" t="s">
        <v>2589</v>
      </c>
      <c r="D1591" t="s">
        <v>5070</v>
      </c>
      <c r="E1591" s="103">
        <v>4.5701649588410368E-3</v>
      </c>
      <c r="F1591" s="103">
        <v>679225</v>
      </c>
      <c r="G1591" s="103">
        <v>6</v>
      </c>
      <c r="H1591" t="s">
        <v>54</v>
      </c>
      <c r="I1591" s="103"/>
    </row>
    <row r="1592" spans="1:9" x14ac:dyDescent="0.35">
      <c r="A1592" t="s">
        <v>5650</v>
      </c>
      <c r="B1592" t="s">
        <v>51</v>
      </c>
      <c r="C1592" t="s">
        <v>2589</v>
      </c>
      <c r="D1592" t="s">
        <v>5071</v>
      </c>
      <c r="E1592" s="103">
        <v>4.4027567025819152E-3</v>
      </c>
      <c r="F1592" s="103">
        <v>679225</v>
      </c>
      <c r="G1592" s="103">
        <v>6</v>
      </c>
      <c r="H1592" t="s">
        <v>54</v>
      </c>
      <c r="I1592" s="103"/>
    </row>
    <row r="1593" spans="1:9" x14ac:dyDescent="0.35">
      <c r="A1593" t="s">
        <v>5651</v>
      </c>
      <c r="B1593" t="s">
        <v>51</v>
      </c>
      <c r="C1593" t="s">
        <v>2589</v>
      </c>
      <c r="D1593" t="s">
        <v>5072</v>
      </c>
      <c r="E1593" s="103">
        <v>4.5650962518036737E-3</v>
      </c>
      <c r="F1593" s="103">
        <v>679225</v>
      </c>
      <c r="G1593" s="103">
        <v>6</v>
      </c>
      <c r="H1593" t="s">
        <v>54</v>
      </c>
      <c r="I1593" s="103"/>
    </row>
    <row r="1594" spans="1:9" x14ac:dyDescent="0.35">
      <c r="A1594" t="s">
        <v>2711</v>
      </c>
      <c r="B1594" t="s">
        <v>51</v>
      </c>
      <c r="C1594" t="s">
        <v>2589</v>
      </c>
      <c r="D1594" t="s">
        <v>42</v>
      </c>
      <c r="E1594" s="103">
        <v>4.527366376522483E-3</v>
      </c>
      <c r="F1594" s="103">
        <v>679225</v>
      </c>
      <c r="G1594" s="103">
        <v>6</v>
      </c>
      <c r="H1594" t="s">
        <v>54</v>
      </c>
      <c r="I1594" s="103"/>
    </row>
    <row r="1595" spans="1:9" x14ac:dyDescent="0.35">
      <c r="A1595" t="s">
        <v>2712</v>
      </c>
      <c r="B1595" t="s">
        <v>51</v>
      </c>
      <c r="C1595" t="s">
        <v>2589</v>
      </c>
      <c r="D1595" t="s">
        <v>1767</v>
      </c>
      <c r="E1595" s="103">
        <v>4.4454208108617903E-3</v>
      </c>
      <c r="F1595" s="103">
        <v>679225</v>
      </c>
      <c r="G1595" s="103">
        <v>6</v>
      </c>
      <c r="H1595" t="s">
        <v>54</v>
      </c>
      <c r="I1595" s="103"/>
    </row>
    <row r="1596" spans="1:9" x14ac:dyDescent="0.35">
      <c r="A1596" t="s">
        <v>2713</v>
      </c>
      <c r="B1596" t="s">
        <v>51</v>
      </c>
      <c r="C1596" t="s">
        <v>2589</v>
      </c>
      <c r="D1596" t="s">
        <v>1768</v>
      </c>
      <c r="E1596" s="103">
        <v>2.2686651651066172E-3</v>
      </c>
      <c r="F1596" s="103">
        <v>679225</v>
      </c>
      <c r="G1596" s="103">
        <v>6</v>
      </c>
      <c r="H1596" t="s">
        <v>54</v>
      </c>
      <c r="I1596" s="103"/>
    </row>
    <row r="1597" spans="1:9" x14ac:dyDescent="0.35">
      <c r="A1597" t="s">
        <v>2714</v>
      </c>
      <c r="B1597" t="s">
        <v>51</v>
      </c>
      <c r="C1597" t="s">
        <v>2589</v>
      </c>
      <c r="D1597" t="s">
        <v>340</v>
      </c>
      <c r="E1597" s="103">
        <v>4.5127472077959724E-3</v>
      </c>
      <c r="F1597" s="103">
        <v>679225</v>
      </c>
      <c r="G1597" s="103">
        <v>6</v>
      </c>
      <c r="H1597" t="s">
        <v>54</v>
      </c>
      <c r="I1597" s="103"/>
    </row>
    <row r="1598" spans="1:9" x14ac:dyDescent="0.35">
      <c r="A1598" t="s">
        <v>2715</v>
      </c>
      <c r="B1598" t="s">
        <v>51</v>
      </c>
      <c r="C1598" t="s">
        <v>2589</v>
      </c>
      <c r="D1598" t="s">
        <v>777</v>
      </c>
      <c r="E1598" s="103">
        <v>6.6434900031399529E-3</v>
      </c>
      <c r="F1598" s="103">
        <v>679225</v>
      </c>
      <c r="G1598" s="103">
        <v>6</v>
      </c>
      <c r="H1598" t="s">
        <v>54</v>
      </c>
      <c r="I1598" s="103"/>
    </row>
    <row r="1599" spans="1:9" x14ac:dyDescent="0.35">
      <c r="A1599" t="s">
        <v>2716</v>
      </c>
      <c r="B1599" t="s">
        <v>51</v>
      </c>
      <c r="C1599" t="s">
        <v>2589</v>
      </c>
      <c r="D1599" t="s">
        <v>776</v>
      </c>
      <c r="E1599" s="103">
        <v>1.7818379118692784E-2</v>
      </c>
      <c r="F1599" s="103">
        <v>679225</v>
      </c>
      <c r="G1599" s="103">
        <v>6</v>
      </c>
      <c r="H1599" t="s">
        <v>54</v>
      </c>
      <c r="I1599" s="103"/>
    </row>
    <row r="1600" spans="1:9" x14ac:dyDescent="0.35">
      <c r="A1600" t="s">
        <v>2696</v>
      </c>
      <c r="B1600" t="s">
        <v>51</v>
      </c>
      <c r="C1600" t="s">
        <v>2590</v>
      </c>
      <c r="D1600" t="s">
        <v>40</v>
      </c>
      <c r="E1600" s="103">
        <v>0</v>
      </c>
      <c r="F1600" s="103">
        <v>679225</v>
      </c>
      <c r="G1600" s="103">
        <v>6</v>
      </c>
      <c r="H1600" t="s">
        <v>54</v>
      </c>
      <c r="I1600" s="103"/>
    </row>
    <row r="1601" spans="1:9" x14ac:dyDescent="0.35">
      <c r="A1601" t="s">
        <v>5652</v>
      </c>
      <c r="B1601" t="s">
        <v>51</v>
      </c>
      <c r="C1601" t="s">
        <v>2590</v>
      </c>
      <c r="D1601" t="s">
        <v>5070</v>
      </c>
      <c r="E1601" s="103">
        <v>0</v>
      </c>
      <c r="F1601" s="103">
        <v>679225</v>
      </c>
      <c r="G1601" s="103">
        <v>6</v>
      </c>
      <c r="H1601" t="s">
        <v>54</v>
      </c>
      <c r="I1601" s="103"/>
    </row>
    <row r="1602" spans="1:9" x14ac:dyDescent="0.35">
      <c r="A1602" t="s">
        <v>5653</v>
      </c>
      <c r="B1602" t="s">
        <v>51</v>
      </c>
      <c r="C1602" t="s">
        <v>2590</v>
      </c>
      <c r="D1602" t="s">
        <v>5071</v>
      </c>
      <c r="E1602" s="103">
        <v>0</v>
      </c>
      <c r="F1602" s="103">
        <v>679225</v>
      </c>
      <c r="G1602" s="103">
        <v>6</v>
      </c>
      <c r="H1602" t="s">
        <v>54</v>
      </c>
      <c r="I1602" s="103"/>
    </row>
    <row r="1603" spans="1:9" x14ac:dyDescent="0.35">
      <c r="A1603" t="s">
        <v>5654</v>
      </c>
      <c r="B1603" t="s">
        <v>51</v>
      </c>
      <c r="C1603" t="s">
        <v>2590</v>
      </c>
      <c r="D1603" t="s">
        <v>5072</v>
      </c>
      <c r="E1603" s="103">
        <v>0</v>
      </c>
      <c r="F1603" s="103">
        <v>679225</v>
      </c>
      <c r="G1603" s="103">
        <v>6</v>
      </c>
      <c r="H1603" t="s">
        <v>54</v>
      </c>
      <c r="I1603" s="103"/>
    </row>
    <row r="1604" spans="1:9" x14ac:dyDescent="0.35">
      <c r="A1604" t="s">
        <v>2697</v>
      </c>
      <c r="B1604" t="s">
        <v>51</v>
      </c>
      <c r="C1604" t="s">
        <v>2590</v>
      </c>
      <c r="D1604" t="s">
        <v>42</v>
      </c>
      <c r="E1604" s="103">
        <v>0</v>
      </c>
      <c r="F1604" s="103">
        <v>679225</v>
      </c>
      <c r="G1604" s="103">
        <v>6</v>
      </c>
      <c r="H1604" t="s">
        <v>54</v>
      </c>
      <c r="I1604" s="103"/>
    </row>
    <row r="1605" spans="1:9" x14ac:dyDescent="0.35">
      <c r="A1605" t="s">
        <v>2698</v>
      </c>
      <c r="B1605" t="s">
        <v>51</v>
      </c>
      <c r="C1605" t="s">
        <v>2590</v>
      </c>
      <c r="D1605" t="s">
        <v>1767</v>
      </c>
      <c r="E1605" s="103">
        <v>0</v>
      </c>
      <c r="F1605" s="103">
        <v>679225</v>
      </c>
      <c r="G1605" s="103">
        <v>6</v>
      </c>
      <c r="H1605" t="s">
        <v>54</v>
      </c>
      <c r="I1605" s="103"/>
    </row>
    <row r="1606" spans="1:9" x14ac:dyDescent="0.35">
      <c r="A1606" t="s">
        <v>2699</v>
      </c>
      <c r="B1606" t="s">
        <v>51</v>
      </c>
      <c r="C1606" t="s">
        <v>2590</v>
      </c>
      <c r="D1606" t="s">
        <v>1768</v>
      </c>
      <c r="E1606" s="103">
        <v>0</v>
      </c>
      <c r="F1606" s="103">
        <v>679225</v>
      </c>
      <c r="G1606" s="103">
        <v>6</v>
      </c>
      <c r="H1606" t="s">
        <v>54</v>
      </c>
      <c r="I1606" s="103"/>
    </row>
    <row r="1607" spans="1:9" x14ac:dyDescent="0.35">
      <c r="A1607" t="s">
        <v>2700</v>
      </c>
      <c r="B1607" t="s">
        <v>51</v>
      </c>
      <c r="C1607" t="s">
        <v>2590</v>
      </c>
      <c r="D1607" t="s">
        <v>340</v>
      </c>
      <c r="E1607" s="103">
        <v>0</v>
      </c>
      <c r="F1607" s="103">
        <v>679225</v>
      </c>
      <c r="G1607" s="103">
        <v>6</v>
      </c>
      <c r="H1607" t="s">
        <v>54</v>
      </c>
      <c r="I1607" s="103"/>
    </row>
    <row r="1608" spans="1:9" x14ac:dyDescent="0.35">
      <c r="A1608" t="s">
        <v>2701</v>
      </c>
      <c r="B1608" t="s">
        <v>51</v>
      </c>
      <c r="C1608" t="s">
        <v>2590</v>
      </c>
      <c r="D1608" t="s">
        <v>777</v>
      </c>
      <c r="E1608" s="103">
        <v>0</v>
      </c>
      <c r="F1608" s="103">
        <v>679225</v>
      </c>
      <c r="G1608" s="103">
        <v>6</v>
      </c>
      <c r="H1608" t="s">
        <v>54</v>
      </c>
      <c r="I1608" s="103"/>
    </row>
    <row r="1609" spans="1:9" x14ac:dyDescent="0.35">
      <c r="A1609" t="s">
        <v>2702</v>
      </c>
      <c r="B1609" t="s">
        <v>51</v>
      </c>
      <c r="C1609" t="s">
        <v>2590</v>
      </c>
      <c r="D1609" t="s">
        <v>776</v>
      </c>
      <c r="E1609" s="103">
        <v>0</v>
      </c>
      <c r="F1609" s="103">
        <v>679225</v>
      </c>
      <c r="G1609" s="103">
        <v>6</v>
      </c>
      <c r="H1609" t="s">
        <v>54</v>
      </c>
      <c r="I1609" s="103"/>
    </row>
    <row r="1610" spans="1:9" x14ac:dyDescent="0.35">
      <c r="A1610" t="s">
        <v>3365</v>
      </c>
      <c r="B1610" t="s">
        <v>51</v>
      </c>
      <c r="C1610" t="s">
        <v>3119</v>
      </c>
      <c r="D1610" t="s">
        <v>40</v>
      </c>
      <c r="E1610" s="103">
        <v>6.7366403092167682E-4</v>
      </c>
      <c r="F1610" s="103">
        <v>679225</v>
      </c>
      <c r="G1610" s="103">
        <v>6</v>
      </c>
      <c r="H1610" t="s">
        <v>54</v>
      </c>
      <c r="I1610" s="103"/>
    </row>
    <row r="1611" spans="1:9" x14ac:dyDescent="0.35">
      <c r="A1611" t="s">
        <v>5658</v>
      </c>
      <c r="B1611" t="s">
        <v>51</v>
      </c>
      <c r="C1611" t="s">
        <v>3119</v>
      </c>
      <c r="D1611" t="s">
        <v>5070</v>
      </c>
      <c r="E1611" s="103">
        <v>7.2107272325760117E-4</v>
      </c>
      <c r="F1611" s="103">
        <v>679225</v>
      </c>
      <c r="G1611" s="103">
        <v>6</v>
      </c>
      <c r="H1611" t="s">
        <v>54</v>
      </c>
      <c r="I1611" s="103"/>
    </row>
    <row r="1612" spans="1:9" x14ac:dyDescent="0.35">
      <c r="A1612" t="s">
        <v>5659</v>
      </c>
      <c r="B1612" t="s">
        <v>51</v>
      </c>
      <c r="C1612" t="s">
        <v>3119</v>
      </c>
      <c r="D1612" t="s">
        <v>5071</v>
      </c>
      <c r="E1612" s="103">
        <v>6.7366403092167682E-4</v>
      </c>
      <c r="F1612" s="103">
        <v>679225</v>
      </c>
      <c r="G1612" s="103">
        <v>6</v>
      </c>
      <c r="H1612" t="s">
        <v>54</v>
      </c>
      <c r="I1612" s="103"/>
    </row>
    <row r="1613" spans="1:9" x14ac:dyDescent="0.35">
      <c r="A1613" t="s">
        <v>5660</v>
      </c>
      <c r="B1613" t="s">
        <v>51</v>
      </c>
      <c r="C1613" t="s">
        <v>3119</v>
      </c>
      <c r="D1613" t="s">
        <v>5072</v>
      </c>
      <c r="E1613" s="103">
        <v>7.2107272325760117E-4</v>
      </c>
      <c r="F1613" s="103">
        <v>679225</v>
      </c>
      <c r="G1613" s="103">
        <v>6</v>
      </c>
      <c r="H1613" t="s">
        <v>54</v>
      </c>
      <c r="I1613" s="103"/>
    </row>
    <row r="1614" spans="1:9" x14ac:dyDescent="0.35">
      <c r="A1614" t="s">
        <v>3366</v>
      </c>
      <c r="B1614" t="s">
        <v>51</v>
      </c>
      <c r="C1614" t="s">
        <v>3119</v>
      </c>
      <c r="D1614" t="s">
        <v>42</v>
      </c>
      <c r="E1614" s="103">
        <v>5.9965030070107804E-4</v>
      </c>
      <c r="F1614" s="103">
        <v>679225</v>
      </c>
      <c r="G1614" s="103">
        <v>6</v>
      </c>
      <c r="H1614" t="s">
        <v>54</v>
      </c>
      <c r="I1614" s="103"/>
    </row>
    <row r="1615" spans="1:9" x14ac:dyDescent="0.35">
      <c r="A1615" t="s">
        <v>3367</v>
      </c>
      <c r="B1615" t="s">
        <v>51</v>
      </c>
      <c r="C1615" t="s">
        <v>3119</v>
      </c>
      <c r="D1615" t="s">
        <v>1767</v>
      </c>
      <c r="E1615" s="103">
        <v>5.9965030070107804E-4</v>
      </c>
      <c r="F1615" s="103">
        <v>679225</v>
      </c>
      <c r="G1615" s="103">
        <v>6</v>
      </c>
      <c r="H1615" t="s">
        <v>54</v>
      </c>
      <c r="I1615" s="103"/>
    </row>
    <row r="1616" spans="1:9" x14ac:dyDescent="0.35">
      <c r="A1616" t="s">
        <v>3368</v>
      </c>
      <c r="B1616" t="s">
        <v>51</v>
      </c>
      <c r="C1616" t="s">
        <v>3119</v>
      </c>
      <c r="D1616" t="s">
        <v>1768</v>
      </c>
      <c r="E1616" s="103">
        <v>1.7541569615509784E-4</v>
      </c>
      <c r="F1616" s="103">
        <v>679225</v>
      </c>
      <c r="G1616" s="103">
        <v>6</v>
      </c>
      <c r="H1616" t="s">
        <v>54</v>
      </c>
      <c r="I1616" s="103"/>
    </row>
    <row r="1617" spans="1:9" x14ac:dyDescent="0.35">
      <c r="A1617" t="s">
        <v>3369</v>
      </c>
      <c r="B1617" t="s">
        <v>51</v>
      </c>
      <c r="C1617" t="s">
        <v>3119</v>
      </c>
      <c r="D1617" t="s">
        <v>340</v>
      </c>
      <c r="E1617" s="103">
        <v>7.2414306890435781E-4</v>
      </c>
      <c r="F1617" s="103">
        <v>679225</v>
      </c>
      <c r="G1617" s="103">
        <v>6</v>
      </c>
      <c r="H1617" t="s">
        <v>54</v>
      </c>
      <c r="I1617" s="103"/>
    </row>
    <row r="1618" spans="1:9" x14ac:dyDescent="0.35">
      <c r="A1618" t="s">
        <v>3370</v>
      </c>
      <c r="B1618" t="s">
        <v>51</v>
      </c>
      <c r="C1618" t="s">
        <v>3119</v>
      </c>
      <c r="D1618" t="s">
        <v>777</v>
      </c>
      <c r="E1618" s="103">
        <v>1.0106600150126363E-3</v>
      </c>
      <c r="F1618" s="103">
        <v>679225</v>
      </c>
      <c r="G1618" s="103">
        <v>6</v>
      </c>
      <c r="H1618" t="s">
        <v>54</v>
      </c>
      <c r="I1618" s="103"/>
    </row>
    <row r="1619" spans="1:9" x14ac:dyDescent="0.35">
      <c r="A1619" t="s">
        <v>3371</v>
      </c>
      <c r="B1619" t="s">
        <v>51</v>
      </c>
      <c r="C1619" t="s">
        <v>3119</v>
      </c>
      <c r="D1619" t="s">
        <v>776</v>
      </c>
      <c r="E1619" s="103">
        <v>2.7106721465807145E-3</v>
      </c>
      <c r="F1619" s="103">
        <v>679225</v>
      </c>
      <c r="G1619" s="103">
        <v>6</v>
      </c>
      <c r="H1619" t="s">
        <v>54</v>
      </c>
      <c r="I1619" s="103"/>
    </row>
    <row r="1620" spans="1:9" x14ac:dyDescent="0.35">
      <c r="A1620" t="s">
        <v>3372</v>
      </c>
      <c r="B1620" t="s">
        <v>51</v>
      </c>
      <c r="C1620" t="s">
        <v>3104</v>
      </c>
      <c r="D1620" t="s">
        <v>40</v>
      </c>
      <c r="E1620" s="103">
        <v>2.4512843719014132E-2</v>
      </c>
      <c r="F1620" s="103">
        <v>679225</v>
      </c>
      <c r="G1620" s="103">
        <v>6</v>
      </c>
      <c r="H1620" t="s">
        <v>54</v>
      </c>
      <c r="I1620" s="103"/>
    </row>
    <row r="1621" spans="1:9" x14ac:dyDescent="0.35">
      <c r="A1621" t="s">
        <v>5661</v>
      </c>
      <c r="B1621" t="s">
        <v>51</v>
      </c>
      <c r="C1621" t="s">
        <v>3104</v>
      </c>
      <c r="D1621" t="s">
        <v>5070</v>
      </c>
      <c r="E1621" s="103">
        <v>2.5247528013658167E-2</v>
      </c>
      <c r="F1621" s="103">
        <v>679225</v>
      </c>
      <c r="G1621" s="103">
        <v>6</v>
      </c>
      <c r="H1621" t="s">
        <v>54</v>
      </c>
      <c r="I1621" s="103"/>
    </row>
    <row r="1622" spans="1:9" x14ac:dyDescent="0.35">
      <c r="A1622" t="s">
        <v>5662</v>
      </c>
      <c r="B1622" t="s">
        <v>51</v>
      </c>
      <c r="C1622" t="s">
        <v>3104</v>
      </c>
      <c r="D1622" t="s">
        <v>5071</v>
      </c>
      <c r="E1622" s="103">
        <v>2.4512843719014132E-2</v>
      </c>
      <c r="F1622" s="103">
        <v>679225</v>
      </c>
      <c r="G1622" s="103">
        <v>6</v>
      </c>
      <c r="H1622" t="s">
        <v>54</v>
      </c>
      <c r="I1622" s="103"/>
    </row>
    <row r="1623" spans="1:9" x14ac:dyDescent="0.35">
      <c r="A1623" t="s">
        <v>5663</v>
      </c>
      <c r="B1623" t="s">
        <v>51</v>
      </c>
      <c r="C1623" t="s">
        <v>3104</v>
      </c>
      <c r="D1623" t="s">
        <v>5072</v>
      </c>
      <c r="E1623" s="103">
        <v>2.5232523448822073E-2</v>
      </c>
      <c r="F1623" s="103">
        <v>679225</v>
      </c>
      <c r="G1623" s="103">
        <v>6</v>
      </c>
      <c r="H1623" t="s">
        <v>54</v>
      </c>
      <c r="I1623" s="103"/>
    </row>
    <row r="1624" spans="1:9" x14ac:dyDescent="0.35">
      <c r="A1624" t="s">
        <v>3373</v>
      </c>
      <c r="B1624" t="s">
        <v>51</v>
      </c>
      <c r="C1624" t="s">
        <v>3104</v>
      </c>
      <c r="D1624" t="s">
        <v>42</v>
      </c>
      <c r="E1624" s="103">
        <v>2.4780220530814703E-2</v>
      </c>
      <c r="F1624" s="103">
        <v>679225</v>
      </c>
      <c r="G1624" s="103">
        <v>6</v>
      </c>
      <c r="H1624" t="s">
        <v>54</v>
      </c>
      <c r="I1624" s="103"/>
    </row>
    <row r="1625" spans="1:9" x14ac:dyDescent="0.35">
      <c r="A1625" t="s">
        <v>3374</v>
      </c>
      <c r="B1625" t="s">
        <v>51</v>
      </c>
      <c r="C1625" t="s">
        <v>3104</v>
      </c>
      <c r="D1625" t="s">
        <v>1767</v>
      </c>
      <c r="E1625" s="103">
        <v>2.4649266786090206E-2</v>
      </c>
      <c r="F1625" s="103">
        <v>679225</v>
      </c>
      <c r="G1625" s="103">
        <v>6</v>
      </c>
      <c r="H1625" t="s">
        <v>54</v>
      </c>
      <c r="I1625" s="103"/>
    </row>
    <row r="1626" spans="1:9" x14ac:dyDescent="0.35">
      <c r="A1626" t="s">
        <v>3375</v>
      </c>
      <c r="B1626" t="s">
        <v>51</v>
      </c>
      <c r="C1626" t="s">
        <v>3104</v>
      </c>
      <c r="D1626" t="s">
        <v>1768</v>
      </c>
      <c r="E1626" s="103">
        <v>1.0936353538750743E-2</v>
      </c>
      <c r="F1626" s="103">
        <v>679225</v>
      </c>
      <c r="G1626" s="103">
        <v>6</v>
      </c>
      <c r="H1626" t="s">
        <v>54</v>
      </c>
      <c r="I1626" s="103"/>
    </row>
    <row r="1627" spans="1:9" x14ac:dyDescent="0.35">
      <c r="A1627" t="s">
        <v>3376</v>
      </c>
      <c r="B1627" t="s">
        <v>51</v>
      </c>
      <c r="C1627" t="s">
        <v>3104</v>
      </c>
      <c r="D1627" t="s">
        <v>340</v>
      </c>
      <c r="E1627" s="103">
        <v>2.4541072146466149E-2</v>
      </c>
      <c r="F1627" s="103">
        <v>679225</v>
      </c>
      <c r="G1627" s="103">
        <v>6</v>
      </c>
      <c r="H1627" t="s">
        <v>54</v>
      </c>
      <c r="I1627" s="103"/>
    </row>
    <row r="1628" spans="1:9" x14ac:dyDescent="0.35">
      <c r="A1628" t="s">
        <v>3377</v>
      </c>
      <c r="B1628" t="s">
        <v>51</v>
      </c>
      <c r="C1628" t="s">
        <v>3104</v>
      </c>
      <c r="D1628" t="s">
        <v>777</v>
      </c>
      <c r="E1628" s="103">
        <v>4.1161785634131871E-2</v>
      </c>
      <c r="F1628" s="103">
        <v>679225</v>
      </c>
      <c r="G1628" s="103">
        <v>6</v>
      </c>
      <c r="H1628" t="s">
        <v>54</v>
      </c>
      <c r="I1628" s="103"/>
    </row>
    <row r="1629" spans="1:9" x14ac:dyDescent="0.35">
      <c r="A1629" t="s">
        <v>3378</v>
      </c>
      <c r="B1629" t="s">
        <v>51</v>
      </c>
      <c r="C1629" t="s">
        <v>3104</v>
      </c>
      <c r="D1629" t="s">
        <v>776</v>
      </c>
      <c r="E1629" s="103">
        <v>0.10018442691637537</v>
      </c>
      <c r="F1629" s="103">
        <v>679225</v>
      </c>
      <c r="G1629" s="103">
        <v>6</v>
      </c>
      <c r="H1629" t="s">
        <v>54</v>
      </c>
      <c r="I1629" s="103"/>
    </row>
    <row r="1630" spans="1:9" x14ac:dyDescent="0.35">
      <c r="A1630" t="s">
        <v>3379</v>
      </c>
      <c r="B1630" t="s">
        <v>51</v>
      </c>
      <c r="C1630" t="s">
        <v>3106</v>
      </c>
      <c r="D1630" t="s">
        <v>40</v>
      </c>
      <c r="E1630" s="103">
        <v>0.18144785525595608</v>
      </c>
      <c r="F1630" s="103">
        <v>679225</v>
      </c>
      <c r="G1630" s="103">
        <v>6</v>
      </c>
      <c r="H1630" t="s">
        <v>54</v>
      </c>
      <c r="I1630" s="103"/>
    </row>
    <row r="1631" spans="1:9" x14ac:dyDescent="0.35">
      <c r="A1631" t="s">
        <v>5664</v>
      </c>
      <c r="B1631" t="s">
        <v>51</v>
      </c>
      <c r="C1631" t="s">
        <v>3106</v>
      </c>
      <c r="D1631" t="s">
        <v>5070</v>
      </c>
      <c r="E1631" s="103">
        <v>0.18729733995809345</v>
      </c>
      <c r="F1631" s="103">
        <v>679225</v>
      </c>
      <c r="G1631" s="103">
        <v>6</v>
      </c>
      <c r="H1631" t="s">
        <v>54</v>
      </c>
      <c r="I1631" s="103"/>
    </row>
    <row r="1632" spans="1:9" x14ac:dyDescent="0.35">
      <c r="A1632" t="s">
        <v>5665</v>
      </c>
      <c r="B1632" t="s">
        <v>51</v>
      </c>
      <c r="C1632" t="s">
        <v>3106</v>
      </c>
      <c r="D1632" t="s">
        <v>5071</v>
      </c>
      <c r="E1632" s="103">
        <v>0.18144785525595608</v>
      </c>
      <c r="F1632" s="103">
        <v>679225</v>
      </c>
      <c r="G1632" s="103">
        <v>6</v>
      </c>
      <c r="H1632" t="s">
        <v>54</v>
      </c>
      <c r="I1632" s="103"/>
    </row>
    <row r="1633" spans="1:9" x14ac:dyDescent="0.35">
      <c r="A1633" t="s">
        <v>5666</v>
      </c>
      <c r="B1633" t="s">
        <v>51</v>
      </c>
      <c r="C1633" t="s">
        <v>3106</v>
      </c>
      <c r="D1633" t="s">
        <v>5072</v>
      </c>
      <c r="E1633" s="103">
        <v>0.18719716487913532</v>
      </c>
      <c r="F1633" s="103">
        <v>679225</v>
      </c>
      <c r="G1633" s="103">
        <v>6</v>
      </c>
      <c r="H1633" t="s">
        <v>54</v>
      </c>
      <c r="I1633" s="103"/>
    </row>
    <row r="1634" spans="1:9" x14ac:dyDescent="0.35">
      <c r="A1634" t="s">
        <v>3380</v>
      </c>
      <c r="B1634" t="s">
        <v>51</v>
      </c>
      <c r="C1634" t="s">
        <v>3106</v>
      </c>
      <c r="D1634" t="s">
        <v>42</v>
      </c>
      <c r="E1634" s="103">
        <v>0.18374386027176778</v>
      </c>
      <c r="F1634" s="103">
        <v>679225</v>
      </c>
      <c r="G1634" s="103">
        <v>6</v>
      </c>
      <c r="H1634" t="s">
        <v>54</v>
      </c>
      <c r="I1634" s="103"/>
    </row>
    <row r="1635" spans="1:9" x14ac:dyDescent="0.35">
      <c r="A1635" t="s">
        <v>3381</v>
      </c>
      <c r="B1635" t="s">
        <v>51</v>
      </c>
      <c r="C1635" t="s">
        <v>3106</v>
      </c>
      <c r="D1635" t="s">
        <v>1767</v>
      </c>
      <c r="E1635" s="103">
        <v>0.18270218196134391</v>
      </c>
      <c r="F1635" s="103">
        <v>679225</v>
      </c>
      <c r="G1635" s="103">
        <v>6</v>
      </c>
      <c r="H1635" t="s">
        <v>54</v>
      </c>
      <c r="I1635" s="103"/>
    </row>
    <row r="1636" spans="1:9" x14ac:dyDescent="0.35">
      <c r="A1636" t="s">
        <v>3382</v>
      </c>
      <c r="B1636" t="s">
        <v>51</v>
      </c>
      <c r="C1636" t="s">
        <v>3106</v>
      </c>
      <c r="D1636" t="s">
        <v>1768</v>
      </c>
      <c r="E1636" s="103">
        <v>8.7190167751122524E-2</v>
      </c>
      <c r="F1636" s="103">
        <v>679225</v>
      </c>
      <c r="G1636" s="103">
        <v>6</v>
      </c>
      <c r="H1636" t="s">
        <v>54</v>
      </c>
      <c r="I1636" s="103"/>
    </row>
    <row r="1637" spans="1:9" x14ac:dyDescent="0.35">
      <c r="A1637" t="s">
        <v>3383</v>
      </c>
      <c r="B1637" t="s">
        <v>51</v>
      </c>
      <c r="C1637" t="s">
        <v>3106</v>
      </c>
      <c r="D1637" t="s">
        <v>340</v>
      </c>
      <c r="E1637" s="103">
        <v>0.18305627213738057</v>
      </c>
      <c r="F1637" s="103">
        <v>679225</v>
      </c>
      <c r="G1637" s="103">
        <v>6</v>
      </c>
      <c r="H1637" t="s">
        <v>54</v>
      </c>
      <c r="I1637" s="103"/>
    </row>
    <row r="1638" spans="1:9" x14ac:dyDescent="0.35">
      <c r="A1638" t="s">
        <v>3384</v>
      </c>
      <c r="B1638" t="s">
        <v>51</v>
      </c>
      <c r="C1638" t="s">
        <v>3106</v>
      </c>
      <c r="D1638" t="s">
        <v>777</v>
      </c>
      <c r="E1638" s="103">
        <v>0.30747722365026459</v>
      </c>
      <c r="F1638" s="103">
        <v>679225</v>
      </c>
      <c r="G1638" s="103">
        <v>6</v>
      </c>
      <c r="H1638" t="s">
        <v>54</v>
      </c>
      <c r="I1638" s="103"/>
    </row>
    <row r="1639" spans="1:9" x14ac:dyDescent="0.35">
      <c r="A1639" t="s">
        <v>3385</v>
      </c>
      <c r="B1639" t="s">
        <v>51</v>
      </c>
      <c r="C1639" t="s">
        <v>3106</v>
      </c>
      <c r="D1639" t="s">
        <v>776</v>
      </c>
      <c r="E1639" s="103">
        <v>0.7494984119799234</v>
      </c>
      <c r="F1639" s="103">
        <v>679225</v>
      </c>
      <c r="G1639" s="103">
        <v>6</v>
      </c>
      <c r="H1639" t="s">
        <v>54</v>
      </c>
      <c r="I1639" s="103"/>
    </row>
    <row r="1640" spans="1:9" x14ac:dyDescent="0.35">
      <c r="A1640" t="s">
        <v>3386</v>
      </c>
      <c r="B1640" t="s">
        <v>51</v>
      </c>
      <c r="C1640" t="s">
        <v>3108</v>
      </c>
      <c r="D1640" t="s">
        <v>40</v>
      </c>
      <c r="E1640" s="103">
        <v>0.11131671545704802</v>
      </c>
      <c r="F1640" s="103">
        <v>679225</v>
      </c>
      <c r="G1640" s="103">
        <v>6</v>
      </c>
      <c r="H1640" t="s">
        <v>54</v>
      </c>
      <c r="I1640" s="103"/>
    </row>
    <row r="1641" spans="1:9" x14ac:dyDescent="0.35">
      <c r="A1641" t="s">
        <v>5667</v>
      </c>
      <c r="B1641" t="s">
        <v>51</v>
      </c>
      <c r="C1641" t="s">
        <v>3108</v>
      </c>
      <c r="D1641" t="s">
        <v>5070</v>
      </c>
      <c r="E1641" s="103">
        <v>0.11470268496682422</v>
      </c>
      <c r="F1641" s="103">
        <v>679225</v>
      </c>
      <c r="G1641" s="103">
        <v>6</v>
      </c>
      <c r="H1641" t="s">
        <v>54</v>
      </c>
      <c r="I1641" s="103"/>
    </row>
    <row r="1642" spans="1:9" x14ac:dyDescent="0.35">
      <c r="A1642" t="s">
        <v>5668</v>
      </c>
      <c r="B1642" t="s">
        <v>51</v>
      </c>
      <c r="C1642" t="s">
        <v>3108</v>
      </c>
      <c r="D1642" t="s">
        <v>5071</v>
      </c>
      <c r="E1642" s="103">
        <v>0.11131671545704802</v>
      </c>
      <c r="F1642" s="103">
        <v>679225</v>
      </c>
      <c r="G1642" s="103">
        <v>6</v>
      </c>
      <c r="H1642" t="s">
        <v>54</v>
      </c>
      <c r="I1642" s="103"/>
    </row>
    <row r="1643" spans="1:9" x14ac:dyDescent="0.35">
      <c r="A1643" t="s">
        <v>5669</v>
      </c>
      <c r="B1643" t="s">
        <v>51</v>
      </c>
      <c r="C1643" t="s">
        <v>3108</v>
      </c>
      <c r="D1643" t="s">
        <v>5072</v>
      </c>
      <c r="E1643" s="103">
        <v>0.11461663780209837</v>
      </c>
      <c r="F1643" s="103">
        <v>679225</v>
      </c>
      <c r="G1643" s="103">
        <v>6</v>
      </c>
      <c r="H1643" t="s">
        <v>54</v>
      </c>
      <c r="I1643" s="103"/>
    </row>
    <row r="1644" spans="1:9" x14ac:dyDescent="0.35">
      <c r="A1644" t="s">
        <v>3387</v>
      </c>
      <c r="B1644" t="s">
        <v>51</v>
      </c>
      <c r="C1644" t="s">
        <v>3108</v>
      </c>
      <c r="D1644" t="s">
        <v>42</v>
      </c>
      <c r="E1644" s="103">
        <v>0.1124577677241643</v>
      </c>
      <c r="F1644" s="103">
        <v>679225</v>
      </c>
      <c r="G1644" s="103">
        <v>6</v>
      </c>
      <c r="H1644" t="s">
        <v>54</v>
      </c>
      <c r="I1644" s="103"/>
    </row>
    <row r="1645" spans="1:9" x14ac:dyDescent="0.35">
      <c r="A1645" t="s">
        <v>3388</v>
      </c>
      <c r="B1645" t="s">
        <v>51</v>
      </c>
      <c r="C1645" t="s">
        <v>3108</v>
      </c>
      <c r="D1645" t="s">
        <v>1767</v>
      </c>
      <c r="E1645" s="103">
        <v>0.11158042924943501</v>
      </c>
      <c r="F1645" s="103">
        <v>679225</v>
      </c>
      <c r="G1645" s="103">
        <v>6</v>
      </c>
      <c r="H1645" t="s">
        <v>54</v>
      </c>
      <c r="I1645" s="103"/>
    </row>
    <row r="1646" spans="1:9" x14ac:dyDescent="0.35">
      <c r="A1646" t="s">
        <v>3389</v>
      </c>
      <c r="B1646" t="s">
        <v>51</v>
      </c>
      <c r="C1646" t="s">
        <v>3108</v>
      </c>
      <c r="D1646" t="s">
        <v>1768</v>
      </c>
      <c r="E1646" s="103">
        <v>4.6729402359268216E-2</v>
      </c>
      <c r="F1646" s="103">
        <v>679225</v>
      </c>
      <c r="G1646" s="103">
        <v>6</v>
      </c>
      <c r="H1646" t="s">
        <v>54</v>
      </c>
      <c r="I1646" s="103"/>
    </row>
    <row r="1647" spans="1:9" x14ac:dyDescent="0.35">
      <c r="A1647" t="s">
        <v>3390</v>
      </c>
      <c r="B1647" t="s">
        <v>51</v>
      </c>
      <c r="C1647" t="s">
        <v>3108</v>
      </c>
      <c r="D1647" t="s">
        <v>340</v>
      </c>
      <c r="E1647" s="103">
        <v>0.11216098189179663</v>
      </c>
      <c r="F1647" s="103">
        <v>679225</v>
      </c>
      <c r="G1647" s="103">
        <v>6</v>
      </c>
      <c r="H1647" t="s">
        <v>54</v>
      </c>
      <c r="I1647" s="103"/>
    </row>
    <row r="1648" spans="1:9" x14ac:dyDescent="0.35">
      <c r="A1648" t="s">
        <v>3391</v>
      </c>
      <c r="B1648" t="s">
        <v>51</v>
      </c>
      <c r="C1648" t="s">
        <v>3108</v>
      </c>
      <c r="D1648" t="s">
        <v>777</v>
      </c>
      <c r="E1648" s="103">
        <v>0.18292444117091539</v>
      </c>
      <c r="F1648" s="103">
        <v>679225</v>
      </c>
      <c r="G1648" s="103">
        <v>6</v>
      </c>
      <c r="H1648" t="s">
        <v>54</v>
      </c>
      <c r="I1648" s="103"/>
    </row>
    <row r="1649" spans="1:9" x14ac:dyDescent="0.35">
      <c r="A1649" t="s">
        <v>3392</v>
      </c>
      <c r="B1649" t="s">
        <v>51</v>
      </c>
      <c r="C1649" t="s">
        <v>3108</v>
      </c>
      <c r="D1649" t="s">
        <v>776</v>
      </c>
      <c r="E1649" s="103">
        <v>0.45649949866004635</v>
      </c>
      <c r="F1649" s="103">
        <v>679225</v>
      </c>
      <c r="G1649" s="103">
        <v>6</v>
      </c>
      <c r="H1649" t="s">
        <v>54</v>
      </c>
      <c r="I1649" s="103"/>
    </row>
    <row r="1650" spans="1:9" x14ac:dyDescent="0.35">
      <c r="A1650" t="s">
        <v>1181</v>
      </c>
      <c r="B1650" t="s">
        <v>51</v>
      </c>
      <c r="C1650" t="s">
        <v>35</v>
      </c>
      <c r="D1650" t="s">
        <v>40</v>
      </c>
      <c r="E1650" s="103">
        <v>0</v>
      </c>
      <c r="F1650" s="103">
        <v>679225</v>
      </c>
      <c r="G1650" s="103">
        <v>6</v>
      </c>
      <c r="H1650" t="s">
        <v>54</v>
      </c>
      <c r="I1650" s="103"/>
    </row>
    <row r="1651" spans="1:9" x14ac:dyDescent="0.35">
      <c r="A1651" t="s">
        <v>5655</v>
      </c>
      <c r="B1651" t="s">
        <v>51</v>
      </c>
      <c r="C1651" t="s">
        <v>35</v>
      </c>
      <c r="D1651" t="s">
        <v>5070</v>
      </c>
      <c r="E1651" s="103">
        <v>0</v>
      </c>
      <c r="F1651" s="103">
        <v>679225</v>
      </c>
      <c r="G1651" s="103">
        <v>6</v>
      </c>
      <c r="H1651" t="s">
        <v>54</v>
      </c>
      <c r="I1651" s="103"/>
    </row>
    <row r="1652" spans="1:9" x14ac:dyDescent="0.35">
      <c r="A1652" t="s">
        <v>5656</v>
      </c>
      <c r="B1652" t="s">
        <v>51</v>
      </c>
      <c r="C1652" t="s">
        <v>35</v>
      </c>
      <c r="D1652" t="s">
        <v>5071</v>
      </c>
      <c r="E1652" s="103">
        <v>0</v>
      </c>
      <c r="F1652" s="103">
        <v>679225</v>
      </c>
      <c r="G1652" s="103">
        <v>6</v>
      </c>
      <c r="H1652" t="s">
        <v>54</v>
      </c>
      <c r="I1652" s="103"/>
    </row>
    <row r="1653" spans="1:9" x14ac:dyDescent="0.35">
      <c r="A1653" t="s">
        <v>5657</v>
      </c>
      <c r="B1653" t="s">
        <v>51</v>
      </c>
      <c r="C1653" t="s">
        <v>35</v>
      </c>
      <c r="D1653" t="s">
        <v>5072</v>
      </c>
      <c r="E1653" s="103">
        <v>0</v>
      </c>
      <c r="F1653" s="103">
        <v>679225</v>
      </c>
      <c r="G1653" s="103">
        <v>6</v>
      </c>
      <c r="H1653" t="s">
        <v>54</v>
      </c>
      <c r="I1653" s="103"/>
    </row>
    <row r="1654" spans="1:9" x14ac:dyDescent="0.35">
      <c r="A1654" t="s">
        <v>1182</v>
      </c>
      <c r="B1654" t="s">
        <v>51</v>
      </c>
      <c r="C1654" t="s">
        <v>35</v>
      </c>
      <c r="D1654" t="s">
        <v>42</v>
      </c>
      <c r="E1654" s="103">
        <v>0</v>
      </c>
      <c r="F1654" s="103">
        <v>679225</v>
      </c>
      <c r="G1654" s="103">
        <v>6</v>
      </c>
      <c r="H1654" t="s">
        <v>54</v>
      </c>
      <c r="I1654" s="103"/>
    </row>
    <row r="1655" spans="1:9" x14ac:dyDescent="0.35">
      <c r="A1655" t="s">
        <v>1977</v>
      </c>
      <c r="B1655" t="s">
        <v>51</v>
      </c>
      <c r="C1655" t="s">
        <v>35</v>
      </c>
      <c r="D1655" t="s">
        <v>1767</v>
      </c>
      <c r="E1655" s="103">
        <v>0</v>
      </c>
      <c r="F1655" s="103">
        <v>679225</v>
      </c>
      <c r="G1655" s="103">
        <v>6</v>
      </c>
      <c r="H1655" t="s">
        <v>54</v>
      </c>
      <c r="I1655" s="103"/>
    </row>
    <row r="1656" spans="1:9" x14ac:dyDescent="0.35">
      <c r="A1656" t="s">
        <v>1978</v>
      </c>
      <c r="B1656" t="s">
        <v>51</v>
      </c>
      <c r="C1656" t="s">
        <v>35</v>
      </c>
      <c r="D1656" t="s">
        <v>1768</v>
      </c>
      <c r="E1656" s="103">
        <v>0</v>
      </c>
      <c r="F1656" s="103">
        <v>679225</v>
      </c>
      <c r="G1656" s="103">
        <v>6</v>
      </c>
      <c r="H1656" t="s">
        <v>54</v>
      </c>
      <c r="I1656" s="103"/>
    </row>
    <row r="1657" spans="1:9" x14ac:dyDescent="0.35">
      <c r="A1657" t="s">
        <v>1183</v>
      </c>
      <c r="B1657" t="s">
        <v>51</v>
      </c>
      <c r="C1657" t="s">
        <v>35</v>
      </c>
      <c r="D1657" t="s">
        <v>340</v>
      </c>
      <c r="E1657" s="103">
        <v>0</v>
      </c>
      <c r="F1657" s="103">
        <v>679225</v>
      </c>
      <c r="G1657" s="103">
        <v>6</v>
      </c>
      <c r="H1657" t="s">
        <v>54</v>
      </c>
      <c r="I1657" s="103"/>
    </row>
    <row r="1658" spans="1:9" x14ac:dyDescent="0.35">
      <c r="A1658" t="s">
        <v>1184</v>
      </c>
      <c r="B1658" t="s">
        <v>51</v>
      </c>
      <c r="C1658" t="s">
        <v>35</v>
      </c>
      <c r="D1658" t="s">
        <v>777</v>
      </c>
      <c r="E1658" s="103">
        <v>0</v>
      </c>
      <c r="F1658" s="103">
        <v>679225</v>
      </c>
      <c r="G1658" s="103">
        <v>6</v>
      </c>
      <c r="H1658" t="s">
        <v>54</v>
      </c>
      <c r="I1658" s="103"/>
    </row>
    <row r="1659" spans="1:9" x14ac:dyDescent="0.35">
      <c r="A1659" t="s">
        <v>1185</v>
      </c>
      <c r="B1659" t="s">
        <v>51</v>
      </c>
      <c r="C1659" t="s">
        <v>35</v>
      </c>
      <c r="D1659" t="s">
        <v>776</v>
      </c>
      <c r="E1659" s="103">
        <v>0</v>
      </c>
      <c r="F1659" s="103">
        <v>679225</v>
      </c>
      <c r="G1659" s="103">
        <v>6</v>
      </c>
      <c r="H1659" t="s">
        <v>54</v>
      </c>
      <c r="I1659" s="103"/>
    </row>
    <row r="1660" spans="1:9" x14ac:dyDescent="0.35">
      <c r="A1660" t="s">
        <v>3393</v>
      </c>
      <c r="B1660" t="s">
        <v>51</v>
      </c>
      <c r="C1660" t="s">
        <v>3110</v>
      </c>
      <c r="D1660" t="s">
        <v>40</v>
      </c>
      <c r="E1660" s="103">
        <v>0.12858995538898535</v>
      </c>
      <c r="F1660" s="103">
        <v>679225</v>
      </c>
      <c r="G1660" s="103">
        <v>6</v>
      </c>
      <c r="H1660" t="s">
        <v>54</v>
      </c>
      <c r="I1660" s="103"/>
    </row>
    <row r="1661" spans="1:9" x14ac:dyDescent="0.35">
      <c r="A1661" t="s">
        <v>5670</v>
      </c>
      <c r="B1661" t="s">
        <v>51</v>
      </c>
      <c r="C1661" t="s">
        <v>3110</v>
      </c>
      <c r="D1661" t="s">
        <v>5070</v>
      </c>
      <c r="E1661" s="103">
        <v>0.13497103110511421</v>
      </c>
      <c r="F1661" s="103">
        <v>679225</v>
      </c>
      <c r="G1661" s="103">
        <v>6</v>
      </c>
      <c r="H1661" t="s">
        <v>54</v>
      </c>
      <c r="I1661" s="103"/>
    </row>
    <row r="1662" spans="1:9" x14ac:dyDescent="0.35">
      <c r="A1662" t="s">
        <v>5671</v>
      </c>
      <c r="B1662" t="s">
        <v>51</v>
      </c>
      <c r="C1662" t="s">
        <v>3110</v>
      </c>
      <c r="D1662" t="s">
        <v>5071</v>
      </c>
      <c r="E1662" s="103">
        <v>0.12858995538898535</v>
      </c>
      <c r="F1662" s="103">
        <v>679225</v>
      </c>
      <c r="G1662" s="103">
        <v>6</v>
      </c>
      <c r="H1662" t="s">
        <v>54</v>
      </c>
      <c r="I1662" s="103"/>
    </row>
    <row r="1663" spans="1:9" x14ac:dyDescent="0.35">
      <c r="A1663" t="s">
        <v>5672</v>
      </c>
      <c r="B1663" t="s">
        <v>51</v>
      </c>
      <c r="C1663" t="s">
        <v>3110</v>
      </c>
      <c r="D1663" t="s">
        <v>5072</v>
      </c>
      <c r="E1663" s="103">
        <v>0.13487619190089087</v>
      </c>
      <c r="F1663" s="103">
        <v>679225</v>
      </c>
      <c r="G1663" s="103">
        <v>6</v>
      </c>
      <c r="H1663" t="s">
        <v>54</v>
      </c>
      <c r="I1663" s="103"/>
    </row>
    <row r="1664" spans="1:9" x14ac:dyDescent="0.35">
      <c r="A1664" t="s">
        <v>3394</v>
      </c>
      <c r="B1664" t="s">
        <v>51</v>
      </c>
      <c r="C1664" t="s">
        <v>3110</v>
      </c>
      <c r="D1664" t="s">
        <v>42</v>
      </c>
      <c r="E1664" s="103">
        <v>0.13337641131204861</v>
      </c>
      <c r="F1664" s="103">
        <v>679225</v>
      </c>
      <c r="G1664" s="103">
        <v>6</v>
      </c>
      <c r="H1664" t="s">
        <v>54</v>
      </c>
      <c r="I1664" s="103"/>
    </row>
    <row r="1665" spans="1:9" x14ac:dyDescent="0.35">
      <c r="A1665" t="s">
        <v>3395</v>
      </c>
      <c r="B1665" t="s">
        <v>51</v>
      </c>
      <c r="C1665" t="s">
        <v>3110</v>
      </c>
      <c r="D1665" t="s">
        <v>1767</v>
      </c>
      <c r="E1665" s="103">
        <v>0.13227534133453431</v>
      </c>
      <c r="F1665" s="103">
        <v>679225</v>
      </c>
      <c r="G1665" s="103">
        <v>6</v>
      </c>
      <c r="H1665" t="s">
        <v>54</v>
      </c>
      <c r="I1665" s="103"/>
    </row>
    <row r="1666" spans="1:9" x14ac:dyDescent="0.35">
      <c r="A1666" t="s">
        <v>3396</v>
      </c>
      <c r="B1666" t="s">
        <v>51</v>
      </c>
      <c r="C1666" t="s">
        <v>3110</v>
      </c>
      <c r="D1666" t="s">
        <v>1768</v>
      </c>
      <c r="E1666" s="103">
        <v>3.4192523514082189E-2</v>
      </c>
      <c r="F1666" s="103">
        <v>679225</v>
      </c>
      <c r="G1666" s="103">
        <v>6</v>
      </c>
      <c r="H1666" t="s">
        <v>54</v>
      </c>
      <c r="I1666" s="103"/>
    </row>
    <row r="1667" spans="1:9" x14ac:dyDescent="0.35">
      <c r="A1667" t="s">
        <v>3397</v>
      </c>
      <c r="B1667" t="s">
        <v>51</v>
      </c>
      <c r="C1667" t="s">
        <v>3110</v>
      </c>
      <c r="D1667" t="s">
        <v>340</v>
      </c>
      <c r="E1667" s="103">
        <v>0.13578223955163291</v>
      </c>
      <c r="F1667" s="103">
        <v>679225</v>
      </c>
      <c r="G1667" s="103">
        <v>6</v>
      </c>
      <c r="H1667" t="s">
        <v>54</v>
      </c>
      <c r="I1667" s="103"/>
    </row>
    <row r="1668" spans="1:9" x14ac:dyDescent="0.35">
      <c r="A1668" t="s">
        <v>3398</v>
      </c>
      <c r="B1668" t="s">
        <v>51</v>
      </c>
      <c r="C1668" t="s">
        <v>3110</v>
      </c>
      <c r="D1668" t="s">
        <v>777</v>
      </c>
      <c r="E1668" s="103">
        <v>0.21132651493447988</v>
      </c>
      <c r="F1668" s="103">
        <v>679225</v>
      </c>
      <c r="G1668" s="103">
        <v>6</v>
      </c>
      <c r="H1668" t="s">
        <v>54</v>
      </c>
      <c r="I1668" s="103"/>
    </row>
    <row r="1669" spans="1:9" x14ac:dyDescent="0.35">
      <c r="A1669" t="s">
        <v>3399</v>
      </c>
      <c r="B1669" t="s">
        <v>51</v>
      </c>
      <c r="C1669" t="s">
        <v>3110</v>
      </c>
      <c r="D1669" t="s">
        <v>776</v>
      </c>
      <c r="E1669" s="103">
        <v>0.53383740024902127</v>
      </c>
      <c r="F1669" s="103">
        <v>679225</v>
      </c>
      <c r="G1669" s="103">
        <v>6</v>
      </c>
      <c r="H1669" t="s">
        <v>54</v>
      </c>
      <c r="I1669" s="103"/>
    </row>
    <row r="1670" spans="1:9" x14ac:dyDescent="0.35">
      <c r="A1670" t="s">
        <v>3400</v>
      </c>
      <c r="B1670" t="s">
        <v>51</v>
      </c>
      <c r="C1670" t="s">
        <v>3113</v>
      </c>
      <c r="D1670" t="s">
        <v>40</v>
      </c>
      <c r="E1670" s="103">
        <v>2.9203341227851147E-3</v>
      </c>
      <c r="F1670" s="103">
        <v>679225</v>
      </c>
      <c r="G1670" s="103">
        <v>6</v>
      </c>
      <c r="H1670" t="s">
        <v>54</v>
      </c>
      <c r="I1670" s="103"/>
    </row>
    <row r="1671" spans="1:9" x14ac:dyDescent="0.35">
      <c r="A1671" t="s">
        <v>5673</v>
      </c>
      <c r="B1671" t="s">
        <v>51</v>
      </c>
      <c r="C1671" t="s">
        <v>3113</v>
      </c>
      <c r="D1671" t="s">
        <v>5070</v>
      </c>
      <c r="E1671" s="103">
        <v>3.0032684344839366E-3</v>
      </c>
      <c r="F1671" s="103">
        <v>679225</v>
      </c>
      <c r="G1671" s="103">
        <v>6</v>
      </c>
      <c r="H1671" t="s">
        <v>54</v>
      </c>
      <c r="I1671" s="103"/>
    </row>
    <row r="1672" spans="1:9" x14ac:dyDescent="0.35">
      <c r="A1672" t="s">
        <v>5674</v>
      </c>
      <c r="B1672" t="s">
        <v>51</v>
      </c>
      <c r="C1672" t="s">
        <v>3113</v>
      </c>
      <c r="D1672" t="s">
        <v>5071</v>
      </c>
      <c r="E1672" s="103">
        <v>2.9203341227851147E-3</v>
      </c>
      <c r="F1672" s="103">
        <v>679225</v>
      </c>
      <c r="G1672" s="103">
        <v>6</v>
      </c>
      <c r="H1672" t="s">
        <v>54</v>
      </c>
      <c r="I1672" s="103"/>
    </row>
    <row r="1673" spans="1:9" x14ac:dyDescent="0.35">
      <c r="A1673" t="s">
        <v>5675</v>
      </c>
      <c r="B1673" t="s">
        <v>51</v>
      </c>
      <c r="C1673" t="s">
        <v>3113</v>
      </c>
      <c r="D1673" t="s">
        <v>5072</v>
      </c>
      <c r="E1673" s="103">
        <v>3.00208059967159E-3</v>
      </c>
      <c r="F1673" s="103">
        <v>679225</v>
      </c>
      <c r="G1673" s="103">
        <v>6</v>
      </c>
      <c r="H1673" t="s">
        <v>54</v>
      </c>
      <c r="I1673" s="103"/>
    </row>
    <row r="1674" spans="1:9" x14ac:dyDescent="0.35">
      <c r="A1674" t="s">
        <v>3401</v>
      </c>
      <c r="B1674" t="s">
        <v>51</v>
      </c>
      <c r="C1674" t="s">
        <v>3113</v>
      </c>
      <c r="D1674" t="s">
        <v>42</v>
      </c>
      <c r="E1674" s="103">
        <v>2.9300750851740604E-3</v>
      </c>
      <c r="F1674" s="103">
        <v>679225</v>
      </c>
      <c r="G1674" s="103">
        <v>6</v>
      </c>
      <c r="H1674" t="s">
        <v>54</v>
      </c>
      <c r="I1674" s="103"/>
    </row>
    <row r="1675" spans="1:9" x14ac:dyDescent="0.35">
      <c r="A1675" t="s">
        <v>3402</v>
      </c>
      <c r="B1675" t="s">
        <v>51</v>
      </c>
      <c r="C1675" t="s">
        <v>3113</v>
      </c>
      <c r="D1675" t="s">
        <v>1767</v>
      </c>
      <c r="E1675" s="103">
        <v>2.9202791470145859E-3</v>
      </c>
      <c r="F1675" s="103">
        <v>679225</v>
      </c>
      <c r="G1675" s="103">
        <v>6</v>
      </c>
      <c r="H1675" t="s">
        <v>54</v>
      </c>
      <c r="I1675" s="103"/>
    </row>
    <row r="1676" spans="1:9" x14ac:dyDescent="0.35">
      <c r="A1676" t="s">
        <v>3403</v>
      </c>
      <c r="B1676" t="s">
        <v>51</v>
      </c>
      <c r="C1676" t="s">
        <v>3113</v>
      </c>
      <c r="D1676" t="s">
        <v>1768</v>
      </c>
      <c r="E1676" s="103">
        <v>1.42708485578718E-3</v>
      </c>
      <c r="F1676" s="103">
        <v>679225</v>
      </c>
      <c r="G1676" s="103">
        <v>6</v>
      </c>
      <c r="H1676" t="s">
        <v>54</v>
      </c>
      <c r="I1676" s="103"/>
    </row>
    <row r="1677" spans="1:9" x14ac:dyDescent="0.35">
      <c r="A1677" t="s">
        <v>3404</v>
      </c>
      <c r="B1677" t="s">
        <v>51</v>
      </c>
      <c r="C1677" t="s">
        <v>3113</v>
      </c>
      <c r="D1677" t="s">
        <v>340</v>
      </c>
      <c r="E1677" s="103">
        <v>2.9280130130444498E-3</v>
      </c>
      <c r="F1677" s="103">
        <v>679225</v>
      </c>
      <c r="G1677" s="103">
        <v>6</v>
      </c>
      <c r="H1677" t="s">
        <v>54</v>
      </c>
      <c r="I1677" s="103"/>
    </row>
    <row r="1678" spans="1:9" x14ac:dyDescent="0.35">
      <c r="A1678" t="s">
        <v>3405</v>
      </c>
      <c r="B1678" t="s">
        <v>51</v>
      </c>
      <c r="C1678" t="s">
        <v>3113</v>
      </c>
      <c r="D1678" t="s">
        <v>777</v>
      </c>
      <c r="E1678" s="103">
        <v>5.1726612403842458E-3</v>
      </c>
      <c r="F1678" s="103">
        <v>679225</v>
      </c>
      <c r="G1678" s="103">
        <v>6</v>
      </c>
      <c r="H1678" t="s">
        <v>54</v>
      </c>
      <c r="I1678" s="103"/>
    </row>
    <row r="1679" spans="1:9" x14ac:dyDescent="0.35">
      <c r="A1679" t="s">
        <v>3406</v>
      </c>
      <c r="B1679" t="s">
        <v>51</v>
      </c>
      <c r="C1679" t="s">
        <v>3113</v>
      </c>
      <c r="D1679" t="s">
        <v>776</v>
      </c>
      <c r="E1679" s="103">
        <v>1.2200331902709262E-2</v>
      </c>
      <c r="F1679" s="103">
        <v>679225</v>
      </c>
      <c r="G1679" s="103">
        <v>6</v>
      </c>
      <c r="H1679" t="s">
        <v>54</v>
      </c>
      <c r="I1679" s="103"/>
    </row>
    <row r="1680" spans="1:9" x14ac:dyDescent="0.35">
      <c r="A1680" t="s">
        <v>3407</v>
      </c>
      <c r="B1680" t="s">
        <v>51</v>
      </c>
      <c r="C1680" t="s">
        <v>3115</v>
      </c>
      <c r="D1680" t="s">
        <v>40</v>
      </c>
      <c r="E1680" s="103">
        <v>6.085580308770067E-3</v>
      </c>
      <c r="F1680" s="103">
        <v>679225</v>
      </c>
      <c r="G1680" s="103">
        <v>6</v>
      </c>
      <c r="H1680" t="s">
        <v>54</v>
      </c>
      <c r="I1680" s="103"/>
    </row>
    <row r="1681" spans="1:9" x14ac:dyDescent="0.35">
      <c r="A1681" t="s">
        <v>5676</v>
      </c>
      <c r="B1681" t="s">
        <v>51</v>
      </c>
      <c r="C1681" t="s">
        <v>3115</v>
      </c>
      <c r="D1681" t="s">
        <v>5070</v>
      </c>
      <c r="E1681" s="103">
        <v>6.2753569673372244E-3</v>
      </c>
      <c r="F1681" s="103">
        <v>679225</v>
      </c>
      <c r="G1681" s="103">
        <v>6</v>
      </c>
      <c r="H1681" t="s">
        <v>54</v>
      </c>
      <c r="I1681" s="103"/>
    </row>
    <row r="1682" spans="1:9" x14ac:dyDescent="0.35">
      <c r="A1682" t="s">
        <v>5677</v>
      </c>
      <c r="B1682" t="s">
        <v>51</v>
      </c>
      <c r="C1682" t="s">
        <v>3115</v>
      </c>
      <c r="D1682" t="s">
        <v>5071</v>
      </c>
      <c r="E1682" s="103">
        <v>6.085580308770067E-3</v>
      </c>
      <c r="F1682" s="103">
        <v>679225</v>
      </c>
      <c r="G1682" s="103">
        <v>6</v>
      </c>
      <c r="H1682" t="s">
        <v>54</v>
      </c>
      <c r="I1682" s="103"/>
    </row>
    <row r="1683" spans="1:9" x14ac:dyDescent="0.35">
      <c r="A1683" t="s">
        <v>5678</v>
      </c>
      <c r="B1683" t="s">
        <v>51</v>
      </c>
      <c r="C1683" t="s">
        <v>3115</v>
      </c>
      <c r="D1683" t="s">
        <v>5072</v>
      </c>
      <c r="E1683" s="103">
        <v>6.2715110730110378E-3</v>
      </c>
      <c r="F1683" s="103">
        <v>679225</v>
      </c>
      <c r="G1683" s="103">
        <v>6</v>
      </c>
      <c r="H1683" t="s">
        <v>54</v>
      </c>
      <c r="I1683" s="103"/>
    </row>
    <row r="1684" spans="1:9" x14ac:dyDescent="0.35">
      <c r="A1684" t="s">
        <v>3408</v>
      </c>
      <c r="B1684" t="s">
        <v>51</v>
      </c>
      <c r="C1684" t="s">
        <v>3115</v>
      </c>
      <c r="D1684" t="s">
        <v>42</v>
      </c>
      <c r="E1684" s="103">
        <v>6.1493992764188885E-3</v>
      </c>
      <c r="F1684" s="103">
        <v>679225</v>
      </c>
      <c r="G1684" s="103">
        <v>6</v>
      </c>
      <c r="H1684" t="s">
        <v>54</v>
      </c>
      <c r="I1684" s="103"/>
    </row>
    <row r="1685" spans="1:9" x14ac:dyDescent="0.35">
      <c r="A1685" t="s">
        <v>3409</v>
      </c>
      <c r="B1685" t="s">
        <v>51</v>
      </c>
      <c r="C1685" t="s">
        <v>3115</v>
      </c>
      <c r="D1685" t="s">
        <v>1767</v>
      </c>
      <c r="E1685" s="103">
        <v>6.1118187061044247E-3</v>
      </c>
      <c r="F1685" s="103">
        <v>679225</v>
      </c>
      <c r="G1685" s="103">
        <v>6</v>
      </c>
      <c r="H1685" t="s">
        <v>54</v>
      </c>
      <c r="I1685" s="103"/>
    </row>
    <row r="1686" spans="1:9" x14ac:dyDescent="0.35">
      <c r="A1686" t="s">
        <v>3410</v>
      </c>
      <c r="B1686" t="s">
        <v>51</v>
      </c>
      <c r="C1686" t="s">
        <v>3115</v>
      </c>
      <c r="D1686" t="s">
        <v>1768</v>
      </c>
      <c r="E1686" s="103">
        <v>2.8492414640523874E-3</v>
      </c>
      <c r="F1686" s="103">
        <v>679225</v>
      </c>
      <c r="G1686" s="103">
        <v>6</v>
      </c>
      <c r="H1686" t="s">
        <v>54</v>
      </c>
      <c r="I1686" s="103"/>
    </row>
    <row r="1687" spans="1:9" x14ac:dyDescent="0.35">
      <c r="A1687" t="s">
        <v>3411</v>
      </c>
      <c r="B1687" t="s">
        <v>51</v>
      </c>
      <c r="C1687" t="s">
        <v>3115</v>
      </c>
      <c r="D1687" t="s">
        <v>340</v>
      </c>
      <c r="E1687" s="103">
        <v>6.1325092438585128E-3</v>
      </c>
      <c r="F1687" s="103">
        <v>679225</v>
      </c>
      <c r="G1687" s="103">
        <v>6</v>
      </c>
      <c r="H1687" t="s">
        <v>54</v>
      </c>
      <c r="I1687" s="103"/>
    </row>
    <row r="1688" spans="1:9" x14ac:dyDescent="0.35">
      <c r="A1688" t="s">
        <v>3412</v>
      </c>
      <c r="B1688" t="s">
        <v>51</v>
      </c>
      <c r="C1688" t="s">
        <v>3115</v>
      </c>
      <c r="D1688" t="s">
        <v>777</v>
      </c>
      <c r="E1688" s="103">
        <v>1.028240679794794E-2</v>
      </c>
      <c r="F1688" s="103">
        <v>679225</v>
      </c>
      <c r="G1688" s="103">
        <v>6</v>
      </c>
      <c r="H1688" t="s">
        <v>54</v>
      </c>
      <c r="I1688" s="103"/>
    </row>
    <row r="1689" spans="1:9" x14ac:dyDescent="0.35">
      <c r="A1689" t="s">
        <v>3413</v>
      </c>
      <c r="B1689" t="s">
        <v>51</v>
      </c>
      <c r="C1689" t="s">
        <v>3115</v>
      </c>
      <c r="D1689" t="s">
        <v>776</v>
      </c>
      <c r="E1689" s="103">
        <v>2.5112771420421502E-2</v>
      </c>
      <c r="F1689" s="103">
        <v>679225</v>
      </c>
      <c r="G1689" s="103">
        <v>6</v>
      </c>
      <c r="H1689" t="s">
        <v>54</v>
      </c>
      <c r="I1689" s="103"/>
    </row>
    <row r="1690" spans="1:9" x14ac:dyDescent="0.35">
      <c r="A1690" t="s">
        <v>942</v>
      </c>
      <c r="B1690" t="s">
        <v>51</v>
      </c>
      <c r="C1690" t="s">
        <v>40</v>
      </c>
      <c r="D1690" t="s">
        <v>40</v>
      </c>
      <c r="E1690" s="103">
        <v>1</v>
      </c>
      <c r="F1690" s="103">
        <v>679225</v>
      </c>
      <c r="G1690" s="103">
        <v>6</v>
      </c>
      <c r="H1690" t="s">
        <v>54</v>
      </c>
      <c r="I1690" s="103"/>
    </row>
    <row r="1691" spans="1:9" x14ac:dyDescent="0.35">
      <c r="A1691" t="s">
        <v>5679</v>
      </c>
      <c r="B1691" t="s">
        <v>51</v>
      </c>
      <c r="C1691" t="s">
        <v>40</v>
      </c>
      <c r="D1691" t="s">
        <v>5070</v>
      </c>
      <c r="E1691" s="103">
        <v>1.0290015768894569</v>
      </c>
      <c r="F1691" s="103">
        <v>679225</v>
      </c>
      <c r="G1691" s="103">
        <v>6</v>
      </c>
      <c r="H1691" t="s">
        <v>54</v>
      </c>
      <c r="I1691" s="103"/>
    </row>
    <row r="1692" spans="1:9" x14ac:dyDescent="0.35">
      <c r="A1692" t="s">
        <v>5680</v>
      </c>
      <c r="B1692" t="s">
        <v>51</v>
      </c>
      <c r="C1692" t="s">
        <v>40</v>
      </c>
      <c r="D1692" t="s">
        <v>5071</v>
      </c>
      <c r="E1692" s="103">
        <v>1</v>
      </c>
      <c r="F1692" s="103">
        <v>679225</v>
      </c>
      <c r="G1692" s="103">
        <v>6</v>
      </c>
      <c r="H1692" t="s">
        <v>54</v>
      </c>
      <c r="I1692" s="103"/>
    </row>
    <row r="1693" spans="1:9" x14ac:dyDescent="0.35">
      <c r="A1693" t="s">
        <v>5681</v>
      </c>
      <c r="B1693" t="s">
        <v>51</v>
      </c>
      <c r="C1693" t="s">
        <v>40</v>
      </c>
      <c r="D1693" t="s">
        <v>5072</v>
      </c>
      <c r="E1693" s="103">
        <v>1.0275278652091981</v>
      </c>
      <c r="F1693" s="103">
        <v>679225</v>
      </c>
      <c r="G1693" s="103">
        <v>6</v>
      </c>
      <c r="H1693" t="s">
        <v>54</v>
      </c>
      <c r="I1693" s="103"/>
    </row>
    <row r="1694" spans="1:9" x14ac:dyDescent="0.35">
      <c r="A1694" t="s">
        <v>940</v>
      </c>
      <c r="B1694" t="s">
        <v>51</v>
      </c>
      <c r="C1694" t="s">
        <v>40</v>
      </c>
      <c r="D1694" t="s">
        <v>42</v>
      </c>
      <c r="E1694" s="103">
        <v>1.0189881876061302</v>
      </c>
      <c r="F1694" s="103">
        <v>679225</v>
      </c>
      <c r="G1694" s="103">
        <v>6</v>
      </c>
      <c r="H1694" t="s">
        <v>54</v>
      </c>
      <c r="I1694" s="103"/>
    </row>
    <row r="1695" spans="1:9" x14ac:dyDescent="0.35">
      <c r="A1695" t="s">
        <v>1957</v>
      </c>
      <c r="B1695" t="s">
        <v>51</v>
      </c>
      <c r="C1695" t="s">
        <v>40</v>
      </c>
      <c r="D1695" t="s">
        <v>1767</v>
      </c>
      <c r="E1695" s="103">
        <v>1.0139332394378282</v>
      </c>
      <c r="F1695" s="103">
        <v>679225</v>
      </c>
      <c r="G1695" s="103">
        <v>6</v>
      </c>
      <c r="H1695" t="s">
        <v>54</v>
      </c>
      <c r="I1695" s="103"/>
    </row>
    <row r="1696" spans="1:9" x14ac:dyDescent="0.35">
      <c r="A1696" t="s">
        <v>1958</v>
      </c>
      <c r="B1696" t="s">
        <v>51</v>
      </c>
      <c r="C1696" t="s">
        <v>40</v>
      </c>
      <c r="D1696" t="s">
        <v>1768</v>
      </c>
      <c r="E1696" s="103">
        <v>0.59061295443308037</v>
      </c>
      <c r="F1696" s="103">
        <v>679225</v>
      </c>
      <c r="G1696" s="103">
        <v>6</v>
      </c>
      <c r="H1696" t="s">
        <v>54</v>
      </c>
      <c r="I1696" s="103"/>
    </row>
    <row r="1697" spans="1:9" x14ac:dyDescent="0.35">
      <c r="A1697" t="s">
        <v>941</v>
      </c>
      <c r="B1697" t="s">
        <v>51</v>
      </c>
      <c r="C1697" t="s">
        <v>40</v>
      </c>
      <c r="D1697" t="s">
        <v>340</v>
      </c>
      <c r="E1697" s="103">
        <v>1.0073608429873566</v>
      </c>
      <c r="F1697" s="103">
        <v>679225</v>
      </c>
      <c r="G1697" s="103">
        <v>6</v>
      </c>
      <c r="H1697" t="s">
        <v>54</v>
      </c>
      <c r="I1697" s="103"/>
    </row>
    <row r="1698" spans="1:9" x14ac:dyDescent="0.35">
      <c r="A1698" t="s">
        <v>632</v>
      </c>
      <c r="B1698" t="s">
        <v>51</v>
      </c>
      <c r="C1698" t="s">
        <v>40</v>
      </c>
      <c r="D1698" t="s">
        <v>777</v>
      </c>
      <c r="E1698" s="103">
        <v>1.7005610671109446</v>
      </c>
      <c r="F1698" s="103">
        <v>679225</v>
      </c>
      <c r="G1698" s="103">
        <v>6</v>
      </c>
      <c r="H1698" t="s">
        <v>54</v>
      </c>
      <c r="I1698" s="103"/>
    </row>
    <row r="1699" spans="1:9" x14ac:dyDescent="0.35">
      <c r="A1699" t="s">
        <v>636</v>
      </c>
      <c r="B1699" t="s">
        <v>51</v>
      </c>
      <c r="C1699" t="s">
        <v>40</v>
      </c>
      <c r="D1699" t="s">
        <v>776</v>
      </c>
      <c r="E1699" s="103">
        <v>4.1639670405471749</v>
      </c>
      <c r="F1699" s="103">
        <v>679225</v>
      </c>
      <c r="G1699" s="103">
        <v>6</v>
      </c>
      <c r="H1699" t="s">
        <v>54</v>
      </c>
      <c r="I1699" s="103"/>
    </row>
    <row r="1700" spans="1:9" x14ac:dyDescent="0.35">
      <c r="A1700" t="s">
        <v>5682</v>
      </c>
      <c r="B1700" t="s">
        <v>51</v>
      </c>
      <c r="C1700" t="s">
        <v>5070</v>
      </c>
      <c r="D1700" t="s">
        <v>40</v>
      </c>
      <c r="E1700" s="103">
        <v>0.97360252988778173</v>
      </c>
      <c r="F1700" s="103">
        <v>679225</v>
      </c>
      <c r="G1700" s="103">
        <v>6</v>
      </c>
      <c r="H1700" t="s">
        <v>54</v>
      </c>
      <c r="I1700" s="103"/>
    </row>
    <row r="1701" spans="1:9" x14ac:dyDescent="0.35">
      <c r="A1701" t="s">
        <v>5683</v>
      </c>
      <c r="B1701" t="s">
        <v>51</v>
      </c>
      <c r="C1701" t="s">
        <v>5070</v>
      </c>
      <c r="D1701" t="s">
        <v>5070</v>
      </c>
      <c r="E1701" s="103">
        <v>1</v>
      </c>
      <c r="F1701" s="103">
        <v>679225</v>
      </c>
      <c r="G1701" s="103">
        <v>6</v>
      </c>
      <c r="H1701" t="s">
        <v>54</v>
      </c>
      <c r="I1701" s="103"/>
    </row>
    <row r="1702" spans="1:9" x14ac:dyDescent="0.35">
      <c r="A1702" t="s">
        <v>5684</v>
      </c>
      <c r="B1702" t="s">
        <v>51</v>
      </c>
      <c r="C1702" t="s">
        <v>5070</v>
      </c>
      <c r="D1702" t="s">
        <v>5071</v>
      </c>
      <c r="E1702" s="103">
        <v>0.97360252988778173</v>
      </c>
      <c r="F1702" s="103">
        <v>679225</v>
      </c>
      <c r="G1702" s="103">
        <v>6</v>
      </c>
      <c r="H1702" t="s">
        <v>54</v>
      </c>
      <c r="I1702" s="103"/>
    </row>
    <row r="1703" spans="1:9" x14ac:dyDescent="0.35">
      <c r="A1703" t="s">
        <v>5685</v>
      </c>
      <c r="B1703" t="s">
        <v>51</v>
      </c>
      <c r="C1703" t="s">
        <v>5070</v>
      </c>
      <c r="D1703" t="s">
        <v>5072</v>
      </c>
      <c r="E1703" s="103">
        <v>0.99892745440819775</v>
      </c>
      <c r="F1703" s="103">
        <v>679225</v>
      </c>
      <c r="G1703" s="103">
        <v>6</v>
      </c>
      <c r="H1703" t="s">
        <v>54</v>
      </c>
      <c r="I1703" s="103"/>
    </row>
    <row r="1704" spans="1:9" x14ac:dyDescent="0.35">
      <c r="A1704" t="s">
        <v>5686</v>
      </c>
      <c r="B1704" t="s">
        <v>51</v>
      </c>
      <c r="C1704" t="s">
        <v>5070</v>
      </c>
      <c r="D1704" t="s">
        <v>42</v>
      </c>
      <c r="E1704" s="103">
        <v>0.99032087533770596</v>
      </c>
      <c r="F1704" s="103">
        <v>679225</v>
      </c>
      <c r="G1704" s="103">
        <v>6</v>
      </c>
      <c r="H1704" t="s">
        <v>54</v>
      </c>
      <c r="I1704" s="103"/>
    </row>
    <row r="1705" spans="1:9" x14ac:dyDescent="0.35">
      <c r="A1705" t="s">
        <v>5687</v>
      </c>
      <c r="B1705" t="s">
        <v>51</v>
      </c>
      <c r="C1705" t="s">
        <v>5070</v>
      </c>
      <c r="D1705" t="s">
        <v>1767</v>
      </c>
      <c r="E1705" s="103">
        <v>0.98544837406091002</v>
      </c>
      <c r="F1705" s="103">
        <v>679225</v>
      </c>
      <c r="G1705" s="103">
        <v>6</v>
      </c>
      <c r="H1705" t="s">
        <v>54</v>
      </c>
      <c r="I1705" s="103"/>
    </row>
    <row r="1706" spans="1:9" x14ac:dyDescent="0.35">
      <c r="A1706" t="s">
        <v>5688</v>
      </c>
      <c r="B1706" t="s">
        <v>51</v>
      </c>
      <c r="C1706" t="s">
        <v>5070</v>
      </c>
      <c r="D1706" t="s">
        <v>1768</v>
      </c>
      <c r="E1706" s="103">
        <v>0.57594107082870583</v>
      </c>
      <c r="F1706" s="103">
        <v>679225</v>
      </c>
      <c r="G1706" s="103">
        <v>6</v>
      </c>
      <c r="H1706" t="s">
        <v>54</v>
      </c>
      <c r="I1706" s="103"/>
    </row>
    <row r="1707" spans="1:9" x14ac:dyDescent="0.35">
      <c r="A1707" t="s">
        <v>5689</v>
      </c>
      <c r="B1707" t="s">
        <v>51</v>
      </c>
      <c r="C1707" t="s">
        <v>5070</v>
      </c>
      <c r="D1707" t="s">
        <v>340</v>
      </c>
      <c r="E1707" s="103">
        <v>0.97927247055839661</v>
      </c>
      <c r="F1707" s="103">
        <v>679225</v>
      </c>
      <c r="G1707" s="103">
        <v>6</v>
      </c>
      <c r="H1707" t="s">
        <v>54</v>
      </c>
      <c r="I1707" s="103"/>
    </row>
    <row r="1708" spans="1:9" x14ac:dyDescent="0.35">
      <c r="A1708" t="s">
        <v>5690</v>
      </c>
      <c r="B1708" t="s">
        <v>51</v>
      </c>
      <c r="C1708" t="s">
        <v>5070</v>
      </c>
      <c r="D1708" t="s">
        <v>777</v>
      </c>
      <c r="E1708" s="103">
        <v>1.6561481370393929</v>
      </c>
      <c r="F1708" s="103">
        <v>679225</v>
      </c>
      <c r="G1708" s="103">
        <v>6</v>
      </c>
      <c r="H1708" t="s">
        <v>54</v>
      </c>
      <c r="I1708" s="103"/>
    </row>
    <row r="1709" spans="1:9" x14ac:dyDescent="0.35">
      <c r="A1709" t="s">
        <v>5691</v>
      </c>
      <c r="B1709" t="s">
        <v>51</v>
      </c>
      <c r="C1709" t="s">
        <v>5070</v>
      </c>
      <c r="D1709" t="s">
        <v>776</v>
      </c>
      <c r="E1709" s="103">
        <v>4.0538516965656868</v>
      </c>
      <c r="F1709" s="103">
        <v>679225</v>
      </c>
      <c r="G1709" s="103">
        <v>6</v>
      </c>
      <c r="H1709" t="s">
        <v>54</v>
      </c>
      <c r="I1709" s="103"/>
    </row>
    <row r="1710" spans="1:9" x14ac:dyDescent="0.35">
      <c r="A1710" t="s">
        <v>5692</v>
      </c>
      <c r="B1710" t="s">
        <v>51</v>
      </c>
      <c r="C1710" t="s">
        <v>5071</v>
      </c>
      <c r="D1710" t="s">
        <v>40</v>
      </c>
      <c r="E1710" s="103">
        <v>1</v>
      </c>
      <c r="F1710" s="103">
        <v>679225</v>
      </c>
      <c r="G1710" s="103">
        <v>6</v>
      </c>
      <c r="H1710" t="s">
        <v>54</v>
      </c>
      <c r="I1710" s="103"/>
    </row>
    <row r="1711" spans="1:9" x14ac:dyDescent="0.35">
      <c r="A1711" t="s">
        <v>5693</v>
      </c>
      <c r="B1711" t="s">
        <v>51</v>
      </c>
      <c r="C1711" t="s">
        <v>5071</v>
      </c>
      <c r="D1711" t="s">
        <v>5070</v>
      </c>
      <c r="E1711" s="103">
        <v>1.0290015768894569</v>
      </c>
      <c r="F1711" s="103">
        <v>679225</v>
      </c>
      <c r="G1711" s="103">
        <v>6</v>
      </c>
      <c r="H1711" t="s">
        <v>54</v>
      </c>
      <c r="I1711" s="103"/>
    </row>
    <row r="1712" spans="1:9" x14ac:dyDescent="0.35">
      <c r="A1712" t="s">
        <v>5694</v>
      </c>
      <c r="B1712" t="s">
        <v>51</v>
      </c>
      <c r="C1712" t="s">
        <v>5071</v>
      </c>
      <c r="D1712" t="s">
        <v>5071</v>
      </c>
      <c r="E1712" s="103">
        <v>1</v>
      </c>
      <c r="F1712" s="103">
        <v>679225</v>
      </c>
      <c r="G1712" s="103">
        <v>6</v>
      </c>
      <c r="H1712" t="s">
        <v>54</v>
      </c>
      <c r="I1712" s="103"/>
    </row>
    <row r="1713" spans="1:9" x14ac:dyDescent="0.35">
      <c r="A1713" t="s">
        <v>5695</v>
      </c>
      <c r="B1713" t="s">
        <v>51</v>
      </c>
      <c r="C1713" t="s">
        <v>5071</v>
      </c>
      <c r="D1713" t="s">
        <v>5072</v>
      </c>
      <c r="E1713" s="103">
        <v>1.0275278652091981</v>
      </c>
      <c r="F1713" s="103">
        <v>679225</v>
      </c>
      <c r="G1713" s="103">
        <v>6</v>
      </c>
      <c r="H1713" t="s">
        <v>54</v>
      </c>
      <c r="I1713" s="103"/>
    </row>
    <row r="1714" spans="1:9" x14ac:dyDescent="0.35">
      <c r="A1714" t="s">
        <v>5696</v>
      </c>
      <c r="B1714" t="s">
        <v>51</v>
      </c>
      <c r="C1714" t="s">
        <v>5071</v>
      </c>
      <c r="D1714" t="s">
        <v>42</v>
      </c>
      <c r="E1714" s="103">
        <v>1.0189881876061302</v>
      </c>
      <c r="F1714" s="103">
        <v>679225</v>
      </c>
      <c r="G1714" s="103">
        <v>6</v>
      </c>
      <c r="H1714" t="s">
        <v>54</v>
      </c>
      <c r="I1714" s="103"/>
    </row>
    <row r="1715" spans="1:9" x14ac:dyDescent="0.35">
      <c r="A1715" t="s">
        <v>5697</v>
      </c>
      <c r="B1715" t="s">
        <v>51</v>
      </c>
      <c r="C1715" t="s">
        <v>5071</v>
      </c>
      <c r="D1715" t="s">
        <v>1767</v>
      </c>
      <c r="E1715" s="103">
        <v>1.0139332394378282</v>
      </c>
      <c r="F1715" s="103">
        <v>679225</v>
      </c>
      <c r="G1715" s="103">
        <v>6</v>
      </c>
      <c r="H1715" t="s">
        <v>54</v>
      </c>
      <c r="I1715" s="103"/>
    </row>
    <row r="1716" spans="1:9" x14ac:dyDescent="0.35">
      <c r="A1716" t="s">
        <v>5698</v>
      </c>
      <c r="B1716" t="s">
        <v>51</v>
      </c>
      <c r="C1716" t="s">
        <v>5071</v>
      </c>
      <c r="D1716" t="s">
        <v>1768</v>
      </c>
      <c r="E1716" s="103">
        <v>0.59061295443308037</v>
      </c>
      <c r="F1716" s="103">
        <v>679225</v>
      </c>
      <c r="G1716" s="103">
        <v>6</v>
      </c>
      <c r="H1716" t="s">
        <v>54</v>
      </c>
      <c r="I1716" s="103"/>
    </row>
    <row r="1717" spans="1:9" x14ac:dyDescent="0.35">
      <c r="A1717" t="s">
        <v>5699</v>
      </c>
      <c r="B1717" t="s">
        <v>51</v>
      </c>
      <c r="C1717" t="s">
        <v>5071</v>
      </c>
      <c r="D1717" t="s">
        <v>340</v>
      </c>
      <c r="E1717" s="103">
        <v>1.0073608429873566</v>
      </c>
      <c r="F1717" s="103">
        <v>679225</v>
      </c>
      <c r="G1717" s="103">
        <v>6</v>
      </c>
      <c r="H1717" t="s">
        <v>54</v>
      </c>
      <c r="I1717" s="103"/>
    </row>
    <row r="1718" spans="1:9" x14ac:dyDescent="0.35">
      <c r="A1718" t="s">
        <v>5700</v>
      </c>
      <c r="B1718" t="s">
        <v>51</v>
      </c>
      <c r="C1718" t="s">
        <v>5071</v>
      </c>
      <c r="D1718" t="s">
        <v>777</v>
      </c>
      <c r="E1718" s="103">
        <v>1.7005610671109446</v>
      </c>
      <c r="F1718" s="103">
        <v>679225</v>
      </c>
      <c r="G1718" s="103">
        <v>6</v>
      </c>
      <c r="H1718" t="s">
        <v>54</v>
      </c>
      <c r="I1718" s="103"/>
    </row>
    <row r="1719" spans="1:9" x14ac:dyDescent="0.35">
      <c r="A1719" t="s">
        <v>5701</v>
      </c>
      <c r="B1719" t="s">
        <v>51</v>
      </c>
      <c r="C1719" t="s">
        <v>5071</v>
      </c>
      <c r="D1719" t="s">
        <v>776</v>
      </c>
      <c r="E1719" s="103">
        <v>4.1639670405471749</v>
      </c>
      <c r="F1719" s="103">
        <v>679225</v>
      </c>
      <c r="G1719" s="103">
        <v>6</v>
      </c>
      <c r="H1719" t="s">
        <v>54</v>
      </c>
      <c r="I1719" s="103"/>
    </row>
    <row r="1720" spans="1:9" x14ac:dyDescent="0.35">
      <c r="A1720" t="s">
        <v>5705</v>
      </c>
      <c r="B1720" t="s">
        <v>51</v>
      </c>
      <c r="C1720" t="s">
        <v>5072</v>
      </c>
      <c r="D1720" t="s">
        <v>40</v>
      </c>
      <c r="E1720" s="103">
        <v>0.97467081568311686</v>
      </c>
      <c r="F1720" s="103">
        <v>679225</v>
      </c>
      <c r="G1720" s="103">
        <v>6</v>
      </c>
      <c r="H1720" t="s">
        <v>54</v>
      </c>
      <c r="I1720" s="103"/>
    </row>
    <row r="1721" spans="1:9" x14ac:dyDescent="0.35">
      <c r="A1721" t="s">
        <v>5706</v>
      </c>
      <c r="B1721" t="s">
        <v>51</v>
      </c>
      <c r="C1721" t="s">
        <v>5072</v>
      </c>
      <c r="D1721" t="s">
        <v>5070</v>
      </c>
      <c r="E1721" s="103">
        <v>1.0014691370129902</v>
      </c>
      <c r="F1721" s="103">
        <v>679225</v>
      </c>
      <c r="G1721" s="103">
        <v>6</v>
      </c>
      <c r="H1721" t="s">
        <v>54</v>
      </c>
      <c r="I1721" s="103"/>
    </row>
    <row r="1722" spans="1:9" x14ac:dyDescent="0.35">
      <c r="A1722" t="s">
        <v>5707</v>
      </c>
      <c r="B1722" t="s">
        <v>51</v>
      </c>
      <c r="C1722" t="s">
        <v>5072</v>
      </c>
      <c r="D1722" t="s">
        <v>5071</v>
      </c>
      <c r="E1722" s="103">
        <v>0.97467081568311686</v>
      </c>
      <c r="F1722" s="103">
        <v>679225</v>
      </c>
      <c r="G1722" s="103">
        <v>6</v>
      </c>
      <c r="H1722" t="s">
        <v>54</v>
      </c>
      <c r="I1722" s="103"/>
    </row>
    <row r="1723" spans="1:9" x14ac:dyDescent="0.35">
      <c r="A1723" t="s">
        <v>5708</v>
      </c>
      <c r="B1723" t="s">
        <v>51</v>
      </c>
      <c r="C1723" t="s">
        <v>5072</v>
      </c>
      <c r="D1723" t="s">
        <v>5072</v>
      </c>
      <c r="E1723" s="103">
        <v>1</v>
      </c>
      <c r="F1723" s="103">
        <v>679225</v>
      </c>
      <c r="G1723" s="103">
        <v>6</v>
      </c>
      <c r="H1723" t="s">
        <v>54</v>
      </c>
      <c r="I1723" s="103"/>
    </row>
    <row r="1724" spans="1:9" x14ac:dyDescent="0.35">
      <c r="A1724" t="s">
        <v>5709</v>
      </c>
      <c r="B1724" t="s">
        <v>51</v>
      </c>
      <c r="C1724" t="s">
        <v>5072</v>
      </c>
      <c r="D1724" t="s">
        <v>42</v>
      </c>
      <c r="E1724" s="103">
        <v>0.99178504536567225</v>
      </c>
      <c r="F1724" s="103">
        <v>679225</v>
      </c>
      <c r="G1724" s="103">
        <v>6</v>
      </c>
      <c r="H1724" t="s">
        <v>54</v>
      </c>
      <c r="I1724" s="103"/>
    </row>
    <row r="1725" spans="1:9" x14ac:dyDescent="0.35">
      <c r="A1725" t="s">
        <v>5710</v>
      </c>
      <c r="B1725" t="s">
        <v>51</v>
      </c>
      <c r="C1725" t="s">
        <v>5072</v>
      </c>
      <c r="D1725" t="s">
        <v>1767</v>
      </c>
      <c r="E1725" s="103">
        <v>0.98690756231334376</v>
      </c>
      <c r="F1725" s="103">
        <v>679225</v>
      </c>
      <c r="G1725" s="103">
        <v>6</v>
      </c>
      <c r="H1725" t="s">
        <v>54</v>
      </c>
      <c r="I1725" s="103"/>
    </row>
    <row r="1726" spans="1:9" x14ac:dyDescent="0.35">
      <c r="A1726" t="s">
        <v>5711</v>
      </c>
      <c r="B1726" t="s">
        <v>51</v>
      </c>
      <c r="C1726" t="s">
        <v>5072</v>
      </c>
      <c r="D1726" t="s">
        <v>1768</v>
      </c>
      <c r="E1726" s="103">
        <v>0.57693596656040946</v>
      </c>
      <c r="F1726" s="103">
        <v>679225</v>
      </c>
      <c r="G1726" s="103">
        <v>6</v>
      </c>
      <c r="H1726" t="s">
        <v>54</v>
      </c>
      <c r="I1726" s="103"/>
    </row>
    <row r="1727" spans="1:9" x14ac:dyDescent="0.35">
      <c r="A1727" t="s">
        <v>5712</v>
      </c>
      <c r="B1727" t="s">
        <v>51</v>
      </c>
      <c r="C1727" t="s">
        <v>5072</v>
      </c>
      <c r="D1727" t="s">
        <v>340</v>
      </c>
      <c r="E1727" s="103">
        <v>0.9803876720820951</v>
      </c>
      <c r="F1727" s="103">
        <v>679225</v>
      </c>
      <c r="G1727" s="103">
        <v>6</v>
      </c>
      <c r="H1727" t="s">
        <v>54</v>
      </c>
      <c r="I1727" s="103"/>
    </row>
    <row r="1728" spans="1:9" x14ac:dyDescent="0.35">
      <c r="A1728" t="s">
        <v>5713</v>
      </c>
      <c r="B1728" t="s">
        <v>51</v>
      </c>
      <c r="C1728" t="s">
        <v>5072</v>
      </c>
      <c r="D1728" t="s">
        <v>777</v>
      </c>
      <c r="E1728" s="103">
        <v>1.657841316034472</v>
      </c>
      <c r="F1728" s="103">
        <v>679225</v>
      </c>
      <c r="G1728" s="103">
        <v>6</v>
      </c>
      <c r="H1728" t="s">
        <v>54</v>
      </c>
      <c r="I1728" s="103"/>
    </row>
    <row r="1729" spans="1:9" x14ac:dyDescent="0.35">
      <c r="A1729" t="s">
        <v>5714</v>
      </c>
      <c r="B1729" t="s">
        <v>51</v>
      </c>
      <c r="C1729" t="s">
        <v>5072</v>
      </c>
      <c r="D1729" t="s">
        <v>776</v>
      </c>
      <c r="E1729" s="103">
        <v>4.0582873462055744</v>
      </c>
      <c r="F1729" s="103">
        <v>679225</v>
      </c>
      <c r="G1729" s="103">
        <v>6</v>
      </c>
      <c r="H1729" t="s">
        <v>54</v>
      </c>
      <c r="I1729" s="103"/>
    </row>
    <row r="1730" spans="1:9" x14ac:dyDescent="0.35">
      <c r="A1730" t="s">
        <v>921</v>
      </c>
      <c r="B1730" t="s">
        <v>51</v>
      </c>
      <c r="C1730" t="s">
        <v>42</v>
      </c>
      <c r="D1730" t="s">
        <v>40</v>
      </c>
      <c r="E1730" s="103">
        <v>0.98328210835025864</v>
      </c>
      <c r="F1730" s="103">
        <v>679225</v>
      </c>
      <c r="G1730" s="103">
        <v>6</v>
      </c>
      <c r="H1730" t="s">
        <v>54</v>
      </c>
      <c r="I1730" s="103"/>
    </row>
    <row r="1731" spans="1:9" x14ac:dyDescent="0.35">
      <c r="A1731" t="s">
        <v>5715</v>
      </c>
      <c r="B1731" t="s">
        <v>51</v>
      </c>
      <c r="C1731" t="s">
        <v>42</v>
      </c>
      <c r="D1731" t="s">
        <v>5070</v>
      </c>
      <c r="E1731" s="103">
        <v>1.0099996981250787</v>
      </c>
      <c r="F1731" s="103">
        <v>679225</v>
      </c>
      <c r="G1731" s="103">
        <v>6</v>
      </c>
      <c r="H1731" t="s">
        <v>54</v>
      </c>
      <c r="I1731" s="103"/>
    </row>
    <row r="1732" spans="1:9" x14ac:dyDescent="0.35">
      <c r="A1732" t="s">
        <v>5716</v>
      </c>
      <c r="B1732" t="s">
        <v>51</v>
      </c>
      <c r="C1732" t="s">
        <v>42</v>
      </c>
      <c r="D1732" t="s">
        <v>5071</v>
      </c>
      <c r="E1732" s="103">
        <v>0.98328210835025864</v>
      </c>
      <c r="F1732" s="103">
        <v>679225</v>
      </c>
      <c r="G1732" s="103">
        <v>6</v>
      </c>
      <c r="H1732" t="s">
        <v>54</v>
      </c>
      <c r="I1732" s="103"/>
    </row>
    <row r="1733" spans="1:9" x14ac:dyDescent="0.35">
      <c r="A1733" t="s">
        <v>5717</v>
      </c>
      <c r="B1733" t="s">
        <v>51</v>
      </c>
      <c r="C1733" t="s">
        <v>42</v>
      </c>
      <c r="D1733" t="s">
        <v>5072</v>
      </c>
      <c r="E1733" s="103">
        <v>1.008922118804138</v>
      </c>
      <c r="F1733" s="103">
        <v>679225</v>
      </c>
      <c r="G1733" s="103">
        <v>6</v>
      </c>
      <c r="H1733" t="s">
        <v>54</v>
      </c>
      <c r="I1733" s="103"/>
    </row>
    <row r="1734" spans="1:9" x14ac:dyDescent="0.35">
      <c r="A1734" t="s">
        <v>919</v>
      </c>
      <c r="B1734" t="s">
        <v>51</v>
      </c>
      <c r="C1734" t="s">
        <v>42</v>
      </c>
      <c r="D1734" t="s">
        <v>42</v>
      </c>
      <c r="E1734" s="103">
        <v>1</v>
      </c>
      <c r="F1734" s="103">
        <v>679225</v>
      </c>
      <c r="G1734" s="103">
        <v>6</v>
      </c>
      <c r="H1734" t="s">
        <v>54</v>
      </c>
      <c r="I1734" s="103"/>
    </row>
    <row r="1735" spans="1:9" x14ac:dyDescent="0.35">
      <c r="A1735" t="s">
        <v>1959</v>
      </c>
      <c r="B1735" t="s">
        <v>51</v>
      </c>
      <c r="C1735" t="s">
        <v>42</v>
      </c>
      <c r="D1735" t="s">
        <v>1767</v>
      </c>
      <c r="E1735" s="103">
        <v>0.99508012221473008</v>
      </c>
      <c r="F1735" s="103">
        <v>679225</v>
      </c>
      <c r="G1735" s="103">
        <v>6</v>
      </c>
      <c r="H1735" t="s">
        <v>54</v>
      </c>
      <c r="I1735" s="103"/>
    </row>
    <row r="1736" spans="1:9" x14ac:dyDescent="0.35">
      <c r="A1736" t="s">
        <v>1960</v>
      </c>
      <c r="B1736" t="s">
        <v>51</v>
      </c>
      <c r="C1736" t="s">
        <v>42</v>
      </c>
      <c r="D1736" t="s">
        <v>1768</v>
      </c>
      <c r="E1736" s="103">
        <v>0.58039281284470046</v>
      </c>
      <c r="F1736" s="103">
        <v>679225</v>
      </c>
      <c r="G1736" s="103">
        <v>6</v>
      </c>
      <c r="H1736" t="s">
        <v>54</v>
      </c>
      <c r="I1736" s="103"/>
    </row>
    <row r="1737" spans="1:9" x14ac:dyDescent="0.35">
      <c r="A1737" t="s">
        <v>920</v>
      </c>
      <c r="B1737" t="s">
        <v>51</v>
      </c>
      <c r="C1737" t="s">
        <v>42</v>
      </c>
      <c r="D1737" t="s">
        <v>340</v>
      </c>
      <c r="E1737" s="103">
        <v>0.98905713588420396</v>
      </c>
      <c r="F1737" s="103">
        <v>679225</v>
      </c>
      <c r="G1737" s="103">
        <v>6</v>
      </c>
      <c r="H1737" t="s">
        <v>54</v>
      </c>
      <c r="I1737" s="103"/>
    </row>
    <row r="1738" spans="1:9" x14ac:dyDescent="0.35">
      <c r="A1738" t="s">
        <v>606</v>
      </c>
      <c r="B1738" t="s">
        <v>51</v>
      </c>
      <c r="C1738" t="s">
        <v>42</v>
      </c>
      <c r="D1738" t="s">
        <v>777</v>
      </c>
      <c r="E1738" s="103">
        <v>1.6726138650927376</v>
      </c>
      <c r="F1738" s="103">
        <v>679225</v>
      </c>
      <c r="G1738" s="103">
        <v>6</v>
      </c>
      <c r="H1738" t="s">
        <v>54</v>
      </c>
      <c r="I1738" s="103"/>
    </row>
    <row r="1739" spans="1:9" x14ac:dyDescent="0.35">
      <c r="A1739" t="s">
        <v>610</v>
      </c>
      <c r="B1739" t="s">
        <v>51</v>
      </c>
      <c r="C1739" t="s">
        <v>42</v>
      </c>
      <c r="D1739" t="s">
        <v>776</v>
      </c>
      <c r="E1739" s="103">
        <v>4.093875472035398</v>
      </c>
      <c r="F1739" s="103">
        <v>679225</v>
      </c>
      <c r="G1739" s="103">
        <v>6</v>
      </c>
      <c r="H1739" t="s">
        <v>54</v>
      </c>
      <c r="I1739" s="103"/>
    </row>
    <row r="1740" spans="1:9" x14ac:dyDescent="0.35">
      <c r="A1740" t="s">
        <v>1961</v>
      </c>
      <c r="B1740" t="s">
        <v>51</v>
      </c>
      <c r="C1740" t="s">
        <v>1767</v>
      </c>
      <c r="D1740" t="s">
        <v>40</v>
      </c>
      <c r="E1740" s="103">
        <v>0.98816040753239065</v>
      </c>
      <c r="F1740" s="103">
        <v>679225</v>
      </c>
      <c r="G1740" s="103">
        <v>6</v>
      </c>
      <c r="H1740" t="s">
        <v>54</v>
      </c>
      <c r="I1740" s="103"/>
    </row>
    <row r="1741" spans="1:9" x14ac:dyDescent="0.35">
      <c r="A1741" t="s">
        <v>5718</v>
      </c>
      <c r="B1741" t="s">
        <v>51</v>
      </c>
      <c r="C1741" t="s">
        <v>1767</v>
      </c>
      <c r="D1741" t="s">
        <v>5070</v>
      </c>
      <c r="E1741" s="103">
        <v>1.0150553062955734</v>
      </c>
      <c r="F1741" s="103">
        <v>679225</v>
      </c>
      <c r="G1741" s="103">
        <v>6</v>
      </c>
      <c r="H1741" t="s">
        <v>54</v>
      </c>
      <c r="I1741" s="103"/>
    </row>
    <row r="1742" spans="1:9" x14ac:dyDescent="0.35">
      <c r="A1742" t="s">
        <v>5719</v>
      </c>
      <c r="B1742" t="s">
        <v>51</v>
      </c>
      <c r="C1742" t="s">
        <v>1767</v>
      </c>
      <c r="D1742" t="s">
        <v>5071</v>
      </c>
      <c r="E1742" s="103">
        <v>0.98816040753239065</v>
      </c>
      <c r="F1742" s="103">
        <v>679225</v>
      </c>
      <c r="G1742" s="103">
        <v>6</v>
      </c>
      <c r="H1742" t="s">
        <v>54</v>
      </c>
      <c r="I1742" s="103"/>
    </row>
    <row r="1743" spans="1:9" x14ac:dyDescent="0.35">
      <c r="A1743" t="s">
        <v>5720</v>
      </c>
      <c r="B1743" t="s">
        <v>51</v>
      </c>
      <c r="C1743" t="s">
        <v>1767</v>
      </c>
      <c r="D1743" t="s">
        <v>5072</v>
      </c>
      <c r="E1743" s="103">
        <v>1.0139725312830703</v>
      </c>
      <c r="F1743" s="103">
        <v>679225</v>
      </c>
      <c r="G1743" s="103">
        <v>6</v>
      </c>
      <c r="H1743" t="s">
        <v>54</v>
      </c>
      <c r="I1743" s="103"/>
    </row>
    <row r="1744" spans="1:9" x14ac:dyDescent="0.35">
      <c r="A1744" t="s">
        <v>1962</v>
      </c>
      <c r="B1744" t="s">
        <v>51</v>
      </c>
      <c r="C1744" t="s">
        <v>1767</v>
      </c>
      <c r="D1744" t="s">
        <v>42</v>
      </c>
      <c r="E1744" s="103">
        <v>1.0050064182677252</v>
      </c>
      <c r="F1744" s="103">
        <v>679225</v>
      </c>
      <c r="G1744" s="103">
        <v>6</v>
      </c>
      <c r="H1744" t="s">
        <v>54</v>
      </c>
      <c r="I1744" s="103"/>
    </row>
    <row r="1745" spans="1:9" x14ac:dyDescent="0.35">
      <c r="A1745" t="s">
        <v>1963</v>
      </c>
      <c r="B1745" t="s">
        <v>51</v>
      </c>
      <c r="C1745" t="s">
        <v>1767</v>
      </c>
      <c r="D1745" t="s">
        <v>1767</v>
      </c>
      <c r="E1745" s="103">
        <v>1</v>
      </c>
      <c r="F1745" s="103">
        <v>679225</v>
      </c>
      <c r="G1745" s="103">
        <v>6</v>
      </c>
      <c r="H1745" t="s">
        <v>54</v>
      </c>
      <c r="I1745" s="103"/>
    </row>
    <row r="1746" spans="1:9" x14ac:dyDescent="0.35">
      <c r="A1746" t="s">
        <v>1964</v>
      </c>
      <c r="B1746" t="s">
        <v>51</v>
      </c>
      <c r="C1746" t="s">
        <v>1767</v>
      </c>
      <c r="D1746" t="s">
        <v>1768</v>
      </c>
      <c r="E1746" s="103">
        <v>0.5829339325820232</v>
      </c>
      <c r="F1746" s="103">
        <v>679225</v>
      </c>
      <c r="G1746" s="103">
        <v>6</v>
      </c>
      <c r="H1746" t="s">
        <v>54</v>
      </c>
      <c r="I1746" s="103"/>
    </row>
    <row r="1747" spans="1:9" x14ac:dyDescent="0.35">
      <c r="A1747" t="s">
        <v>1965</v>
      </c>
      <c r="B1747" t="s">
        <v>51</v>
      </c>
      <c r="C1747" t="s">
        <v>1767</v>
      </c>
      <c r="D1747" t="s">
        <v>340</v>
      </c>
      <c r="E1747" s="103">
        <v>0.99404090871822259</v>
      </c>
      <c r="F1747" s="103">
        <v>679225</v>
      </c>
      <c r="G1747" s="103">
        <v>6</v>
      </c>
      <c r="H1747" t="s">
        <v>54</v>
      </c>
      <c r="I1747" s="103"/>
    </row>
    <row r="1748" spans="1:9" x14ac:dyDescent="0.35">
      <c r="A1748" t="s">
        <v>1966</v>
      </c>
      <c r="B1748" t="s">
        <v>51</v>
      </c>
      <c r="C1748" t="s">
        <v>1767</v>
      </c>
      <c r="D1748" t="s">
        <v>777</v>
      </c>
      <c r="E1748" s="103">
        <v>1.6801281010970059</v>
      </c>
      <c r="F1748" s="103">
        <v>679225</v>
      </c>
      <c r="G1748" s="103">
        <v>6</v>
      </c>
      <c r="H1748" t="s">
        <v>54</v>
      </c>
      <c r="I1748" s="103"/>
    </row>
    <row r="1749" spans="1:9" x14ac:dyDescent="0.35">
      <c r="A1749" t="s">
        <v>1967</v>
      </c>
      <c r="B1749" t="s">
        <v>51</v>
      </c>
      <c r="C1749" t="s">
        <v>1767</v>
      </c>
      <c r="D1749" t="s">
        <v>776</v>
      </c>
      <c r="E1749" s="103">
        <v>4.1137078875380668</v>
      </c>
      <c r="F1749" s="103">
        <v>679225</v>
      </c>
      <c r="G1749" s="103">
        <v>6</v>
      </c>
      <c r="H1749" t="s">
        <v>54</v>
      </c>
      <c r="I1749" s="103"/>
    </row>
    <row r="1750" spans="1:9" x14ac:dyDescent="0.35">
      <c r="A1750" t="s">
        <v>1968</v>
      </c>
      <c r="B1750" t="s">
        <v>51</v>
      </c>
      <c r="C1750" t="s">
        <v>1768</v>
      </c>
      <c r="D1750" t="s">
        <v>40</v>
      </c>
      <c r="E1750" s="103">
        <v>1.8921716344713373</v>
      </c>
      <c r="F1750" s="103">
        <v>679225</v>
      </c>
      <c r="G1750" s="103">
        <v>6</v>
      </c>
      <c r="H1750" t="s">
        <v>54</v>
      </c>
      <c r="I1750" s="103"/>
    </row>
    <row r="1751" spans="1:9" x14ac:dyDescent="0.35">
      <c r="A1751" t="s">
        <v>5721</v>
      </c>
      <c r="B1751" t="s">
        <v>51</v>
      </c>
      <c r="C1751" t="s">
        <v>1768</v>
      </c>
      <c r="D1751" t="s">
        <v>5070</v>
      </c>
      <c r="E1751" s="103">
        <v>1.9530396597360942</v>
      </c>
      <c r="F1751" s="103">
        <v>679225</v>
      </c>
      <c r="G1751" s="103">
        <v>6</v>
      </c>
      <c r="H1751" t="s">
        <v>54</v>
      </c>
      <c r="I1751" s="103"/>
    </row>
    <row r="1752" spans="1:9" x14ac:dyDescent="0.35">
      <c r="A1752" t="s">
        <v>5722</v>
      </c>
      <c r="B1752" t="s">
        <v>51</v>
      </c>
      <c r="C1752" t="s">
        <v>1768</v>
      </c>
      <c r="D1752" t="s">
        <v>5071</v>
      </c>
      <c r="E1752" s="103">
        <v>1.8921716344713373</v>
      </c>
      <c r="F1752" s="103">
        <v>679225</v>
      </c>
      <c r="G1752" s="103">
        <v>6</v>
      </c>
      <c r="H1752" t="s">
        <v>54</v>
      </c>
      <c r="I1752" s="103"/>
    </row>
    <row r="1753" spans="1:9" x14ac:dyDescent="0.35">
      <c r="A1753" t="s">
        <v>5723</v>
      </c>
      <c r="B1753" t="s">
        <v>51</v>
      </c>
      <c r="C1753" t="s">
        <v>1768</v>
      </c>
      <c r="D1753" t="s">
        <v>5072</v>
      </c>
      <c r="E1753" s="103">
        <v>1.9512452701895404</v>
      </c>
      <c r="F1753" s="103">
        <v>679225</v>
      </c>
      <c r="G1753" s="103">
        <v>6</v>
      </c>
      <c r="H1753" t="s">
        <v>54</v>
      </c>
      <c r="I1753" s="103"/>
    </row>
    <row r="1754" spans="1:9" x14ac:dyDescent="0.35">
      <c r="A1754" t="s">
        <v>1969</v>
      </c>
      <c r="B1754" t="s">
        <v>51</v>
      </c>
      <c r="C1754" t="s">
        <v>1768</v>
      </c>
      <c r="D1754" t="s">
        <v>42</v>
      </c>
      <c r="E1754" s="103">
        <v>1.9292980612239179</v>
      </c>
      <c r="F1754" s="103">
        <v>679225</v>
      </c>
      <c r="G1754" s="103">
        <v>6</v>
      </c>
      <c r="H1754" t="s">
        <v>54</v>
      </c>
      <c r="I1754" s="103"/>
    </row>
    <row r="1755" spans="1:9" x14ac:dyDescent="0.35">
      <c r="A1755" t="s">
        <v>1970</v>
      </c>
      <c r="B1755" t="s">
        <v>51</v>
      </c>
      <c r="C1755" t="s">
        <v>1768</v>
      </c>
      <c r="D1755" t="s">
        <v>1767</v>
      </c>
      <c r="E1755" s="103">
        <v>1.9180743804030771</v>
      </c>
      <c r="F1755" s="103">
        <v>679225</v>
      </c>
      <c r="G1755" s="103">
        <v>6</v>
      </c>
      <c r="H1755" t="s">
        <v>54</v>
      </c>
      <c r="I1755" s="103"/>
    </row>
    <row r="1756" spans="1:9" x14ac:dyDescent="0.35">
      <c r="A1756" t="s">
        <v>1971</v>
      </c>
      <c r="B1756" t="s">
        <v>51</v>
      </c>
      <c r="C1756" t="s">
        <v>1768</v>
      </c>
      <c r="D1756" t="s">
        <v>1768</v>
      </c>
      <c r="E1756" s="103">
        <v>1</v>
      </c>
      <c r="F1756" s="103">
        <v>679225</v>
      </c>
      <c r="G1756" s="103">
        <v>6</v>
      </c>
      <c r="H1756" t="s">
        <v>54</v>
      </c>
      <c r="I1756" s="103"/>
    </row>
    <row r="1757" spans="1:9" x14ac:dyDescent="0.35">
      <c r="A1757" t="s">
        <v>1972</v>
      </c>
      <c r="B1757" t="s">
        <v>51</v>
      </c>
      <c r="C1757" t="s">
        <v>1768</v>
      </c>
      <c r="D1757" t="s">
        <v>340</v>
      </c>
      <c r="E1757" s="103">
        <v>1.9145031483477133</v>
      </c>
      <c r="F1757" s="103">
        <v>679225</v>
      </c>
      <c r="G1757" s="103">
        <v>6</v>
      </c>
      <c r="H1757" t="s">
        <v>54</v>
      </c>
      <c r="I1757" s="103"/>
    </row>
    <row r="1758" spans="1:9" x14ac:dyDescent="0.35">
      <c r="A1758" t="s">
        <v>1973</v>
      </c>
      <c r="B1758" t="s">
        <v>51</v>
      </c>
      <c r="C1758" t="s">
        <v>1768</v>
      </c>
      <c r="D1758" t="s">
        <v>777</v>
      </c>
      <c r="E1758" s="103">
        <v>3.1933631078696423</v>
      </c>
      <c r="F1758" s="103">
        <v>679225</v>
      </c>
      <c r="G1758" s="103">
        <v>6</v>
      </c>
      <c r="H1758" t="s">
        <v>54</v>
      </c>
      <c r="I1758" s="103"/>
    </row>
    <row r="1759" spans="1:9" x14ac:dyDescent="0.35">
      <c r="A1759" t="s">
        <v>1974</v>
      </c>
      <c r="B1759" t="s">
        <v>51</v>
      </c>
      <c r="C1759" t="s">
        <v>1768</v>
      </c>
      <c r="D1759" t="s">
        <v>776</v>
      </c>
      <c r="E1759" s="103">
        <v>7.8532426494286094</v>
      </c>
      <c r="F1759" s="103">
        <v>679225</v>
      </c>
      <c r="G1759" s="103">
        <v>6</v>
      </c>
      <c r="H1759" t="s">
        <v>54</v>
      </c>
      <c r="I1759" s="103"/>
    </row>
    <row r="1760" spans="1:9" x14ac:dyDescent="0.35">
      <c r="A1760" t="s">
        <v>1186</v>
      </c>
      <c r="B1760" t="s">
        <v>51</v>
      </c>
      <c r="C1760" t="s">
        <v>58</v>
      </c>
      <c r="D1760" t="s">
        <v>40</v>
      </c>
      <c r="E1760" s="103">
        <v>0</v>
      </c>
      <c r="F1760" s="103">
        <v>679225</v>
      </c>
      <c r="G1760" s="103">
        <v>6</v>
      </c>
      <c r="H1760" t="s">
        <v>54</v>
      </c>
      <c r="I1760" s="103"/>
    </row>
    <row r="1761" spans="1:9" x14ac:dyDescent="0.35">
      <c r="A1761" t="s">
        <v>5702</v>
      </c>
      <c r="B1761" t="s">
        <v>51</v>
      </c>
      <c r="C1761" t="s">
        <v>58</v>
      </c>
      <c r="D1761" t="s">
        <v>5070</v>
      </c>
      <c r="E1761" s="103">
        <v>0</v>
      </c>
      <c r="F1761" s="103">
        <v>679225</v>
      </c>
      <c r="G1761" s="103">
        <v>6</v>
      </c>
      <c r="H1761" t="s">
        <v>54</v>
      </c>
      <c r="I1761" s="103"/>
    </row>
    <row r="1762" spans="1:9" x14ac:dyDescent="0.35">
      <c r="A1762" t="s">
        <v>5703</v>
      </c>
      <c r="B1762" t="s">
        <v>51</v>
      </c>
      <c r="C1762" t="s">
        <v>58</v>
      </c>
      <c r="D1762" t="s">
        <v>5071</v>
      </c>
      <c r="E1762" s="103">
        <v>0</v>
      </c>
      <c r="F1762" s="103">
        <v>679225</v>
      </c>
      <c r="G1762" s="103">
        <v>6</v>
      </c>
      <c r="H1762" t="s">
        <v>54</v>
      </c>
      <c r="I1762" s="103"/>
    </row>
    <row r="1763" spans="1:9" x14ac:dyDescent="0.35">
      <c r="A1763" t="s">
        <v>5704</v>
      </c>
      <c r="B1763" t="s">
        <v>51</v>
      </c>
      <c r="C1763" t="s">
        <v>58</v>
      </c>
      <c r="D1763" t="s">
        <v>5072</v>
      </c>
      <c r="E1763" s="103">
        <v>0</v>
      </c>
      <c r="F1763" s="103">
        <v>679225</v>
      </c>
      <c r="G1763" s="103">
        <v>6</v>
      </c>
      <c r="H1763" t="s">
        <v>54</v>
      </c>
      <c r="I1763" s="103"/>
    </row>
    <row r="1764" spans="1:9" x14ac:dyDescent="0.35">
      <c r="A1764" t="s">
        <v>1187</v>
      </c>
      <c r="B1764" t="s">
        <v>51</v>
      </c>
      <c r="C1764" t="s">
        <v>58</v>
      </c>
      <c r="D1764" t="s">
        <v>42</v>
      </c>
      <c r="E1764" s="103">
        <v>0</v>
      </c>
      <c r="F1764" s="103">
        <v>679225</v>
      </c>
      <c r="G1764" s="103">
        <v>6</v>
      </c>
      <c r="H1764" t="s">
        <v>54</v>
      </c>
      <c r="I1764" s="103"/>
    </row>
    <row r="1765" spans="1:9" x14ac:dyDescent="0.35">
      <c r="A1765" t="s">
        <v>1979</v>
      </c>
      <c r="B1765" t="s">
        <v>51</v>
      </c>
      <c r="C1765" t="s">
        <v>58</v>
      </c>
      <c r="D1765" t="s">
        <v>1767</v>
      </c>
      <c r="E1765" s="103">
        <v>0</v>
      </c>
      <c r="F1765" s="103">
        <v>679225</v>
      </c>
      <c r="G1765" s="103">
        <v>6</v>
      </c>
      <c r="H1765" t="s">
        <v>54</v>
      </c>
      <c r="I1765" s="103"/>
    </row>
    <row r="1766" spans="1:9" x14ac:dyDescent="0.35">
      <c r="A1766" t="s">
        <v>1980</v>
      </c>
      <c r="B1766" t="s">
        <v>51</v>
      </c>
      <c r="C1766" t="s">
        <v>58</v>
      </c>
      <c r="D1766" t="s">
        <v>1768</v>
      </c>
      <c r="E1766" s="103">
        <v>0</v>
      </c>
      <c r="F1766" s="103">
        <v>679225</v>
      </c>
      <c r="G1766" s="103">
        <v>6</v>
      </c>
      <c r="H1766" t="s">
        <v>54</v>
      </c>
      <c r="I1766" s="103"/>
    </row>
    <row r="1767" spans="1:9" x14ac:dyDescent="0.35">
      <c r="A1767" t="s">
        <v>1188</v>
      </c>
      <c r="B1767" t="s">
        <v>51</v>
      </c>
      <c r="C1767" t="s">
        <v>58</v>
      </c>
      <c r="D1767" t="s">
        <v>340</v>
      </c>
      <c r="E1767" s="103">
        <v>0</v>
      </c>
      <c r="F1767" s="103">
        <v>679225</v>
      </c>
      <c r="G1767" s="103">
        <v>6</v>
      </c>
      <c r="H1767" t="s">
        <v>54</v>
      </c>
      <c r="I1767" s="103"/>
    </row>
    <row r="1768" spans="1:9" x14ac:dyDescent="0.35">
      <c r="A1768" t="s">
        <v>1189</v>
      </c>
      <c r="B1768" t="s">
        <v>51</v>
      </c>
      <c r="C1768" t="s">
        <v>58</v>
      </c>
      <c r="D1768" t="s">
        <v>777</v>
      </c>
      <c r="E1768" s="103">
        <v>0</v>
      </c>
      <c r="F1768" s="103">
        <v>679225</v>
      </c>
      <c r="G1768" s="103">
        <v>6</v>
      </c>
      <c r="H1768" t="s">
        <v>54</v>
      </c>
      <c r="I1768" s="103"/>
    </row>
    <row r="1769" spans="1:9" x14ac:dyDescent="0.35">
      <c r="A1769" t="s">
        <v>1190</v>
      </c>
      <c r="B1769" t="s">
        <v>51</v>
      </c>
      <c r="C1769" t="s">
        <v>58</v>
      </c>
      <c r="D1769" t="s">
        <v>776</v>
      </c>
      <c r="E1769" s="103">
        <v>0</v>
      </c>
      <c r="F1769" s="103">
        <v>679225</v>
      </c>
      <c r="G1769" s="103">
        <v>6</v>
      </c>
      <c r="H1769" t="s">
        <v>54</v>
      </c>
      <c r="I1769" s="103"/>
    </row>
    <row r="1770" spans="1:9" x14ac:dyDescent="0.35">
      <c r="A1770" t="s">
        <v>924</v>
      </c>
      <c r="B1770" t="s">
        <v>51</v>
      </c>
      <c r="C1770" t="s">
        <v>340</v>
      </c>
      <c r="D1770" t="s">
        <v>40</v>
      </c>
      <c r="E1770" s="103">
        <v>1.0008457534481512</v>
      </c>
      <c r="F1770" s="103">
        <v>679225</v>
      </c>
      <c r="G1770" s="103">
        <v>6</v>
      </c>
      <c r="H1770" t="s">
        <v>54</v>
      </c>
      <c r="I1770" s="103"/>
    </row>
    <row r="1771" spans="1:9" x14ac:dyDescent="0.35">
      <c r="A1771" t="s">
        <v>5724</v>
      </c>
      <c r="B1771" t="s">
        <v>51</v>
      </c>
      <c r="C1771" t="s">
        <v>340</v>
      </c>
      <c r="D1771" t="s">
        <v>5070</v>
      </c>
      <c r="E1771" s="103">
        <v>1.0284141660087303</v>
      </c>
      <c r="F1771" s="103">
        <v>679225</v>
      </c>
      <c r="G1771" s="103">
        <v>6</v>
      </c>
      <c r="H1771" t="s">
        <v>54</v>
      </c>
      <c r="I1771" s="103"/>
    </row>
    <row r="1772" spans="1:9" x14ac:dyDescent="0.35">
      <c r="A1772" t="s">
        <v>5725</v>
      </c>
      <c r="B1772" t="s">
        <v>51</v>
      </c>
      <c r="C1772" t="s">
        <v>340</v>
      </c>
      <c r="D1772" t="s">
        <v>5071</v>
      </c>
      <c r="E1772" s="103">
        <v>1.0008457534481512</v>
      </c>
      <c r="F1772" s="103">
        <v>679225</v>
      </c>
      <c r="G1772" s="103">
        <v>6</v>
      </c>
      <c r="H1772" t="s">
        <v>54</v>
      </c>
      <c r="I1772" s="103"/>
    </row>
    <row r="1773" spans="1:9" x14ac:dyDescent="0.35">
      <c r="A1773" t="s">
        <v>5726</v>
      </c>
      <c r="B1773" t="s">
        <v>51</v>
      </c>
      <c r="C1773" t="s">
        <v>340</v>
      </c>
      <c r="D1773" t="s">
        <v>5072</v>
      </c>
      <c r="E1773" s="103">
        <v>1.0270136488105266</v>
      </c>
      <c r="F1773" s="103">
        <v>679225</v>
      </c>
      <c r="G1773" s="103">
        <v>6</v>
      </c>
      <c r="H1773" t="s">
        <v>54</v>
      </c>
      <c r="I1773" s="103"/>
    </row>
    <row r="1774" spans="1:9" x14ac:dyDescent="0.35">
      <c r="A1774" t="s">
        <v>922</v>
      </c>
      <c r="B1774" t="s">
        <v>51</v>
      </c>
      <c r="C1774" t="s">
        <v>340</v>
      </c>
      <c r="D1774" t="s">
        <v>42</v>
      </c>
      <c r="E1774" s="103">
        <v>1.0184858634002176</v>
      </c>
      <c r="F1774" s="103">
        <v>679225</v>
      </c>
      <c r="G1774" s="103">
        <v>6</v>
      </c>
      <c r="H1774" t="s">
        <v>54</v>
      </c>
      <c r="I1774" s="103"/>
    </row>
    <row r="1775" spans="1:9" x14ac:dyDescent="0.35">
      <c r="A1775" t="s">
        <v>1975</v>
      </c>
      <c r="B1775" t="s">
        <v>51</v>
      </c>
      <c r="C1775" t="s">
        <v>340</v>
      </c>
      <c r="D1775" t="s">
        <v>1767</v>
      </c>
      <c r="E1775" s="103">
        <v>1.0135243440925956</v>
      </c>
      <c r="F1775" s="103">
        <v>679225</v>
      </c>
      <c r="G1775" s="103">
        <v>6</v>
      </c>
      <c r="H1775" t="s">
        <v>54</v>
      </c>
      <c r="I1775" s="103"/>
    </row>
    <row r="1776" spans="1:9" x14ac:dyDescent="0.35">
      <c r="A1776" t="s">
        <v>1976</v>
      </c>
      <c r="B1776" t="s">
        <v>51</v>
      </c>
      <c r="C1776" t="s">
        <v>340</v>
      </c>
      <c r="D1776" t="s">
        <v>1768</v>
      </c>
      <c r="E1776" s="103">
        <v>0.59298942920403908</v>
      </c>
      <c r="F1776" s="103">
        <v>679225</v>
      </c>
      <c r="G1776" s="103">
        <v>6</v>
      </c>
      <c r="H1776" t="s">
        <v>54</v>
      </c>
      <c r="I1776" s="103"/>
    </row>
    <row r="1777" spans="1:9" x14ac:dyDescent="0.35">
      <c r="A1777" t="s">
        <v>923</v>
      </c>
      <c r="B1777" t="s">
        <v>51</v>
      </c>
      <c r="C1777" t="s">
        <v>340</v>
      </c>
      <c r="D1777" t="s">
        <v>340</v>
      </c>
      <c r="E1777" s="103">
        <v>1</v>
      </c>
      <c r="F1777" s="103">
        <v>679225</v>
      </c>
      <c r="G1777" s="103">
        <v>6</v>
      </c>
      <c r="H1777" t="s">
        <v>54</v>
      </c>
      <c r="I1777" s="103"/>
    </row>
    <row r="1778" spans="1:9" x14ac:dyDescent="0.35">
      <c r="A1778" t="s">
        <v>614</v>
      </c>
      <c r="B1778" t="s">
        <v>51</v>
      </c>
      <c r="C1778" t="s">
        <v>340</v>
      </c>
      <c r="D1778" t="s">
        <v>777</v>
      </c>
      <c r="E1778" s="103">
        <v>1.7024069974120881</v>
      </c>
      <c r="F1778" s="103">
        <v>679225</v>
      </c>
      <c r="G1778" s="103">
        <v>6</v>
      </c>
      <c r="H1778" t="s">
        <v>54</v>
      </c>
      <c r="I1778" s="103"/>
    </row>
    <row r="1779" spans="1:9" x14ac:dyDescent="0.35">
      <c r="A1779" t="s">
        <v>618</v>
      </c>
      <c r="B1779" t="s">
        <v>51</v>
      </c>
      <c r="C1779" t="s">
        <v>340</v>
      </c>
      <c r="D1779" t="s">
        <v>776</v>
      </c>
      <c r="E1779" s="103">
        <v>4.167726044117475</v>
      </c>
      <c r="F1779" s="103">
        <v>679225</v>
      </c>
      <c r="G1779" s="103">
        <v>6</v>
      </c>
      <c r="H1779" t="s">
        <v>54</v>
      </c>
      <c r="I1779" s="103"/>
    </row>
    <row r="1780" spans="1:9" x14ac:dyDescent="0.35">
      <c r="A1780" t="s">
        <v>927</v>
      </c>
      <c r="B1780" t="s">
        <v>51</v>
      </c>
      <c r="C1780" t="s">
        <v>353</v>
      </c>
      <c r="D1780" t="s">
        <v>40</v>
      </c>
      <c r="E1780" s="103">
        <v>2.5329184316883097E-2</v>
      </c>
      <c r="F1780" s="103">
        <v>679225</v>
      </c>
      <c r="G1780" s="103">
        <v>6</v>
      </c>
      <c r="H1780" t="s">
        <v>54</v>
      </c>
      <c r="I1780" s="103"/>
    </row>
    <row r="1781" spans="1:9" x14ac:dyDescent="0.35">
      <c r="A1781" t="s">
        <v>5727</v>
      </c>
      <c r="B1781" t="s">
        <v>51</v>
      </c>
      <c r="C1781" t="s">
        <v>353</v>
      </c>
      <c r="D1781" t="s">
        <v>5070</v>
      </c>
      <c r="E1781" s="103">
        <v>2.7532439876466717E-2</v>
      </c>
      <c r="F1781" s="103">
        <v>679225</v>
      </c>
      <c r="G1781" s="103">
        <v>6</v>
      </c>
      <c r="H1781" t="s">
        <v>54</v>
      </c>
      <c r="I1781" s="103"/>
    </row>
    <row r="1782" spans="1:9" x14ac:dyDescent="0.35">
      <c r="A1782" t="s">
        <v>5728</v>
      </c>
      <c r="B1782" t="s">
        <v>51</v>
      </c>
      <c r="C1782" t="s">
        <v>353</v>
      </c>
      <c r="D1782" t="s">
        <v>5071</v>
      </c>
      <c r="E1782" s="103">
        <v>2.5329184316883097E-2</v>
      </c>
      <c r="F1782" s="103">
        <v>679225</v>
      </c>
      <c r="G1782" s="103">
        <v>6</v>
      </c>
      <c r="H1782" t="s">
        <v>54</v>
      </c>
      <c r="I1782" s="103"/>
    </row>
    <row r="1783" spans="1:9" x14ac:dyDescent="0.35">
      <c r="A1783" t="s">
        <v>5729</v>
      </c>
      <c r="B1783" t="s">
        <v>51</v>
      </c>
      <c r="C1783" t="s">
        <v>353</v>
      </c>
      <c r="D1783" t="s">
        <v>5072</v>
      </c>
      <c r="E1783" s="103">
        <v>2.7527865209198258E-2</v>
      </c>
      <c r="F1783" s="103">
        <v>679225</v>
      </c>
      <c r="G1783" s="103">
        <v>6</v>
      </c>
      <c r="H1783" t="s">
        <v>54</v>
      </c>
      <c r="I1783" s="103"/>
    </row>
    <row r="1784" spans="1:9" x14ac:dyDescent="0.35">
      <c r="A1784" t="s">
        <v>925</v>
      </c>
      <c r="B1784" t="s">
        <v>51</v>
      </c>
      <c r="C1784" t="s">
        <v>353</v>
      </c>
      <c r="D1784" t="s">
        <v>42</v>
      </c>
      <c r="E1784" s="103">
        <v>2.7203142240457993E-2</v>
      </c>
      <c r="F1784" s="103">
        <v>679225</v>
      </c>
      <c r="G1784" s="103">
        <v>6</v>
      </c>
      <c r="H1784" t="s">
        <v>54</v>
      </c>
      <c r="I1784" s="103"/>
    </row>
    <row r="1785" spans="1:9" x14ac:dyDescent="0.35">
      <c r="A1785" t="s">
        <v>1981</v>
      </c>
      <c r="B1785" t="s">
        <v>51</v>
      </c>
      <c r="C1785" t="s">
        <v>353</v>
      </c>
      <c r="D1785" t="s">
        <v>1767</v>
      </c>
      <c r="E1785" s="103">
        <v>2.702567712448458E-2</v>
      </c>
      <c r="F1785" s="103">
        <v>679225</v>
      </c>
      <c r="G1785" s="103">
        <v>6</v>
      </c>
      <c r="H1785" t="s">
        <v>54</v>
      </c>
      <c r="I1785" s="103"/>
    </row>
    <row r="1786" spans="1:9" x14ac:dyDescent="0.35">
      <c r="A1786" t="s">
        <v>1982</v>
      </c>
      <c r="B1786" t="s">
        <v>51</v>
      </c>
      <c r="C1786" t="s">
        <v>353</v>
      </c>
      <c r="D1786" t="s">
        <v>1768</v>
      </c>
      <c r="E1786" s="103">
        <v>1.3676987872670951E-2</v>
      </c>
      <c r="F1786" s="103">
        <v>679225</v>
      </c>
      <c r="G1786" s="103">
        <v>6</v>
      </c>
      <c r="H1786" t="s">
        <v>54</v>
      </c>
      <c r="I1786" s="103"/>
    </row>
    <row r="1787" spans="1:9" x14ac:dyDescent="0.35">
      <c r="A1787" t="s">
        <v>926</v>
      </c>
      <c r="B1787" t="s">
        <v>51</v>
      </c>
      <c r="C1787" t="s">
        <v>353</v>
      </c>
      <c r="D1787" t="s">
        <v>340</v>
      </c>
      <c r="E1787" s="103">
        <v>2.6973170905261561E-2</v>
      </c>
      <c r="F1787" s="103">
        <v>679225</v>
      </c>
      <c r="G1787" s="103">
        <v>6</v>
      </c>
      <c r="H1787" t="s">
        <v>54</v>
      </c>
      <c r="I1787" s="103"/>
    </row>
    <row r="1788" spans="1:9" x14ac:dyDescent="0.35">
      <c r="A1788" t="s">
        <v>622</v>
      </c>
      <c r="B1788" t="s">
        <v>51</v>
      </c>
      <c r="C1788" t="s">
        <v>353</v>
      </c>
      <c r="D1788" t="s">
        <v>777</v>
      </c>
      <c r="E1788" s="103">
        <v>4.2719751076472655E-2</v>
      </c>
      <c r="F1788" s="103">
        <v>679225</v>
      </c>
      <c r="G1788" s="103">
        <v>6</v>
      </c>
      <c r="H1788" t="s">
        <v>54</v>
      </c>
      <c r="I1788" s="103"/>
    </row>
    <row r="1789" spans="1:9" x14ac:dyDescent="0.35">
      <c r="A1789" t="s">
        <v>623</v>
      </c>
      <c r="B1789" t="s">
        <v>51</v>
      </c>
      <c r="C1789" t="s">
        <v>353</v>
      </c>
      <c r="D1789" t="s">
        <v>776</v>
      </c>
      <c r="E1789" s="103">
        <v>0.10567969434159924</v>
      </c>
      <c r="F1789" s="103">
        <v>679225</v>
      </c>
      <c r="G1789" s="103">
        <v>6</v>
      </c>
      <c r="H1789" t="s">
        <v>54</v>
      </c>
      <c r="I1789" s="103"/>
    </row>
    <row r="1790" spans="1:9" x14ac:dyDescent="0.35">
      <c r="A1790" t="s">
        <v>4479</v>
      </c>
      <c r="B1790" t="s">
        <v>51</v>
      </c>
      <c r="C1790" t="s">
        <v>4357</v>
      </c>
      <c r="D1790" t="s">
        <v>40</v>
      </c>
      <c r="E1790" s="103">
        <v>4.9353717508277689E-4</v>
      </c>
      <c r="F1790" s="103">
        <v>679225</v>
      </c>
      <c r="G1790" s="103">
        <v>6</v>
      </c>
      <c r="H1790" t="s">
        <v>54</v>
      </c>
      <c r="I1790" s="103"/>
    </row>
    <row r="1791" spans="1:9" x14ac:dyDescent="0.35">
      <c r="A1791" t="s">
        <v>5625</v>
      </c>
      <c r="B1791" t="s">
        <v>51</v>
      </c>
      <c r="C1791" t="s">
        <v>4357</v>
      </c>
      <c r="D1791" t="s">
        <v>5070</v>
      </c>
      <c r="E1791" s="103">
        <v>5.0048739889437172E-4</v>
      </c>
      <c r="F1791" s="103">
        <v>679225</v>
      </c>
      <c r="G1791" s="103">
        <v>6</v>
      </c>
      <c r="H1791" t="s">
        <v>54</v>
      </c>
      <c r="I1791" s="103"/>
    </row>
    <row r="1792" spans="1:9" x14ac:dyDescent="0.35">
      <c r="A1792" t="s">
        <v>5626</v>
      </c>
      <c r="B1792" t="s">
        <v>51</v>
      </c>
      <c r="C1792" t="s">
        <v>4357</v>
      </c>
      <c r="D1792" t="s">
        <v>5071</v>
      </c>
      <c r="E1792" s="103">
        <v>4.9353717508277689E-4</v>
      </c>
      <c r="F1792" s="103">
        <v>679225</v>
      </c>
      <c r="G1792" s="103">
        <v>6</v>
      </c>
      <c r="H1792" t="s">
        <v>54</v>
      </c>
      <c r="I1792" s="103"/>
    </row>
    <row r="1793" spans="1:9" x14ac:dyDescent="0.35">
      <c r="A1793" t="s">
        <v>5627</v>
      </c>
      <c r="B1793" t="s">
        <v>51</v>
      </c>
      <c r="C1793" t="s">
        <v>4357</v>
      </c>
      <c r="D1793" t="s">
        <v>5072</v>
      </c>
      <c r="E1793" s="103">
        <v>4.9779697155002012E-4</v>
      </c>
      <c r="F1793" s="103">
        <v>679225</v>
      </c>
      <c r="G1793" s="103">
        <v>6</v>
      </c>
      <c r="H1793" t="s">
        <v>54</v>
      </c>
      <c r="I1793" s="103"/>
    </row>
    <row r="1794" spans="1:9" x14ac:dyDescent="0.35">
      <c r="A1794" t="s">
        <v>4480</v>
      </c>
      <c r="B1794" t="s">
        <v>51</v>
      </c>
      <c r="C1794" t="s">
        <v>4357</v>
      </c>
      <c r="D1794" t="s">
        <v>42</v>
      </c>
      <c r="E1794" s="103">
        <v>4.9552041387039081E-4</v>
      </c>
      <c r="F1794" s="103">
        <v>679225</v>
      </c>
      <c r="G1794" s="103">
        <v>6</v>
      </c>
      <c r="H1794" t="s">
        <v>54</v>
      </c>
      <c r="I1794" s="103"/>
    </row>
    <row r="1795" spans="1:9" x14ac:dyDescent="0.35">
      <c r="A1795" t="s">
        <v>4481</v>
      </c>
      <c r="B1795" t="s">
        <v>51</v>
      </c>
      <c r="C1795" t="s">
        <v>4357</v>
      </c>
      <c r="D1795" t="s">
        <v>1767</v>
      </c>
      <c r="E1795" s="103">
        <v>4.9053863833777576E-4</v>
      </c>
      <c r="F1795" s="103">
        <v>679225</v>
      </c>
      <c r="G1795" s="103">
        <v>6</v>
      </c>
      <c r="H1795" t="s">
        <v>54</v>
      </c>
      <c r="I1795" s="103"/>
    </row>
    <row r="1796" spans="1:9" x14ac:dyDescent="0.35">
      <c r="A1796" t="s">
        <v>4482</v>
      </c>
      <c r="B1796" t="s">
        <v>51</v>
      </c>
      <c r="C1796" t="s">
        <v>4357</v>
      </c>
      <c r="D1796" t="s">
        <v>1768</v>
      </c>
      <c r="E1796" s="103">
        <v>2.691210399044087E-4</v>
      </c>
      <c r="F1796" s="103">
        <v>679225</v>
      </c>
      <c r="G1796" s="103">
        <v>6</v>
      </c>
      <c r="H1796" t="s">
        <v>54</v>
      </c>
      <c r="I1796" s="103"/>
    </row>
    <row r="1797" spans="1:9" x14ac:dyDescent="0.35">
      <c r="A1797" t="s">
        <v>4483</v>
      </c>
      <c r="B1797" t="s">
        <v>51</v>
      </c>
      <c r="C1797" t="s">
        <v>4357</v>
      </c>
      <c r="D1797" t="s">
        <v>340</v>
      </c>
      <c r="E1797" s="103">
        <v>4.8732389061928921E-4</v>
      </c>
      <c r="F1797" s="103">
        <v>679225</v>
      </c>
      <c r="G1797" s="103">
        <v>6</v>
      </c>
      <c r="H1797" t="s">
        <v>54</v>
      </c>
      <c r="I1797" s="103"/>
    </row>
    <row r="1798" spans="1:9" x14ac:dyDescent="0.35">
      <c r="A1798" t="s">
        <v>4484</v>
      </c>
      <c r="B1798" t="s">
        <v>51</v>
      </c>
      <c r="C1798" t="s">
        <v>4357</v>
      </c>
      <c r="D1798" t="s">
        <v>777</v>
      </c>
      <c r="E1798" s="103">
        <v>8.0397528357938693E-4</v>
      </c>
      <c r="F1798" s="103">
        <v>679225</v>
      </c>
      <c r="G1798" s="103">
        <v>6</v>
      </c>
      <c r="H1798" t="s">
        <v>54</v>
      </c>
      <c r="I1798" s="103"/>
    </row>
    <row r="1799" spans="1:9" x14ac:dyDescent="0.35">
      <c r="A1799" t="s">
        <v>4485</v>
      </c>
      <c r="B1799" t="s">
        <v>51</v>
      </c>
      <c r="C1799" t="s">
        <v>4357</v>
      </c>
      <c r="D1799" t="s">
        <v>776</v>
      </c>
      <c r="E1799" s="103">
        <v>2.0507331520533425E-3</v>
      </c>
      <c r="F1799" s="103">
        <v>679225</v>
      </c>
      <c r="G1799" s="103">
        <v>6</v>
      </c>
      <c r="H1799" t="s">
        <v>54</v>
      </c>
      <c r="I1799" s="103"/>
    </row>
    <row r="1800" spans="1:9" x14ac:dyDescent="0.35">
      <c r="A1800" t="s">
        <v>4465</v>
      </c>
      <c r="B1800" t="s">
        <v>51</v>
      </c>
      <c r="C1800" t="s">
        <v>4358</v>
      </c>
      <c r="D1800" t="s">
        <v>40</v>
      </c>
      <c r="E1800" s="103">
        <v>0</v>
      </c>
      <c r="F1800" s="103">
        <v>679225</v>
      </c>
      <c r="G1800" s="103">
        <v>6</v>
      </c>
      <c r="H1800" t="s">
        <v>54</v>
      </c>
      <c r="I1800" s="103"/>
    </row>
    <row r="1801" spans="1:9" x14ac:dyDescent="0.35">
      <c r="A1801" t="s">
        <v>5628</v>
      </c>
      <c r="B1801" t="s">
        <v>51</v>
      </c>
      <c r="C1801" t="s">
        <v>4358</v>
      </c>
      <c r="D1801" t="s">
        <v>5070</v>
      </c>
      <c r="E1801" s="103">
        <v>0</v>
      </c>
      <c r="F1801" s="103">
        <v>679225</v>
      </c>
      <c r="G1801" s="103">
        <v>6</v>
      </c>
      <c r="H1801" t="s">
        <v>54</v>
      </c>
      <c r="I1801" s="103"/>
    </row>
    <row r="1802" spans="1:9" x14ac:dyDescent="0.35">
      <c r="A1802" t="s">
        <v>5629</v>
      </c>
      <c r="B1802" t="s">
        <v>51</v>
      </c>
      <c r="C1802" t="s">
        <v>4358</v>
      </c>
      <c r="D1802" t="s">
        <v>5071</v>
      </c>
      <c r="E1802" s="103">
        <v>0</v>
      </c>
      <c r="F1802" s="103">
        <v>679225</v>
      </c>
      <c r="G1802" s="103">
        <v>6</v>
      </c>
      <c r="H1802" t="s">
        <v>54</v>
      </c>
      <c r="I1802" s="103"/>
    </row>
    <row r="1803" spans="1:9" x14ac:dyDescent="0.35">
      <c r="A1803" t="s">
        <v>5630</v>
      </c>
      <c r="B1803" t="s">
        <v>51</v>
      </c>
      <c r="C1803" t="s">
        <v>4358</v>
      </c>
      <c r="D1803" t="s">
        <v>5072</v>
      </c>
      <c r="E1803" s="103">
        <v>0</v>
      </c>
      <c r="F1803" s="103">
        <v>679225</v>
      </c>
      <c r="G1803" s="103">
        <v>6</v>
      </c>
      <c r="H1803" t="s">
        <v>54</v>
      </c>
      <c r="I1803" s="103"/>
    </row>
    <row r="1804" spans="1:9" x14ac:dyDescent="0.35">
      <c r="A1804" t="s">
        <v>4466</v>
      </c>
      <c r="B1804" t="s">
        <v>51</v>
      </c>
      <c r="C1804" t="s">
        <v>4358</v>
      </c>
      <c r="D1804" t="s">
        <v>42</v>
      </c>
      <c r="E1804" s="103">
        <v>0</v>
      </c>
      <c r="F1804" s="103">
        <v>679225</v>
      </c>
      <c r="G1804" s="103">
        <v>6</v>
      </c>
      <c r="H1804" t="s">
        <v>54</v>
      </c>
      <c r="I1804" s="103"/>
    </row>
    <row r="1805" spans="1:9" x14ac:dyDescent="0.35">
      <c r="A1805" t="s">
        <v>4467</v>
      </c>
      <c r="B1805" t="s">
        <v>51</v>
      </c>
      <c r="C1805" t="s">
        <v>4358</v>
      </c>
      <c r="D1805" t="s">
        <v>1767</v>
      </c>
      <c r="E1805" s="103">
        <v>0</v>
      </c>
      <c r="F1805" s="103">
        <v>679225</v>
      </c>
      <c r="G1805" s="103">
        <v>6</v>
      </c>
      <c r="H1805" t="s">
        <v>54</v>
      </c>
      <c r="I1805" s="103"/>
    </row>
    <row r="1806" spans="1:9" x14ac:dyDescent="0.35">
      <c r="A1806" t="s">
        <v>4468</v>
      </c>
      <c r="B1806" t="s">
        <v>51</v>
      </c>
      <c r="C1806" t="s">
        <v>4358</v>
      </c>
      <c r="D1806" t="s">
        <v>1768</v>
      </c>
      <c r="E1806" s="103">
        <v>0</v>
      </c>
      <c r="F1806" s="103">
        <v>679225</v>
      </c>
      <c r="G1806" s="103">
        <v>6</v>
      </c>
      <c r="H1806" t="s">
        <v>54</v>
      </c>
      <c r="I1806" s="103"/>
    </row>
    <row r="1807" spans="1:9" x14ac:dyDescent="0.35">
      <c r="A1807" t="s">
        <v>4469</v>
      </c>
      <c r="B1807" t="s">
        <v>51</v>
      </c>
      <c r="C1807" t="s">
        <v>4358</v>
      </c>
      <c r="D1807" t="s">
        <v>340</v>
      </c>
      <c r="E1807" s="103">
        <v>0</v>
      </c>
      <c r="F1807" s="103">
        <v>679225</v>
      </c>
      <c r="G1807" s="103">
        <v>6</v>
      </c>
      <c r="H1807" t="s">
        <v>54</v>
      </c>
      <c r="I1807" s="103"/>
    </row>
    <row r="1808" spans="1:9" x14ac:dyDescent="0.35">
      <c r="A1808" t="s">
        <v>4470</v>
      </c>
      <c r="B1808" t="s">
        <v>51</v>
      </c>
      <c r="C1808" t="s">
        <v>4358</v>
      </c>
      <c r="D1808" t="s">
        <v>777</v>
      </c>
      <c r="E1808" s="103">
        <v>0</v>
      </c>
      <c r="F1808" s="103">
        <v>679225</v>
      </c>
      <c r="G1808" s="103">
        <v>6</v>
      </c>
      <c r="H1808" t="s">
        <v>54</v>
      </c>
      <c r="I1808" s="103"/>
    </row>
    <row r="1809" spans="1:9" x14ac:dyDescent="0.35">
      <c r="A1809" t="s">
        <v>4471</v>
      </c>
      <c r="B1809" t="s">
        <v>51</v>
      </c>
      <c r="C1809" t="s">
        <v>4358</v>
      </c>
      <c r="D1809" t="s">
        <v>776</v>
      </c>
      <c r="E1809" s="103">
        <v>0</v>
      </c>
      <c r="F1809" s="103">
        <v>679225</v>
      </c>
      <c r="G1809" s="103">
        <v>6</v>
      </c>
      <c r="H1809" t="s">
        <v>54</v>
      </c>
      <c r="I1809" s="103"/>
    </row>
    <row r="1810" spans="1:9" x14ac:dyDescent="0.35">
      <c r="A1810" t="s">
        <v>4472</v>
      </c>
      <c r="B1810" t="s">
        <v>51</v>
      </c>
      <c r="C1810" t="s">
        <v>4359</v>
      </c>
      <c r="D1810" t="s">
        <v>40</v>
      </c>
      <c r="E1810" s="103">
        <v>1.345339040599768E-4</v>
      </c>
      <c r="F1810" s="103">
        <v>679225</v>
      </c>
      <c r="G1810" s="103">
        <v>6</v>
      </c>
      <c r="H1810" t="s">
        <v>54</v>
      </c>
      <c r="I1810" s="103"/>
    </row>
    <row r="1811" spans="1:9" x14ac:dyDescent="0.35">
      <c r="A1811" t="s">
        <v>5631</v>
      </c>
      <c r="B1811" t="s">
        <v>51</v>
      </c>
      <c r="C1811" t="s">
        <v>4359</v>
      </c>
      <c r="D1811" t="s">
        <v>5070</v>
      </c>
      <c r="E1811" s="103">
        <v>1.3612096460464081E-4</v>
      </c>
      <c r="F1811" s="103">
        <v>679225</v>
      </c>
      <c r="G1811" s="103">
        <v>6</v>
      </c>
      <c r="H1811" t="s">
        <v>54</v>
      </c>
      <c r="I1811" s="103"/>
    </row>
    <row r="1812" spans="1:9" x14ac:dyDescent="0.35">
      <c r="A1812" t="s">
        <v>5632</v>
      </c>
      <c r="B1812" t="s">
        <v>51</v>
      </c>
      <c r="C1812" t="s">
        <v>4359</v>
      </c>
      <c r="D1812" t="s">
        <v>5071</v>
      </c>
      <c r="E1812" s="103">
        <v>1.345339040599768E-4</v>
      </c>
      <c r="F1812" s="103">
        <v>679225</v>
      </c>
      <c r="G1812" s="103">
        <v>6</v>
      </c>
      <c r="H1812" t="s">
        <v>54</v>
      </c>
      <c r="I1812" s="103"/>
    </row>
    <row r="1813" spans="1:9" x14ac:dyDescent="0.35">
      <c r="A1813" t="s">
        <v>5633</v>
      </c>
      <c r="B1813" t="s">
        <v>51</v>
      </c>
      <c r="C1813" t="s">
        <v>4359</v>
      </c>
      <c r="D1813" t="s">
        <v>5072</v>
      </c>
      <c r="E1813" s="103">
        <v>1.355413518808083E-4</v>
      </c>
      <c r="F1813" s="103">
        <v>679225</v>
      </c>
      <c r="G1813" s="103">
        <v>6</v>
      </c>
      <c r="H1813" t="s">
        <v>54</v>
      </c>
      <c r="I1813" s="103"/>
    </row>
    <row r="1814" spans="1:9" x14ac:dyDescent="0.35">
      <c r="A1814" t="s">
        <v>4473</v>
      </c>
      <c r="B1814" t="s">
        <v>51</v>
      </c>
      <c r="C1814" t="s">
        <v>4359</v>
      </c>
      <c r="D1814" t="s">
        <v>42</v>
      </c>
      <c r="E1814" s="103">
        <v>1.350232150557642E-4</v>
      </c>
      <c r="F1814" s="103">
        <v>679225</v>
      </c>
      <c r="G1814" s="103">
        <v>6</v>
      </c>
      <c r="H1814" t="s">
        <v>54</v>
      </c>
      <c r="I1814" s="103"/>
    </row>
    <row r="1815" spans="1:9" x14ac:dyDescent="0.35">
      <c r="A1815" t="s">
        <v>4474</v>
      </c>
      <c r="B1815" t="s">
        <v>51</v>
      </c>
      <c r="C1815" t="s">
        <v>4359</v>
      </c>
      <c r="D1815" t="s">
        <v>1767</v>
      </c>
      <c r="E1815" s="103">
        <v>1.3441510652027132E-4</v>
      </c>
      <c r="F1815" s="103">
        <v>679225</v>
      </c>
      <c r="G1815" s="103">
        <v>6</v>
      </c>
      <c r="H1815" t="s">
        <v>54</v>
      </c>
      <c r="I1815" s="103"/>
    </row>
    <row r="1816" spans="1:9" x14ac:dyDescent="0.35">
      <c r="A1816" t="s">
        <v>4475</v>
      </c>
      <c r="B1816" t="s">
        <v>51</v>
      </c>
      <c r="C1816" t="s">
        <v>4359</v>
      </c>
      <c r="D1816" t="s">
        <v>1768</v>
      </c>
      <c r="E1816" s="103">
        <v>8.5590064532448299E-5</v>
      </c>
      <c r="F1816" s="103">
        <v>679225</v>
      </c>
      <c r="G1816" s="103">
        <v>6</v>
      </c>
      <c r="H1816" t="s">
        <v>54</v>
      </c>
      <c r="I1816" s="103"/>
    </row>
    <row r="1817" spans="1:9" x14ac:dyDescent="0.35">
      <c r="A1817" t="s">
        <v>4476</v>
      </c>
      <c r="B1817" t="s">
        <v>51</v>
      </c>
      <c r="C1817" t="s">
        <v>4359</v>
      </c>
      <c r="D1817" t="s">
        <v>340</v>
      </c>
      <c r="E1817" s="103">
        <v>1.3350809271829803E-4</v>
      </c>
      <c r="F1817" s="103">
        <v>679225</v>
      </c>
      <c r="G1817" s="103">
        <v>6</v>
      </c>
      <c r="H1817" t="s">
        <v>54</v>
      </c>
      <c r="I1817" s="103"/>
    </row>
    <row r="1818" spans="1:9" x14ac:dyDescent="0.35">
      <c r="A1818" t="s">
        <v>4477</v>
      </c>
      <c r="B1818" t="s">
        <v>51</v>
      </c>
      <c r="C1818" t="s">
        <v>4359</v>
      </c>
      <c r="D1818" t="s">
        <v>777</v>
      </c>
      <c r="E1818" s="103">
        <v>2.1769816124360506E-4</v>
      </c>
      <c r="F1818" s="103">
        <v>679225</v>
      </c>
      <c r="G1818" s="103">
        <v>6</v>
      </c>
      <c r="H1818" t="s">
        <v>54</v>
      </c>
      <c r="I1818" s="103"/>
    </row>
    <row r="1819" spans="1:9" x14ac:dyDescent="0.35">
      <c r="A1819" t="s">
        <v>4478</v>
      </c>
      <c r="B1819" t="s">
        <v>51</v>
      </c>
      <c r="C1819" t="s">
        <v>4359</v>
      </c>
      <c r="D1819" t="s">
        <v>776</v>
      </c>
      <c r="E1819" s="103">
        <v>5.6942441831266978E-4</v>
      </c>
      <c r="F1819" s="103">
        <v>679225</v>
      </c>
      <c r="G1819" s="103">
        <v>6</v>
      </c>
      <c r="H1819" t="s">
        <v>54</v>
      </c>
      <c r="I1819" s="103"/>
    </row>
    <row r="1820" spans="1:9" x14ac:dyDescent="0.35">
      <c r="A1820" t="s">
        <v>7443</v>
      </c>
      <c r="B1820" t="s">
        <v>51</v>
      </c>
      <c r="C1820" t="s">
        <v>7392</v>
      </c>
      <c r="D1820" t="s">
        <v>40</v>
      </c>
      <c r="E1820" s="103">
        <v>3.5900327102280017E-4</v>
      </c>
      <c r="F1820" s="103">
        <v>679225</v>
      </c>
      <c r="G1820" s="103">
        <v>6</v>
      </c>
      <c r="H1820" t="s">
        <v>54</v>
      </c>
      <c r="I1820" s="103"/>
    </row>
    <row r="1821" spans="1:9" x14ac:dyDescent="0.35">
      <c r="A1821" t="s">
        <v>7444</v>
      </c>
      <c r="B1821" t="s">
        <v>51</v>
      </c>
      <c r="C1821" t="s">
        <v>7392</v>
      </c>
      <c r="D1821" t="s">
        <v>5070</v>
      </c>
      <c r="E1821" s="103">
        <v>3.6436643428973094E-4</v>
      </c>
      <c r="F1821" s="103">
        <v>679225</v>
      </c>
      <c r="G1821" s="103">
        <v>6</v>
      </c>
      <c r="H1821" t="s">
        <v>54</v>
      </c>
      <c r="I1821" s="103"/>
    </row>
    <row r="1822" spans="1:9" x14ac:dyDescent="0.35">
      <c r="A1822" t="s">
        <v>7445</v>
      </c>
      <c r="B1822" t="s">
        <v>51</v>
      </c>
      <c r="C1822" t="s">
        <v>7392</v>
      </c>
      <c r="D1822" t="s">
        <v>5071</v>
      </c>
      <c r="E1822" s="103">
        <v>3.5900327102280017E-4</v>
      </c>
      <c r="F1822" s="103">
        <v>679225</v>
      </c>
      <c r="G1822" s="103">
        <v>6</v>
      </c>
      <c r="H1822" t="s">
        <v>54</v>
      </c>
      <c r="I1822" s="103"/>
    </row>
    <row r="1823" spans="1:9" x14ac:dyDescent="0.35">
      <c r="A1823" t="s">
        <v>7446</v>
      </c>
      <c r="B1823" t="s">
        <v>51</v>
      </c>
      <c r="C1823" t="s">
        <v>7392</v>
      </c>
      <c r="D1823" t="s">
        <v>5072</v>
      </c>
      <c r="E1823" s="103">
        <v>3.622556196692118E-4</v>
      </c>
      <c r="F1823" s="103">
        <v>679225</v>
      </c>
      <c r="G1823" s="103">
        <v>6</v>
      </c>
      <c r="H1823" t="s">
        <v>54</v>
      </c>
      <c r="I1823" s="103"/>
    </row>
    <row r="1824" spans="1:9" x14ac:dyDescent="0.35">
      <c r="A1824" t="s">
        <v>7447</v>
      </c>
      <c r="B1824" t="s">
        <v>51</v>
      </c>
      <c r="C1824" t="s">
        <v>7392</v>
      </c>
      <c r="D1824" t="s">
        <v>42</v>
      </c>
      <c r="E1824" s="103">
        <v>3.6049719881462659E-4</v>
      </c>
      <c r="F1824" s="103">
        <v>679225</v>
      </c>
      <c r="G1824" s="103">
        <v>6</v>
      </c>
      <c r="H1824" t="s">
        <v>54</v>
      </c>
      <c r="I1824" s="103"/>
    </row>
    <row r="1825" spans="1:9" x14ac:dyDescent="0.35">
      <c r="A1825" t="s">
        <v>7448</v>
      </c>
      <c r="B1825" t="s">
        <v>51</v>
      </c>
      <c r="C1825" t="s">
        <v>7392</v>
      </c>
      <c r="D1825" t="s">
        <v>1767</v>
      </c>
      <c r="E1825" s="103">
        <v>3.5612353181750433E-4</v>
      </c>
      <c r="F1825" s="103">
        <v>679225</v>
      </c>
      <c r="G1825" s="103">
        <v>6</v>
      </c>
      <c r="H1825" t="s">
        <v>54</v>
      </c>
      <c r="I1825" s="103"/>
    </row>
    <row r="1826" spans="1:9" x14ac:dyDescent="0.35">
      <c r="A1826" t="s">
        <v>7449</v>
      </c>
      <c r="B1826" t="s">
        <v>51</v>
      </c>
      <c r="C1826" t="s">
        <v>7392</v>
      </c>
      <c r="D1826" t="s">
        <v>1768</v>
      </c>
      <c r="E1826" s="103">
        <v>1.8353097537196042E-4</v>
      </c>
      <c r="F1826" s="103">
        <v>679225</v>
      </c>
      <c r="G1826" s="103">
        <v>6</v>
      </c>
      <c r="H1826" t="s">
        <v>54</v>
      </c>
      <c r="I1826" s="103"/>
    </row>
    <row r="1827" spans="1:9" x14ac:dyDescent="0.35">
      <c r="A1827" t="s">
        <v>7450</v>
      </c>
      <c r="B1827" t="s">
        <v>51</v>
      </c>
      <c r="C1827" t="s">
        <v>7392</v>
      </c>
      <c r="D1827" t="s">
        <v>340</v>
      </c>
      <c r="E1827" s="103">
        <v>3.538157979009911E-4</v>
      </c>
      <c r="F1827" s="103">
        <v>679225</v>
      </c>
      <c r="G1827" s="103">
        <v>6</v>
      </c>
      <c r="H1827" t="s">
        <v>54</v>
      </c>
      <c r="I1827" s="103"/>
    </row>
    <row r="1828" spans="1:9" x14ac:dyDescent="0.35">
      <c r="A1828" t="s">
        <v>7451</v>
      </c>
      <c r="B1828" t="s">
        <v>51</v>
      </c>
      <c r="C1828" t="s">
        <v>7392</v>
      </c>
      <c r="D1828" t="s">
        <v>777</v>
      </c>
      <c r="E1828" s="103">
        <v>5.8627712233578176E-4</v>
      </c>
      <c r="F1828" s="103">
        <v>679225</v>
      </c>
      <c r="G1828" s="103">
        <v>6</v>
      </c>
      <c r="H1828" t="s">
        <v>54</v>
      </c>
      <c r="I1828" s="103"/>
    </row>
    <row r="1829" spans="1:9" x14ac:dyDescent="0.35">
      <c r="A1829" t="s">
        <v>7452</v>
      </c>
      <c r="B1829" t="s">
        <v>51</v>
      </c>
      <c r="C1829" t="s">
        <v>7392</v>
      </c>
      <c r="D1829" t="s">
        <v>776</v>
      </c>
      <c r="E1829" s="103">
        <v>1.4813087337406726E-3</v>
      </c>
      <c r="F1829" s="103">
        <v>679225</v>
      </c>
      <c r="G1829" s="103">
        <v>6</v>
      </c>
      <c r="H1829" t="s">
        <v>54</v>
      </c>
      <c r="I1829" s="103"/>
    </row>
    <row r="1830" spans="1:9" x14ac:dyDescent="0.35">
      <c r="A1830" t="s">
        <v>4914</v>
      </c>
      <c r="B1830" t="s">
        <v>51</v>
      </c>
      <c r="C1830" t="s">
        <v>4874</v>
      </c>
      <c r="D1830" t="s">
        <v>40</v>
      </c>
      <c r="E1830" s="103">
        <v>4.9353717508277689E-4</v>
      </c>
      <c r="F1830" s="103">
        <v>679225</v>
      </c>
      <c r="G1830" s="103">
        <v>6</v>
      </c>
      <c r="H1830" t="s">
        <v>54</v>
      </c>
      <c r="I1830" s="103"/>
    </row>
    <row r="1831" spans="1:9" x14ac:dyDescent="0.35">
      <c r="A1831" t="s">
        <v>5730</v>
      </c>
      <c r="B1831" t="s">
        <v>51</v>
      </c>
      <c r="C1831" t="s">
        <v>4874</v>
      </c>
      <c r="D1831" t="s">
        <v>5070</v>
      </c>
      <c r="E1831" s="103">
        <v>5.0048739889437172E-4</v>
      </c>
      <c r="F1831" s="103">
        <v>679225</v>
      </c>
      <c r="G1831" s="103">
        <v>6</v>
      </c>
      <c r="H1831" t="s">
        <v>54</v>
      </c>
      <c r="I1831" s="103"/>
    </row>
    <row r="1832" spans="1:9" x14ac:dyDescent="0.35">
      <c r="A1832" t="s">
        <v>5731</v>
      </c>
      <c r="B1832" t="s">
        <v>51</v>
      </c>
      <c r="C1832" t="s">
        <v>4874</v>
      </c>
      <c r="D1832" t="s">
        <v>5071</v>
      </c>
      <c r="E1832" s="103">
        <v>4.9353717508277689E-4</v>
      </c>
      <c r="F1832" s="103">
        <v>679225</v>
      </c>
      <c r="G1832" s="103">
        <v>6</v>
      </c>
      <c r="H1832" t="s">
        <v>54</v>
      </c>
      <c r="I1832" s="103"/>
    </row>
    <row r="1833" spans="1:9" x14ac:dyDescent="0.35">
      <c r="A1833" t="s">
        <v>5732</v>
      </c>
      <c r="B1833" t="s">
        <v>51</v>
      </c>
      <c r="C1833" t="s">
        <v>4874</v>
      </c>
      <c r="D1833" t="s">
        <v>5072</v>
      </c>
      <c r="E1833" s="103">
        <v>4.9779697155002012E-4</v>
      </c>
      <c r="F1833" s="103">
        <v>679225</v>
      </c>
      <c r="G1833" s="103">
        <v>6</v>
      </c>
      <c r="H1833" t="s">
        <v>54</v>
      </c>
      <c r="I1833" s="103"/>
    </row>
    <row r="1834" spans="1:9" x14ac:dyDescent="0.35">
      <c r="A1834" t="s">
        <v>4915</v>
      </c>
      <c r="B1834" t="s">
        <v>51</v>
      </c>
      <c r="C1834" t="s">
        <v>4874</v>
      </c>
      <c r="D1834" t="s">
        <v>42</v>
      </c>
      <c r="E1834" s="103">
        <v>4.9552041387039081E-4</v>
      </c>
      <c r="F1834" s="103">
        <v>679225</v>
      </c>
      <c r="G1834" s="103">
        <v>6</v>
      </c>
      <c r="H1834" t="s">
        <v>54</v>
      </c>
      <c r="I1834" s="103"/>
    </row>
    <row r="1835" spans="1:9" x14ac:dyDescent="0.35">
      <c r="A1835" t="s">
        <v>4916</v>
      </c>
      <c r="B1835" t="s">
        <v>51</v>
      </c>
      <c r="C1835" t="s">
        <v>4874</v>
      </c>
      <c r="D1835" t="s">
        <v>1767</v>
      </c>
      <c r="E1835" s="103">
        <v>4.9053863833777576E-4</v>
      </c>
      <c r="F1835" s="103">
        <v>679225</v>
      </c>
      <c r="G1835" s="103">
        <v>6</v>
      </c>
      <c r="H1835" t="s">
        <v>54</v>
      </c>
      <c r="I1835" s="103"/>
    </row>
    <row r="1836" spans="1:9" x14ac:dyDescent="0.35">
      <c r="A1836" t="s">
        <v>4917</v>
      </c>
      <c r="B1836" t="s">
        <v>51</v>
      </c>
      <c r="C1836" t="s">
        <v>4874</v>
      </c>
      <c r="D1836" t="s">
        <v>1768</v>
      </c>
      <c r="E1836" s="103">
        <v>2.691210399044087E-4</v>
      </c>
      <c r="F1836" s="103">
        <v>679225</v>
      </c>
      <c r="G1836" s="103">
        <v>6</v>
      </c>
      <c r="H1836" t="s">
        <v>54</v>
      </c>
      <c r="I1836" s="103"/>
    </row>
    <row r="1837" spans="1:9" x14ac:dyDescent="0.35">
      <c r="A1837" t="s">
        <v>4918</v>
      </c>
      <c r="B1837" t="s">
        <v>51</v>
      </c>
      <c r="C1837" t="s">
        <v>4874</v>
      </c>
      <c r="D1837" t="s">
        <v>340</v>
      </c>
      <c r="E1837" s="103">
        <v>4.8732389061928921E-4</v>
      </c>
      <c r="F1837" s="103">
        <v>679225</v>
      </c>
      <c r="G1837" s="103">
        <v>6</v>
      </c>
      <c r="H1837" t="s">
        <v>54</v>
      </c>
      <c r="I1837" s="103"/>
    </row>
    <row r="1838" spans="1:9" x14ac:dyDescent="0.35">
      <c r="A1838" t="s">
        <v>4919</v>
      </c>
      <c r="B1838" t="s">
        <v>51</v>
      </c>
      <c r="C1838" t="s">
        <v>4874</v>
      </c>
      <c r="D1838" t="s">
        <v>777</v>
      </c>
      <c r="E1838" s="103">
        <v>8.0397528357938693E-4</v>
      </c>
      <c r="F1838" s="103">
        <v>679225</v>
      </c>
      <c r="G1838" s="103">
        <v>6</v>
      </c>
      <c r="H1838" t="s">
        <v>54</v>
      </c>
      <c r="I1838" s="103"/>
    </row>
    <row r="1839" spans="1:9" x14ac:dyDescent="0.35">
      <c r="A1839" t="s">
        <v>4920</v>
      </c>
      <c r="B1839" t="s">
        <v>51</v>
      </c>
      <c r="C1839" t="s">
        <v>4874</v>
      </c>
      <c r="D1839" t="s">
        <v>776</v>
      </c>
      <c r="E1839" s="103">
        <v>2.0507331520533425E-3</v>
      </c>
      <c r="F1839" s="103">
        <v>679225</v>
      </c>
      <c r="G1839" s="103">
        <v>6</v>
      </c>
      <c r="H1839" t="s">
        <v>54</v>
      </c>
      <c r="I1839" s="103"/>
    </row>
    <row r="1840" spans="1:9" x14ac:dyDescent="0.35">
      <c r="A1840" t="s">
        <v>930</v>
      </c>
      <c r="B1840" t="s">
        <v>51</v>
      </c>
      <c r="C1840" t="s">
        <v>36</v>
      </c>
      <c r="D1840" t="s">
        <v>40</v>
      </c>
      <c r="E1840" s="103">
        <v>1.320079603636407E-3</v>
      </c>
      <c r="F1840" s="103">
        <v>679225</v>
      </c>
      <c r="G1840" s="103">
        <v>6</v>
      </c>
      <c r="H1840" t="s">
        <v>54</v>
      </c>
      <c r="I1840" s="103"/>
    </row>
    <row r="1841" spans="1:9" x14ac:dyDescent="0.35">
      <c r="A1841" t="s">
        <v>5634</v>
      </c>
      <c r="B1841" t="s">
        <v>51</v>
      </c>
      <c r="C1841" t="s">
        <v>36</v>
      </c>
      <c r="D1841" t="s">
        <v>5070</v>
      </c>
      <c r="E1841" s="103">
        <v>1.3213600836540996E-3</v>
      </c>
      <c r="F1841" s="103">
        <v>679225</v>
      </c>
      <c r="G1841" s="103">
        <v>6</v>
      </c>
      <c r="H1841" t="s">
        <v>54</v>
      </c>
      <c r="I1841" s="103"/>
    </row>
    <row r="1842" spans="1:9" x14ac:dyDescent="0.35">
      <c r="A1842" t="s">
        <v>5635</v>
      </c>
      <c r="B1842" t="s">
        <v>51</v>
      </c>
      <c r="C1842" t="s">
        <v>36</v>
      </c>
      <c r="D1842" t="s">
        <v>5071</v>
      </c>
      <c r="E1842" s="103">
        <v>1.320079603636407E-3</v>
      </c>
      <c r="F1842" s="103">
        <v>679225</v>
      </c>
      <c r="G1842" s="103">
        <v>6</v>
      </c>
      <c r="H1842" t="s">
        <v>54</v>
      </c>
      <c r="I1842" s="103"/>
    </row>
    <row r="1843" spans="1:9" x14ac:dyDescent="0.35">
      <c r="A1843" t="s">
        <v>5636</v>
      </c>
      <c r="B1843" t="s">
        <v>51</v>
      </c>
      <c r="C1843" t="s">
        <v>36</v>
      </c>
      <c r="D1843" t="s">
        <v>5072</v>
      </c>
      <c r="E1843" s="103">
        <v>1.3206807068063778E-3</v>
      </c>
      <c r="F1843" s="103">
        <v>679225</v>
      </c>
      <c r="G1843" s="103">
        <v>6</v>
      </c>
      <c r="H1843" t="s">
        <v>54</v>
      </c>
      <c r="I1843" s="103"/>
    </row>
    <row r="1844" spans="1:9" x14ac:dyDescent="0.35">
      <c r="A1844" t="s">
        <v>928</v>
      </c>
      <c r="B1844" t="s">
        <v>51</v>
      </c>
      <c r="C1844" t="s">
        <v>36</v>
      </c>
      <c r="D1844" t="s">
        <v>42</v>
      </c>
      <c r="E1844" s="103">
        <v>1.3043625243885882E-3</v>
      </c>
      <c r="F1844" s="103">
        <v>679225</v>
      </c>
      <c r="G1844" s="103">
        <v>6</v>
      </c>
      <c r="H1844" t="s">
        <v>54</v>
      </c>
      <c r="I1844" s="103"/>
    </row>
    <row r="1845" spans="1:9" x14ac:dyDescent="0.35">
      <c r="A1845" t="s">
        <v>1983</v>
      </c>
      <c r="B1845" t="s">
        <v>51</v>
      </c>
      <c r="C1845" t="s">
        <v>36</v>
      </c>
      <c r="D1845" t="s">
        <v>1767</v>
      </c>
      <c r="E1845" s="103">
        <v>1.2960633264342326E-3</v>
      </c>
      <c r="F1845" s="103">
        <v>679225</v>
      </c>
      <c r="G1845" s="103">
        <v>6</v>
      </c>
      <c r="H1845" t="s">
        <v>54</v>
      </c>
      <c r="I1845" s="103"/>
    </row>
    <row r="1846" spans="1:9" x14ac:dyDescent="0.35">
      <c r="A1846" t="s">
        <v>1984</v>
      </c>
      <c r="B1846" t="s">
        <v>51</v>
      </c>
      <c r="C1846" t="s">
        <v>36</v>
      </c>
      <c r="D1846" t="s">
        <v>1768</v>
      </c>
      <c r="E1846" s="103">
        <v>7.955464605215901E-4</v>
      </c>
      <c r="F1846" s="103">
        <v>679225</v>
      </c>
      <c r="G1846" s="103">
        <v>6</v>
      </c>
      <c r="H1846" t="s">
        <v>54</v>
      </c>
      <c r="I1846" s="103"/>
    </row>
    <row r="1847" spans="1:9" x14ac:dyDescent="0.35">
      <c r="A1847" t="s">
        <v>929</v>
      </c>
      <c r="B1847" t="s">
        <v>51</v>
      </c>
      <c r="C1847" t="s">
        <v>36</v>
      </c>
      <c r="D1847" t="s">
        <v>340</v>
      </c>
      <c r="E1847" s="103">
        <v>1.2292542919698512E-3</v>
      </c>
      <c r="F1847" s="103">
        <v>679225</v>
      </c>
      <c r="G1847" s="103">
        <v>6</v>
      </c>
      <c r="H1847" t="s">
        <v>54</v>
      </c>
      <c r="I1847" s="103"/>
    </row>
    <row r="1848" spans="1:9" x14ac:dyDescent="0.35">
      <c r="A1848" t="s">
        <v>624</v>
      </c>
      <c r="B1848" t="s">
        <v>51</v>
      </c>
      <c r="C1848" t="s">
        <v>36</v>
      </c>
      <c r="D1848" t="s">
        <v>777</v>
      </c>
      <c r="E1848" s="103">
        <v>2.5501966364662458E-3</v>
      </c>
      <c r="F1848" s="103">
        <v>679225</v>
      </c>
      <c r="G1848" s="103">
        <v>6</v>
      </c>
      <c r="H1848" t="s">
        <v>54</v>
      </c>
      <c r="I1848" s="103"/>
    </row>
    <row r="1849" spans="1:9" x14ac:dyDescent="0.35">
      <c r="A1849" t="s">
        <v>625</v>
      </c>
      <c r="B1849" t="s">
        <v>51</v>
      </c>
      <c r="C1849" t="s">
        <v>36</v>
      </c>
      <c r="D1849" t="s">
        <v>776</v>
      </c>
      <c r="E1849" s="103">
        <v>5.6425265261111253E-3</v>
      </c>
      <c r="F1849" s="103">
        <v>679225</v>
      </c>
      <c r="G1849" s="103">
        <v>6</v>
      </c>
      <c r="H1849" t="s">
        <v>54</v>
      </c>
      <c r="I1849" s="103"/>
    </row>
    <row r="1850" spans="1:9" x14ac:dyDescent="0.35">
      <c r="A1850" t="s">
        <v>957</v>
      </c>
      <c r="B1850" t="s">
        <v>51</v>
      </c>
      <c r="C1850" t="s">
        <v>37</v>
      </c>
      <c r="D1850" t="s">
        <v>40</v>
      </c>
      <c r="E1850" s="103">
        <v>4.2571618049149669E-2</v>
      </c>
      <c r="F1850" s="103">
        <v>678218</v>
      </c>
      <c r="G1850" s="103">
        <v>7</v>
      </c>
      <c r="H1850" t="s">
        <v>54</v>
      </c>
      <c r="I1850" s="103"/>
    </row>
    <row r="1851" spans="1:9" x14ac:dyDescent="0.35">
      <c r="A1851" t="s">
        <v>5745</v>
      </c>
      <c r="B1851" t="s">
        <v>51</v>
      </c>
      <c r="C1851" t="s">
        <v>37</v>
      </c>
      <c r="D1851" t="s">
        <v>5070</v>
      </c>
      <c r="E1851" s="103">
        <v>4.3115827056810357E-2</v>
      </c>
      <c r="F1851" s="103">
        <v>678218</v>
      </c>
      <c r="G1851" s="103">
        <v>7</v>
      </c>
      <c r="H1851" t="s">
        <v>54</v>
      </c>
      <c r="I1851" s="103"/>
    </row>
    <row r="1852" spans="1:9" x14ac:dyDescent="0.35">
      <c r="A1852" t="s">
        <v>5746</v>
      </c>
      <c r="B1852" t="s">
        <v>51</v>
      </c>
      <c r="C1852" t="s">
        <v>37</v>
      </c>
      <c r="D1852" t="s">
        <v>5071</v>
      </c>
      <c r="E1852" s="103">
        <v>4.2571618049149669E-2</v>
      </c>
      <c r="F1852" s="103">
        <v>678218</v>
      </c>
      <c r="G1852" s="103">
        <v>7</v>
      </c>
      <c r="H1852" t="s">
        <v>54</v>
      </c>
      <c r="I1852" s="103"/>
    </row>
    <row r="1853" spans="1:9" x14ac:dyDescent="0.35">
      <c r="A1853" t="s">
        <v>5747</v>
      </c>
      <c r="B1853" t="s">
        <v>51</v>
      </c>
      <c r="C1853" t="s">
        <v>37</v>
      </c>
      <c r="D1853" t="s">
        <v>5072</v>
      </c>
      <c r="E1853" s="103">
        <v>4.3009340752376973E-2</v>
      </c>
      <c r="F1853" s="103">
        <v>678218</v>
      </c>
      <c r="G1853" s="103">
        <v>7</v>
      </c>
      <c r="H1853" t="s">
        <v>54</v>
      </c>
      <c r="I1853" s="103"/>
    </row>
    <row r="1854" spans="1:9" x14ac:dyDescent="0.35">
      <c r="A1854" t="s">
        <v>955</v>
      </c>
      <c r="B1854" t="s">
        <v>51</v>
      </c>
      <c r="C1854" t="s">
        <v>37</v>
      </c>
      <c r="D1854" t="s">
        <v>42</v>
      </c>
      <c r="E1854" s="103">
        <v>4.2954102218012796E-2</v>
      </c>
      <c r="F1854" s="103">
        <v>678218</v>
      </c>
      <c r="G1854" s="103">
        <v>7</v>
      </c>
      <c r="H1854" t="s">
        <v>54</v>
      </c>
      <c r="I1854" s="103"/>
    </row>
    <row r="1855" spans="1:9" x14ac:dyDescent="0.35">
      <c r="A1855" t="s">
        <v>1985</v>
      </c>
      <c r="B1855" t="s">
        <v>51</v>
      </c>
      <c r="C1855" t="s">
        <v>37</v>
      </c>
      <c r="D1855" t="s">
        <v>1767</v>
      </c>
      <c r="E1855" s="103">
        <v>4.284817902996306E-2</v>
      </c>
      <c r="F1855" s="103">
        <v>678218</v>
      </c>
      <c r="G1855" s="103">
        <v>7</v>
      </c>
      <c r="H1855" t="s">
        <v>54</v>
      </c>
      <c r="I1855" s="103"/>
    </row>
    <row r="1856" spans="1:9" x14ac:dyDescent="0.35">
      <c r="A1856" t="s">
        <v>1986</v>
      </c>
      <c r="B1856" t="s">
        <v>51</v>
      </c>
      <c r="C1856" t="s">
        <v>37</v>
      </c>
      <c r="D1856" t="s">
        <v>1768</v>
      </c>
      <c r="E1856" s="103">
        <v>3.0391267680958258E-2</v>
      </c>
      <c r="F1856" s="103">
        <v>678218</v>
      </c>
      <c r="G1856" s="103">
        <v>7</v>
      </c>
      <c r="H1856" t="s">
        <v>54</v>
      </c>
      <c r="I1856" s="103"/>
    </row>
    <row r="1857" spans="1:9" x14ac:dyDescent="0.35">
      <c r="A1857" t="s">
        <v>956</v>
      </c>
      <c r="B1857" t="s">
        <v>51</v>
      </c>
      <c r="C1857" t="s">
        <v>37</v>
      </c>
      <c r="D1857" t="s">
        <v>340</v>
      </c>
      <c r="E1857" s="103">
        <v>4.0770908634218173E-2</v>
      </c>
      <c r="F1857" s="103">
        <v>678218</v>
      </c>
      <c r="G1857" s="103">
        <v>7</v>
      </c>
      <c r="H1857" t="s">
        <v>54</v>
      </c>
      <c r="I1857" s="103"/>
    </row>
    <row r="1858" spans="1:9" x14ac:dyDescent="0.35">
      <c r="A1858" t="s">
        <v>660</v>
      </c>
      <c r="B1858" t="s">
        <v>51</v>
      </c>
      <c r="C1858" t="s">
        <v>37</v>
      </c>
      <c r="D1858" t="s">
        <v>777</v>
      </c>
      <c r="E1858" s="103">
        <v>9.1517517098742146E-2</v>
      </c>
      <c r="F1858" s="103">
        <v>678218</v>
      </c>
      <c r="G1858" s="103">
        <v>7</v>
      </c>
      <c r="H1858" t="s">
        <v>54</v>
      </c>
      <c r="I1858" s="103"/>
    </row>
    <row r="1859" spans="1:9" x14ac:dyDescent="0.35">
      <c r="A1859" t="s">
        <v>661</v>
      </c>
      <c r="B1859" t="s">
        <v>51</v>
      </c>
      <c r="C1859" t="s">
        <v>37</v>
      </c>
      <c r="D1859" t="s">
        <v>776</v>
      </c>
      <c r="E1859" s="103">
        <v>0.22465754253096359</v>
      </c>
      <c r="F1859" s="103">
        <v>678218</v>
      </c>
      <c r="G1859" s="103">
        <v>7</v>
      </c>
      <c r="H1859" t="s">
        <v>54</v>
      </c>
      <c r="I1859" s="103"/>
    </row>
    <row r="1860" spans="1:9" x14ac:dyDescent="0.35">
      <c r="A1860" t="s">
        <v>960</v>
      </c>
      <c r="B1860" t="s">
        <v>51</v>
      </c>
      <c r="C1860" t="s">
        <v>38</v>
      </c>
      <c r="D1860" t="s">
        <v>40</v>
      </c>
      <c r="E1860" s="103">
        <v>3.7776486252135157E-3</v>
      </c>
      <c r="F1860" s="103">
        <v>678218</v>
      </c>
      <c r="G1860" s="103">
        <v>7</v>
      </c>
      <c r="H1860" t="s">
        <v>54</v>
      </c>
      <c r="I1860" s="103"/>
    </row>
    <row r="1861" spans="1:9" x14ac:dyDescent="0.35">
      <c r="A1861" t="s">
        <v>5748</v>
      </c>
      <c r="B1861" t="s">
        <v>51</v>
      </c>
      <c r="C1861" t="s">
        <v>38</v>
      </c>
      <c r="D1861" t="s">
        <v>5070</v>
      </c>
      <c r="E1861" s="103">
        <v>4.1517113779653541E-3</v>
      </c>
      <c r="F1861" s="103">
        <v>678218</v>
      </c>
      <c r="G1861" s="103">
        <v>7</v>
      </c>
      <c r="H1861" t="s">
        <v>54</v>
      </c>
      <c r="I1861" s="103"/>
    </row>
    <row r="1862" spans="1:9" x14ac:dyDescent="0.35">
      <c r="A1862" t="s">
        <v>5749</v>
      </c>
      <c r="B1862" t="s">
        <v>51</v>
      </c>
      <c r="C1862" t="s">
        <v>38</v>
      </c>
      <c r="D1862" t="s">
        <v>5071</v>
      </c>
      <c r="E1862" s="103">
        <v>3.7776486252135157E-3</v>
      </c>
      <c r="F1862" s="103">
        <v>678218</v>
      </c>
      <c r="G1862" s="103">
        <v>7</v>
      </c>
      <c r="H1862" t="s">
        <v>54</v>
      </c>
      <c r="I1862" s="103"/>
    </row>
    <row r="1863" spans="1:9" x14ac:dyDescent="0.35">
      <c r="A1863" t="s">
        <v>5750</v>
      </c>
      <c r="B1863" t="s">
        <v>51</v>
      </c>
      <c r="C1863" t="s">
        <v>38</v>
      </c>
      <c r="D1863" t="s">
        <v>5072</v>
      </c>
      <c r="E1863" s="103">
        <v>3.9272304192278637E-3</v>
      </c>
      <c r="F1863" s="103">
        <v>678218</v>
      </c>
      <c r="G1863" s="103">
        <v>7</v>
      </c>
      <c r="H1863" t="s">
        <v>54</v>
      </c>
      <c r="I1863" s="103"/>
    </row>
    <row r="1864" spans="1:9" x14ac:dyDescent="0.35">
      <c r="A1864" t="s">
        <v>958</v>
      </c>
      <c r="B1864" t="s">
        <v>51</v>
      </c>
      <c r="C1864" t="s">
        <v>38</v>
      </c>
      <c r="D1864" t="s">
        <v>42</v>
      </c>
      <c r="E1864" s="103">
        <v>4.143824754607949E-3</v>
      </c>
      <c r="F1864" s="103">
        <v>678218</v>
      </c>
      <c r="G1864" s="103">
        <v>7</v>
      </c>
      <c r="H1864" t="s">
        <v>54</v>
      </c>
      <c r="I1864" s="103"/>
    </row>
    <row r="1865" spans="1:9" x14ac:dyDescent="0.35">
      <c r="A1865" t="s">
        <v>1987</v>
      </c>
      <c r="B1865" t="s">
        <v>51</v>
      </c>
      <c r="C1865" t="s">
        <v>38</v>
      </c>
      <c r="D1865" t="s">
        <v>1767</v>
      </c>
      <c r="E1865" s="103">
        <v>4.1412551608210968E-3</v>
      </c>
      <c r="F1865" s="103">
        <v>678218</v>
      </c>
      <c r="G1865" s="103">
        <v>7</v>
      </c>
      <c r="H1865" t="s">
        <v>54</v>
      </c>
      <c r="I1865" s="103"/>
    </row>
    <row r="1866" spans="1:9" x14ac:dyDescent="0.35">
      <c r="A1866" t="s">
        <v>1988</v>
      </c>
      <c r="B1866" t="s">
        <v>51</v>
      </c>
      <c r="C1866" t="s">
        <v>38</v>
      </c>
      <c r="D1866" t="s">
        <v>1768</v>
      </c>
      <c r="E1866" s="103">
        <v>3.0533172514706762E-3</v>
      </c>
      <c r="F1866" s="103">
        <v>678218</v>
      </c>
      <c r="G1866" s="103">
        <v>7</v>
      </c>
      <c r="H1866" t="s">
        <v>54</v>
      </c>
      <c r="I1866" s="103"/>
    </row>
    <row r="1867" spans="1:9" x14ac:dyDescent="0.35">
      <c r="A1867" t="s">
        <v>959</v>
      </c>
      <c r="B1867" t="s">
        <v>51</v>
      </c>
      <c r="C1867" t="s">
        <v>38</v>
      </c>
      <c r="D1867" t="s">
        <v>340</v>
      </c>
      <c r="E1867" s="103">
        <v>3.3884887893617468E-3</v>
      </c>
      <c r="F1867" s="103">
        <v>678218</v>
      </c>
      <c r="G1867" s="103">
        <v>7</v>
      </c>
      <c r="H1867" t="s">
        <v>54</v>
      </c>
      <c r="I1867" s="103"/>
    </row>
    <row r="1868" spans="1:9" x14ac:dyDescent="0.35">
      <c r="A1868" t="s">
        <v>662</v>
      </c>
      <c r="B1868" t="s">
        <v>51</v>
      </c>
      <c r="C1868" t="s">
        <v>38</v>
      </c>
      <c r="D1868" t="s">
        <v>777</v>
      </c>
      <c r="E1868" s="103">
        <v>8.8997845953679867E-3</v>
      </c>
      <c r="F1868" s="103">
        <v>678218</v>
      </c>
      <c r="G1868" s="103">
        <v>7</v>
      </c>
      <c r="H1868" t="s">
        <v>54</v>
      </c>
      <c r="I1868" s="103"/>
    </row>
    <row r="1869" spans="1:9" x14ac:dyDescent="0.35">
      <c r="A1869" t="s">
        <v>663</v>
      </c>
      <c r="B1869" t="s">
        <v>51</v>
      </c>
      <c r="C1869" t="s">
        <v>38</v>
      </c>
      <c r="D1869" t="s">
        <v>776</v>
      </c>
      <c r="E1869" s="103">
        <v>2.0141221549697441E-2</v>
      </c>
      <c r="F1869" s="103">
        <v>678218</v>
      </c>
      <c r="G1869" s="103">
        <v>7</v>
      </c>
      <c r="H1869" t="s">
        <v>54</v>
      </c>
      <c r="I1869" s="103"/>
    </row>
    <row r="1870" spans="1:9" x14ac:dyDescent="0.35">
      <c r="A1870" t="s">
        <v>1091</v>
      </c>
      <c r="B1870" t="s">
        <v>51</v>
      </c>
      <c r="C1870" t="s">
        <v>39</v>
      </c>
      <c r="D1870" t="s">
        <v>40</v>
      </c>
      <c r="E1870" s="103">
        <v>0</v>
      </c>
      <c r="F1870" s="103">
        <v>678218</v>
      </c>
      <c r="G1870" s="103">
        <v>7</v>
      </c>
      <c r="H1870" t="s">
        <v>54</v>
      </c>
      <c r="I1870" s="103"/>
    </row>
    <row r="1871" spans="1:9" x14ac:dyDescent="0.35">
      <c r="A1871" t="s">
        <v>5751</v>
      </c>
      <c r="B1871" t="s">
        <v>51</v>
      </c>
      <c r="C1871" t="s">
        <v>39</v>
      </c>
      <c r="D1871" t="s">
        <v>5070</v>
      </c>
      <c r="E1871" s="103">
        <v>0</v>
      </c>
      <c r="F1871" s="103">
        <v>678218</v>
      </c>
      <c r="G1871" s="103">
        <v>7</v>
      </c>
      <c r="H1871" t="s">
        <v>54</v>
      </c>
      <c r="I1871" s="103"/>
    </row>
    <row r="1872" spans="1:9" x14ac:dyDescent="0.35">
      <c r="A1872" t="s">
        <v>5752</v>
      </c>
      <c r="B1872" t="s">
        <v>51</v>
      </c>
      <c r="C1872" t="s">
        <v>39</v>
      </c>
      <c r="D1872" t="s">
        <v>5071</v>
      </c>
      <c r="E1872" s="103">
        <v>0</v>
      </c>
      <c r="F1872" s="103">
        <v>678218</v>
      </c>
      <c r="G1872" s="103">
        <v>7</v>
      </c>
      <c r="H1872" t="s">
        <v>54</v>
      </c>
      <c r="I1872" s="103"/>
    </row>
    <row r="1873" spans="1:9" x14ac:dyDescent="0.35">
      <c r="A1873" t="s">
        <v>5753</v>
      </c>
      <c r="B1873" t="s">
        <v>51</v>
      </c>
      <c r="C1873" t="s">
        <v>39</v>
      </c>
      <c r="D1873" t="s">
        <v>5072</v>
      </c>
      <c r="E1873" s="103">
        <v>0</v>
      </c>
      <c r="F1873" s="103">
        <v>678218</v>
      </c>
      <c r="G1873" s="103">
        <v>7</v>
      </c>
      <c r="H1873" t="s">
        <v>54</v>
      </c>
      <c r="I1873" s="103"/>
    </row>
    <row r="1874" spans="1:9" x14ac:dyDescent="0.35">
      <c r="A1874" t="s">
        <v>1092</v>
      </c>
      <c r="B1874" t="s">
        <v>51</v>
      </c>
      <c r="C1874" t="s">
        <v>39</v>
      </c>
      <c r="D1874" t="s">
        <v>42</v>
      </c>
      <c r="E1874" s="103">
        <v>0</v>
      </c>
      <c r="F1874" s="103">
        <v>678218</v>
      </c>
      <c r="G1874" s="103">
        <v>7</v>
      </c>
      <c r="H1874" t="s">
        <v>54</v>
      </c>
      <c r="I1874" s="103"/>
    </row>
    <row r="1875" spans="1:9" x14ac:dyDescent="0.35">
      <c r="A1875" t="s">
        <v>1989</v>
      </c>
      <c r="B1875" t="s">
        <v>51</v>
      </c>
      <c r="C1875" t="s">
        <v>39</v>
      </c>
      <c r="D1875" t="s">
        <v>1767</v>
      </c>
      <c r="E1875" s="103">
        <v>0</v>
      </c>
      <c r="F1875" s="103">
        <v>678218</v>
      </c>
      <c r="G1875" s="103">
        <v>7</v>
      </c>
      <c r="H1875" t="s">
        <v>54</v>
      </c>
      <c r="I1875" s="103"/>
    </row>
    <row r="1876" spans="1:9" x14ac:dyDescent="0.35">
      <c r="A1876" t="s">
        <v>1990</v>
      </c>
      <c r="B1876" t="s">
        <v>51</v>
      </c>
      <c r="C1876" t="s">
        <v>39</v>
      </c>
      <c r="D1876" t="s">
        <v>1768</v>
      </c>
      <c r="E1876" s="103">
        <v>0</v>
      </c>
      <c r="F1876" s="103">
        <v>678218</v>
      </c>
      <c r="G1876" s="103">
        <v>7</v>
      </c>
      <c r="H1876" t="s">
        <v>54</v>
      </c>
      <c r="I1876" s="103"/>
    </row>
    <row r="1877" spans="1:9" x14ac:dyDescent="0.35">
      <c r="A1877" t="s">
        <v>1093</v>
      </c>
      <c r="B1877" t="s">
        <v>51</v>
      </c>
      <c r="C1877" t="s">
        <v>39</v>
      </c>
      <c r="D1877" t="s">
        <v>340</v>
      </c>
      <c r="E1877" s="103">
        <v>0</v>
      </c>
      <c r="F1877" s="103">
        <v>678218</v>
      </c>
      <c r="G1877" s="103">
        <v>7</v>
      </c>
      <c r="H1877" t="s">
        <v>54</v>
      </c>
      <c r="I1877" s="103"/>
    </row>
    <row r="1878" spans="1:9" x14ac:dyDescent="0.35">
      <c r="A1878" t="s">
        <v>1094</v>
      </c>
      <c r="B1878" t="s">
        <v>51</v>
      </c>
      <c r="C1878" t="s">
        <v>39</v>
      </c>
      <c r="D1878" t="s">
        <v>777</v>
      </c>
      <c r="E1878" s="103">
        <v>0</v>
      </c>
      <c r="F1878" s="103">
        <v>678218</v>
      </c>
      <c r="G1878" s="103">
        <v>7</v>
      </c>
      <c r="H1878" t="s">
        <v>54</v>
      </c>
      <c r="I1878" s="103"/>
    </row>
    <row r="1879" spans="1:9" x14ac:dyDescent="0.35">
      <c r="A1879" t="s">
        <v>1095</v>
      </c>
      <c r="B1879" t="s">
        <v>51</v>
      </c>
      <c r="C1879" t="s">
        <v>39</v>
      </c>
      <c r="D1879" t="s">
        <v>776</v>
      </c>
      <c r="E1879" s="103">
        <v>0</v>
      </c>
      <c r="F1879" s="103">
        <v>678218</v>
      </c>
      <c r="G1879" s="103">
        <v>7</v>
      </c>
      <c r="H1879" t="s">
        <v>54</v>
      </c>
      <c r="I1879" s="103"/>
    </row>
    <row r="1880" spans="1:9" x14ac:dyDescent="0.35">
      <c r="A1880" t="s">
        <v>2724</v>
      </c>
      <c r="B1880" t="s">
        <v>51</v>
      </c>
      <c r="C1880" t="s">
        <v>2588</v>
      </c>
      <c r="D1880" t="s">
        <v>40</v>
      </c>
      <c r="E1880" s="103">
        <v>3.6135307852834818E-4</v>
      </c>
      <c r="F1880" s="103">
        <v>678218</v>
      </c>
      <c r="G1880" s="103">
        <v>7</v>
      </c>
      <c r="H1880" t="s">
        <v>54</v>
      </c>
      <c r="I1880" s="103"/>
    </row>
    <row r="1881" spans="1:9" x14ac:dyDescent="0.35">
      <c r="A1881" t="s">
        <v>5754</v>
      </c>
      <c r="B1881" t="s">
        <v>51</v>
      </c>
      <c r="C1881" t="s">
        <v>2588</v>
      </c>
      <c r="D1881" t="s">
        <v>5070</v>
      </c>
      <c r="E1881" s="103">
        <v>3.795764435268632E-4</v>
      </c>
      <c r="F1881" s="103">
        <v>678218</v>
      </c>
      <c r="G1881" s="103">
        <v>7</v>
      </c>
      <c r="H1881" t="s">
        <v>54</v>
      </c>
      <c r="I1881" s="103"/>
    </row>
    <row r="1882" spans="1:9" x14ac:dyDescent="0.35">
      <c r="A1882" t="s">
        <v>5755</v>
      </c>
      <c r="B1882" t="s">
        <v>51</v>
      </c>
      <c r="C1882" t="s">
        <v>2588</v>
      </c>
      <c r="D1882" t="s">
        <v>5071</v>
      </c>
      <c r="E1882" s="103">
        <v>3.6135307852834818E-4</v>
      </c>
      <c r="F1882" s="103">
        <v>678218</v>
      </c>
      <c r="G1882" s="103">
        <v>7</v>
      </c>
      <c r="H1882" t="s">
        <v>54</v>
      </c>
      <c r="I1882" s="103"/>
    </row>
    <row r="1883" spans="1:9" x14ac:dyDescent="0.35">
      <c r="A1883" t="s">
        <v>5756</v>
      </c>
      <c r="B1883" t="s">
        <v>51</v>
      </c>
      <c r="C1883" t="s">
        <v>2588</v>
      </c>
      <c r="D1883" t="s">
        <v>5072</v>
      </c>
      <c r="E1883" s="103">
        <v>3.7938251284455902E-4</v>
      </c>
      <c r="F1883" s="103">
        <v>678218</v>
      </c>
      <c r="G1883" s="103">
        <v>7</v>
      </c>
      <c r="H1883" t="s">
        <v>54</v>
      </c>
      <c r="I1883" s="103"/>
    </row>
    <row r="1884" spans="1:9" x14ac:dyDescent="0.35">
      <c r="A1884" t="s">
        <v>2725</v>
      </c>
      <c r="B1884" t="s">
        <v>51</v>
      </c>
      <c r="C1884" t="s">
        <v>2588</v>
      </c>
      <c r="D1884" t="s">
        <v>42</v>
      </c>
      <c r="E1884" s="103">
        <v>3.7710717601526991E-4</v>
      </c>
      <c r="F1884" s="103">
        <v>678218</v>
      </c>
      <c r="G1884" s="103">
        <v>7</v>
      </c>
      <c r="H1884" t="s">
        <v>54</v>
      </c>
      <c r="I1884" s="103"/>
    </row>
    <row r="1885" spans="1:9" x14ac:dyDescent="0.35">
      <c r="A1885" t="s">
        <v>2726</v>
      </c>
      <c r="B1885" t="s">
        <v>51</v>
      </c>
      <c r="C1885" t="s">
        <v>2588</v>
      </c>
      <c r="D1885" t="s">
        <v>1767</v>
      </c>
      <c r="E1885" s="103">
        <v>3.7446253298907946E-4</v>
      </c>
      <c r="F1885" s="103">
        <v>678218</v>
      </c>
      <c r="G1885" s="103">
        <v>7</v>
      </c>
      <c r="H1885" t="s">
        <v>54</v>
      </c>
      <c r="I1885" s="103"/>
    </row>
    <row r="1886" spans="1:9" x14ac:dyDescent="0.35">
      <c r="A1886" t="s">
        <v>2727</v>
      </c>
      <c r="B1886" t="s">
        <v>51</v>
      </c>
      <c r="C1886" t="s">
        <v>2588</v>
      </c>
      <c r="D1886" t="s">
        <v>1768</v>
      </c>
      <c r="E1886" s="103">
        <v>2.404513908259902E-4</v>
      </c>
      <c r="F1886" s="103">
        <v>678218</v>
      </c>
      <c r="G1886" s="103">
        <v>7</v>
      </c>
      <c r="H1886" t="s">
        <v>54</v>
      </c>
      <c r="I1886" s="103"/>
    </row>
    <row r="1887" spans="1:9" x14ac:dyDescent="0.35">
      <c r="A1887" t="s">
        <v>2728</v>
      </c>
      <c r="B1887" t="s">
        <v>51</v>
      </c>
      <c r="C1887" t="s">
        <v>2588</v>
      </c>
      <c r="D1887" t="s">
        <v>340</v>
      </c>
      <c r="E1887" s="103">
        <v>3.7006713901170164E-4</v>
      </c>
      <c r="F1887" s="103">
        <v>678218</v>
      </c>
      <c r="G1887" s="103">
        <v>7</v>
      </c>
      <c r="H1887" t="s">
        <v>54</v>
      </c>
      <c r="I1887" s="103"/>
    </row>
    <row r="1888" spans="1:9" x14ac:dyDescent="0.35">
      <c r="A1888" t="s">
        <v>2729</v>
      </c>
      <c r="B1888" t="s">
        <v>51</v>
      </c>
      <c r="C1888" t="s">
        <v>2588</v>
      </c>
      <c r="D1888" t="s">
        <v>777</v>
      </c>
      <c r="E1888" s="103">
        <v>8.2761537751102642E-4</v>
      </c>
      <c r="F1888" s="103">
        <v>678218</v>
      </c>
      <c r="G1888" s="103">
        <v>7</v>
      </c>
      <c r="H1888" t="s">
        <v>54</v>
      </c>
      <c r="I1888" s="103"/>
    </row>
    <row r="1889" spans="1:9" x14ac:dyDescent="0.35">
      <c r="A1889" t="s">
        <v>2730</v>
      </c>
      <c r="B1889" t="s">
        <v>51</v>
      </c>
      <c r="C1889" t="s">
        <v>2588</v>
      </c>
      <c r="D1889" t="s">
        <v>776</v>
      </c>
      <c r="E1889" s="103">
        <v>1.9357463000266651E-3</v>
      </c>
      <c r="F1889" s="103">
        <v>678218</v>
      </c>
      <c r="G1889" s="103">
        <v>7</v>
      </c>
      <c r="H1889" t="s">
        <v>54</v>
      </c>
      <c r="I1889" s="103"/>
    </row>
    <row r="1890" spans="1:9" x14ac:dyDescent="0.35">
      <c r="A1890" t="s">
        <v>2731</v>
      </c>
      <c r="B1890" t="s">
        <v>51</v>
      </c>
      <c r="C1890" t="s">
        <v>2589</v>
      </c>
      <c r="D1890" t="s">
        <v>40</v>
      </c>
      <c r="E1890" s="103">
        <v>4.1976131547778826E-3</v>
      </c>
      <c r="F1890" s="103">
        <v>678218</v>
      </c>
      <c r="G1890" s="103">
        <v>7</v>
      </c>
      <c r="H1890" t="s">
        <v>54</v>
      </c>
      <c r="I1890" s="103"/>
    </row>
    <row r="1891" spans="1:9" x14ac:dyDescent="0.35">
      <c r="A1891" t="s">
        <v>5757</v>
      </c>
      <c r="B1891" t="s">
        <v>51</v>
      </c>
      <c r="C1891" t="s">
        <v>2589</v>
      </c>
      <c r="D1891" t="s">
        <v>5070</v>
      </c>
      <c r="E1891" s="103">
        <v>4.3153988008735955E-3</v>
      </c>
      <c r="F1891" s="103">
        <v>678218</v>
      </c>
      <c r="G1891" s="103">
        <v>7</v>
      </c>
      <c r="H1891" t="s">
        <v>54</v>
      </c>
      <c r="I1891" s="103"/>
    </row>
    <row r="1892" spans="1:9" x14ac:dyDescent="0.35">
      <c r="A1892" t="s">
        <v>5758</v>
      </c>
      <c r="B1892" t="s">
        <v>51</v>
      </c>
      <c r="C1892" t="s">
        <v>2589</v>
      </c>
      <c r="D1892" t="s">
        <v>5071</v>
      </c>
      <c r="E1892" s="103">
        <v>4.1976131547778826E-3</v>
      </c>
      <c r="F1892" s="103">
        <v>678218</v>
      </c>
      <c r="G1892" s="103">
        <v>7</v>
      </c>
      <c r="H1892" t="s">
        <v>54</v>
      </c>
      <c r="I1892" s="103"/>
    </row>
    <row r="1893" spans="1:9" x14ac:dyDescent="0.35">
      <c r="A1893" t="s">
        <v>5759</v>
      </c>
      <c r="B1893" t="s">
        <v>51</v>
      </c>
      <c r="C1893" t="s">
        <v>2589</v>
      </c>
      <c r="D1893" t="s">
        <v>5072</v>
      </c>
      <c r="E1893" s="103">
        <v>4.3140718149116313E-3</v>
      </c>
      <c r="F1893" s="103">
        <v>678218</v>
      </c>
      <c r="G1893" s="103">
        <v>7</v>
      </c>
      <c r="H1893" t="s">
        <v>54</v>
      </c>
      <c r="I1893" s="103"/>
    </row>
    <row r="1894" spans="1:9" x14ac:dyDescent="0.35">
      <c r="A1894" t="s">
        <v>2732</v>
      </c>
      <c r="B1894" t="s">
        <v>51</v>
      </c>
      <c r="C1894" t="s">
        <v>2589</v>
      </c>
      <c r="D1894" t="s">
        <v>42</v>
      </c>
      <c r="E1894" s="103">
        <v>4.2884324000746791E-3</v>
      </c>
      <c r="F1894" s="103">
        <v>678218</v>
      </c>
      <c r="G1894" s="103">
        <v>7</v>
      </c>
      <c r="H1894" t="s">
        <v>54</v>
      </c>
      <c r="I1894" s="103"/>
    </row>
    <row r="1895" spans="1:9" x14ac:dyDescent="0.35">
      <c r="A1895" t="s">
        <v>2733</v>
      </c>
      <c r="B1895" t="s">
        <v>51</v>
      </c>
      <c r="C1895" t="s">
        <v>2589</v>
      </c>
      <c r="D1895" t="s">
        <v>1767</v>
      </c>
      <c r="E1895" s="103">
        <v>4.2291924411886044E-3</v>
      </c>
      <c r="F1895" s="103">
        <v>678218</v>
      </c>
      <c r="G1895" s="103">
        <v>7</v>
      </c>
      <c r="H1895" t="s">
        <v>54</v>
      </c>
      <c r="I1895" s="103"/>
    </row>
    <row r="1896" spans="1:9" x14ac:dyDescent="0.35">
      <c r="A1896" t="s">
        <v>2734</v>
      </c>
      <c r="B1896" t="s">
        <v>51</v>
      </c>
      <c r="C1896" t="s">
        <v>2589</v>
      </c>
      <c r="D1896" t="s">
        <v>1768</v>
      </c>
      <c r="E1896" s="103">
        <v>2.4717327752006614E-3</v>
      </c>
      <c r="F1896" s="103">
        <v>678218</v>
      </c>
      <c r="G1896" s="103">
        <v>7</v>
      </c>
      <c r="H1896" t="s">
        <v>54</v>
      </c>
      <c r="I1896" s="103"/>
    </row>
    <row r="1897" spans="1:9" x14ac:dyDescent="0.35">
      <c r="A1897" t="s">
        <v>2735</v>
      </c>
      <c r="B1897" t="s">
        <v>51</v>
      </c>
      <c r="C1897" t="s">
        <v>2589</v>
      </c>
      <c r="D1897" t="s">
        <v>340</v>
      </c>
      <c r="E1897" s="103">
        <v>4.2180574955707839E-3</v>
      </c>
      <c r="F1897" s="103">
        <v>678218</v>
      </c>
      <c r="G1897" s="103">
        <v>7</v>
      </c>
      <c r="H1897" t="s">
        <v>54</v>
      </c>
      <c r="I1897" s="103"/>
    </row>
    <row r="1898" spans="1:9" x14ac:dyDescent="0.35">
      <c r="A1898" t="s">
        <v>2736</v>
      </c>
      <c r="B1898" t="s">
        <v>51</v>
      </c>
      <c r="C1898" t="s">
        <v>2589</v>
      </c>
      <c r="D1898" t="s">
        <v>777</v>
      </c>
      <c r="E1898" s="103">
        <v>7.9368965477295775E-3</v>
      </c>
      <c r="F1898" s="103">
        <v>678218</v>
      </c>
      <c r="G1898" s="103">
        <v>7</v>
      </c>
      <c r="H1898" t="s">
        <v>54</v>
      </c>
      <c r="I1898" s="103"/>
    </row>
    <row r="1899" spans="1:9" x14ac:dyDescent="0.35">
      <c r="A1899" t="s">
        <v>2737</v>
      </c>
      <c r="B1899" t="s">
        <v>51</v>
      </c>
      <c r="C1899" t="s">
        <v>2589</v>
      </c>
      <c r="D1899" t="s">
        <v>776</v>
      </c>
      <c r="E1899" s="103">
        <v>2.1287400394438483E-2</v>
      </c>
      <c r="F1899" s="103">
        <v>678218</v>
      </c>
      <c r="G1899" s="103">
        <v>7</v>
      </c>
      <c r="H1899" t="s">
        <v>54</v>
      </c>
      <c r="I1899" s="103"/>
    </row>
    <row r="1900" spans="1:9" x14ac:dyDescent="0.35">
      <c r="A1900" t="s">
        <v>2717</v>
      </c>
      <c r="B1900" t="s">
        <v>51</v>
      </c>
      <c r="C1900" t="s">
        <v>2590</v>
      </c>
      <c r="D1900" t="s">
        <v>40</v>
      </c>
      <c r="E1900" s="103">
        <v>0</v>
      </c>
      <c r="F1900" s="103">
        <v>678218</v>
      </c>
      <c r="G1900" s="103">
        <v>7</v>
      </c>
      <c r="H1900" t="s">
        <v>54</v>
      </c>
      <c r="I1900" s="103"/>
    </row>
    <row r="1901" spans="1:9" x14ac:dyDescent="0.35">
      <c r="A1901" t="s">
        <v>5760</v>
      </c>
      <c r="B1901" t="s">
        <v>51</v>
      </c>
      <c r="C1901" t="s">
        <v>2590</v>
      </c>
      <c r="D1901" t="s">
        <v>5070</v>
      </c>
      <c r="E1901" s="103">
        <v>0</v>
      </c>
      <c r="F1901" s="103">
        <v>678218</v>
      </c>
      <c r="G1901" s="103">
        <v>7</v>
      </c>
      <c r="H1901" t="s">
        <v>54</v>
      </c>
      <c r="I1901" s="103"/>
    </row>
    <row r="1902" spans="1:9" x14ac:dyDescent="0.35">
      <c r="A1902" t="s">
        <v>5761</v>
      </c>
      <c r="B1902" t="s">
        <v>51</v>
      </c>
      <c r="C1902" t="s">
        <v>2590</v>
      </c>
      <c r="D1902" t="s">
        <v>5071</v>
      </c>
      <c r="E1902" s="103">
        <v>0</v>
      </c>
      <c r="F1902" s="103">
        <v>678218</v>
      </c>
      <c r="G1902" s="103">
        <v>7</v>
      </c>
      <c r="H1902" t="s">
        <v>54</v>
      </c>
      <c r="I1902" s="103"/>
    </row>
    <row r="1903" spans="1:9" x14ac:dyDescent="0.35">
      <c r="A1903" t="s">
        <v>5762</v>
      </c>
      <c r="B1903" t="s">
        <v>51</v>
      </c>
      <c r="C1903" t="s">
        <v>2590</v>
      </c>
      <c r="D1903" t="s">
        <v>5072</v>
      </c>
      <c r="E1903" s="103">
        <v>0</v>
      </c>
      <c r="F1903" s="103">
        <v>678218</v>
      </c>
      <c r="G1903" s="103">
        <v>7</v>
      </c>
      <c r="H1903" t="s">
        <v>54</v>
      </c>
      <c r="I1903" s="103"/>
    </row>
    <row r="1904" spans="1:9" x14ac:dyDescent="0.35">
      <c r="A1904" t="s">
        <v>2718</v>
      </c>
      <c r="B1904" t="s">
        <v>51</v>
      </c>
      <c r="C1904" t="s">
        <v>2590</v>
      </c>
      <c r="D1904" t="s">
        <v>42</v>
      </c>
      <c r="E1904" s="103">
        <v>0</v>
      </c>
      <c r="F1904" s="103">
        <v>678218</v>
      </c>
      <c r="G1904" s="103">
        <v>7</v>
      </c>
      <c r="H1904" t="s">
        <v>54</v>
      </c>
      <c r="I1904" s="103"/>
    </row>
    <row r="1905" spans="1:9" x14ac:dyDescent="0.35">
      <c r="A1905" t="s">
        <v>2719</v>
      </c>
      <c r="B1905" t="s">
        <v>51</v>
      </c>
      <c r="C1905" t="s">
        <v>2590</v>
      </c>
      <c r="D1905" t="s">
        <v>1767</v>
      </c>
      <c r="E1905" s="103">
        <v>0</v>
      </c>
      <c r="F1905" s="103">
        <v>678218</v>
      </c>
      <c r="G1905" s="103">
        <v>7</v>
      </c>
      <c r="H1905" t="s">
        <v>54</v>
      </c>
      <c r="I1905" s="103"/>
    </row>
    <row r="1906" spans="1:9" x14ac:dyDescent="0.35">
      <c r="A1906" t="s">
        <v>2720</v>
      </c>
      <c r="B1906" t="s">
        <v>51</v>
      </c>
      <c r="C1906" t="s">
        <v>2590</v>
      </c>
      <c r="D1906" t="s">
        <v>1768</v>
      </c>
      <c r="E1906" s="103">
        <v>0</v>
      </c>
      <c r="F1906" s="103">
        <v>678218</v>
      </c>
      <c r="G1906" s="103">
        <v>7</v>
      </c>
      <c r="H1906" t="s">
        <v>54</v>
      </c>
      <c r="I1906" s="103"/>
    </row>
    <row r="1907" spans="1:9" x14ac:dyDescent="0.35">
      <c r="A1907" t="s">
        <v>2721</v>
      </c>
      <c r="B1907" t="s">
        <v>51</v>
      </c>
      <c r="C1907" t="s">
        <v>2590</v>
      </c>
      <c r="D1907" t="s">
        <v>340</v>
      </c>
      <c r="E1907" s="103">
        <v>0</v>
      </c>
      <c r="F1907" s="103">
        <v>678218</v>
      </c>
      <c r="G1907" s="103">
        <v>7</v>
      </c>
      <c r="H1907" t="s">
        <v>54</v>
      </c>
      <c r="I1907" s="103"/>
    </row>
    <row r="1908" spans="1:9" x14ac:dyDescent="0.35">
      <c r="A1908" t="s">
        <v>2722</v>
      </c>
      <c r="B1908" t="s">
        <v>51</v>
      </c>
      <c r="C1908" t="s">
        <v>2590</v>
      </c>
      <c r="D1908" t="s">
        <v>777</v>
      </c>
      <c r="E1908" s="103">
        <v>0</v>
      </c>
      <c r="F1908" s="103">
        <v>678218</v>
      </c>
      <c r="G1908" s="103">
        <v>7</v>
      </c>
      <c r="H1908" t="s">
        <v>54</v>
      </c>
      <c r="I1908" s="103"/>
    </row>
    <row r="1909" spans="1:9" x14ac:dyDescent="0.35">
      <c r="A1909" t="s">
        <v>2723</v>
      </c>
      <c r="B1909" t="s">
        <v>51</v>
      </c>
      <c r="C1909" t="s">
        <v>2590</v>
      </c>
      <c r="D1909" t="s">
        <v>776</v>
      </c>
      <c r="E1909" s="103">
        <v>0</v>
      </c>
      <c r="F1909" s="103">
        <v>678218</v>
      </c>
      <c r="G1909" s="103">
        <v>7</v>
      </c>
      <c r="H1909" t="s">
        <v>54</v>
      </c>
      <c r="I1909" s="103"/>
    </row>
    <row r="1910" spans="1:9" x14ac:dyDescent="0.35">
      <c r="A1910" t="s">
        <v>3414</v>
      </c>
      <c r="B1910" t="s">
        <v>51</v>
      </c>
      <c r="C1910" t="s">
        <v>3119</v>
      </c>
      <c r="D1910" t="s">
        <v>40</v>
      </c>
      <c r="E1910" s="103">
        <v>0</v>
      </c>
      <c r="F1910" s="103">
        <v>678218</v>
      </c>
      <c r="G1910" s="103">
        <v>7</v>
      </c>
      <c r="H1910" t="s">
        <v>54</v>
      </c>
      <c r="I1910" s="103"/>
    </row>
    <row r="1911" spans="1:9" x14ac:dyDescent="0.35">
      <c r="A1911" t="s">
        <v>5766</v>
      </c>
      <c r="B1911" t="s">
        <v>51</v>
      </c>
      <c r="C1911" t="s">
        <v>3119</v>
      </c>
      <c r="D1911" t="s">
        <v>5070</v>
      </c>
      <c r="E1911" s="103">
        <v>0</v>
      </c>
      <c r="F1911" s="103">
        <v>678218</v>
      </c>
      <c r="G1911" s="103">
        <v>7</v>
      </c>
      <c r="H1911" t="s">
        <v>54</v>
      </c>
      <c r="I1911" s="103"/>
    </row>
    <row r="1912" spans="1:9" x14ac:dyDescent="0.35">
      <c r="A1912" t="s">
        <v>5767</v>
      </c>
      <c r="B1912" t="s">
        <v>51</v>
      </c>
      <c r="C1912" t="s">
        <v>3119</v>
      </c>
      <c r="D1912" t="s">
        <v>5071</v>
      </c>
      <c r="E1912" s="103">
        <v>0</v>
      </c>
      <c r="F1912" s="103">
        <v>678218</v>
      </c>
      <c r="G1912" s="103">
        <v>7</v>
      </c>
      <c r="H1912" t="s">
        <v>54</v>
      </c>
      <c r="I1912" s="103"/>
    </row>
    <row r="1913" spans="1:9" x14ac:dyDescent="0.35">
      <c r="A1913" t="s">
        <v>5768</v>
      </c>
      <c r="B1913" t="s">
        <v>51</v>
      </c>
      <c r="C1913" t="s">
        <v>3119</v>
      </c>
      <c r="D1913" t="s">
        <v>5072</v>
      </c>
      <c r="E1913" s="103">
        <v>0</v>
      </c>
      <c r="F1913" s="103">
        <v>678218</v>
      </c>
      <c r="G1913" s="103">
        <v>7</v>
      </c>
      <c r="H1913" t="s">
        <v>54</v>
      </c>
      <c r="I1913" s="103"/>
    </row>
    <row r="1914" spans="1:9" x14ac:dyDescent="0.35">
      <c r="A1914" t="s">
        <v>3415</v>
      </c>
      <c r="B1914" t="s">
        <v>51</v>
      </c>
      <c r="C1914" t="s">
        <v>3119</v>
      </c>
      <c r="D1914" t="s">
        <v>42</v>
      </c>
      <c r="E1914" s="103">
        <v>0</v>
      </c>
      <c r="F1914" s="103">
        <v>678218</v>
      </c>
      <c r="G1914" s="103">
        <v>7</v>
      </c>
      <c r="H1914" t="s">
        <v>54</v>
      </c>
      <c r="I1914" s="103"/>
    </row>
    <row r="1915" spans="1:9" x14ac:dyDescent="0.35">
      <c r="A1915" t="s">
        <v>3416</v>
      </c>
      <c r="B1915" t="s">
        <v>51</v>
      </c>
      <c r="C1915" t="s">
        <v>3119</v>
      </c>
      <c r="D1915" t="s">
        <v>1767</v>
      </c>
      <c r="E1915" s="103">
        <v>0</v>
      </c>
      <c r="F1915" s="103">
        <v>678218</v>
      </c>
      <c r="G1915" s="103">
        <v>7</v>
      </c>
      <c r="H1915" t="s">
        <v>54</v>
      </c>
      <c r="I1915" s="103"/>
    </row>
    <row r="1916" spans="1:9" x14ac:dyDescent="0.35">
      <c r="A1916" t="s">
        <v>3417</v>
      </c>
      <c r="B1916" t="s">
        <v>51</v>
      </c>
      <c r="C1916" t="s">
        <v>3119</v>
      </c>
      <c r="D1916" t="s">
        <v>1768</v>
      </c>
      <c r="E1916" s="103">
        <v>0</v>
      </c>
      <c r="F1916" s="103">
        <v>678218</v>
      </c>
      <c r="G1916" s="103">
        <v>7</v>
      </c>
      <c r="H1916" t="s">
        <v>54</v>
      </c>
      <c r="I1916" s="103"/>
    </row>
    <row r="1917" spans="1:9" x14ac:dyDescent="0.35">
      <c r="A1917" t="s">
        <v>3418</v>
      </c>
      <c r="B1917" t="s">
        <v>51</v>
      </c>
      <c r="C1917" t="s">
        <v>3119</v>
      </c>
      <c r="D1917" t="s">
        <v>340</v>
      </c>
      <c r="E1917" s="103">
        <v>0</v>
      </c>
      <c r="F1917" s="103">
        <v>678218</v>
      </c>
      <c r="G1917" s="103">
        <v>7</v>
      </c>
      <c r="H1917" t="s">
        <v>54</v>
      </c>
      <c r="I1917" s="103"/>
    </row>
    <row r="1918" spans="1:9" x14ac:dyDescent="0.35">
      <c r="A1918" t="s">
        <v>3419</v>
      </c>
      <c r="B1918" t="s">
        <v>51</v>
      </c>
      <c r="C1918" t="s">
        <v>3119</v>
      </c>
      <c r="D1918" t="s">
        <v>777</v>
      </c>
      <c r="E1918" s="103">
        <v>0</v>
      </c>
      <c r="F1918" s="103">
        <v>678218</v>
      </c>
      <c r="G1918" s="103">
        <v>7</v>
      </c>
      <c r="H1918" t="s">
        <v>54</v>
      </c>
      <c r="I1918" s="103"/>
    </row>
    <row r="1919" spans="1:9" x14ac:dyDescent="0.35">
      <c r="A1919" t="s">
        <v>3420</v>
      </c>
      <c r="B1919" t="s">
        <v>51</v>
      </c>
      <c r="C1919" t="s">
        <v>3119</v>
      </c>
      <c r="D1919" t="s">
        <v>776</v>
      </c>
      <c r="E1919" s="103">
        <v>0</v>
      </c>
      <c r="F1919" s="103">
        <v>678218</v>
      </c>
      <c r="G1919" s="103">
        <v>7</v>
      </c>
      <c r="H1919" t="s">
        <v>54</v>
      </c>
      <c r="I1919" s="103"/>
    </row>
    <row r="1920" spans="1:9" x14ac:dyDescent="0.35">
      <c r="A1920" t="s">
        <v>3421</v>
      </c>
      <c r="B1920" t="s">
        <v>51</v>
      </c>
      <c r="C1920" t="s">
        <v>3104</v>
      </c>
      <c r="D1920" t="s">
        <v>40</v>
      </c>
      <c r="E1920" s="103">
        <v>1.4747138920425281E-2</v>
      </c>
      <c r="F1920" s="103">
        <v>678218</v>
      </c>
      <c r="G1920" s="103">
        <v>7</v>
      </c>
      <c r="H1920" t="s">
        <v>54</v>
      </c>
      <c r="I1920" s="103"/>
    </row>
    <row r="1921" spans="1:9" x14ac:dyDescent="0.35">
      <c r="A1921" t="s">
        <v>5769</v>
      </c>
      <c r="B1921" t="s">
        <v>51</v>
      </c>
      <c r="C1921" t="s">
        <v>3104</v>
      </c>
      <c r="D1921" t="s">
        <v>5070</v>
      </c>
      <c r="E1921" s="103">
        <v>1.5414765017688913E-2</v>
      </c>
      <c r="F1921" s="103">
        <v>678218</v>
      </c>
      <c r="G1921" s="103">
        <v>7</v>
      </c>
      <c r="H1921" t="s">
        <v>54</v>
      </c>
      <c r="I1921" s="103"/>
    </row>
    <row r="1922" spans="1:9" x14ac:dyDescent="0.35">
      <c r="A1922" t="s">
        <v>5770</v>
      </c>
      <c r="B1922" t="s">
        <v>51</v>
      </c>
      <c r="C1922" t="s">
        <v>3104</v>
      </c>
      <c r="D1922" t="s">
        <v>5071</v>
      </c>
      <c r="E1922" s="103">
        <v>1.4747138920425281E-2</v>
      </c>
      <c r="F1922" s="103">
        <v>678218</v>
      </c>
      <c r="G1922" s="103">
        <v>7</v>
      </c>
      <c r="H1922" t="s">
        <v>54</v>
      </c>
      <c r="I1922" s="103"/>
    </row>
    <row r="1923" spans="1:9" x14ac:dyDescent="0.35">
      <c r="A1923" t="s">
        <v>5771</v>
      </c>
      <c r="B1923" t="s">
        <v>51</v>
      </c>
      <c r="C1923" t="s">
        <v>3104</v>
      </c>
      <c r="D1923" t="s">
        <v>5072</v>
      </c>
      <c r="E1923" s="103">
        <v>1.5401238327608218E-2</v>
      </c>
      <c r="F1923" s="103">
        <v>678218</v>
      </c>
      <c r="G1923" s="103">
        <v>7</v>
      </c>
      <c r="H1923" t="s">
        <v>54</v>
      </c>
      <c r="I1923" s="103"/>
    </row>
    <row r="1924" spans="1:9" x14ac:dyDescent="0.35">
      <c r="A1924" t="s">
        <v>3422</v>
      </c>
      <c r="B1924" t="s">
        <v>51</v>
      </c>
      <c r="C1924" t="s">
        <v>3104</v>
      </c>
      <c r="D1924" t="s">
        <v>42</v>
      </c>
      <c r="E1924" s="103">
        <v>1.5253713409782625E-2</v>
      </c>
      <c r="F1924" s="103">
        <v>678218</v>
      </c>
      <c r="G1924" s="103">
        <v>7</v>
      </c>
      <c r="H1924" t="s">
        <v>54</v>
      </c>
      <c r="I1924" s="103"/>
    </row>
    <row r="1925" spans="1:9" x14ac:dyDescent="0.35">
      <c r="A1925" t="s">
        <v>3423</v>
      </c>
      <c r="B1925" t="s">
        <v>51</v>
      </c>
      <c r="C1925" t="s">
        <v>3104</v>
      </c>
      <c r="D1925" t="s">
        <v>1767</v>
      </c>
      <c r="E1925" s="103">
        <v>1.5208524644516663E-2</v>
      </c>
      <c r="F1925" s="103">
        <v>678218</v>
      </c>
      <c r="G1925" s="103">
        <v>7</v>
      </c>
      <c r="H1925" t="s">
        <v>54</v>
      </c>
      <c r="I1925" s="103"/>
    </row>
    <row r="1926" spans="1:9" x14ac:dyDescent="0.35">
      <c r="A1926" t="s">
        <v>3424</v>
      </c>
      <c r="B1926" t="s">
        <v>51</v>
      </c>
      <c r="C1926" t="s">
        <v>3104</v>
      </c>
      <c r="D1926" t="s">
        <v>1768</v>
      </c>
      <c r="E1926" s="103">
        <v>8.1161595155480656E-3</v>
      </c>
      <c r="F1926" s="103">
        <v>678218</v>
      </c>
      <c r="G1926" s="103">
        <v>7</v>
      </c>
      <c r="H1926" t="s">
        <v>54</v>
      </c>
      <c r="I1926" s="103"/>
    </row>
    <row r="1927" spans="1:9" x14ac:dyDescent="0.35">
      <c r="A1927" t="s">
        <v>3425</v>
      </c>
      <c r="B1927" t="s">
        <v>51</v>
      </c>
      <c r="C1927" t="s">
        <v>3104</v>
      </c>
      <c r="D1927" t="s">
        <v>340</v>
      </c>
      <c r="E1927" s="103">
        <v>1.5140870273506118E-2</v>
      </c>
      <c r="F1927" s="103">
        <v>678218</v>
      </c>
      <c r="G1927" s="103">
        <v>7</v>
      </c>
      <c r="H1927" t="s">
        <v>54</v>
      </c>
      <c r="I1927" s="103"/>
    </row>
    <row r="1928" spans="1:9" x14ac:dyDescent="0.35">
      <c r="A1928" t="s">
        <v>3426</v>
      </c>
      <c r="B1928" t="s">
        <v>51</v>
      </c>
      <c r="C1928" t="s">
        <v>3104</v>
      </c>
      <c r="D1928" t="s">
        <v>777</v>
      </c>
      <c r="E1928" s="103">
        <v>3.1255538144278706E-2</v>
      </c>
      <c r="F1928" s="103">
        <v>678218</v>
      </c>
      <c r="G1928" s="103">
        <v>7</v>
      </c>
      <c r="H1928" t="s">
        <v>54</v>
      </c>
      <c r="I1928" s="103"/>
    </row>
    <row r="1929" spans="1:9" x14ac:dyDescent="0.35">
      <c r="A1929" t="s">
        <v>3427</v>
      </c>
      <c r="B1929" t="s">
        <v>51</v>
      </c>
      <c r="C1929" t="s">
        <v>3104</v>
      </c>
      <c r="D1929" t="s">
        <v>776</v>
      </c>
      <c r="E1929" s="103">
        <v>7.6805221746020363E-2</v>
      </c>
      <c r="F1929" s="103">
        <v>678218</v>
      </c>
      <c r="G1929" s="103">
        <v>7</v>
      </c>
      <c r="H1929" t="s">
        <v>54</v>
      </c>
      <c r="I1929" s="103"/>
    </row>
    <row r="1930" spans="1:9" x14ac:dyDescent="0.35">
      <c r="A1930" t="s">
        <v>3428</v>
      </c>
      <c r="B1930" t="s">
        <v>51</v>
      </c>
      <c r="C1930" t="s">
        <v>3106</v>
      </c>
      <c r="D1930" t="s">
        <v>40</v>
      </c>
      <c r="E1930" s="103">
        <v>0.10244213555433614</v>
      </c>
      <c r="F1930" s="103">
        <v>678218</v>
      </c>
      <c r="G1930" s="103">
        <v>7</v>
      </c>
      <c r="H1930" t="s">
        <v>54</v>
      </c>
      <c r="I1930" s="103"/>
    </row>
    <row r="1931" spans="1:9" x14ac:dyDescent="0.35">
      <c r="A1931" t="s">
        <v>5772</v>
      </c>
      <c r="B1931" t="s">
        <v>51</v>
      </c>
      <c r="C1931" t="s">
        <v>3106</v>
      </c>
      <c r="D1931" t="s">
        <v>5070</v>
      </c>
      <c r="E1931" s="103">
        <v>0.10598549465507831</v>
      </c>
      <c r="F1931" s="103">
        <v>678218</v>
      </c>
      <c r="G1931" s="103">
        <v>7</v>
      </c>
      <c r="H1931" t="s">
        <v>54</v>
      </c>
      <c r="I1931" s="103"/>
    </row>
    <row r="1932" spans="1:9" x14ac:dyDescent="0.35">
      <c r="A1932" t="s">
        <v>5773</v>
      </c>
      <c r="B1932" t="s">
        <v>51</v>
      </c>
      <c r="C1932" t="s">
        <v>3106</v>
      </c>
      <c r="D1932" t="s">
        <v>5071</v>
      </c>
      <c r="E1932" s="103">
        <v>0.10244213555433614</v>
      </c>
      <c r="F1932" s="103">
        <v>678218</v>
      </c>
      <c r="G1932" s="103">
        <v>7</v>
      </c>
      <c r="H1932" t="s">
        <v>54</v>
      </c>
      <c r="I1932" s="103"/>
    </row>
    <row r="1933" spans="1:9" x14ac:dyDescent="0.35">
      <c r="A1933" t="s">
        <v>5774</v>
      </c>
      <c r="B1933" t="s">
        <v>51</v>
      </c>
      <c r="C1933" t="s">
        <v>3106</v>
      </c>
      <c r="D1933" t="s">
        <v>5072</v>
      </c>
      <c r="E1933" s="103">
        <v>0.10593405954626607</v>
      </c>
      <c r="F1933" s="103">
        <v>678218</v>
      </c>
      <c r="G1933" s="103">
        <v>7</v>
      </c>
      <c r="H1933" t="s">
        <v>54</v>
      </c>
      <c r="I1933" s="103"/>
    </row>
    <row r="1934" spans="1:9" x14ac:dyDescent="0.35">
      <c r="A1934" t="s">
        <v>3429</v>
      </c>
      <c r="B1934" t="s">
        <v>51</v>
      </c>
      <c r="C1934" t="s">
        <v>3106</v>
      </c>
      <c r="D1934" t="s">
        <v>42</v>
      </c>
      <c r="E1934" s="103">
        <v>0.104616753111717</v>
      </c>
      <c r="F1934" s="103">
        <v>678218</v>
      </c>
      <c r="G1934" s="103">
        <v>7</v>
      </c>
      <c r="H1934" t="s">
        <v>54</v>
      </c>
      <c r="I1934" s="103"/>
    </row>
    <row r="1935" spans="1:9" x14ac:dyDescent="0.35">
      <c r="A1935" t="s">
        <v>3430</v>
      </c>
      <c r="B1935" t="s">
        <v>51</v>
      </c>
      <c r="C1935" t="s">
        <v>3106</v>
      </c>
      <c r="D1935" t="s">
        <v>1767</v>
      </c>
      <c r="E1935" s="103">
        <v>0.10396550674827545</v>
      </c>
      <c r="F1935" s="103">
        <v>678218</v>
      </c>
      <c r="G1935" s="103">
        <v>7</v>
      </c>
      <c r="H1935" t="s">
        <v>54</v>
      </c>
      <c r="I1935" s="103"/>
    </row>
    <row r="1936" spans="1:9" x14ac:dyDescent="0.35">
      <c r="A1936" t="s">
        <v>3431</v>
      </c>
      <c r="B1936" t="s">
        <v>51</v>
      </c>
      <c r="C1936" t="s">
        <v>3106</v>
      </c>
      <c r="D1936" t="s">
        <v>1768</v>
      </c>
      <c r="E1936" s="103">
        <v>5.7539740226539571E-2</v>
      </c>
      <c r="F1936" s="103">
        <v>678218</v>
      </c>
      <c r="G1936" s="103">
        <v>7</v>
      </c>
      <c r="H1936" t="s">
        <v>54</v>
      </c>
      <c r="I1936" s="103"/>
    </row>
    <row r="1937" spans="1:9" x14ac:dyDescent="0.35">
      <c r="A1937" t="s">
        <v>3432</v>
      </c>
      <c r="B1937" t="s">
        <v>51</v>
      </c>
      <c r="C1937" t="s">
        <v>3106</v>
      </c>
      <c r="D1937" t="s">
        <v>340</v>
      </c>
      <c r="E1937" s="103">
        <v>0.10315003367104106</v>
      </c>
      <c r="F1937" s="103">
        <v>678218</v>
      </c>
      <c r="G1937" s="103">
        <v>7</v>
      </c>
      <c r="H1937" t="s">
        <v>54</v>
      </c>
      <c r="I1937" s="103"/>
    </row>
    <row r="1938" spans="1:9" x14ac:dyDescent="0.35">
      <c r="A1938" t="s">
        <v>3433</v>
      </c>
      <c r="B1938" t="s">
        <v>51</v>
      </c>
      <c r="C1938" t="s">
        <v>3106</v>
      </c>
      <c r="D1938" t="s">
        <v>777</v>
      </c>
      <c r="E1938" s="103">
        <v>0.21139717946456776</v>
      </c>
      <c r="F1938" s="103">
        <v>678218</v>
      </c>
      <c r="G1938" s="103">
        <v>7</v>
      </c>
      <c r="H1938" t="s">
        <v>54</v>
      </c>
      <c r="I1938" s="103"/>
    </row>
    <row r="1939" spans="1:9" x14ac:dyDescent="0.35">
      <c r="A1939" t="s">
        <v>3434</v>
      </c>
      <c r="B1939" t="s">
        <v>51</v>
      </c>
      <c r="C1939" t="s">
        <v>3106</v>
      </c>
      <c r="D1939" t="s">
        <v>776</v>
      </c>
      <c r="E1939" s="103">
        <v>0.52720687242829578</v>
      </c>
      <c r="F1939" s="103">
        <v>678218</v>
      </c>
      <c r="G1939" s="103">
        <v>7</v>
      </c>
      <c r="H1939" t="s">
        <v>54</v>
      </c>
      <c r="I1939" s="103"/>
    </row>
    <row r="1940" spans="1:9" x14ac:dyDescent="0.35">
      <c r="A1940" t="s">
        <v>3435</v>
      </c>
      <c r="B1940" t="s">
        <v>51</v>
      </c>
      <c r="C1940" t="s">
        <v>3108</v>
      </c>
      <c r="D1940" t="s">
        <v>40</v>
      </c>
      <c r="E1940" s="103">
        <v>6.6658063784553162E-2</v>
      </c>
      <c r="F1940" s="103">
        <v>678218</v>
      </c>
      <c r="G1940" s="103">
        <v>7</v>
      </c>
      <c r="H1940" t="s">
        <v>54</v>
      </c>
      <c r="I1940" s="103"/>
    </row>
    <row r="1941" spans="1:9" x14ac:dyDescent="0.35">
      <c r="A1941" t="s">
        <v>5775</v>
      </c>
      <c r="B1941" t="s">
        <v>51</v>
      </c>
      <c r="C1941" t="s">
        <v>3108</v>
      </c>
      <c r="D1941" t="s">
        <v>5070</v>
      </c>
      <c r="E1941" s="103">
        <v>6.8792969813442184E-2</v>
      </c>
      <c r="F1941" s="103">
        <v>678218</v>
      </c>
      <c r="G1941" s="103">
        <v>7</v>
      </c>
      <c r="H1941" t="s">
        <v>54</v>
      </c>
      <c r="I1941" s="103"/>
    </row>
    <row r="1942" spans="1:9" x14ac:dyDescent="0.35">
      <c r="A1942" t="s">
        <v>5776</v>
      </c>
      <c r="B1942" t="s">
        <v>51</v>
      </c>
      <c r="C1942" t="s">
        <v>3108</v>
      </c>
      <c r="D1942" t="s">
        <v>5071</v>
      </c>
      <c r="E1942" s="103">
        <v>6.6658063784553162E-2</v>
      </c>
      <c r="F1942" s="103">
        <v>678218</v>
      </c>
      <c r="G1942" s="103">
        <v>7</v>
      </c>
      <c r="H1942" t="s">
        <v>54</v>
      </c>
      <c r="I1942" s="103"/>
    </row>
    <row r="1943" spans="1:9" x14ac:dyDescent="0.35">
      <c r="A1943" t="s">
        <v>5777</v>
      </c>
      <c r="B1943" t="s">
        <v>51</v>
      </c>
      <c r="C1943" t="s">
        <v>3108</v>
      </c>
      <c r="D1943" t="s">
        <v>5072</v>
      </c>
      <c r="E1943" s="103">
        <v>6.8757944440071883E-2</v>
      </c>
      <c r="F1943" s="103">
        <v>678218</v>
      </c>
      <c r="G1943" s="103">
        <v>7</v>
      </c>
      <c r="H1943" t="s">
        <v>54</v>
      </c>
      <c r="I1943" s="103"/>
    </row>
    <row r="1944" spans="1:9" x14ac:dyDescent="0.35">
      <c r="A1944" t="s">
        <v>3436</v>
      </c>
      <c r="B1944" t="s">
        <v>51</v>
      </c>
      <c r="C1944" t="s">
        <v>3108</v>
      </c>
      <c r="D1944" t="s">
        <v>42</v>
      </c>
      <c r="E1944" s="103">
        <v>6.812512299489569E-2</v>
      </c>
      <c r="F1944" s="103">
        <v>678218</v>
      </c>
      <c r="G1944" s="103">
        <v>7</v>
      </c>
      <c r="H1944" t="s">
        <v>54</v>
      </c>
      <c r="I1944" s="103"/>
    </row>
    <row r="1945" spans="1:9" x14ac:dyDescent="0.35">
      <c r="A1945" t="s">
        <v>3437</v>
      </c>
      <c r="B1945" t="s">
        <v>51</v>
      </c>
      <c r="C1945" t="s">
        <v>3108</v>
      </c>
      <c r="D1945" t="s">
        <v>1767</v>
      </c>
      <c r="E1945" s="103">
        <v>6.766328328033562E-2</v>
      </c>
      <c r="F1945" s="103">
        <v>678218</v>
      </c>
      <c r="G1945" s="103">
        <v>7</v>
      </c>
      <c r="H1945" t="s">
        <v>54</v>
      </c>
      <c r="I1945" s="103"/>
    </row>
    <row r="1946" spans="1:9" x14ac:dyDescent="0.35">
      <c r="A1946" t="s">
        <v>3438</v>
      </c>
      <c r="B1946" t="s">
        <v>51</v>
      </c>
      <c r="C1946" t="s">
        <v>3108</v>
      </c>
      <c r="D1946" t="s">
        <v>1768</v>
      </c>
      <c r="E1946" s="103">
        <v>3.6047449132186583E-2</v>
      </c>
      <c r="F1946" s="103">
        <v>678218</v>
      </c>
      <c r="G1946" s="103">
        <v>7</v>
      </c>
      <c r="H1946" t="s">
        <v>54</v>
      </c>
      <c r="I1946" s="103"/>
    </row>
    <row r="1947" spans="1:9" x14ac:dyDescent="0.35">
      <c r="A1947" t="s">
        <v>3439</v>
      </c>
      <c r="B1947" t="s">
        <v>51</v>
      </c>
      <c r="C1947" t="s">
        <v>3108</v>
      </c>
      <c r="D1947" t="s">
        <v>340</v>
      </c>
      <c r="E1947" s="103">
        <v>6.7722767743752854E-2</v>
      </c>
      <c r="F1947" s="103">
        <v>678218</v>
      </c>
      <c r="G1947" s="103">
        <v>7</v>
      </c>
      <c r="H1947" t="s">
        <v>54</v>
      </c>
      <c r="I1947" s="103"/>
    </row>
    <row r="1948" spans="1:9" x14ac:dyDescent="0.35">
      <c r="A1948" t="s">
        <v>3440</v>
      </c>
      <c r="B1948" t="s">
        <v>51</v>
      </c>
      <c r="C1948" t="s">
        <v>3108</v>
      </c>
      <c r="D1948" t="s">
        <v>777</v>
      </c>
      <c r="E1948" s="103">
        <v>0.13529894578278573</v>
      </c>
      <c r="F1948" s="103">
        <v>678218</v>
      </c>
      <c r="G1948" s="103">
        <v>7</v>
      </c>
      <c r="H1948" t="s">
        <v>54</v>
      </c>
      <c r="I1948" s="103"/>
    </row>
    <row r="1949" spans="1:9" x14ac:dyDescent="0.35">
      <c r="A1949" t="s">
        <v>3441</v>
      </c>
      <c r="B1949" t="s">
        <v>51</v>
      </c>
      <c r="C1949" t="s">
        <v>3108</v>
      </c>
      <c r="D1949" t="s">
        <v>776</v>
      </c>
      <c r="E1949" s="103">
        <v>0.34373994614585035</v>
      </c>
      <c r="F1949" s="103">
        <v>678218</v>
      </c>
      <c r="G1949" s="103">
        <v>7</v>
      </c>
      <c r="H1949" t="s">
        <v>54</v>
      </c>
      <c r="I1949" s="103"/>
    </row>
    <row r="1950" spans="1:9" x14ac:dyDescent="0.35">
      <c r="A1950" t="s">
        <v>1191</v>
      </c>
      <c r="B1950" t="s">
        <v>51</v>
      </c>
      <c r="C1950" t="s">
        <v>35</v>
      </c>
      <c r="D1950" t="s">
        <v>40</v>
      </c>
      <c r="E1950" s="103">
        <v>0</v>
      </c>
      <c r="F1950" s="103">
        <v>678218</v>
      </c>
      <c r="G1950" s="103">
        <v>7</v>
      </c>
      <c r="H1950" t="s">
        <v>54</v>
      </c>
      <c r="I1950" s="103"/>
    </row>
    <row r="1951" spans="1:9" x14ac:dyDescent="0.35">
      <c r="A1951" t="s">
        <v>5763</v>
      </c>
      <c r="B1951" t="s">
        <v>51</v>
      </c>
      <c r="C1951" t="s">
        <v>35</v>
      </c>
      <c r="D1951" t="s">
        <v>5070</v>
      </c>
      <c r="E1951" s="103">
        <v>0</v>
      </c>
      <c r="F1951" s="103">
        <v>678218</v>
      </c>
      <c r="G1951" s="103">
        <v>7</v>
      </c>
      <c r="H1951" t="s">
        <v>54</v>
      </c>
      <c r="I1951" s="103"/>
    </row>
    <row r="1952" spans="1:9" x14ac:dyDescent="0.35">
      <c r="A1952" t="s">
        <v>5764</v>
      </c>
      <c r="B1952" t="s">
        <v>51</v>
      </c>
      <c r="C1952" t="s">
        <v>35</v>
      </c>
      <c r="D1952" t="s">
        <v>5071</v>
      </c>
      <c r="E1952" s="103">
        <v>0</v>
      </c>
      <c r="F1952" s="103">
        <v>678218</v>
      </c>
      <c r="G1952" s="103">
        <v>7</v>
      </c>
      <c r="H1952" t="s">
        <v>54</v>
      </c>
      <c r="I1952" s="103"/>
    </row>
    <row r="1953" spans="1:9" x14ac:dyDescent="0.35">
      <c r="A1953" t="s">
        <v>5765</v>
      </c>
      <c r="B1953" t="s">
        <v>51</v>
      </c>
      <c r="C1953" t="s">
        <v>35</v>
      </c>
      <c r="D1953" t="s">
        <v>5072</v>
      </c>
      <c r="E1953" s="103">
        <v>0</v>
      </c>
      <c r="F1953" s="103">
        <v>678218</v>
      </c>
      <c r="G1953" s="103">
        <v>7</v>
      </c>
      <c r="H1953" t="s">
        <v>54</v>
      </c>
      <c r="I1953" s="103"/>
    </row>
    <row r="1954" spans="1:9" x14ac:dyDescent="0.35">
      <c r="A1954" t="s">
        <v>1192</v>
      </c>
      <c r="B1954" t="s">
        <v>51</v>
      </c>
      <c r="C1954" t="s">
        <v>35</v>
      </c>
      <c r="D1954" t="s">
        <v>42</v>
      </c>
      <c r="E1954" s="103">
        <v>0</v>
      </c>
      <c r="F1954" s="103">
        <v>678218</v>
      </c>
      <c r="G1954" s="103">
        <v>7</v>
      </c>
      <c r="H1954" t="s">
        <v>54</v>
      </c>
      <c r="I1954" s="103"/>
    </row>
    <row r="1955" spans="1:9" x14ac:dyDescent="0.35">
      <c r="A1955" t="s">
        <v>2011</v>
      </c>
      <c r="B1955" t="s">
        <v>51</v>
      </c>
      <c r="C1955" t="s">
        <v>35</v>
      </c>
      <c r="D1955" t="s">
        <v>1767</v>
      </c>
      <c r="E1955" s="103">
        <v>0</v>
      </c>
      <c r="F1955" s="103">
        <v>678218</v>
      </c>
      <c r="G1955" s="103">
        <v>7</v>
      </c>
      <c r="H1955" t="s">
        <v>54</v>
      </c>
      <c r="I1955" s="103"/>
    </row>
    <row r="1956" spans="1:9" x14ac:dyDescent="0.35">
      <c r="A1956" t="s">
        <v>2012</v>
      </c>
      <c r="B1956" t="s">
        <v>51</v>
      </c>
      <c r="C1956" t="s">
        <v>35</v>
      </c>
      <c r="D1956" t="s">
        <v>1768</v>
      </c>
      <c r="E1956" s="103">
        <v>0</v>
      </c>
      <c r="F1956" s="103">
        <v>678218</v>
      </c>
      <c r="G1956" s="103">
        <v>7</v>
      </c>
      <c r="H1956" t="s">
        <v>54</v>
      </c>
      <c r="I1956" s="103"/>
    </row>
    <row r="1957" spans="1:9" x14ac:dyDescent="0.35">
      <c r="A1957" t="s">
        <v>1193</v>
      </c>
      <c r="B1957" t="s">
        <v>51</v>
      </c>
      <c r="C1957" t="s">
        <v>35</v>
      </c>
      <c r="D1957" t="s">
        <v>340</v>
      </c>
      <c r="E1957" s="103">
        <v>0</v>
      </c>
      <c r="F1957" s="103">
        <v>678218</v>
      </c>
      <c r="G1957" s="103">
        <v>7</v>
      </c>
      <c r="H1957" t="s">
        <v>54</v>
      </c>
      <c r="I1957" s="103"/>
    </row>
    <row r="1958" spans="1:9" x14ac:dyDescent="0.35">
      <c r="A1958" t="s">
        <v>1194</v>
      </c>
      <c r="B1958" t="s">
        <v>51</v>
      </c>
      <c r="C1958" t="s">
        <v>35</v>
      </c>
      <c r="D1958" t="s">
        <v>777</v>
      </c>
      <c r="E1958" s="103">
        <v>0</v>
      </c>
      <c r="F1958" s="103">
        <v>678218</v>
      </c>
      <c r="G1958" s="103">
        <v>7</v>
      </c>
      <c r="H1958" t="s">
        <v>54</v>
      </c>
      <c r="I1958" s="103"/>
    </row>
    <row r="1959" spans="1:9" x14ac:dyDescent="0.35">
      <c r="A1959" t="s">
        <v>1195</v>
      </c>
      <c r="B1959" t="s">
        <v>51</v>
      </c>
      <c r="C1959" t="s">
        <v>35</v>
      </c>
      <c r="D1959" t="s">
        <v>776</v>
      </c>
      <c r="E1959" s="103">
        <v>0</v>
      </c>
      <c r="F1959" s="103">
        <v>678218</v>
      </c>
      <c r="G1959" s="103">
        <v>7</v>
      </c>
      <c r="H1959" t="s">
        <v>54</v>
      </c>
      <c r="I1959" s="103"/>
    </row>
    <row r="1960" spans="1:9" x14ac:dyDescent="0.35">
      <c r="A1960" t="s">
        <v>3442</v>
      </c>
      <c r="B1960" t="s">
        <v>51</v>
      </c>
      <c r="C1960" t="s">
        <v>3110</v>
      </c>
      <c r="D1960" t="s">
        <v>40</v>
      </c>
      <c r="E1960" s="103">
        <v>8.0737644601573524E-2</v>
      </c>
      <c r="F1960" s="103">
        <v>678218</v>
      </c>
      <c r="G1960" s="103">
        <v>7</v>
      </c>
      <c r="H1960" t="s">
        <v>54</v>
      </c>
      <c r="I1960" s="103"/>
    </row>
    <row r="1961" spans="1:9" x14ac:dyDescent="0.35">
      <c r="A1961" t="s">
        <v>5778</v>
      </c>
      <c r="B1961" t="s">
        <v>51</v>
      </c>
      <c r="C1961" t="s">
        <v>3110</v>
      </c>
      <c r="D1961" t="s">
        <v>5070</v>
      </c>
      <c r="E1961" s="103">
        <v>8.3446227849178226E-2</v>
      </c>
      <c r="F1961" s="103">
        <v>678218</v>
      </c>
      <c r="G1961" s="103">
        <v>7</v>
      </c>
      <c r="H1961" t="s">
        <v>54</v>
      </c>
      <c r="I1961" s="103"/>
    </row>
    <row r="1962" spans="1:9" x14ac:dyDescent="0.35">
      <c r="A1962" t="s">
        <v>5779</v>
      </c>
      <c r="B1962" t="s">
        <v>51</v>
      </c>
      <c r="C1962" t="s">
        <v>3110</v>
      </c>
      <c r="D1962" t="s">
        <v>5071</v>
      </c>
      <c r="E1962" s="103">
        <v>8.0737644601573524E-2</v>
      </c>
      <c r="F1962" s="103">
        <v>678218</v>
      </c>
      <c r="G1962" s="103">
        <v>7</v>
      </c>
      <c r="H1962" t="s">
        <v>54</v>
      </c>
      <c r="I1962" s="103"/>
    </row>
    <row r="1963" spans="1:9" x14ac:dyDescent="0.35">
      <c r="A1963" t="s">
        <v>5780</v>
      </c>
      <c r="B1963" t="s">
        <v>51</v>
      </c>
      <c r="C1963" t="s">
        <v>3110</v>
      </c>
      <c r="D1963" t="s">
        <v>5072</v>
      </c>
      <c r="E1963" s="103">
        <v>8.3361353790797565E-2</v>
      </c>
      <c r="F1963" s="103">
        <v>678218</v>
      </c>
      <c r="G1963" s="103">
        <v>7</v>
      </c>
      <c r="H1963" t="s">
        <v>54</v>
      </c>
      <c r="I1963" s="103"/>
    </row>
    <row r="1964" spans="1:9" x14ac:dyDescent="0.35">
      <c r="A1964" t="s">
        <v>3443</v>
      </c>
      <c r="B1964" t="s">
        <v>51</v>
      </c>
      <c r="C1964" t="s">
        <v>3110</v>
      </c>
      <c r="D1964" t="s">
        <v>42</v>
      </c>
      <c r="E1964" s="103">
        <v>8.3220259901721466E-2</v>
      </c>
      <c r="F1964" s="103">
        <v>678218</v>
      </c>
      <c r="G1964" s="103">
        <v>7</v>
      </c>
      <c r="H1964" t="s">
        <v>54</v>
      </c>
      <c r="I1964" s="103"/>
    </row>
    <row r="1965" spans="1:9" x14ac:dyDescent="0.35">
      <c r="A1965" t="s">
        <v>3444</v>
      </c>
      <c r="B1965" t="s">
        <v>51</v>
      </c>
      <c r="C1965" t="s">
        <v>3110</v>
      </c>
      <c r="D1965" t="s">
        <v>1767</v>
      </c>
      <c r="E1965" s="103">
        <v>8.264054507379015E-2</v>
      </c>
      <c r="F1965" s="103">
        <v>678218</v>
      </c>
      <c r="G1965" s="103">
        <v>7</v>
      </c>
      <c r="H1965" t="s">
        <v>54</v>
      </c>
      <c r="I1965" s="103"/>
    </row>
    <row r="1966" spans="1:9" x14ac:dyDescent="0.35">
      <c r="A1966" t="s">
        <v>3445</v>
      </c>
      <c r="B1966" t="s">
        <v>51</v>
      </c>
      <c r="C1966" t="s">
        <v>3110</v>
      </c>
      <c r="D1966" t="s">
        <v>1768</v>
      </c>
      <c r="E1966" s="103">
        <v>2.8720142693064696E-2</v>
      </c>
      <c r="F1966" s="103">
        <v>678218</v>
      </c>
      <c r="G1966" s="103">
        <v>7</v>
      </c>
      <c r="H1966" t="s">
        <v>54</v>
      </c>
      <c r="I1966" s="103"/>
    </row>
    <row r="1967" spans="1:9" x14ac:dyDescent="0.35">
      <c r="A1967" t="s">
        <v>3446</v>
      </c>
      <c r="B1967" t="s">
        <v>51</v>
      </c>
      <c r="C1967" t="s">
        <v>3110</v>
      </c>
      <c r="D1967" t="s">
        <v>340</v>
      </c>
      <c r="E1967" s="103">
        <v>8.2921177770018825E-2</v>
      </c>
      <c r="F1967" s="103">
        <v>678218</v>
      </c>
      <c r="G1967" s="103">
        <v>7</v>
      </c>
      <c r="H1967" t="s">
        <v>54</v>
      </c>
      <c r="I1967" s="103"/>
    </row>
    <row r="1968" spans="1:9" x14ac:dyDescent="0.35">
      <c r="A1968" t="s">
        <v>3447</v>
      </c>
      <c r="B1968" t="s">
        <v>51</v>
      </c>
      <c r="C1968" t="s">
        <v>3110</v>
      </c>
      <c r="D1968" t="s">
        <v>777</v>
      </c>
      <c r="E1968" s="103">
        <v>0.15832775105633445</v>
      </c>
      <c r="F1968" s="103">
        <v>678218</v>
      </c>
      <c r="G1968" s="103">
        <v>7</v>
      </c>
      <c r="H1968" t="s">
        <v>54</v>
      </c>
      <c r="I1968" s="103"/>
    </row>
    <row r="1969" spans="1:9" x14ac:dyDescent="0.35">
      <c r="A1969" t="s">
        <v>3448</v>
      </c>
      <c r="B1969" t="s">
        <v>51</v>
      </c>
      <c r="C1969" t="s">
        <v>3110</v>
      </c>
      <c r="D1969" t="s">
        <v>776</v>
      </c>
      <c r="E1969" s="103">
        <v>0.41373270516231492</v>
      </c>
      <c r="F1969" s="103">
        <v>678218</v>
      </c>
      <c r="G1969" s="103">
        <v>7</v>
      </c>
      <c r="H1969" t="s">
        <v>54</v>
      </c>
      <c r="I1969" s="103"/>
    </row>
    <row r="1970" spans="1:9" x14ac:dyDescent="0.35">
      <c r="A1970" t="s">
        <v>3449</v>
      </c>
      <c r="B1970" t="s">
        <v>51</v>
      </c>
      <c r="C1970" t="s">
        <v>3113</v>
      </c>
      <c r="D1970" t="s">
        <v>40</v>
      </c>
      <c r="E1970" s="103">
        <v>1.5855015644738015E-3</v>
      </c>
      <c r="F1970" s="103">
        <v>678218</v>
      </c>
      <c r="G1970" s="103">
        <v>7</v>
      </c>
      <c r="H1970" t="s">
        <v>54</v>
      </c>
      <c r="I1970" s="103"/>
    </row>
    <row r="1971" spans="1:9" x14ac:dyDescent="0.35">
      <c r="A1971" t="s">
        <v>5781</v>
      </c>
      <c r="B1971" t="s">
        <v>51</v>
      </c>
      <c r="C1971" t="s">
        <v>3113</v>
      </c>
      <c r="D1971" t="s">
        <v>5070</v>
      </c>
      <c r="E1971" s="103">
        <v>1.6482386547726333E-3</v>
      </c>
      <c r="F1971" s="103">
        <v>678218</v>
      </c>
      <c r="G1971" s="103">
        <v>7</v>
      </c>
      <c r="H1971" t="s">
        <v>54</v>
      </c>
      <c r="I1971" s="103"/>
    </row>
    <row r="1972" spans="1:9" x14ac:dyDescent="0.35">
      <c r="A1972" t="s">
        <v>5782</v>
      </c>
      <c r="B1972" t="s">
        <v>51</v>
      </c>
      <c r="C1972" t="s">
        <v>3113</v>
      </c>
      <c r="D1972" t="s">
        <v>5071</v>
      </c>
      <c r="E1972" s="103">
        <v>1.5855015644738015E-3</v>
      </c>
      <c r="F1972" s="103">
        <v>678218</v>
      </c>
      <c r="G1972" s="103">
        <v>7</v>
      </c>
      <c r="H1972" t="s">
        <v>54</v>
      </c>
      <c r="I1972" s="103"/>
    </row>
    <row r="1973" spans="1:9" x14ac:dyDescent="0.35">
      <c r="A1973" t="s">
        <v>5783</v>
      </c>
      <c r="B1973" t="s">
        <v>51</v>
      </c>
      <c r="C1973" t="s">
        <v>3113</v>
      </c>
      <c r="D1973" t="s">
        <v>5072</v>
      </c>
      <c r="E1973" s="103">
        <v>1.6471156345185026E-3</v>
      </c>
      <c r="F1973" s="103">
        <v>678218</v>
      </c>
      <c r="G1973" s="103">
        <v>7</v>
      </c>
      <c r="H1973" t="s">
        <v>54</v>
      </c>
      <c r="I1973" s="103"/>
    </row>
    <row r="1974" spans="1:9" x14ac:dyDescent="0.35">
      <c r="A1974" t="s">
        <v>3450</v>
      </c>
      <c r="B1974" t="s">
        <v>51</v>
      </c>
      <c r="C1974" t="s">
        <v>3113</v>
      </c>
      <c r="D1974" t="s">
        <v>42</v>
      </c>
      <c r="E1974" s="103">
        <v>1.6196661903886563E-3</v>
      </c>
      <c r="F1974" s="103">
        <v>678218</v>
      </c>
      <c r="G1974" s="103">
        <v>7</v>
      </c>
      <c r="H1974" t="s">
        <v>54</v>
      </c>
      <c r="I1974" s="103"/>
    </row>
    <row r="1975" spans="1:9" x14ac:dyDescent="0.35">
      <c r="A1975" t="s">
        <v>3451</v>
      </c>
      <c r="B1975" t="s">
        <v>51</v>
      </c>
      <c r="C1975" t="s">
        <v>3113</v>
      </c>
      <c r="D1975" t="s">
        <v>1767</v>
      </c>
      <c r="E1975" s="103">
        <v>1.612855332312664E-3</v>
      </c>
      <c r="F1975" s="103">
        <v>678218</v>
      </c>
      <c r="G1975" s="103">
        <v>7</v>
      </c>
      <c r="H1975" t="s">
        <v>54</v>
      </c>
      <c r="I1975" s="103"/>
    </row>
    <row r="1976" spans="1:9" x14ac:dyDescent="0.35">
      <c r="A1976" t="s">
        <v>3452</v>
      </c>
      <c r="B1976" t="s">
        <v>51</v>
      </c>
      <c r="C1976" t="s">
        <v>3113</v>
      </c>
      <c r="D1976" t="s">
        <v>1768</v>
      </c>
      <c r="E1976" s="103">
        <v>8.7591585933939598E-4</v>
      </c>
      <c r="F1976" s="103">
        <v>678218</v>
      </c>
      <c r="G1976" s="103">
        <v>7</v>
      </c>
      <c r="H1976" t="s">
        <v>54</v>
      </c>
      <c r="I1976" s="103"/>
    </row>
    <row r="1977" spans="1:9" x14ac:dyDescent="0.35">
      <c r="A1977" t="s">
        <v>3453</v>
      </c>
      <c r="B1977" t="s">
        <v>51</v>
      </c>
      <c r="C1977" t="s">
        <v>3113</v>
      </c>
      <c r="D1977" t="s">
        <v>340</v>
      </c>
      <c r="E1977" s="103">
        <v>1.6181957193356069E-3</v>
      </c>
      <c r="F1977" s="103">
        <v>678218</v>
      </c>
      <c r="G1977" s="103">
        <v>7</v>
      </c>
      <c r="H1977" t="s">
        <v>54</v>
      </c>
      <c r="I1977" s="103"/>
    </row>
    <row r="1978" spans="1:9" x14ac:dyDescent="0.35">
      <c r="A1978" t="s">
        <v>3454</v>
      </c>
      <c r="B1978" t="s">
        <v>51</v>
      </c>
      <c r="C1978" t="s">
        <v>3113</v>
      </c>
      <c r="D1978" t="s">
        <v>777</v>
      </c>
      <c r="E1978" s="103">
        <v>3.3874829092172005E-3</v>
      </c>
      <c r="F1978" s="103">
        <v>678218</v>
      </c>
      <c r="G1978" s="103">
        <v>7</v>
      </c>
      <c r="H1978" t="s">
        <v>54</v>
      </c>
      <c r="I1978" s="103"/>
    </row>
    <row r="1979" spans="1:9" x14ac:dyDescent="0.35">
      <c r="A1979" t="s">
        <v>3455</v>
      </c>
      <c r="B1979" t="s">
        <v>51</v>
      </c>
      <c r="C1979" t="s">
        <v>3113</v>
      </c>
      <c r="D1979" t="s">
        <v>776</v>
      </c>
      <c r="E1979" s="103">
        <v>8.2110471713015727E-3</v>
      </c>
      <c r="F1979" s="103">
        <v>678218</v>
      </c>
      <c r="G1979" s="103">
        <v>7</v>
      </c>
      <c r="H1979" t="s">
        <v>54</v>
      </c>
      <c r="I1979" s="103"/>
    </row>
    <row r="1980" spans="1:9" x14ac:dyDescent="0.35">
      <c r="A1980" t="s">
        <v>3456</v>
      </c>
      <c r="B1980" t="s">
        <v>51</v>
      </c>
      <c r="C1980" t="s">
        <v>3115</v>
      </c>
      <c r="D1980" t="s">
        <v>40</v>
      </c>
      <c r="E1980" s="103">
        <v>3.434288665221121E-3</v>
      </c>
      <c r="F1980" s="103">
        <v>678218</v>
      </c>
      <c r="G1980" s="103">
        <v>7</v>
      </c>
      <c r="H1980" t="s">
        <v>54</v>
      </c>
      <c r="I1980" s="103"/>
    </row>
    <row r="1981" spans="1:9" x14ac:dyDescent="0.35">
      <c r="A1981" t="s">
        <v>5784</v>
      </c>
      <c r="B1981" t="s">
        <v>51</v>
      </c>
      <c r="C1981" t="s">
        <v>3115</v>
      </c>
      <c r="D1981" t="s">
        <v>5070</v>
      </c>
      <c r="E1981" s="103">
        <v>3.550195521354149E-3</v>
      </c>
      <c r="F1981" s="103">
        <v>678218</v>
      </c>
      <c r="G1981" s="103">
        <v>7</v>
      </c>
      <c r="H1981" t="s">
        <v>54</v>
      </c>
      <c r="I1981" s="103"/>
    </row>
    <row r="1982" spans="1:9" x14ac:dyDescent="0.35">
      <c r="A1982" t="s">
        <v>5785</v>
      </c>
      <c r="B1982" t="s">
        <v>51</v>
      </c>
      <c r="C1982" t="s">
        <v>3115</v>
      </c>
      <c r="D1982" t="s">
        <v>5071</v>
      </c>
      <c r="E1982" s="103">
        <v>3.434288665221121E-3</v>
      </c>
      <c r="F1982" s="103">
        <v>678218</v>
      </c>
      <c r="G1982" s="103">
        <v>7</v>
      </c>
      <c r="H1982" t="s">
        <v>54</v>
      </c>
      <c r="I1982" s="103"/>
    </row>
    <row r="1983" spans="1:9" x14ac:dyDescent="0.35">
      <c r="A1983" t="s">
        <v>5786</v>
      </c>
      <c r="B1983" t="s">
        <v>51</v>
      </c>
      <c r="C1983" t="s">
        <v>3115</v>
      </c>
      <c r="D1983" t="s">
        <v>5072</v>
      </c>
      <c r="E1983" s="103">
        <v>3.548455346902517E-3</v>
      </c>
      <c r="F1983" s="103">
        <v>678218</v>
      </c>
      <c r="G1983" s="103">
        <v>7</v>
      </c>
      <c r="H1983" t="s">
        <v>54</v>
      </c>
      <c r="I1983" s="103"/>
    </row>
    <row r="1984" spans="1:9" x14ac:dyDescent="0.35">
      <c r="A1984" t="s">
        <v>3457</v>
      </c>
      <c r="B1984" t="s">
        <v>51</v>
      </c>
      <c r="C1984" t="s">
        <v>3115</v>
      </c>
      <c r="D1984" t="s">
        <v>42</v>
      </c>
      <c r="E1984" s="103">
        <v>3.5045711599868165E-3</v>
      </c>
      <c r="F1984" s="103">
        <v>678218</v>
      </c>
      <c r="G1984" s="103">
        <v>7</v>
      </c>
      <c r="H1984" t="s">
        <v>54</v>
      </c>
      <c r="I1984" s="103"/>
    </row>
    <row r="1985" spans="1:9" x14ac:dyDescent="0.35">
      <c r="A1985" t="s">
        <v>3458</v>
      </c>
      <c r="B1985" t="s">
        <v>51</v>
      </c>
      <c r="C1985" t="s">
        <v>3115</v>
      </c>
      <c r="D1985" t="s">
        <v>1767</v>
      </c>
      <c r="E1985" s="103">
        <v>3.4828349922068225E-3</v>
      </c>
      <c r="F1985" s="103">
        <v>678218</v>
      </c>
      <c r="G1985" s="103">
        <v>7</v>
      </c>
      <c r="H1985" t="s">
        <v>54</v>
      </c>
      <c r="I1985" s="103"/>
    </row>
    <row r="1986" spans="1:9" x14ac:dyDescent="0.35">
      <c r="A1986" t="s">
        <v>3459</v>
      </c>
      <c r="B1986" t="s">
        <v>51</v>
      </c>
      <c r="C1986" t="s">
        <v>3115</v>
      </c>
      <c r="D1986" t="s">
        <v>1768</v>
      </c>
      <c r="E1986" s="103">
        <v>1.9148252765495159E-3</v>
      </c>
      <c r="F1986" s="103">
        <v>678218</v>
      </c>
      <c r="G1986" s="103">
        <v>7</v>
      </c>
      <c r="H1986" t="s">
        <v>54</v>
      </c>
      <c r="I1986" s="103"/>
    </row>
    <row r="1987" spans="1:9" x14ac:dyDescent="0.35">
      <c r="A1987" t="s">
        <v>3460</v>
      </c>
      <c r="B1987" t="s">
        <v>51</v>
      </c>
      <c r="C1987" t="s">
        <v>3115</v>
      </c>
      <c r="D1987" t="s">
        <v>340</v>
      </c>
      <c r="E1987" s="103">
        <v>3.4600593109833399E-3</v>
      </c>
      <c r="F1987" s="103">
        <v>678218</v>
      </c>
      <c r="G1987" s="103">
        <v>7</v>
      </c>
      <c r="H1987" t="s">
        <v>54</v>
      </c>
      <c r="I1987" s="103"/>
    </row>
    <row r="1988" spans="1:9" x14ac:dyDescent="0.35">
      <c r="A1988" t="s">
        <v>3461</v>
      </c>
      <c r="B1988" t="s">
        <v>51</v>
      </c>
      <c r="C1988" t="s">
        <v>3115</v>
      </c>
      <c r="D1988" t="s">
        <v>777</v>
      </c>
      <c r="E1988" s="103">
        <v>7.099030697277047E-3</v>
      </c>
      <c r="F1988" s="103">
        <v>678218</v>
      </c>
      <c r="G1988" s="103">
        <v>7</v>
      </c>
      <c r="H1988" t="s">
        <v>54</v>
      </c>
      <c r="I1988" s="103"/>
    </row>
    <row r="1989" spans="1:9" x14ac:dyDescent="0.35">
      <c r="A1989" t="s">
        <v>3462</v>
      </c>
      <c r="B1989" t="s">
        <v>51</v>
      </c>
      <c r="C1989" t="s">
        <v>3115</v>
      </c>
      <c r="D1989" t="s">
        <v>776</v>
      </c>
      <c r="E1989" s="103">
        <v>1.7719174950958035E-2</v>
      </c>
      <c r="F1989" s="103">
        <v>678218</v>
      </c>
      <c r="G1989" s="103">
        <v>7</v>
      </c>
      <c r="H1989" t="s">
        <v>54</v>
      </c>
      <c r="I1989" s="103"/>
    </row>
    <row r="1990" spans="1:9" x14ac:dyDescent="0.35">
      <c r="A1990" t="s">
        <v>963</v>
      </c>
      <c r="B1990" t="s">
        <v>51</v>
      </c>
      <c r="C1990" t="s">
        <v>40</v>
      </c>
      <c r="D1990" t="s">
        <v>40</v>
      </c>
      <c r="E1990" s="103">
        <v>1</v>
      </c>
      <c r="F1990" s="103">
        <v>678218</v>
      </c>
      <c r="G1990" s="103">
        <v>7</v>
      </c>
      <c r="H1990" t="s">
        <v>54</v>
      </c>
      <c r="I1990" s="103"/>
    </row>
    <row r="1991" spans="1:9" x14ac:dyDescent="0.35">
      <c r="A1991" t="s">
        <v>5787</v>
      </c>
      <c r="B1991" t="s">
        <v>51</v>
      </c>
      <c r="C1991" t="s">
        <v>40</v>
      </c>
      <c r="D1991" t="s">
        <v>5070</v>
      </c>
      <c r="E1991" s="103">
        <v>1.034524834580443</v>
      </c>
      <c r="F1991" s="103">
        <v>678218</v>
      </c>
      <c r="G1991" s="103">
        <v>7</v>
      </c>
      <c r="H1991" t="s">
        <v>54</v>
      </c>
      <c r="I1991" s="103"/>
    </row>
    <row r="1992" spans="1:9" x14ac:dyDescent="0.35">
      <c r="A1992" t="s">
        <v>5788</v>
      </c>
      <c r="B1992" t="s">
        <v>51</v>
      </c>
      <c r="C1992" t="s">
        <v>40</v>
      </c>
      <c r="D1992" t="s">
        <v>5071</v>
      </c>
      <c r="E1992" s="103">
        <v>1</v>
      </c>
      <c r="F1992" s="103">
        <v>678218</v>
      </c>
      <c r="G1992" s="103">
        <v>7</v>
      </c>
      <c r="H1992" t="s">
        <v>54</v>
      </c>
      <c r="I1992" s="103"/>
    </row>
    <row r="1993" spans="1:9" x14ac:dyDescent="0.35">
      <c r="A1993" t="s">
        <v>5789</v>
      </c>
      <c r="B1993" t="s">
        <v>51</v>
      </c>
      <c r="C1993" t="s">
        <v>40</v>
      </c>
      <c r="D1993" t="s">
        <v>5072</v>
      </c>
      <c r="E1993" s="103">
        <v>1.0322157832843379</v>
      </c>
      <c r="F1993" s="103">
        <v>678218</v>
      </c>
      <c r="G1993" s="103">
        <v>7</v>
      </c>
      <c r="H1993" t="s">
        <v>54</v>
      </c>
      <c r="I1993" s="103"/>
    </row>
    <row r="1994" spans="1:9" x14ac:dyDescent="0.35">
      <c r="A1994" t="s">
        <v>961</v>
      </c>
      <c r="B1994" t="s">
        <v>51</v>
      </c>
      <c r="C1994" t="s">
        <v>40</v>
      </c>
      <c r="D1994" t="s">
        <v>42</v>
      </c>
      <c r="E1994" s="103">
        <v>1.0292077568124109</v>
      </c>
      <c r="F1994" s="103">
        <v>678218</v>
      </c>
      <c r="G1994" s="103">
        <v>7</v>
      </c>
      <c r="H1994" t="s">
        <v>54</v>
      </c>
      <c r="I1994" s="103"/>
    </row>
    <row r="1995" spans="1:9" x14ac:dyDescent="0.35">
      <c r="A1995" t="s">
        <v>1991</v>
      </c>
      <c r="B1995" t="s">
        <v>51</v>
      </c>
      <c r="C1995" t="s">
        <v>40</v>
      </c>
      <c r="D1995" t="s">
        <v>1767</v>
      </c>
      <c r="E1995" s="103">
        <v>1.0244892528575613</v>
      </c>
      <c r="F1995" s="103">
        <v>678218</v>
      </c>
      <c r="G1995" s="103">
        <v>7</v>
      </c>
      <c r="H1995" t="s">
        <v>54</v>
      </c>
      <c r="I1995" s="103"/>
    </row>
    <row r="1996" spans="1:9" x14ac:dyDescent="0.35">
      <c r="A1996" t="s">
        <v>1992</v>
      </c>
      <c r="B1996" t="s">
        <v>51</v>
      </c>
      <c r="C1996" t="s">
        <v>40</v>
      </c>
      <c r="D1996" t="s">
        <v>1768</v>
      </c>
      <c r="E1996" s="103">
        <v>0.67530037426250733</v>
      </c>
      <c r="F1996" s="103">
        <v>678218</v>
      </c>
      <c r="G1996" s="103">
        <v>7</v>
      </c>
      <c r="H1996" t="s">
        <v>54</v>
      </c>
      <c r="I1996" s="103"/>
    </row>
    <row r="1997" spans="1:9" x14ac:dyDescent="0.35">
      <c r="A1997" t="s">
        <v>962</v>
      </c>
      <c r="B1997" t="s">
        <v>51</v>
      </c>
      <c r="C1997" t="s">
        <v>40</v>
      </c>
      <c r="D1997" t="s">
        <v>340</v>
      </c>
      <c r="E1997" s="103">
        <v>1.0133928437509587</v>
      </c>
      <c r="F1997" s="103">
        <v>678218</v>
      </c>
      <c r="G1997" s="103">
        <v>7</v>
      </c>
      <c r="H1997" t="s">
        <v>54</v>
      </c>
      <c r="I1997" s="103"/>
    </row>
    <row r="1998" spans="1:9" x14ac:dyDescent="0.35">
      <c r="A1998" t="s">
        <v>664</v>
      </c>
      <c r="B1998" t="s">
        <v>51</v>
      </c>
      <c r="C1998" t="s">
        <v>40</v>
      </c>
      <c r="D1998" t="s">
        <v>777</v>
      </c>
      <c r="E1998" s="103">
        <v>2.115023147869652</v>
      </c>
      <c r="F1998" s="103">
        <v>678218</v>
      </c>
      <c r="G1998" s="103">
        <v>7</v>
      </c>
      <c r="H1998" t="s">
        <v>54</v>
      </c>
      <c r="I1998" s="103"/>
    </row>
    <row r="1999" spans="1:9" x14ac:dyDescent="0.35">
      <c r="A1999" t="s">
        <v>668</v>
      </c>
      <c r="B1999" t="s">
        <v>51</v>
      </c>
      <c r="C1999" t="s">
        <v>40</v>
      </c>
      <c r="D1999" t="s">
        <v>776</v>
      </c>
      <c r="E1999" s="103">
        <v>5.2493274037205992</v>
      </c>
      <c r="F1999" s="103">
        <v>678218</v>
      </c>
      <c r="G1999" s="103">
        <v>7</v>
      </c>
      <c r="H1999" t="s">
        <v>54</v>
      </c>
      <c r="I1999" s="103"/>
    </row>
    <row r="2000" spans="1:9" x14ac:dyDescent="0.35">
      <c r="A2000" t="s">
        <v>5790</v>
      </c>
      <c r="B2000" t="s">
        <v>51</v>
      </c>
      <c r="C2000" t="s">
        <v>5070</v>
      </c>
      <c r="D2000" t="s">
        <v>40</v>
      </c>
      <c r="E2000" s="103">
        <v>0.96919957093989884</v>
      </c>
      <c r="F2000" s="103">
        <v>678218</v>
      </c>
      <c r="G2000" s="103">
        <v>7</v>
      </c>
      <c r="H2000" t="s">
        <v>54</v>
      </c>
      <c r="I2000" s="103"/>
    </row>
    <row r="2001" spans="1:9" x14ac:dyDescent="0.35">
      <c r="A2001" t="s">
        <v>5791</v>
      </c>
      <c r="B2001" t="s">
        <v>51</v>
      </c>
      <c r="C2001" t="s">
        <v>5070</v>
      </c>
      <c r="D2001" t="s">
        <v>5070</v>
      </c>
      <c r="E2001" s="103">
        <v>1</v>
      </c>
      <c r="F2001" s="103">
        <v>678218</v>
      </c>
      <c r="G2001" s="103">
        <v>7</v>
      </c>
      <c r="H2001" t="s">
        <v>54</v>
      </c>
      <c r="I2001" s="103"/>
    </row>
    <row r="2002" spans="1:9" x14ac:dyDescent="0.35">
      <c r="A2002" t="s">
        <v>5792</v>
      </c>
      <c r="B2002" t="s">
        <v>51</v>
      </c>
      <c r="C2002" t="s">
        <v>5070</v>
      </c>
      <c r="D2002" t="s">
        <v>5071</v>
      </c>
      <c r="E2002" s="103">
        <v>0.96919957093989884</v>
      </c>
      <c r="F2002" s="103">
        <v>678218</v>
      </c>
      <c r="G2002" s="103">
        <v>7</v>
      </c>
      <c r="H2002" t="s">
        <v>54</v>
      </c>
      <c r="I2002" s="103"/>
    </row>
    <row r="2003" spans="1:9" x14ac:dyDescent="0.35">
      <c r="A2003" t="s">
        <v>5793</v>
      </c>
      <c r="B2003" t="s">
        <v>51</v>
      </c>
      <c r="C2003" t="s">
        <v>5070</v>
      </c>
      <c r="D2003" t="s">
        <v>5072</v>
      </c>
      <c r="E2003" s="103">
        <v>0.99869910267398976</v>
      </c>
      <c r="F2003" s="103">
        <v>678218</v>
      </c>
      <c r="G2003" s="103">
        <v>7</v>
      </c>
      <c r="H2003" t="s">
        <v>54</v>
      </c>
      <c r="I2003" s="103"/>
    </row>
    <row r="2004" spans="1:9" x14ac:dyDescent="0.35">
      <c r="A2004" t="s">
        <v>5794</v>
      </c>
      <c r="B2004" t="s">
        <v>51</v>
      </c>
      <c r="C2004" t="s">
        <v>5070</v>
      </c>
      <c r="D2004" t="s">
        <v>42</v>
      </c>
      <c r="E2004" s="103">
        <v>0.99487576264962441</v>
      </c>
      <c r="F2004" s="103">
        <v>678218</v>
      </c>
      <c r="G2004" s="103">
        <v>7</v>
      </c>
      <c r="H2004" t="s">
        <v>54</v>
      </c>
      <c r="I2004" s="103"/>
    </row>
    <row r="2005" spans="1:9" x14ac:dyDescent="0.35">
      <c r="A2005" t="s">
        <v>5795</v>
      </c>
      <c r="B2005" t="s">
        <v>51</v>
      </c>
      <c r="C2005" t="s">
        <v>5070</v>
      </c>
      <c r="D2005" t="s">
        <v>1767</v>
      </c>
      <c r="E2005" s="103">
        <v>0.9903006547013028</v>
      </c>
      <c r="F2005" s="103">
        <v>678218</v>
      </c>
      <c r="G2005" s="103">
        <v>7</v>
      </c>
      <c r="H2005" t="s">
        <v>54</v>
      </c>
      <c r="I2005" s="103"/>
    </row>
    <row r="2006" spans="1:9" x14ac:dyDescent="0.35">
      <c r="A2006" t="s">
        <v>5796</v>
      </c>
      <c r="B2006" t="s">
        <v>51</v>
      </c>
      <c r="C2006" t="s">
        <v>5070</v>
      </c>
      <c r="D2006" t="s">
        <v>1768</v>
      </c>
      <c r="E2006" s="103">
        <v>0.65437608689868965</v>
      </c>
      <c r="F2006" s="103">
        <v>678218</v>
      </c>
      <c r="G2006" s="103">
        <v>7</v>
      </c>
      <c r="H2006" t="s">
        <v>54</v>
      </c>
      <c r="I2006" s="103"/>
    </row>
    <row r="2007" spans="1:9" x14ac:dyDescent="0.35">
      <c r="A2007" t="s">
        <v>5797</v>
      </c>
      <c r="B2007" t="s">
        <v>51</v>
      </c>
      <c r="C2007" t="s">
        <v>5070</v>
      </c>
      <c r="D2007" t="s">
        <v>340</v>
      </c>
      <c r="E2007" s="103">
        <v>0.98063933238292611</v>
      </c>
      <c r="F2007" s="103">
        <v>678218</v>
      </c>
      <c r="G2007" s="103">
        <v>7</v>
      </c>
      <c r="H2007" t="s">
        <v>54</v>
      </c>
      <c r="I2007" s="103"/>
    </row>
    <row r="2008" spans="1:9" x14ac:dyDescent="0.35">
      <c r="A2008" t="s">
        <v>5798</v>
      </c>
      <c r="B2008" t="s">
        <v>51</v>
      </c>
      <c r="C2008" t="s">
        <v>5070</v>
      </c>
      <c r="D2008" t="s">
        <v>777</v>
      </c>
      <c r="E2008" s="103">
        <v>2.0493988011979245</v>
      </c>
      <c r="F2008" s="103">
        <v>678218</v>
      </c>
      <c r="G2008" s="103">
        <v>7</v>
      </c>
      <c r="H2008" t="s">
        <v>54</v>
      </c>
      <c r="I2008" s="103"/>
    </row>
    <row r="2009" spans="1:9" x14ac:dyDescent="0.35">
      <c r="A2009" t="s">
        <v>5799</v>
      </c>
      <c r="B2009" t="s">
        <v>51</v>
      </c>
      <c r="C2009" t="s">
        <v>5070</v>
      </c>
      <c r="D2009" t="s">
        <v>776</v>
      </c>
      <c r="E2009" s="103">
        <v>5.0867759960844658</v>
      </c>
      <c r="F2009" s="103">
        <v>678218</v>
      </c>
      <c r="G2009" s="103">
        <v>7</v>
      </c>
      <c r="H2009" t="s">
        <v>54</v>
      </c>
      <c r="I2009" s="103"/>
    </row>
    <row r="2010" spans="1:9" x14ac:dyDescent="0.35">
      <c r="A2010" t="s">
        <v>5800</v>
      </c>
      <c r="B2010" t="s">
        <v>51</v>
      </c>
      <c r="C2010" t="s">
        <v>5071</v>
      </c>
      <c r="D2010" t="s">
        <v>40</v>
      </c>
      <c r="E2010" s="103">
        <v>1</v>
      </c>
      <c r="F2010" s="103">
        <v>678218</v>
      </c>
      <c r="G2010" s="103">
        <v>7</v>
      </c>
      <c r="H2010" t="s">
        <v>54</v>
      </c>
      <c r="I2010" s="103"/>
    </row>
    <row r="2011" spans="1:9" x14ac:dyDescent="0.35">
      <c r="A2011" t="s">
        <v>5801</v>
      </c>
      <c r="B2011" t="s">
        <v>51</v>
      </c>
      <c r="C2011" t="s">
        <v>5071</v>
      </c>
      <c r="D2011" t="s">
        <v>5070</v>
      </c>
      <c r="E2011" s="103">
        <v>1.034524834580443</v>
      </c>
      <c r="F2011" s="103">
        <v>678218</v>
      </c>
      <c r="G2011" s="103">
        <v>7</v>
      </c>
      <c r="H2011" t="s">
        <v>54</v>
      </c>
      <c r="I2011" s="103"/>
    </row>
    <row r="2012" spans="1:9" x14ac:dyDescent="0.35">
      <c r="A2012" t="s">
        <v>5802</v>
      </c>
      <c r="B2012" t="s">
        <v>51</v>
      </c>
      <c r="C2012" t="s">
        <v>5071</v>
      </c>
      <c r="D2012" t="s">
        <v>5071</v>
      </c>
      <c r="E2012" s="103">
        <v>1</v>
      </c>
      <c r="F2012" s="103">
        <v>678218</v>
      </c>
      <c r="G2012" s="103">
        <v>7</v>
      </c>
      <c r="H2012" t="s">
        <v>54</v>
      </c>
      <c r="I2012" s="103"/>
    </row>
    <row r="2013" spans="1:9" x14ac:dyDescent="0.35">
      <c r="A2013" t="s">
        <v>5803</v>
      </c>
      <c r="B2013" t="s">
        <v>51</v>
      </c>
      <c r="C2013" t="s">
        <v>5071</v>
      </c>
      <c r="D2013" t="s">
        <v>5072</v>
      </c>
      <c r="E2013" s="103">
        <v>1.0322157832843379</v>
      </c>
      <c r="F2013" s="103">
        <v>678218</v>
      </c>
      <c r="G2013" s="103">
        <v>7</v>
      </c>
      <c r="H2013" t="s">
        <v>54</v>
      </c>
      <c r="I2013" s="103"/>
    </row>
    <row r="2014" spans="1:9" x14ac:dyDescent="0.35">
      <c r="A2014" t="s">
        <v>5804</v>
      </c>
      <c r="B2014" t="s">
        <v>51</v>
      </c>
      <c r="C2014" t="s">
        <v>5071</v>
      </c>
      <c r="D2014" t="s">
        <v>42</v>
      </c>
      <c r="E2014" s="103">
        <v>1.0292077568124109</v>
      </c>
      <c r="F2014" s="103">
        <v>678218</v>
      </c>
      <c r="G2014" s="103">
        <v>7</v>
      </c>
      <c r="H2014" t="s">
        <v>54</v>
      </c>
      <c r="I2014" s="103"/>
    </row>
    <row r="2015" spans="1:9" x14ac:dyDescent="0.35">
      <c r="A2015" t="s">
        <v>5805</v>
      </c>
      <c r="B2015" t="s">
        <v>51</v>
      </c>
      <c r="C2015" t="s">
        <v>5071</v>
      </c>
      <c r="D2015" t="s">
        <v>1767</v>
      </c>
      <c r="E2015" s="103">
        <v>1.0244892528575613</v>
      </c>
      <c r="F2015" s="103">
        <v>678218</v>
      </c>
      <c r="G2015" s="103">
        <v>7</v>
      </c>
      <c r="H2015" t="s">
        <v>54</v>
      </c>
      <c r="I2015" s="103"/>
    </row>
    <row r="2016" spans="1:9" x14ac:dyDescent="0.35">
      <c r="A2016" t="s">
        <v>5806</v>
      </c>
      <c r="B2016" t="s">
        <v>51</v>
      </c>
      <c r="C2016" t="s">
        <v>5071</v>
      </c>
      <c r="D2016" t="s">
        <v>1768</v>
      </c>
      <c r="E2016" s="103">
        <v>0.67530037426250733</v>
      </c>
      <c r="F2016" s="103">
        <v>678218</v>
      </c>
      <c r="G2016" s="103">
        <v>7</v>
      </c>
      <c r="H2016" t="s">
        <v>54</v>
      </c>
      <c r="I2016" s="103"/>
    </row>
    <row r="2017" spans="1:9" x14ac:dyDescent="0.35">
      <c r="A2017" t="s">
        <v>5807</v>
      </c>
      <c r="B2017" t="s">
        <v>51</v>
      </c>
      <c r="C2017" t="s">
        <v>5071</v>
      </c>
      <c r="D2017" t="s">
        <v>340</v>
      </c>
      <c r="E2017" s="103">
        <v>1.0133928437509587</v>
      </c>
      <c r="F2017" s="103">
        <v>678218</v>
      </c>
      <c r="G2017" s="103">
        <v>7</v>
      </c>
      <c r="H2017" t="s">
        <v>54</v>
      </c>
      <c r="I2017" s="103"/>
    </row>
    <row r="2018" spans="1:9" x14ac:dyDescent="0.35">
      <c r="A2018" t="s">
        <v>5808</v>
      </c>
      <c r="B2018" t="s">
        <v>51</v>
      </c>
      <c r="C2018" t="s">
        <v>5071</v>
      </c>
      <c r="D2018" t="s">
        <v>777</v>
      </c>
      <c r="E2018" s="103">
        <v>2.115023147869652</v>
      </c>
      <c r="F2018" s="103">
        <v>678218</v>
      </c>
      <c r="G2018" s="103">
        <v>7</v>
      </c>
      <c r="H2018" t="s">
        <v>54</v>
      </c>
      <c r="I2018" s="103"/>
    </row>
    <row r="2019" spans="1:9" x14ac:dyDescent="0.35">
      <c r="A2019" t="s">
        <v>5809</v>
      </c>
      <c r="B2019" t="s">
        <v>51</v>
      </c>
      <c r="C2019" t="s">
        <v>5071</v>
      </c>
      <c r="D2019" t="s">
        <v>776</v>
      </c>
      <c r="E2019" s="103">
        <v>5.2493274037205992</v>
      </c>
      <c r="F2019" s="103">
        <v>678218</v>
      </c>
      <c r="G2019" s="103">
        <v>7</v>
      </c>
      <c r="H2019" t="s">
        <v>54</v>
      </c>
      <c r="I2019" s="103"/>
    </row>
    <row r="2020" spans="1:9" x14ac:dyDescent="0.35">
      <c r="A2020" t="s">
        <v>5813</v>
      </c>
      <c r="B2020" t="s">
        <v>51</v>
      </c>
      <c r="C2020" t="s">
        <v>5072</v>
      </c>
      <c r="D2020" t="s">
        <v>40</v>
      </c>
      <c r="E2020" s="103">
        <v>0.97049527988645812</v>
      </c>
      <c r="F2020" s="103">
        <v>678218</v>
      </c>
      <c r="G2020" s="103">
        <v>7</v>
      </c>
      <c r="H2020" t="s">
        <v>54</v>
      </c>
      <c r="I2020" s="103"/>
    </row>
    <row r="2021" spans="1:9" x14ac:dyDescent="0.35">
      <c r="A2021" t="s">
        <v>5814</v>
      </c>
      <c r="B2021" t="s">
        <v>51</v>
      </c>
      <c r="C2021" t="s">
        <v>5072</v>
      </c>
      <c r="D2021" t="s">
        <v>5070</v>
      </c>
      <c r="E2021" s="103">
        <v>1.0023035014482677</v>
      </c>
      <c r="F2021" s="103">
        <v>678218</v>
      </c>
      <c r="G2021" s="103">
        <v>7</v>
      </c>
      <c r="H2021" t="s">
        <v>54</v>
      </c>
      <c r="I2021" s="103"/>
    </row>
    <row r="2022" spans="1:9" x14ac:dyDescent="0.35">
      <c r="A2022" t="s">
        <v>5815</v>
      </c>
      <c r="B2022" t="s">
        <v>51</v>
      </c>
      <c r="C2022" t="s">
        <v>5072</v>
      </c>
      <c r="D2022" t="s">
        <v>5071</v>
      </c>
      <c r="E2022" s="103">
        <v>0.97049527988645812</v>
      </c>
      <c r="F2022" s="103">
        <v>678218</v>
      </c>
      <c r="G2022" s="103">
        <v>7</v>
      </c>
      <c r="H2022" t="s">
        <v>54</v>
      </c>
      <c r="I2022" s="103"/>
    </row>
    <row r="2023" spans="1:9" x14ac:dyDescent="0.35">
      <c r="A2023" t="s">
        <v>5816</v>
      </c>
      <c r="B2023" t="s">
        <v>51</v>
      </c>
      <c r="C2023" t="s">
        <v>5072</v>
      </c>
      <c r="D2023" t="s">
        <v>5072</v>
      </c>
      <c r="E2023" s="103">
        <v>1</v>
      </c>
      <c r="F2023" s="103">
        <v>678218</v>
      </c>
      <c r="G2023" s="103">
        <v>7</v>
      </c>
      <c r="H2023" t="s">
        <v>54</v>
      </c>
      <c r="I2023" s="103"/>
    </row>
    <row r="2024" spans="1:9" x14ac:dyDescent="0.35">
      <c r="A2024" t="s">
        <v>5817</v>
      </c>
      <c r="B2024" t="s">
        <v>51</v>
      </c>
      <c r="C2024" t="s">
        <v>5072</v>
      </c>
      <c r="D2024" t="s">
        <v>42</v>
      </c>
      <c r="E2024" s="103">
        <v>0.9971764444147847</v>
      </c>
      <c r="F2024" s="103">
        <v>678218</v>
      </c>
      <c r="G2024" s="103">
        <v>7</v>
      </c>
      <c r="H2024" t="s">
        <v>54</v>
      </c>
      <c r="I2024" s="103"/>
    </row>
    <row r="2025" spans="1:9" x14ac:dyDescent="0.35">
      <c r="A2025" t="s">
        <v>5818</v>
      </c>
      <c r="B2025" t="s">
        <v>51</v>
      </c>
      <c r="C2025" t="s">
        <v>5072</v>
      </c>
      <c r="D2025" t="s">
        <v>1767</v>
      </c>
      <c r="E2025" s="103">
        <v>0.99259983684353603</v>
      </c>
      <c r="F2025" s="103">
        <v>678218</v>
      </c>
      <c r="G2025" s="103">
        <v>7</v>
      </c>
      <c r="H2025" t="s">
        <v>54</v>
      </c>
      <c r="I2025" s="103"/>
    </row>
    <row r="2026" spans="1:9" x14ac:dyDescent="0.35">
      <c r="A2026" t="s">
        <v>5819</v>
      </c>
      <c r="B2026" t="s">
        <v>51</v>
      </c>
      <c r="C2026" t="s">
        <v>5072</v>
      </c>
      <c r="D2026" t="s">
        <v>1768</v>
      </c>
      <c r="E2026" s="103">
        <v>0.65626151870588112</v>
      </c>
      <c r="F2026" s="103">
        <v>678218</v>
      </c>
      <c r="G2026" s="103">
        <v>7</v>
      </c>
      <c r="H2026" t="s">
        <v>54</v>
      </c>
      <c r="I2026" s="103"/>
    </row>
    <row r="2027" spans="1:9" x14ac:dyDescent="0.35">
      <c r="A2027" t="s">
        <v>5820</v>
      </c>
      <c r="B2027" t="s">
        <v>51</v>
      </c>
      <c r="C2027" t="s">
        <v>5072</v>
      </c>
      <c r="D2027" t="s">
        <v>340</v>
      </c>
      <c r="E2027" s="103">
        <v>0.98157491531435603</v>
      </c>
      <c r="F2027" s="103">
        <v>678218</v>
      </c>
      <c r="G2027" s="103">
        <v>7</v>
      </c>
      <c r="H2027" t="s">
        <v>54</v>
      </c>
      <c r="I2027" s="103"/>
    </row>
    <row r="2028" spans="1:9" x14ac:dyDescent="0.35">
      <c r="A2028" t="s">
        <v>5821</v>
      </c>
      <c r="B2028" t="s">
        <v>51</v>
      </c>
      <c r="C2028" t="s">
        <v>5072</v>
      </c>
      <c r="D2028" t="s">
        <v>777</v>
      </c>
      <c r="E2028" s="103">
        <v>2.051953213563376</v>
      </c>
      <c r="F2028" s="103">
        <v>678218</v>
      </c>
      <c r="G2028" s="103">
        <v>7</v>
      </c>
      <c r="H2028" t="s">
        <v>54</v>
      </c>
      <c r="I2028" s="103"/>
    </row>
    <row r="2029" spans="1:9" x14ac:dyDescent="0.35">
      <c r="A2029" t="s">
        <v>5822</v>
      </c>
      <c r="B2029" t="s">
        <v>51</v>
      </c>
      <c r="C2029" t="s">
        <v>5072</v>
      </c>
      <c r="D2029" t="s">
        <v>776</v>
      </c>
      <c r="E2029" s="103">
        <v>5.0933345082813544</v>
      </c>
      <c r="F2029" s="103">
        <v>678218</v>
      </c>
      <c r="G2029" s="103">
        <v>7</v>
      </c>
      <c r="H2029" t="s">
        <v>54</v>
      </c>
      <c r="I2029" s="103"/>
    </row>
    <row r="2030" spans="1:9" x14ac:dyDescent="0.35">
      <c r="A2030" t="s">
        <v>945</v>
      </c>
      <c r="B2030" t="s">
        <v>51</v>
      </c>
      <c r="C2030" t="s">
        <v>42</v>
      </c>
      <c r="D2030" t="s">
        <v>40</v>
      </c>
      <c r="E2030" s="103">
        <v>0.97421936116959373</v>
      </c>
      <c r="F2030" s="103">
        <v>678218</v>
      </c>
      <c r="G2030" s="103">
        <v>7</v>
      </c>
      <c r="H2030" t="s">
        <v>54</v>
      </c>
      <c r="I2030" s="103"/>
    </row>
    <row r="2031" spans="1:9" x14ac:dyDescent="0.35">
      <c r="A2031" t="s">
        <v>5823</v>
      </c>
      <c r="B2031" t="s">
        <v>51</v>
      </c>
      <c r="C2031" t="s">
        <v>42</v>
      </c>
      <c r="D2031" t="s">
        <v>5070</v>
      </c>
      <c r="E2031" s="103">
        <v>1.0051984341761269</v>
      </c>
      <c r="F2031" s="103">
        <v>678218</v>
      </c>
      <c r="G2031" s="103">
        <v>7</v>
      </c>
      <c r="H2031" t="s">
        <v>54</v>
      </c>
      <c r="I2031" s="103"/>
    </row>
    <row r="2032" spans="1:9" x14ac:dyDescent="0.35">
      <c r="A2032" t="s">
        <v>5824</v>
      </c>
      <c r="B2032" t="s">
        <v>51</v>
      </c>
      <c r="C2032" t="s">
        <v>42</v>
      </c>
      <c r="D2032" t="s">
        <v>5071</v>
      </c>
      <c r="E2032" s="103">
        <v>0.97421936116959373</v>
      </c>
      <c r="F2032" s="103">
        <v>678218</v>
      </c>
      <c r="G2032" s="103">
        <v>7</v>
      </c>
      <c r="H2032" t="s">
        <v>54</v>
      </c>
      <c r="I2032" s="103"/>
    </row>
    <row r="2033" spans="1:9" x14ac:dyDescent="0.35">
      <c r="A2033" t="s">
        <v>5825</v>
      </c>
      <c r="B2033" t="s">
        <v>51</v>
      </c>
      <c r="C2033" t="s">
        <v>42</v>
      </c>
      <c r="D2033" t="s">
        <v>5072</v>
      </c>
      <c r="E2033" s="103">
        <v>1.0038946736554109</v>
      </c>
      <c r="F2033" s="103">
        <v>678218</v>
      </c>
      <c r="G2033" s="103">
        <v>7</v>
      </c>
      <c r="H2033" t="s">
        <v>54</v>
      </c>
      <c r="I2033" s="103"/>
    </row>
    <row r="2034" spans="1:9" x14ac:dyDescent="0.35">
      <c r="A2034" t="s">
        <v>943</v>
      </c>
      <c r="B2034" t="s">
        <v>51</v>
      </c>
      <c r="C2034" t="s">
        <v>42</v>
      </c>
      <c r="D2034" t="s">
        <v>42</v>
      </c>
      <c r="E2034" s="103">
        <v>1</v>
      </c>
      <c r="F2034" s="103">
        <v>678218</v>
      </c>
      <c r="G2034" s="103">
        <v>7</v>
      </c>
      <c r="H2034" t="s">
        <v>54</v>
      </c>
      <c r="I2034" s="103"/>
    </row>
    <row r="2035" spans="1:9" x14ac:dyDescent="0.35">
      <c r="A2035" t="s">
        <v>1993</v>
      </c>
      <c r="B2035" t="s">
        <v>51</v>
      </c>
      <c r="C2035" t="s">
        <v>42</v>
      </c>
      <c r="D2035" t="s">
        <v>1767</v>
      </c>
      <c r="E2035" s="103">
        <v>0.9953963450258223</v>
      </c>
      <c r="F2035" s="103">
        <v>678218</v>
      </c>
      <c r="G2035" s="103">
        <v>7</v>
      </c>
      <c r="H2035" t="s">
        <v>54</v>
      </c>
      <c r="I2035" s="103"/>
    </row>
    <row r="2036" spans="1:9" x14ac:dyDescent="0.35">
      <c r="A2036" t="s">
        <v>1994</v>
      </c>
      <c r="B2036" t="s">
        <v>51</v>
      </c>
      <c r="C2036" t="s">
        <v>42</v>
      </c>
      <c r="D2036" t="s">
        <v>1768</v>
      </c>
      <c r="E2036" s="103">
        <v>0.65716682803457849</v>
      </c>
      <c r="F2036" s="103">
        <v>678218</v>
      </c>
      <c r="G2036" s="103">
        <v>7</v>
      </c>
      <c r="H2036" t="s">
        <v>54</v>
      </c>
      <c r="I2036" s="103"/>
    </row>
    <row r="2037" spans="1:9" x14ac:dyDescent="0.35">
      <c r="A2037" t="s">
        <v>944</v>
      </c>
      <c r="B2037" t="s">
        <v>51</v>
      </c>
      <c r="C2037" t="s">
        <v>42</v>
      </c>
      <c r="D2037" t="s">
        <v>340</v>
      </c>
      <c r="E2037" s="103">
        <v>0.985717587413245</v>
      </c>
      <c r="F2037" s="103">
        <v>678218</v>
      </c>
      <c r="G2037" s="103">
        <v>7</v>
      </c>
      <c r="H2037" t="s">
        <v>54</v>
      </c>
      <c r="I2037" s="103"/>
    </row>
    <row r="2038" spans="1:9" x14ac:dyDescent="0.35">
      <c r="A2038" t="s">
        <v>640</v>
      </c>
      <c r="B2038" t="s">
        <v>51</v>
      </c>
      <c r="C2038" t="s">
        <v>42</v>
      </c>
      <c r="D2038" t="s">
        <v>777</v>
      </c>
      <c r="E2038" s="103">
        <v>2.0598853148044189</v>
      </c>
      <c r="F2038" s="103">
        <v>678218</v>
      </c>
      <c r="G2038" s="103">
        <v>7</v>
      </c>
      <c r="H2038" t="s">
        <v>54</v>
      </c>
      <c r="I2038" s="103"/>
    </row>
    <row r="2039" spans="1:9" x14ac:dyDescent="0.35">
      <c r="A2039" t="s">
        <v>644</v>
      </c>
      <c r="B2039" t="s">
        <v>51</v>
      </c>
      <c r="C2039" t="s">
        <v>42</v>
      </c>
      <c r="D2039" t="s">
        <v>776</v>
      </c>
      <c r="E2039" s="103">
        <v>5.1127062182067258</v>
      </c>
      <c r="F2039" s="103">
        <v>678218</v>
      </c>
      <c r="G2039" s="103">
        <v>7</v>
      </c>
      <c r="H2039" t="s">
        <v>54</v>
      </c>
      <c r="I2039" s="103"/>
    </row>
    <row r="2040" spans="1:9" x14ac:dyDescent="0.35">
      <c r="A2040" t="s">
        <v>1995</v>
      </c>
      <c r="B2040" t="s">
        <v>51</v>
      </c>
      <c r="C2040" t="s">
        <v>1767</v>
      </c>
      <c r="D2040" t="s">
        <v>40</v>
      </c>
      <c r="E2040" s="103">
        <v>0.97877832740290005</v>
      </c>
      <c r="F2040" s="103">
        <v>678218</v>
      </c>
      <c r="G2040" s="103">
        <v>7</v>
      </c>
      <c r="H2040" t="s">
        <v>54</v>
      </c>
      <c r="I2040" s="103"/>
    </row>
    <row r="2041" spans="1:9" x14ac:dyDescent="0.35">
      <c r="A2041" t="s">
        <v>5826</v>
      </c>
      <c r="B2041" t="s">
        <v>51</v>
      </c>
      <c r="C2041" t="s">
        <v>1767</v>
      </c>
      <c r="D2041" t="s">
        <v>5070</v>
      </c>
      <c r="E2041" s="103">
        <v>1.0098934094205272</v>
      </c>
      <c r="F2041" s="103">
        <v>678218</v>
      </c>
      <c r="G2041" s="103">
        <v>7</v>
      </c>
      <c r="H2041" t="s">
        <v>54</v>
      </c>
      <c r="I2041" s="103"/>
    </row>
    <row r="2042" spans="1:9" x14ac:dyDescent="0.35">
      <c r="A2042" t="s">
        <v>5827</v>
      </c>
      <c r="B2042" t="s">
        <v>51</v>
      </c>
      <c r="C2042" t="s">
        <v>1767</v>
      </c>
      <c r="D2042" t="s">
        <v>5071</v>
      </c>
      <c r="E2042" s="103">
        <v>0.97877832740290005</v>
      </c>
      <c r="F2042" s="103">
        <v>678218</v>
      </c>
      <c r="G2042" s="103">
        <v>7</v>
      </c>
      <c r="H2042" t="s">
        <v>54</v>
      </c>
      <c r="I2042" s="103"/>
    </row>
    <row r="2043" spans="1:9" x14ac:dyDescent="0.35">
      <c r="A2043" t="s">
        <v>5828</v>
      </c>
      <c r="B2043" t="s">
        <v>51</v>
      </c>
      <c r="C2043" t="s">
        <v>1767</v>
      </c>
      <c r="D2043" t="s">
        <v>5072</v>
      </c>
      <c r="E2043" s="103">
        <v>1.0085881279831668</v>
      </c>
      <c r="F2043" s="103">
        <v>678218</v>
      </c>
      <c r="G2043" s="103">
        <v>7</v>
      </c>
      <c r="H2043" t="s">
        <v>54</v>
      </c>
      <c r="I2043" s="103"/>
    </row>
    <row r="2044" spans="1:9" x14ac:dyDescent="0.35">
      <c r="A2044" t="s">
        <v>1996</v>
      </c>
      <c r="B2044" t="s">
        <v>51</v>
      </c>
      <c r="C2044" t="s">
        <v>1767</v>
      </c>
      <c r="D2044" t="s">
        <v>42</v>
      </c>
      <c r="E2044" s="103">
        <v>1.0046655395760899</v>
      </c>
      <c r="F2044" s="103">
        <v>678218</v>
      </c>
      <c r="G2044" s="103">
        <v>7</v>
      </c>
      <c r="H2044" t="s">
        <v>54</v>
      </c>
      <c r="I2044" s="103"/>
    </row>
    <row r="2045" spans="1:9" x14ac:dyDescent="0.35">
      <c r="A2045" t="s">
        <v>1997</v>
      </c>
      <c r="B2045" t="s">
        <v>51</v>
      </c>
      <c r="C2045" t="s">
        <v>1767</v>
      </c>
      <c r="D2045" t="s">
        <v>1767</v>
      </c>
      <c r="E2045" s="103">
        <v>1</v>
      </c>
      <c r="F2045" s="103">
        <v>678218</v>
      </c>
      <c r="G2045" s="103">
        <v>7</v>
      </c>
      <c r="H2045" t="s">
        <v>54</v>
      </c>
      <c r="I2045" s="103"/>
    </row>
    <row r="2046" spans="1:9" x14ac:dyDescent="0.35">
      <c r="A2046" t="s">
        <v>1998</v>
      </c>
      <c r="B2046" t="s">
        <v>51</v>
      </c>
      <c r="C2046" t="s">
        <v>1767</v>
      </c>
      <c r="D2046" t="s">
        <v>1768</v>
      </c>
      <c r="E2046" s="103">
        <v>0.65987901220060519</v>
      </c>
      <c r="F2046" s="103">
        <v>678218</v>
      </c>
      <c r="G2046" s="103">
        <v>7</v>
      </c>
      <c r="H2046" t="s">
        <v>54</v>
      </c>
      <c r="I2046" s="103"/>
    </row>
    <row r="2047" spans="1:9" x14ac:dyDescent="0.35">
      <c r="A2047" t="s">
        <v>1999</v>
      </c>
      <c r="B2047" t="s">
        <v>51</v>
      </c>
      <c r="C2047" t="s">
        <v>1767</v>
      </c>
      <c r="D2047" t="s">
        <v>340</v>
      </c>
      <c r="E2047" s="103">
        <v>0.99030571204782758</v>
      </c>
      <c r="F2047" s="103">
        <v>678218</v>
      </c>
      <c r="G2047" s="103">
        <v>7</v>
      </c>
      <c r="H2047" t="s">
        <v>54</v>
      </c>
      <c r="I2047" s="103"/>
    </row>
    <row r="2048" spans="1:9" x14ac:dyDescent="0.35">
      <c r="A2048" t="s">
        <v>2000</v>
      </c>
      <c r="B2048" t="s">
        <v>51</v>
      </c>
      <c r="C2048" t="s">
        <v>1767</v>
      </c>
      <c r="D2048" t="s">
        <v>777</v>
      </c>
      <c r="E2048" s="103">
        <v>2.0686498267296591</v>
      </c>
      <c r="F2048" s="103">
        <v>678218</v>
      </c>
      <c r="G2048" s="103">
        <v>7</v>
      </c>
      <c r="H2048" t="s">
        <v>54</v>
      </c>
      <c r="I2048" s="103"/>
    </row>
    <row r="2049" spans="1:9" x14ac:dyDescent="0.35">
      <c r="A2049" t="s">
        <v>2001</v>
      </c>
      <c r="B2049" t="s">
        <v>51</v>
      </c>
      <c r="C2049" t="s">
        <v>1767</v>
      </c>
      <c r="D2049" t="s">
        <v>776</v>
      </c>
      <c r="E2049" s="103">
        <v>5.1359293649011901</v>
      </c>
      <c r="F2049" s="103">
        <v>678218</v>
      </c>
      <c r="G2049" s="103">
        <v>7</v>
      </c>
      <c r="H2049" t="s">
        <v>54</v>
      </c>
      <c r="I2049" s="103"/>
    </row>
    <row r="2050" spans="1:9" x14ac:dyDescent="0.35">
      <c r="A2050" t="s">
        <v>2002</v>
      </c>
      <c r="B2050" t="s">
        <v>51</v>
      </c>
      <c r="C2050" t="s">
        <v>1768</v>
      </c>
      <c r="D2050" t="s">
        <v>40</v>
      </c>
      <c r="E2050" s="103">
        <v>1.5874812882640017</v>
      </c>
      <c r="F2050" s="103">
        <v>678218</v>
      </c>
      <c r="G2050" s="103">
        <v>7</v>
      </c>
      <c r="H2050" t="s">
        <v>54</v>
      </c>
      <c r="I2050" s="103"/>
    </row>
    <row r="2051" spans="1:9" x14ac:dyDescent="0.35">
      <c r="A2051" t="s">
        <v>5829</v>
      </c>
      <c r="B2051" t="s">
        <v>51</v>
      </c>
      <c r="C2051" t="s">
        <v>1768</v>
      </c>
      <c r="D2051" t="s">
        <v>5070</v>
      </c>
      <c r="E2051" s="103">
        <v>1.6426579102575856</v>
      </c>
      <c r="F2051" s="103">
        <v>678218</v>
      </c>
      <c r="G2051" s="103">
        <v>7</v>
      </c>
      <c r="H2051" t="s">
        <v>54</v>
      </c>
      <c r="I2051" s="103"/>
    </row>
    <row r="2052" spans="1:9" x14ac:dyDescent="0.35">
      <c r="A2052" t="s">
        <v>5830</v>
      </c>
      <c r="B2052" t="s">
        <v>51</v>
      </c>
      <c r="C2052" t="s">
        <v>1768</v>
      </c>
      <c r="D2052" t="s">
        <v>5071</v>
      </c>
      <c r="E2052" s="103">
        <v>1.5874812882640017</v>
      </c>
      <c r="F2052" s="103">
        <v>678218</v>
      </c>
      <c r="G2052" s="103">
        <v>7</v>
      </c>
      <c r="H2052" t="s">
        <v>54</v>
      </c>
      <c r="I2052" s="103"/>
    </row>
    <row r="2053" spans="1:9" x14ac:dyDescent="0.35">
      <c r="A2053" t="s">
        <v>5831</v>
      </c>
      <c r="B2053" t="s">
        <v>51</v>
      </c>
      <c r="C2053" t="s">
        <v>1768</v>
      </c>
      <c r="D2053" t="s">
        <v>5072</v>
      </c>
      <c r="E2053" s="103">
        <v>1.6409001532314831</v>
      </c>
      <c r="F2053" s="103">
        <v>678218</v>
      </c>
      <c r="G2053" s="103">
        <v>7</v>
      </c>
      <c r="H2053" t="s">
        <v>54</v>
      </c>
      <c r="I2053" s="103"/>
    </row>
    <row r="2054" spans="1:9" x14ac:dyDescent="0.35">
      <c r="A2054" t="s">
        <v>2003</v>
      </c>
      <c r="B2054" t="s">
        <v>51</v>
      </c>
      <c r="C2054" t="s">
        <v>1768</v>
      </c>
      <c r="D2054" t="s">
        <v>42</v>
      </c>
      <c r="E2054" s="103">
        <v>1.6326321729063562</v>
      </c>
      <c r="F2054" s="103">
        <v>678218</v>
      </c>
      <c r="G2054" s="103">
        <v>7</v>
      </c>
      <c r="H2054" t="s">
        <v>54</v>
      </c>
      <c r="I2054" s="103"/>
    </row>
    <row r="2055" spans="1:9" x14ac:dyDescent="0.35">
      <c r="A2055" t="s">
        <v>2004</v>
      </c>
      <c r="B2055" t="s">
        <v>51</v>
      </c>
      <c r="C2055" t="s">
        <v>1768</v>
      </c>
      <c r="D2055" t="s">
        <v>1767</v>
      </c>
      <c r="E2055" s="103">
        <v>1.6241993723412962</v>
      </c>
      <c r="F2055" s="103">
        <v>678218</v>
      </c>
      <c r="G2055" s="103">
        <v>7</v>
      </c>
      <c r="H2055" t="s">
        <v>54</v>
      </c>
      <c r="I2055" s="103"/>
    </row>
    <row r="2056" spans="1:9" x14ac:dyDescent="0.35">
      <c r="A2056" t="s">
        <v>2005</v>
      </c>
      <c r="B2056" t="s">
        <v>51</v>
      </c>
      <c r="C2056" t="s">
        <v>1768</v>
      </c>
      <c r="D2056" t="s">
        <v>1768</v>
      </c>
      <c r="E2056" s="103">
        <v>1</v>
      </c>
      <c r="F2056" s="103">
        <v>678218</v>
      </c>
      <c r="G2056" s="103">
        <v>7</v>
      </c>
      <c r="H2056" t="s">
        <v>54</v>
      </c>
      <c r="I2056" s="103"/>
    </row>
    <row r="2057" spans="1:9" x14ac:dyDescent="0.35">
      <c r="A2057" t="s">
        <v>2006</v>
      </c>
      <c r="B2057" t="s">
        <v>51</v>
      </c>
      <c r="C2057" t="s">
        <v>1768</v>
      </c>
      <c r="D2057" t="s">
        <v>340</v>
      </c>
      <c r="E2057" s="103">
        <v>1.6115910209912339</v>
      </c>
      <c r="F2057" s="103">
        <v>678218</v>
      </c>
      <c r="G2057" s="103">
        <v>7</v>
      </c>
      <c r="H2057" t="s">
        <v>54</v>
      </c>
      <c r="I2057" s="103"/>
    </row>
    <row r="2058" spans="1:9" x14ac:dyDescent="0.35">
      <c r="A2058" t="s">
        <v>2007</v>
      </c>
      <c r="B2058" t="s">
        <v>51</v>
      </c>
      <c r="C2058" t="s">
        <v>1768</v>
      </c>
      <c r="D2058" t="s">
        <v>777</v>
      </c>
      <c r="E2058" s="103">
        <v>3.3200472339760418</v>
      </c>
      <c r="F2058" s="103">
        <v>678218</v>
      </c>
      <c r="G2058" s="103">
        <v>7</v>
      </c>
      <c r="H2058" t="s">
        <v>54</v>
      </c>
      <c r="I2058" s="103"/>
    </row>
    <row r="2059" spans="1:9" x14ac:dyDescent="0.35">
      <c r="A2059" t="s">
        <v>2008</v>
      </c>
      <c r="B2059" t="s">
        <v>51</v>
      </c>
      <c r="C2059" t="s">
        <v>1768</v>
      </c>
      <c r="D2059" t="s">
        <v>776</v>
      </c>
      <c r="E2059" s="103">
        <v>8.2884235402392665</v>
      </c>
      <c r="F2059" s="103">
        <v>678218</v>
      </c>
      <c r="G2059" s="103">
        <v>7</v>
      </c>
      <c r="H2059" t="s">
        <v>54</v>
      </c>
      <c r="I2059" s="103"/>
    </row>
    <row r="2060" spans="1:9" x14ac:dyDescent="0.35">
      <c r="A2060" t="s">
        <v>1196</v>
      </c>
      <c r="B2060" t="s">
        <v>51</v>
      </c>
      <c r="C2060" t="s">
        <v>58</v>
      </c>
      <c r="D2060" t="s">
        <v>40</v>
      </c>
      <c r="E2060" s="103">
        <v>9.4677886063008945E-3</v>
      </c>
      <c r="F2060" s="103">
        <v>678218</v>
      </c>
      <c r="G2060" s="103">
        <v>7</v>
      </c>
      <c r="H2060" t="s">
        <v>54</v>
      </c>
      <c r="I2060" s="103"/>
    </row>
    <row r="2061" spans="1:9" x14ac:dyDescent="0.35">
      <c r="A2061" t="s">
        <v>5810</v>
      </c>
      <c r="B2061" t="s">
        <v>51</v>
      </c>
      <c r="C2061" t="s">
        <v>58</v>
      </c>
      <c r="D2061" t="s">
        <v>5070</v>
      </c>
      <c r="E2061" s="103">
        <v>9.4677886063008945E-3</v>
      </c>
      <c r="F2061" s="103">
        <v>678218</v>
      </c>
      <c r="G2061" s="103">
        <v>7</v>
      </c>
      <c r="H2061" t="s">
        <v>54</v>
      </c>
      <c r="I2061" s="103"/>
    </row>
    <row r="2062" spans="1:9" x14ac:dyDescent="0.35">
      <c r="A2062" t="s">
        <v>5811</v>
      </c>
      <c r="B2062" t="s">
        <v>51</v>
      </c>
      <c r="C2062" t="s">
        <v>58</v>
      </c>
      <c r="D2062" t="s">
        <v>5071</v>
      </c>
      <c r="E2062" s="103">
        <v>9.4677886063008945E-3</v>
      </c>
      <c r="F2062" s="103">
        <v>678218</v>
      </c>
      <c r="G2062" s="103">
        <v>7</v>
      </c>
      <c r="H2062" t="s">
        <v>54</v>
      </c>
      <c r="I2062" s="103"/>
    </row>
    <row r="2063" spans="1:9" x14ac:dyDescent="0.35">
      <c r="A2063" t="s">
        <v>5812</v>
      </c>
      <c r="B2063" t="s">
        <v>51</v>
      </c>
      <c r="C2063" t="s">
        <v>58</v>
      </c>
      <c r="D2063" t="s">
        <v>5072</v>
      </c>
      <c r="E2063" s="103">
        <v>9.4677886063008945E-3</v>
      </c>
      <c r="F2063" s="103">
        <v>678218</v>
      </c>
      <c r="G2063" s="103">
        <v>7</v>
      </c>
      <c r="H2063" t="s">
        <v>54</v>
      </c>
      <c r="I2063" s="103"/>
    </row>
    <row r="2064" spans="1:9" x14ac:dyDescent="0.35">
      <c r="A2064" t="s">
        <v>1197</v>
      </c>
      <c r="B2064" t="s">
        <v>51</v>
      </c>
      <c r="C2064" t="s">
        <v>58</v>
      </c>
      <c r="D2064" t="s">
        <v>42</v>
      </c>
      <c r="E2064" s="103">
        <v>9.3959193577622703E-3</v>
      </c>
      <c r="F2064" s="103">
        <v>678218</v>
      </c>
      <c r="G2064" s="103">
        <v>7</v>
      </c>
      <c r="H2064" t="s">
        <v>54</v>
      </c>
      <c r="I2064" s="103"/>
    </row>
    <row r="2065" spans="1:9" x14ac:dyDescent="0.35">
      <c r="A2065" t="s">
        <v>2013</v>
      </c>
      <c r="B2065" t="s">
        <v>51</v>
      </c>
      <c r="C2065" t="s">
        <v>58</v>
      </c>
      <c r="D2065" t="s">
        <v>1767</v>
      </c>
      <c r="E2065" s="103">
        <v>9.2358454141786509E-3</v>
      </c>
      <c r="F2065" s="103">
        <v>678218</v>
      </c>
      <c r="G2065" s="103">
        <v>7</v>
      </c>
      <c r="H2065" t="s">
        <v>54</v>
      </c>
      <c r="I2065" s="103"/>
    </row>
    <row r="2066" spans="1:9" x14ac:dyDescent="0.35">
      <c r="A2066" t="s">
        <v>2014</v>
      </c>
      <c r="B2066" t="s">
        <v>51</v>
      </c>
      <c r="C2066" t="s">
        <v>58</v>
      </c>
      <c r="D2066" t="s">
        <v>1768</v>
      </c>
      <c r="E2066" s="103">
        <v>5.4920629857459092E-3</v>
      </c>
      <c r="F2066" s="103">
        <v>678218</v>
      </c>
      <c r="G2066" s="103">
        <v>7</v>
      </c>
      <c r="H2066" t="s">
        <v>54</v>
      </c>
      <c r="I2066" s="103"/>
    </row>
    <row r="2067" spans="1:9" x14ac:dyDescent="0.35">
      <c r="A2067" t="s">
        <v>1198</v>
      </c>
      <c r="B2067" t="s">
        <v>51</v>
      </c>
      <c r="C2067" t="s">
        <v>58</v>
      </c>
      <c r="D2067" t="s">
        <v>340</v>
      </c>
      <c r="E2067" s="103">
        <v>3.7526523093705556E-3</v>
      </c>
      <c r="F2067" s="103">
        <v>678218</v>
      </c>
      <c r="G2067" s="103">
        <v>7</v>
      </c>
      <c r="H2067" t="s">
        <v>54</v>
      </c>
      <c r="I2067" s="103"/>
    </row>
    <row r="2068" spans="1:9" x14ac:dyDescent="0.35">
      <c r="A2068" t="s">
        <v>1199</v>
      </c>
      <c r="B2068" t="s">
        <v>51</v>
      </c>
      <c r="C2068" t="s">
        <v>58</v>
      </c>
      <c r="D2068" t="s">
        <v>777</v>
      </c>
      <c r="E2068" s="103">
        <v>1.8356556043533291E-2</v>
      </c>
      <c r="F2068" s="103">
        <v>678218</v>
      </c>
      <c r="G2068" s="103">
        <v>7</v>
      </c>
      <c r="H2068" t="s">
        <v>54</v>
      </c>
      <c r="I2068" s="103"/>
    </row>
    <row r="2069" spans="1:9" x14ac:dyDescent="0.35">
      <c r="A2069" t="s">
        <v>1200</v>
      </c>
      <c r="B2069" t="s">
        <v>51</v>
      </c>
      <c r="C2069" t="s">
        <v>58</v>
      </c>
      <c r="D2069" t="s">
        <v>776</v>
      </c>
      <c r="E2069" s="103">
        <v>4.9233772421214711E-2</v>
      </c>
      <c r="F2069" s="103">
        <v>678218</v>
      </c>
      <c r="G2069" s="103">
        <v>7</v>
      </c>
      <c r="H2069" t="s">
        <v>54</v>
      </c>
      <c r="I2069" s="103"/>
    </row>
    <row r="2070" spans="1:9" x14ac:dyDescent="0.35">
      <c r="A2070" t="s">
        <v>948</v>
      </c>
      <c r="B2070" t="s">
        <v>51</v>
      </c>
      <c r="C2070" t="s">
        <v>340</v>
      </c>
      <c r="D2070" t="s">
        <v>40</v>
      </c>
      <c r="E2070" s="103">
        <v>1.0002893030277324</v>
      </c>
      <c r="F2070" s="103">
        <v>678218</v>
      </c>
      <c r="G2070" s="103">
        <v>7</v>
      </c>
      <c r="H2070" t="s">
        <v>54</v>
      </c>
      <c r="I2070" s="103"/>
    </row>
    <row r="2071" spans="1:9" x14ac:dyDescent="0.35">
      <c r="A2071" t="s">
        <v>5832</v>
      </c>
      <c r="B2071" t="s">
        <v>51</v>
      </c>
      <c r="C2071" t="s">
        <v>340</v>
      </c>
      <c r="D2071" t="s">
        <v>5070</v>
      </c>
      <c r="E2071" s="103">
        <v>1.0342911981842677</v>
      </c>
      <c r="F2071" s="103">
        <v>678218</v>
      </c>
      <c r="G2071" s="103">
        <v>7</v>
      </c>
      <c r="H2071" t="s">
        <v>54</v>
      </c>
      <c r="I2071" s="103"/>
    </row>
    <row r="2072" spans="1:9" x14ac:dyDescent="0.35">
      <c r="A2072" t="s">
        <v>5833</v>
      </c>
      <c r="B2072" t="s">
        <v>51</v>
      </c>
      <c r="C2072" t="s">
        <v>340</v>
      </c>
      <c r="D2072" t="s">
        <v>5071</v>
      </c>
      <c r="E2072" s="103">
        <v>1.0002893030277324</v>
      </c>
      <c r="F2072" s="103">
        <v>678218</v>
      </c>
      <c r="G2072" s="103">
        <v>7</v>
      </c>
      <c r="H2072" t="s">
        <v>54</v>
      </c>
      <c r="I2072" s="103"/>
    </row>
    <row r="2073" spans="1:9" x14ac:dyDescent="0.35">
      <c r="A2073" t="s">
        <v>5834</v>
      </c>
      <c r="B2073" t="s">
        <v>51</v>
      </c>
      <c r="C2073" t="s">
        <v>340</v>
      </c>
      <c r="D2073" t="s">
        <v>5072</v>
      </c>
      <c r="E2073" s="103">
        <v>1.0303198453179381</v>
      </c>
      <c r="F2073" s="103">
        <v>678218</v>
      </c>
      <c r="G2073" s="103">
        <v>7</v>
      </c>
      <c r="H2073" t="s">
        <v>54</v>
      </c>
      <c r="I2073" s="103"/>
    </row>
    <row r="2074" spans="1:9" x14ac:dyDescent="0.35">
      <c r="A2074" t="s">
        <v>946</v>
      </c>
      <c r="B2074" t="s">
        <v>51</v>
      </c>
      <c r="C2074" t="s">
        <v>340</v>
      </c>
      <c r="D2074" t="s">
        <v>42</v>
      </c>
      <c r="E2074" s="103">
        <v>1.0289955236438915</v>
      </c>
      <c r="F2074" s="103">
        <v>678218</v>
      </c>
      <c r="G2074" s="103">
        <v>7</v>
      </c>
      <c r="H2074" t="s">
        <v>54</v>
      </c>
      <c r="I2074" s="103"/>
    </row>
    <row r="2075" spans="1:9" x14ac:dyDescent="0.35">
      <c r="A2075" t="s">
        <v>2009</v>
      </c>
      <c r="B2075" t="s">
        <v>51</v>
      </c>
      <c r="C2075" t="s">
        <v>340</v>
      </c>
      <c r="D2075" t="s">
        <v>1767</v>
      </c>
      <c r="E2075" s="103">
        <v>1.0242187718325464</v>
      </c>
      <c r="F2075" s="103">
        <v>678218</v>
      </c>
      <c r="G2075" s="103">
        <v>7</v>
      </c>
      <c r="H2075" t="s">
        <v>54</v>
      </c>
      <c r="I2075" s="103"/>
    </row>
    <row r="2076" spans="1:9" x14ac:dyDescent="0.35">
      <c r="A2076" t="s">
        <v>2010</v>
      </c>
      <c r="B2076" t="s">
        <v>51</v>
      </c>
      <c r="C2076" t="s">
        <v>340</v>
      </c>
      <c r="D2076" t="s">
        <v>1768</v>
      </c>
      <c r="E2076" s="103">
        <v>0.67807094717359595</v>
      </c>
      <c r="F2076" s="103">
        <v>678218</v>
      </c>
      <c r="G2076" s="103">
        <v>7</v>
      </c>
      <c r="H2076" t="s">
        <v>54</v>
      </c>
      <c r="I2076" s="103"/>
    </row>
    <row r="2077" spans="1:9" x14ac:dyDescent="0.35">
      <c r="A2077" t="s">
        <v>947</v>
      </c>
      <c r="B2077" t="s">
        <v>51</v>
      </c>
      <c r="C2077" t="s">
        <v>340</v>
      </c>
      <c r="D2077" t="s">
        <v>340</v>
      </c>
      <c r="E2077" s="103">
        <v>1</v>
      </c>
      <c r="F2077" s="103">
        <v>678218</v>
      </c>
      <c r="G2077" s="103">
        <v>7</v>
      </c>
      <c r="H2077" t="s">
        <v>54</v>
      </c>
      <c r="I2077" s="103"/>
    </row>
    <row r="2078" spans="1:9" x14ac:dyDescent="0.35">
      <c r="A2078" t="s">
        <v>648</v>
      </c>
      <c r="B2078" t="s">
        <v>51</v>
      </c>
      <c r="C2078" t="s">
        <v>340</v>
      </c>
      <c r="D2078" t="s">
        <v>777</v>
      </c>
      <c r="E2078" s="103">
        <v>2.1112001294651992</v>
      </c>
      <c r="F2078" s="103">
        <v>678218</v>
      </c>
      <c r="G2078" s="103">
        <v>7</v>
      </c>
      <c r="H2078" t="s">
        <v>54</v>
      </c>
      <c r="I2078" s="103"/>
    </row>
    <row r="2079" spans="1:9" x14ac:dyDescent="0.35">
      <c r="A2079" t="s">
        <v>652</v>
      </c>
      <c r="B2079" t="s">
        <v>51</v>
      </c>
      <c r="C2079" t="s">
        <v>340</v>
      </c>
      <c r="D2079" t="s">
        <v>776</v>
      </c>
      <c r="E2079" s="103">
        <v>5.2479525986070215</v>
      </c>
      <c r="F2079" s="103">
        <v>678218</v>
      </c>
      <c r="G2079" s="103">
        <v>7</v>
      </c>
      <c r="H2079" t="s">
        <v>54</v>
      </c>
      <c r="I2079" s="103"/>
    </row>
    <row r="2080" spans="1:9" x14ac:dyDescent="0.35">
      <c r="A2080" t="s">
        <v>951</v>
      </c>
      <c r="B2080" t="s">
        <v>51</v>
      </c>
      <c r="C2080" t="s">
        <v>353</v>
      </c>
      <c r="D2080" t="s">
        <v>40</v>
      </c>
      <c r="E2080" s="103">
        <v>2.9504720113541851E-2</v>
      </c>
      <c r="F2080" s="103">
        <v>678218</v>
      </c>
      <c r="G2080" s="103">
        <v>7</v>
      </c>
      <c r="H2080" t="s">
        <v>54</v>
      </c>
      <c r="I2080" s="103"/>
    </row>
    <row r="2081" spans="1:9" x14ac:dyDescent="0.35">
      <c r="A2081" t="s">
        <v>5835</v>
      </c>
      <c r="B2081" t="s">
        <v>51</v>
      </c>
      <c r="C2081" t="s">
        <v>353</v>
      </c>
      <c r="D2081" t="s">
        <v>5070</v>
      </c>
      <c r="E2081" s="103">
        <v>3.2221333132175387E-2</v>
      </c>
      <c r="F2081" s="103">
        <v>678218</v>
      </c>
      <c r="G2081" s="103">
        <v>7</v>
      </c>
      <c r="H2081" t="s">
        <v>54</v>
      </c>
      <c r="I2081" s="103"/>
    </row>
    <row r="2082" spans="1:9" x14ac:dyDescent="0.35">
      <c r="A2082" t="s">
        <v>5836</v>
      </c>
      <c r="B2082" t="s">
        <v>51</v>
      </c>
      <c r="C2082" t="s">
        <v>353</v>
      </c>
      <c r="D2082" t="s">
        <v>5071</v>
      </c>
      <c r="E2082" s="103">
        <v>2.9504720113541851E-2</v>
      </c>
      <c r="F2082" s="103">
        <v>678218</v>
      </c>
      <c r="G2082" s="103">
        <v>7</v>
      </c>
      <c r="H2082" t="s">
        <v>54</v>
      </c>
      <c r="I2082" s="103"/>
    </row>
    <row r="2083" spans="1:9" x14ac:dyDescent="0.35">
      <c r="A2083" t="s">
        <v>5837</v>
      </c>
      <c r="B2083" t="s">
        <v>51</v>
      </c>
      <c r="C2083" t="s">
        <v>353</v>
      </c>
      <c r="D2083" t="s">
        <v>5072</v>
      </c>
      <c r="E2083" s="103">
        <v>3.221578328433785E-2</v>
      </c>
      <c r="F2083" s="103">
        <v>678218</v>
      </c>
      <c r="G2083" s="103">
        <v>7</v>
      </c>
      <c r="H2083" t="s">
        <v>54</v>
      </c>
      <c r="I2083" s="103"/>
    </row>
    <row r="2084" spans="1:9" x14ac:dyDescent="0.35">
      <c r="A2084" t="s">
        <v>949</v>
      </c>
      <c r="B2084" t="s">
        <v>51</v>
      </c>
      <c r="C2084" t="s">
        <v>353</v>
      </c>
      <c r="D2084" t="s">
        <v>42</v>
      </c>
      <c r="E2084" s="103">
        <v>3.2031312397626223E-2</v>
      </c>
      <c r="F2084" s="103">
        <v>678218</v>
      </c>
      <c r="G2084" s="103">
        <v>7</v>
      </c>
      <c r="H2084" t="s">
        <v>54</v>
      </c>
      <c r="I2084" s="103"/>
    </row>
    <row r="2085" spans="1:9" x14ac:dyDescent="0.35">
      <c r="A2085" t="s">
        <v>2015</v>
      </c>
      <c r="B2085" t="s">
        <v>51</v>
      </c>
      <c r="C2085" t="s">
        <v>353</v>
      </c>
      <c r="D2085" t="s">
        <v>1767</v>
      </c>
      <c r="E2085" s="103">
        <v>3.1889416014025278E-2</v>
      </c>
      <c r="F2085" s="103">
        <v>678218</v>
      </c>
      <c r="G2085" s="103">
        <v>7</v>
      </c>
      <c r="H2085" t="s">
        <v>54</v>
      </c>
      <c r="I2085" s="103"/>
    </row>
    <row r="2086" spans="1:9" x14ac:dyDescent="0.35">
      <c r="A2086" t="s">
        <v>2016</v>
      </c>
      <c r="B2086" t="s">
        <v>51</v>
      </c>
      <c r="C2086" t="s">
        <v>353</v>
      </c>
      <c r="D2086" t="s">
        <v>1768</v>
      </c>
      <c r="E2086" s="103">
        <v>1.9038855556626221E-2</v>
      </c>
      <c r="F2086" s="103">
        <v>678218</v>
      </c>
      <c r="G2086" s="103">
        <v>7</v>
      </c>
      <c r="H2086" t="s">
        <v>54</v>
      </c>
      <c r="I2086" s="103"/>
    </row>
    <row r="2087" spans="1:9" x14ac:dyDescent="0.35">
      <c r="A2087" t="s">
        <v>950</v>
      </c>
      <c r="B2087" t="s">
        <v>51</v>
      </c>
      <c r="C2087" t="s">
        <v>353</v>
      </c>
      <c r="D2087" t="s">
        <v>340</v>
      </c>
      <c r="E2087" s="103">
        <v>3.1817928436602645E-2</v>
      </c>
      <c r="F2087" s="103">
        <v>678218</v>
      </c>
      <c r="G2087" s="103">
        <v>7</v>
      </c>
      <c r="H2087" t="s">
        <v>54</v>
      </c>
      <c r="I2087" s="103"/>
    </row>
    <row r="2088" spans="1:9" x14ac:dyDescent="0.35">
      <c r="A2088" t="s">
        <v>656</v>
      </c>
      <c r="B2088" t="s">
        <v>51</v>
      </c>
      <c r="C2088" t="s">
        <v>353</v>
      </c>
      <c r="D2088" t="s">
        <v>777</v>
      </c>
      <c r="E2088" s="103">
        <v>6.3069934306276221E-2</v>
      </c>
      <c r="F2088" s="103">
        <v>678218</v>
      </c>
      <c r="G2088" s="103">
        <v>7</v>
      </c>
      <c r="H2088" t="s">
        <v>54</v>
      </c>
      <c r="I2088" s="103"/>
    </row>
    <row r="2089" spans="1:9" x14ac:dyDescent="0.35">
      <c r="A2089" t="s">
        <v>657</v>
      </c>
      <c r="B2089" t="s">
        <v>51</v>
      </c>
      <c r="C2089" t="s">
        <v>353</v>
      </c>
      <c r="D2089" t="s">
        <v>776</v>
      </c>
      <c r="E2089" s="103">
        <v>0.15599289543924513</v>
      </c>
      <c r="F2089" s="103">
        <v>678218</v>
      </c>
      <c r="G2089" s="103">
        <v>7</v>
      </c>
      <c r="H2089" t="s">
        <v>54</v>
      </c>
      <c r="I2089" s="103"/>
    </row>
    <row r="2090" spans="1:9" x14ac:dyDescent="0.35">
      <c r="A2090" t="s">
        <v>4500</v>
      </c>
      <c r="B2090" t="s">
        <v>51</v>
      </c>
      <c r="C2090" t="s">
        <v>4357</v>
      </c>
      <c r="D2090" t="s">
        <v>40</v>
      </c>
      <c r="E2090" s="103">
        <v>5.0371954942253494E-4</v>
      </c>
      <c r="F2090" s="103">
        <v>678218</v>
      </c>
      <c r="G2090" s="103">
        <v>7</v>
      </c>
      <c r="H2090" t="s">
        <v>54</v>
      </c>
      <c r="I2090" s="103"/>
    </row>
    <row r="2091" spans="1:9" x14ac:dyDescent="0.35">
      <c r="A2091" t="s">
        <v>5733</v>
      </c>
      <c r="B2091" t="s">
        <v>51</v>
      </c>
      <c r="C2091" t="s">
        <v>4357</v>
      </c>
      <c r="D2091" t="s">
        <v>5070</v>
      </c>
      <c r="E2091" s="103">
        <v>5.1978457816676395E-4</v>
      </c>
      <c r="F2091" s="103">
        <v>678218</v>
      </c>
      <c r="G2091" s="103">
        <v>7</v>
      </c>
      <c r="H2091" t="s">
        <v>54</v>
      </c>
      <c r="I2091" s="103"/>
    </row>
    <row r="2092" spans="1:9" x14ac:dyDescent="0.35">
      <c r="A2092" t="s">
        <v>5734</v>
      </c>
      <c r="B2092" t="s">
        <v>51</v>
      </c>
      <c r="C2092" t="s">
        <v>4357</v>
      </c>
      <c r="D2092" t="s">
        <v>5071</v>
      </c>
      <c r="E2092" s="103">
        <v>5.0371954942253494E-4</v>
      </c>
      <c r="F2092" s="103">
        <v>678218</v>
      </c>
      <c r="G2092" s="103">
        <v>7</v>
      </c>
      <c r="H2092" t="s">
        <v>54</v>
      </c>
      <c r="I2092" s="103"/>
    </row>
    <row r="2093" spans="1:9" x14ac:dyDescent="0.35">
      <c r="A2093" t="s">
        <v>5735</v>
      </c>
      <c r="B2093" t="s">
        <v>51</v>
      </c>
      <c r="C2093" t="s">
        <v>4357</v>
      </c>
      <c r="D2093" t="s">
        <v>5072</v>
      </c>
      <c r="E2093" s="103">
        <v>5.0890792887348861E-4</v>
      </c>
      <c r="F2093" s="103">
        <v>678218</v>
      </c>
      <c r="G2093" s="103">
        <v>7</v>
      </c>
      <c r="H2093" t="s">
        <v>54</v>
      </c>
      <c r="I2093" s="103"/>
    </row>
    <row r="2094" spans="1:9" x14ac:dyDescent="0.35">
      <c r="A2094" t="s">
        <v>4501</v>
      </c>
      <c r="B2094" t="s">
        <v>51</v>
      </c>
      <c r="C2094" t="s">
        <v>4357</v>
      </c>
      <c r="D2094" t="s">
        <v>42</v>
      </c>
      <c r="E2094" s="103">
        <v>5.1696489505932025E-4</v>
      </c>
      <c r="F2094" s="103">
        <v>678218</v>
      </c>
      <c r="G2094" s="103">
        <v>7</v>
      </c>
      <c r="H2094" t="s">
        <v>54</v>
      </c>
      <c r="I2094" s="103"/>
    </row>
    <row r="2095" spans="1:9" x14ac:dyDescent="0.35">
      <c r="A2095" t="s">
        <v>4502</v>
      </c>
      <c r="B2095" t="s">
        <v>51</v>
      </c>
      <c r="C2095" t="s">
        <v>4357</v>
      </c>
      <c r="D2095" t="s">
        <v>1767</v>
      </c>
      <c r="E2095" s="103">
        <v>5.1546527213225705E-4</v>
      </c>
      <c r="F2095" s="103">
        <v>678218</v>
      </c>
      <c r="G2095" s="103">
        <v>7</v>
      </c>
      <c r="H2095" t="s">
        <v>54</v>
      </c>
      <c r="I2095" s="103"/>
    </row>
    <row r="2096" spans="1:9" x14ac:dyDescent="0.35">
      <c r="A2096" t="s">
        <v>4503</v>
      </c>
      <c r="B2096" t="s">
        <v>51</v>
      </c>
      <c r="C2096" t="s">
        <v>4357</v>
      </c>
      <c r="D2096" t="s">
        <v>1768</v>
      </c>
      <c r="E2096" s="103">
        <v>3.6795676264207965E-4</v>
      </c>
      <c r="F2096" s="103">
        <v>678218</v>
      </c>
      <c r="G2096" s="103">
        <v>7</v>
      </c>
      <c r="H2096" t="s">
        <v>54</v>
      </c>
      <c r="I2096" s="103"/>
    </row>
    <row r="2097" spans="1:9" x14ac:dyDescent="0.35">
      <c r="A2097" t="s">
        <v>4504</v>
      </c>
      <c r="B2097" t="s">
        <v>51</v>
      </c>
      <c r="C2097" t="s">
        <v>4357</v>
      </c>
      <c r="D2097" t="s">
        <v>340</v>
      </c>
      <c r="E2097" s="103">
        <v>5.1425883388866609E-4</v>
      </c>
      <c r="F2097" s="103">
        <v>678218</v>
      </c>
      <c r="G2097" s="103">
        <v>7</v>
      </c>
      <c r="H2097" t="s">
        <v>54</v>
      </c>
      <c r="I2097" s="103"/>
    </row>
    <row r="2098" spans="1:9" x14ac:dyDescent="0.35">
      <c r="A2098" t="s">
        <v>4505</v>
      </c>
      <c r="B2098" t="s">
        <v>51</v>
      </c>
      <c r="C2098" t="s">
        <v>4357</v>
      </c>
      <c r="D2098" t="s">
        <v>777</v>
      </c>
      <c r="E2098" s="103">
        <v>1.0882797612992759E-3</v>
      </c>
      <c r="F2098" s="103">
        <v>678218</v>
      </c>
      <c r="G2098" s="103">
        <v>7</v>
      </c>
      <c r="H2098" t="s">
        <v>54</v>
      </c>
      <c r="I2098" s="103"/>
    </row>
    <row r="2099" spans="1:9" x14ac:dyDescent="0.35">
      <c r="A2099" t="s">
        <v>4506</v>
      </c>
      <c r="B2099" t="s">
        <v>51</v>
      </c>
      <c r="C2099" t="s">
        <v>4357</v>
      </c>
      <c r="D2099" t="s">
        <v>776</v>
      </c>
      <c r="E2099" s="103">
        <v>2.6262256175884754E-3</v>
      </c>
      <c r="F2099" s="103">
        <v>678218</v>
      </c>
      <c r="G2099" s="103">
        <v>7</v>
      </c>
      <c r="H2099" t="s">
        <v>54</v>
      </c>
      <c r="I2099" s="103"/>
    </row>
    <row r="2100" spans="1:9" x14ac:dyDescent="0.35">
      <c r="A2100" t="s">
        <v>4486</v>
      </c>
      <c r="B2100" t="s">
        <v>51</v>
      </c>
      <c r="C2100" t="s">
        <v>4358</v>
      </c>
      <c r="D2100" t="s">
        <v>40</v>
      </c>
      <c r="E2100" s="103">
        <v>9.421180041093417E-5</v>
      </c>
      <c r="F2100" s="103">
        <v>678218</v>
      </c>
      <c r="G2100" s="103">
        <v>7</v>
      </c>
      <c r="H2100" t="s">
        <v>54</v>
      </c>
      <c r="I2100" s="103"/>
    </row>
    <row r="2101" spans="1:9" x14ac:dyDescent="0.35">
      <c r="A2101" t="s">
        <v>5736</v>
      </c>
      <c r="B2101" t="s">
        <v>51</v>
      </c>
      <c r="C2101" t="s">
        <v>4358</v>
      </c>
      <c r="D2101" t="s">
        <v>5070</v>
      </c>
      <c r="E2101" s="103">
        <v>1.0200509033304498E-4</v>
      </c>
      <c r="F2101" s="103">
        <v>678218</v>
      </c>
      <c r="G2101" s="103">
        <v>7</v>
      </c>
      <c r="H2101" t="s">
        <v>54</v>
      </c>
      <c r="I2101" s="103"/>
    </row>
    <row r="2102" spans="1:9" x14ac:dyDescent="0.35">
      <c r="A2102" t="s">
        <v>5737</v>
      </c>
      <c r="B2102" t="s">
        <v>51</v>
      </c>
      <c r="C2102" t="s">
        <v>4358</v>
      </c>
      <c r="D2102" t="s">
        <v>5071</v>
      </c>
      <c r="E2102" s="103">
        <v>9.421180041093417E-5</v>
      </c>
      <c r="F2102" s="103">
        <v>678218</v>
      </c>
      <c r="G2102" s="103">
        <v>7</v>
      </c>
      <c r="H2102" t="s">
        <v>54</v>
      </c>
      <c r="I2102" s="103"/>
    </row>
    <row r="2103" spans="1:9" x14ac:dyDescent="0.35">
      <c r="A2103" t="s">
        <v>5738</v>
      </c>
      <c r="B2103" t="s">
        <v>51</v>
      </c>
      <c r="C2103" t="s">
        <v>4358</v>
      </c>
      <c r="D2103" t="s">
        <v>5072</v>
      </c>
      <c r="E2103" s="103">
        <v>9.421180041093417E-5</v>
      </c>
      <c r="F2103" s="103">
        <v>678218</v>
      </c>
      <c r="G2103" s="103">
        <v>7</v>
      </c>
      <c r="H2103" t="s">
        <v>54</v>
      </c>
      <c r="I2103" s="103"/>
    </row>
    <row r="2104" spans="1:9" x14ac:dyDescent="0.35">
      <c r="A2104" t="s">
        <v>4487</v>
      </c>
      <c r="B2104" t="s">
        <v>51</v>
      </c>
      <c r="C2104" t="s">
        <v>4358</v>
      </c>
      <c r="D2104" t="s">
        <v>42</v>
      </c>
      <c r="E2104" s="103">
        <v>1.0200509033304498E-4</v>
      </c>
      <c r="F2104" s="103">
        <v>678218</v>
      </c>
      <c r="G2104" s="103">
        <v>7</v>
      </c>
      <c r="H2104" t="s">
        <v>54</v>
      </c>
      <c r="I2104" s="103"/>
    </row>
    <row r="2105" spans="1:9" x14ac:dyDescent="0.35">
      <c r="A2105" t="s">
        <v>4488</v>
      </c>
      <c r="B2105" t="s">
        <v>51</v>
      </c>
      <c r="C2105" t="s">
        <v>4358</v>
      </c>
      <c r="D2105" t="s">
        <v>1767</v>
      </c>
      <c r="E2105" s="103">
        <v>1.0200509033304498E-4</v>
      </c>
      <c r="F2105" s="103">
        <v>678218</v>
      </c>
      <c r="G2105" s="103">
        <v>7</v>
      </c>
      <c r="H2105" t="s">
        <v>54</v>
      </c>
      <c r="I2105" s="103"/>
    </row>
    <row r="2106" spans="1:9" x14ac:dyDescent="0.35">
      <c r="A2106" t="s">
        <v>4489</v>
      </c>
      <c r="B2106" t="s">
        <v>51</v>
      </c>
      <c r="C2106" t="s">
        <v>4358</v>
      </c>
      <c r="D2106" t="s">
        <v>1768</v>
      </c>
      <c r="E2106" s="103">
        <v>1.0200509033304498E-4</v>
      </c>
      <c r="F2106" s="103">
        <v>678218</v>
      </c>
      <c r="G2106" s="103">
        <v>7</v>
      </c>
      <c r="H2106" t="s">
        <v>54</v>
      </c>
      <c r="I2106" s="103"/>
    </row>
    <row r="2107" spans="1:9" x14ac:dyDescent="0.35">
      <c r="A2107" t="s">
        <v>4490</v>
      </c>
      <c r="B2107" t="s">
        <v>51</v>
      </c>
      <c r="C2107" t="s">
        <v>4358</v>
      </c>
      <c r="D2107" t="s">
        <v>340</v>
      </c>
      <c r="E2107" s="103">
        <v>1.0445221349907917E-4</v>
      </c>
      <c r="F2107" s="103">
        <v>678218</v>
      </c>
      <c r="G2107" s="103">
        <v>7</v>
      </c>
      <c r="H2107" t="s">
        <v>54</v>
      </c>
      <c r="I2107" s="103"/>
    </row>
    <row r="2108" spans="1:9" x14ac:dyDescent="0.35">
      <c r="A2108" t="s">
        <v>4491</v>
      </c>
      <c r="B2108" t="s">
        <v>51</v>
      </c>
      <c r="C2108" t="s">
        <v>4358</v>
      </c>
      <c r="D2108" t="s">
        <v>777</v>
      </c>
      <c r="E2108" s="103">
        <v>2.3897473476323174E-4</v>
      </c>
      <c r="F2108" s="103">
        <v>678218</v>
      </c>
      <c r="G2108" s="103">
        <v>7</v>
      </c>
      <c r="H2108" t="s">
        <v>54</v>
      </c>
      <c r="I2108" s="103"/>
    </row>
    <row r="2109" spans="1:9" x14ac:dyDescent="0.35">
      <c r="A2109" t="s">
        <v>4492</v>
      </c>
      <c r="B2109" t="s">
        <v>51</v>
      </c>
      <c r="C2109" t="s">
        <v>4358</v>
      </c>
      <c r="D2109" t="s">
        <v>776</v>
      </c>
      <c r="E2109" s="103">
        <v>4.9733768780738888E-4</v>
      </c>
      <c r="F2109" s="103">
        <v>678218</v>
      </c>
      <c r="G2109" s="103">
        <v>7</v>
      </c>
      <c r="H2109" t="s">
        <v>54</v>
      </c>
      <c r="I2109" s="103"/>
    </row>
    <row r="2110" spans="1:9" x14ac:dyDescent="0.35">
      <c r="A2110" t="s">
        <v>4493</v>
      </c>
      <c r="B2110" t="s">
        <v>51</v>
      </c>
      <c r="C2110" t="s">
        <v>4359</v>
      </c>
      <c r="D2110" t="s">
        <v>40</v>
      </c>
      <c r="E2110" s="103">
        <v>1.2825129175468851E-4</v>
      </c>
      <c r="F2110" s="103">
        <v>678218</v>
      </c>
      <c r="G2110" s="103">
        <v>7</v>
      </c>
      <c r="H2110" t="s">
        <v>54</v>
      </c>
      <c r="I2110" s="103"/>
    </row>
    <row r="2111" spans="1:9" x14ac:dyDescent="0.35">
      <c r="A2111" t="s">
        <v>5739</v>
      </c>
      <c r="B2111" t="s">
        <v>51</v>
      </c>
      <c r="C2111" t="s">
        <v>4359</v>
      </c>
      <c r="D2111" t="s">
        <v>5070</v>
      </c>
      <c r="E2111" s="103">
        <v>1.3030832294064407E-4</v>
      </c>
      <c r="F2111" s="103">
        <v>678218</v>
      </c>
      <c r="G2111" s="103">
        <v>7</v>
      </c>
      <c r="H2111" t="s">
        <v>54</v>
      </c>
      <c r="I2111" s="103"/>
    </row>
    <row r="2112" spans="1:9" x14ac:dyDescent="0.35">
      <c r="A2112" t="s">
        <v>5740</v>
      </c>
      <c r="B2112" t="s">
        <v>51</v>
      </c>
      <c r="C2112" t="s">
        <v>4359</v>
      </c>
      <c r="D2112" t="s">
        <v>5071</v>
      </c>
      <c r="E2112" s="103">
        <v>1.2825129175468851E-4</v>
      </c>
      <c r="F2112" s="103">
        <v>678218</v>
      </c>
      <c r="G2112" s="103">
        <v>7</v>
      </c>
      <c r="H2112" t="s">
        <v>54</v>
      </c>
      <c r="I2112" s="103"/>
    </row>
    <row r="2113" spans="1:9" x14ac:dyDescent="0.35">
      <c r="A2113" t="s">
        <v>5741</v>
      </c>
      <c r="B2113" t="s">
        <v>51</v>
      </c>
      <c r="C2113" t="s">
        <v>4359</v>
      </c>
      <c r="D2113" t="s">
        <v>5072</v>
      </c>
      <c r="E2113" s="103">
        <v>1.2982010600173086E-4</v>
      </c>
      <c r="F2113" s="103">
        <v>678218</v>
      </c>
      <c r="G2113" s="103">
        <v>7</v>
      </c>
      <c r="H2113" t="s">
        <v>54</v>
      </c>
      <c r="I2113" s="103"/>
    </row>
    <row r="2114" spans="1:9" x14ac:dyDescent="0.35">
      <c r="A2114" t="s">
        <v>4494</v>
      </c>
      <c r="B2114" t="s">
        <v>51</v>
      </c>
      <c r="C2114" t="s">
        <v>4359</v>
      </c>
      <c r="D2114" t="s">
        <v>42</v>
      </c>
      <c r="E2114" s="103">
        <v>1.2976252848656496E-4</v>
      </c>
      <c r="F2114" s="103">
        <v>678218</v>
      </c>
      <c r="G2114" s="103">
        <v>7</v>
      </c>
      <c r="H2114" t="s">
        <v>54</v>
      </c>
      <c r="I2114" s="103"/>
    </row>
    <row r="2115" spans="1:9" x14ac:dyDescent="0.35">
      <c r="A2115" t="s">
        <v>4495</v>
      </c>
      <c r="B2115" t="s">
        <v>51</v>
      </c>
      <c r="C2115" t="s">
        <v>4359</v>
      </c>
      <c r="D2115" t="s">
        <v>1767</v>
      </c>
      <c r="E2115" s="103">
        <v>1.292604568509324E-4</v>
      </c>
      <c r="F2115" s="103">
        <v>678218</v>
      </c>
      <c r="G2115" s="103">
        <v>7</v>
      </c>
      <c r="H2115" t="s">
        <v>54</v>
      </c>
      <c r="I2115" s="103"/>
    </row>
    <row r="2116" spans="1:9" x14ac:dyDescent="0.35">
      <c r="A2116" t="s">
        <v>4496</v>
      </c>
      <c r="B2116" t="s">
        <v>51</v>
      </c>
      <c r="C2116" t="s">
        <v>4359</v>
      </c>
      <c r="D2116" t="s">
        <v>1768</v>
      </c>
      <c r="E2116" s="103">
        <v>8.5454226548419874E-5</v>
      </c>
      <c r="F2116" s="103">
        <v>678218</v>
      </c>
      <c r="G2116" s="103">
        <v>7</v>
      </c>
      <c r="H2116" t="s">
        <v>54</v>
      </c>
      <c r="I2116" s="103"/>
    </row>
    <row r="2117" spans="1:9" x14ac:dyDescent="0.35">
      <c r="A2117" t="s">
        <v>4497</v>
      </c>
      <c r="B2117" t="s">
        <v>51</v>
      </c>
      <c r="C2117" t="s">
        <v>4359</v>
      </c>
      <c r="D2117" t="s">
        <v>340</v>
      </c>
      <c r="E2117" s="103">
        <v>1.2562063961285737E-4</v>
      </c>
      <c r="F2117" s="103">
        <v>678218</v>
      </c>
      <c r="G2117" s="103">
        <v>7</v>
      </c>
      <c r="H2117" t="s">
        <v>54</v>
      </c>
      <c r="I2117" s="103"/>
    </row>
    <row r="2118" spans="1:9" x14ac:dyDescent="0.35">
      <c r="A2118" t="s">
        <v>4498</v>
      </c>
      <c r="B2118" t="s">
        <v>51</v>
      </c>
      <c r="C2118" t="s">
        <v>4359</v>
      </c>
      <c r="D2118" t="s">
        <v>777</v>
      </c>
      <c r="E2118" s="103">
        <v>2.5501857839054003E-4</v>
      </c>
      <c r="F2118" s="103">
        <v>678218</v>
      </c>
      <c r="G2118" s="103">
        <v>7</v>
      </c>
      <c r="H2118" t="s">
        <v>54</v>
      </c>
      <c r="I2118" s="103"/>
    </row>
    <row r="2119" spans="1:9" x14ac:dyDescent="0.35">
      <c r="A2119" t="s">
        <v>4499</v>
      </c>
      <c r="B2119" t="s">
        <v>51</v>
      </c>
      <c r="C2119" t="s">
        <v>4359</v>
      </c>
      <c r="D2119" t="s">
        <v>776</v>
      </c>
      <c r="E2119" s="103">
        <v>6.6800394004364581E-4</v>
      </c>
      <c r="F2119" s="103">
        <v>678218</v>
      </c>
      <c r="G2119" s="103">
        <v>7</v>
      </c>
      <c r="H2119" t="s">
        <v>54</v>
      </c>
      <c r="I2119" s="103"/>
    </row>
    <row r="2120" spans="1:9" x14ac:dyDescent="0.35">
      <c r="A2120" t="s">
        <v>7453</v>
      </c>
      <c r="B2120" t="s">
        <v>51</v>
      </c>
      <c r="C2120" t="s">
        <v>7392</v>
      </c>
      <c r="D2120" t="s">
        <v>40</v>
      </c>
      <c r="E2120" s="103">
        <v>2.8125645725691226E-4</v>
      </c>
      <c r="F2120" s="103">
        <v>678218</v>
      </c>
      <c r="G2120" s="103">
        <v>7</v>
      </c>
      <c r="H2120" t="s">
        <v>54</v>
      </c>
      <c r="I2120" s="103"/>
    </row>
    <row r="2121" spans="1:9" x14ac:dyDescent="0.35">
      <c r="A2121" t="s">
        <v>7454</v>
      </c>
      <c r="B2121" t="s">
        <v>51</v>
      </c>
      <c r="C2121" t="s">
        <v>7392</v>
      </c>
      <c r="D2121" t="s">
        <v>5070</v>
      </c>
      <c r="E2121" s="103">
        <v>2.8747116489307492E-4</v>
      </c>
      <c r="F2121" s="103">
        <v>678218</v>
      </c>
      <c r="G2121" s="103">
        <v>7</v>
      </c>
      <c r="H2121" t="s">
        <v>54</v>
      </c>
      <c r="I2121" s="103"/>
    </row>
    <row r="2122" spans="1:9" x14ac:dyDescent="0.35">
      <c r="A2122" t="s">
        <v>7455</v>
      </c>
      <c r="B2122" t="s">
        <v>51</v>
      </c>
      <c r="C2122" t="s">
        <v>7392</v>
      </c>
      <c r="D2122" t="s">
        <v>5071</v>
      </c>
      <c r="E2122" s="103">
        <v>2.8125645725691226E-4</v>
      </c>
      <c r="F2122" s="103">
        <v>678218</v>
      </c>
      <c r="G2122" s="103">
        <v>7</v>
      </c>
      <c r="H2122" t="s">
        <v>54</v>
      </c>
      <c r="I2122" s="103"/>
    </row>
    <row r="2123" spans="1:9" x14ac:dyDescent="0.35">
      <c r="A2123" t="s">
        <v>7456</v>
      </c>
      <c r="B2123" t="s">
        <v>51</v>
      </c>
      <c r="C2123" t="s">
        <v>7392</v>
      </c>
      <c r="D2123" t="s">
        <v>5072</v>
      </c>
      <c r="E2123" s="103">
        <v>2.8487602246082361E-4</v>
      </c>
      <c r="F2123" s="103">
        <v>678218</v>
      </c>
      <c r="G2123" s="103">
        <v>7</v>
      </c>
      <c r="H2123" t="s">
        <v>54</v>
      </c>
      <c r="I2123" s="103"/>
    </row>
    <row r="2124" spans="1:9" x14ac:dyDescent="0.35">
      <c r="A2124" t="s">
        <v>7457</v>
      </c>
      <c r="B2124" t="s">
        <v>51</v>
      </c>
      <c r="C2124" t="s">
        <v>7392</v>
      </c>
      <c r="D2124" t="s">
        <v>42</v>
      </c>
      <c r="E2124" s="103">
        <v>2.8519727623971025E-4</v>
      </c>
      <c r="F2124" s="103">
        <v>678218</v>
      </c>
      <c r="G2124" s="103">
        <v>7</v>
      </c>
      <c r="H2124" t="s">
        <v>54</v>
      </c>
      <c r="I2124" s="103"/>
    </row>
    <row r="2125" spans="1:9" x14ac:dyDescent="0.35">
      <c r="A2125" t="s">
        <v>7458</v>
      </c>
      <c r="B2125" t="s">
        <v>51</v>
      </c>
      <c r="C2125" t="s">
        <v>7392</v>
      </c>
      <c r="D2125" t="s">
        <v>1767</v>
      </c>
      <c r="E2125" s="103">
        <v>2.8419972494827964E-4</v>
      </c>
      <c r="F2125" s="103">
        <v>678218</v>
      </c>
      <c r="G2125" s="103">
        <v>7</v>
      </c>
      <c r="H2125" t="s">
        <v>54</v>
      </c>
      <c r="I2125" s="103"/>
    </row>
    <row r="2126" spans="1:9" x14ac:dyDescent="0.35">
      <c r="A2126" t="s">
        <v>7459</v>
      </c>
      <c r="B2126" t="s">
        <v>51</v>
      </c>
      <c r="C2126" t="s">
        <v>7392</v>
      </c>
      <c r="D2126" t="s">
        <v>1768</v>
      </c>
      <c r="E2126" s="103">
        <v>1.8049744576061478E-4</v>
      </c>
      <c r="F2126" s="103">
        <v>678218</v>
      </c>
      <c r="G2126" s="103">
        <v>7</v>
      </c>
      <c r="H2126" t="s">
        <v>54</v>
      </c>
      <c r="I2126" s="103"/>
    </row>
    <row r="2127" spans="1:9" x14ac:dyDescent="0.35">
      <c r="A2127" t="s">
        <v>7460</v>
      </c>
      <c r="B2127" t="s">
        <v>51</v>
      </c>
      <c r="C2127" t="s">
        <v>7392</v>
      </c>
      <c r="D2127" t="s">
        <v>340</v>
      </c>
      <c r="E2127" s="103">
        <v>2.8418598077672953E-4</v>
      </c>
      <c r="F2127" s="103">
        <v>678218</v>
      </c>
      <c r="G2127" s="103">
        <v>7</v>
      </c>
      <c r="H2127" t="s">
        <v>54</v>
      </c>
      <c r="I2127" s="103"/>
    </row>
    <row r="2128" spans="1:9" x14ac:dyDescent="0.35">
      <c r="A2128" t="s">
        <v>7461</v>
      </c>
      <c r="B2128" t="s">
        <v>51</v>
      </c>
      <c r="C2128" t="s">
        <v>7392</v>
      </c>
      <c r="D2128" t="s">
        <v>777</v>
      </c>
      <c r="E2128" s="103">
        <v>5.9428644814550418E-4</v>
      </c>
      <c r="F2128" s="103">
        <v>678218</v>
      </c>
      <c r="G2128" s="103">
        <v>7</v>
      </c>
      <c r="H2128" t="s">
        <v>54</v>
      </c>
      <c r="I2128" s="103"/>
    </row>
    <row r="2129" spans="1:9" x14ac:dyDescent="0.35">
      <c r="A2129" t="s">
        <v>7462</v>
      </c>
      <c r="B2129" t="s">
        <v>51</v>
      </c>
      <c r="C2129" t="s">
        <v>7392</v>
      </c>
      <c r="D2129" t="s">
        <v>776</v>
      </c>
      <c r="E2129" s="103">
        <v>1.4608839897374405E-3</v>
      </c>
      <c r="F2129" s="103">
        <v>678218</v>
      </c>
      <c r="G2129" s="103">
        <v>7</v>
      </c>
      <c r="H2129" t="s">
        <v>54</v>
      </c>
      <c r="I2129" s="103"/>
    </row>
    <row r="2130" spans="1:9" x14ac:dyDescent="0.35">
      <c r="A2130" t="s">
        <v>4921</v>
      </c>
      <c r="B2130" t="s">
        <v>51</v>
      </c>
      <c r="C2130" t="s">
        <v>4874</v>
      </c>
      <c r="D2130" t="s">
        <v>40</v>
      </c>
      <c r="E2130" s="103">
        <v>5.0371954942253494E-4</v>
      </c>
      <c r="F2130" s="103">
        <v>678218</v>
      </c>
      <c r="G2130" s="103">
        <v>7</v>
      </c>
      <c r="H2130" t="s">
        <v>54</v>
      </c>
      <c r="I2130" s="103"/>
    </row>
    <row r="2131" spans="1:9" x14ac:dyDescent="0.35">
      <c r="A2131" t="s">
        <v>5838</v>
      </c>
      <c r="B2131" t="s">
        <v>51</v>
      </c>
      <c r="C2131" t="s">
        <v>4874</v>
      </c>
      <c r="D2131" t="s">
        <v>5070</v>
      </c>
      <c r="E2131" s="103">
        <v>5.1978457816676395E-4</v>
      </c>
      <c r="F2131" s="103">
        <v>678218</v>
      </c>
      <c r="G2131" s="103">
        <v>7</v>
      </c>
      <c r="H2131" t="s">
        <v>54</v>
      </c>
      <c r="I2131" s="103"/>
    </row>
    <row r="2132" spans="1:9" x14ac:dyDescent="0.35">
      <c r="A2132" t="s">
        <v>5839</v>
      </c>
      <c r="B2132" t="s">
        <v>51</v>
      </c>
      <c r="C2132" t="s">
        <v>4874</v>
      </c>
      <c r="D2132" t="s">
        <v>5071</v>
      </c>
      <c r="E2132" s="103">
        <v>5.0371954942253494E-4</v>
      </c>
      <c r="F2132" s="103">
        <v>678218</v>
      </c>
      <c r="G2132" s="103">
        <v>7</v>
      </c>
      <c r="H2132" t="s">
        <v>54</v>
      </c>
      <c r="I2132" s="103"/>
    </row>
    <row r="2133" spans="1:9" x14ac:dyDescent="0.35">
      <c r="A2133" t="s">
        <v>5840</v>
      </c>
      <c r="B2133" t="s">
        <v>51</v>
      </c>
      <c r="C2133" t="s">
        <v>4874</v>
      </c>
      <c r="D2133" t="s">
        <v>5072</v>
      </c>
      <c r="E2133" s="103">
        <v>5.0890792887348861E-4</v>
      </c>
      <c r="F2133" s="103">
        <v>678218</v>
      </c>
      <c r="G2133" s="103">
        <v>7</v>
      </c>
      <c r="H2133" t="s">
        <v>54</v>
      </c>
      <c r="I2133" s="103"/>
    </row>
    <row r="2134" spans="1:9" x14ac:dyDescent="0.35">
      <c r="A2134" t="s">
        <v>4922</v>
      </c>
      <c r="B2134" t="s">
        <v>51</v>
      </c>
      <c r="C2134" t="s">
        <v>4874</v>
      </c>
      <c r="D2134" t="s">
        <v>42</v>
      </c>
      <c r="E2134" s="103">
        <v>5.1696489505932025E-4</v>
      </c>
      <c r="F2134" s="103">
        <v>678218</v>
      </c>
      <c r="G2134" s="103">
        <v>7</v>
      </c>
      <c r="H2134" t="s">
        <v>54</v>
      </c>
      <c r="I2134" s="103"/>
    </row>
    <row r="2135" spans="1:9" x14ac:dyDescent="0.35">
      <c r="A2135" t="s">
        <v>4923</v>
      </c>
      <c r="B2135" t="s">
        <v>51</v>
      </c>
      <c r="C2135" t="s">
        <v>4874</v>
      </c>
      <c r="D2135" t="s">
        <v>1767</v>
      </c>
      <c r="E2135" s="103">
        <v>5.1546527213225705E-4</v>
      </c>
      <c r="F2135" s="103">
        <v>678218</v>
      </c>
      <c r="G2135" s="103">
        <v>7</v>
      </c>
      <c r="H2135" t="s">
        <v>54</v>
      </c>
      <c r="I2135" s="103"/>
    </row>
    <row r="2136" spans="1:9" x14ac:dyDescent="0.35">
      <c r="A2136" t="s">
        <v>4924</v>
      </c>
      <c r="B2136" t="s">
        <v>51</v>
      </c>
      <c r="C2136" t="s">
        <v>4874</v>
      </c>
      <c r="D2136" t="s">
        <v>1768</v>
      </c>
      <c r="E2136" s="103">
        <v>3.6795676264207965E-4</v>
      </c>
      <c r="F2136" s="103">
        <v>678218</v>
      </c>
      <c r="G2136" s="103">
        <v>7</v>
      </c>
      <c r="H2136" t="s">
        <v>54</v>
      </c>
      <c r="I2136" s="103"/>
    </row>
    <row r="2137" spans="1:9" x14ac:dyDescent="0.35">
      <c r="A2137" t="s">
        <v>4925</v>
      </c>
      <c r="B2137" t="s">
        <v>51</v>
      </c>
      <c r="C2137" t="s">
        <v>4874</v>
      </c>
      <c r="D2137" t="s">
        <v>340</v>
      </c>
      <c r="E2137" s="103">
        <v>5.1425883388866609E-4</v>
      </c>
      <c r="F2137" s="103">
        <v>678218</v>
      </c>
      <c r="G2137" s="103">
        <v>7</v>
      </c>
      <c r="H2137" t="s">
        <v>54</v>
      </c>
      <c r="I2137" s="103"/>
    </row>
    <row r="2138" spans="1:9" x14ac:dyDescent="0.35">
      <c r="A2138" t="s">
        <v>4926</v>
      </c>
      <c r="B2138" t="s">
        <v>51</v>
      </c>
      <c r="C2138" t="s">
        <v>4874</v>
      </c>
      <c r="D2138" t="s">
        <v>777</v>
      </c>
      <c r="E2138" s="103">
        <v>1.0882797612992759E-3</v>
      </c>
      <c r="F2138" s="103">
        <v>678218</v>
      </c>
      <c r="G2138" s="103">
        <v>7</v>
      </c>
      <c r="H2138" t="s">
        <v>54</v>
      </c>
      <c r="I2138" s="103"/>
    </row>
    <row r="2139" spans="1:9" x14ac:dyDescent="0.35">
      <c r="A2139" t="s">
        <v>4927</v>
      </c>
      <c r="B2139" t="s">
        <v>51</v>
      </c>
      <c r="C2139" t="s">
        <v>4874</v>
      </c>
      <c r="D2139" t="s">
        <v>776</v>
      </c>
      <c r="E2139" s="103">
        <v>2.6262256175884754E-3</v>
      </c>
      <c r="F2139" s="103">
        <v>678218</v>
      </c>
      <c r="G2139" s="103">
        <v>7</v>
      </c>
      <c r="H2139" t="s">
        <v>54</v>
      </c>
      <c r="I2139" s="103"/>
    </row>
    <row r="2140" spans="1:9" x14ac:dyDescent="0.35">
      <c r="A2140" t="s">
        <v>954</v>
      </c>
      <c r="B2140" t="s">
        <v>51</v>
      </c>
      <c r="C2140" t="s">
        <v>36</v>
      </c>
      <c r="D2140" t="s">
        <v>40</v>
      </c>
      <c r="E2140" s="103">
        <v>1.952816509879656E-4</v>
      </c>
      <c r="F2140" s="103">
        <v>678218</v>
      </c>
      <c r="G2140" s="103">
        <v>7</v>
      </c>
      <c r="H2140" t="s">
        <v>54</v>
      </c>
      <c r="I2140" s="103"/>
    </row>
    <row r="2141" spans="1:9" x14ac:dyDescent="0.35">
      <c r="A2141" t="s">
        <v>5742</v>
      </c>
      <c r="B2141" t="s">
        <v>51</v>
      </c>
      <c r="C2141" t="s">
        <v>36</v>
      </c>
      <c r="D2141" t="s">
        <v>5070</v>
      </c>
      <c r="E2141" s="103">
        <v>1.952816509879656E-4</v>
      </c>
      <c r="F2141" s="103">
        <v>678218</v>
      </c>
      <c r="G2141" s="103">
        <v>7</v>
      </c>
      <c r="H2141" t="s">
        <v>54</v>
      </c>
      <c r="I2141" s="103"/>
    </row>
    <row r="2142" spans="1:9" x14ac:dyDescent="0.35">
      <c r="A2142" t="s">
        <v>5743</v>
      </c>
      <c r="B2142" t="s">
        <v>51</v>
      </c>
      <c r="C2142" t="s">
        <v>36</v>
      </c>
      <c r="D2142" t="s">
        <v>5071</v>
      </c>
      <c r="E2142" s="103">
        <v>1.952816509879656E-4</v>
      </c>
      <c r="F2142" s="103">
        <v>678218</v>
      </c>
      <c r="G2142" s="103">
        <v>7</v>
      </c>
      <c r="H2142" t="s">
        <v>54</v>
      </c>
      <c r="I2142" s="103"/>
    </row>
    <row r="2143" spans="1:9" x14ac:dyDescent="0.35">
      <c r="A2143" t="s">
        <v>5744</v>
      </c>
      <c r="B2143" t="s">
        <v>51</v>
      </c>
      <c r="C2143" t="s">
        <v>36</v>
      </c>
      <c r="D2143" t="s">
        <v>5072</v>
      </c>
      <c r="E2143" s="103">
        <v>1.952816509879656E-4</v>
      </c>
      <c r="F2143" s="103">
        <v>678218</v>
      </c>
      <c r="G2143" s="103">
        <v>7</v>
      </c>
      <c r="H2143" t="s">
        <v>54</v>
      </c>
      <c r="I2143" s="103"/>
    </row>
    <row r="2144" spans="1:9" x14ac:dyDescent="0.35">
      <c r="A2144" t="s">
        <v>952</v>
      </c>
      <c r="B2144" t="s">
        <v>51</v>
      </c>
      <c r="C2144" t="s">
        <v>36</v>
      </c>
      <c r="D2144" t="s">
        <v>42</v>
      </c>
      <c r="E2144" s="103">
        <v>1.9394743450447228E-4</v>
      </c>
      <c r="F2144" s="103">
        <v>678218</v>
      </c>
      <c r="G2144" s="103">
        <v>7</v>
      </c>
      <c r="H2144" t="s">
        <v>54</v>
      </c>
      <c r="I2144" s="103"/>
    </row>
    <row r="2145" spans="1:9" x14ac:dyDescent="0.35">
      <c r="A2145" t="s">
        <v>2017</v>
      </c>
      <c r="B2145" t="s">
        <v>51</v>
      </c>
      <c r="C2145" t="s">
        <v>36</v>
      </c>
      <c r="D2145" t="s">
        <v>1767</v>
      </c>
      <c r="E2145" s="103">
        <v>1.9275403818672703E-4</v>
      </c>
      <c r="F2145" s="103">
        <v>678218</v>
      </c>
      <c r="G2145" s="103">
        <v>7</v>
      </c>
      <c r="H2145" t="s">
        <v>54</v>
      </c>
      <c r="I2145" s="103"/>
    </row>
    <row r="2146" spans="1:9" x14ac:dyDescent="0.35">
      <c r="A2146" t="s">
        <v>2018</v>
      </c>
      <c r="B2146" t="s">
        <v>51</v>
      </c>
      <c r="C2146" t="s">
        <v>36</v>
      </c>
      <c r="D2146" t="s">
        <v>1768</v>
      </c>
      <c r="E2146" s="103">
        <v>1.3743667940506013E-4</v>
      </c>
      <c r="F2146" s="103">
        <v>678218</v>
      </c>
      <c r="G2146" s="103">
        <v>7</v>
      </c>
      <c r="H2146" t="s">
        <v>54</v>
      </c>
      <c r="I2146" s="103"/>
    </row>
    <row r="2147" spans="1:9" x14ac:dyDescent="0.35">
      <c r="A2147" t="s">
        <v>953</v>
      </c>
      <c r="B2147" t="s">
        <v>51</v>
      </c>
      <c r="C2147" t="s">
        <v>36</v>
      </c>
      <c r="D2147" t="s">
        <v>340</v>
      </c>
      <c r="E2147" s="103">
        <v>1.8224655601753207E-4</v>
      </c>
      <c r="F2147" s="103">
        <v>678218</v>
      </c>
      <c r="G2147" s="103">
        <v>7</v>
      </c>
      <c r="H2147" t="s">
        <v>54</v>
      </c>
      <c r="I2147" s="103"/>
    </row>
    <row r="2148" spans="1:9" x14ac:dyDescent="0.35">
      <c r="A2148" t="s">
        <v>658</v>
      </c>
      <c r="B2148" t="s">
        <v>51</v>
      </c>
      <c r="C2148" t="s">
        <v>36</v>
      </c>
      <c r="D2148" t="s">
        <v>777</v>
      </c>
      <c r="E2148" s="103">
        <v>4.6809911159775955E-4</v>
      </c>
      <c r="F2148" s="103">
        <v>678218</v>
      </c>
      <c r="G2148" s="103">
        <v>7</v>
      </c>
      <c r="H2148" t="s">
        <v>54</v>
      </c>
      <c r="I2148" s="103"/>
    </row>
    <row r="2149" spans="1:9" x14ac:dyDescent="0.35">
      <c r="A2149" t="s">
        <v>659</v>
      </c>
      <c r="B2149" t="s">
        <v>51</v>
      </c>
      <c r="C2149" t="s">
        <v>36</v>
      </c>
      <c r="D2149" t="s">
        <v>776</v>
      </c>
      <c r="E2149" s="103">
        <v>1.034475477876159E-3</v>
      </c>
      <c r="F2149" s="103">
        <v>678218</v>
      </c>
      <c r="G2149" s="103">
        <v>7</v>
      </c>
      <c r="H2149" t="s">
        <v>54</v>
      </c>
      <c r="I2149" s="103"/>
    </row>
    <row r="2150" spans="1:9" x14ac:dyDescent="0.35">
      <c r="A2150" t="s">
        <v>978</v>
      </c>
      <c r="B2150" t="s">
        <v>51</v>
      </c>
      <c r="C2150" t="s">
        <v>37</v>
      </c>
      <c r="D2150" t="s">
        <v>40</v>
      </c>
      <c r="E2150" s="103">
        <v>3.6996184850402535E-2</v>
      </c>
      <c r="F2150" s="103">
        <v>677974</v>
      </c>
      <c r="G2150" s="103">
        <v>8</v>
      </c>
      <c r="H2150" t="s">
        <v>54</v>
      </c>
      <c r="I2150" s="103"/>
    </row>
    <row r="2151" spans="1:9" x14ac:dyDescent="0.35">
      <c r="A2151" t="s">
        <v>5853</v>
      </c>
      <c r="B2151" t="s">
        <v>51</v>
      </c>
      <c r="C2151" t="s">
        <v>37</v>
      </c>
      <c r="D2151" t="s">
        <v>5070</v>
      </c>
      <c r="E2151" s="103">
        <v>3.775641554603161E-2</v>
      </c>
      <c r="F2151" s="103">
        <v>677974</v>
      </c>
      <c r="G2151" s="103">
        <v>8</v>
      </c>
      <c r="H2151" t="s">
        <v>54</v>
      </c>
      <c r="I2151" s="103"/>
    </row>
    <row r="2152" spans="1:9" x14ac:dyDescent="0.35">
      <c r="A2152" t="s">
        <v>5854</v>
      </c>
      <c r="B2152" t="s">
        <v>51</v>
      </c>
      <c r="C2152" t="s">
        <v>37</v>
      </c>
      <c r="D2152" t="s">
        <v>5071</v>
      </c>
      <c r="E2152" s="103">
        <v>3.6996184850402535E-2</v>
      </c>
      <c r="F2152" s="103">
        <v>677974</v>
      </c>
      <c r="G2152" s="103">
        <v>8</v>
      </c>
      <c r="H2152" t="s">
        <v>54</v>
      </c>
      <c r="I2152" s="103"/>
    </row>
    <row r="2153" spans="1:9" x14ac:dyDescent="0.35">
      <c r="A2153" t="s">
        <v>5855</v>
      </c>
      <c r="B2153" t="s">
        <v>51</v>
      </c>
      <c r="C2153" t="s">
        <v>37</v>
      </c>
      <c r="D2153" t="s">
        <v>5072</v>
      </c>
      <c r="E2153" s="103">
        <v>3.7745363353158749E-2</v>
      </c>
      <c r="F2153" s="103">
        <v>677974</v>
      </c>
      <c r="G2153" s="103">
        <v>8</v>
      </c>
      <c r="H2153" t="s">
        <v>54</v>
      </c>
      <c r="I2153" s="103"/>
    </row>
    <row r="2154" spans="1:9" x14ac:dyDescent="0.35">
      <c r="A2154" t="s">
        <v>976</v>
      </c>
      <c r="B2154" t="s">
        <v>51</v>
      </c>
      <c r="C2154" t="s">
        <v>37</v>
      </c>
      <c r="D2154" t="s">
        <v>42</v>
      </c>
      <c r="E2154" s="103">
        <v>3.7665828627355118E-2</v>
      </c>
      <c r="F2154" s="103">
        <v>677974</v>
      </c>
      <c r="G2154" s="103">
        <v>8</v>
      </c>
      <c r="H2154" t="s">
        <v>54</v>
      </c>
      <c r="I2154" s="103"/>
    </row>
    <row r="2155" spans="1:9" x14ac:dyDescent="0.35">
      <c r="A2155" t="s">
        <v>2019</v>
      </c>
      <c r="B2155" t="s">
        <v>51</v>
      </c>
      <c r="C2155" t="s">
        <v>37</v>
      </c>
      <c r="D2155" t="s">
        <v>1767</v>
      </c>
      <c r="E2155" s="103">
        <v>3.7607323618972066E-2</v>
      </c>
      <c r="F2155" s="103">
        <v>677974</v>
      </c>
      <c r="G2155" s="103">
        <v>8</v>
      </c>
      <c r="H2155" t="s">
        <v>54</v>
      </c>
      <c r="I2155" s="103"/>
    </row>
    <row r="2156" spans="1:9" x14ac:dyDescent="0.35">
      <c r="A2156" t="s">
        <v>2020</v>
      </c>
      <c r="B2156" t="s">
        <v>51</v>
      </c>
      <c r="C2156" t="s">
        <v>37</v>
      </c>
      <c r="D2156" t="s">
        <v>1768</v>
      </c>
      <c r="E2156" s="103">
        <v>2.8869226671451871E-2</v>
      </c>
      <c r="F2156" s="103">
        <v>677974</v>
      </c>
      <c r="G2156" s="103">
        <v>8</v>
      </c>
      <c r="H2156" t="s">
        <v>54</v>
      </c>
      <c r="I2156" s="103"/>
    </row>
    <row r="2157" spans="1:9" x14ac:dyDescent="0.35">
      <c r="A2157" t="s">
        <v>977</v>
      </c>
      <c r="B2157" t="s">
        <v>51</v>
      </c>
      <c r="C2157" t="s">
        <v>37</v>
      </c>
      <c r="D2157" t="s">
        <v>340</v>
      </c>
      <c r="E2157" s="103">
        <v>3.5283072041187469E-2</v>
      </c>
      <c r="F2157" s="103">
        <v>677974</v>
      </c>
      <c r="G2157" s="103">
        <v>8</v>
      </c>
      <c r="H2157" t="s">
        <v>54</v>
      </c>
      <c r="I2157" s="103"/>
    </row>
    <row r="2158" spans="1:9" x14ac:dyDescent="0.35">
      <c r="A2158" t="s">
        <v>692</v>
      </c>
      <c r="B2158" t="s">
        <v>51</v>
      </c>
      <c r="C2158" t="s">
        <v>37</v>
      </c>
      <c r="D2158" t="s">
        <v>777</v>
      </c>
      <c r="E2158" s="103">
        <v>9.9365940746336645E-2</v>
      </c>
      <c r="F2158" s="103">
        <v>677974</v>
      </c>
      <c r="G2158" s="103">
        <v>8</v>
      </c>
      <c r="H2158" t="s">
        <v>54</v>
      </c>
      <c r="I2158" s="103"/>
    </row>
    <row r="2159" spans="1:9" x14ac:dyDescent="0.35">
      <c r="A2159" t="s">
        <v>693</v>
      </c>
      <c r="B2159" t="s">
        <v>51</v>
      </c>
      <c r="C2159" t="s">
        <v>37</v>
      </c>
      <c r="D2159" t="s">
        <v>776</v>
      </c>
      <c r="E2159" s="103">
        <v>0.24980698736932527</v>
      </c>
      <c r="F2159" s="103">
        <v>677974</v>
      </c>
      <c r="G2159" s="103">
        <v>8</v>
      </c>
      <c r="H2159" t="s">
        <v>54</v>
      </c>
      <c r="I2159" s="103"/>
    </row>
    <row r="2160" spans="1:9" x14ac:dyDescent="0.35">
      <c r="A2160" t="s">
        <v>981</v>
      </c>
      <c r="B2160" t="s">
        <v>51</v>
      </c>
      <c r="C2160" t="s">
        <v>38</v>
      </c>
      <c r="D2160" t="s">
        <v>40</v>
      </c>
      <c r="E2160" s="103">
        <v>1.6669688736647822E-3</v>
      </c>
      <c r="F2160" s="103">
        <v>677974</v>
      </c>
      <c r="G2160" s="103">
        <v>8</v>
      </c>
      <c r="H2160" t="s">
        <v>54</v>
      </c>
      <c r="I2160" s="103"/>
    </row>
    <row r="2161" spans="1:9" x14ac:dyDescent="0.35">
      <c r="A2161" t="s">
        <v>5856</v>
      </c>
      <c r="B2161" t="s">
        <v>51</v>
      </c>
      <c r="C2161" t="s">
        <v>38</v>
      </c>
      <c r="D2161" t="s">
        <v>5070</v>
      </c>
      <c r="E2161" s="103">
        <v>1.7106393307481905E-3</v>
      </c>
      <c r="F2161" s="103">
        <v>677974</v>
      </c>
      <c r="G2161" s="103">
        <v>8</v>
      </c>
      <c r="H2161" t="s">
        <v>54</v>
      </c>
      <c r="I2161" s="103"/>
    </row>
    <row r="2162" spans="1:9" x14ac:dyDescent="0.35">
      <c r="A2162" t="s">
        <v>5857</v>
      </c>
      <c r="B2162" t="s">
        <v>51</v>
      </c>
      <c r="C2162" t="s">
        <v>38</v>
      </c>
      <c r="D2162" t="s">
        <v>5071</v>
      </c>
      <c r="E2162" s="103">
        <v>1.6669688736647822E-3</v>
      </c>
      <c r="F2162" s="103">
        <v>677974</v>
      </c>
      <c r="G2162" s="103">
        <v>8</v>
      </c>
      <c r="H2162" t="s">
        <v>54</v>
      </c>
      <c r="I2162" s="103"/>
    </row>
    <row r="2163" spans="1:9" x14ac:dyDescent="0.35">
      <c r="A2163" t="s">
        <v>5858</v>
      </c>
      <c r="B2163" t="s">
        <v>51</v>
      </c>
      <c r="C2163" t="s">
        <v>38</v>
      </c>
      <c r="D2163" t="s">
        <v>5072</v>
      </c>
      <c r="E2163" s="103">
        <v>1.7101083473317496E-3</v>
      </c>
      <c r="F2163" s="103">
        <v>677974</v>
      </c>
      <c r="G2163" s="103">
        <v>8</v>
      </c>
      <c r="H2163" t="s">
        <v>54</v>
      </c>
      <c r="I2163" s="103"/>
    </row>
    <row r="2164" spans="1:9" x14ac:dyDescent="0.35">
      <c r="A2164" t="s">
        <v>979</v>
      </c>
      <c r="B2164" t="s">
        <v>51</v>
      </c>
      <c r="C2164" t="s">
        <v>38</v>
      </c>
      <c r="D2164" t="s">
        <v>42</v>
      </c>
      <c r="E2164" s="103">
        <v>1.7105372335801735E-3</v>
      </c>
      <c r="F2164" s="103">
        <v>677974</v>
      </c>
      <c r="G2164" s="103">
        <v>8</v>
      </c>
      <c r="H2164" t="s">
        <v>54</v>
      </c>
      <c r="I2164" s="103"/>
    </row>
    <row r="2165" spans="1:9" x14ac:dyDescent="0.35">
      <c r="A2165" t="s">
        <v>2021</v>
      </c>
      <c r="B2165" t="s">
        <v>51</v>
      </c>
      <c r="C2165" t="s">
        <v>38</v>
      </c>
      <c r="D2165" t="s">
        <v>1767</v>
      </c>
      <c r="E2165" s="103">
        <v>1.7083656747335001E-3</v>
      </c>
      <c r="F2165" s="103">
        <v>677974</v>
      </c>
      <c r="G2165" s="103">
        <v>8</v>
      </c>
      <c r="H2165" t="s">
        <v>54</v>
      </c>
      <c r="I2165" s="103"/>
    </row>
    <row r="2166" spans="1:9" x14ac:dyDescent="0.35">
      <c r="A2166" t="s">
        <v>2022</v>
      </c>
      <c r="B2166" t="s">
        <v>51</v>
      </c>
      <c r="C2166" t="s">
        <v>38</v>
      </c>
      <c r="D2166" t="s">
        <v>1768</v>
      </c>
      <c r="E2166" s="103">
        <v>1.4758796861707173E-3</v>
      </c>
      <c r="F2166" s="103">
        <v>677974</v>
      </c>
      <c r="G2166" s="103">
        <v>8</v>
      </c>
      <c r="H2166" t="s">
        <v>54</v>
      </c>
      <c r="I2166" s="103"/>
    </row>
    <row r="2167" spans="1:9" x14ac:dyDescent="0.35">
      <c r="A2167" t="s">
        <v>980</v>
      </c>
      <c r="B2167" t="s">
        <v>51</v>
      </c>
      <c r="C2167" t="s">
        <v>38</v>
      </c>
      <c r="D2167" t="s">
        <v>340</v>
      </c>
      <c r="E2167" s="103">
        <v>1.5050853637090991E-3</v>
      </c>
      <c r="F2167" s="103">
        <v>677974</v>
      </c>
      <c r="G2167" s="103">
        <v>8</v>
      </c>
      <c r="H2167" t="s">
        <v>54</v>
      </c>
      <c r="I2167" s="103"/>
    </row>
    <row r="2168" spans="1:9" x14ac:dyDescent="0.35">
      <c r="A2168" t="s">
        <v>694</v>
      </c>
      <c r="B2168" t="s">
        <v>51</v>
      </c>
      <c r="C2168" t="s">
        <v>38</v>
      </c>
      <c r="D2168" t="s">
        <v>777</v>
      </c>
      <c r="E2168" s="103">
        <v>4.7212900047350383E-3</v>
      </c>
      <c r="F2168" s="103">
        <v>677974</v>
      </c>
      <c r="G2168" s="103">
        <v>8</v>
      </c>
      <c r="H2168" t="s">
        <v>54</v>
      </c>
      <c r="I2168" s="103"/>
    </row>
    <row r="2169" spans="1:9" x14ac:dyDescent="0.35">
      <c r="A2169" t="s">
        <v>695</v>
      </c>
      <c r="B2169" t="s">
        <v>51</v>
      </c>
      <c r="C2169" t="s">
        <v>38</v>
      </c>
      <c r="D2169" t="s">
        <v>776</v>
      </c>
      <c r="E2169" s="103">
        <v>1.1488497070319782E-2</v>
      </c>
      <c r="F2169" s="103">
        <v>677974</v>
      </c>
      <c r="G2169" s="103">
        <v>8</v>
      </c>
      <c r="H2169" t="s">
        <v>54</v>
      </c>
      <c r="I2169" s="103"/>
    </row>
    <row r="2170" spans="1:9" x14ac:dyDescent="0.35">
      <c r="A2170" t="s">
        <v>984</v>
      </c>
      <c r="B2170" t="s">
        <v>51</v>
      </c>
      <c r="C2170" t="s">
        <v>39</v>
      </c>
      <c r="D2170" t="s">
        <v>40</v>
      </c>
      <c r="E2170" s="103">
        <v>4.3334450858199247E-5</v>
      </c>
      <c r="F2170" s="103">
        <v>677974</v>
      </c>
      <c r="G2170" s="103">
        <v>8</v>
      </c>
      <c r="H2170" t="s">
        <v>54</v>
      </c>
      <c r="I2170" s="103"/>
    </row>
    <row r="2171" spans="1:9" x14ac:dyDescent="0.35">
      <c r="A2171" t="s">
        <v>5859</v>
      </c>
      <c r="B2171" t="s">
        <v>51</v>
      </c>
      <c r="C2171" t="s">
        <v>39</v>
      </c>
      <c r="D2171" t="s">
        <v>5070</v>
      </c>
      <c r="E2171" s="103">
        <v>4.454500925426237E-5</v>
      </c>
      <c r="F2171" s="103">
        <v>677974</v>
      </c>
      <c r="G2171" s="103">
        <v>8</v>
      </c>
      <c r="H2171" t="s">
        <v>54</v>
      </c>
      <c r="I2171" s="103"/>
    </row>
    <row r="2172" spans="1:9" x14ac:dyDescent="0.35">
      <c r="A2172" t="s">
        <v>5860</v>
      </c>
      <c r="B2172" t="s">
        <v>51</v>
      </c>
      <c r="C2172" t="s">
        <v>39</v>
      </c>
      <c r="D2172" t="s">
        <v>5071</v>
      </c>
      <c r="E2172" s="103">
        <v>4.3334450858199247E-5</v>
      </c>
      <c r="F2172" s="103">
        <v>677974</v>
      </c>
      <c r="G2172" s="103">
        <v>8</v>
      </c>
      <c r="H2172" t="s">
        <v>54</v>
      </c>
      <c r="I2172" s="103"/>
    </row>
    <row r="2173" spans="1:9" x14ac:dyDescent="0.35">
      <c r="A2173" t="s">
        <v>5861</v>
      </c>
      <c r="B2173" t="s">
        <v>51</v>
      </c>
      <c r="C2173" t="s">
        <v>39</v>
      </c>
      <c r="D2173" t="s">
        <v>5072</v>
      </c>
      <c r="E2173" s="103">
        <v>4.454500925426237E-5</v>
      </c>
      <c r="F2173" s="103">
        <v>677974</v>
      </c>
      <c r="G2173" s="103">
        <v>8</v>
      </c>
      <c r="H2173" t="s">
        <v>54</v>
      </c>
      <c r="I2173" s="103"/>
    </row>
    <row r="2174" spans="1:9" x14ac:dyDescent="0.35">
      <c r="A2174" t="s">
        <v>982</v>
      </c>
      <c r="B2174" t="s">
        <v>51</v>
      </c>
      <c r="C2174" t="s">
        <v>39</v>
      </c>
      <c r="D2174" t="s">
        <v>42</v>
      </c>
      <c r="E2174" s="103">
        <v>4.454500925426237E-5</v>
      </c>
      <c r="F2174" s="103">
        <v>677974</v>
      </c>
      <c r="G2174" s="103">
        <v>8</v>
      </c>
      <c r="H2174" t="s">
        <v>54</v>
      </c>
      <c r="I2174" s="103"/>
    </row>
    <row r="2175" spans="1:9" x14ac:dyDescent="0.35">
      <c r="A2175" t="s">
        <v>2023</v>
      </c>
      <c r="B2175" t="s">
        <v>51</v>
      </c>
      <c r="C2175" t="s">
        <v>39</v>
      </c>
      <c r="D2175" t="s">
        <v>1767</v>
      </c>
      <c r="E2175" s="103">
        <v>4.454500925426237E-5</v>
      </c>
      <c r="F2175" s="103">
        <v>677974</v>
      </c>
      <c r="G2175" s="103">
        <v>8</v>
      </c>
      <c r="H2175" t="s">
        <v>54</v>
      </c>
      <c r="I2175" s="103"/>
    </row>
    <row r="2176" spans="1:9" x14ac:dyDescent="0.35">
      <c r="A2176" t="s">
        <v>2024</v>
      </c>
      <c r="B2176" t="s">
        <v>51</v>
      </c>
      <c r="C2176" t="s">
        <v>39</v>
      </c>
      <c r="D2176" t="s">
        <v>1768</v>
      </c>
      <c r="E2176" s="103">
        <v>3.1678288831818337E-5</v>
      </c>
      <c r="F2176" s="103">
        <v>677974</v>
      </c>
      <c r="G2176" s="103">
        <v>8</v>
      </c>
      <c r="H2176" t="s">
        <v>54</v>
      </c>
      <c r="I2176" s="103"/>
    </row>
    <row r="2177" spans="1:9" x14ac:dyDescent="0.35">
      <c r="A2177" t="s">
        <v>983</v>
      </c>
      <c r="B2177" t="s">
        <v>51</v>
      </c>
      <c r="C2177" t="s">
        <v>39</v>
      </c>
      <c r="D2177" t="s">
        <v>340</v>
      </c>
      <c r="E2177" s="103">
        <v>4.2469609262114178E-5</v>
      </c>
      <c r="F2177" s="103">
        <v>677974</v>
      </c>
      <c r="G2177" s="103">
        <v>8</v>
      </c>
      <c r="H2177" t="s">
        <v>54</v>
      </c>
      <c r="I2177" s="103"/>
    </row>
    <row r="2178" spans="1:9" x14ac:dyDescent="0.35">
      <c r="A2178" t="s">
        <v>696</v>
      </c>
      <c r="B2178" t="s">
        <v>51</v>
      </c>
      <c r="C2178" t="s">
        <v>39</v>
      </c>
      <c r="D2178" t="s">
        <v>777</v>
      </c>
      <c r="E2178" s="103">
        <v>1.6828447325586415E-4</v>
      </c>
      <c r="F2178" s="103">
        <v>677974</v>
      </c>
      <c r="G2178" s="103">
        <v>8</v>
      </c>
      <c r="H2178" t="s">
        <v>54</v>
      </c>
      <c r="I2178" s="103"/>
    </row>
    <row r="2179" spans="1:9" x14ac:dyDescent="0.35">
      <c r="A2179" t="s">
        <v>697</v>
      </c>
      <c r="B2179" t="s">
        <v>51</v>
      </c>
      <c r="C2179" t="s">
        <v>39</v>
      </c>
      <c r="D2179" t="s">
        <v>776</v>
      </c>
      <c r="E2179" s="103">
        <v>3.5022200529222187E-4</v>
      </c>
      <c r="F2179" s="103">
        <v>677974</v>
      </c>
      <c r="G2179" s="103">
        <v>8</v>
      </c>
      <c r="H2179" t="s">
        <v>54</v>
      </c>
      <c r="I2179" s="103"/>
    </row>
    <row r="2180" spans="1:9" x14ac:dyDescent="0.35">
      <c r="A2180" t="s">
        <v>2745</v>
      </c>
      <c r="B2180" t="s">
        <v>51</v>
      </c>
      <c r="C2180" t="s">
        <v>2588</v>
      </c>
      <c r="D2180" t="s">
        <v>40</v>
      </c>
      <c r="E2180" s="103">
        <v>2.2769670629748973E-4</v>
      </c>
      <c r="F2180" s="103">
        <v>677974</v>
      </c>
      <c r="G2180" s="103">
        <v>8</v>
      </c>
      <c r="H2180" t="s">
        <v>54</v>
      </c>
      <c r="I2180" s="103"/>
    </row>
    <row r="2181" spans="1:9" x14ac:dyDescent="0.35">
      <c r="A2181" t="s">
        <v>5862</v>
      </c>
      <c r="B2181" t="s">
        <v>51</v>
      </c>
      <c r="C2181" t="s">
        <v>2588</v>
      </c>
      <c r="D2181" t="s">
        <v>5070</v>
      </c>
      <c r="E2181" s="103">
        <v>2.3903471973902215E-4</v>
      </c>
      <c r="F2181" s="103">
        <v>677974</v>
      </c>
      <c r="G2181" s="103">
        <v>8</v>
      </c>
      <c r="H2181" t="s">
        <v>54</v>
      </c>
      <c r="I2181" s="103"/>
    </row>
    <row r="2182" spans="1:9" x14ac:dyDescent="0.35">
      <c r="A2182" t="s">
        <v>5863</v>
      </c>
      <c r="B2182" t="s">
        <v>51</v>
      </c>
      <c r="C2182" t="s">
        <v>2588</v>
      </c>
      <c r="D2182" t="s">
        <v>5071</v>
      </c>
      <c r="E2182" s="103">
        <v>2.2769670629748973E-4</v>
      </c>
      <c r="F2182" s="103">
        <v>677974</v>
      </c>
      <c r="G2182" s="103">
        <v>8</v>
      </c>
      <c r="H2182" t="s">
        <v>54</v>
      </c>
      <c r="I2182" s="103"/>
    </row>
    <row r="2183" spans="1:9" x14ac:dyDescent="0.35">
      <c r="A2183" t="s">
        <v>5864</v>
      </c>
      <c r="B2183" t="s">
        <v>51</v>
      </c>
      <c r="C2183" t="s">
        <v>2588</v>
      </c>
      <c r="D2183" t="s">
        <v>5072</v>
      </c>
      <c r="E2183" s="103">
        <v>2.3849808281519344E-4</v>
      </c>
      <c r="F2183" s="103">
        <v>677974</v>
      </c>
      <c r="G2183" s="103">
        <v>8</v>
      </c>
      <c r="H2183" t="s">
        <v>54</v>
      </c>
      <c r="I2183" s="103"/>
    </row>
    <row r="2184" spans="1:9" x14ac:dyDescent="0.35">
      <c r="A2184" t="s">
        <v>2746</v>
      </c>
      <c r="B2184" t="s">
        <v>51</v>
      </c>
      <c r="C2184" t="s">
        <v>2588</v>
      </c>
      <c r="D2184" t="s">
        <v>42</v>
      </c>
      <c r="E2184" s="103">
        <v>2.3789828675677168E-4</v>
      </c>
      <c r="F2184" s="103">
        <v>677974</v>
      </c>
      <c r="G2184" s="103">
        <v>8</v>
      </c>
      <c r="H2184" t="s">
        <v>54</v>
      </c>
      <c r="I2184" s="103"/>
    </row>
    <row r="2185" spans="1:9" x14ac:dyDescent="0.35">
      <c r="A2185" t="s">
        <v>2747</v>
      </c>
      <c r="B2185" t="s">
        <v>51</v>
      </c>
      <c r="C2185" t="s">
        <v>2588</v>
      </c>
      <c r="D2185" t="s">
        <v>1767</v>
      </c>
      <c r="E2185" s="103">
        <v>2.3645967645778359E-4</v>
      </c>
      <c r="F2185" s="103">
        <v>677974</v>
      </c>
      <c r="G2185" s="103">
        <v>8</v>
      </c>
      <c r="H2185" t="s">
        <v>54</v>
      </c>
      <c r="I2185" s="103"/>
    </row>
    <row r="2186" spans="1:9" x14ac:dyDescent="0.35">
      <c r="A2186" t="s">
        <v>2748</v>
      </c>
      <c r="B2186" t="s">
        <v>51</v>
      </c>
      <c r="C2186" t="s">
        <v>2588</v>
      </c>
      <c r="D2186" t="s">
        <v>1768</v>
      </c>
      <c r="E2186" s="103">
        <v>1.6484368979862525E-4</v>
      </c>
      <c r="F2186" s="103">
        <v>677974</v>
      </c>
      <c r="G2186" s="103">
        <v>8</v>
      </c>
      <c r="H2186" t="s">
        <v>54</v>
      </c>
      <c r="I2186" s="103"/>
    </row>
    <row r="2187" spans="1:9" x14ac:dyDescent="0.35">
      <c r="A2187" t="s">
        <v>2749</v>
      </c>
      <c r="B2187" t="s">
        <v>51</v>
      </c>
      <c r="C2187" t="s">
        <v>2588</v>
      </c>
      <c r="D2187" t="s">
        <v>340</v>
      </c>
      <c r="E2187" s="103">
        <v>2.3457837754883024E-4</v>
      </c>
      <c r="F2187" s="103">
        <v>677974</v>
      </c>
      <c r="G2187" s="103">
        <v>8</v>
      </c>
      <c r="H2187" t="s">
        <v>54</v>
      </c>
      <c r="I2187" s="103"/>
    </row>
    <row r="2188" spans="1:9" x14ac:dyDescent="0.35">
      <c r="A2188" t="s">
        <v>2750</v>
      </c>
      <c r="B2188" t="s">
        <v>51</v>
      </c>
      <c r="C2188" t="s">
        <v>2588</v>
      </c>
      <c r="D2188" t="s">
        <v>777</v>
      </c>
      <c r="E2188" s="103">
        <v>6.3812838514678367E-4</v>
      </c>
      <c r="F2188" s="103">
        <v>677974</v>
      </c>
      <c r="G2188" s="103">
        <v>8</v>
      </c>
      <c r="H2188" t="s">
        <v>54</v>
      </c>
      <c r="I2188" s="103"/>
    </row>
    <row r="2189" spans="1:9" x14ac:dyDescent="0.35">
      <c r="A2189" t="s">
        <v>2751</v>
      </c>
      <c r="B2189" t="s">
        <v>51</v>
      </c>
      <c r="C2189" t="s">
        <v>2588</v>
      </c>
      <c r="D2189" t="s">
        <v>776</v>
      </c>
      <c r="E2189" s="103">
        <v>1.5375471046912836E-3</v>
      </c>
      <c r="F2189" s="103">
        <v>677974</v>
      </c>
      <c r="G2189" s="103">
        <v>8</v>
      </c>
      <c r="H2189" t="s">
        <v>54</v>
      </c>
      <c r="I2189" s="103"/>
    </row>
    <row r="2190" spans="1:9" x14ac:dyDescent="0.35">
      <c r="A2190" t="s">
        <v>2752</v>
      </c>
      <c r="B2190" t="s">
        <v>51</v>
      </c>
      <c r="C2190" t="s">
        <v>2589</v>
      </c>
      <c r="D2190" t="s">
        <v>40</v>
      </c>
      <c r="E2190" s="103">
        <v>2.5316495585219019E-3</v>
      </c>
      <c r="F2190" s="103">
        <v>677974</v>
      </c>
      <c r="G2190" s="103">
        <v>8</v>
      </c>
      <c r="H2190" t="s">
        <v>54</v>
      </c>
      <c r="I2190" s="103"/>
    </row>
    <row r="2191" spans="1:9" x14ac:dyDescent="0.35">
      <c r="A2191" t="s">
        <v>5865</v>
      </c>
      <c r="B2191" t="s">
        <v>51</v>
      </c>
      <c r="C2191" t="s">
        <v>2589</v>
      </c>
      <c r="D2191" t="s">
        <v>5070</v>
      </c>
      <c r="E2191" s="103">
        <v>2.6272575268056434E-3</v>
      </c>
      <c r="F2191" s="103">
        <v>677974</v>
      </c>
      <c r="G2191" s="103">
        <v>8</v>
      </c>
      <c r="H2191" t="s">
        <v>54</v>
      </c>
      <c r="I2191" s="103"/>
    </row>
    <row r="2192" spans="1:9" x14ac:dyDescent="0.35">
      <c r="A2192" t="s">
        <v>5866</v>
      </c>
      <c r="B2192" t="s">
        <v>51</v>
      </c>
      <c r="C2192" t="s">
        <v>2589</v>
      </c>
      <c r="D2192" t="s">
        <v>5071</v>
      </c>
      <c r="E2192" s="103">
        <v>2.5316495585219019E-3</v>
      </c>
      <c r="F2192" s="103">
        <v>677974</v>
      </c>
      <c r="G2192" s="103">
        <v>8</v>
      </c>
      <c r="H2192" t="s">
        <v>54</v>
      </c>
      <c r="I2192" s="103"/>
    </row>
    <row r="2193" spans="1:9" x14ac:dyDescent="0.35">
      <c r="A2193" t="s">
        <v>5867</v>
      </c>
      <c r="B2193" t="s">
        <v>51</v>
      </c>
      <c r="C2193" t="s">
        <v>2589</v>
      </c>
      <c r="D2193" t="s">
        <v>5072</v>
      </c>
      <c r="E2193" s="103">
        <v>2.6251694450771636E-3</v>
      </c>
      <c r="F2193" s="103">
        <v>677974</v>
      </c>
      <c r="G2193" s="103">
        <v>8</v>
      </c>
      <c r="H2193" t="s">
        <v>54</v>
      </c>
      <c r="I2193" s="103"/>
    </row>
    <row r="2194" spans="1:9" x14ac:dyDescent="0.35">
      <c r="A2194" t="s">
        <v>2753</v>
      </c>
      <c r="B2194" t="s">
        <v>51</v>
      </c>
      <c r="C2194" t="s">
        <v>2589</v>
      </c>
      <c r="D2194" t="s">
        <v>42</v>
      </c>
      <c r="E2194" s="103">
        <v>2.6194932730974662E-3</v>
      </c>
      <c r="F2194" s="103">
        <v>677974</v>
      </c>
      <c r="G2194" s="103">
        <v>8</v>
      </c>
      <c r="H2194" t="s">
        <v>54</v>
      </c>
      <c r="I2194" s="103"/>
    </row>
    <row r="2195" spans="1:9" x14ac:dyDescent="0.35">
      <c r="A2195" t="s">
        <v>2754</v>
      </c>
      <c r="B2195" t="s">
        <v>51</v>
      </c>
      <c r="C2195" t="s">
        <v>2589</v>
      </c>
      <c r="D2195" t="s">
        <v>1767</v>
      </c>
      <c r="E2195" s="103">
        <v>2.5948444203139891E-3</v>
      </c>
      <c r="F2195" s="103">
        <v>677974</v>
      </c>
      <c r="G2195" s="103">
        <v>8</v>
      </c>
      <c r="H2195" t="s">
        <v>54</v>
      </c>
      <c r="I2195" s="103"/>
    </row>
    <row r="2196" spans="1:9" x14ac:dyDescent="0.35">
      <c r="A2196" t="s">
        <v>2755</v>
      </c>
      <c r="B2196" t="s">
        <v>51</v>
      </c>
      <c r="C2196" t="s">
        <v>2589</v>
      </c>
      <c r="D2196" t="s">
        <v>1768</v>
      </c>
      <c r="E2196" s="103">
        <v>1.662234726279508E-3</v>
      </c>
      <c r="F2196" s="103">
        <v>677974</v>
      </c>
      <c r="G2196" s="103">
        <v>8</v>
      </c>
      <c r="H2196" t="s">
        <v>54</v>
      </c>
      <c r="I2196" s="103"/>
    </row>
    <row r="2197" spans="1:9" x14ac:dyDescent="0.35">
      <c r="A2197" t="s">
        <v>2756</v>
      </c>
      <c r="B2197" t="s">
        <v>51</v>
      </c>
      <c r="C2197" t="s">
        <v>2589</v>
      </c>
      <c r="D2197" t="s">
        <v>340</v>
      </c>
      <c r="E2197" s="103">
        <v>2.5909088394971474E-3</v>
      </c>
      <c r="F2197" s="103">
        <v>677974</v>
      </c>
      <c r="G2197" s="103">
        <v>8</v>
      </c>
      <c r="H2197" t="s">
        <v>54</v>
      </c>
      <c r="I2197" s="103"/>
    </row>
    <row r="2198" spans="1:9" x14ac:dyDescent="0.35">
      <c r="A2198" t="s">
        <v>2757</v>
      </c>
      <c r="B2198" t="s">
        <v>51</v>
      </c>
      <c r="C2198" t="s">
        <v>2589</v>
      </c>
      <c r="D2198" t="s">
        <v>777</v>
      </c>
      <c r="E2198" s="103">
        <v>6.2021873632949181E-3</v>
      </c>
      <c r="F2198" s="103">
        <v>677974</v>
      </c>
      <c r="G2198" s="103">
        <v>8</v>
      </c>
      <c r="H2198" t="s">
        <v>54</v>
      </c>
      <c r="I2198" s="103"/>
    </row>
    <row r="2199" spans="1:9" x14ac:dyDescent="0.35">
      <c r="A2199" t="s">
        <v>2758</v>
      </c>
      <c r="B2199" t="s">
        <v>51</v>
      </c>
      <c r="C2199" t="s">
        <v>2589</v>
      </c>
      <c r="D2199" t="s">
        <v>776</v>
      </c>
      <c r="E2199" s="103">
        <v>1.6634769639469922E-2</v>
      </c>
      <c r="F2199" s="103">
        <v>677974</v>
      </c>
      <c r="G2199" s="103">
        <v>8</v>
      </c>
      <c r="H2199" t="s">
        <v>54</v>
      </c>
      <c r="I2199" s="103"/>
    </row>
    <row r="2200" spans="1:9" x14ac:dyDescent="0.35">
      <c r="A2200" t="s">
        <v>2738</v>
      </c>
      <c r="B2200" t="s">
        <v>51</v>
      </c>
      <c r="C2200" t="s">
        <v>2590</v>
      </c>
      <c r="D2200" t="s">
        <v>40</v>
      </c>
      <c r="E2200" s="103">
        <v>3.1651134179424007E-5</v>
      </c>
      <c r="F2200" s="103">
        <v>677974</v>
      </c>
      <c r="G2200" s="103">
        <v>8</v>
      </c>
      <c r="H2200" t="s">
        <v>54</v>
      </c>
      <c r="I2200" s="103"/>
    </row>
    <row r="2201" spans="1:9" x14ac:dyDescent="0.35">
      <c r="A2201" t="s">
        <v>5868</v>
      </c>
      <c r="B2201" t="s">
        <v>51</v>
      </c>
      <c r="C2201" t="s">
        <v>2590</v>
      </c>
      <c r="D2201" t="s">
        <v>5070</v>
      </c>
      <c r="E2201" s="103">
        <v>3.1651134179424007E-5</v>
      </c>
      <c r="F2201" s="103">
        <v>677974</v>
      </c>
      <c r="G2201" s="103">
        <v>8</v>
      </c>
      <c r="H2201" t="s">
        <v>54</v>
      </c>
      <c r="I2201" s="103"/>
    </row>
    <row r="2202" spans="1:9" x14ac:dyDescent="0.35">
      <c r="A2202" t="s">
        <v>5869</v>
      </c>
      <c r="B2202" t="s">
        <v>51</v>
      </c>
      <c r="C2202" t="s">
        <v>2590</v>
      </c>
      <c r="D2202" t="s">
        <v>5071</v>
      </c>
      <c r="E2202" s="103">
        <v>3.1651134179424007E-5</v>
      </c>
      <c r="F2202" s="103">
        <v>677974</v>
      </c>
      <c r="G2202" s="103">
        <v>8</v>
      </c>
      <c r="H2202" t="s">
        <v>54</v>
      </c>
      <c r="I2202" s="103"/>
    </row>
    <row r="2203" spans="1:9" x14ac:dyDescent="0.35">
      <c r="A2203" t="s">
        <v>5870</v>
      </c>
      <c r="B2203" t="s">
        <v>51</v>
      </c>
      <c r="C2203" t="s">
        <v>2590</v>
      </c>
      <c r="D2203" t="s">
        <v>5072</v>
      </c>
      <c r="E2203" s="103">
        <v>3.1651134179424007E-5</v>
      </c>
      <c r="F2203" s="103">
        <v>677974</v>
      </c>
      <c r="G2203" s="103">
        <v>8</v>
      </c>
      <c r="H2203" t="s">
        <v>54</v>
      </c>
      <c r="I2203" s="103"/>
    </row>
    <row r="2204" spans="1:9" x14ac:dyDescent="0.35">
      <c r="A2204" t="s">
        <v>2739</v>
      </c>
      <c r="B2204" t="s">
        <v>51</v>
      </c>
      <c r="C2204" t="s">
        <v>2590</v>
      </c>
      <c r="D2204" t="s">
        <v>42</v>
      </c>
      <c r="E2204" s="103">
        <v>3.1651134179424007E-5</v>
      </c>
      <c r="F2204" s="103">
        <v>677974</v>
      </c>
      <c r="G2204" s="103">
        <v>8</v>
      </c>
      <c r="H2204" t="s">
        <v>54</v>
      </c>
      <c r="I2204" s="103"/>
    </row>
    <row r="2205" spans="1:9" x14ac:dyDescent="0.35">
      <c r="A2205" t="s">
        <v>2740</v>
      </c>
      <c r="B2205" t="s">
        <v>51</v>
      </c>
      <c r="C2205" t="s">
        <v>2590</v>
      </c>
      <c r="D2205" t="s">
        <v>1767</v>
      </c>
      <c r="E2205" s="103">
        <v>3.1228121407561501E-5</v>
      </c>
      <c r="F2205" s="103">
        <v>677974</v>
      </c>
      <c r="G2205" s="103">
        <v>8</v>
      </c>
      <c r="H2205" t="s">
        <v>54</v>
      </c>
      <c r="I2205" s="103"/>
    </row>
    <row r="2206" spans="1:9" x14ac:dyDescent="0.35">
      <c r="A2206" t="s">
        <v>2741</v>
      </c>
      <c r="B2206" t="s">
        <v>51</v>
      </c>
      <c r="C2206" t="s">
        <v>2590</v>
      </c>
      <c r="D2206" t="s">
        <v>1768</v>
      </c>
      <c r="E2206" s="103">
        <v>2.1383696529304664E-5</v>
      </c>
      <c r="F2206" s="103">
        <v>677974</v>
      </c>
      <c r="G2206" s="103">
        <v>8</v>
      </c>
      <c r="H2206" t="s">
        <v>54</v>
      </c>
      <c r="I2206" s="103"/>
    </row>
    <row r="2207" spans="1:9" x14ac:dyDescent="0.35">
      <c r="A2207" t="s">
        <v>2742</v>
      </c>
      <c r="B2207" t="s">
        <v>51</v>
      </c>
      <c r="C2207" t="s">
        <v>2590</v>
      </c>
      <c r="D2207" t="s">
        <v>340</v>
      </c>
      <c r="E2207" s="103">
        <v>3.1651134179424007E-5</v>
      </c>
      <c r="F2207" s="103">
        <v>677974</v>
      </c>
      <c r="G2207" s="103">
        <v>8</v>
      </c>
      <c r="H2207" t="s">
        <v>54</v>
      </c>
      <c r="I2207" s="103"/>
    </row>
    <row r="2208" spans="1:9" x14ac:dyDescent="0.35">
      <c r="A2208" t="s">
        <v>2743</v>
      </c>
      <c r="B2208" t="s">
        <v>51</v>
      </c>
      <c r="C2208" t="s">
        <v>2590</v>
      </c>
      <c r="D2208" t="s">
        <v>777</v>
      </c>
      <c r="E2208" s="103">
        <v>7.3590871140026697E-5</v>
      </c>
      <c r="F2208" s="103">
        <v>677974</v>
      </c>
      <c r="G2208" s="103">
        <v>8</v>
      </c>
      <c r="H2208" t="s">
        <v>54</v>
      </c>
      <c r="I2208" s="103"/>
    </row>
    <row r="2209" spans="1:9" x14ac:dyDescent="0.35">
      <c r="A2209" t="s">
        <v>2744</v>
      </c>
      <c r="B2209" t="s">
        <v>51</v>
      </c>
      <c r="C2209" t="s">
        <v>2590</v>
      </c>
      <c r="D2209" t="s">
        <v>776</v>
      </c>
      <c r="E2209" s="103">
        <v>1.9737668620380399E-4</v>
      </c>
      <c r="F2209" s="103">
        <v>677974</v>
      </c>
      <c r="G2209" s="103">
        <v>8</v>
      </c>
      <c r="H2209" t="s">
        <v>54</v>
      </c>
      <c r="I2209" s="103"/>
    </row>
    <row r="2210" spans="1:9" x14ac:dyDescent="0.35">
      <c r="A2210" t="s">
        <v>3463</v>
      </c>
      <c r="B2210" t="s">
        <v>51</v>
      </c>
      <c r="C2210" t="s">
        <v>3119</v>
      </c>
      <c r="D2210" t="s">
        <v>40</v>
      </c>
      <c r="E2210" s="103">
        <v>0</v>
      </c>
      <c r="F2210" s="103">
        <v>677974</v>
      </c>
      <c r="G2210" s="103">
        <v>8</v>
      </c>
      <c r="H2210" t="s">
        <v>54</v>
      </c>
      <c r="I2210" s="103"/>
    </row>
    <row r="2211" spans="1:9" x14ac:dyDescent="0.35">
      <c r="A2211" t="s">
        <v>5874</v>
      </c>
      <c r="B2211" t="s">
        <v>51</v>
      </c>
      <c r="C2211" t="s">
        <v>3119</v>
      </c>
      <c r="D2211" t="s">
        <v>5070</v>
      </c>
      <c r="E2211" s="103">
        <v>0</v>
      </c>
      <c r="F2211" s="103">
        <v>677974</v>
      </c>
      <c r="G2211" s="103">
        <v>8</v>
      </c>
      <c r="H2211" t="s">
        <v>54</v>
      </c>
      <c r="I2211" s="103"/>
    </row>
    <row r="2212" spans="1:9" x14ac:dyDescent="0.35">
      <c r="A2212" t="s">
        <v>5875</v>
      </c>
      <c r="B2212" t="s">
        <v>51</v>
      </c>
      <c r="C2212" t="s">
        <v>3119</v>
      </c>
      <c r="D2212" t="s">
        <v>5071</v>
      </c>
      <c r="E2212" s="103">
        <v>0</v>
      </c>
      <c r="F2212" s="103">
        <v>677974</v>
      </c>
      <c r="G2212" s="103">
        <v>8</v>
      </c>
      <c r="H2212" t="s">
        <v>54</v>
      </c>
      <c r="I2212" s="103"/>
    </row>
    <row r="2213" spans="1:9" x14ac:dyDescent="0.35">
      <c r="A2213" t="s">
        <v>5876</v>
      </c>
      <c r="B2213" t="s">
        <v>51</v>
      </c>
      <c r="C2213" t="s">
        <v>3119</v>
      </c>
      <c r="D2213" t="s">
        <v>5072</v>
      </c>
      <c r="E2213" s="103">
        <v>0</v>
      </c>
      <c r="F2213" s="103">
        <v>677974</v>
      </c>
      <c r="G2213" s="103">
        <v>8</v>
      </c>
      <c r="H2213" t="s">
        <v>54</v>
      </c>
      <c r="I2213" s="103"/>
    </row>
    <row r="2214" spans="1:9" x14ac:dyDescent="0.35">
      <c r="A2214" t="s">
        <v>3464</v>
      </c>
      <c r="B2214" t="s">
        <v>51</v>
      </c>
      <c r="C2214" t="s">
        <v>3119</v>
      </c>
      <c r="D2214" t="s">
        <v>42</v>
      </c>
      <c r="E2214" s="103">
        <v>0</v>
      </c>
      <c r="F2214" s="103">
        <v>677974</v>
      </c>
      <c r="G2214" s="103">
        <v>8</v>
      </c>
      <c r="H2214" t="s">
        <v>54</v>
      </c>
      <c r="I2214" s="103"/>
    </row>
    <row r="2215" spans="1:9" x14ac:dyDescent="0.35">
      <c r="A2215" t="s">
        <v>3465</v>
      </c>
      <c r="B2215" t="s">
        <v>51</v>
      </c>
      <c r="C2215" t="s">
        <v>3119</v>
      </c>
      <c r="D2215" t="s">
        <v>1767</v>
      </c>
      <c r="E2215" s="103">
        <v>0</v>
      </c>
      <c r="F2215" s="103">
        <v>677974</v>
      </c>
      <c r="G2215" s="103">
        <v>8</v>
      </c>
      <c r="H2215" t="s">
        <v>54</v>
      </c>
      <c r="I2215" s="103"/>
    </row>
    <row r="2216" spans="1:9" x14ac:dyDescent="0.35">
      <c r="A2216" t="s">
        <v>3466</v>
      </c>
      <c r="B2216" t="s">
        <v>51</v>
      </c>
      <c r="C2216" t="s">
        <v>3119</v>
      </c>
      <c r="D2216" t="s">
        <v>1768</v>
      </c>
      <c r="E2216" s="103">
        <v>0</v>
      </c>
      <c r="F2216" s="103">
        <v>677974</v>
      </c>
      <c r="G2216" s="103">
        <v>8</v>
      </c>
      <c r="H2216" t="s">
        <v>54</v>
      </c>
      <c r="I2216" s="103"/>
    </row>
    <row r="2217" spans="1:9" x14ac:dyDescent="0.35">
      <c r="A2217" t="s">
        <v>3467</v>
      </c>
      <c r="B2217" t="s">
        <v>51</v>
      </c>
      <c r="C2217" t="s">
        <v>3119</v>
      </c>
      <c r="D2217" t="s">
        <v>340</v>
      </c>
      <c r="E2217" s="103">
        <v>0</v>
      </c>
      <c r="F2217" s="103">
        <v>677974</v>
      </c>
      <c r="G2217" s="103">
        <v>8</v>
      </c>
      <c r="H2217" t="s">
        <v>54</v>
      </c>
      <c r="I2217" s="103"/>
    </row>
    <row r="2218" spans="1:9" x14ac:dyDescent="0.35">
      <c r="A2218" t="s">
        <v>3468</v>
      </c>
      <c r="B2218" t="s">
        <v>51</v>
      </c>
      <c r="C2218" t="s">
        <v>3119</v>
      </c>
      <c r="D2218" t="s">
        <v>777</v>
      </c>
      <c r="E2218" s="103">
        <v>0</v>
      </c>
      <c r="F2218" s="103">
        <v>677974</v>
      </c>
      <c r="G2218" s="103">
        <v>8</v>
      </c>
      <c r="H2218" t="s">
        <v>54</v>
      </c>
      <c r="I2218" s="103"/>
    </row>
    <row r="2219" spans="1:9" x14ac:dyDescent="0.35">
      <c r="A2219" t="s">
        <v>3469</v>
      </c>
      <c r="B2219" t="s">
        <v>51</v>
      </c>
      <c r="C2219" t="s">
        <v>3119</v>
      </c>
      <c r="D2219" t="s">
        <v>776</v>
      </c>
      <c r="E2219" s="103">
        <v>0</v>
      </c>
      <c r="F2219" s="103">
        <v>677974</v>
      </c>
      <c r="G2219" s="103">
        <v>8</v>
      </c>
      <c r="H2219" t="s">
        <v>54</v>
      </c>
      <c r="I2219" s="103"/>
    </row>
    <row r="2220" spans="1:9" x14ac:dyDescent="0.35">
      <c r="A2220" t="s">
        <v>3470</v>
      </c>
      <c r="B2220" t="s">
        <v>51</v>
      </c>
      <c r="C2220" t="s">
        <v>3104</v>
      </c>
      <c r="D2220" t="s">
        <v>40</v>
      </c>
      <c r="E2220" s="103">
        <v>7.4428887844325284E-3</v>
      </c>
      <c r="F2220" s="103">
        <v>677974</v>
      </c>
      <c r="G2220" s="103">
        <v>8</v>
      </c>
      <c r="H2220" t="s">
        <v>54</v>
      </c>
      <c r="I2220" s="103"/>
    </row>
    <row r="2221" spans="1:9" x14ac:dyDescent="0.35">
      <c r="A2221" t="s">
        <v>5877</v>
      </c>
      <c r="B2221" t="s">
        <v>51</v>
      </c>
      <c r="C2221" t="s">
        <v>3104</v>
      </c>
      <c r="D2221" t="s">
        <v>5070</v>
      </c>
      <c r="E2221" s="103">
        <v>7.9781236663055803E-3</v>
      </c>
      <c r="F2221" s="103">
        <v>677974</v>
      </c>
      <c r="G2221" s="103">
        <v>8</v>
      </c>
      <c r="H2221" t="s">
        <v>54</v>
      </c>
      <c r="I2221" s="103"/>
    </row>
    <row r="2222" spans="1:9" x14ac:dyDescent="0.35">
      <c r="A2222" t="s">
        <v>5878</v>
      </c>
      <c r="B2222" t="s">
        <v>51</v>
      </c>
      <c r="C2222" t="s">
        <v>3104</v>
      </c>
      <c r="D2222" t="s">
        <v>5071</v>
      </c>
      <c r="E2222" s="103">
        <v>7.4428887844325284E-3</v>
      </c>
      <c r="F2222" s="103">
        <v>677974</v>
      </c>
      <c r="G2222" s="103">
        <v>8</v>
      </c>
      <c r="H2222" t="s">
        <v>54</v>
      </c>
      <c r="I2222" s="103"/>
    </row>
    <row r="2223" spans="1:9" x14ac:dyDescent="0.35">
      <c r="A2223" t="s">
        <v>5879</v>
      </c>
      <c r="B2223" t="s">
        <v>51</v>
      </c>
      <c r="C2223" t="s">
        <v>3104</v>
      </c>
      <c r="D2223" t="s">
        <v>5072</v>
      </c>
      <c r="E2223" s="103">
        <v>7.8172355109798527E-3</v>
      </c>
      <c r="F2223" s="103">
        <v>677974</v>
      </c>
      <c r="G2223" s="103">
        <v>8</v>
      </c>
      <c r="H2223" t="s">
        <v>54</v>
      </c>
      <c r="I2223" s="103"/>
    </row>
    <row r="2224" spans="1:9" x14ac:dyDescent="0.35">
      <c r="A2224" t="s">
        <v>3471</v>
      </c>
      <c r="B2224" t="s">
        <v>51</v>
      </c>
      <c r="C2224" t="s">
        <v>3104</v>
      </c>
      <c r="D2224" t="s">
        <v>42</v>
      </c>
      <c r="E2224" s="103">
        <v>7.905453604410995E-3</v>
      </c>
      <c r="F2224" s="103">
        <v>677974</v>
      </c>
      <c r="G2224" s="103">
        <v>8</v>
      </c>
      <c r="H2224" t="s">
        <v>54</v>
      </c>
      <c r="I2224" s="103"/>
    </row>
    <row r="2225" spans="1:9" x14ac:dyDescent="0.35">
      <c r="A2225" t="s">
        <v>3472</v>
      </c>
      <c r="B2225" t="s">
        <v>51</v>
      </c>
      <c r="C2225" t="s">
        <v>3104</v>
      </c>
      <c r="D2225" t="s">
        <v>1767</v>
      </c>
      <c r="E2225" s="103">
        <v>7.8972301558477998E-3</v>
      </c>
      <c r="F2225" s="103">
        <v>677974</v>
      </c>
      <c r="G2225" s="103">
        <v>8</v>
      </c>
      <c r="H2225" t="s">
        <v>54</v>
      </c>
      <c r="I2225" s="103"/>
    </row>
    <row r="2226" spans="1:9" x14ac:dyDescent="0.35">
      <c r="A2226" t="s">
        <v>3473</v>
      </c>
      <c r="B2226" t="s">
        <v>51</v>
      </c>
      <c r="C2226" t="s">
        <v>3104</v>
      </c>
      <c r="D2226" t="s">
        <v>1768</v>
      </c>
      <c r="E2226" s="103">
        <v>4.7727715310708699E-3</v>
      </c>
      <c r="F2226" s="103">
        <v>677974</v>
      </c>
      <c r="G2226" s="103">
        <v>8</v>
      </c>
      <c r="H2226" t="s">
        <v>54</v>
      </c>
      <c r="I2226" s="103"/>
    </row>
    <row r="2227" spans="1:9" x14ac:dyDescent="0.35">
      <c r="A2227" t="s">
        <v>3474</v>
      </c>
      <c r="B2227" t="s">
        <v>51</v>
      </c>
      <c r="C2227" t="s">
        <v>3104</v>
      </c>
      <c r="D2227" t="s">
        <v>340</v>
      </c>
      <c r="E2227" s="103">
        <v>7.7068250729158761E-3</v>
      </c>
      <c r="F2227" s="103">
        <v>677974</v>
      </c>
      <c r="G2227" s="103">
        <v>8</v>
      </c>
      <c r="H2227" t="s">
        <v>54</v>
      </c>
      <c r="I2227" s="103"/>
    </row>
    <row r="2228" spans="1:9" x14ac:dyDescent="0.35">
      <c r="A2228" t="s">
        <v>3475</v>
      </c>
      <c r="B2228" t="s">
        <v>51</v>
      </c>
      <c r="C2228" t="s">
        <v>3104</v>
      </c>
      <c r="D2228" t="s">
        <v>777</v>
      </c>
      <c r="E2228" s="103">
        <v>1.962903520625962E-2</v>
      </c>
      <c r="F2228" s="103">
        <v>677974</v>
      </c>
      <c r="G2228" s="103">
        <v>8</v>
      </c>
      <c r="H2228" t="s">
        <v>54</v>
      </c>
      <c r="I2228" s="103"/>
    </row>
    <row r="2229" spans="1:9" x14ac:dyDescent="0.35">
      <c r="A2229" t="s">
        <v>3476</v>
      </c>
      <c r="B2229" t="s">
        <v>51</v>
      </c>
      <c r="C2229" t="s">
        <v>3104</v>
      </c>
      <c r="D2229" t="s">
        <v>776</v>
      </c>
      <c r="E2229" s="103">
        <v>4.952242755933637E-2</v>
      </c>
      <c r="F2229" s="103">
        <v>677974</v>
      </c>
      <c r="G2229" s="103">
        <v>8</v>
      </c>
      <c r="H2229" t="s">
        <v>54</v>
      </c>
      <c r="I2229" s="103"/>
    </row>
    <row r="2230" spans="1:9" x14ac:dyDescent="0.35">
      <c r="A2230" t="s">
        <v>3477</v>
      </c>
      <c r="B2230" t="s">
        <v>51</v>
      </c>
      <c r="C2230" t="s">
        <v>3106</v>
      </c>
      <c r="D2230" t="s">
        <v>40</v>
      </c>
      <c r="E2230" s="103">
        <v>5.346090704165752E-2</v>
      </c>
      <c r="F2230" s="103">
        <v>677974</v>
      </c>
      <c r="G2230" s="103">
        <v>8</v>
      </c>
      <c r="H2230" t="s">
        <v>54</v>
      </c>
      <c r="I2230" s="103"/>
    </row>
    <row r="2231" spans="1:9" x14ac:dyDescent="0.35">
      <c r="A2231" t="s">
        <v>5880</v>
      </c>
      <c r="B2231" t="s">
        <v>51</v>
      </c>
      <c r="C2231" t="s">
        <v>3106</v>
      </c>
      <c r="D2231" t="s">
        <v>5070</v>
      </c>
      <c r="E2231" s="103">
        <v>5.6739431846600526E-2</v>
      </c>
      <c r="F2231" s="103">
        <v>677974</v>
      </c>
      <c r="G2231" s="103">
        <v>8</v>
      </c>
      <c r="H2231" t="s">
        <v>54</v>
      </c>
      <c r="I2231" s="103"/>
    </row>
    <row r="2232" spans="1:9" x14ac:dyDescent="0.35">
      <c r="A2232" t="s">
        <v>5881</v>
      </c>
      <c r="B2232" t="s">
        <v>51</v>
      </c>
      <c r="C2232" t="s">
        <v>3106</v>
      </c>
      <c r="D2232" t="s">
        <v>5071</v>
      </c>
      <c r="E2232" s="103">
        <v>5.346090704165752E-2</v>
      </c>
      <c r="F2232" s="103">
        <v>677974</v>
      </c>
      <c r="G2232" s="103">
        <v>8</v>
      </c>
      <c r="H2232" t="s">
        <v>54</v>
      </c>
      <c r="I2232" s="103"/>
    </row>
    <row r="2233" spans="1:9" x14ac:dyDescent="0.35">
      <c r="A2233" t="s">
        <v>5882</v>
      </c>
      <c r="B2233" t="s">
        <v>51</v>
      </c>
      <c r="C2233" t="s">
        <v>3106</v>
      </c>
      <c r="D2233" t="s">
        <v>5072</v>
      </c>
      <c r="E2233" s="103">
        <v>5.6205914784784594E-2</v>
      </c>
      <c r="F2233" s="103">
        <v>677974</v>
      </c>
      <c r="G2233" s="103">
        <v>8</v>
      </c>
      <c r="H2233" t="s">
        <v>54</v>
      </c>
      <c r="I2233" s="103"/>
    </row>
    <row r="2234" spans="1:9" x14ac:dyDescent="0.35">
      <c r="A2234" t="s">
        <v>3478</v>
      </c>
      <c r="B2234" t="s">
        <v>51</v>
      </c>
      <c r="C2234" t="s">
        <v>3106</v>
      </c>
      <c r="D2234" t="s">
        <v>42</v>
      </c>
      <c r="E2234" s="103">
        <v>5.6272875031659106E-2</v>
      </c>
      <c r="F2234" s="103">
        <v>677974</v>
      </c>
      <c r="G2234" s="103">
        <v>8</v>
      </c>
      <c r="H2234" t="s">
        <v>54</v>
      </c>
      <c r="I2234" s="103"/>
    </row>
    <row r="2235" spans="1:9" x14ac:dyDescent="0.35">
      <c r="A2235" t="s">
        <v>3479</v>
      </c>
      <c r="B2235" t="s">
        <v>51</v>
      </c>
      <c r="C2235" t="s">
        <v>3106</v>
      </c>
      <c r="D2235" t="s">
        <v>1767</v>
      </c>
      <c r="E2235" s="103">
        <v>5.6102747651487352E-2</v>
      </c>
      <c r="F2235" s="103">
        <v>677974</v>
      </c>
      <c r="G2235" s="103">
        <v>8</v>
      </c>
      <c r="H2235" t="s">
        <v>54</v>
      </c>
      <c r="I2235" s="103"/>
    </row>
    <row r="2236" spans="1:9" x14ac:dyDescent="0.35">
      <c r="A2236" t="s">
        <v>3480</v>
      </c>
      <c r="B2236" t="s">
        <v>51</v>
      </c>
      <c r="C2236" t="s">
        <v>3106</v>
      </c>
      <c r="D2236" t="s">
        <v>1768</v>
      </c>
      <c r="E2236" s="103">
        <v>3.5686295298013794E-2</v>
      </c>
      <c r="F2236" s="103">
        <v>677974</v>
      </c>
      <c r="G2236" s="103">
        <v>8</v>
      </c>
      <c r="H2236" t="s">
        <v>54</v>
      </c>
      <c r="I2236" s="103"/>
    </row>
    <row r="2237" spans="1:9" x14ac:dyDescent="0.35">
      <c r="A2237" t="s">
        <v>3481</v>
      </c>
      <c r="B2237" t="s">
        <v>51</v>
      </c>
      <c r="C2237" t="s">
        <v>3106</v>
      </c>
      <c r="D2237" t="s">
        <v>340</v>
      </c>
      <c r="E2237" s="103">
        <v>5.5516180836653745E-2</v>
      </c>
      <c r="F2237" s="103">
        <v>677974</v>
      </c>
      <c r="G2237" s="103">
        <v>8</v>
      </c>
      <c r="H2237" t="s">
        <v>54</v>
      </c>
      <c r="I2237" s="103"/>
    </row>
    <row r="2238" spans="1:9" x14ac:dyDescent="0.35">
      <c r="A2238" t="s">
        <v>3482</v>
      </c>
      <c r="B2238" t="s">
        <v>51</v>
      </c>
      <c r="C2238" t="s">
        <v>3106</v>
      </c>
      <c r="D2238" t="s">
        <v>777</v>
      </c>
      <c r="E2238" s="103">
        <v>0.14338618056196659</v>
      </c>
      <c r="F2238" s="103">
        <v>677974</v>
      </c>
      <c r="G2238" s="103">
        <v>8</v>
      </c>
      <c r="H2238" t="s">
        <v>54</v>
      </c>
      <c r="I2238" s="103"/>
    </row>
    <row r="2239" spans="1:9" x14ac:dyDescent="0.35">
      <c r="A2239" t="s">
        <v>3483</v>
      </c>
      <c r="B2239" t="s">
        <v>51</v>
      </c>
      <c r="C2239" t="s">
        <v>3106</v>
      </c>
      <c r="D2239" t="s">
        <v>776</v>
      </c>
      <c r="E2239" s="103">
        <v>0.3615372989679983</v>
      </c>
      <c r="F2239" s="103">
        <v>677974</v>
      </c>
      <c r="G2239" s="103">
        <v>8</v>
      </c>
      <c r="H2239" t="s">
        <v>54</v>
      </c>
      <c r="I2239" s="103"/>
    </row>
    <row r="2240" spans="1:9" x14ac:dyDescent="0.35">
      <c r="A2240" t="s">
        <v>3484</v>
      </c>
      <c r="B2240" t="s">
        <v>51</v>
      </c>
      <c r="C2240" t="s">
        <v>3108</v>
      </c>
      <c r="D2240" t="s">
        <v>40</v>
      </c>
      <c r="E2240" s="103">
        <v>5.3559778244344013E-2</v>
      </c>
      <c r="F2240" s="103">
        <v>677974</v>
      </c>
      <c r="G2240" s="103">
        <v>8</v>
      </c>
      <c r="H2240" t="s">
        <v>54</v>
      </c>
      <c r="I2240" s="103"/>
    </row>
    <row r="2241" spans="1:9" x14ac:dyDescent="0.35">
      <c r="A2241" t="s">
        <v>5883</v>
      </c>
      <c r="B2241" t="s">
        <v>51</v>
      </c>
      <c r="C2241" t="s">
        <v>3108</v>
      </c>
      <c r="D2241" t="s">
        <v>5070</v>
      </c>
      <c r="E2241" s="103">
        <v>5.5476700531934792E-2</v>
      </c>
      <c r="F2241" s="103">
        <v>677974</v>
      </c>
      <c r="G2241" s="103">
        <v>8</v>
      </c>
      <c r="H2241" t="s">
        <v>54</v>
      </c>
      <c r="I2241" s="103"/>
    </row>
    <row r="2242" spans="1:9" x14ac:dyDescent="0.35">
      <c r="A2242" t="s">
        <v>5884</v>
      </c>
      <c r="B2242" t="s">
        <v>51</v>
      </c>
      <c r="C2242" t="s">
        <v>3108</v>
      </c>
      <c r="D2242" t="s">
        <v>5071</v>
      </c>
      <c r="E2242" s="103">
        <v>5.3559778244344013E-2</v>
      </c>
      <c r="F2242" s="103">
        <v>677974</v>
      </c>
      <c r="G2242" s="103">
        <v>8</v>
      </c>
      <c r="H2242" t="s">
        <v>54</v>
      </c>
      <c r="I2242" s="103"/>
    </row>
    <row r="2243" spans="1:9" x14ac:dyDescent="0.35">
      <c r="A2243" t="s">
        <v>5885</v>
      </c>
      <c r="B2243" t="s">
        <v>51</v>
      </c>
      <c r="C2243" t="s">
        <v>3108</v>
      </c>
      <c r="D2243" t="s">
        <v>5072</v>
      </c>
      <c r="E2243" s="103">
        <v>5.5416098050405177E-2</v>
      </c>
      <c r="F2243" s="103">
        <v>677974</v>
      </c>
      <c r="G2243" s="103">
        <v>8</v>
      </c>
      <c r="H2243" t="s">
        <v>54</v>
      </c>
      <c r="I2243" s="103"/>
    </row>
    <row r="2244" spans="1:9" x14ac:dyDescent="0.35">
      <c r="A2244" t="s">
        <v>3485</v>
      </c>
      <c r="B2244" t="s">
        <v>51</v>
      </c>
      <c r="C2244" t="s">
        <v>3108</v>
      </c>
      <c r="D2244" t="s">
        <v>42</v>
      </c>
      <c r="E2244" s="103">
        <v>5.5127128454746203E-2</v>
      </c>
      <c r="F2244" s="103">
        <v>677974</v>
      </c>
      <c r="G2244" s="103">
        <v>8</v>
      </c>
      <c r="H2244" t="s">
        <v>54</v>
      </c>
      <c r="I2244" s="103"/>
    </row>
    <row r="2245" spans="1:9" x14ac:dyDescent="0.35">
      <c r="A2245" t="s">
        <v>3486</v>
      </c>
      <c r="B2245" t="s">
        <v>51</v>
      </c>
      <c r="C2245" t="s">
        <v>3108</v>
      </c>
      <c r="D2245" t="s">
        <v>1767</v>
      </c>
      <c r="E2245" s="103">
        <v>5.4835177358897612E-2</v>
      </c>
      <c r="F2245" s="103">
        <v>677974</v>
      </c>
      <c r="G2245" s="103">
        <v>8</v>
      </c>
      <c r="H2245" t="s">
        <v>54</v>
      </c>
      <c r="I2245" s="103"/>
    </row>
    <row r="2246" spans="1:9" x14ac:dyDescent="0.35">
      <c r="A2246" t="s">
        <v>3487</v>
      </c>
      <c r="B2246" t="s">
        <v>51</v>
      </c>
      <c r="C2246" t="s">
        <v>3108</v>
      </c>
      <c r="D2246" t="s">
        <v>1768</v>
      </c>
      <c r="E2246" s="103">
        <v>2.9863817532434864E-2</v>
      </c>
      <c r="F2246" s="103">
        <v>677974</v>
      </c>
      <c r="G2246" s="103">
        <v>8</v>
      </c>
      <c r="H2246" t="s">
        <v>54</v>
      </c>
      <c r="I2246" s="103"/>
    </row>
    <row r="2247" spans="1:9" x14ac:dyDescent="0.35">
      <c r="A2247" t="s">
        <v>3488</v>
      </c>
      <c r="B2247" t="s">
        <v>51</v>
      </c>
      <c r="C2247" t="s">
        <v>3108</v>
      </c>
      <c r="D2247" t="s">
        <v>340</v>
      </c>
      <c r="E2247" s="103">
        <v>5.451729140962687E-2</v>
      </c>
      <c r="F2247" s="103">
        <v>677974</v>
      </c>
      <c r="G2247" s="103">
        <v>8</v>
      </c>
      <c r="H2247" t="s">
        <v>54</v>
      </c>
      <c r="I2247" s="103"/>
    </row>
    <row r="2248" spans="1:9" x14ac:dyDescent="0.35">
      <c r="A2248" t="s">
        <v>3489</v>
      </c>
      <c r="B2248" t="s">
        <v>51</v>
      </c>
      <c r="C2248" t="s">
        <v>3108</v>
      </c>
      <c r="D2248" t="s">
        <v>777</v>
      </c>
      <c r="E2248" s="103">
        <v>0.13577496661662278</v>
      </c>
      <c r="F2248" s="103">
        <v>677974</v>
      </c>
      <c r="G2248" s="103">
        <v>8</v>
      </c>
      <c r="H2248" t="s">
        <v>54</v>
      </c>
      <c r="I2248" s="103"/>
    </row>
    <row r="2249" spans="1:9" x14ac:dyDescent="0.35">
      <c r="A2249" t="s">
        <v>3490</v>
      </c>
      <c r="B2249" t="s">
        <v>51</v>
      </c>
      <c r="C2249" t="s">
        <v>3108</v>
      </c>
      <c r="D2249" t="s">
        <v>776</v>
      </c>
      <c r="E2249" s="103">
        <v>0.35394181507357697</v>
      </c>
      <c r="F2249" s="103">
        <v>677974</v>
      </c>
      <c r="G2249" s="103">
        <v>8</v>
      </c>
      <c r="H2249" t="s">
        <v>54</v>
      </c>
      <c r="I2249" s="103"/>
    </row>
    <row r="2250" spans="1:9" x14ac:dyDescent="0.35">
      <c r="A2250" t="s">
        <v>1101</v>
      </c>
      <c r="B2250" t="s">
        <v>51</v>
      </c>
      <c r="C2250" t="s">
        <v>35</v>
      </c>
      <c r="D2250" t="s">
        <v>40</v>
      </c>
      <c r="E2250" s="103">
        <v>1.7345836001296412E-5</v>
      </c>
      <c r="F2250" s="103">
        <v>677974</v>
      </c>
      <c r="G2250" s="103">
        <v>8</v>
      </c>
      <c r="H2250" t="s">
        <v>54</v>
      </c>
      <c r="I2250" s="103"/>
    </row>
    <row r="2251" spans="1:9" x14ac:dyDescent="0.35">
      <c r="A2251" t="s">
        <v>5871</v>
      </c>
      <c r="B2251" t="s">
        <v>51</v>
      </c>
      <c r="C2251" t="s">
        <v>35</v>
      </c>
      <c r="D2251" t="s">
        <v>5070</v>
      </c>
      <c r="E2251" s="103">
        <v>2.1406098422067677E-5</v>
      </c>
      <c r="F2251" s="103">
        <v>677974</v>
      </c>
      <c r="G2251" s="103">
        <v>8</v>
      </c>
      <c r="H2251" t="s">
        <v>54</v>
      </c>
      <c r="I2251" s="103"/>
    </row>
    <row r="2252" spans="1:9" x14ac:dyDescent="0.35">
      <c r="A2252" t="s">
        <v>5872</v>
      </c>
      <c r="B2252" t="s">
        <v>51</v>
      </c>
      <c r="C2252" t="s">
        <v>35</v>
      </c>
      <c r="D2252" t="s">
        <v>5071</v>
      </c>
      <c r="E2252" s="103">
        <v>2.1406098422067677E-5</v>
      </c>
      <c r="F2252" s="103">
        <v>677974</v>
      </c>
      <c r="G2252" s="103">
        <v>8</v>
      </c>
      <c r="H2252" t="s">
        <v>54</v>
      </c>
      <c r="I2252" s="103"/>
    </row>
    <row r="2253" spans="1:9" x14ac:dyDescent="0.35">
      <c r="A2253" t="s">
        <v>5873</v>
      </c>
      <c r="B2253" t="s">
        <v>51</v>
      </c>
      <c r="C2253" t="s">
        <v>35</v>
      </c>
      <c r="D2253" t="s">
        <v>5072</v>
      </c>
      <c r="E2253" s="103">
        <v>2.1406098422067677E-5</v>
      </c>
      <c r="F2253" s="103">
        <v>677974</v>
      </c>
      <c r="G2253" s="103">
        <v>8</v>
      </c>
      <c r="H2253" t="s">
        <v>54</v>
      </c>
      <c r="I2253" s="103"/>
    </row>
    <row r="2254" spans="1:9" x14ac:dyDescent="0.35">
      <c r="A2254" t="s">
        <v>1102</v>
      </c>
      <c r="B2254" t="s">
        <v>51</v>
      </c>
      <c r="C2254" t="s">
        <v>35</v>
      </c>
      <c r="D2254" t="s">
        <v>42</v>
      </c>
      <c r="E2254" s="103">
        <v>2.1406098422067677E-5</v>
      </c>
      <c r="F2254" s="103">
        <v>677974</v>
      </c>
      <c r="G2254" s="103">
        <v>8</v>
      </c>
      <c r="H2254" t="s">
        <v>54</v>
      </c>
      <c r="I2254" s="103"/>
    </row>
    <row r="2255" spans="1:9" x14ac:dyDescent="0.35">
      <c r="A2255" t="s">
        <v>2045</v>
      </c>
      <c r="B2255" t="s">
        <v>51</v>
      </c>
      <c r="C2255" t="s">
        <v>35</v>
      </c>
      <c r="D2255" t="s">
        <v>1767</v>
      </c>
      <c r="E2255" s="103">
        <v>2.1406098422067677E-5</v>
      </c>
      <c r="F2255" s="103">
        <v>677974</v>
      </c>
      <c r="G2255" s="103">
        <v>8</v>
      </c>
      <c r="H2255" t="s">
        <v>54</v>
      </c>
      <c r="I2255" s="103"/>
    </row>
    <row r="2256" spans="1:9" x14ac:dyDescent="0.35">
      <c r="A2256" t="s">
        <v>2046</v>
      </c>
      <c r="B2256" t="s">
        <v>51</v>
      </c>
      <c r="C2256" t="s">
        <v>35</v>
      </c>
      <c r="D2256" t="s">
        <v>1768</v>
      </c>
      <c r="E2256" s="103">
        <v>2.0326387848755616E-5</v>
      </c>
      <c r="F2256" s="103">
        <v>677974</v>
      </c>
      <c r="G2256" s="103">
        <v>8</v>
      </c>
      <c r="H2256" t="s">
        <v>54</v>
      </c>
      <c r="I2256" s="103"/>
    </row>
    <row r="2257" spans="1:9" x14ac:dyDescent="0.35">
      <c r="A2257" t="s">
        <v>1103</v>
      </c>
      <c r="B2257" t="s">
        <v>51</v>
      </c>
      <c r="C2257" t="s">
        <v>35</v>
      </c>
      <c r="D2257" t="s">
        <v>340</v>
      </c>
      <c r="E2257" s="103">
        <v>1.9213850055040952E-6</v>
      </c>
      <c r="F2257" s="103">
        <v>677974</v>
      </c>
      <c r="G2257" s="103">
        <v>8</v>
      </c>
      <c r="H2257" t="s">
        <v>54</v>
      </c>
      <c r="I2257" s="103"/>
    </row>
    <row r="2258" spans="1:9" x14ac:dyDescent="0.35">
      <c r="A2258" t="s">
        <v>1104</v>
      </c>
      <c r="B2258" t="s">
        <v>51</v>
      </c>
      <c r="C2258" t="s">
        <v>35</v>
      </c>
      <c r="D2258" t="s">
        <v>777</v>
      </c>
      <c r="E2258" s="103">
        <v>4.1265254564960785E-5</v>
      </c>
      <c r="F2258" s="103">
        <v>677974</v>
      </c>
      <c r="G2258" s="103">
        <v>8</v>
      </c>
      <c r="H2258" t="s">
        <v>54</v>
      </c>
      <c r="I2258" s="103"/>
    </row>
    <row r="2259" spans="1:9" x14ac:dyDescent="0.35">
      <c r="A2259" t="s">
        <v>1105</v>
      </c>
      <c r="B2259" t="s">
        <v>51</v>
      </c>
      <c r="C2259" t="s">
        <v>35</v>
      </c>
      <c r="D2259" t="s">
        <v>776</v>
      </c>
      <c r="E2259" s="103">
        <v>1.1067676024503982E-4</v>
      </c>
      <c r="F2259" s="103">
        <v>677974</v>
      </c>
      <c r="G2259" s="103">
        <v>8</v>
      </c>
      <c r="H2259" t="s">
        <v>54</v>
      </c>
      <c r="I2259" s="103"/>
    </row>
    <row r="2260" spans="1:9" x14ac:dyDescent="0.35">
      <c r="A2260" t="s">
        <v>3491</v>
      </c>
      <c r="B2260" t="s">
        <v>51</v>
      </c>
      <c r="C2260" t="s">
        <v>3110</v>
      </c>
      <c r="D2260" t="s">
        <v>40</v>
      </c>
      <c r="E2260" s="103">
        <v>7.3731330966124428E-2</v>
      </c>
      <c r="F2260" s="103">
        <v>677974</v>
      </c>
      <c r="G2260" s="103">
        <v>8</v>
      </c>
      <c r="H2260" t="s">
        <v>54</v>
      </c>
      <c r="I2260" s="103"/>
    </row>
    <row r="2261" spans="1:9" x14ac:dyDescent="0.35">
      <c r="A2261" t="s">
        <v>5886</v>
      </c>
      <c r="B2261" t="s">
        <v>51</v>
      </c>
      <c r="C2261" t="s">
        <v>3110</v>
      </c>
      <c r="D2261" t="s">
        <v>5070</v>
      </c>
      <c r="E2261" s="103">
        <v>7.7056774374701986E-2</v>
      </c>
      <c r="F2261" s="103">
        <v>677974</v>
      </c>
      <c r="G2261" s="103">
        <v>8</v>
      </c>
      <c r="H2261" t="s">
        <v>54</v>
      </c>
      <c r="I2261" s="103"/>
    </row>
    <row r="2262" spans="1:9" x14ac:dyDescent="0.35">
      <c r="A2262" t="s">
        <v>5887</v>
      </c>
      <c r="B2262" t="s">
        <v>51</v>
      </c>
      <c r="C2262" t="s">
        <v>3110</v>
      </c>
      <c r="D2262" t="s">
        <v>5071</v>
      </c>
      <c r="E2262" s="103">
        <v>7.3731330966124428E-2</v>
      </c>
      <c r="F2262" s="103">
        <v>677974</v>
      </c>
      <c r="G2262" s="103">
        <v>8</v>
      </c>
      <c r="H2262" t="s">
        <v>54</v>
      </c>
      <c r="I2262" s="103"/>
    </row>
    <row r="2263" spans="1:9" x14ac:dyDescent="0.35">
      <c r="A2263" t="s">
        <v>5888</v>
      </c>
      <c r="B2263" t="s">
        <v>51</v>
      </c>
      <c r="C2263" t="s">
        <v>3110</v>
      </c>
      <c r="D2263" t="s">
        <v>5072</v>
      </c>
      <c r="E2263" s="103">
        <v>7.7005723971074358E-2</v>
      </c>
      <c r="F2263" s="103">
        <v>677974</v>
      </c>
      <c r="G2263" s="103">
        <v>8</v>
      </c>
      <c r="H2263" t="s">
        <v>54</v>
      </c>
      <c r="I2263" s="103"/>
    </row>
    <row r="2264" spans="1:9" x14ac:dyDescent="0.35">
      <c r="A2264" t="s">
        <v>3492</v>
      </c>
      <c r="B2264" t="s">
        <v>51</v>
      </c>
      <c r="C2264" t="s">
        <v>3110</v>
      </c>
      <c r="D2264" t="s">
        <v>42</v>
      </c>
      <c r="E2264" s="103">
        <v>7.6841637131614599E-2</v>
      </c>
      <c r="F2264" s="103">
        <v>677974</v>
      </c>
      <c r="G2264" s="103">
        <v>8</v>
      </c>
      <c r="H2264" t="s">
        <v>54</v>
      </c>
      <c r="I2264" s="103"/>
    </row>
    <row r="2265" spans="1:9" x14ac:dyDescent="0.35">
      <c r="A2265" t="s">
        <v>3493</v>
      </c>
      <c r="B2265" t="s">
        <v>51</v>
      </c>
      <c r="C2265" t="s">
        <v>3110</v>
      </c>
      <c r="D2265" t="s">
        <v>1767</v>
      </c>
      <c r="E2265" s="103">
        <v>7.6368935869009544E-2</v>
      </c>
      <c r="F2265" s="103">
        <v>677974</v>
      </c>
      <c r="G2265" s="103">
        <v>8</v>
      </c>
      <c r="H2265" t="s">
        <v>54</v>
      </c>
      <c r="I2265" s="103"/>
    </row>
    <row r="2266" spans="1:9" x14ac:dyDescent="0.35">
      <c r="A2266" t="s">
        <v>3494</v>
      </c>
      <c r="B2266" t="s">
        <v>51</v>
      </c>
      <c r="C2266" t="s">
        <v>3110</v>
      </c>
      <c r="D2266" t="s">
        <v>1768</v>
      </c>
      <c r="E2266" s="103">
        <v>3.0226422018778197E-2</v>
      </c>
      <c r="F2266" s="103">
        <v>677974</v>
      </c>
      <c r="G2266" s="103">
        <v>8</v>
      </c>
      <c r="H2266" t="s">
        <v>54</v>
      </c>
      <c r="I2266" s="103"/>
    </row>
    <row r="2267" spans="1:9" x14ac:dyDescent="0.35">
      <c r="A2267" t="s">
        <v>3495</v>
      </c>
      <c r="B2267" t="s">
        <v>51</v>
      </c>
      <c r="C2267" t="s">
        <v>3110</v>
      </c>
      <c r="D2267" t="s">
        <v>340</v>
      </c>
      <c r="E2267" s="103">
        <v>7.6353704780736248E-2</v>
      </c>
      <c r="F2267" s="103">
        <v>677974</v>
      </c>
      <c r="G2267" s="103">
        <v>8</v>
      </c>
      <c r="H2267" t="s">
        <v>54</v>
      </c>
      <c r="I2267" s="103"/>
    </row>
    <row r="2268" spans="1:9" x14ac:dyDescent="0.35">
      <c r="A2268" t="s">
        <v>3496</v>
      </c>
      <c r="B2268" t="s">
        <v>51</v>
      </c>
      <c r="C2268" t="s">
        <v>3110</v>
      </c>
      <c r="D2268" t="s">
        <v>777</v>
      </c>
      <c r="E2268" s="103">
        <v>0.19119793802935087</v>
      </c>
      <c r="F2268" s="103">
        <v>677974</v>
      </c>
      <c r="G2268" s="103">
        <v>8</v>
      </c>
      <c r="H2268" t="s">
        <v>54</v>
      </c>
      <c r="I2268" s="103"/>
    </row>
    <row r="2269" spans="1:9" x14ac:dyDescent="0.35">
      <c r="A2269" t="s">
        <v>3497</v>
      </c>
      <c r="B2269" t="s">
        <v>51</v>
      </c>
      <c r="C2269" t="s">
        <v>3110</v>
      </c>
      <c r="D2269" t="s">
        <v>776</v>
      </c>
      <c r="E2269" s="103">
        <v>0.50554445723211294</v>
      </c>
      <c r="F2269" s="103">
        <v>677974</v>
      </c>
      <c r="G2269" s="103">
        <v>8</v>
      </c>
      <c r="H2269" t="s">
        <v>54</v>
      </c>
      <c r="I2269" s="103"/>
    </row>
    <row r="2270" spans="1:9" x14ac:dyDescent="0.35">
      <c r="A2270" t="s">
        <v>3498</v>
      </c>
      <c r="B2270" t="s">
        <v>51</v>
      </c>
      <c r="C2270" t="s">
        <v>3113</v>
      </c>
      <c r="D2270" t="s">
        <v>40</v>
      </c>
      <c r="E2270" s="103">
        <v>8.0599377116815794E-4</v>
      </c>
      <c r="F2270" s="103">
        <v>677974</v>
      </c>
      <c r="G2270" s="103">
        <v>8</v>
      </c>
      <c r="H2270" t="s">
        <v>54</v>
      </c>
      <c r="I2270" s="103"/>
    </row>
    <row r="2271" spans="1:9" x14ac:dyDescent="0.35">
      <c r="A2271" t="s">
        <v>5889</v>
      </c>
      <c r="B2271" t="s">
        <v>51</v>
      </c>
      <c r="C2271" t="s">
        <v>3113</v>
      </c>
      <c r="D2271" t="s">
        <v>5070</v>
      </c>
      <c r="E2271" s="103">
        <v>8.6685115514506549E-4</v>
      </c>
      <c r="F2271" s="103">
        <v>677974</v>
      </c>
      <c r="G2271" s="103">
        <v>8</v>
      </c>
      <c r="H2271" t="s">
        <v>54</v>
      </c>
      <c r="I2271" s="103"/>
    </row>
    <row r="2272" spans="1:9" x14ac:dyDescent="0.35">
      <c r="A2272" t="s">
        <v>5890</v>
      </c>
      <c r="B2272" t="s">
        <v>51</v>
      </c>
      <c r="C2272" t="s">
        <v>3113</v>
      </c>
      <c r="D2272" t="s">
        <v>5071</v>
      </c>
      <c r="E2272" s="103">
        <v>8.0599377116815794E-4</v>
      </c>
      <c r="F2272" s="103">
        <v>677974</v>
      </c>
      <c r="G2272" s="103">
        <v>8</v>
      </c>
      <c r="H2272" t="s">
        <v>54</v>
      </c>
      <c r="I2272" s="103"/>
    </row>
    <row r="2273" spans="1:9" x14ac:dyDescent="0.35">
      <c r="A2273" t="s">
        <v>5891</v>
      </c>
      <c r="B2273" t="s">
        <v>51</v>
      </c>
      <c r="C2273" t="s">
        <v>3113</v>
      </c>
      <c r="D2273" t="s">
        <v>5072</v>
      </c>
      <c r="E2273" s="103">
        <v>8.5239734736571949E-4</v>
      </c>
      <c r="F2273" s="103">
        <v>677974</v>
      </c>
      <c r="G2273" s="103">
        <v>8</v>
      </c>
      <c r="H2273" t="s">
        <v>54</v>
      </c>
      <c r="I2273" s="103"/>
    </row>
    <row r="2274" spans="1:9" x14ac:dyDescent="0.35">
      <c r="A2274" t="s">
        <v>3499</v>
      </c>
      <c r="B2274" t="s">
        <v>51</v>
      </c>
      <c r="C2274" t="s">
        <v>3113</v>
      </c>
      <c r="D2274" t="s">
        <v>42</v>
      </c>
      <c r="E2274" s="103">
        <v>8.5649343790899547E-4</v>
      </c>
      <c r="F2274" s="103">
        <v>677974</v>
      </c>
      <c r="G2274" s="103">
        <v>8</v>
      </c>
      <c r="H2274" t="s">
        <v>54</v>
      </c>
      <c r="I2274" s="103"/>
    </row>
    <row r="2275" spans="1:9" x14ac:dyDescent="0.35">
      <c r="A2275" t="s">
        <v>3500</v>
      </c>
      <c r="B2275" t="s">
        <v>51</v>
      </c>
      <c r="C2275" t="s">
        <v>3113</v>
      </c>
      <c r="D2275" t="s">
        <v>1767</v>
      </c>
      <c r="E2275" s="103">
        <v>8.549918694067233E-4</v>
      </c>
      <c r="F2275" s="103">
        <v>677974</v>
      </c>
      <c r="G2275" s="103">
        <v>8</v>
      </c>
      <c r="H2275" t="s">
        <v>54</v>
      </c>
      <c r="I2275" s="103"/>
    </row>
    <row r="2276" spans="1:9" x14ac:dyDescent="0.35">
      <c r="A2276" t="s">
        <v>3501</v>
      </c>
      <c r="B2276" t="s">
        <v>51</v>
      </c>
      <c r="C2276" t="s">
        <v>3113</v>
      </c>
      <c r="D2276" t="s">
        <v>1768</v>
      </c>
      <c r="E2276" s="103">
        <v>5.4272415784762903E-4</v>
      </c>
      <c r="F2276" s="103">
        <v>677974</v>
      </c>
      <c r="G2276" s="103">
        <v>8</v>
      </c>
      <c r="H2276" t="s">
        <v>54</v>
      </c>
      <c r="I2276" s="103"/>
    </row>
    <row r="2277" spans="1:9" x14ac:dyDescent="0.35">
      <c r="A2277" t="s">
        <v>3502</v>
      </c>
      <c r="B2277" t="s">
        <v>51</v>
      </c>
      <c r="C2277" t="s">
        <v>3113</v>
      </c>
      <c r="D2277" t="s">
        <v>340</v>
      </c>
      <c r="E2277" s="103">
        <v>8.421849509881456E-4</v>
      </c>
      <c r="F2277" s="103">
        <v>677974</v>
      </c>
      <c r="G2277" s="103">
        <v>8</v>
      </c>
      <c r="H2277" t="s">
        <v>54</v>
      </c>
      <c r="I2277" s="103"/>
    </row>
    <row r="2278" spans="1:9" x14ac:dyDescent="0.35">
      <c r="A2278" t="s">
        <v>3503</v>
      </c>
      <c r="B2278" t="s">
        <v>51</v>
      </c>
      <c r="C2278" t="s">
        <v>3113</v>
      </c>
      <c r="D2278" t="s">
        <v>777</v>
      </c>
      <c r="E2278" s="103">
        <v>2.2307156748298872E-3</v>
      </c>
      <c r="F2278" s="103">
        <v>677974</v>
      </c>
      <c r="G2278" s="103">
        <v>8</v>
      </c>
      <c r="H2278" t="s">
        <v>54</v>
      </c>
      <c r="I2278" s="103"/>
    </row>
    <row r="2279" spans="1:9" x14ac:dyDescent="0.35">
      <c r="A2279" t="s">
        <v>3504</v>
      </c>
      <c r="B2279" t="s">
        <v>51</v>
      </c>
      <c r="C2279" t="s">
        <v>3113</v>
      </c>
      <c r="D2279" t="s">
        <v>776</v>
      </c>
      <c r="E2279" s="103">
        <v>5.5027418420622275E-3</v>
      </c>
      <c r="F2279" s="103">
        <v>677974</v>
      </c>
      <c r="G2279" s="103">
        <v>8</v>
      </c>
      <c r="H2279" t="s">
        <v>54</v>
      </c>
      <c r="I2279" s="103"/>
    </row>
    <row r="2280" spans="1:9" x14ac:dyDescent="0.35">
      <c r="A2280" t="s">
        <v>3505</v>
      </c>
      <c r="B2280" t="s">
        <v>51</v>
      </c>
      <c r="C2280" t="s">
        <v>3115</v>
      </c>
      <c r="D2280" t="s">
        <v>40</v>
      </c>
      <c r="E2280" s="103">
        <v>1.9309854023408966E-3</v>
      </c>
      <c r="F2280" s="103">
        <v>677974</v>
      </c>
      <c r="G2280" s="103">
        <v>8</v>
      </c>
      <c r="H2280" t="s">
        <v>54</v>
      </c>
      <c r="I2280" s="103"/>
    </row>
    <row r="2281" spans="1:9" x14ac:dyDescent="0.35">
      <c r="A2281" t="s">
        <v>5892</v>
      </c>
      <c r="B2281" t="s">
        <v>51</v>
      </c>
      <c r="C2281" t="s">
        <v>3115</v>
      </c>
      <c r="D2281" t="s">
        <v>5070</v>
      </c>
      <c r="E2281" s="103">
        <v>2.0372471495965589E-3</v>
      </c>
      <c r="F2281" s="103">
        <v>677974</v>
      </c>
      <c r="G2281" s="103">
        <v>8</v>
      </c>
      <c r="H2281" t="s">
        <v>54</v>
      </c>
      <c r="I2281" s="103"/>
    </row>
    <row r="2282" spans="1:9" x14ac:dyDescent="0.35">
      <c r="A2282" t="s">
        <v>5893</v>
      </c>
      <c r="B2282" t="s">
        <v>51</v>
      </c>
      <c r="C2282" t="s">
        <v>3115</v>
      </c>
      <c r="D2282" t="s">
        <v>5071</v>
      </c>
      <c r="E2282" s="103">
        <v>1.9309854023408966E-3</v>
      </c>
      <c r="F2282" s="103">
        <v>677974</v>
      </c>
      <c r="G2282" s="103">
        <v>8</v>
      </c>
      <c r="H2282" t="s">
        <v>54</v>
      </c>
      <c r="I2282" s="103"/>
    </row>
    <row r="2283" spans="1:9" x14ac:dyDescent="0.35">
      <c r="A2283" t="s">
        <v>5894</v>
      </c>
      <c r="B2283" t="s">
        <v>51</v>
      </c>
      <c r="C2283" t="s">
        <v>3115</v>
      </c>
      <c r="D2283" t="s">
        <v>5072</v>
      </c>
      <c r="E2283" s="103">
        <v>2.0218558365860491E-3</v>
      </c>
      <c r="F2283" s="103">
        <v>677974</v>
      </c>
      <c r="G2283" s="103">
        <v>8</v>
      </c>
      <c r="H2283" t="s">
        <v>54</v>
      </c>
      <c r="I2283" s="103"/>
    </row>
    <row r="2284" spans="1:9" x14ac:dyDescent="0.35">
      <c r="A2284" t="s">
        <v>3506</v>
      </c>
      <c r="B2284" t="s">
        <v>51</v>
      </c>
      <c r="C2284" t="s">
        <v>3115</v>
      </c>
      <c r="D2284" t="s">
        <v>42</v>
      </c>
      <c r="E2284" s="103">
        <v>2.0202198613055631E-3</v>
      </c>
      <c r="F2284" s="103">
        <v>677974</v>
      </c>
      <c r="G2284" s="103">
        <v>8</v>
      </c>
      <c r="H2284" t="s">
        <v>54</v>
      </c>
      <c r="I2284" s="103"/>
    </row>
    <row r="2285" spans="1:9" x14ac:dyDescent="0.35">
      <c r="A2285" t="s">
        <v>3507</v>
      </c>
      <c r="B2285" t="s">
        <v>51</v>
      </c>
      <c r="C2285" t="s">
        <v>3115</v>
      </c>
      <c r="D2285" t="s">
        <v>1767</v>
      </c>
      <c r="E2285" s="103">
        <v>2.0129666006674781E-3</v>
      </c>
      <c r="F2285" s="103">
        <v>677974</v>
      </c>
      <c r="G2285" s="103">
        <v>8</v>
      </c>
      <c r="H2285" t="s">
        <v>54</v>
      </c>
      <c r="I2285" s="103"/>
    </row>
    <row r="2286" spans="1:9" x14ac:dyDescent="0.35">
      <c r="A2286" t="s">
        <v>3508</v>
      </c>
      <c r="B2286" t="s">
        <v>51</v>
      </c>
      <c r="C2286" t="s">
        <v>3115</v>
      </c>
      <c r="D2286" t="s">
        <v>1768</v>
      </c>
      <c r="E2286" s="103">
        <v>1.2169594069102055E-3</v>
      </c>
      <c r="F2286" s="103">
        <v>677974</v>
      </c>
      <c r="G2286" s="103">
        <v>8</v>
      </c>
      <c r="H2286" t="s">
        <v>54</v>
      </c>
      <c r="I2286" s="103"/>
    </row>
    <row r="2287" spans="1:9" x14ac:dyDescent="0.35">
      <c r="A2287" t="s">
        <v>3509</v>
      </c>
      <c r="B2287" t="s">
        <v>51</v>
      </c>
      <c r="C2287" t="s">
        <v>3115</v>
      </c>
      <c r="D2287" t="s">
        <v>340</v>
      </c>
      <c r="E2287" s="103">
        <v>1.9961891540602157E-3</v>
      </c>
      <c r="F2287" s="103">
        <v>677974</v>
      </c>
      <c r="G2287" s="103">
        <v>8</v>
      </c>
      <c r="H2287" t="s">
        <v>54</v>
      </c>
      <c r="I2287" s="103"/>
    </row>
    <row r="2288" spans="1:9" x14ac:dyDescent="0.35">
      <c r="A2288" t="s">
        <v>3510</v>
      </c>
      <c r="B2288" t="s">
        <v>51</v>
      </c>
      <c r="C2288" t="s">
        <v>3115</v>
      </c>
      <c r="D2288" t="s">
        <v>777</v>
      </c>
      <c r="E2288" s="103">
        <v>5.1235175776901277E-3</v>
      </c>
      <c r="F2288" s="103">
        <v>677974</v>
      </c>
      <c r="G2288" s="103">
        <v>8</v>
      </c>
      <c r="H2288" t="s">
        <v>54</v>
      </c>
      <c r="I2288" s="103"/>
    </row>
    <row r="2289" spans="1:9" x14ac:dyDescent="0.35">
      <c r="A2289" t="s">
        <v>3511</v>
      </c>
      <c r="B2289" t="s">
        <v>51</v>
      </c>
      <c r="C2289" t="s">
        <v>3115</v>
      </c>
      <c r="D2289" t="s">
        <v>776</v>
      </c>
      <c r="E2289" s="103">
        <v>1.3002248500705447E-2</v>
      </c>
      <c r="F2289" s="103">
        <v>677974</v>
      </c>
      <c r="G2289" s="103">
        <v>8</v>
      </c>
      <c r="H2289" t="s">
        <v>54</v>
      </c>
      <c r="I2289" s="103"/>
    </row>
    <row r="2290" spans="1:9" x14ac:dyDescent="0.35">
      <c r="A2290" t="s">
        <v>987</v>
      </c>
      <c r="B2290" t="s">
        <v>51</v>
      </c>
      <c r="C2290" t="s">
        <v>40</v>
      </c>
      <c r="D2290" t="s">
        <v>40</v>
      </c>
      <c r="E2290" s="103">
        <v>1</v>
      </c>
      <c r="F2290" s="103">
        <v>677974</v>
      </c>
      <c r="G2290" s="103">
        <v>8</v>
      </c>
      <c r="H2290" t="s">
        <v>54</v>
      </c>
      <c r="I2290" s="103"/>
    </row>
    <row r="2291" spans="1:9" x14ac:dyDescent="0.35">
      <c r="A2291" t="s">
        <v>5895</v>
      </c>
      <c r="B2291" t="s">
        <v>51</v>
      </c>
      <c r="C2291" t="s">
        <v>40</v>
      </c>
      <c r="D2291" t="s">
        <v>5070</v>
      </c>
      <c r="E2291" s="103">
        <v>1.0393650121197866</v>
      </c>
      <c r="F2291" s="103">
        <v>677974</v>
      </c>
      <c r="G2291" s="103">
        <v>8</v>
      </c>
      <c r="H2291" t="s">
        <v>54</v>
      </c>
      <c r="I2291" s="103"/>
    </row>
    <row r="2292" spans="1:9" x14ac:dyDescent="0.35">
      <c r="A2292" t="s">
        <v>5896</v>
      </c>
      <c r="B2292" t="s">
        <v>51</v>
      </c>
      <c r="C2292" t="s">
        <v>40</v>
      </c>
      <c r="D2292" t="s">
        <v>5071</v>
      </c>
      <c r="E2292" s="103">
        <v>1.000021406098422</v>
      </c>
      <c r="F2292" s="103">
        <v>677974</v>
      </c>
      <c r="G2292" s="103">
        <v>8</v>
      </c>
      <c r="H2292" t="s">
        <v>54</v>
      </c>
      <c r="I2292" s="103"/>
    </row>
    <row r="2293" spans="1:9" x14ac:dyDescent="0.35">
      <c r="A2293" t="s">
        <v>5897</v>
      </c>
      <c r="B2293" t="s">
        <v>51</v>
      </c>
      <c r="C2293" t="s">
        <v>40</v>
      </c>
      <c r="D2293" t="s">
        <v>5072</v>
      </c>
      <c r="E2293" s="103">
        <v>1.0359219158604036</v>
      </c>
      <c r="F2293" s="103">
        <v>677974</v>
      </c>
      <c r="G2293" s="103">
        <v>8</v>
      </c>
      <c r="H2293" t="s">
        <v>54</v>
      </c>
      <c r="I2293" s="103"/>
    </row>
    <row r="2294" spans="1:9" x14ac:dyDescent="0.35">
      <c r="A2294" t="s">
        <v>985</v>
      </c>
      <c r="B2294" t="s">
        <v>51</v>
      </c>
      <c r="C2294" t="s">
        <v>40</v>
      </c>
      <c r="D2294" t="s">
        <v>42</v>
      </c>
      <c r="E2294" s="103">
        <v>1.0362837901187729</v>
      </c>
      <c r="F2294" s="103">
        <v>677974</v>
      </c>
      <c r="G2294" s="103">
        <v>8</v>
      </c>
      <c r="H2294" t="s">
        <v>54</v>
      </c>
      <c r="I2294" s="103"/>
    </row>
    <row r="2295" spans="1:9" x14ac:dyDescent="0.35">
      <c r="A2295" t="s">
        <v>2025</v>
      </c>
      <c r="B2295" t="s">
        <v>51</v>
      </c>
      <c r="C2295" t="s">
        <v>40</v>
      </c>
      <c r="D2295" t="s">
        <v>1767</v>
      </c>
      <c r="E2295" s="103">
        <v>1.0333165514132485</v>
      </c>
      <c r="F2295" s="103">
        <v>677974</v>
      </c>
      <c r="G2295" s="103">
        <v>8</v>
      </c>
      <c r="H2295" t="s">
        <v>54</v>
      </c>
      <c r="I2295" s="103"/>
    </row>
    <row r="2296" spans="1:9" x14ac:dyDescent="0.35">
      <c r="A2296" t="s">
        <v>2026</v>
      </c>
      <c r="B2296" t="s">
        <v>51</v>
      </c>
      <c r="C2296" t="s">
        <v>40</v>
      </c>
      <c r="D2296" t="s">
        <v>1768</v>
      </c>
      <c r="E2296" s="103">
        <v>0.75210911819014925</v>
      </c>
      <c r="F2296" s="103">
        <v>677974</v>
      </c>
      <c r="G2296" s="103">
        <v>8</v>
      </c>
      <c r="H2296" t="s">
        <v>54</v>
      </c>
      <c r="I2296" s="103"/>
    </row>
    <row r="2297" spans="1:9" x14ac:dyDescent="0.35">
      <c r="A2297" t="s">
        <v>986</v>
      </c>
      <c r="B2297" t="s">
        <v>51</v>
      </c>
      <c r="C2297" t="s">
        <v>40</v>
      </c>
      <c r="D2297" t="s">
        <v>340</v>
      </c>
      <c r="E2297" s="103">
        <v>1.019384620753498</v>
      </c>
      <c r="F2297" s="103">
        <v>677974</v>
      </c>
      <c r="G2297" s="103">
        <v>8</v>
      </c>
      <c r="H2297" t="s">
        <v>54</v>
      </c>
      <c r="I2297" s="103"/>
    </row>
    <row r="2298" spans="1:9" x14ac:dyDescent="0.35">
      <c r="A2298" t="s">
        <v>698</v>
      </c>
      <c r="B2298" t="s">
        <v>51</v>
      </c>
      <c r="C2298" t="s">
        <v>40</v>
      </c>
      <c r="D2298" t="s">
        <v>777</v>
      </c>
      <c r="E2298" s="103">
        <v>2.689529390829275</v>
      </c>
      <c r="F2298" s="103">
        <v>677974</v>
      </c>
      <c r="G2298" s="103">
        <v>8</v>
      </c>
      <c r="H2298" t="s">
        <v>54</v>
      </c>
      <c r="I2298" s="103"/>
    </row>
    <row r="2299" spans="1:9" x14ac:dyDescent="0.35">
      <c r="A2299" t="s">
        <v>702</v>
      </c>
      <c r="B2299" t="s">
        <v>51</v>
      </c>
      <c r="C2299" t="s">
        <v>40</v>
      </c>
      <c r="D2299" t="s">
        <v>776</v>
      </c>
      <c r="E2299" s="103">
        <v>6.8083835953807883</v>
      </c>
      <c r="F2299" s="103">
        <v>677974</v>
      </c>
      <c r="G2299" s="103">
        <v>8</v>
      </c>
      <c r="H2299" t="s">
        <v>54</v>
      </c>
      <c r="I2299" s="103"/>
    </row>
    <row r="2300" spans="1:9" x14ac:dyDescent="0.35">
      <c r="A2300" t="s">
        <v>5898</v>
      </c>
      <c r="B2300" t="s">
        <v>51</v>
      </c>
      <c r="C2300" t="s">
        <v>5070</v>
      </c>
      <c r="D2300" t="s">
        <v>40</v>
      </c>
      <c r="E2300" s="103">
        <v>0.96483659491043805</v>
      </c>
      <c r="F2300" s="103">
        <v>677974</v>
      </c>
      <c r="G2300" s="103">
        <v>8</v>
      </c>
      <c r="H2300" t="s">
        <v>54</v>
      </c>
      <c r="I2300" s="103"/>
    </row>
    <row r="2301" spans="1:9" x14ac:dyDescent="0.35">
      <c r="A2301" t="s">
        <v>5899</v>
      </c>
      <c r="B2301" t="s">
        <v>51</v>
      </c>
      <c r="C2301" t="s">
        <v>5070</v>
      </c>
      <c r="D2301" t="s">
        <v>5070</v>
      </c>
      <c r="E2301" s="103">
        <v>1</v>
      </c>
      <c r="F2301" s="103">
        <v>677974</v>
      </c>
      <c r="G2301" s="103">
        <v>8</v>
      </c>
      <c r="H2301" t="s">
        <v>54</v>
      </c>
      <c r="I2301" s="103"/>
    </row>
    <row r="2302" spans="1:9" x14ac:dyDescent="0.35">
      <c r="A2302" t="s">
        <v>5900</v>
      </c>
      <c r="B2302" t="s">
        <v>51</v>
      </c>
      <c r="C2302" t="s">
        <v>5070</v>
      </c>
      <c r="D2302" t="s">
        <v>5071</v>
      </c>
      <c r="E2302" s="103">
        <v>0.96485394074643949</v>
      </c>
      <c r="F2302" s="103">
        <v>677974</v>
      </c>
      <c r="G2302" s="103">
        <v>8</v>
      </c>
      <c r="H2302" t="s">
        <v>54</v>
      </c>
      <c r="I2302" s="103"/>
    </row>
    <row r="2303" spans="1:9" x14ac:dyDescent="0.35">
      <c r="A2303" t="s">
        <v>5901</v>
      </c>
      <c r="B2303" t="s">
        <v>51</v>
      </c>
      <c r="C2303" t="s">
        <v>5070</v>
      </c>
      <c r="D2303" t="s">
        <v>5072</v>
      </c>
      <c r="E2303" s="103">
        <v>0.9977351180769054</v>
      </c>
      <c r="F2303" s="103">
        <v>677974</v>
      </c>
      <c r="G2303" s="103">
        <v>8</v>
      </c>
      <c r="H2303" t="s">
        <v>54</v>
      </c>
      <c r="I2303" s="103"/>
    </row>
    <row r="2304" spans="1:9" x14ac:dyDescent="0.35">
      <c r="A2304" t="s">
        <v>5902</v>
      </c>
      <c r="B2304" t="s">
        <v>51</v>
      </c>
      <c r="C2304" t="s">
        <v>5070</v>
      </c>
      <c r="D2304" t="s">
        <v>42</v>
      </c>
      <c r="E2304" s="103">
        <v>0.99712328670078554</v>
      </c>
      <c r="F2304" s="103">
        <v>677974</v>
      </c>
      <c r="G2304" s="103">
        <v>8</v>
      </c>
      <c r="H2304" t="s">
        <v>54</v>
      </c>
      <c r="I2304" s="103"/>
    </row>
    <row r="2305" spans="1:9" x14ac:dyDescent="0.35">
      <c r="A2305" t="s">
        <v>5903</v>
      </c>
      <c r="B2305" t="s">
        <v>51</v>
      </c>
      <c r="C2305" t="s">
        <v>5070</v>
      </c>
      <c r="D2305" t="s">
        <v>1767</v>
      </c>
      <c r="E2305" s="103">
        <v>0.99426950931174651</v>
      </c>
      <c r="F2305" s="103">
        <v>677974</v>
      </c>
      <c r="G2305" s="103">
        <v>8</v>
      </c>
      <c r="H2305" t="s">
        <v>54</v>
      </c>
      <c r="I2305" s="103"/>
    </row>
    <row r="2306" spans="1:9" x14ac:dyDescent="0.35">
      <c r="A2306" t="s">
        <v>5904</v>
      </c>
      <c r="B2306" t="s">
        <v>51</v>
      </c>
      <c r="C2306" t="s">
        <v>5070</v>
      </c>
      <c r="D2306" t="s">
        <v>1768</v>
      </c>
      <c r="E2306" s="103">
        <v>0.72639589468448518</v>
      </c>
      <c r="F2306" s="103">
        <v>677974</v>
      </c>
      <c r="G2306" s="103">
        <v>8</v>
      </c>
      <c r="H2306" t="s">
        <v>54</v>
      </c>
      <c r="I2306" s="103"/>
    </row>
    <row r="2307" spans="1:9" x14ac:dyDescent="0.35">
      <c r="A2307" t="s">
        <v>5905</v>
      </c>
      <c r="B2307" t="s">
        <v>51</v>
      </c>
      <c r="C2307" t="s">
        <v>5070</v>
      </c>
      <c r="D2307" t="s">
        <v>340</v>
      </c>
      <c r="E2307" s="103">
        <v>0.98152934061437125</v>
      </c>
      <c r="F2307" s="103">
        <v>677974</v>
      </c>
      <c r="G2307" s="103">
        <v>8</v>
      </c>
      <c r="H2307" t="s">
        <v>54</v>
      </c>
      <c r="I2307" s="103"/>
    </row>
    <row r="2308" spans="1:9" x14ac:dyDescent="0.35">
      <c r="A2308" t="s">
        <v>5906</v>
      </c>
      <c r="B2308" t="s">
        <v>51</v>
      </c>
      <c r="C2308" t="s">
        <v>5070</v>
      </c>
      <c r="D2308" t="s">
        <v>777</v>
      </c>
      <c r="E2308" s="103">
        <v>2.5949206462762584</v>
      </c>
      <c r="F2308" s="103">
        <v>677974</v>
      </c>
      <c r="G2308" s="103">
        <v>8</v>
      </c>
      <c r="H2308" t="s">
        <v>54</v>
      </c>
      <c r="I2308" s="103"/>
    </row>
    <row r="2309" spans="1:9" x14ac:dyDescent="0.35">
      <c r="A2309" t="s">
        <v>5907</v>
      </c>
      <c r="B2309" t="s">
        <v>51</v>
      </c>
      <c r="C2309" t="s">
        <v>5070</v>
      </c>
      <c r="D2309" t="s">
        <v>776</v>
      </c>
      <c r="E2309" s="103">
        <v>6.5691692580498815</v>
      </c>
      <c r="F2309" s="103">
        <v>677974</v>
      </c>
      <c r="G2309" s="103">
        <v>8</v>
      </c>
      <c r="H2309" t="s">
        <v>54</v>
      </c>
      <c r="I2309" s="103"/>
    </row>
    <row r="2310" spans="1:9" x14ac:dyDescent="0.35">
      <c r="A2310" t="s">
        <v>5908</v>
      </c>
      <c r="B2310" t="s">
        <v>51</v>
      </c>
      <c r="C2310" t="s">
        <v>5071</v>
      </c>
      <c r="D2310" t="s">
        <v>40</v>
      </c>
      <c r="E2310" s="103">
        <v>0.99998265416399879</v>
      </c>
      <c r="F2310" s="103">
        <v>677974</v>
      </c>
      <c r="G2310" s="103">
        <v>8</v>
      </c>
      <c r="H2310" t="s">
        <v>54</v>
      </c>
      <c r="I2310" s="103"/>
    </row>
    <row r="2311" spans="1:9" x14ac:dyDescent="0.35">
      <c r="A2311" t="s">
        <v>5909</v>
      </c>
      <c r="B2311" t="s">
        <v>51</v>
      </c>
      <c r="C2311" t="s">
        <v>5071</v>
      </c>
      <c r="D2311" t="s">
        <v>5070</v>
      </c>
      <c r="E2311" s="103">
        <v>1.0393436060213646</v>
      </c>
      <c r="F2311" s="103">
        <v>677974</v>
      </c>
      <c r="G2311" s="103">
        <v>8</v>
      </c>
      <c r="H2311" t="s">
        <v>54</v>
      </c>
      <c r="I2311" s="103"/>
    </row>
    <row r="2312" spans="1:9" x14ac:dyDescent="0.35">
      <c r="A2312" t="s">
        <v>5910</v>
      </c>
      <c r="B2312" t="s">
        <v>51</v>
      </c>
      <c r="C2312" t="s">
        <v>5071</v>
      </c>
      <c r="D2312" t="s">
        <v>5071</v>
      </c>
      <c r="E2312" s="103">
        <v>1</v>
      </c>
      <c r="F2312" s="103">
        <v>677974</v>
      </c>
      <c r="G2312" s="103">
        <v>8</v>
      </c>
      <c r="H2312" t="s">
        <v>54</v>
      </c>
      <c r="I2312" s="103"/>
    </row>
    <row r="2313" spans="1:9" x14ac:dyDescent="0.35">
      <c r="A2313" t="s">
        <v>5911</v>
      </c>
      <c r="B2313" t="s">
        <v>51</v>
      </c>
      <c r="C2313" t="s">
        <v>5071</v>
      </c>
      <c r="D2313" t="s">
        <v>5072</v>
      </c>
      <c r="E2313" s="103">
        <v>1.0359005097619816</v>
      </c>
      <c r="F2313" s="103">
        <v>677974</v>
      </c>
      <c r="G2313" s="103">
        <v>8</v>
      </c>
      <c r="H2313" t="s">
        <v>54</v>
      </c>
      <c r="I2313" s="103"/>
    </row>
    <row r="2314" spans="1:9" x14ac:dyDescent="0.35">
      <c r="A2314" t="s">
        <v>5912</v>
      </c>
      <c r="B2314" t="s">
        <v>51</v>
      </c>
      <c r="C2314" t="s">
        <v>5071</v>
      </c>
      <c r="D2314" t="s">
        <v>42</v>
      </c>
      <c r="E2314" s="103">
        <v>1.0362623840203509</v>
      </c>
      <c r="F2314" s="103">
        <v>677974</v>
      </c>
      <c r="G2314" s="103">
        <v>8</v>
      </c>
      <c r="H2314" t="s">
        <v>54</v>
      </c>
      <c r="I2314" s="103"/>
    </row>
    <row r="2315" spans="1:9" x14ac:dyDescent="0.35">
      <c r="A2315" t="s">
        <v>5913</v>
      </c>
      <c r="B2315" t="s">
        <v>51</v>
      </c>
      <c r="C2315" t="s">
        <v>5071</v>
      </c>
      <c r="D2315" t="s">
        <v>1767</v>
      </c>
      <c r="E2315" s="103">
        <v>1.0332951453148262</v>
      </c>
      <c r="F2315" s="103">
        <v>677974</v>
      </c>
      <c r="G2315" s="103">
        <v>8</v>
      </c>
      <c r="H2315" t="s">
        <v>54</v>
      </c>
      <c r="I2315" s="103"/>
    </row>
    <row r="2316" spans="1:9" x14ac:dyDescent="0.35">
      <c r="A2316" t="s">
        <v>5914</v>
      </c>
      <c r="B2316" t="s">
        <v>51</v>
      </c>
      <c r="C2316" t="s">
        <v>5071</v>
      </c>
      <c r="D2316" t="s">
        <v>1768</v>
      </c>
      <c r="E2316" s="103">
        <v>0.75208879180230048</v>
      </c>
      <c r="F2316" s="103">
        <v>677974</v>
      </c>
      <c r="G2316" s="103">
        <v>8</v>
      </c>
      <c r="H2316" t="s">
        <v>54</v>
      </c>
      <c r="I2316" s="103"/>
    </row>
    <row r="2317" spans="1:9" x14ac:dyDescent="0.35">
      <c r="A2317" t="s">
        <v>5915</v>
      </c>
      <c r="B2317" t="s">
        <v>51</v>
      </c>
      <c r="C2317" t="s">
        <v>5071</v>
      </c>
      <c r="D2317" t="s">
        <v>340</v>
      </c>
      <c r="E2317" s="103">
        <v>1.0193826993684925</v>
      </c>
      <c r="F2317" s="103">
        <v>677974</v>
      </c>
      <c r="G2317" s="103">
        <v>8</v>
      </c>
      <c r="H2317" t="s">
        <v>54</v>
      </c>
      <c r="I2317" s="103"/>
    </row>
    <row r="2318" spans="1:9" x14ac:dyDescent="0.35">
      <c r="A2318" t="s">
        <v>5916</v>
      </c>
      <c r="B2318" t="s">
        <v>51</v>
      </c>
      <c r="C2318" t="s">
        <v>5071</v>
      </c>
      <c r="D2318" t="s">
        <v>777</v>
      </c>
      <c r="E2318" s="103">
        <v>2.6894881255747101</v>
      </c>
      <c r="F2318" s="103">
        <v>677974</v>
      </c>
      <c r="G2318" s="103">
        <v>8</v>
      </c>
      <c r="H2318" t="s">
        <v>54</v>
      </c>
      <c r="I2318" s="103"/>
    </row>
    <row r="2319" spans="1:9" x14ac:dyDescent="0.35">
      <c r="A2319" t="s">
        <v>5917</v>
      </c>
      <c r="B2319" t="s">
        <v>51</v>
      </c>
      <c r="C2319" t="s">
        <v>5071</v>
      </c>
      <c r="D2319" t="s">
        <v>776</v>
      </c>
      <c r="E2319" s="103">
        <v>6.8082729186205428</v>
      </c>
      <c r="F2319" s="103">
        <v>677974</v>
      </c>
      <c r="G2319" s="103">
        <v>8</v>
      </c>
      <c r="H2319" t="s">
        <v>54</v>
      </c>
      <c r="I2319" s="103"/>
    </row>
    <row r="2320" spans="1:9" x14ac:dyDescent="0.35">
      <c r="A2320" t="s">
        <v>5921</v>
      </c>
      <c r="B2320" t="s">
        <v>51</v>
      </c>
      <c r="C2320" t="s">
        <v>5072</v>
      </c>
      <c r="D2320" t="s">
        <v>40</v>
      </c>
      <c r="E2320" s="103">
        <v>0.9670547240089169</v>
      </c>
      <c r="F2320" s="103">
        <v>677974</v>
      </c>
      <c r="G2320" s="103">
        <v>8</v>
      </c>
      <c r="H2320" t="s">
        <v>54</v>
      </c>
      <c r="I2320" s="103"/>
    </row>
    <row r="2321" spans="1:9" x14ac:dyDescent="0.35">
      <c r="A2321" t="s">
        <v>5922</v>
      </c>
      <c r="B2321" t="s">
        <v>51</v>
      </c>
      <c r="C2321" t="s">
        <v>5072</v>
      </c>
      <c r="D2321" t="s">
        <v>5070</v>
      </c>
      <c r="E2321" s="103">
        <v>1.0033579884238286</v>
      </c>
      <c r="F2321" s="103">
        <v>677974</v>
      </c>
      <c r="G2321" s="103">
        <v>8</v>
      </c>
      <c r="H2321" t="s">
        <v>54</v>
      </c>
      <c r="I2321" s="103"/>
    </row>
    <row r="2322" spans="1:9" x14ac:dyDescent="0.35">
      <c r="A2322" t="s">
        <v>5923</v>
      </c>
      <c r="B2322" t="s">
        <v>51</v>
      </c>
      <c r="C2322" t="s">
        <v>5072</v>
      </c>
      <c r="D2322" t="s">
        <v>5071</v>
      </c>
      <c r="E2322" s="103">
        <v>0.96707206984491811</v>
      </c>
      <c r="F2322" s="103">
        <v>677974</v>
      </c>
      <c r="G2322" s="103">
        <v>8</v>
      </c>
      <c r="H2322" t="s">
        <v>54</v>
      </c>
      <c r="I2322" s="103"/>
    </row>
    <row r="2323" spans="1:9" x14ac:dyDescent="0.35">
      <c r="A2323" t="s">
        <v>5924</v>
      </c>
      <c r="B2323" t="s">
        <v>51</v>
      </c>
      <c r="C2323" t="s">
        <v>5072</v>
      </c>
      <c r="D2323" t="s">
        <v>5072</v>
      </c>
      <c r="E2323" s="103">
        <v>1</v>
      </c>
      <c r="F2323" s="103">
        <v>677974</v>
      </c>
      <c r="G2323" s="103">
        <v>8</v>
      </c>
      <c r="H2323" t="s">
        <v>54</v>
      </c>
      <c r="I2323" s="103"/>
    </row>
    <row r="2324" spans="1:9" x14ac:dyDescent="0.35">
      <c r="A2324" t="s">
        <v>5925</v>
      </c>
      <c r="B2324" t="s">
        <v>51</v>
      </c>
      <c r="C2324" t="s">
        <v>5072</v>
      </c>
      <c r="D2324" t="s">
        <v>42</v>
      </c>
      <c r="E2324" s="103">
        <v>1.0004304733752967</v>
      </c>
      <c r="F2324" s="103">
        <v>677974</v>
      </c>
      <c r="G2324" s="103">
        <v>8</v>
      </c>
      <c r="H2324" t="s">
        <v>54</v>
      </c>
      <c r="I2324" s="103"/>
    </row>
    <row r="2325" spans="1:9" x14ac:dyDescent="0.35">
      <c r="A2325" t="s">
        <v>5926</v>
      </c>
      <c r="B2325" t="s">
        <v>51</v>
      </c>
      <c r="C2325" t="s">
        <v>5072</v>
      </c>
      <c r="D2325" t="s">
        <v>1767</v>
      </c>
      <c r="E2325" s="103">
        <v>0.99757408806850023</v>
      </c>
      <c r="F2325" s="103">
        <v>677974</v>
      </c>
      <c r="G2325" s="103">
        <v>8</v>
      </c>
      <c r="H2325" t="s">
        <v>54</v>
      </c>
      <c r="I2325" s="103"/>
    </row>
    <row r="2326" spans="1:9" x14ac:dyDescent="0.35">
      <c r="A2326" t="s">
        <v>5927</v>
      </c>
      <c r="B2326" t="s">
        <v>51</v>
      </c>
      <c r="C2326" t="s">
        <v>5072</v>
      </c>
      <c r="D2326" t="s">
        <v>1768</v>
      </c>
      <c r="E2326" s="103">
        <v>0.72819566943331426</v>
      </c>
      <c r="F2326" s="103">
        <v>677974</v>
      </c>
      <c r="G2326" s="103">
        <v>8</v>
      </c>
      <c r="H2326" t="s">
        <v>54</v>
      </c>
      <c r="I2326" s="103"/>
    </row>
    <row r="2327" spans="1:9" x14ac:dyDescent="0.35">
      <c r="A2327" t="s">
        <v>5928</v>
      </c>
      <c r="B2327" t="s">
        <v>51</v>
      </c>
      <c r="C2327" t="s">
        <v>5072</v>
      </c>
      <c r="D2327" t="s">
        <v>340</v>
      </c>
      <c r="E2327" s="103">
        <v>0.98386880139179866</v>
      </c>
      <c r="F2327" s="103">
        <v>677974</v>
      </c>
      <c r="G2327" s="103">
        <v>8</v>
      </c>
      <c r="H2327" t="s">
        <v>54</v>
      </c>
      <c r="I2327" s="103"/>
    </row>
    <row r="2328" spans="1:9" x14ac:dyDescent="0.35">
      <c r="A2328" t="s">
        <v>5929</v>
      </c>
      <c r="B2328" t="s">
        <v>51</v>
      </c>
      <c r="C2328" t="s">
        <v>5072</v>
      </c>
      <c r="D2328" t="s">
        <v>777</v>
      </c>
      <c r="E2328" s="103">
        <v>2.6019746875591592</v>
      </c>
      <c r="F2328" s="103">
        <v>677974</v>
      </c>
      <c r="G2328" s="103">
        <v>8</v>
      </c>
      <c r="H2328" t="s">
        <v>54</v>
      </c>
      <c r="I2328" s="103"/>
    </row>
    <row r="2329" spans="1:9" x14ac:dyDescent="0.35">
      <c r="A2329" t="s">
        <v>5930</v>
      </c>
      <c r="B2329" t="s">
        <v>51</v>
      </c>
      <c r="C2329" t="s">
        <v>5072</v>
      </c>
      <c r="D2329" t="s">
        <v>776</v>
      </c>
      <c r="E2329" s="103">
        <v>6.585371688131139</v>
      </c>
      <c r="F2329" s="103">
        <v>677974</v>
      </c>
      <c r="G2329" s="103">
        <v>8</v>
      </c>
      <c r="H2329" t="s">
        <v>54</v>
      </c>
      <c r="I2329" s="103"/>
    </row>
    <row r="2330" spans="1:9" x14ac:dyDescent="0.35">
      <c r="A2330" t="s">
        <v>966</v>
      </c>
      <c r="B2330" t="s">
        <v>51</v>
      </c>
      <c r="C2330" t="s">
        <v>42</v>
      </c>
      <c r="D2330" t="s">
        <v>40</v>
      </c>
      <c r="E2330" s="103">
        <v>0.96757357408394717</v>
      </c>
      <c r="F2330" s="103">
        <v>677974</v>
      </c>
      <c r="G2330" s="103">
        <v>8</v>
      </c>
      <c r="H2330" t="s">
        <v>54</v>
      </c>
      <c r="I2330" s="103"/>
    </row>
    <row r="2331" spans="1:9" x14ac:dyDescent="0.35">
      <c r="A2331" t="s">
        <v>5931</v>
      </c>
      <c r="B2331" t="s">
        <v>51</v>
      </c>
      <c r="C2331" t="s">
        <v>42</v>
      </c>
      <c r="D2331" t="s">
        <v>5070</v>
      </c>
      <c r="E2331" s="103">
        <v>1.0029040983047417</v>
      </c>
      <c r="F2331" s="103">
        <v>677974</v>
      </c>
      <c r="G2331" s="103">
        <v>8</v>
      </c>
      <c r="H2331" t="s">
        <v>54</v>
      </c>
      <c r="I2331" s="103"/>
    </row>
    <row r="2332" spans="1:9" x14ac:dyDescent="0.35">
      <c r="A2332" t="s">
        <v>5932</v>
      </c>
      <c r="B2332" t="s">
        <v>51</v>
      </c>
      <c r="C2332" t="s">
        <v>42</v>
      </c>
      <c r="D2332" t="s">
        <v>5071</v>
      </c>
      <c r="E2332" s="103">
        <v>0.9675909199199485</v>
      </c>
      <c r="F2332" s="103">
        <v>677974</v>
      </c>
      <c r="G2332" s="103">
        <v>8</v>
      </c>
      <c r="H2332" t="s">
        <v>54</v>
      </c>
      <c r="I2332" s="103"/>
    </row>
    <row r="2333" spans="1:9" x14ac:dyDescent="0.35">
      <c r="A2333" t="s">
        <v>5933</v>
      </c>
      <c r="B2333" t="s">
        <v>51</v>
      </c>
      <c r="C2333" t="s">
        <v>42</v>
      </c>
      <c r="D2333" t="s">
        <v>5072</v>
      </c>
      <c r="E2333" s="103">
        <v>1.0006093712608572</v>
      </c>
      <c r="F2333" s="103">
        <v>677974</v>
      </c>
      <c r="G2333" s="103">
        <v>8</v>
      </c>
      <c r="H2333" t="s">
        <v>54</v>
      </c>
      <c r="I2333" s="103"/>
    </row>
    <row r="2334" spans="1:9" x14ac:dyDescent="0.35">
      <c r="A2334" t="s">
        <v>964</v>
      </c>
      <c r="B2334" t="s">
        <v>51</v>
      </c>
      <c r="C2334" t="s">
        <v>42</v>
      </c>
      <c r="D2334" t="s">
        <v>42</v>
      </c>
      <c r="E2334" s="103">
        <v>1</v>
      </c>
      <c r="F2334" s="103">
        <v>677974</v>
      </c>
      <c r="G2334" s="103">
        <v>8</v>
      </c>
      <c r="H2334" t="s">
        <v>54</v>
      </c>
      <c r="I2334" s="103"/>
    </row>
    <row r="2335" spans="1:9" x14ac:dyDescent="0.35">
      <c r="A2335" t="s">
        <v>2027</v>
      </c>
      <c r="B2335" t="s">
        <v>51</v>
      </c>
      <c r="C2335" t="s">
        <v>42</v>
      </c>
      <c r="D2335" t="s">
        <v>1767</v>
      </c>
      <c r="E2335" s="103">
        <v>0.99713746778182066</v>
      </c>
      <c r="F2335" s="103">
        <v>677974</v>
      </c>
      <c r="G2335" s="103">
        <v>8</v>
      </c>
      <c r="H2335" t="s">
        <v>54</v>
      </c>
      <c r="I2335" s="103"/>
    </row>
    <row r="2336" spans="1:9" x14ac:dyDescent="0.35">
      <c r="A2336" t="s">
        <v>2028</v>
      </c>
      <c r="B2336" t="s">
        <v>51</v>
      </c>
      <c r="C2336" t="s">
        <v>42</v>
      </c>
      <c r="D2336" t="s">
        <v>1768</v>
      </c>
      <c r="E2336" s="103">
        <v>0.72815557824924293</v>
      </c>
      <c r="F2336" s="103">
        <v>677974</v>
      </c>
      <c r="G2336" s="103">
        <v>8</v>
      </c>
      <c r="H2336" t="s">
        <v>54</v>
      </c>
      <c r="I2336" s="103"/>
    </row>
    <row r="2337" spans="1:9" x14ac:dyDescent="0.35">
      <c r="A2337" t="s">
        <v>965</v>
      </c>
      <c r="B2337" t="s">
        <v>51</v>
      </c>
      <c r="C2337" t="s">
        <v>42</v>
      </c>
      <c r="D2337" t="s">
        <v>340</v>
      </c>
      <c r="E2337" s="103">
        <v>0.98436771471941964</v>
      </c>
      <c r="F2337" s="103">
        <v>677974</v>
      </c>
      <c r="G2337" s="103">
        <v>8</v>
      </c>
      <c r="H2337" t="s">
        <v>54</v>
      </c>
      <c r="I2337" s="103"/>
    </row>
    <row r="2338" spans="1:9" x14ac:dyDescent="0.35">
      <c r="A2338" t="s">
        <v>672</v>
      </c>
      <c r="B2338" t="s">
        <v>51</v>
      </c>
      <c r="C2338" t="s">
        <v>42</v>
      </c>
      <c r="D2338" t="s">
        <v>777</v>
      </c>
      <c r="E2338" s="103">
        <v>2.6022748795287782</v>
      </c>
      <c r="F2338" s="103">
        <v>677974</v>
      </c>
      <c r="G2338" s="103">
        <v>8</v>
      </c>
      <c r="H2338" t="s">
        <v>54</v>
      </c>
      <c r="I2338" s="103"/>
    </row>
    <row r="2339" spans="1:9" x14ac:dyDescent="0.35">
      <c r="A2339" t="s">
        <v>676</v>
      </c>
      <c r="B2339" t="s">
        <v>51</v>
      </c>
      <c r="C2339" t="s">
        <v>42</v>
      </c>
      <c r="D2339" t="s">
        <v>776</v>
      </c>
      <c r="E2339" s="103">
        <v>6.5876742483926485</v>
      </c>
      <c r="F2339" s="103">
        <v>677974</v>
      </c>
      <c r="G2339" s="103">
        <v>8</v>
      </c>
      <c r="H2339" t="s">
        <v>54</v>
      </c>
      <c r="I2339" s="103"/>
    </row>
    <row r="2340" spans="1:9" x14ac:dyDescent="0.35">
      <c r="A2340" t="s">
        <v>2029</v>
      </c>
      <c r="B2340" t="s">
        <v>51</v>
      </c>
      <c r="C2340" t="s">
        <v>1767</v>
      </c>
      <c r="D2340" t="s">
        <v>40</v>
      </c>
      <c r="E2340" s="103">
        <v>0.97036457148294597</v>
      </c>
      <c r="F2340" s="103">
        <v>677974</v>
      </c>
      <c r="G2340" s="103">
        <v>8</v>
      </c>
      <c r="H2340" t="s">
        <v>54</v>
      </c>
      <c r="I2340" s="103"/>
    </row>
    <row r="2341" spans="1:9" x14ac:dyDescent="0.35">
      <c r="A2341" t="s">
        <v>5934</v>
      </c>
      <c r="B2341" t="s">
        <v>51</v>
      </c>
      <c r="C2341" t="s">
        <v>1767</v>
      </c>
      <c r="D2341" t="s">
        <v>5070</v>
      </c>
      <c r="E2341" s="103">
        <v>1.0058020416854658</v>
      </c>
      <c r="F2341" s="103">
        <v>677974</v>
      </c>
      <c r="G2341" s="103">
        <v>8</v>
      </c>
      <c r="H2341" t="s">
        <v>54</v>
      </c>
      <c r="I2341" s="103"/>
    </row>
    <row r="2342" spans="1:9" x14ac:dyDescent="0.35">
      <c r="A2342" t="s">
        <v>5935</v>
      </c>
      <c r="B2342" t="s">
        <v>51</v>
      </c>
      <c r="C2342" t="s">
        <v>1767</v>
      </c>
      <c r="D2342" t="s">
        <v>5071</v>
      </c>
      <c r="E2342" s="103">
        <v>0.9703819173189473</v>
      </c>
      <c r="F2342" s="103">
        <v>677974</v>
      </c>
      <c r="G2342" s="103">
        <v>8</v>
      </c>
      <c r="H2342" t="s">
        <v>54</v>
      </c>
      <c r="I2342" s="103"/>
    </row>
    <row r="2343" spans="1:9" x14ac:dyDescent="0.35">
      <c r="A2343" t="s">
        <v>5936</v>
      </c>
      <c r="B2343" t="s">
        <v>51</v>
      </c>
      <c r="C2343" t="s">
        <v>1767</v>
      </c>
      <c r="D2343" t="s">
        <v>5072</v>
      </c>
      <c r="E2343" s="103">
        <v>1.0035046899229292</v>
      </c>
      <c r="F2343" s="103">
        <v>677974</v>
      </c>
      <c r="G2343" s="103">
        <v>8</v>
      </c>
      <c r="H2343" t="s">
        <v>54</v>
      </c>
      <c r="I2343" s="103"/>
    </row>
    <row r="2344" spans="1:9" x14ac:dyDescent="0.35">
      <c r="A2344" t="s">
        <v>2030</v>
      </c>
      <c r="B2344" t="s">
        <v>51</v>
      </c>
      <c r="C2344" t="s">
        <v>1767</v>
      </c>
      <c r="D2344" t="s">
        <v>42</v>
      </c>
      <c r="E2344" s="103">
        <v>1.0028890426940338</v>
      </c>
      <c r="F2344" s="103">
        <v>677974</v>
      </c>
      <c r="G2344" s="103">
        <v>8</v>
      </c>
      <c r="H2344" t="s">
        <v>54</v>
      </c>
      <c r="I2344" s="103"/>
    </row>
    <row r="2345" spans="1:9" x14ac:dyDescent="0.35">
      <c r="A2345" t="s">
        <v>2031</v>
      </c>
      <c r="B2345" t="s">
        <v>51</v>
      </c>
      <c r="C2345" t="s">
        <v>1767</v>
      </c>
      <c r="D2345" t="s">
        <v>1767</v>
      </c>
      <c r="E2345" s="103">
        <v>1</v>
      </c>
      <c r="F2345" s="103">
        <v>677974</v>
      </c>
      <c r="G2345" s="103">
        <v>8</v>
      </c>
      <c r="H2345" t="s">
        <v>54</v>
      </c>
      <c r="I2345" s="103"/>
    </row>
    <row r="2346" spans="1:9" x14ac:dyDescent="0.35">
      <c r="A2346" t="s">
        <v>2032</v>
      </c>
      <c r="B2346" t="s">
        <v>51</v>
      </c>
      <c r="C2346" t="s">
        <v>1767</v>
      </c>
      <c r="D2346" t="s">
        <v>1768</v>
      </c>
      <c r="E2346" s="103">
        <v>0.7300040403618504</v>
      </c>
      <c r="F2346" s="103">
        <v>677974</v>
      </c>
      <c r="G2346" s="103">
        <v>8</v>
      </c>
      <c r="H2346" t="s">
        <v>54</v>
      </c>
      <c r="I2346" s="103"/>
    </row>
    <row r="2347" spans="1:9" x14ac:dyDescent="0.35">
      <c r="A2347" t="s">
        <v>2033</v>
      </c>
      <c r="B2347" t="s">
        <v>51</v>
      </c>
      <c r="C2347" t="s">
        <v>1767</v>
      </c>
      <c r="D2347" t="s">
        <v>340</v>
      </c>
      <c r="E2347" s="103">
        <v>0.987224853070645</v>
      </c>
      <c r="F2347" s="103">
        <v>677974</v>
      </c>
      <c r="G2347" s="103">
        <v>8</v>
      </c>
      <c r="H2347" t="s">
        <v>54</v>
      </c>
      <c r="I2347" s="103"/>
    </row>
    <row r="2348" spans="1:9" x14ac:dyDescent="0.35">
      <c r="A2348" t="s">
        <v>2034</v>
      </c>
      <c r="B2348" t="s">
        <v>51</v>
      </c>
      <c r="C2348" t="s">
        <v>1767</v>
      </c>
      <c r="D2348" t="s">
        <v>777</v>
      </c>
      <c r="E2348" s="103">
        <v>2.6091887861483598</v>
      </c>
      <c r="F2348" s="103">
        <v>677974</v>
      </c>
      <c r="G2348" s="103">
        <v>8</v>
      </c>
      <c r="H2348" t="s">
        <v>54</v>
      </c>
      <c r="I2348" s="103"/>
    </row>
    <row r="2349" spans="1:9" x14ac:dyDescent="0.35">
      <c r="A2349" t="s">
        <v>2035</v>
      </c>
      <c r="B2349" t="s">
        <v>51</v>
      </c>
      <c r="C2349" t="s">
        <v>1767</v>
      </c>
      <c r="D2349" t="s">
        <v>776</v>
      </c>
      <c r="E2349" s="103">
        <v>6.6060439418230139</v>
      </c>
      <c r="F2349" s="103">
        <v>677974</v>
      </c>
      <c r="G2349" s="103">
        <v>8</v>
      </c>
      <c r="H2349" t="s">
        <v>54</v>
      </c>
      <c r="I2349" s="103"/>
    </row>
    <row r="2350" spans="1:9" x14ac:dyDescent="0.35">
      <c r="A2350" t="s">
        <v>2036</v>
      </c>
      <c r="B2350" t="s">
        <v>51</v>
      </c>
      <c r="C2350" t="s">
        <v>1768</v>
      </c>
      <c r="D2350" t="s">
        <v>40</v>
      </c>
      <c r="E2350" s="103">
        <v>1.4060725761687289</v>
      </c>
      <c r="F2350" s="103">
        <v>677974</v>
      </c>
      <c r="G2350" s="103">
        <v>8</v>
      </c>
      <c r="H2350" t="s">
        <v>54</v>
      </c>
      <c r="I2350" s="103"/>
    </row>
    <row r="2351" spans="1:9" x14ac:dyDescent="0.35">
      <c r="A2351" t="s">
        <v>5937</v>
      </c>
      <c r="B2351" t="s">
        <v>51</v>
      </c>
      <c r="C2351" t="s">
        <v>1768</v>
      </c>
      <c r="D2351" t="s">
        <v>5070</v>
      </c>
      <c r="E2351" s="103">
        <v>1.4632840487175738</v>
      </c>
      <c r="F2351" s="103">
        <v>677974</v>
      </c>
      <c r="G2351" s="103">
        <v>8</v>
      </c>
      <c r="H2351" t="s">
        <v>54</v>
      </c>
      <c r="I2351" s="103"/>
    </row>
    <row r="2352" spans="1:9" x14ac:dyDescent="0.35">
      <c r="A2352" t="s">
        <v>5938</v>
      </c>
      <c r="B2352" t="s">
        <v>51</v>
      </c>
      <c r="C2352" t="s">
        <v>1768</v>
      </c>
      <c r="D2352" t="s">
        <v>5071</v>
      </c>
      <c r="E2352" s="103">
        <v>1.4060908433923704</v>
      </c>
      <c r="F2352" s="103">
        <v>677974</v>
      </c>
      <c r="G2352" s="103">
        <v>8</v>
      </c>
      <c r="H2352" t="s">
        <v>54</v>
      </c>
      <c r="I2352" s="103"/>
    </row>
    <row r="2353" spans="1:9" x14ac:dyDescent="0.35">
      <c r="A2353" t="s">
        <v>5939</v>
      </c>
      <c r="B2353" t="s">
        <v>51</v>
      </c>
      <c r="C2353" t="s">
        <v>1768</v>
      </c>
      <c r="D2353" t="s">
        <v>5072</v>
      </c>
      <c r="E2353" s="103">
        <v>1.4588969505321809</v>
      </c>
      <c r="F2353" s="103">
        <v>677974</v>
      </c>
      <c r="G2353" s="103">
        <v>8</v>
      </c>
      <c r="H2353" t="s">
        <v>54</v>
      </c>
      <c r="I2353" s="103"/>
    </row>
    <row r="2354" spans="1:9" x14ac:dyDescent="0.35">
      <c r="A2354" t="s">
        <v>2037</v>
      </c>
      <c r="B2354" t="s">
        <v>51</v>
      </c>
      <c r="C2354" t="s">
        <v>1768</v>
      </c>
      <c r="D2354" t="s">
        <v>42</v>
      </c>
      <c r="E2354" s="103">
        <v>1.4582876941585077</v>
      </c>
      <c r="F2354" s="103">
        <v>677974</v>
      </c>
      <c r="G2354" s="103">
        <v>8</v>
      </c>
      <c r="H2354" t="s">
        <v>54</v>
      </c>
      <c r="I2354" s="103"/>
    </row>
    <row r="2355" spans="1:9" x14ac:dyDescent="0.35">
      <c r="A2355" t="s">
        <v>2038</v>
      </c>
      <c r="B2355" t="s">
        <v>51</v>
      </c>
      <c r="C2355" t="s">
        <v>1768</v>
      </c>
      <c r="D2355" t="s">
        <v>1767</v>
      </c>
      <c r="E2355" s="103">
        <v>1.4534542849689218</v>
      </c>
      <c r="F2355" s="103">
        <v>677974</v>
      </c>
      <c r="G2355" s="103">
        <v>8</v>
      </c>
      <c r="H2355" t="s">
        <v>54</v>
      </c>
      <c r="I2355" s="103"/>
    </row>
    <row r="2356" spans="1:9" x14ac:dyDescent="0.35">
      <c r="A2356" t="s">
        <v>2039</v>
      </c>
      <c r="B2356" t="s">
        <v>51</v>
      </c>
      <c r="C2356" t="s">
        <v>1768</v>
      </c>
      <c r="D2356" t="s">
        <v>1768</v>
      </c>
      <c r="E2356" s="103">
        <v>1</v>
      </c>
      <c r="F2356" s="103">
        <v>677974</v>
      </c>
      <c r="G2356" s="103">
        <v>8</v>
      </c>
      <c r="H2356" t="s">
        <v>54</v>
      </c>
      <c r="I2356" s="103"/>
    </row>
    <row r="2357" spans="1:9" x14ac:dyDescent="0.35">
      <c r="A2357" t="s">
        <v>2040</v>
      </c>
      <c r="B2357" t="s">
        <v>51</v>
      </c>
      <c r="C2357" t="s">
        <v>1768</v>
      </c>
      <c r="D2357" t="s">
        <v>340</v>
      </c>
      <c r="E2357" s="103">
        <v>1.4362749919159081</v>
      </c>
      <c r="F2357" s="103">
        <v>677974</v>
      </c>
      <c r="G2357" s="103">
        <v>8</v>
      </c>
      <c r="H2357" t="s">
        <v>54</v>
      </c>
      <c r="I2357" s="103"/>
    </row>
    <row r="2358" spans="1:9" x14ac:dyDescent="0.35">
      <c r="A2358" t="s">
        <v>2041</v>
      </c>
      <c r="B2358" t="s">
        <v>51</v>
      </c>
      <c r="C2358" t="s">
        <v>1768</v>
      </c>
      <c r="D2358" t="s">
        <v>777</v>
      </c>
      <c r="E2358" s="103">
        <v>3.7490752313695452</v>
      </c>
      <c r="F2358" s="103">
        <v>677974</v>
      </c>
      <c r="G2358" s="103">
        <v>8</v>
      </c>
      <c r="H2358" t="s">
        <v>54</v>
      </c>
      <c r="I2358" s="103"/>
    </row>
    <row r="2359" spans="1:9" x14ac:dyDescent="0.35">
      <c r="A2359" t="s">
        <v>2042</v>
      </c>
      <c r="B2359" t="s">
        <v>51</v>
      </c>
      <c r="C2359" t="s">
        <v>1768</v>
      </c>
      <c r="D2359" t="s">
        <v>776</v>
      </c>
      <c r="E2359" s="103">
        <v>9.5375870914772403</v>
      </c>
      <c r="F2359" s="103">
        <v>677974</v>
      </c>
      <c r="G2359" s="103">
        <v>8</v>
      </c>
      <c r="H2359" t="s">
        <v>54</v>
      </c>
      <c r="I2359" s="103"/>
    </row>
    <row r="2360" spans="1:9" x14ac:dyDescent="0.35">
      <c r="A2360" t="s">
        <v>1106</v>
      </c>
      <c r="B2360" t="s">
        <v>51</v>
      </c>
      <c r="C2360" t="s">
        <v>58</v>
      </c>
      <c r="D2360" t="s">
        <v>40</v>
      </c>
      <c r="E2360" s="103">
        <v>5.1730869915365485E-4</v>
      </c>
      <c r="F2360" s="103">
        <v>677974</v>
      </c>
      <c r="G2360" s="103">
        <v>8</v>
      </c>
      <c r="H2360" t="s">
        <v>54</v>
      </c>
      <c r="I2360" s="103"/>
    </row>
    <row r="2361" spans="1:9" x14ac:dyDescent="0.35">
      <c r="A2361" t="s">
        <v>5918</v>
      </c>
      <c r="B2361" t="s">
        <v>51</v>
      </c>
      <c r="C2361" t="s">
        <v>58</v>
      </c>
      <c r="D2361" t="s">
        <v>5070</v>
      </c>
      <c r="E2361" s="103">
        <v>6.3839880233200095E-4</v>
      </c>
      <c r="F2361" s="103">
        <v>677974</v>
      </c>
      <c r="G2361" s="103">
        <v>8</v>
      </c>
      <c r="H2361" t="s">
        <v>54</v>
      </c>
      <c r="I2361" s="103"/>
    </row>
    <row r="2362" spans="1:9" x14ac:dyDescent="0.35">
      <c r="A2362" t="s">
        <v>5919</v>
      </c>
      <c r="B2362" t="s">
        <v>51</v>
      </c>
      <c r="C2362" t="s">
        <v>58</v>
      </c>
      <c r="D2362" t="s">
        <v>5071</v>
      </c>
      <c r="E2362" s="103">
        <v>6.3839880233200095E-4</v>
      </c>
      <c r="F2362" s="103">
        <v>677974</v>
      </c>
      <c r="G2362" s="103">
        <v>8</v>
      </c>
      <c r="H2362" t="s">
        <v>54</v>
      </c>
      <c r="I2362" s="103"/>
    </row>
    <row r="2363" spans="1:9" x14ac:dyDescent="0.35">
      <c r="A2363" t="s">
        <v>5920</v>
      </c>
      <c r="B2363" t="s">
        <v>51</v>
      </c>
      <c r="C2363" t="s">
        <v>58</v>
      </c>
      <c r="D2363" t="s">
        <v>5072</v>
      </c>
      <c r="E2363" s="103">
        <v>6.3839880233200095E-4</v>
      </c>
      <c r="F2363" s="103">
        <v>677974</v>
      </c>
      <c r="G2363" s="103">
        <v>8</v>
      </c>
      <c r="H2363" t="s">
        <v>54</v>
      </c>
      <c r="I2363" s="103"/>
    </row>
    <row r="2364" spans="1:9" x14ac:dyDescent="0.35">
      <c r="A2364" t="s">
        <v>1107</v>
      </c>
      <c r="B2364" t="s">
        <v>51</v>
      </c>
      <c r="C2364" t="s">
        <v>58</v>
      </c>
      <c r="D2364" t="s">
        <v>42</v>
      </c>
      <c r="E2364" s="103">
        <v>6.3839880233200095E-4</v>
      </c>
      <c r="F2364" s="103">
        <v>677974</v>
      </c>
      <c r="G2364" s="103">
        <v>8</v>
      </c>
      <c r="H2364" t="s">
        <v>54</v>
      </c>
      <c r="I2364" s="103"/>
    </row>
    <row r="2365" spans="1:9" x14ac:dyDescent="0.35">
      <c r="A2365" t="s">
        <v>2047</v>
      </c>
      <c r="B2365" t="s">
        <v>51</v>
      </c>
      <c r="C2365" t="s">
        <v>58</v>
      </c>
      <c r="D2365" t="s">
        <v>1767</v>
      </c>
      <c r="E2365" s="103">
        <v>6.3839880233200095E-4</v>
      </c>
      <c r="F2365" s="103">
        <v>677974</v>
      </c>
      <c r="G2365" s="103">
        <v>8</v>
      </c>
      <c r="H2365" t="s">
        <v>54</v>
      </c>
      <c r="I2365" s="103"/>
    </row>
    <row r="2366" spans="1:9" x14ac:dyDescent="0.35">
      <c r="A2366" t="s">
        <v>2048</v>
      </c>
      <c r="B2366" t="s">
        <v>51</v>
      </c>
      <c r="C2366" t="s">
        <v>58</v>
      </c>
      <c r="D2366" t="s">
        <v>1768</v>
      </c>
      <c r="E2366" s="103">
        <v>6.0619835537166044E-4</v>
      </c>
      <c r="F2366" s="103">
        <v>677974</v>
      </c>
      <c r="G2366" s="103">
        <v>8</v>
      </c>
      <c r="H2366" t="s">
        <v>54</v>
      </c>
      <c r="I2366" s="103"/>
    </row>
    <row r="2367" spans="1:9" x14ac:dyDescent="0.35">
      <c r="A2367" t="s">
        <v>1108</v>
      </c>
      <c r="B2367" t="s">
        <v>51</v>
      </c>
      <c r="C2367" t="s">
        <v>58</v>
      </c>
      <c r="D2367" t="s">
        <v>340</v>
      </c>
      <c r="E2367" s="103">
        <v>5.7301889496497867E-5</v>
      </c>
      <c r="F2367" s="103">
        <v>677974</v>
      </c>
      <c r="G2367" s="103">
        <v>8</v>
      </c>
      <c r="H2367" t="s">
        <v>54</v>
      </c>
      <c r="I2367" s="103"/>
    </row>
    <row r="2368" spans="1:9" x14ac:dyDescent="0.35">
      <c r="A2368" t="s">
        <v>1109</v>
      </c>
      <c r="B2368" t="s">
        <v>51</v>
      </c>
      <c r="C2368" t="s">
        <v>58</v>
      </c>
      <c r="D2368" t="s">
        <v>777</v>
      </c>
      <c r="E2368" s="103">
        <v>1.230662803317686E-3</v>
      </c>
      <c r="F2368" s="103">
        <v>677974</v>
      </c>
      <c r="G2368" s="103">
        <v>8</v>
      </c>
      <c r="H2368" t="s">
        <v>54</v>
      </c>
      <c r="I2368" s="103"/>
    </row>
    <row r="2369" spans="1:9" x14ac:dyDescent="0.35">
      <c r="A2369" t="s">
        <v>1110</v>
      </c>
      <c r="B2369" t="s">
        <v>51</v>
      </c>
      <c r="C2369" t="s">
        <v>58</v>
      </c>
      <c r="D2369" t="s">
        <v>776</v>
      </c>
      <c r="E2369" s="103">
        <v>3.3007374717842013E-3</v>
      </c>
      <c r="F2369" s="103">
        <v>677974</v>
      </c>
      <c r="G2369" s="103">
        <v>8</v>
      </c>
      <c r="H2369" t="s">
        <v>54</v>
      </c>
      <c r="I2369" s="103"/>
    </row>
    <row r="2370" spans="1:9" x14ac:dyDescent="0.35">
      <c r="A2370" t="s">
        <v>969</v>
      </c>
      <c r="B2370" t="s">
        <v>51</v>
      </c>
      <c r="C2370" t="s">
        <v>340</v>
      </c>
      <c r="D2370" t="s">
        <v>40</v>
      </c>
      <c r="E2370" s="103">
        <v>0.98937814612398234</v>
      </c>
      <c r="F2370" s="103">
        <v>677974</v>
      </c>
      <c r="G2370" s="103">
        <v>8</v>
      </c>
      <c r="H2370" t="s">
        <v>54</v>
      </c>
      <c r="I2370" s="103"/>
    </row>
    <row r="2371" spans="1:9" x14ac:dyDescent="0.35">
      <c r="A2371" t="s">
        <v>5940</v>
      </c>
      <c r="B2371" t="s">
        <v>51</v>
      </c>
      <c r="C2371" t="s">
        <v>340</v>
      </c>
      <c r="D2371" t="s">
        <v>5070</v>
      </c>
      <c r="E2371" s="103">
        <v>1.0262360368949441</v>
      </c>
      <c r="F2371" s="103">
        <v>677974</v>
      </c>
      <c r="G2371" s="103">
        <v>8</v>
      </c>
      <c r="H2371" t="s">
        <v>54</v>
      </c>
      <c r="I2371" s="103"/>
    </row>
    <row r="2372" spans="1:9" x14ac:dyDescent="0.35">
      <c r="A2372" t="s">
        <v>5941</v>
      </c>
      <c r="B2372" t="s">
        <v>51</v>
      </c>
      <c r="C2372" t="s">
        <v>340</v>
      </c>
      <c r="D2372" t="s">
        <v>5071</v>
      </c>
      <c r="E2372" s="103">
        <v>0.98957139561411223</v>
      </c>
      <c r="F2372" s="103">
        <v>677974</v>
      </c>
      <c r="G2372" s="103">
        <v>8</v>
      </c>
      <c r="H2372" t="s">
        <v>54</v>
      </c>
      <c r="I2372" s="103"/>
    </row>
    <row r="2373" spans="1:9" x14ac:dyDescent="0.35">
      <c r="A2373" t="s">
        <v>5942</v>
      </c>
      <c r="B2373" t="s">
        <v>51</v>
      </c>
      <c r="C2373" t="s">
        <v>340</v>
      </c>
      <c r="D2373" t="s">
        <v>5072</v>
      </c>
      <c r="E2373" s="103">
        <v>1.0230082142856767</v>
      </c>
      <c r="F2373" s="103">
        <v>677974</v>
      </c>
      <c r="G2373" s="103">
        <v>8</v>
      </c>
      <c r="H2373" t="s">
        <v>54</v>
      </c>
      <c r="I2373" s="103"/>
    </row>
    <row r="2374" spans="1:9" x14ac:dyDescent="0.35">
      <c r="A2374" t="s">
        <v>967</v>
      </c>
      <c r="B2374" t="s">
        <v>51</v>
      </c>
      <c r="C2374" t="s">
        <v>340</v>
      </c>
      <c r="D2374" t="s">
        <v>42</v>
      </c>
      <c r="E2374" s="103">
        <v>1.0232696502846663</v>
      </c>
      <c r="F2374" s="103">
        <v>677974</v>
      </c>
      <c r="G2374" s="103">
        <v>8</v>
      </c>
      <c r="H2374" t="s">
        <v>54</v>
      </c>
      <c r="I2374" s="103"/>
    </row>
    <row r="2375" spans="1:9" x14ac:dyDescent="0.35">
      <c r="A2375" t="s">
        <v>2043</v>
      </c>
      <c r="B2375" t="s">
        <v>51</v>
      </c>
      <c r="C2375" t="s">
        <v>340</v>
      </c>
      <c r="D2375" t="s">
        <v>1767</v>
      </c>
      <c r="E2375" s="103">
        <v>1.020362757530475</v>
      </c>
      <c r="F2375" s="103">
        <v>677974</v>
      </c>
      <c r="G2375" s="103">
        <v>8</v>
      </c>
      <c r="H2375" t="s">
        <v>54</v>
      </c>
      <c r="I2375" s="103"/>
    </row>
    <row r="2376" spans="1:9" x14ac:dyDescent="0.35">
      <c r="A2376" t="s">
        <v>2044</v>
      </c>
      <c r="B2376" t="s">
        <v>51</v>
      </c>
      <c r="C2376" t="s">
        <v>340</v>
      </c>
      <c r="D2376" t="s">
        <v>1768</v>
      </c>
      <c r="E2376" s="103">
        <v>0.74552697524432054</v>
      </c>
      <c r="F2376" s="103">
        <v>677974</v>
      </c>
      <c r="G2376" s="103">
        <v>8</v>
      </c>
      <c r="H2376" t="s">
        <v>54</v>
      </c>
      <c r="I2376" s="103"/>
    </row>
    <row r="2377" spans="1:9" x14ac:dyDescent="0.35">
      <c r="A2377" t="s">
        <v>968</v>
      </c>
      <c r="B2377" t="s">
        <v>51</v>
      </c>
      <c r="C2377" t="s">
        <v>340</v>
      </c>
      <c r="D2377" t="s">
        <v>340</v>
      </c>
      <c r="E2377" s="103">
        <v>1</v>
      </c>
      <c r="F2377" s="103">
        <v>677974</v>
      </c>
      <c r="G2377" s="103">
        <v>8</v>
      </c>
      <c r="H2377" t="s">
        <v>54</v>
      </c>
      <c r="I2377" s="103"/>
    </row>
    <row r="2378" spans="1:9" x14ac:dyDescent="0.35">
      <c r="A2378" t="s">
        <v>680</v>
      </c>
      <c r="B2378" t="s">
        <v>51</v>
      </c>
      <c r="C2378" t="s">
        <v>340</v>
      </c>
      <c r="D2378" t="s">
        <v>777</v>
      </c>
      <c r="E2378" s="103">
        <v>2.6583090872927913</v>
      </c>
      <c r="F2378" s="103">
        <v>677974</v>
      </c>
      <c r="G2378" s="103">
        <v>8</v>
      </c>
      <c r="H2378" t="s">
        <v>54</v>
      </c>
      <c r="I2378" s="103"/>
    </row>
    <row r="2379" spans="1:9" x14ac:dyDescent="0.35">
      <c r="A2379" t="s">
        <v>684</v>
      </c>
      <c r="B2379" t="s">
        <v>51</v>
      </c>
      <c r="C2379" t="s">
        <v>340</v>
      </c>
      <c r="D2379" t="s">
        <v>776</v>
      </c>
      <c r="E2379" s="103">
        <v>6.7337132923879945</v>
      </c>
      <c r="F2379" s="103">
        <v>677974</v>
      </c>
      <c r="G2379" s="103">
        <v>8</v>
      </c>
      <c r="H2379" t="s">
        <v>54</v>
      </c>
      <c r="I2379" s="103"/>
    </row>
    <row r="2380" spans="1:9" x14ac:dyDescent="0.35">
      <c r="A2380" t="s">
        <v>972</v>
      </c>
      <c r="B2380" t="s">
        <v>51</v>
      </c>
      <c r="C2380" t="s">
        <v>353</v>
      </c>
      <c r="D2380" t="s">
        <v>40</v>
      </c>
      <c r="E2380" s="103">
        <v>3.2927930155081865E-2</v>
      </c>
      <c r="F2380" s="103">
        <v>677974</v>
      </c>
      <c r="G2380" s="103">
        <v>8</v>
      </c>
      <c r="H2380" t="s">
        <v>54</v>
      </c>
      <c r="I2380" s="103"/>
    </row>
    <row r="2381" spans="1:9" x14ac:dyDescent="0.35">
      <c r="A2381" t="s">
        <v>5943</v>
      </c>
      <c r="B2381" t="s">
        <v>51</v>
      </c>
      <c r="C2381" t="s">
        <v>353</v>
      </c>
      <c r="D2381" t="s">
        <v>5070</v>
      </c>
      <c r="E2381" s="103">
        <v>3.5985617597536039E-2</v>
      </c>
      <c r="F2381" s="103">
        <v>677974</v>
      </c>
      <c r="G2381" s="103">
        <v>8</v>
      </c>
      <c r="H2381" t="s">
        <v>54</v>
      </c>
      <c r="I2381" s="103"/>
    </row>
    <row r="2382" spans="1:9" x14ac:dyDescent="0.35">
      <c r="A2382" t="s">
        <v>5944</v>
      </c>
      <c r="B2382" t="s">
        <v>51</v>
      </c>
      <c r="C2382" t="s">
        <v>353</v>
      </c>
      <c r="D2382" t="s">
        <v>5071</v>
      </c>
      <c r="E2382" s="103">
        <v>3.2927930155081865E-2</v>
      </c>
      <c r="F2382" s="103">
        <v>677974</v>
      </c>
      <c r="G2382" s="103">
        <v>8</v>
      </c>
      <c r="H2382" t="s">
        <v>54</v>
      </c>
      <c r="I2382" s="103"/>
    </row>
    <row r="2383" spans="1:9" x14ac:dyDescent="0.35">
      <c r="A2383" t="s">
        <v>5945</v>
      </c>
      <c r="B2383" t="s">
        <v>51</v>
      </c>
      <c r="C2383" t="s">
        <v>353</v>
      </c>
      <c r="D2383" t="s">
        <v>5072</v>
      </c>
      <c r="E2383" s="103">
        <v>3.5900509761981614E-2</v>
      </c>
      <c r="F2383" s="103">
        <v>677974</v>
      </c>
      <c r="G2383" s="103">
        <v>8</v>
      </c>
      <c r="H2383" t="s">
        <v>54</v>
      </c>
      <c r="I2383" s="103"/>
    </row>
    <row r="2384" spans="1:9" x14ac:dyDescent="0.35">
      <c r="A2384" t="s">
        <v>970</v>
      </c>
      <c r="B2384" t="s">
        <v>51</v>
      </c>
      <c r="C2384" t="s">
        <v>353</v>
      </c>
      <c r="D2384" t="s">
        <v>42</v>
      </c>
      <c r="E2384" s="103">
        <v>3.583191064505413E-2</v>
      </c>
      <c r="F2384" s="103">
        <v>677974</v>
      </c>
      <c r="G2384" s="103">
        <v>8</v>
      </c>
      <c r="H2384" t="s">
        <v>54</v>
      </c>
      <c r="I2384" s="103"/>
    </row>
    <row r="2385" spans="1:9" x14ac:dyDescent="0.35">
      <c r="A2385" t="s">
        <v>2049</v>
      </c>
      <c r="B2385" t="s">
        <v>51</v>
      </c>
      <c r="C2385" t="s">
        <v>353</v>
      </c>
      <c r="D2385" t="s">
        <v>1767</v>
      </c>
      <c r="E2385" s="103">
        <v>3.5721057246326272E-2</v>
      </c>
      <c r="F2385" s="103">
        <v>677974</v>
      </c>
      <c r="G2385" s="103">
        <v>8</v>
      </c>
      <c r="H2385" t="s">
        <v>54</v>
      </c>
      <c r="I2385" s="103"/>
    </row>
    <row r="2386" spans="1:9" x14ac:dyDescent="0.35">
      <c r="A2386" t="s">
        <v>2050</v>
      </c>
      <c r="B2386" t="s">
        <v>51</v>
      </c>
      <c r="C2386" t="s">
        <v>353</v>
      </c>
      <c r="D2386" t="s">
        <v>1768</v>
      </c>
      <c r="E2386" s="103">
        <v>2.3893122368986174E-2</v>
      </c>
      <c r="F2386" s="103">
        <v>677974</v>
      </c>
      <c r="G2386" s="103">
        <v>8</v>
      </c>
      <c r="H2386" t="s">
        <v>54</v>
      </c>
      <c r="I2386" s="103"/>
    </row>
    <row r="2387" spans="1:9" x14ac:dyDescent="0.35">
      <c r="A2387" t="s">
        <v>971</v>
      </c>
      <c r="B2387" t="s">
        <v>51</v>
      </c>
      <c r="C2387" t="s">
        <v>353</v>
      </c>
      <c r="D2387" t="s">
        <v>340</v>
      </c>
      <c r="E2387" s="103">
        <v>3.5513897976693846E-2</v>
      </c>
      <c r="F2387" s="103">
        <v>677974</v>
      </c>
      <c r="G2387" s="103">
        <v>8</v>
      </c>
      <c r="H2387" t="s">
        <v>54</v>
      </c>
      <c r="I2387" s="103"/>
    </row>
    <row r="2388" spans="1:9" x14ac:dyDescent="0.35">
      <c r="A2388" t="s">
        <v>688</v>
      </c>
      <c r="B2388" t="s">
        <v>51</v>
      </c>
      <c r="C2388" t="s">
        <v>353</v>
      </c>
      <c r="D2388" t="s">
        <v>777</v>
      </c>
      <c r="E2388" s="103">
        <v>8.7513438015551198E-2</v>
      </c>
      <c r="F2388" s="103">
        <v>677974</v>
      </c>
      <c r="G2388" s="103">
        <v>8</v>
      </c>
      <c r="H2388" t="s">
        <v>54</v>
      </c>
      <c r="I2388" s="103"/>
    </row>
    <row r="2389" spans="1:9" x14ac:dyDescent="0.35">
      <c r="A2389" t="s">
        <v>689</v>
      </c>
      <c r="B2389" t="s">
        <v>51</v>
      </c>
      <c r="C2389" t="s">
        <v>353</v>
      </c>
      <c r="D2389" t="s">
        <v>776</v>
      </c>
      <c r="E2389" s="103">
        <v>0.22290123048940294</v>
      </c>
      <c r="F2389" s="103">
        <v>677974</v>
      </c>
      <c r="G2389" s="103">
        <v>8</v>
      </c>
      <c r="H2389" t="s">
        <v>54</v>
      </c>
      <c r="I2389" s="103"/>
    </row>
    <row r="2390" spans="1:9" x14ac:dyDescent="0.35">
      <c r="A2390" t="s">
        <v>4521</v>
      </c>
      <c r="B2390" t="s">
        <v>51</v>
      </c>
      <c r="C2390" t="s">
        <v>4357</v>
      </c>
      <c r="D2390" t="s">
        <v>40</v>
      </c>
      <c r="E2390" s="103">
        <v>9.858855850997173E-4</v>
      </c>
      <c r="F2390" s="103">
        <v>677974</v>
      </c>
      <c r="G2390" s="103">
        <v>8</v>
      </c>
      <c r="H2390" t="s">
        <v>54</v>
      </c>
      <c r="I2390" s="103"/>
    </row>
    <row r="2391" spans="1:9" x14ac:dyDescent="0.35">
      <c r="A2391" t="s">
        <v>5841</v>
      </c>
      <c r="B2391" t="s">
        <v>51</v>
      </c>
      <c r="C2391" t="s">
        <v>4357</v>
      </c>
      <c r="D2391" t="s">
        <v>5070</v>
      </c>
      <c r="E2391" s="103">
        <v>1.0414413884980718E-3</v>
      </c>
      <c r="F2391" s="103">
        <v>677974</v>
      </c>
      <c r="G2391" s="103">
        <v>8</v>
      </c>
      <c r="H2391" t="s">
        <v>54</v>
      </c>
      <c r="I2391" s="103"/>
    </row>
    <row r="2392" spans="1:9" x14ac:dyDescent="0.35">
      <c r="A2392" t="s">
        <v>5842</v>
      </c>
      <c r="B2392" t="s">
        <v>51</v>
      </c>
      <c r="C2392" t="s">
        <v>4357</v>
      </c>
      <c r="D2392" t="s">
        <v>5071</v>
      </c>
      <c r="E2392" s="103">
        <v>9.8994584752048857E-4</v>
      </c>
      <c r="F2392" s="103">
        <v>677974</v>
      </c>
      <c r="G2392" s="103">
        <v>8</v>
      </c>
      <c r="H2392" t="s">
        <v>54</v>
      </c>
      <c r="I2392" s="103"/>
    </row>
    <row r="2393" spans="1:9" x14ac:dyDescent="0.35">
      <c r="A2393" t="s">
        <v>5843</v>
      </c>
      <c r="B2393" t="s">
        <v>51</v>
      </c>
      <c r="C2393" t="s">
        <v>4357</v>
      </c>
      <c r="D2393" t="s">
        <v>5072</v>
      </c>
      <c r="E2393" s="103">
        <v>9.9585452785527274E-4</v>
      </c>
      <c r="F2393" s="103">
        <v>677974</v>
      </c>
      <c r="G2393" s="103">
        <v>8</v>
      </c>
      <c r="H2393" t="s">
        <v>54</v>
      </c>
      <c r="I2393" s="103"/>
    </row>
    <row r="2394" spans="1:9" x14ac:dyDescent="0.35">
      <c r="A2394" t="s">
        <v>4522</v>
      </c>
      <c r="B2394" t="s">
        <v>51</v>
      </c>
      <c r="C2394" t="s">
        <v>4357</v>
      </c>
      <c r="D2394" t="s">
        <v>42</v>
      </c>
      <c r="E2394" s="103">
        <v>1.0382314486593164E-3</v>
      </c>
      <c r="F2394" s="103">
        <v>677974</v>
      </c>
      <c r="G2394" s="103">
        <v>8</v>
      </c>
      <c r="H2394" t="s">
        <v>54</v>
      </c>
      <c r="I2394" s="103"/>
    </row>
    <row r="2395" spans="1:9" x14ac:dyDescent="0.35">
      <c r="A2395" t="s">
        <v>4523</v>
      </c>
      <c r="B2395" t="s">
        <v>51</v>
      </c>
      <c r="C2395" t="s">
        <v>4357</v>
      </c>
      <c r="D2395" t="s">
        <v>1767</v>
      </c>
      <c r="E2395" s="103">
        <v>1.0356235309017287E-3</v>
      </c>
      <c r="F2395" s="103">
        <v>677974</v>
      </c>
      <c r="G2395" s="103">
        <v>8</v>
      </c>
      <c r="H2395" t="s">
        <v>54</v>
      </c>
      <c r="I2395" s="103"/>
    </row>
    <row r="2396" spans="1:9" x14ac:dyDescent="0.35">
      <c r="A2396" t="s">
        <v>4524</v>
      </c>
      <c r="B2396" t="s">
        <v>51</v>
      </c>
      <c r="C2396" t="s">
        <v>4357</v>
      </c>
      <c r="D2396" t="s">
        <v>1768</v>
      </c>
      <c r="E2396" s="103">
        <v>8.1619389060955279E-4</v>
      </c>
      <c r="F2396" s="103">
        <v>677974</v>
      </c>
      <c r="G2396" s="103">
        <v>8</v>
      </c>
      <c r="H2396" t="s">
        <v>54</v>
      </c>
      <c r="I2396" s="103"/>
    </row>
    <row r="2397" spans="1:9" x14ac:dyDescent="0.35">
      <c r="A2397" t="s">
        <v>4525</v>
      </c>
      <c r="B2397" t="s">
        <v>51</v>
      </c>
      <c r="C2397" t="s">
        <v>4357</v>
      </c>
      <c r="D2397" t="s">
        <v>340</v>
      </c>
      <c r="E2397" s="103">
        <v>9.7023844927988435E-4</v>
      </c>
      <c r="F2397" s="103">
        <v>677974</v>
      </c>
      <c r="G2397" s="103">
        <v>8</v>
      </c>
      <c r="H2397" t="s">
        <v>54</v>
      </c>
      <c r="I2397" s="103"/>
    </row>
    <row r="2398" spans="1:9" x14ac:dyDescent="0.35">
      <c r="A2398" t="s">
        <v>4526</v>
      </c>
      <c r="B2398" t="s">
        <v>51</v>
      </c>
      <c r="C2398" t="s">
        <v>4357</v>
      </c>
      <c r="D2398" t="s">
        <v>777</v>
      </c>
      <c r="E2398" s="103">
        <v>2.8742484879536378E-3</v>
      </c>
      <c r="F2398" s="103">
        <v>677974</v>
      </c>
      <c r="G2398" s="103">
        <v>8</v>
      </c>
      <c r="H2398" t="s">
        <v>54</v>
      </c>
      <c r="I2398" s="103"/>
    </row>
    <row r="2399" spans="1:9" x14ac:dyDescent="0.35">
      <c r="A2399" t="s">
        <v>4527</v>
      </c>
      <c r="B2399" t="s">
        <v>51</v>
      </c>
      <c r="C2399" t="s">
        <v>4357</v>
      </c>
      <c r="D2399" t="s">
        <v>776</v>
      </c>
      <c r="E2399" s="103">
        <v>6.8995731099346846E-3</v>
      </c>
      <c r="F2399" s="103">
        <v>677974</v>
      </c>
      <c r="G2399" s="103">
        <v>8</v>
      </c>
      <c r="H2399" t="s">
        <v>54</v>
      </c>
      <c r="I2399" s="103"/>
    </row>
    <row r="2400" spans="1:9" x14ac:dyDescent="0.35">
      <c r="A2400" t="s">
        <v>4507</v>
      </c>
      <c r="B2400" t="s">
        <v>51</v>
      </c>
      <c r="C2400" t="s">
        <v>4358</v>
      </c>
      <c r="D2400" t="s">
        <v>40</v>
      </c>
      <c r="E2400" s="103">
        <v>3.0978974477488205E-4</v>
      </c>
      <c r="F2400" s="103">
        <v>677974</v>
      </c>
      <c r="G2400" s="103">
        <v>8</v>
      </c>
      <c r="H2400" t="s">
        <v>54</v>
      </c>
      <c r="I2400" s="103"/>
    </row>
    <row r="2401" spans="1:9" x14ac:dyDescent="0.35">
      <c r="A2401" t="s">
        <v>5844</v>
      </c>
      <c r="B2401" t="s">
        <v>51</v>
      </c>
      <c r="C2401" t="s">
        <v>4358</v>
      </c>
      <c r="D2401" t="s">
        <v>5070</v>
      </c>
      <c r="E2401" s="103">
        <v>3.5051456931683213E-4</v>
      </c>
      <c r="F2401" s="103">
        <v>677974</v>
      </c>
      <c r="G2401" s="103">
        <v>8</v>
      </c>
      <c r="H2401" t="s">
        <v>54</v>
      </c>
      <c r="I2401" s="103"/>
    </row>
    <row r="2402" spans="1:9" x14ac:dyDescent="0.35">
      <c r="A2402" t="s">
        <v>5845</v>
      </c>
      <c r="B2402" t="s">
        <v>51</v>
      </c>
      <c r="C2402" t="s">
        <v>4358</v>
      </c>
      <c r="D2402" t="s">
        <v>5071</v>
      </c>
      <c r="E2402" s="103">
        <v>3.0978974477488205E-4</v>
      </c>
      <c r="F2402" s="103">
        <v>677974</v>
      </c>
      <c r="G2402" s="103">
        <v>8</v>
      </c>
      <c r="H2402" t="s">
        <v>54</v>
      </c>
      <c r="I2402" s="103"/>
    </row>
    <row r="2403" spans="1:9" x14ac:dyDescent="0.35">
      <c r="A2403" t="s">
        <v>5846</v>
      </c>
      <c r="B2403" t="s">
        <v>51</v>
      </c>
      <c r="C2403" t="s">
        <v>4358</v>
      </c>
      <c r="D2403" t="s">
        <v>5072</v>
      </c>
      <c r="E2403" s="103">
        <v>3.0978974477488205E-4</v>
      </c>
      <c r="F2403" s="103">
        <v>677974</v>
      </c>
      <c r="G2403" s="103">
        <v>8</v>
      </c>
      <c r="H2403" t="s">
        <v>54</v>
      </c>
      <c r="I2403" s="103"/>
    </row>
    <row r="2404" spans="1:9" x14ac:dyDescent="0.35">
      <c r="A2404" t="s">
        <v>4508</v>
      </c>
      <c r="B2404" t="s">
        <v>51</v>
      </c>
      <c r="C2404" t="s">
        <v>4358</v>
      </c>
      <c r="D2404" t="s">
        <v>42</v>
      </c>
      <c r="E2404" s="103">
        <v>3.4949090594061798E-4</v>
      </c>
      <c r="F2404" s="103">
        <v>677974</v>
      </c>
      <c r="G2404" s="103">
        <v>8</v>
      </c>
      <c r="H2404" t="s">
        <v>54</v>
      </c>
      <c r="I2404" s="103"/>
    </row>
    <row r="2405" spans="1:9" x14ac:dyDescent="0.35">
      <c r="A2405" t="s">
        <v>4509</v>
      </c>
      <c r="B2405" t="s">
        <v>51</v>
      </c>
      <c r="C2405" t="s">
        <v>4358</v>
      </c>
      <c r="D2405" t="s">
        <v>1767</v>
      </c>
      <c r="E2405" s="103">
        <v>3.4918305123740547E-4</v>
      </c>
      <c r="F2405" s="103">
        <v>677974</v>
      </c>
      <c r="G2405" s="103">
        <v>8</v>
      </c>
      <c r="H2405" t="s">
        <v>54</v>
      </c>
      <c r="I2405" s="103"/>
    </row>
    <row r="2406" spans="1:9" x14ac:dyDescent="0.35">
      <c r="A2406" t="s">
        <v>4510</v>
      </c>
      <c r="B2406" t="s">
        <v>51</v>
      </c>
      <c r="C2406" t="s">
        <v>4358</v>
      </c>
      <c r="D2406" t="s">
        <v>1768</v>
      </c>
      <c r="E2406" s="103">
        <v>3.0672842005907664E-4</v>
      </c>
      <c r="F2406" s="103">
        <v>677974</v>
      </c>
      <c r="G2406" s="103">
        <v>8</v>
      </c>
      <c r="H2406" t="s">
        <v>54</v>
      </c>
      <c r="I2406" s="103"/>
    </row>
    <row r="2407" spans="1:9" x14ac:dyDescent="0.35">
      <c r="A2407" t="s">
        <v>4511</v>
      </c>
      <c r="B2407" t="s">
        <v>51</v>
      </c>
      <c r="C2407" t="s">
        <v>4358</v>
      </c>
      <c r="D2407" t="s">
        <v>340</v>
      </c>
      <c r="E2407" s="103">
        <v>3.107464849438992E-4</v>
      </c>
      <c r="F2407" s="103">
        <v>677974</v>
      </c>
      <c r="G2407" s="103">
        <v>8</v>
      </c>
      <c r="H2407" t="s">
        <v>54</v>
      </c>
      <c r="I2407" s="103"/>
    </row>
    <row r="2408" spans="1:9" x14ac:dyDescent="0.35">
      <c r="A2408" t="s">
        <v>4512</v>
      </c>
      <c r="B2408" t="s">
        <v>51</v>
      </c>
      <c r="C2408" t="s">
        <v>4358</v>
      </c>
      <c r="D2408" t="s">
        <v>777</v>
      </c>
      <c r="E2408" s="103">
        <v>1.1124391322333608E-3</v>
      </c>
      <c r="F2408" s="103">
        <v>677974</v>
      </c>
      <c r="G2408" s="103">
        <v>8</v>
      </c>
      <c r="H2408" t="s">
        <v>54</v>
      </c>
      <c r="I2408" s="103"/>
    </row>
    <row r="2409" spans="1:9" x14ac:dyDescent="0.35">
      <c r="A2409" t="s">
        <v>4513</v>
      </c>
      <c r="B2409" t="s">
        <v>51</v>
      </c>
      <c r="C2409" t="s">
        <v>4358</v>
      </c>
      <c r="D2409" t="s">
        <v>776</v>
      </c>
      <c r="E2409" s="103">
        <v>2.3151313731953607E-3</v>
      </c>
      <c r="F2409" s="103">
        <v>677974</v>
      </c>
      <c r="G2409" s="103">
        <v>8</v>
      </c>
      <c r="H2409" t="s">
        <v>54</v>
      </c>
      <c r="I2409" s="103"/>
    </row>
    <row r="2410" spans="1:9" x14ac:dyDescent="0.35">
      <c r="A2410" t="s">
        <v>4514</v>
      </c>
      <c r="B2410" t="s">
        <v>51</v>
      </c>
      <c r="C2410" t="s">
        <v>4359</v>
      </c>
      <c r="D2410" t="s">
        <v>40</v>
      </c>
      <c r="E2410" s="103">
        <v>3.3270632320746632E-4</v>
      </c>
      <c r="F2410" s="103">
        <v>677974</v>
      </c>
      <c r="G2410" s="103">
        <v>8</v>
      </c>
      <c r="H2410" t="s">
        <v>54</v>
      </c>
      <c r="I2410" s="103"/>
    </row>
    <row r="2411" spans="1:9" x14ac:dyDescent="0.35">
      <c r="A2411" t="s">
        <v>5847</v>
      </c>
      <c r="B2411" t="s">
        <v>51</v>
      </c>
      <c r="C2411" t="s">
        <v>4359</v>
      </c>
      <c r="D2411" t="s">
        <v>5070</v>
      </c>
      <c r="E2411" s="103">
        <v>3.3776664072085629E-4</v>
      </c>
      <c r="F2411" s="103">
        <v>677974</v>
      </c>
      <c r="G2411" s="103">
        <v>8</v>
      </c>
      <c r="H2411" t="s">
        <v>54</v>
      </c>
      <c r="I2411" s="103"/>
    </row>
    <row r="2412" spans="1:9" x14ac:dyDescent="0.35">
      <c r="A2412" t="s">
        <v>5848</v>
      </c>
      <c r="B2412" t="s">
        <v>51</v>
      </c>
      <c r="C2412" t="s">
        <v>4359</v>
      </c>
      <c r="D2412" t="s">
        <v>5071</v>
      </c>
      <c r="E2412" s="103">
        <v>3.3270632320746632E-4</v>
      </c>
      <c r="F2412" s="103">
        <v>677974</v>
      </c>
      <c r="G2412" s="103">
        <v>8</v>
      </c>
      <c r="H2412" t="s">
        <v>54</v>
      </c>
      <c r="I2412" s="103"/>
    </row>
    <row r="2413" spans="1:9" x14ac:dyDescent="0.35">
      <c r="A2413" t="s">
        <v>5849</v>
      </c>
      <c r="B2413" t="s">
        <v>51</v>
      </c>
      <c r="C2413" t="s">
        <v>4359</v>
      </c>
      <c r="D2413" t="s">
        <v>5072</v>
      </c>
      <c r="E2413" s="103">
        <v>3.3582259577658155E-4</v>
      </c>
      <c r="F2413" s="103">
        <v>677974</v>
      </c>
      <c r="G2413" s="103">
        <v>8</v>
      </c>
      <c r="H2413" t="s">
        <v>54</v>
      </c>
      <c r="I2413" s="103"/>
    </row>
    <row r="2414" spans="1:9" x14ac:dyDescent="0.35">
      <c r="A2414" t="s">
        <v>4515</v>
      </c>
      <c r="B2414" t="s">
        <v>51</v>
      </c>
      <c r="C2414" t="s">
        <v>4359</v>
      </c>
      <c r="D2414" t="s">
        <v>42</v>
      </c>
      <c r="E2414" s="103">
        <v>3.3664371075737263E-4</v>
      </c>
      <c r="F2414" s="103">
        <v>677974</v>
      </c>
      <c r="G2414" s="103">
        <v>8</v>
      </c>
      <c r="H2414" t="s">
        <v>54</v>
      </c>
      <c r="I2414" s="103"/>
    </row>
    <row r="2415" spans="1:9" x14ac:dyDescent="0.35">
      <c r="A2415" t="s">
        <v>4516</v>
      </c>
      <c r="B2415" t="s">
        <v>51</v>
      </c>
      <c r="C2415" t="s">
        <v>4359</v>
      </c>
      <c r="D2415" t="s">
        <v>1767</v>
      </c>
      <c r="E2415" s="103">
        <v>3.3581913998762783E-4</v>
      </c>
      <c r="F2415" s="103">
        <v>677974</v>
      </c>
      <c r="G2415" s="103">
        <v>8</v>
      </c>
      <c r="H2415" t="s">
        <v>54</v>
      </c>
      <c r="I2415" s="103"/>
    </row>
    <row r="2416" spans="1:9" x14ac:dyDescent="0.35">
      <c r="A2416" t="s">
        <v>4517</v>
      </c>
      <c r="B2416" t="s">
        <v>51</v>
      </c>
      <c r="C2416" t="s">
        <v>4359</v>
      </c>
      <c r="D2416" t="s">
        <v>1768</v>
      </c>
      <c r="E2416" s="103">
        <v>2.5387105461419795E-4</v>
      </c>
      <c r="F2416" s="103">
        <v>677974</v>
      </c>
      <c r="G2416" s="103">
        <v>8</v>
      </c>
      <c r="H2416" t="s">
        <v>54</v>
      </c>
      <c r="I2416" s="103"/>
    </row>
    <row r="2417" spans="1:9" x14ac:dyDescent="0.35">
      <c r="A2417" t="s">
        <v>4518</v>
      </c>
      <c r="B2417" t="s">
        <v>51</v>
      </c>
      <c r="C2417" t="s">
        <v>4359</v>
      </c>
      <c r="D2417" t="s">
        <v>340</v>
      </c>
      <c r="E2417" s="103">
        <v>3.3018212701261526E-4</v>
      </c>
      <c r="F2417" s="103">
        <v>677974</v>
      </c>
      <c r="G2417" s="103">
        <v>8</v>
      </c>
      <c r="H2417" t="s">
        <v>54</v>
      </c>
      <c r="I2417" s="103"/>
    </row>
    <row r="2418" spans="1:9" x14ac:dyDescent="0.35">
      <c r="A2418" t="s">
        <v>4519</v>
      </c>
      <c r="B2418" t="s">
        <v>51</v>
      </c>
      <c r="C2418" t="s">
        <v>4359</v>
      </c>
      <c r="D2418" t="s">
        <v>777</v>
      </c>
      <c r="E2418" s="103">
        <v>8.6929925779285252E-4</v>
      </c>
      <c r="F2418" s="103">
        <v>677974</v>
      </c>
      <c r="G2418" s="103">
        <v>8</v>
      </c>
      <c r="H2418" t="s">
        <v>54</v>
      </c>
      <c r="I2418" s="103"/>
    </row>
    <row r="2419" spans="1:9" x14ac:dyDescent="0.35">
      <c r="A2419" t="s">
        <v>4520</v>
      </c>
      <c r="B2419" t="s">
        <v>51</v>
      </c>
      <c r="C2419" t="s">
        <v>4359</v>
      </c>
      <c r="D2419" t="s">
        <v>776</v>
      </c>
      <c r="E2419" s="103">
        <v>2.2489588457799679E-3</v>
      </c>
      <c r="F2419" s="103">
        <v>677974</v>
      </c>
      <c r="G2419" s="103">
        <v>8</v>
      </c>
      <c r="H2419" t="s">
        <v>54</v>
      </c>
      <c r="I2419" s="103"/>
    </row>
    <row r="2420" spans="1:9" x14ac:dyDescent="0.35">
      <c r="A2420" t="s">
        <v>7463</v>
      </c>
      <c r="B2420" t="s">
        <v>51</v>
      </c>
      <c r="C2420" t="s">
        <v>7392</v>
      </c>
      <c r="D2420" t="s">
        <v>40</v>
      </c>
      <c r="E2420" s="103">
        <v>3.2604368111607254E-4</v>
      </c>
      <c r="F2420" s="103">
        <v>677974</v>
      </c>
      <c r="G2420" s="103">
        <v>8</v>
      </c>
      <c r="H2420" t="s">
        <v>54</v>
      </c>
      <c r="I2420" s="103"/>
    </row>
    <row r="2421" spans="1:9" x14ac:dyDescent="0.35">
      <c r="A2421" t="s">
        <v>7464</v>
      </c>
      <c r="B2421" t="s">
        <v>51</v>
      </c>
      <c r="C2421" t="s">
        <v>7392</v>
      </c>
      <c r="D2421" t="s">
        <v>5070</v>
      </c>
      <c r="E2421" s="103">
        <v>3.3175408003831557E-4</v>
      </c>
      <c r="F2421" s="103">
        <v>677974</v>
      </c>
      <c r="G2421" s="103">
        <v>8</v>
      </c>
      <c r="H2421" t="s">
        <v>54</v>
      </c>
      <c r="I2421" s="103"/>
    </row>
    <row r="2422" spans="1:9" x14ac:dyDescent="0.35">
      <c r="A2422" t="s">
        <v>7465</v>
      </c>
      <c r="B2422" t="s">
        <v>51</v>
      </c>
      <c r="C2422" t="s">
        <v>7392</v>
      </c>
      <c r="D2422" t="s">
        <v>5071</v>
      </c>
      <c r="E2422" s="103">
        <v>3.2604368111607254E-4</v>
      </c>
      <c r="F2422" s="103">
        <v>677974</v>
      </c>
      <c r="G2422" s="103">
        <v>8</v>
      </c>
      <c r="H2422" t="s">
        <v>54</v>
      </c>
      <c r="I2422" s="103"/>
    </row>
    <row r="2423" spans="1:9" x14ac:dyDescent="0.35">
      <c r="A2423" t="s">
        <v>7466</v>
      </c>
      <c r="B2423" t="s">
        <v>51</v>
      </c>
      <c r="C2423" t="s">
        <v>7392</v>
      </c>
      <c r="D2423" t="s">
        <v>5072</v>
      </c>
      <c r="E2423" s="103">
        <v>3.2883608888174148E-4</v>
      </c>
      <c r="F2423" s="103">
        <v>677974</v>
      </c>
      <c r="G2423" s="103">
        <v>8</v>
      </c>
      <c r="H2423" t="s">
        <v>54</v>
      </c>
      <c r="I2423" s="103"/>
    </row>
    <row r="2424" spans="1:9" x14ac:dyDescent="0.35">
      <c r="A2424" t="s">
        <v>7467</v>
      </c>
      <c r="B2424" t="s">
        <v>51</v>
      </c>
      <c r="C2424" t="s">
        <v>7392</v>
      </c>
      <c r="D2424" t="s">
        <v>42</v>
      </c>
      <c r="E2424" s="103">
        <v>3.3069073353925827E-4</v>
      </c>
      <c r="F2424" s="103">
        <v>677974</v>
      </c>
      <c r="G2424" s="103">
        <v>8</v>
      </c>
      <c r="H2424" t="s">
        <v>54</v>
      </c>
      <c r="I2424" s="103"/>
    </row>
    <row r="2425" spans="1:9" x14ac:dyDescent="0.35">
      <c r="A2425" t="s">
        <v>7468</v>
      </c>
      <c r="B2425" t="s">
        <v>51</v>
      </c>
      <c r="C2425" t="s">
        <v>7392</v>
      </c>
      <c r="D2425" t="s">
        <v>1767</v>
      </c>
      <c r="E2425" s="103">
        <v>3.2921524125462776E-4</v>
      </c>
      <c r="F2425" s="103">
        <v>677974</v>
      </c>
      <c r="G2425" s="103">
        <v>8</v>
      </c>
      <c r="H2425" t="s">
        <v>54</v>
      </c>
      <c r="I2425" s="103"/>
    </row>
    <row r="2426" spans="1:9" x14ac:dyDescent="0.35">
      <c r="A2426" t="s">
        <v>7469</v>
      </c>
      <c r="B2426" t="s">
        <v>51</v>
      </c>
      <c r="C2426" t="s">
        <v>7392</v>
      </c>
      <c r="D2426" t="s">
        <v>1768</v>
      </c>
      <c r="E2426" s="103">
        <v>2.3526802808752258E-4</v>
      </c>
      <c r="F2426" s="103">
        <v>677974</v>
      </c>
      <c r="G2426" s="103">
        <v>8</v>
      </c>
      <c r="H2426" t="s">
        <v>54</v>
      </c>
      <c r="I2426" s="103"/>
    </row>
    <row r="2427" spans="1:9" x14ac:dyDescent="0.35">
      <c r="A2427" t="s">
        <v>7470</v>
      </c>
      <c r="B2427" t="s">
        <v>51</v>
      </c>
      <c r="C2427" t="s">
        <v>7392</v>
      </c>
      <c r="D2427" t="s">
        <v>340</v>
      </c>
      <c r="E2427" s="103">
        <v>3.2738845231786585E-4</v>
      </c>
      <c r="F2427" s="103">
        <v>677974</v>
      </c>
      <c r="G2427" s="103">
        <v>8</v>
      </c>
      <c r="H2427" t="s">
        <v>54</v>
      </c>
      <c r="I2427" s="103"/>
    </row>
    <row r="2428" spans="1:9" x14ac:dyDescent="0.35">
      <c r="A2428" t="s">
        <v>7471</v>
      </c>
      <c r="B2428" t="s">
        <v>51</v>
      </c>
      <c r="C2428" t="s">
        <v>7392</v>
      </c>
      <c r="D2428" t="s">
        <v>777</v>
      </c>
      <c r="E2428" s="103">
        <v>8.5124484336246355E-4</v>
      </c>
      <c r="F2428" s="103">
        <v>677974</v>
      </c>
      <c r="G2428" s="103">
        <v>8</v>
      </c>
      <c r="H2428" t="s">
        <v>54</v>
      </c>
      <c r="I2428" s="103"/>
    </row>
    <row r="2429" spans="1:9" x14ac:dyDescent="0.35">
      <c r="A2429" t="s">
        <v>7472</v>
      </c>
      <c r="B2429" t="s">
        <v>51</v>
      </c>
      <c r="C2429" t="s">
        <v>7392</v>
      </c>
      <c r="D2429" t="s">
        <v>776</v>
      </c>
      <c r="E2429" s="103">
        <v>2.2248061307143159E-3</v>
      </c>
      <c r="F2429" s="103">
        <v>677974</v>
      </c>
      <c r="G2429" s="103">
        <v>8</v>
      </c>
      <c r="H2429" t="s">
        <v>54</v>
      </c>
      <c r="I2429" s="103"/>
    </row>
    <row r="2430" spans="1:9" x14ac:dyDescent="0.35">
      <c r="A2430" t="s">
        <v>4928</v>
      </c>
      <c r="B2430" t="s">
        <v>51</v>
      </c>
      <c r="C2430" t="s">
        <v>4874</v>
      </c>
      <c r="D2430" t="s">
        <v>40</v>
      </c>
      <c r="E2430" s="103">
        <v>9.685397490984208E-4</v>
      </c>
      <c r="F2430" s="103">
        <v>677974</v>
      </c>
      <c r="G2430" s="103">
        <v>8</v>
      </c>
      <c r="H2430" t="s">
        <v>54</v>
      </c>
      <c r="I2430" s="103"/>
    </row>
    <row r="2431" spans="1:9" x14ac:dyDescent="0.35">
      <c r="A2431" t="s">
        <v>5946</v>
      </c>
      <c r="B2431" t="s">
        <v>51</v>
      </c>
      <c r="C2431" t="s">
        <v>4874</v>
      </c>
      <c r="D2431" t="s">
        <v>5070</v>
      </c>
      <c r="E2431" s="103">
        <v>1.0200352900760041E-3</v>
      </c>
      <c r="F2431" s="103">
        <v>677974</v>
      </c>
      <c r="G2431" s="103">
        <v>8</v>
      </c>
      <c r="H2431" t="s">
        <v>54</v>
      </c>
      <c r="I2431" s="103"/>
    </row>
    <row r="2432" spans="1:9" x14ac:dyDescent="0.35">
      <c r="A2432" t="s">
        <v>5947</v>
      </c>
      <c r="B2432" t="s">
        <v>51</v>
      </c>
      <c r="C2432" t="s">
        <v>4874</v>
      </c>
      <c r="D2432" t="s">
        <v>5071</v>
      </c>
      <c r="E2432" s="103">
        <v>9.685397490984208E-4</v>
      </c>
      <c r="F2432" s="103">
        <v>677974</v>
      </c>
      <c r="G2432" s="103">
        <v>8</v>
      </c>
      <c r="H2432" t="s">
        <v>54</v>
      </c>
      <c r="I2432" s="103"/>
    </row>
    <row r="2433" spans="1:9" x14ac:dyDescent="0.35">
      <c r="A2433" t="s">
        <v>5948</v>
      </c>
      <c r="B2433" t="s">
        <v>51</v>
      </c>
      <c r="C2433" t="s">
        <v>4874</v>
      </c>
      <c r="D2433" t="s">
        <v>5072</v>
      </c>
      <c r="E2433" s="103">
        <v>9.7444842943320508E-4</v>
      </c>
      <c r="F2433" s="103">
        <v>677974</v>
      </c>
      <c r="G2433" s="103">
        <v>8</v>
      </c>
      <c r="H2433" t="s">
        <v>54</v>
      </c>
      <c r="I2433" s="103"/>
    </row>
    <row r="2434" spans="1:9" x14ac:dyDescent="0.35">
      <c r="A2434" t="s">
        <v>4929</v>
      </c>
      <c r="B2434" t="s">
        <v>51</v>
      </c>
      <c r="C2434" t="s">
        <v>4874</v>
      </c>
      <c r="D2434" t="s">
        <v>42</v>
      </c>
      <c r="E2434" s="103">
        <v>1.0168253502372488E-3</v>
      </c>
      <c r="F2434" s="103">
        <v>677974</v>
      </c>
      <c r="G2434" s="103">
        <v>8</v>
      </c>
      <c r="H2434" t="s">
        <v>54</v>
      </c>
      <c r="I2434" s="103"/>
    </row>
    <row r="2435" spans="1:9" x14ac:dyDescent="0.35">
      <c r="A2435" t="s">
        <v>4930</v>
      </c>
      <c r="B2435" t="s">
        <v>51</v>
      </c>
      <c r="C2435" t="s">
        <v>4874</v>
      </c>
      <c r="D2435" t="s">
        <v>1767</v>
      </c>
      <c r="E2435" s="103">
        <v>1.014217432479661E-3</v>
      </c>
      <c r="F2435" s="103">
        <v>677974</v>
      </c>
      <c r="G2435" s="103">
        <v>8</v>
      </c>
      <c r="H2435" t="s">
        <v>54</v>
      </c>
      <c r="I2435" s="103"/>
    </row>
    <row r="2436" spans="1:9" x14ac:dyDescent="0.35">
      <c r="A2436" t="s">
        <v>4931</v>
      </c>
      <c r="B2436" t="s">
        <v>51</v>
      </c>
      <c r="C2436" t="s">
        <v>4874</v>
      </c>
      <c r="D2436" t="s">
        <v>1768</v>
      </c>
      <c r="E2436" s="103">
        <v>7.958675027607972E-4</v>
      </c>
      <c r="F2436" s="103">
        <v>677974</v>
      </c>
      <c r="G2436" s="103">
        <v>8</v>
      </c>
      <c r="H2436" t="s">
        <v>54</v>
      </c>
      <c r="I2436" s="103"/>
    </row>
    <row r="2437" spans="1:9" x14ac:dyDescent="0.35">
      <c r="A2437" t="s">
        <v>4932</v>
      </c>
      <c r="B2437" t="s">
        <v>51</v>
      </c>
      <c r="C2437" t="s">
        <v>4874</v>
      </c>
      <c r="D2437" t="s">
        <v>340</v>
      </c>
      <c r="E2437" s="103">
        <v>9.683170642743802E-4</v>
      </c>
      <c r="F2437" s="103">
        <v>677974</v>
      </c>
      <c r="G2437" s="103">
        <v>8</v>
      </c>
      <c r="H2437" t="s">
        <v>54</v>
      </c>
      <c r="I2437" s="103"/>
    </row>
    <row r="2438" spans="1:9" x14ac:dyDescent="0.35">
      <c r="A2438" t="s">
        <v>4933</v>
      </c>
      <c r="B2438" t="s">
        <v>51</v>
      </c>
      <c r="C2438" t="s">
        <v>4874</v>
      </c>
      <c r="D2438" t="s">
        <v>777</v>
      </c>
      <c r="E2438" s="103">
        <v>2.8329832333886767E-3</v>
      </c>
      <c r="F2438" s="103">
        <v>677974</v>
      </c>
      <c r="G2438" s="103">
        <v>8</v>
      </c>
      <c r="H2438" t="s">
        <v>54</v>
      </c>
      <c r="I2438" s="103"/>
    </row>
    <row r="2439" spans="1:9" x14ac:dyDescent="0.35">
      <c r="A2439" t="s">
        <v>4934</v>
      </c>
      <c r="B2439" t="s">
        <v>51</v>
      </c>
      <c r="C2439" t="s">
        <v>4874</v>
      </c>
      <c r="D2439" t="s">
        <v>776</v>
      </c>
      <c r="E2439" s="103">
        <v>6.7888963496896436E-3</v>
      </c>
      <c r="F2439" s="103">
        <v>677974</v>
      </c>
      <c r="G2439" s="103">
        <v>8</v>
      </c>
      <c r="H2439" t="s">
        <v>54</v>
      </c>
      <c r="I2439" s="103"/>
    </row>
    <row r="2440" spans="1:9" x14ac:dyDescent="0.35">
      <c r="A2440" t="s">
        <v>975</v>
      </c>
      <c r="B2440" t="s">
        <v>51</v>
      </c>
      <c r="C2440" t="s">
        <v>36</v>
      </c>
      <c r="D2440" t="s">
        <v>40</v>
      </c>
      <c r="E2440" s="103">
        <v>1.4550235698377047E-4</v>
      </c>
      <c r="F2440" s="103">
        <v>677974</v>
      </c>
      <c r="G2440" s="103">
        <v>8</v>
      </c>
      <c r="H2440" t="s">
        <v>54</v>
      </c>
      <c r="I2440" s="103"/>
    </row>
    <row r="2441" spans="1:9" x14ac:dyDescent="0.35">
      <c r="A2441" t="s">
        <v>5850</v>
      </c>
      <c r="B2441" t="s">
        <v>51</v>
      </c>
      <c r="C2441" t="s">
        <v>36</v>
      </c>
      <c r="D2441" t="s">
        <v>5070</v>
      </c>
      <c r="E2441" s="103">
        <v>1.4782534180248394E-4</v>
      </c>
      <c r="F2441" s="103">
        <v>677974</v>
      </c>
      <c r="G2441" s="103">
        <v>8</v>
      </c>
      <c r="H2441" t="s">
        <v>54</v>
      </c>
      <c r="I2441" s="103"/>
    </row>
    <row r="2442" spans="1:9" x14ac:dyDescent="0.35">
      <c r="A2442" t="s">
        <v>5851</v>
      </c>
      <c r="B2442" t="s">
        <v>51</v>
      </c>
      <c r="C2442" t="s">
        <v>36</v>
      </c>
      <c r="D2442" t="s">
        <v>5071</v>
      </c>
      <c r="E2442" s="103">
        <v>1.4550235698377047E-4</v>
      </c>
      <c r="F2442" s="103">
        <v>677974</v>
      </c>
      <c r="G2442" s="103">
        <v>8</v>
      </c>
      <c r="H2442" t="s">
        <v>54</v>
      </c>
      <c r="I2442" s="103"/>
    </row>
    <row r="2443" spans="1:9" x14ac:dyDescent="0.35">
      <c r="A2443" t="s">
        <v>5852</v>
      </c>
      <c r="B2443" t="s">
        <v>51</v>
      </c>
      <c r="C2443" t="s">
        <v>36</v>
      </c>
      <c r="D2443" t="s">
        <v>5072</v>
      </c>
      <c r="E2443" s="103">
        <v>1.4679327493811374E-4</v>
      </c>
      <c r="F2443" s="103">
        <v>677974</v>
      </c>
      <c r="G2443" s="103">
        <v>8</v>
      </c>
      <c r="H2443" t="s">
        <v>54</v>
      </c>
      <c r="I2443" s="103"/>
    </row>
    <row r="2444" spans="1:9" x14ac:dyDescent="0.35">
      <c r="A2444" t="s">
        <v>973</v>
      </c>
      <c r="B2444" t="s">
        <v>51</v>
      </c>
      <c r="C2444" t="s">
        <v>36</v>
      </c>
      <c r="D2444" t="s">
        <v>42</v>
      </c>
      <c r="E2444" s="103">
        <v>1.4738018553804184E-4</v>
      </c>
      <c r="F2444" s="103">
        <v>677974</v>
      </c>
      <c r="G2444" s="103">
        <v>8</v>
      </c>
      <c r="H2444" t="s">
        <v>54</v>
      </c>
      <c r="I2444" s="103"/>
    </row>
    <row r="2445" spans="1:9" x14ac:dyDescent="0.35">
      <c r="A2445" t="s">
        <v>2051</v>
      </c>
      <c r="B2445" t="s">
        <v>51</v>
      </c>
      <c r="C2445" t="s">
        <v>36</v>
      </c>
      <c r="D2445" t="s">
        <v>1767</v>
      </c>
      <c r="E2445" s="103">
        <v>1.4665966939234461E-4</v>
      </c>
      <c r="F2445" s="103">
        <v>677974</v>
      </c>
      <c r="G2445" s="103">
        <v>8</v>
      </c>
      <c r="H2445" t="s">
        <v>54</v>
      </c>
      <c r="I2445" s="103"/>
    </row>
    <row r="2446" spans="1:9" x14ac:dyDescent="0.35">
      <c r="A2446" t="s">
        <v>2052</v>
      </c>
      <c r="B2446" t="s">
        <v>51</v>
      </c>
      <c r="C2446" t="s">
        <v>36</v>
      </c>
      <c r="D2446" t="s">
        <v>1768</v>
      </c>
      <c r="E2446" s="103">
        <v>1.0983505014447949E-4</v>
      </c>
      <c r="F2446" s="103">
        <v>677974</v>
      </c>
      <c r="G2446" s="103">
        <v>8</v>
      </c>
      <c r="H2446" t="s">
        <v>54</v>
      </c>
      <c r="I2446" s="103"/>
    </row>
    <row r="2447" spans="1:9" x14ac:dyDescent="0.35">
      <c r="A2447" t="s">
        <v>974</v>
      </c>
      <c r="B2447" t="s">
        <v>51</v>
      </c>
      <c r="C2447" t="s">
        <v>36</v>
      </c>
      <c r="D2447" t="s">
        <v>340</v>
      </c>
      <c r="E2447" s="103">
        <v>1.380613500233038E-4</v>
      </c>
      <c r="F2447" s="103">
        <v>677974</v>
      </c>
      <c r="G2447" s="103">
        <v>8</v>
      </c>
      <c r="H2447" t="s">
        <v>54</v>
      </c>
      <c r="I2447" s="103"/>
    </row>
    <row r="2448" spans="1:9" x14ac:dyDescent="0.35">
      <c r="A2448" t="s">
        <v>690</v>
      </c>
      <c r="B2448" t="s">
        <v>51</v>
      </c>
      <c r="C2448" t="s">
        <v>36</v>
      </c>
      <c r="D2448" t="s">
        <v>777</v>
      </c>
      <c r="E2448" s="103">
        <v>4.9061868329233456E-4</v>
      </c>
      <c r="F2448" s="103">
        <v>677974</v>
      </c>
      <c r="G2448" s="103">
        <v>8</v>
      </c>
      <c r="H2448" t="s">
        <v>54</v>
      </c>
      <c r="I2448" s="103"/>
    </row>
    <row r="2449" spans="1:9" x14ac:dyDescent="0.35">
      <c r="A2449" t="s">
        <v>691</v>
      </c>
      <c r="B2449" t="s">
        <v>51</v>
      </c>
      <c r="C2449" t="s">
        <v>36</v>
      </c>
      <c r="D2449" t="s">
        <v>776</v>
      </c>
      <c r="E2449" s="103">
        <v>1.0210416669589177E-3</v>
      </c>
      <c r="F2449" s="103">
        <v>677974</v>
      </c>
      <c r="G2449" s="103">
        <v>8</v>
      </c>
      <c r="H2449" t="s">
        <v>54</v>
      </c>
      <c r="I2449" s="103"/>
    </row>
    <row r="2450" spans="1:9" x14ac:dyDescent="0.35">
      <c r="A2450" t="s">
        <v>1002</v>
      </c>
      <c r="B2450" t="s">
        <v>51</v>
      </c>
      <c r="C2450" t="s">
        <v>37</v>
      </c>
      <c r="D2450" t="s">
        <v>40</v>
      </c>
      <c r="E2450" s="103">
        <v>3.0010795079714433E-2</v>
      </c>
      <c r="F2450" s="103">
        <v>676064</v>
      </c>
      <c r="G2450" s="103">
        <v>9</v>
      </c>
      <c r="H2450" t="s">
        <v>54</v>
      </c>
      <c r="I2450" s="103"/>
    </row>
    <row r="2451" spans="1:9" x14ac:dyDescent="0.35">
      <c r="A2451" t="s">
        <v>5961</v>
      </c>
      <c r="B2451" t="s">
        <v>51</v>
      </c>
      <c r="C2451" t="s">
        <v>37</v>
      </c>
      <c r="D2451" t="s">
        <v>5070</v>
      </c>
      <c r="E2451" s="103">
        <v>3.0776917375383333E-2</v>
      </c>
      <c r="F2451" s="103">
        <v>676064</v>
      </c>
      <c r="G2451" s="103">
        <v>9</v>
      </c>
      <c r="H2451" t="s">
        <v>54</v>
      </c>
      <c r="I2451" s="103"/>
    </row>
    <row r="2452" spans="1:9" x14ac:dyDescent="0.35">
      <c r="A2452" t="s">
        <v>5962</v>
      </c>
      <c r="B2452" t="s">
        <v>51</v>
      </c>
      <c r="C2452" t="s">
        <v>37</v>
      </c>
      <c r="D2452" t="s">
        <v>5071</v>
      </c>
      <c r="E2452" s="103">
        <v>2.9255670500589918E-2</v>
      </c>
      <c r="F2452" s="103">
        <v>676064</v>
      </c>
      <c r="G2452" s="103">
        <v>9</v>
      </c>
      <c r="H2452" t="s">
        <v>54</v>
      </c>
      <c r="I2452" s="103"/>
    </row>
    <row r="2453" spans="1:9" x14ac:dyDescent="0.35">
      <c r="A2453" t="s">
        <v>5963</v>
      </c>
      <c r="B2453" t="s">
        <v>51</v>
      </c>
      <c r="C2453" t="s">
        <v>37</v>
      </c>
      <c r="D2453" t="s">
        <v>5072</v>
      </c>
      <c r="E2453" s="103">
        <v>3.0023913527030335E-2</v>
      </c>
      <c r="F2453" s="103">
        <v>676064</v>
      </c>
      <c r="G2453" s="103">
        <v>9</v>
      </c>
      <c r="H2453" t="s">
        <v>54</v>
      </c>
      <c r="I2453" s="103"/>
    </row>
    <row r="2454" spans="1:9" x14ac:dyDescent="0.35">
      <c r="A2454" t="s">
        <v>1000</v>
      </c>
      <c r="B2454" t="s">
        <v>51</v>
      </c>
      <c r="C2454" t="s">
        <v>37</v>
      </c>
      <c r="D2454" t="s">
        <v>42</v>
      </c>
      <c r="E2454" s="103">
        <v>3.0733637587620315E-2</v>
      </c>
      <c r="F2454" s="103">
        <v>676064</v>
      </c>
      <c r="G2454" s="103">
        <v>9</v>
      </c>
      <c r="H2454" t="s">
        <v>54</v>
      </c>
      <c r="I2454" s="103"/>
    </row>
    <row r="2455" spans="1:9" x14ac:dyDescent="0.35">
      <c r="A2455" t="s">
        <v>2053</v>
      </c>
      <c r="B2455" t="s">
        <v>51</v>
      </c>
      <c r="C2455" t="s">
        <v>37</v>
      </c>
      <c r="D2455" t="s">
        <v>1767</v>
      </c>
      <c r="E2455" s="103">
        <v>3.0703863853540993E-2</v>
      </c>
      <c r="F2455" s="103">
        <v>676064</v>
      </c>
      <c r="G2455" s="103">
        <v>9</v>
      </c>
      <c r="H2455" t="s">
        <v>54</v>
      </c>
      <c r="I2455" s="103"/>
    </row>
    <row r="2456" spans="1:9" x14ac:dyDescent="0.35">
      <c r="A2456" t="s">
        <v>2054</v>
      </c>
      <c r="B2456" t="s">
        <v>51</v>
      </c>
      <c r="C2456" t="s">
        <v>37</v>
      </c>
      <c r="D2456" t="s">
        <v>1768</v>
      </c>
      <c r="E2456" s="103">
        <v>2.5504227896854373E-2</v>
      </c>
      <c r="F2456" s="103">
        <v>676064</v>
      </c>
      <c r="G2456" s="103">
        <v>9</v>
      </c>
      <c r="H2456" t="s">
        <v>54</v>
      </c>
      <c r="I2456" s="103"/>
    </row>
    <row r="2457" spans="1:9" x14ac:dyDescent="0.35">
      <c r="A2457" t="s">
        <v>1001</v>
      </c>
      <c r="B2457" t="s">
        <v>51</v>
      </c>
      <c r="C2457" t="s">
        <v>37</v>
      </c>
      <c r="D2457" t="s">
        <v>340</v>
      </c>
      <c r="E2457" s="103">
        <v>2.9695296333554024E-2</v>
      </c>
      <c r="F2457" s="103">
        <v>676064</v>
      </c>
      <c r="G2457" s="103">
        <v>9</v>
      </c>
      <c r="H2457" t="s">
        <v>54</v>
      </c>
      <c r="I2457" s="103"/>
    </row>
    <row r="2458" spans="1:9" x14ac:dyDescent="0.35">
      <c r="A2458" t="s">
        <v>726</v>
      </c>
      <c r="B2458" t="s">
        <v>51</v>
      </c>
      <c r="C2458" t="s">
        <v>37</v>
      </c>
      <c r="D2458" t="s">
        <v>777</v>
      </c>
      <c r="E2458" s="103">
        <v>0.1119421913457819</v>
      </c>
      <c r="F2458" s="103">
        <v>676064</v>
      </c>
      <c r="G2458" s="103">
        <v>9</v>
      </c>
      <c r="H2458" t="s">
        <v>54</v>
      </c>
      <c r="I2458" s="103"/>
    </row>
    <row r="2459" spans="1:9" x14ac:dyDescent="0.35">
      <c r="A2459" t="s">
        <v>727</v>
      </c>
      <c r="B2459" t="s">
        <v>51</v>
      </c>
      <c r="C2459" t="s">
        <v>37</v>
      </c>
      <c r="D2459" t="s">
        <v>776</v>
      </c>
      <c r="E2459" s="103">
        <v>0.28769428311815604</v>
      </c>
      <c r="F2459" s="103">
        <v>676064</v>
      </c>
      <c r="G2459" s="103">
        <v>9</v>
      </c>
      <c r="H2459" t="s">
        <v>54</v>
      </c>
      <c r="I2459" s="103"/>
    </row>
    <row r="2460" spans="1:9" x14ac:dyDescent="0.35">
      <c r="A2460" t="s">
        <v>1005</v>
      </c>
      <c r="B2460" t="s">
        <v>51</v>
      </c>
      <c r="C2460" t="s">
        <v>38</v>
      </c>
      <c r="D2460" t="s">
        <v>40</v>
      </c>
      <c r="E2460" s="103">
        <v>1.0008109051319073E-3</v>
      </c>
      <c r="F2460" s="103">
        <v>676064</v>
      </c>
      <c r="G2460" s="103">
        <v>9</v>
      </c>
      <c r="H2460" t="s">
        <v>54</v>
      </c>
      <c r="I2460" s="103"/>
    </row>
    <row r="2461" spans="1:9" x14ac:dyDescent="0.35">
      <c r="A2461" t="s">
        <v>5964</v>
      </c>
      <c r="B2461" t="s">
        <v>51</v>
      </c>
      <c r="C2461" t="s">
        <v>38</v>
      </c>
      <c r="D2461" t="s">
        <v>5070</v>
      </c>
      <c r="E2461" s="103">
        <v>1.0295470715985535E-3</v>
      </c>
      <c r="F2461" s="103">
        <v>676064</v>
      </c>
      <c r="G2461" s="103">
        <v>9</v>
      </c>
      <c r="H2461" t="s">
        <v>54</v>
      </c>
      <c r="I2461" s="103"/>
    </row>
    <row r="2462" spans="1:9" x14ac:dyDescent="0.35">
      <c r="A2462" t="s">
        <v>5965</v>
      </c>
      <c r="B2462" t="s">
        <v>51</v>
      </c>
      <c r="C2462" t="s">
        <v>38</v>
      </c>
      <c r="D2462" t="s">
        <v>5071</v>
      </c>
      <c r="E2462" s="103">
        <v>1.0008109051319073E-3</v>
      </c>
      <c r="F2462" s="103">
        <v>676064</v>
      </c>
      <c r="G2462" s="103">
        <v>9</v>
      </c>
      <c r="H2462" t="s">
        <v>54</v>
      </c>
      <c r="I2462" s="103"/>
    </row>
    <row r="2463" spans="1:9" x14ac:dyDescent="0.35">
      <c r="A2463" t="s">
        <v>5966</v>
      </c>
      <c r="B2463" t="s">
        <v>51</v>
      </c>
      <c r="C2463" t="s">
        <v>38</v>
      </c>
      <c r="D2463" t="s">
        <v>5072</v>
      </c>
      <c r="E2463" s="103">
        <v>1.029411092070421E-3</v>
      </c>
      <c r="F2463" s="103">
        <v>676064</v>
      </c>
      <c r="G2463" s="103">
        <v>9</v>
      </c>
      <c r="H2463" t="s">
        <v>54</v>
      </c>
      <c r="I2463" s="103"/>
    </row>
    <row r="2464" spans="1:9" x14ac:dyDescent="0.35">
      <c r="A2464" t="s">
        <v>1003</v>
      </c>
      <c r="B2464" t="s">
        <v>51</v>
      </c>
      <c r="C2464" t="s">
        <v>38</v>
      </c>
      <c r="D2464" t="s">
        <v>42</v>
      </c>
      <c r="E2464" s="103">
        <v>1.0281623004641781E-3</v>
      </c>
      <c r="F2464" s="103">
        <v>676064</v>
      </c>
      <c r="G2464" s="103">
        <v>9</v>
      </c>
      <c r="H2464" t="s">
        <v>54</v>
      </c>
      <c r="I2464" s="103"/>
    </row>
    <row r="2465" spans="1:9" x14ac:dyDescent="0.35">
      <c r="A2465" t="s">
        <v>2055</v>
      </c>
      <c r="B2465" t="s">
        <v>51</v>
      </c>
      <c r="C2465" t="s">
        <v>38</v>
      </c>
      <c r="D2465" t="s">
        <v>1767</v>
      </c>
      <c r="E2465" s="103">
        <v>1.0276532318980588E-3</v>
      </c>
      <c r="F2465" s="103">
        <v>676064</v>
      </c>
      <c r="G2465" s="103">
        <v>9</v>
      </c>
      <c r="H2465" t="s">
        <v>54</v>
      </c>
      <c r="I2465" s="103"/>
    </row>
    <row r="2466" spans="1:9" x14ac:dyDescent="0.35">
      <c r="A2466" t="s">
        <v>2056</v>
      </c>
      <c r="B2466" t="s">
        <v>51</v>
      </c>
      <c r="C2466" t="s">
        <v>38</v>
      </c>
      <c r="D2466" t="s">
        <v>1768</v>
      </c>
      <c r="E2466" s="103">
        <v>8.7861509659191114E-4</v>
      </c>
      <c r="F2466" s="103">
        <v>676064</v>
      </c>
      <c r="G2466" s="103">
        <v>9</v>
      </c>
      <c r="H2466" t="s">
        <v>54</v>
      </c>
      <c r="I2466" s="103"/>
    </row>
    <row r="2467" spans="1:9" x14ac:dyDescent="0.35">
      <c r="A2467" t="s">
        <v>1004</v>
      </c>
      <c r="B2467" t="s">
        <v>51</v>
      </c>
      <c r="C2467" t="s">
        <v>38</v>
      </c>
      <c r="D2467" t="s">
        <v>340</v>
      </c>
      <c r="E2467" s="103">
        <v>9.3713157238103939E-4</v>
      </c>
      <c r="F2467" s="103">
        <v>676064</v>
      </c>
      <c r="G2467" s="103">
        <v>9</v>
      </c>
      <c r="H2467" t="s">
        <v>54</v>
      </c>
      <c r="I2467" s="103"/>
    </row>
    <row r="2468" spans="1:9" x14ac:dyDescent="0.35">
      <c r="A2468" t="s">
        <v>728</v>
      </c>
      <c r="B2468" t="s">
        <v>51</v>
      </c>
      <c r="C2468" t="s">
        <v>38</v>
      </c>
      <c r="D2468" t="s">
        <v>777</v>
      </c>
      <c r="E2468" s="103">
        <v>4.2088540772706193E-3</v>
      </c>
      <c r="F2468" s="103">
        <v>676064</v>
      </c>
      <c r="G2468" s="103">
        <v>9</v>
      </c>
      <c r="H2468" t="s">
        <v>54</v>
      </c>
      <c r="I2468" s="103"/>
    </row>
    <row r="2469" spans="1:9" x14ac:dyDescent="0.35">
      <c r="A2469" t="s">
        <v>729</v>
      </c>
      <c r="B2469" t="s">
        <v>51</v>
      </c>
      <c r="C2469" t="s">
        <v>38</v>
      </c>
      <c r="D2469" t="s">
        <v>776</v>
      </c>
      <c r="E2469" s="103">
        <v>9.8476946824644831E-3</v>
      </c>
      <c r="F2469" s="103">
        <v>676064</v>
      </c>
      <c r="G2469" s="103">
        <v>9</v>
      </c>
      <c r="H2469" t="s">
        <v>54</v>
      </c>
      <c r="I2469" s="103"/>
    </row>
    <row r="2470" spans="1:9" x14ac:dyDescent="0.35">
      <c r="A2470" t="s">
        <v>1008</v>
      </c>
      <c r="B2470" t="s">
        <v>51</v>
      </c>
      <c r="C2470" t="s">
        <v>39</v>
      </c>
      <c r="D2470" t="s">
        <v>40</v>
      </c>
      <c r="E2470" s="103">
        <v>5.4961282244642874E-7</v>
      </c>
      <c r="F2470" s="103">
        <v>676064</v>
      </c>
      <c r="G2470" s="103">
        <v>9</v>
      </c>
      <c r="H2470" t="s">
        <v>54</v>
      </c>
      <c r="I2470" s="103"/>
    </row>
    <row r="2471" spans="1:9" x14ac:dyDescent="0.35">
      <c r="A2471" t="s">
        <v>5967</v>
      </c>
      <c r="B2471" t="s">
        <v>51</v>
      </c>
      <c r="C2471" t="s">
        <v>39</v>
      </c>
      <c r="D2471" t="s">
        <v>5070</v>
      </c>
      <c r="E2471" s="103">
        <v>5.9085006267279683E-7</v>
      </c>
      <c r="F2471" s="103">
        <v>676064</v>
      </c>
      <c r="G2471" s="103">
        <v>9</v>
      </c>
      <c r="H2471" t="s">
        <v>54</v>
      </c>
      <c r="I2471" s="103"/>
    </row>
    <row r="2472" spans="1:9" x14ac:dyDescent="0.35">
      <c r="A2472" t="s">
        <v>5968</v>
      </c>
      <c r="B2472" t="s">
        <v>51</v>
      </c>
      <c r="C2472" t="s">
        <v>39</v>
      </c>
      <c r="D2472" t="s">
        <v>5071</v>
      </c>
      <c r="E2472" s="103">
        <v>5.4961282244642874E-7</v>
      </c>
      <c r="F2472" s="103">
        <v>676064</v>
      </c>
      <c r="G2472" s="103">
        <v>9</v>
      </c>
      <c r="H2472" t="s">
        <v>54</v>
      </c>
      <c r="I2472" s="103"/>
    </row>
    <row r="2473" spans="1:9" x14ac:dyDescent="0.35">
      <c r="A2473" t="s">
        <v>5969</v>
      </c>
      <c r="B2473" t="s">
        <v>51</v>
      </c>
      <c r="C2473" t="s">
        <v>39</v>
      </c>
      <c r="D2473" t="s">
        <v>5072</v>
      </c>
      <c r="E2473" s="103">
        <v>5.8919764963615918E-7</v>
      </c>
      <c r="F2473" s="103">
        <v>676064</v>
      </c>
      <c r="G2473" s="103">
        <v>9</v>
      </c>
      <c r="H2473" t="s">
        <v>54</v>
      </c>
      <c r="I2473" s="103"/>
    </row>
    <row r="2474" spans="1:9" x14ac:dyDescent="0.35">
      <c r="A2474" t="s">
        <v>1006</v>
      </c>
      <c r="B2474" t="s">
        <v>51</v>
      </c>
      <c r="C2474" t="s">
        <v>39</v>
      </c>
      <c r="D2474" t="s">
        <v>42</v>
      </c>
      <c r="E2474" s="103">
        <v>5.8385373125364667E-7</v>
      </c>
      <c r="F2474" s="103">
        <v>676064</v>
      </c>
      <c r="G2474" s="103">
        <v>9</v>
      </c>
      <c r="H2474" t="s">
        <v>54</v>
      </c>
      <c r="I2474" s="103"/>
    </row>
    <row r="2475" spans="1:9" x14ac:dyDescent="0.35">
      <c r="A2475" t="s">
        <v>2057</v>
      </c>
      <c r="B2475" t="s">
        <v>51</v>
      </c>
      <c r="C2475" t="s">
        <v>39</v>
      </c>
      <c r="D2475" t="s">
        <v>1767</v>
      </c>
      <c r="E2475" s="103">
        <v>5.8385373125364667E-7</v>
      </c>
      <c r="F2475" s="103">
        <v>676064</v>
      </c>
      <c r="G2475" s="103">
        <v>9</v>
      </c>
      <c r="H2475" t="s">
        <v>54</v>
      </c>
      <c r="I2475" s="103"/>
    </row>
    <row r="2476" spans="1:9" x14ac:dyDescent="0.35">
      <c r="A2476" t="s">
        <v>2058</v>
      </c>
      <c r="B2476" t="s">
        <v>51</v>
      </c>
      <c r="C2476" t="s">
        <v>39</v>
      </c>
      <c r="D2476" t="s">
        <v>1768</v>
      </c>
      <c r="E2476" s="103">
        <v>4.5581425996610889E-7</v>
      </c>
      <c r="F2476" s="103">
        <v>676064</v>
      </c>
      <c r="G2476" s="103">
        <v>9</v>
      </c>
      <c r="H2476" t="s">
        <v>54</v>
      </c>
      <c r="I2476" s="103"/>
    </row>
    <row r="2477" spans="1:9" x14ac:dyDescent="0.35">
      <c r="A2477" t="s">
        <v>1007</v>
      </c>
      <c r="B2477" t="s">
        <v>51</v>
      </c>
      <c r="C2477" t="s">
        <v>39</v>
      </c>
      <c r="D2477" t="s">
        <v>340</v>
      </c>
      <c r="E2477" s="103">
        <v>5.8289146399511973E-7</v>
      </c>
      <c r="F2477" s="103">
        <v>676064</v>
      </c>
      <c r="G2477" s="103">
        <v>9</v>
      </c>
      <c r="H2477" t="s">
        <v>54</v>
      </c>
      <c r="I2477" s="103"/>
    </row>
    <row r="2478" spans="1:9" x14ac:dyDescent="0.35">
      <c r="A2478" t="s">
        <v>730</v>
      </c>
      <c r="B2478" t="s">
        <v>51</v>
      </c>
      <c r="C2478" t="s">
        <v>39</v>
      </c>
      <c r="D2478" t="s">
        <v>777</v>
      </c>
      <c r="E2478" s="103">
        <v>1.9646945419813258E-6</v>
      </c>
      <c r="F2478" s="103">
        <v>676064</v>
      </c>
      <c r="G2478" s="103">
        <v>9</v>
      </c>
      <c r="H2478" t="s">
        <v>54</v>
      </c>
      <c r="I2478" s="103"/>
    </row>
    <row r="2479" spans="1:9" x14ac:dyDescent="0.35">
      <c r="A2479" t="s">
        <v>731</v>
      </c>
      <c r="B2479" t="s">
        <v>51</v>
      </c>
      <c r="C2479" t="s">
        <v>39</v>
      </c>
      <c r="D2479" t="s">
        <v>776</v>
      </c>
      <c r="E2479" s="103">
        <v>5.2694701406796506E-6</v>
      </c>
      <c r="F2479" s="103">
        <v>676064</v>
      </c>
      <c r="G2479" s="103">
        <v>9</v>
      </c>
      <c r="H2479" t="s">
        <v>54</v>
      </c>
      <c r="I2479" s="103"/>
    </row>
    <row r="2480" spans="1:9" x14ac:dyDescent="0.35">
      <c r="A2480" t="s">
        <v>2766</v>
      </c>
      <c r="B2480" t="s">
        <v>51</v>
      </c>
      <c r="C2480" t="s">
        <v>2588</v>
      </c>
      <c r="D2480" t="s">
        <v>40</v>
      </c>
      <c r="E2480" s="103">
        <v>1.207707175316116E-4</v>
      </c>
      <c r="F2480" s="103">
        <v>676064</v>
      </c>
      <c r="G2480" s="103">
        <v>9</v>
      </c>
      <c r="H2480" t="s">
        <v>54</v>
      </c>
      <c r="I2480" s="103"/>
    </row>
    <row r="2481" spans="1:9" x14ac:dyDescent="0.35">
      <c r="A2481" t="s">
        <v>5970</v>
      </c>
      <c r="B2481" t="s">
        <v>51</v>
      </c>
      <c r="C2481" t="s">
        <v>2588</v>
      </c>
      <c r="D2481" t="s">
        <v>5070</v>
      </c>
      <c r="E2481" s="103">
        <v>1.2914974516110831E-4</v>
      </c>
      <c r="F2481" s="103">
        <v>676064</v>
      </c>
      <c r="G2481" s="103">
        <v>9</v>
      </c>
      <c r="H2481" t="s">
        <v>54</v>
      </c>
      <c r="I2481" s="103"/>
    </row>
    <row r="2482" spans="1:9" x14ac:dyDescent="0.35">
      <c r="A2482" t="s">
        <v>5971</v>
      </c>
      <c r="B2482" t="s">
        <v>51</v>
      </c>
      <c r="C2482" t="s">
        <v>2588</v>
      </c>
      <c r="D2482" t="s">
        <v>5071</v>
      </c>
      <c r="E2482" s="103">
        <v>1.207707175316116E-4</v>
      </c>
      <c r="F2482" s="103">
        <v>676064</v>
      </c>
      <c r="G2482" s="103">
        <v>9</v>
      </c>
      <c r="H2482" t="s">
        <v>54</v>
      </c>
      <c r="I2482" s="103"/>
    </row>
    <row r="2483" spans="1:9" x14ac:dyDescent="0.35">
      <c r="A2483" t="s">
        <v>5972</v>
      </c>
      <c r="B2483" t="s">
        <v>51</v>
      </c>
      <c r="C2483" t="s">
        <v>2588</v>
      </c>
      <c r="D2483" t="s">
        <v>5072</v>
      </c>
      <c r="E2483" s="103">
        <v>1.2891137932831445E-4</v>
      </c>
      <c r="F2483" s="103">
        <v>676064</v>
      </c>
      <c r="G2483" s="103">
        <v>9</v>
      </c>
      <c r="H2483" t="s">
        <v>54</v>
      </c>
      <c r="I2483" s="103"/>
    </row>
    <row r="2484" spans="1:9" x14ac:dyDescent="0.35">
      <c r="A2484" t="s">
        <v>2767</v>
      </c>
      <c r="B2484" t="s">
        <v>51</v>
      </c>
      <c r="C2484" t="s">
        <v>2588</v>
      </c>
      <c r="D2484" t="s">
        <v>42</v>
      </c>
      <c r="E2484" s="103">
        <v>1.2878828816279697E-4</v>
      </c>
      <c r="F2484" s="103">
        <v>676064</v>
      </c>
      <c r="G2484" s="103">
        <v>9</v>
      </c>
      <c r="H2484" t="s">
        <v>54</v>
      </c>
      <c r="I2484" s="103"/>
    </row>
    <row r="2485" spans="1:9" x14ac:dyDescent="0.35">
      <c r="A2485" t="s">
        <v>2768</v>
      </c>
      <c r="B2485" t="s">
        <v>51</v>
      </c>
      <c r="C2485" t="s">
        <v>2588</v>
      </c>
      <c r="D2485" t="s">
        <v>1767</v>
      </c>
      <c r="E2485" s="103">
        <v>1.2833458432489521E-4</v>
      </c>
      <c r="F2485" s="103">
        <v>676064</v>
      </c>
      <c r="G2485" s="103">
        <v>9</v>
      </c>
      <c r="H2485" t="s">
        <v>54</v>
      </c>
      <c r="I2485" s="103"/>
    </row>
    <row r="2486" spans="1:9" x14ac:dyDescent="0.35">
      <c r="A2486" t="s">
        <v>2769</v>
      </c>
      <c r="B2486" t="s">
        <v>51</v>
      </c>
      <c r="C2486" t="s">
        <v>2588</v>
      </c>
      <c r="D2486" t="s">
        <v>1768</v>
      </c>
      <c r="E2486" s="103">
        <v>9.6562158173765347E-5</v>
      </c>
      <c r="F2486" s="103">
        <v>676064</v>
      </c>
      <c r="G2486" s="103">
        <v>9</v>
      </c>
      <c r="H2486" t="s">
        <v>54</v>
      </c>
      <c r="I2486" s="103"/>
    </row>
    <row r="2487" spans="1:9" x14ac:dyDescent="0.35">
      <c r="A2487" t="s">
        <v>2770</v>
      </c>
      <c r="B2487" t="s">
        <v>51</v>
      </c>
      <c r="C2487" t="s">
        <v>2588</v>
      </c>
      <c r="D2487" t="s">
        <v>340</v>
      </c>
      <c r="E2487" s="103">
        <v>1.3075574769335146E-4</v>
      </c>
      <c r="F2487" s="103">
        <v>676064</v>
      </c>
      <c r="G2487" s="103">
        <v>9</v>
      </c>
      <c r="H2487" t="s">
        <v>54</v>
      </c>
      <c r="I2487" s="103"/>
    </row>
    <row r="2488" spans="1:9" x14ac:dyDescent="0.35">
      <c r="A2488" t="s">
        <v>2771</v>
      </c>
      <c r="B2488" t="s">
        <v>51</v>
      </c>
      <c r="C2488" t="s">
        <v>2588</v>
      </c>
      <c r="D2488" t="s">
        <v>777</v>
      </c>
      <c r="E2488" s="103">
        <v>4.679227813287915E-4</v>
      </c>
      <c r="F2488" s="103">
        <v>676064</v>
      </c>
      <c r="G2488" s="103">
        <v>9</v>
      </c>
      <c r="H2488" t="s">
        <v>54</v>
      </c>
      <c r="I2488" s="103"/>
    </row>
    <row r="2489" spans="1:9" x14ac:dyDescent="0.35">
      <c r="A2489" t="s">
        <v>2772</v>
      </c>
      <c r="B2489" t="s">
        <v>51</v>
      </c>
      <c r="C2489" t="s">
        <v>2588</v>
      </c>
      <c r="D2489" t="s">
        <v>776</v>
      </c>
      <c r="E2489" s="103">
        <v>1.1592888510818537E-3</v>
      </c>
      <c r="F2489" s="103">
        <v>676064</v>
      </c>
      <c r="G2489" s="103">
        <v>9</v>
      </c>
      <c r="H2489" t="s">
        <v>54</v>
      </c>
      <c r="I2489" s="103"/>
    </row>
    <row r="2490" spans="1:9" x14ac:dyDescent="0.35">
      <c r="A2490" t="s">
        <v>2773</v>
      </c>
      <c r="B2490" t="s">
        <v>51</v>
      </c>
      <c r="C2490" t="s">
        <v>2589</v>
      </c>
      <c r="D2490" t="s">
        <v>40</v>
      </c>
      <c r="E2490" s="103">
        <v>1.6736419054307248E-3</v>
      </c>
      <c r="F2490" s="103">
        <v>676064</v>
      </c>
      <c r="G2490" s="103">
        <v>9</v>
      </c>
      <c r="H2490" t="s">
        <v>54</v>
      </c>
      <c r="I2490" s="103"/>
    </row>
    <row r="2491" spans="1:9" x14ac:dyDescent="0.35">
      <c r="A2491" t="s">
        <v>5973</v>
      </c>
      <c r="B2491" t="s">
        <v>51</v>
      </c>
      <c r="C2491" t="s">
        <v>2589</v>
      </c>
      <c r="D2491" t="s">
        <v>5070</v>
      </c>
      <c r="E2491" s="103">
        <v>1.766034193506397E-3</v>
      </c>
      <c r="F2491" s="103">
        <v>676064</v>
      </c>
      <c r="G2491" s="103">
        <v>9</v>
      </c>
      <c r="H2491" t="s">
        <v>54</v>
      </c>
      <c r="I2491" s="103"/>
    </row>
    <row r="2492" spans="1:9" x14ac:dyDescent="0.35">
      <c r="A2492" t="s">
        <v>5974</v>
      </c>
      <c r="B2492" t="s">
        <v>51</v>
      </c>
      <c r="C2492" t="s">
        <v>2589</v>
      </c>
      <c r="D2492" t="s">
        <v>5071</v>
      </c>
      <c r="E2492" s="103">
        <v>1.6342742337836598E-3</v>
      </c>
      <c r="F2492" s="103">
        <v>676064</v>
      </c>
      <c r="G2492" s="103">
        <v>9</v>
      </c>
      <c r="H2492" t="s">
        <v>54</v>
      </c>
      <c r="I2492" s="103"/>
    </row>
    <row r="2493" spans="1:9" x14ac:dyDescent="0.35">
      <c r="A2493" t="s">
        <v>5975</v>
      </c>
      <c r="B2493" t="s">
        <v>51</v>
      </c>
      <c r="C2493" t="s">
        <v>2589</v>
      </c>
      <c r="D2493" t="s">
        <v>5072</v>
      </c>
      <c r="E2493" s="103">
        <v>1.7416273567854997E-3</v>
      </c>
      <c r="F2493" s="103">
        <v>676064</v>
      </c>
      <c r="G2493" s="103">
        <v>9</v>
      </c>
      <c r="H2493" t="s">
        <v>54</v>
      </c>
      <c r="I2493" s="103"/>
    </row>
    <row r="2494" spans="1:9" x14ac:dyDescent="0.35">
      <c r="A2494" t="s">
        <v>2774</v>
      </c>
      <c r="B2494" t="s">
        <v>51</v>
      </c>
      <c r="C2494" t="s">
        <v>2589</v>
      </c>
      <c r="D2494" t="s">
        <v>42</v>
      </c>
      <c r="E2494" s="103">
        <v>1.7616670977276126E-3</v>
      </c>
      <c r="F2494" s="103">
        <v>676064</v>
      </c>
      <c r="G2494" s="103">
        <v>9</v>
      </c>
      <c r="H2494" t="s">
        <v>54</v>
      </c>
      <c r="I2494" s="103"/>
    </row>
    <row r="2495" spans="1:9" x14ac:dyDescent="0.35">
      <c r="A2495" t="s">
        <v>2775</v>
      </c>
      <c r="B2495" t="s">
        <v>51</v>
      </c>
      <c r="C2495" t="s">
        <v>2589</v>
      </c>
      <c r="D2495" t="s">
        <v>1767</v>
      </c>
      <c r="E2495" s="103">
        <v>1.7518712602127586E-3</v>
      </c>
      <c r="F2495" s="103">
        <v>676064</v>
      </c>
      <c r="G2495" s="103">
        <v>9</v>
      </c>
      <c r="H2495" t="s">
        <v>54</v>
      </c>
      <c r="I2495" s="103"/>
    </row>
    <row r="2496" spans="1:9" x14ac:dyDescent="0.35">
      <c r="A2496" t="s">
        <v>2776</v>
      </c>
      <c r="B2496" t="s">
        <v>51</v>
      </c>
      <c r="C2496" t="s">
        <v>2589</v>
      </c>
      <c r="D2496" t="s">
        <v>1768</v>
      </c>
      <c r="E2496" s="103">
        <v>1.2142821687481284E-3</v>
      </c>
      <c r="F2496" s="103">
        <v>676064</v>
      </c>
      <c r="G2496" s="103">
        <v>9</v>
      </c>
      <c r="H2496" t="s">
        <v>54</v>
      </c>
      <c r="I2496" s="103"/>
    </row>
    <row r="2497" spans="1:9" x14ac:dyDescent="0.35">
      <c r="A2497" t="s">
        <v>2777</v>
      </c>
      <c r="B2497" t="s">
        <v>51</v>
      </c>
      <c r="C2497" t="s">
        <v>2589</v>
      </c>
      <c r="D2497" t="s">
        <v>340</v>
      </c>
      <c r="E2497" s="103">
        <v>1.7670945847982188E-3</v>
      </c>
      <c r="F2497" s="103">
        <v>676064</v>
      </c>
      <c r="G2497" s="103">
        <v>9</v>
      </c>
      <c r="H2497" t="s">
        <v>54</v>
      </c>
      <c r="I2497" s="103"/>
    </row>
    <row r="2498" spans="1:9" x14ac:dyDescent="0.35">
      <c r="A2498" t="s">
        <v>2778</v>
      </c>
      <c r="B2498" t="s">
        <v>51</v>
      </c>
      <c r="C2498" t="s">
        <v>2589</v>
      </c>
      <c r="D2498" t="s">
        <v>777</v>
      </c>
      <c r="E2498" s="103">
        <v>5.6069140188914771E-3</v>
      </c>
      <c r="F2498" s="103">
        <v>676064</v>
      </c>
      <c r="G2498" s="103">
        <v>9</v>
      </c>
      <c r="H2498" t="s">
        <v>54</v>
      </c>
      <c r="I2498" s="103"/>
    </row>
    <row r="2499" spans="1:9" x14ac:dyDescent="0.35">
      <c r="A2499" t="s">
        <v>2779</v>
      </c>
      <c r="B2499" t="s">
        <v>51</v>
      </c>
      <c r="C2499" t="s">
        <v>2589</v>
      </c>
      <c r="D2499" t="s">
        <v>776</v>
      </c>
      <c r="E2499" s="103">
        <v>1.5038198240277703E-2</v>
      </c>
      <c r="F2499" s="103">
        <v>676064</v>
      </c>
      <c r="G2499" s="103">
        <v>9</v>
      </c>
      <c r="H2499" t="s">
        <v>54</v>
      </c>
      <c r="I2499" s="103"/>
    </row>
    <row r="2500" spans="1:9" x14ac:dyDescent="0.35">
      <c r="A2500" t="s">
        <v>2759</v>
      </c>
      <c r="B2500" t="s">
        <v>51</v>
      </c>
      <c r="C2500" t="s">
        <v>2590</v>
      </c>
      <c r="D2500" t="s">
        <v>40</v>
      </c>
      <c r="E2500" s="103">
        <v>0</v>
      </c>
      <c r="F2500" s="103">
        <v>676064</v>
      </c>
      <c r="G2500" s="103">
        <v>9</v>
      </c>
      <c r="H2500" t="s">
        <v>54</v>
      </c>
      <c r="I2500" s="103"/>
    </row>
    <row r="2501" spans="1:9" x14ac:dyDescent="0.35">
      <c r="A2501" t="s">
        <v>5976</v>
      </c>
      <c r="B2501" t="s">
        <v>51</v>
      </c>
      <c r="C2501" t="s">
        <v>2590</v>
      </c>
      <c r="D2501" t="s">
        <v>5070</v>
      </c>
      <c r="E2501" s="103">
        <v>0</v>
      </c>
      <c r="F2501" s="103">
        <v>676064</v>
      </c>
      <c r="G2501" s="103">
        <v>9</v>
      </c>
      <c r="H2501" t="s">
        <v>54</v>
      </c>
      <c r="I2501" s="103"/>
    </row>
    <row r="2502" spans="1:9" x14ac:dyDescent="0.35">
      <c r="A2502" t="s">
        <v>5977</v>
      </c>
      <c r="B2502" t="s">
        <v>51</v>
      </c>
      <c r="C2502" t="s">
        <v>2590</v>
      </c>
      <c r="D2502" t="s">
        <v>5071</v>
      </c>
      <c r="E2502" s="103">
        <v>0</v>
      </c>
      <c r="F2502" s="103">
        <v>676064</v>
      </c>
      <c r="G2502" s="103">
        <v>9</v>
      </c>
      <c r="H2502" t="s">
        <v>54</v>
      </c>
      <c r="I2502" s="103"/>
    </row>
    <row r="2503" spans="1:9" x14ac:dyDescent="0.35">
      <c r="A2503" t="s">
        <v>5978</v>
      </c>
      <c r="B2503" t="s">
        <v>51</v>
      </c>
      <c r="C2503" t="s">
        <v>2590</v>
      </c>
      <c r="D2503" t="s">
        <v>5072</v>
      </c>
      <c r="E2503" s="103">
        <v>0</v>
      </c>
      <c r="F2503" s="103">
        <v>676064</v>
      </c>
      <c r="G2503" s="103">
        <v>9</v>
      </c>
      <c r="H2503" t="s">
        <v>54</v>
      </c>
      <c r="I2503" s="103"/>
    </row>
    <row r="2504" spans="1:9" x14ac:dyDescent="0.35">
      <c r="A2504" t="s">
        <v>2760</v>
      </c>
      <c r="B2504" t="s">
        <v>51</v>
      </c>
      <c r="C2504" t="s">
        <v>2590</v>
      </c>
      <c r="D2504" t="s">
        <v>42</v>
      </c>
      <c r="E2504" s="103">
        <v>0</v>
      </c>
      <c r="F2504" s="103">
        <v>676064</v>
      </c>
      <c r="G2504" s="103">
        <v>9</v>
      </c>
      <c r="H2504" t="s">
        <v>54</v>
      </c>
      <c r="I2504" s="103"/>
    </row>
    <row r="2505" spans="1:9" x14ac:dyDescent="0.35">
      <c r="A2505" t="s">
        <v>2761</v>
      </c>
      <c r="B2505" t="s">
        <v>51</v>
      </c>
      <c r="C2505" t="s">
        <v>2590</v>
      </c>
      <c r="D2505" t="s">
        <v>1767</v>
      </c>
      <c r="E2505" s="103">
        <v>0</v>
      </c>
      <c r="F2505" s="103">
        <v>676064</v>
      </c>
      <c r="G2505" s="103">
        <v>9</v>
      </c>
      <c r="H2505" t="s">
        <v>54</v>
      </c>
      <c r="I2505" s="103"/>
    </row>
    <row r="2506" spans="1:9" x14ac:dyDescent="0.35">
      <c r="A2506" t="s">
        <v>2762</v>
      </c>
      <c r="B2506" t="s">
        <v>51</v>
      </c>
      <c r="C2506" t="s">
        <v>2590</v>
      </c>
      <c r="D2506" t="s">
        <v>1768</v>
      </c>
      <c r="E2506" s="103">
        <v>0</v>
      </c>
      <c r="F2506" s="103">
        <v>676064</v>
      </c>
      <c r="G2506" s="103">
        <v>9</v>
      </c>
      <c r="H2506" t="s">
        <v>54</v>
      </c>
      <c r="I2506" s="103"/>
    </row>
    <row r="2507" spans="1:9" x14ac:dyDescent="0.35">
      <c r="A2507" t="s">
        <v>2763</v>
      </c>
      <c r="B2507" t="s">
        <v>51</v>
      </c>
      <c r="C2507" t="s">
        <v>2590</v>
      </c>
      <c r="D2507" t="s">
        <v>340</v>
      </c>
      <c r="E2507" s="103">
        <v>0</v>
      </c>
      <c r="F2507" s="103">
        <v>676064</v>
      </c>
      <c r="G2507" s="103">
        <v>9</v>
      </c>
      <c r="H2507" t="s">
        <v>54</v>
      </c>
      <c r="I2507" s="103"/>
    </row>
    <row r="2508" spans="1:9" x14ac:dyDescent="0.35">
      <c r="A2508" t="s">
        <v>2764</v>
      </c>
      <c r="B2508" t="s">
        <v>51</v>
      </c>
      <c r="C2508" t="s">
        <v>2590</v>
      </c>
      <c r="D2508" t="s">
        <v>777</v>
      </c>
      <c r="E2508" s="103">
        <v>0</v>
      </c>
      <c r="F2508" s="103">
        <v>676064</v>
      </c>
      <c r="G2508" s="103">
        <v>9</v>
      </c>
      <c r="H2508" t="s">
        <v>54</v>
      </c>
      <c r="I2508" s="103"/>
    </row>
    <row r="2509" spans="1:9" x14ac:dyDescent="0.35">
      <c r="A2509" t="s">
        <v>2765</v>
      </c>
      <c r="B2509" t="s">
        <v>51</v>
      </c>
      <c r="C2509" t="s">
        <v>2590</v>
      </c>
      <c r="D2509" t="s">
        <v>776</v>
      </c>
      <c r="E2509" s="103">
        <v>0</v>
      </c>
      <c r="F2509" s="103">
        <v>676064</v>
      </c>
      <c r="G2509" s="103">
        <v>9</v>
      </c>
      <c r="H2509" t="s">
        <v>54</v>
      </c>
      <c r="I2509" s="103"/>
    </row>
    <row r="2510" spans="1:9" x14ac:dyDescent="0.35">
      <c r="A2510" t="s">
        <v>3512</v>
      </c>
      <c r="B2510" t="s">
        <v>51</v>
      </c>
      <c r="C2510" t="s">
        <v>3119</v>
      </c>
      <c r="D2510" t="s">
        <v>40</v>
      </c>
      <c r="E2510" s="103">
        <v>0</v>
      </c>
      <c r="F2510" s="103">
        <v>676064</v>
      </c>
      <c r="G2510" s="103">
        <v>9</v>
      </c>
      <c r="H2510" t="s">
        <v>54</v>
      </c>
      <c r="I2510" s="103"/>
    </row>
    <row r="2511" spans="1:9" x14ac:dyDescent="0.35">
      <c r="A2511" t="s">
        <v>5982</v>
      </c>
      <c r="B2511" t="s">
        <v>51</v>
      </c>
      <c r="C2511" t="s">
        <v>3119</v>
      </c>
      <c r="D2511" t="s">
        <v>5070</v>
      </c>
      <c r="E2511" s="103">
        <v>0</v>
      </c>
      <c r="F2511" s="103">
        <v>676064</v>
      </c>
      <c r="G2511" s="103">
        <v>9</v>
      </c>
      <c r="H2511" t="s">
        <v>54</v>
      </c>
      <c r="I2511" s="103"/>
    </row>
    <row r="2512" spans="1:9" x14ac:dyDescent="0.35">
      <c r="A2512" t="s">
        <v>5983</v>
      </c>
      <c r="B2512" t="s">
        <v>51</v>
      </c>
      <c r="C2512" t="s">
        <v>3119</v>
      </c>
      <c r="D2512" t="s">
        <v>5071</v>
      </c>
      <c r="E2512" s="103">
        <v>0</v>
      </c>
      <c r="F2512" s="103">
        <v>676064</v>
      </c>
      <c r="G2512" s="103">
        <v>9</v>
      </c>
      <c r="H2512" t="s">
        <v>54</v>
      </c>
      <c r="I2512" s="103"/>
    </row>
    <row r="2513" spans="1:9" x14ac:dyDescent="0.35">
      <c r="A2513" t="s">
        <v>5984</v>
      </c>
      <c r="B2513" t="s">
        <v>51</v>
      </c>
      <c r="C2513" t="s">
        <v>3119</v>
      </c>
      <c r="D2513" t="s">
        <v>5072</v>
      </c>
      <c r="E2513" s="103">
        <v>0</v>
      </c>
      <c r="F2513" s="103">
        <v>676064</v>
      </c>
      <c r="G2513" s="103">
        <v>9</v>
      </c>
      <c r="H2513" t="s">
        <v>54</v>
      </c>
      <c r="I2513" s="103"/>
    </row>
    <row r="2514" spans="1:9" x14ac:dyDescent="0.35">
      <c r="A2514" t="s">
        <v>3513</v>
      </c>
      <c r="B2514" t="s">
        <v>51</v>
      </c>
      <c r="C2514" t="s">
        <v>3119</v>
      </c>
      <c r="D2514" t="s">
        <v>42</v>
      </c>
      <c r="E2514" s="103">
        <v>0</v>
      </c>
      <c r="F2514" s="103">
        <v>676064</v>
      </c>
      <c r="G2514" s="103">
        <v>9</v>
      </c>
      <c r="H2514" t="s">
        <v>54</v>
      </c>
      <c r="I2514" s="103"/>
    </row>
    <row r="2515" spans="1:9" x14ac:dyDescent="0.35">
      <c r="A2515" t="s">
        <v>3514</v>
      </c>
      <c r="B2515" t="s">
        <v>51</v>
      </c>
      <c r="C2515" t="s">
        <v>3119</v>
      </c>
      <c r="D2515" t="s">
        <v>1767</v>
      </c>
      <c r="E2515" s="103">
        <v>0</v>
      </c>
      <c r="F2515" s="103">
        <v>676064</v>
      </c>
      <c r="G2515" s="103">
        <v>9</v>
      </c>
      <c r="H2515" t="s">
        <v>54</v>
      </c>
      <c r="I2515" s="103"/>
    </row>
    <row r="2516" spans="1:9" x14ac:dyDescent="0.35">
      <c r="A2516" t="s">
        <v>3515</v>
      </c>
      <c r="B2516" t="s">
        <v>51</v>
      </c>
      <c r="C2516" t="s">
        <v>3119</v>
      </c>
      <c r="D2516" t="s">
        <v>1768</v>
      </c>
      <c r="E2516" s="103">
        <v>0</v>
      </c>
      <c r="F2516" s="103">
        <v>676064</v>
      </c>
      <c r="G2516" s="103">
        <v>9</v>
      </c>
      <c r="H2516" t="s">
        <v>54</v>
      </c>
      <c r="I2516" s="103"/>
    </row>
    <row r="2517" spans="1:9" x14ac:dyDescent="0.35">
      <c r="A2517" t="s">
        <v>3516</v>
      </c>
      <c r="B2517" t="s">
        <v>51</v>
      </c>
      <c r="C2517" t="s">
        <v>3119</v>
      </c>
      <c r="D2517" t="s">
        <v>340</v>
      </c>
      <c r="E2517" s="103">
        <v>0</v>
      </c>
      <c r="F2517" s="103">
        <v>676064</v>
      </c>
      <c r="G2517" s="103">
        <v>9</v>
      </c>
      <c r="H2517" t="s">
        <v>54</v>
      </c>
      <c r="I2517" s="103"/>
    </row>
    <row r="2518" spans="1:9" x14ac:dyDescent="0.35">
      <c r="A2518" t="s">
        <v>3517</v>
      </c>
      <c r="B2518" t="s">
        <v>51</v>
      </c>
      <c r="C2518" t="s">
        <v>3119</v>
      </c>
      <c r="D2518" t="s">
        <v>777</v>
      </c>
      <c r="E2518" s="103">
        <v>0</v>
      </c>
      <c r="F2518" s="103">
        <v>676064</v>
      </c>
      <c r="G2518" s="103">
        <v>9</v>
      </c>
      <c r="H2518" t="s">
        <v>54</v>
      </c>
      <c r="I2518" s="103"/>
    </row>
    <row r="2519" spans="1:9" x14ac:dyDescent="0.35">
      <c r="A2519" t="s">
        <v>3518</v>
      </c>
      <c r="B2519" t="s">
        <v>51</v>
      </c>
      <c r="C2519" t="s">
        <v>3119</v>
      </c>
      <c r="D2519" t="s">
        <v>776</v>
      </c>
      <c r="E2519" s="103">
        <v>0</v>
      </c>
      <c r="F2519" s="103">
        <v>676064</v>
      </c>
      <c r="G2519" s="103">
        <v>9</v>
      </c>
      <c r="H2519" t="s">
        <v>54</v>
      </c>
      <c r="I2519" s="103"/>
    </row>
    <row r="2520" spans="1:9" x14ac:dyDescent="0.35">
      <c r="A2520" t="s">
        <v>3519</v>
      </c>
      <c r="B2520" t="s">
        <v>51</v>
      </c>
      <c r="C2520" t="s">
        <v>3104</v>
      </c>
      <c r="D2520" t="s">
        <v>40</v>
      </c>
      <c r="E2520" s="103">
        <v>5.3219057606984366E-3</v>
      </c>
      <c r="F2520" s="103">
        <v>676064</v>
      </c>
      <c r="G2520" s="103">
        <v>9</v>
      </c>
      <c r="H2520" t="s">
        <v>54</v>
      </c>
      <c r="I2520" s="103"/>
    </row>
    <row r="2521" spans="1:9" x14ac:dyDescent="0.35">
      <c r="A2521" t="s">
        <v>5985</v>
      </c>
      <c r="B2521" t="s">
        <v>51</v>
      </c>
      <c r="C2521" t="s">
        <v>3104</v>
      </c>
      <c r="D2521" t="s">
        <v>5070</v>
      </c>
      <c r="E2521" s="103">
        <v>5.7880278672001375E-3</v>
      </c>
      <c r="F2521" s="103">
        <v>676064</v>
      </c>
      <c r="G2521" s="103">
        <v>9</v>
      </c>
      <c r="H2521" t="s">
        <v>54</v>
      </c>
      <c r="I2521" s="103"/>
    </row>
    <row r="2522" spans="1:9" x14ac:dyDescent="0.35">
      <c r="A2522" t="s">
        <v>5986</v>
      </c>
      <c r="B2522" t="s">
        <v>51</v>
      </c>
      <c r="C2522" t="s">
        <v>3104</v>
      </c>
      <c r="D2522" t="s">
        <v>5071</v>
      </c>
      <c r="E2522" s="103">
        <v>5.3219057606984366E-3</v>
      </c>
      <c r="F2522" s="103">
        <v>676064</v>
      </c>
      <c r="G2522" s="103">
        <v>9</v>
      </c>
      <c r="H2522" t="s">
        <v>54</v>
      </c>
      <c r="I2522" s="103"/>
    </row>
    <row r="2523" spans="1:9" x14ac:dyDescent="0.35">
      <c r="A2523" t="s">
        <v>5987</v>
      </c>
      <c r="B2523" t="s">
        <v>51</v>
      </c>
      <c r="C2523" t="s">
        <v>3104</v>
      </c>
      <c r="D2523" t="s">
        <v>5072</v>
      </c>
      <c r="E2523" s="103">
        <v>5.7849300863688511E-3</v>
      </c>
      <c r="F2523" s="103">
        <v>676064</v>
      </c>
      <c r="G2523" s="103">
        <v>9</v>
      </c>
      <c r="H2523" t="s">
        <v>54</v>
      </c>
      <c r="I2523" s="103"/>
    </row>
    <row r="2524" spans="1:9" x14ac:dyDescent="0.35">
      <c r="A2524" t="s">
        <v>3520</v>
      </c>
      <c r="B2524" t="s">
        <v>51</v>
      </c>
      <c r="C2524" t="s">
        <v>3104</v>
      </c>
      <c r="D2524" t="s">
        <v>42</v>
      </c>
      <c r="E2524" s="103">
        <v>5.7547740859543303E-3</v>
      </c>
      <c r="F2524" s="103">
        <v>676064</v>
      </c>
      <c r="G2524" s="103">
        <v>9</v>
      </c>
      <c r="H2524" t="s">
        <v>54</v>
      </c>
      <c r="I2524" s="103"/>
    </row>
    <row r="2525" spans="1:9" x14ac:dyDescent="0.35">
      <c r="A2525" t="s">
        <v>3521</v>
      </c>
      <c r="B2525" t="s">
        <v>51</v>
      </c>
      <c r="C2525" t="s">
        <v>3104</v>
      </c>
      <c r="D2525" t="s">
        <v>1767</v>
      </c>
      <c r="E2525" s="103">
        <v>5.7353919947015688E-3</v>
      </c>
      <c r="F2525" s="103">
        <v>676064</v>
      </c>
      <c r="G2525" s="103">
        <v>9</v>
      </c>
      <c r="H2525" t="s">
        <v>54</v>
      </c>
      <c r="I2525" s="103"/>
    </row>
    <row r="2526" spans="1:9" x14ac:dyDescent="0.35">
      <c r="A2526" t="s">
        <v>3522</v>
      </c>
      <c r="B2526" t="s">
        <v>51</v>
      </c>
      <c r="C2526" t="s">
        <v>3104</v>
      </c>
      <c r="D2526" t="s">
        <v>1768</v>
      </c>
      <c r="E2526" s="103">
        <v>3.5062019445855374E-3</v>
      </c>
      <c r="F2526" s="103">
        <v>676064</v>
      </c>
      <c r="G2526" s="103">
        <v>9</v>
      </c>
      <c r="H2526" t="s">
        <v>54</v>
      </c>
      <c r="I2526" s="103"/>
    </row>
    <row r="2527" spans="1:9" x14ac:dyDescent="0.35">
      <c r="A2527" t="s">
        <v>3523</v>
      </c>
      <c r="B2527" t="s">
        <v>51</v>
      </c>
      <c r="C2527" t="s">
        <v>3104</v>
      </c>
      <c r="D2527" t="s">
        <v>340</v>
      </c>
      <c r="E2527" s="103">
        <v>5.6806672302996148E-3</v>
      </c>
      <c r="F2527" s="103">
        <v>676064</v>
      </c>
      <c r="G2527" s="103">
        <v>9</v>
      </c>
      <c r="H2527" t="s">
        <v>54</v>
      </c>
      <c r="I2527" s="103"/>
    </row>
    <row r="2528" spans="1:9" x14ac:dyDescent="0.35">
      <c r="A2528" t="s">
        <v>3524</v>
      </c>
      <c r="B2528" t="s">
        <v>51</v>
      </c>
      <c r="C2528" t="s">
        <v>3104</v>
      </c>
      <c r="D2528" t="s">
        <v>777</v>
      </c>
      <c r="E2528" s="103">
        <v>1.9120307585491415E-2</v>
      </c>
      <c r="F2528" s="103">
        <v>676064</v>
      </c>
      <c r="G2528" s="103">
        <v>9</v>
      </c>
      <c r="H2528" t="s">
        <v>54</v>
      </c>
      <c r="I2528" s="103"/>
    </row>
    <row r="2529" spans="1:9" x14ac:dyDescent="0.35">
      <c r="A2529" t="s">
        <v>3525</v>
      </c>
      <c r="B2529" t="s">
        <v>51</v>
      </c>
      <c r="C2529" t="s">
        <v>3104</v>
      </c>
      <c r="D2529" t="s">
        <v>776</v>
      </c>
      <c r="E2529" s="103">
        <v>4.9647285181095242E-2</v>
      </c>
      <c r="F2529" s="103">
        <v>676064</v>
      </c>
      <c r="G2529" s="103">
        <v>9</v>
      </c>
      <c r="H2529" t="s">
        <v>54</v>
      </c>
      <c r="I2529" s="103"/>
    </row>
    <row r="2530" spans="1:9" x14ac:dyDescent="0.35">
      <c r="A2530" t="s">
        <v>3526</v>
      </c>
      <c r="B2530" t="s">
        <v>51</v>
      </c>
      <c r="C2530" t="s">
        <v>3106</v>
      </c>
      <c r="D2530" t="s">
        <v>40</v>
      </c>
      <c r="E2530" s="103">
        <v>3.5331201651866137E-2</v>
      </c>
      <c r="F2530" s="103">
        <v>676064</v>
      </c>
      <c r="G2530" s="103">
        <v>9</v>
      </c>
      <c r="H2530" t="s">
        <v>54</v>
      </c>
      <c r="I2530" s="103"/>
    </row>
    <row r="2531" spans="1:9" x14ac:dyDescent="0.35">
      <c r="A2531" t="s">
        <v>5988</v>
      </c>
      <c r="B2531" t="s">
        <v>51</v>
      </c>
      <c r="C2531" t="s">
        <v>3106</v>
      </c>
      <c r="D2531" t="s">
        <v>5070</v>
      </c>
      <c r="E2531" s="103">
        <v>3.7784256760360097E-2</v>
      </c>
      <c r="F2531" s="103">
        <v>676064</v>
      </c>
      <c r="G2531" s="103">
        <v>9</v>
      </c>
      <c r="H2531" t="s">
        <v>54</v>
      </c>
      <c r="I2531" s="103"/>
    </row>
    <row r="2532" spans="1:9" x14ac:dyDescent="0.35">
      <c r="A2532" t="s">
        <v>5989</v>
      </c>
      <c r="B2532" t="s">
        <v>51</v>
      </c>
      <c r="C2532" t="s">
        <v>3106</v>
      </c>
      <c r="D2532" t="s">
        <v>5071</v>
      </c>
      <c r="E2532" s="103">
        <v>3.5331201651866137E-2</v>
      </c>
      <c r="F2532" s="103">
        <v>676064</v>
      </c>
      <c r="G2532" s="103">
        <v>9</v>
      </c>
      <c r="H2532" t="s">
        <v>54</v>
      </c>
      <c r="I2532" s="103"/>
    </row>
    <row r="2533" spans="1:9" x14ac:dyDescent="0.35">
      <c r="A2533" t="s">
        <v>5990</v>
      </c>
      <c r="B2533" t="s">
        <v>51</v>
      </c>
      <c r="C2533" t="s">
        <v>3106</v>
      </c>
      <c r="D2533" t="s">
        <v>5072</v>
      </c>
      <c r="E2533" s="103">
        <v>3.7727663160068411E-2</v>
      </c>
      <c r="F2533" s="103">
        <v>676064</v>
      </c>
      <c r="G2533" s="103">
        <v>9</v>
      </c>
      <c r="H2533" t="s">
        <v>54</v>
      </c>
      <c r="I2533" s="103"/>
    </row>
    <row r="2534" spans="1:9" x14ac:dyDescent="0.35">
      <c r="A2534" t="s">
        <v>3527</v>
      </c>
      <c r="B2534" t="s">
        <v>51</v>
      </c>
      <c r="C2534" t="s">
        <v>3106</v>
      </c>
      <c r="D2534" t="s">
        <v>42</v>
      </c>
      <c r="E2534" s="103">
        <v>3.7550906100315633E-2</v>
      </c>
      <c r="F2534" s="103">
        <v>676064</v>
      </c>
      <c r="G2534" s="103">
        <v>9</v>
      </c>
      <c r="H2534" t="s">
        <v>54</v>
      </c>
      <c r="I2534" s="103"/>
    </row>
    <row r="2535" spans="1:9" x14ac:dyDescent="0.35">
      <c r="A2535" t="s">
        <v>3528</v>
      </c>
      <c r="B2535" t="s">
        <v>51</v>
      </c>
      <c r="C2535" t="s">
        <v>3106</v>
      </c>
      <c r="D2535" t="s">
        <v>1767</v>
      </c>
      <c r="E2535" s="103">
        <v>3.7441663384756033E-2</v>
      </c>
      <c r="F2535" s="103">
        <v>676064</v>
      </c>
      <c r="G2535" s="103">
        <v>9</v>
      </c>
      <c r="H2535" t="s">
        <v>54</v>
      </c>
      <c r="I2535" s="103"/>
    </row>
    <row r="2536" spans="1:9" x14ac:dyDescent="0.35">
      <c r="A2536" t="s">
        <v>3529</v>
      </c>
      <c r="B2536" t="s">
        <v>51</v>
      </c>
      <c r="C2536" t="s">
        <v>3106</v>
      </c>
      <c r="D2536" t="s">
        <v>1768</v>
      </c>
      <c r="E2536" s="103">
        <v>2.5711755879460774E-2</v>
      </c>
      <c r="F2536" s="103">
        <v>676064</v>
      </c>
      <c r="G2536" s="103">
        <v>9</v>
      </c>
      <c r="H2536" t="s">
        <v>54</v>
      </c>
      <c r="I2536" s="103"/>
    </row>
    <row r="2537" spans="1:9" x14ac:dyDescent="0.35">
      <c r="A2537" t="s">
        <v>3530</v>
      </c>
      <c r="B2537" t="s">
        <v>51</v>
      </c>
      <c r="C2537" t="s">
        <v>3106</v>
      </c>
      <c r="D2537" t="s">
        <v>340</v>
      </c>
      <c r="E2537" s="103">
        <v>3.7338259799874131E-2</v>
      </c>
      <c r="F2537" s="103">
        <v>676064</v>
      </c>
      <c r="G2537" s="103">
        <v>9</v>
      </c>
      <c r="H2537" t="s">
        <v>54</v>
      </c>
      <c r="I2537" s="103"/>
    </row>
    <row r="2538" spans="1:9" x14ac:dyDescent="0.35">
      <c r="A2538" t="s">
        <v>3531</v>
      </c>
      <c r="B2538" t="s">
        <v>51</v>
      </c>
      <c r="C2538" t="s">
        <v>3106</v>
      </c>
      <c r="D2538" t="s">
        <v>777</v>
      </c>
      <c r="E2538" s="103">
        <v>0.12752365074553929</v>
      </c>
      <c r="F2538" s="103">
        <v>676064</v>
      </c>
      <c r="G2538" s="103">
        <v>9</v>
      </c>
      <c r="H2538" t="s">
        <v>54</v>
      </c>
      <c r="I2538" s="103"/>
    </row>
    <row r="2539" spans="1:9" x14ac:dyDescent="0.35">
      <c r="A2539" t="s">
        <v>3532</v>
      </c>
      <c r="B2539" t="s">
        <v>51</v>
      </c>
      <c r="C2539" t="s">
        <v>3106</v>
      </c>
      <c r="D2539" t="s">
        <v>776</v>
      </c>
      <c r="E2539" s="103">
        <v>0.3231749319207109</v>
      </c>
      <c r="F2539" s="103">
        <v>676064</v>
      </c>
      <c r="G2539" s="103">
        <v>9</v>
      </c>
      <c r="H2539" t="s">
        <v>54</v>
      </c>
      <c r="I2539" s="103"/>
    </row>
    <row r="2540" spans="1:9" x14ac:dyDescent="0.35">
      <c r="A2540" t="s">
        <v>3533</v>
      </c>
      <c r="B2540" t="s">
        <v>51</v>
      </c>
      <c r="C2540" t="s">
        <v>3108</v>
      </c>
      <c r="D2540" t="s">
        <v>40</v>
      </c>
      <c r="E2540" s="103">
        <v>2.4975243823273253E-2</v>
      </c>
      <c r="F2540" s="103">
        <v>676064</v>
      </c>
      <c r="G2540" s="103">
        <v>9</v>
      </c>
      <c r="H2540" t="s">
        <v>54</v>
      </c>
      <c r="I2540" s="103"/>
    </row>
    <row r="2541" spans="1:9" x14ac:dyDescent="0.35">
      <c r="A2541" t="s">
        <v>5991</v>
      </c>
      <c r="B2541" t="s">
        <v>51</v>
      </c>
      <c r="C2541" t="s">
        <v>3108</v>
      </c>
      <c r="D2541" t="s">
        <v>5070</v>
      </c>
      <c r="E2541" s="103">
        <v>2.6582577259214819E-2</v>
      </c>
      <c r="F2541" s="103">
        <v>676064</v>
      </c>
      <c r="G2541" s="103">
        <v>9</v>
      </c>
      <c r="H2541" t="s">
        <v>54</v>
      </c>
      <c r="I2541" s="103"/>
    </row>
    <row r="2542" spans="1:9" x14ac:dyDescent="0.35">
      <c r="A2542" t="s">
        <v>5992</v>
      </c>
      <c r="B2542" t="s">
        <v>51</v>
      </c>
      <c r="C2542" t="s">
        <v>3108</v>
      </c>
      <c r="D2542" t="s">
        <v>5071</v>
      </c>
      <c r="E2542" s="103">
        <v>2.4246362036125589E-2</v>
      </c>
      <c r="F2542" s="103">
        <v>676064</v>
      </c>
      <c r="G2542" s="103">
        <v>9</v>
      </c>
      <c r="H2542" t="s">
        <v>54</v>
      </c>
      <c r="I2542" s="103"/>
    </row>
    <row r="2543" spans="1:9" x14ac:dyDescent="0.35">
      <c r="A2543" t="s">
        <v>5993</v>
      </c>
      <c r="B2543" t="s">
        <v>51</v>
      </c>
      <c r="C2543" t="s">
        <v>3108</v>
      </c>
      <c r="D2543" t="s">
        <v>5072</v>
      </c>
      <c r="E2543" s="103">
        <v>2.5820613747507274E-2</v>
      </c>
      <c r="F2543" s="103">
        <v>676064</v>
      </c>
      <c r="G2543" s="103">
        <v>9</v>
      </c>
      <c r="H2543" t="s">
        <v>54</v>
      </c>
      <c r="I2543" s="103"/>
    </row>
    <row r="2544" spans="1:9" x14ac:dyDescent="0.35">
      <c r="A2544" t="s">
        <v>3534</v>
      </c>
      <c r="B2544" t="s">
        <v>51</v>
      </c>
      <c r="C2544" t="s">
        <v>3108</v>
      </c>
      <c r="D2544" t="s">
        <v>42</v>
      </c>
      <c r="E2544" s="103">
        <v>2.6469086644874844E-2</v>
      </c>
      <c r="F2544" s="103">
        <v>676064</v>
      </c>
      <c r="G2544" s="103">
        <v>9</v>
      </c>
      <c r="H2544" t="s">
        <v>54</v>
      </c>
      <c r="I2544" s="103"/>
    </row>
    <row r="2545" spans="1:9" x14ac:dyDescent="0.35">
      <c r="A2545" t="s">
        <v>3535</v>
      </c>
      <c r="B2545" t="s">
        <v>51</v>
      </c>
      <c r="C2545" t="s">
        <v>3108</v>
      </c>
      <c r="D2545" t="s">
        <v>1767</v>
      </c>
      <c r="E2545" s="103">
        <v>2.6375363795163264E-2</v>
      </c>
      <c r="F2545" s="103">
        <v>676064</v>
      </c>
      <c r="G2545" s="103">
        <v>9</v>
      </c>
      <c r="H2545" t="s">
        <v>54</v>
      </c>
      <c r="I2545" s="103"/>
    </row>
    <row r="2546" spans="1:9" x14ac:dyDescent="0.35">
      <c r="A2546" t="s">
        <v>3536</v>
      </c>
      <c r="B2546" t="s">
        <v>51</v>
      </c>
      <c r="C2546" t="s">
        <v>3108</v>
      </c>
      <c r="D2546" t="s">
        <v>1768</v>
      </c>
      <c r="E2546" s="103">
        <v>1.7225409084143849E-2</v>
      </c>
      <c r="F2546" s="103">
        <v>676064</v>
      </c>
      <c r="G2546" s="103">
        <v>9</v>
      </c>
      <c r="H2546" t="s">
        <v>54</v>
      </c>
      <c r="I2546" s="103"/>
    </row>
    <row r="2547" spans="1:9" x14ac:dyDescent="0.35">
      <c r="A2547" t="s">
        <v>3537</v>
      </c>
      <c r="B2547" t="s">
        <v>51</v>
      </c>
      <c r="C2547" t="s">
        <v>3108</v>
      </c>
      <c r="D2547" t="s">
        <v>340</v>
      </c>
      <c r="E2547" s="103">
        <v>2.6361830721894412E-2</v>
      </c>
      <c r="F2547" s="103">
        <v>676064</v>
      </c>
      <c r="G2547" s="103">
        <v>9</v>
      </c>
      <c r="H2547" t="s">
        <v>54</v>
      </c>
      <c r="I2547" s="103"/>
    </row>
    <row r="2548" spans="1:9" x14ac:dyDescent="0.35">
      <c r="A2548" t="s">
        <v>3538</v>
      </c>
      <c r="B2548" t="s">
        <v>51</v>
      </c>
      <c r="C2548" t="s">
        <v>3108</v>
      </c>
      <c r="D2548" t="s">
        <v>777</v>
      </c>
      <c r="E2548" s="103">
        <v>8.7235397560764885E-2</v>
      </c>
      <c r="F2548" s="103">
        <v>676064</v>
      </c>
      <c r="G2548" s="103">
        <v>9</v>
      </c>
      <c r="H2548" t="s">
        <v>54</v>
      </c>
      <c r="I2548" s="103"/>
    </row>
    <row r="2549" spans="1:9" x14ac:dyDescent="0.35">
      <c r="A2549" t="s">
        <v>3539</v>
      </c>
      <c r="B2549" t="s">
        <v>51</v>
      </c>
      <c r="C2549" t="s">
        <v>3108</v>
      </c>
      <c r="D2549" t="s">
        <v>776</v>
      </c>
      <c r="E2549" s="103">
        <v>0.22356203413570616</v>
      </c>
      <c r="F2549" s="103">
        <v>676064</v>
      </c>
      <c r="G2549" s="103">
        <v>9</v>
      </c>
      <c r="H2549" t="s">
        <v>54</v>
      </c>
      <c r="I2549" s="103"/>
    </row>
    <row r="2550" spans="1:9" x14ac:dyDescent="0.35">
      <c r="A2550" t="s">
        <v>1111</v>
      </c>
      <c r="B2550" t="s">
        <v>51</v>
      </c>
      <c r="C2550" t="s">
        <v>35</v>
      </c>
      <c r="D2550" t="s">
        <v>40</v>
      </c>
      <c r="E2550" s="103">
        <v>3.3715619099747795E-3</v>
      </c>
      <c r="F2550" s="103">
        <v>676064</v>
      </c>
      <c r="G2550" s="103">
        <v>9</v>
      </c>
      <c r="H2550" t="s">
        <v>54</v>
      </c>
      <c r="I2550" s="103"/>
    </row>
    <row r="2551" spans="1:9" x14ac:dyDescent="0.35">
      <c r="A2551" t="s">
        <v>5979</v>
      </c>
      <c r="B2551" t="s">
        <v>51</v>
      </c>
      <c r="C2551" t="s">
        <v>35</v>
      </c>
      <c r="D2551" t="s">
        <v>5070</v>
      </c>
      <c r="E2551" s="103">
        <v>-6.8630850155911938E-3</v>
      </c>
      <c r="F2551" s="103">
        <v>676064</v>
      </c>
      <c r="G2551" s="103">
        <v>9</v>
      </c>
      <c r="H2551" t="s">
        <v>54</v>
      </c>
      <c r="I2551" s="103"/>
    </row>
    <row r="2552" spans="1:9" x14ac:dyDescent="0.35">
      <c r="A2552" t="s">
        <v>5980</v>
      </c>
      <c r="B2552" t="s">
        <v>51</v>
      </c>
      <c r="C2552" t="s">
        <v>35</v>
      </c>
      <c r="D2552" t="s">
        <v>5071</v>
      </c>
      <c r="E2552" s="103">
        <v>-1.4767253181774643E-2</v>
      </c>
      <c r="F2552" s="103">
        <v>676064</v>
      </c>
      <c r="G2552" s="103">
        <v>9</v>
      </c>
      <c r="H2552" t="s">
        <v>54</v>
      </c>
      <c r="I2552" s="103"/>
    </row>
    <row r="2553" spans="1:9" x14ac:dyDescent="0.35">
      <c r="A2553" t="s">
        <v>5981</v>
      </c>
      <c r="B2553" t="s">
        <v>51</v>
      </c>
      <c r="C2553" t="s">
        <v>35</v>
      </c>
      <c r="D2553" t="s">
        <v>5072</v>
      </c>
      <c r="E2553" s="103">
        <v>-1.4268106234591601E-2</v>
      </c>
      <c r="F2553" s="103">
        <v>676064</v>
      </c>
      <c r="G2553" s="103">
        <v>9</v>
      </c>
      <c r="H2553" t="s">
        <v>54</v>
      </c>
      <c r="I2553" s="103"/>
    </row>
    <row r="2554" spans="1:9" x14ac:dyDescent="0.35">
      <c r="A2554" t="s">
        <v>1112</v>
      </c>
      <c r="B2554" t="s">
        <v>51</v>
      </c>
      <c r="C2554" t="s">
        <v>35</v>
      </c>
      <c r="D2554" t="s">
        <v>42</v>
      </c>
      <c r="E2554" s="103">
        <v>-6.866218880705665E-3</v>
      </c>
      <c r="F2554" s="103">
        <v>676064</v>
      </c>
      <c r="G2554" s="103">
        <v>9</v>
      </c>
      <c r="H2554" t="s">
        <v>54</v>
      </c>
      <c r="I2554" s="103"/>
    </row>
    <row r="2555" spans="1:9" x14ac:dyDescent="0.35">
      <c r="A2555" t="s">
        <v>2079</v>
      </c>
      <c r="B2555" t="s">
        <v>51</v>
      </c>
      <c r="C2555" t="s">
        <v>35</v>
      </c>
      <c r="D2555" t="s">
        <v>1767</v>
      </c>
      <c r="E2555" s="103">
        <v>-6.9438165953264758E-3</v>
      </c>
      <c r="F2555" s="103">
        <v>676064</v>
      </c>
      <c r="G2555" s="103">
        <v>9</v>
      </c>
      <c r="H2555" t="s">
        <v>54</v>
      </c>
      <c r="I2555" s="103"/>
    </row>
    <row r="2556" spans="1:9" x14ac:dyDescent="0.35">
      <c r="A2556" t="s">
        <v>2080</v>
      </c>
      <c r="B2556" t="s">
        <v>51</v>
      </c>
      <c r="C2556" t="s">
        <v>35</v>
      </c>
      <c r="D2556" t="s">
        <v>1768</v>
      </c>
      <c r="E2556" s="103">
        <v>-3.1655219443857192E-2</v>
      </c>
      <c r="F2556" s="103">
        <v>676064</v>
      </c>
      <c r="G2556" s="103">
        <v>9</v>
      </c>
      <c r="H2556" t="s">
        <v>54</v>
      </c>
      <c r="I2556" s="103"/>
    </row>
    <row r="2557" spans="1:9" x14ac:dyDescent="0.35">
      <c r="A2557" t="s">
        <v>1113</v>
      </c>
      <c r="B2557" t="s">
        <v>51</v>
      </c>
      <c r="C2557" t="s">
        <v>35</v>
      </c>
      <c r="D2557" t="s">
        <v>340</v>
      </c>
      <c r="E2557" s="103">
        <v>2.3206695936925923E-4</v>
      </c>
      <c r="F2557" s="103">
        <v>676064</v>
      </c>
      <c r="G2557" s="103">
        <v>9</v>
      </c>
      <c r="H2557" t="s">
        <v>54</v>
      </c>
      <c r="I2557" s="103"/>
    </row>
    <row r="2558" spans="1:9" x14ac:dyDescent="0.35">
      <c r="A2558" t="s">
        <v>1114</v>
      </c>
      <c r="B2558" t="s">
        <v>51</v>
      </c>
      <c r="C2558" t="s">
        <v>35</v>
      </c>
      <c r="D2558" t="s">
        <v>777</v>
      </c>
      <c r="E2558" s="103">
        <v>1.1795603294314592E-2</v>
      </c>
      <c r="F2558" s="103">
        <v>676064</v>
      </c>
      <c r="G2558" s="103">
        <v>9</v>
      </c>
      <c r="H2558" t="s">
        <v>54</v>
      </c>
      <c r="I2558" s="103"/>
    </row>
    <row r="2559" spans="1:9" x14ac:dyDescent="0.35">
      <c r="A2559" t="s">
        <v>1115</v>
      </c>
      <c r="B2559" t="s">
        <v>51</v>
      </c>
      <c r="C2559" t="s">
        <v>35</v>
      </c>
      <c r="D2559" t="s">
        <v>776</v>
      </c>
      <c r="E2559" s="103">
        <v>3.1636764913089505E-2</v>
      </c>
      <c r="F2559" s="103">
        <v>676064</v>
      </c>
      <c r="G2559" s="103">
        <v>9</v>
      </c>
      <c r="H2559" t="s">
        <v>54</v>
      </c>
      <c r="I2559" s="103"/>
    </row>
    <row r="2560" spans="1:9" x14ac:dyDescent="0.35">
      <c r="A2560" t="s">
        <v>3540</v>
      </c>
      <c r="B2560" t="s">
        <v>51</v>
      </c>
      <c r="C2560" t="s">
        <v>3110</v>
      </c>
      <c r="D2560" t="s">
        <v>40</v>
      </c>
      <c r="E2560" s="103">
        <v>5.7382474752359566E-2</v>
      </c>
      <c r="F2560" s="103">
        <v>676064</v>
      </c>
      <c r="G2560" s="103">
        <v>9</v>
      </c>
      <c r="H2560" t="s">
        <v>54</v>
      </c>
      <c r="I2560" s="103"/>
    </row>
    <row r="2561" spans="1:9" x14ac:dyDescent="0.35">
      <c r="A2561" t="s">
        <v>5994</v>
      </c>
      <c r="B2561" t="s">
        <v>51</v>
      </c>
      <c r="C2561" t="s">
        <v>3110</v>
      </c>
      <c r="D2561" t="s">
        <v>5070</v>
      </c>
      <c r="E2561" s="103">
        <v>6.0939839204008063E-2</v>
      </c>
      <c r="F2561" s="103">
        <v>676064</v>
      </c>
      <c r="G2561" s="103">
        <v>9</v>
      </c>
      <c r="H2561" t="s">
        <v>54</v>
      </c>
      <c r="I2561" s="103"/>
    </row>
    <row r="2562" spans="1:9" x14ac:dyDescent="0.35">
      <c r="A2562" t="s">
        <v>5995</v>
      </c>
      <c r="B2562" t="s">
        <v>51</v>
      </c>
      <c r="C2562" t="s">
        <v>3110</v>
      </c>
      <c r="D2562" t="s">
        <v>5071</v>
      </c>
      <c r="E2562" s="103">
        <v>5.7382474752359566E-2</v>
      </c>
      <c r="F2562" s="103">
        <v>676064</v>
      </c>
      <c r="G2562" s="103">
        <v>9</v>
      </c>
      <c r="H2562" t="s">
        <v>54</v>
      </c>
      <c r="I2562" s="103"/>
    </row>
    <row r="2563" spans="1:9" x14ac:dyDescent="0.35">
      <c r="A2563" t="s">
        <v>5996</v>
      </c>
      <c r="B2563" t="s">
        <v>51</v>
      </c>
      <c r="C2563" t="s">
        <v>3110</v>
      </c>
      <c r="D2563" t="s">
        <v>5072</v>
      </c>
      <c r="E2563" s="103">
        <v>6.0921667533542535E-2</v>
      </c>
      <c r="F2563" s="103">
        <v>676064</v>
      </c>
      <c r="G2563" s="103">
        <v>9</v>
      </c>
      <c r="H2563" t="s">
        <v>54</v>
      </c>
      <c r="I2563" s="103"/>
    </row>
    <row r="2564" spans="1:9" x14ac:dyDescent="0.35">
      <c r="A2564" t="s">
        <v>3541</v>
      </c>
      <c r="B2564" t="s">
        <v>51</v>
      </c>
      <c r="C2564" t="s">
        <v>3110</v>
      </c>
      <c r="D2564" t="s">
        <v>42</v>
      </c>
      <c r="E2564" s="103">
        <v>6.0862333694469063E-2</v>
      </c>
      <c r="F2564" s="103">
        <v>676064</v>
      </c>
      <c r="G2564" s="103">
        <v>9</v>
      </c>
      <c r="H2564" t="s">
        <v>54</v>
      </c>
      <c r="I2564" s="103"/>
    </row>
    <row r="2565" spans="1:9" x14ac:dyDescent="0.35">
      <c r="A2565" t="s">
        <v>3542</v>
      </c>
      <c r="B2565" t="s">
        <v>51</v>
      </c>
      <c r="C2565" t="s">
        <v>3110</v>
      </c>
      <c r="D2565" t="s">
        <v>1767</v>
      </c>
      <c r="E2565" s="103">
        <v>6.0676176217481774E-2</v>
      </c>
      <c r="F2565" s="103">
        <v>676064</v>
      </c>
      <c r="G2565" s="103">
        <v>9</v>
      </c>
      <c r="H2565" t="s">
        <v>54</v>
      </c>
      <c r="I2565" s="103"/>
    </row>
    <row r="2566" spans="1:9" x14ac:dyDescent="0.35">
      <c r="A2566" t="s">
        <v>3543</v>
      </c>
      <c r="B2566" t="s">
        <v>51</v>
      </c>
      <c r="C2566" t="s">
        <v>3110</v>
      </c>
      <c r="D2566" t="s">
        <v>1768</v>
      </c>
      <c r="E2566" s="103">
        <v>2.6769784858056526E-2</v>
      </c>
      <c r="F2566" s="103">
        <v>676064</v>
      </c>
      <c r="G2566" s="103">
        <v>9</v>
      </c>
      <c r="H2566" t="s">
        <v>54</v>
      </c>
      <c r="I2566" s="103"/>
    </row>
    <row r="2567" spans="1:9" x14ac:dyDescent="0.35">
      <c r="A2567" t="s">
        <v>3544</v>
      </c>
      <c r="B2567" t="s">
        <v>51</v>
      </c>
      <c r="C2567" t="s">
        <v>3110</v>
      </c>
      <c r="D2567" t="s">
        <v>340</v>
      </c>
      <c r="E2567" s="103">
        <v>6.0915611820117982E-2</v>
      </c>
      <c r="F2567" s="103">
        <v>676064</v>
      </c>
      <c r="G2567" s="103">
        <v>9</v>
      </c>
      <c r="H2567" t="s">
        <v>54</v>
      </c>
      <c r="I2567" s="103"/>
    </row>
    <row r="2568" spans="1:9" x14ac:dyDescent="0.35">
      <c r="A2568" t="s">
        <v>3545</v>
      </c>
      <c r="B2568" t="s">
        <v>51</v>
      </c>
      <c r="C2568" t="s">
        <v>3110</v>
      </c>
      <c r="D2568" t="s">
        <v>777</v>
      </c>
      <c r="E2568" s="103">
        <v>0.19495520019785484</v>
      </c>
      <c r="F2568" s="103">
        <v>676064</v>
      </c>
      <c r="G2568" s="103">
        <v>9</v>
      </c>
      <c r="H2568" t="s">
        <v>54</v>
      </c>
      <c r="I2568" s="103"/>
    </row>
    <row r="2569" spans="1:9" x14ac:dyDescent="0.35">
      <c r="A2569" t="s">
        <v>3546</v>
      </c>
      <c r="B2569" t="s">
        <v>51</v>
      </c>
      <c r="C2569" t="s">
        <v>3110</v>
      </c>
      <c r="D2569" t="s">
        <v>776</v>
      </c>
      <c r="E2569" s="103">
        <v>0.52228404237240644</v>
      </c>
      <c r="F2569" s="103">
        <v>676064</v>
      </c>
      <c r="G2569" s="103">
        <v>9</v>
      </c>
      <c r="H2569" t="s">
        <v>54</v>
      </c>
      <c r="I2569" s="103"/>
    </row>
    <row r="2570" spans="1:9" x14ac:dyDescent="0.35">
      <c r="A2570" t="s">
        <v>3547</v>
      </c>
      <c r="B2570" t="s">
        <v>51</v>
      </c>
      <c r="C2570" t="s">
        <v>3113</v>
      </c>
      <c r="D2570" t="s">
        <v>40</v>
      </c>
      <c r="E2570" s="103">
        <v>4.5984849787239474E-4</v>
      </c>
      <c r="F2570" s="103">
        <v>676064</v>
      </c>
      <c r="G2570" s="103">
        <v>9</v>
      </c>
      <c r="H2570" t="s">
        <v>54</v>
      </c>
      <c r="I2570" s="103"/>
    </row>
    <row r="2571" spans="1:9" x14ac:dyDescent="0.35">
      <c r="A2571" t="s">
        <v>5997</v>
      </c>
      <c r="B2571" t="s">
        <v>51</v>
      </c>
      <c r="C2571" t="s">
        <v>3113</v>
      </c>
      <c r="D2571" t="s">
        <v>5070</v>
      </c>
      <c r="E2571" s="103">
        <v>4.9455329233032011E-4</v>
      </c>
      <c r="F2571" s="103">
        <v>676064</v>
      </c>
      <c r="G2571" s="103">
        <v>9</v>
      </c>
      <c r="H2571" t="s">
        <v>54</v>
      </c>
      <c r="I2571" s="103"/>
    </row>
    <row r="2572" spans="1:9" x14ac:dyDescent="0.35">
      <c r="A2572" t="s">
        <v>5998</v>
      </c>
      <c r="B2572" t="s">
        <v>51</v>
      </c>
      <c r="C2572" t="s">
        <v>3113</v>
      </c>
      <c r="D2572" t="s">
        <v>5071</v>
      </c>
      <c r="E2572" s="103">
        <v>4.5984849787239474E-4</v>
      </c>
      <c r="F2572" s="103">
        <v>676064</v>
      </c>
      <c r="G2572" s="103">
        <v>9</v>
      </c>
      <c r="H2572" t="s">
        <v>54</v>
      </c>
      <c r="I2572" s="103"/>
    </row>
    <row r="2573" spans="1:9" x14ac:dyDescent="0.35">
      <c r="A2573" t="s">
        <v>5999</v>
      </c>
      <c r="B2573" t="s">
        <v>51</v>
      </c>
      <c r="C2573" t="s">
        <v>3113</v>
      </c>
      <c r="D2573" t="s">
        <v>5072</v>
      </c>
      <c r="E2573" s="103">
        <v>4.9366156655532962E-4</v>
      </c>
      <c r="F2573" s="103">
        <v>676064</v>
      </c>
      <c r="G2573" s="103">
        <v>9</v>
      </c>
      <c r="H2573" t="s">
        <v>54</v>
      </c>
      <c r="I2573" s="103"/>
    </row>
    <row r="2574" spans="1:9" x14ac:dyDescent="0.35">
      <c r="A2574" t="s">
        <v>3548</v>
      </c>
      <c r="B2574" t="s">
        <v>51</v>
      </c>
      <c r="C2574" t="s">
        <v>3113</v>
      </c>
      <c r="D2574" t="s">
        <v>42</v>
      </c>
      <c r="E2574" s="103">
        <v>4.899651767207682E-4</v>
      </c>
      <c r="F2574" s="103">
        <v>676064</v>
      </c>
      <c r="G2574" s="103">
        <v>9</v>
      </c>
      <c r="H2574" t="s">
        <v>54</v>
      </c>
      <c r="I2574" s="103"/>
    </row>
    <row r="2575" spans="1:9" x14ac:dyDescent="0.35">
      <c r="A2575" t="s">
        <v>3549</v>
      </c>
      <c r="B2575" t="s">
        <v>51</v>
      </c>
      <c r="C2575" t="s">
        <v>3113</v>
      </c>
      <c r="D2575" t="s">
        <v>1767</v>
      </c>
      <c r="E2575" s="103">
        <v>4.8911883220697334E-4</v>
      </c>
      <c r="F2575" s="103">
        <v>676064</v>
      </c>
      <c r="G2575" s="103">
        <v>9</v>
      </c>
      <c r="H2575" t="s">
        <v>54</v>
      </c>
      <c r="I2575" s="103"/>
    </row>
    <row r="2576" spans="1:9" x14ac:dyDescent="0.35">
      <c r="A2576" t="s">
        <v>3550</v>
      </c>
      <c r="B2576" t="s">
        <v>51</v>
      </c>
      <c r="C2576" t="s">
        <v>3113</v>
      </c>
      <c r="D2576" t="s">
        <v>1768</v>
      </c>
      <c r="E2576" s="103">
        <v>3.4037954800512216E-4</v>
      </c>
      <c r="F2576" s="103">
        <v>676064</v>
      </c>
      <c r="G2576" s="103">
        <v>9</v>
      </c>
      <c r="H2576" t="s">
        <v>54</v>
      </c>
      <c r="I2576" s="103"/>
    </row>
    <row r="2577" spans="1:9" x14ac:dyDescent="0.35">
      <c r="A2577" t="s">
        <v>3551</v>
      </c>
      <c r="B2577" t="s">
        <v>51</v>
      </c>
      <c r="C2577" t="s">
        <v>3113</v>
      </c>
      <c r="D2577" t="s">
        <v>340</v>
      </c>
      <c r="E2577" s="103">
        <v>4.8615646035712033E-4</v>
      </c>
      <c r="F2577" s="103">
        <v>676064</v>
      </c>
      <c r="G2577" s="103">
        <v>9</v>
      </c>
      <c r="H2577" t="s">
        <v>54</v>
      </c>
      <c r="I2577" s="103"/>
    </row>
    <row r="2578" spans="1:9" x14ac:dyDescent="0.35">
      <c r="A2578" t="s">
        <v>3552</v>
      </c>
      <c r="B2578" t="s">
        <v>51</v>
      </c>
      <c r="C2578" t="s">
        <v>3113</v>
      </c>
      <c r="D2578" t="s">
        <v>777</v>
      </c>
      <c r="E2578" s="103">
        <v>1.6850682051970899E-3</v>
      </c>
      <c r="F2578" s="103">
        <v>676064</v>
      </c>
      <c r="G2578" s="103">
        <v>9</v>
      </c>
      <c r="H2578" t="s">
        <v>54</v>
      </c>
      <c r="I2578" s="103"/>
    </row>
    <row r="2579" spans="1:9" x14ac:dyDescent="0.35">
      <c r="A2579" t="s">
        <v>3553</v>
      </c>
      <c r="B2579" t="s">
        <v>51</v>
      </c>
      <c r="C2579" t="s">
        <v>3113</v>
      </c>
      <c r="D2579" t="s">
        <v>776</v>
      </c>
      <c r="E2579" s="103">
        <v>4.2100874396457447E-3</v>
      </c>
      <c r="F2579" s="103">
        <v>676064</v>
      </c>
      <c r="G2579" s="103">
        <v>9</v>
      </c>
      <c r="H2579" t="s">
        <v>54</v>
      </c>
      <c r="I2579" s="103"/>
    </row>
    <row r="2580" spans="1:9" x14ac:dyDescent="0.35">
      <c r="A2580" t="s">
        <v>3554</v>
      </c>
      <c r="B2580" t="s">
        <v>51</v>
      </c>
      <c r="C2580" t="s">
        <v>3115</v>
      </c>
      <c r="D2580" t="s">
        <v>40</v>
      </c>
      <c r="E2580" s="103">
        <v>1.1781858215233032E-3</v>
      </c>
      <c r="F2580" s="103">
        <v>676064</v>
      </c>
      <c r="G2580" s="103">
        <v>9</v>
      </c>
      <c r="H2580" t="s">
        <v>54</v>
      </c>
      <c r="I2580" s="103"/>
    </row>
    <row r="2581" spans="1:9" x14ac:dyDescent="0.35">
      <c r="A2581" t="s">
        <v>6000</v>
      </c>
      <c r="B2581" t="s">
        <v>51</v>
      </c>
      <c r="C2581" t="s">
        <v>3115</v>
      </c>
      <c r="D2581" t="s">
        <v>5070</v>
      </c>
      <c r="E2581" s="103">
        <v>1.2583262198359972E-3</v>
      </c>
      <c r="F2581" s="103">
        <v>676064</v>
      </c>
      <c r="G2581" s="103">
        <v>9</v>
      </c>
      <c r="H2581" t="s">
        <v>54</v>
      </c>
      <c r="I2581" s="103"/>
    </row>
    <row r="2582" spans="1:9" x14ac:dyDescent="0.35">
      <c r="A2582" t="s">
        <v>6001</v>
      </c>
      <c r="B2582" t="s">
        <v>51</v>
      </c>
      <c r="C2582" t="s">
        <v>3115</v>
      </c>
      <c r="D2582" t="s">
        <v>5071</v>
      </c>
      <c r="E2582" s="103">
        <v>1.1687517914517954E-3</v>
      </c>
      <c r="F2582" s="103">
        <v>676064</v>
      </c>
      <c r="G2582" s="103">
        <v>9</v>
      </c>
      <c r="H2582" t="s">
        <v>54</v>
      </c>
      <c r="I2582" s="103"/>
    </row>
    <row r="2583" spans="1:9" x14ac:dyDescent="0.35">
      <c r="A2583" t="s">
        <v>6002</v>
      </c>
      <c r="B2583" t="s">
        <v>51</v>
      </c>
      <c r="C2583" t="s">
        <v>3115</v>
      </c>
      <c r="D2583" t="s">
        <v>5072</v>
      </c>
      <c r="E2583" s="103">
        <v>1.2470383085866187E-3</v>
      </c>
      <c r="F2583" s="103">
        <v>676064</v>
      </c>
      <c r="G2583" s="103">
        <v>9</v>
      </c>
      <c r="H2583" t="s">
        <v>54</v>
      </c>
      <c r="I2583" s="103"/>
    </row>
    <row r="2584" spans="1:9" x14ac:dyDescent="0.35">
      <c r="A2584" t="s">
        <v>3555</v>
      </c>
      <c r="B2584" t="s">
        <v>51</v>
      </c>
      <c r="C2584" t="s">
        <v>3115</v>
      </c>
      <c r="D2584" t="s">
        <v>42</v>
      </c>
      <c r="E2584" s="103">
        <v>1.2504520171444024E-3</v>
      </c>
      <c r="F2584" s="103">
        <v>676064</v>
      </c>
      <c r="G2584" s="103">
        <v>9</v>
      </c>
      <c r="H2584" t="s">
        <v>54</v>
      </c>
      <c r="I2584" s="103"/>
    </row>
    <row r="2585" spans="1:9" x14ac:dyDescent="0.35">
      <c r="A2585" t="s">
        <v>3556</v>
      </c>
      <c r="B2585" t="s">
        <v>51</v>
      </c>
      <c r="C2585" t="s">
        <v>3115</v>
      </c>
      <c r="D2585" t="s">
        <v>1767</v>
      </c>
      <c r="E2585" s="103">
        <v>1.2466360186815474E-3</v>
      </c>
      <c r="F2585" s="103">
        <v>676064</v>
      </c>
      <c r="G2585" s="103">
        <v>9</v>
      </c>
      <c r="H2585" t="s">
        <v>54</v>
      </c>
      <c r="I2585" s="103"/>
    </row>
    <row r="2586" spans="1:9" x14ac:dyDescent="0.35">
      <c r="A2586" t="s">
        <v>3557</v>
      </c>
      <c r="B2586" t="s">
        <v>51</v>
      </c>
      <c r="C2586" t="s">
        <v>3115</v>
      </c>
      <c r="D2586" t="s">
        <v>1768</v>
      </c>
      <c r="E2586" s="103">
        <v>8.465815706268136E-4</v>
      </c>
      <c r="F2586" s="103">
        <v>676064</v>
      </c>
      <c r="G2586" s="103">
        <v>9</v>
      </c>
      <c r="H2586" t="s">
        <v>54</v>
      </c>
      <c r="I2586" s="103"/>
    </row>
    <row r="2587" spans="1:9" x14ac:dyDescent="0.35">
      <c r="A2587" t="s">
        <v>3558</v>
      </c>
      <c r="B2587" t="s">
        <v>51</v>
      </c>
      <c r="C2587" t="s">
        <v>3115</v>
      </c>
      <c r="D2587" t="s">
        <v>340</v>
      </c>
      <c r="E2587" s="103">
        <v>1.2439993350025021E-3</v>
      </c>
      <c r="F2587" s="103">
        <v>676064</v>
      </c>
      <c r="G2587" s="103">
        <v>9</v>
      </c>
      <c r="H2587" t="s">
        <v>54</v>
      </c>
      <c r="I2587" s="103"/>
    </row>
    <row r="2588" spans="1:9" x14ac:dyDescent="0.35">
      <c r="A2588" t="s">
        <v>3559</v>
      </c>
      <c r="B2588" t="s">
        <v>51</v>
      </c>
      <c r="C2588" t="s">
        <v>3115</v>
      </c>
      <c r="D2588" t="s">
        <v>777</v>
      </c>
      <c r="E2588" s="103">
        <v>4.2261023370005341E-3</v>
      </c>
      <c r="F2588" s="103">
        <v>676064</v>
      </c>
      <c r="G2588" s="103">
        <v>9</v>
      </c>
      <c r="H2588" t="s">
        <v>54</v>
      </c>
      <c r="I2588" s="103"/>
    </row>
    <row r="2589" spans="1:9" x14ac:dyDescent="0.35">
      <c r="A2589" t="s">
        <v>3560</v>
      </c>
      <c r="B2589" t="s">
        <v>51</v>
      </c>
      <c r="C2589" t="s">
        <v>3115</v>
      </c>
      <c r="D2589" t="s">
        <v>776</v>
      </c>
      <c r="E2589" s="103">
        <v>1.0689643312014935E-2</v>
      </c>
      <c r="F2589" s="103">
        <v>676064</v>
      </c>
      <c r="G2589" s="103">
        <v>9</v>
      </c>
      <c r="H2589" t="s">
        <v>54</v>
      </c>
      <c r="I2589" s="103"/>
    </row>
    <row r="2590" spans="1:9" x14ac:dyDescent="0.35">
      <c r="A2590" t="s">
        <v>1011</v>
      </c>
      <c r="B2590" t="s">
        <v>51</v>
      </c>
      <c r="C2590" t="s">
        <v>40</v>
      </c>
      <c r="D2590" t="s">
        <v>40</v>
      </c>
      <c r="E2590" s="103">
        <v>1</v>
      </c>
      <c r="F2590" s="103">
        <v>676064</v>
      </c>
      <c r="G2590" s="103">
        <v>9</v>
      </c>
      <c r="H2590" t="s">
        <v>54</v>
      </c>
      <c r="I2590" s="103"/>
    </row>
    <row r="2591" spans="1:9" x14ac:dyDescent="0.35">
      <c r="A2591" t="s">
        <v>6003</v>
      </c>
      <c r="B2591" t="s">
        <v>51</v>
      </c>
      <c r="C2591" t="s">
        <v>40</v>
      </c>
      <c r="D2591" t="s">
        <v>5070</v>
      </c>
      <c r="E2591" s="103">
        <v>1.0438571277255695</v>
      </c>
      <c r="F2591" s="103">
        <v>676064</v>
      </c>
      <c r="G2591" s="103">
        <v>9</v>
      </c>
      <c r="H2591" t="s">
        <v>54</v>
      </c>
      <c r="I2591" s="103"/>
    </row>
    <row r="2592" spans="1:9" x14ac:dyDescent="0.35">
      <c r="A2592" t="s">
        <v>6004</v>
      </c>
      <c r="B2592" t="s">
        <v>51</v>
      </c>
      <c r="C2592" t="s">
        <v>40</v>
      </c>
      <c r="D2592" t="s">
        <v>5071</v>
      </c>
      <c r="E2592" s="103">
        <v>0.98523274681822526</v>
      </c>
      <c r="F2592" s="103">
        <v>676064</v>
      </c>
      <c r="G2592" s="103">
        <v>9</v>
      </c>
      <c r="H2592" t="s">
        <v>54</v>
      </c>
      <c r="I2592" s="103"/>
    </row>
    <row r="2593" spans="1:9" x14ac:dyDescent="0.35">
      <c r="A2593" t="s">
        <v>6005</v>
      </c>
      <c r="B2593" t="s">
        <v>51</v>
      </c>
      <c r="C2593" t="s">
        <v>40</v>
      </c>
      <c r="D2593" t="s">
        <v>5072</v>
      </c>
      <c r="E2593" s="103">
        <v>1.0363181088503959</v>
      </c>
      <c r="F2593" s="103">
        <v>676064</v>
      </c>
      <c r="G2593" s="103">
        <v>9</v>
      </c>
      <c r="H2593" t="s">
        <v>54</v>
      </c>
      <c r="I2593" s="103"/>
    </row>
    <row r="2594" spans="1:9" x14ac:dyDescent="0.35">
      <c r="A2594" t="s">
        <v>1009</v>
      </c>
      <c r="B2594" t="s">
        <v>51</v>
      </c>
      <c r="C2594" t="s">
        <v>40</v>
      </c>
      <c r="D2594" t="s">
        <v>42</v>
      </c>
      <c r="E2594" s="103">
        <v>1.0419894654336415</v>
      </c>
      <c r="F2594" s="103">
        <v>676064</v>
      </c>
      <c r="G2594" s="103">
        <v>9</v>
      </c>
      <c r="H2594" t="s">
        <v>54</v>
      </c>
      <c r="I2594" s="103"/>
    </row>
    <row r="2595" spans="1:9" x14ac:dyDescent="0.35">
      <c r="A2595" t="s">
        <v>2059</v>
      </c>
      <c r="B2595" t="s">
        <v>51</v>
      </c>
      <c r="C2595" t="s">
        <v>40</v>
      </c>
      <c r="D2595" t="s">
        <v>1767</v>
      </c>
      <c r="E2595" s="103">
        <v>1.0399177465604688</v>
      </c>
      <c r="F2595" s="103">
        <v>676064</v>
      </c>
      <c r="G2595" s="103">
        <v>9</v>
      </c>
      <c r="H2595" t="s">
        <v>54</v>
      </c>
      <c r="I2595" s="103"/>
    </row>
    <row r="2596" spans="1:9" x14ac:dyDescent="0.35">
      <c r="A2596" t="s">
        <v>2060</v>
      </c>
      <c r="B2596" t="s">
        <v>51</v>
      </c>
      <c r="C2596" t="s">
        <v>40</v>
      </c>
      <c r="D2596" t="s">
        <v>1768</v>
      </c>
      <c r="E2596" s="103">
        <v>0.7979716543844082</v>
      </c>
      <c r="F2596" s="103">
        <v>676064</v>
      </c>
      <c r="G2596" s="103">
        <v>9</v>
      </c>
      <c r="H2596" t="s">
        <v>54</v>
      </c>
      <c r="I2596" s="103"/>
    </row>
    <row r="2597" spans="1:9" x14ac:dyDescent="0.35">
      <c r="A2597" t="s">
        <v>1010</v>
      </c>
      <c r="B2597" t="s">
        <v>51</v>
      </c>
      <c r="C2597" t="s">
        <v>40</v>
      </c>
      <c r="D2597" t="s">
        <v>340</v>
      </c>
      <c r="E2597" s="103">
        <v>1.0385547686628573</v>
      </c>
      <c r="F2597" s="103">
        <v>676064</v>
      </c>
      <c r="G2597" s="103">
        <v>9</v>
      </c>
      <c r="H2597" t="s">
        <v>54</v>
      </c>
      <c r="I2597" s="103"/>
    </row>
    <row r="2598" spans="1:9" x14ac:dyDescent="0.35">
      <c r="A2598" t="s">
        <v>732</v>
      </c>
      <c r="B2598" t="s">
        <v>51</v>
      </c>
      <c r="C2598" t="s">
        <v>40</v>
      </c>
      <c r="D2598" t="s">
        <v>777</v>
      </c>
      <c r="E2598" s="103">
        <v>3.6635141569700322</v>
      </c>
      <c r="F2598" s="103">
        <v>676064</v>
      </c>
      <c r="G2598" s="103">
        <v>9</v>
      </c>
      <c r="H2598" t="s">
        <v>54</v>
      </c>
      <c r="I2598" s="103"/>
    </row>
    <row r="2599" spans="1:9" x14ac:dyDescent="0.35">
      <c r="A2599" t="s">
        <v>736</v>
      </c>
      <c r="B2599" t="s">
        <v>51</v>
      </c>
      <c r="C2599" t="s">
        <v>40</v>
      </c>
      <c r="D2599" t="s">
        <v>776</v>
      </c>
      <c r="E2599" s="103">
        <v>9.3951000210190845</v>
      </c>
      <c r="F2599" s="103">
        <v>676064</v>
      </c>
      <c r="G2599" s="103">
        <v>9</v>
      </c>
      <c r="H2599" t="s">
        <v>54</v>
      </c>
      <c r="I2599" s="103"/>
    </row>
    <row r="2600" spans="1:9" x14ac:dyDescent="0.35">
      <c r="A2600" t="s">
        <v>6006</v>
      </c>
      <c r="B2600" t="s">
        <v>51</v>
      </c>
      <c r="C2600" t="s">
        <v>5070</v>
      </c>
      <c r="D2600" t="s">
        <v>40</v>
      </c>
      <c r="E2600" s="103">
        <v>0.95046979170780865</v>
      </c>
      <c r="F2600" s="103">
        <v>676064</v>
      </c>
      <c r="G2600" s="103">
        <v>9</v>
      </c>
      <c r="H2600" t="s">
        <v>54</v>
      </c>
      <c r="I2600" s="103"/>
    </row>
    <row r="2601" spans="1:9" x14ac:dyDescent="0.35">
      <c r="A2601" t="s">
        <v>6007</v>
      </c>
      <c r="B2601" t="s">
        <v>51</v>
      </c>
      <c r="C2601" t="s">
        <v>5070</v>
      </c>
      <c r="D2601" t="s">
        <v>5070</v>
      </c>
      <c r="E2601" s="103">
        <v>1</v>
      </c>
      <c r="F2601" s="103">
        <v>676064</v>
      </c>
      <c r="G2601" s="103">
        <v>9</v>
      </c>
      <c r="H2601" t="s">
        <v>54</v>
      </c>
      <c r="I2601" s="103"/>
    </row>
    <row r="2602" spans="1:9" x14ac:dyDescent="0.35">
      <c r="A2602" t="s">
        <v>6008</v>
      </c>
      <c r="B2602" t="s">
        <v>51</v>
      </c>
      <c r="C2602" t="s">
        <v>5070</v>
      </c>
      <c r="D2602" t="s">
        <v>5071</v>
      </c>
      <c r="E2602" s="103">
        <v>0.94769462711702035</v>
      </c>
      <c r="F2602" s="103">
        <v>676064</v>
      </c>
      <c r="G2602" s="103">
        <v>9</v>
      </c>
      <c r="H2602" t="s">
        <v>54</v>
      </c>
      <c r="I2602" s="103"/>
    </row>
    <row r="2603" spans="1:9" x14ac:dyDescent="0.35">
      <c r="A2603" t="s">
        <v>6009</v>
      </c>
      <c r="B2603" t="s">
        <v>51</v>
      </c>
      <c r="C2603" t="s">
        <v>5070</v>
      </c>
      <c r="D2603" t="s">
        <v>5072</v>
      </c>
      <c r="E2603" s="103">
        <v>0.99404293836835811</v>
      </c>
      <c r="F2603" s="103">
        <v>676064</v>
      </c>
      <c r="G2603" s="103">
        <v>9</v>
      </c>
      <c r="H2603" t="s">
        <v>54</v>
      </c>
      <c r="I2603" s="103"/>
    </row>
    <row r="2604" spans="1:9" x14ac:dyDescent="0.35">
      <c r="A2604" t="s">
        <v>6010</v>
      </c>
      <c r="B2604" t="s">
        <v>51</v>
      </c>
      <c r="C2604" t="s">
        <v>5070</v>
      </c>
      <c r="D2604" t="s">
        <v>42</v>
      </c>
      <c r="E2604" s="103">
        <v>0.99825958280613492</v>
      </c>
      <c r="F2604" s="103">
        <v>676064</v>
      </c>
      <c r="G2604" s="103">
        <v>9</v>
      </c>
      <c r="H2604" t="s">
        <v>54</v>
      </c>
      <c r="I2604" s="103"/>
    </row>
    <row r="2605" spans="1:9" x14ac:dyDescent="0.35">
      <c r="A2605" t="s">
        <v>6011</v>
      </c>
      <c r="B2605" t="s">
        <v>51</v>
      </c>
      <c r="C2605" t="s">
        <v>5070</v>
      </c>
      <c r="D2605" t="s">
        <v>1767</v>
      </c>
      <c r="E2605" s="103">
        <v>0.99638403930457375</v>
      </c>
      <c r="F2605" s="103">
        <v>676064</v>
      </c>
      <c r="G2605" s="103">
        <v>9</v>
      </c>
      <c r="H2605" t="s">
        <v>54</v>
      </c>
      <c r="I2605" s="103"/>
    </row>
    <row r="2606" spans="1:9" x14ac:dyDescent="0.35">
      <c r="A2606" t="s">
        <v>6012</v>
      </c>
      <c r="B2606" t="s">
        <v>51</v>
      </c>
      <c r="C2606" t="s">
        <v>5070</v>
      </c>
      <c r="D2606" t="s">
        <v>1768</v>
      </c>
      <c r="E2606" s="103">
        <v>0.79204472719599073</v>
      </c>
      <c r="F2606" s="103">
        <v>676064</v>
      </c>
      <c r="G2606" s="103">
        <v>9</v>
      </c>
      <c r="H2606" t="s">
        <v>54</v>
      </c>
      <c r="I2606" s="103"/>
    </row>
    <row r="2607" spans="1:9" x14ac:dyDescent="0.35">
      <c r="A2607" t="s">
        <v>6013</v>
      </c>
      <c r="B2607" t="s">
        <v>51</v>
      </c>
      <c r="C2607" t="s">
        <v>5070</v>
      </c>
      <c r="D2607" t="s">
        <v>340</v>
      </c>
      <c r="E2607" s="103">
        <v>0.98677948623802125</v>
      </c>
      <c r="F2607" s="103">
        <v>676064</v>
      </c>
      <c r="G2607" s="103">
        <v>9</v>
      </c>
      <c r="H2607" t="s">
        <v>54</v>
      </c>
      <c r="I2607" s="103"/>
    </row>
    <row r="2608" spans="1:9" x14ac:dyDescent="0.35">
      <c r="A2608" t="s">
        <v>6014</v>
      </c>
      <c r="B2608" t="s">
        <v>51</v>
      </c>
      <c r="C2608" t="s">
        <v>5070</v>
      </c>
      <c r="D2608" t="s">
        <v>777</v>
      </c>
      <c r="E2608" s="103">
        <v>3.4837611437997213</v>
      </c>
      <c r="F2608" s="103">
        <v>676064</v>
      </c>
      <c r="G2608" s="103">
        <v>9</v>
      </c>
      <c r="H2608" t="s">
        <v>54</v>
      </c>
      <c r="I2608" s="103"/>
    </row>
    <row r="2609" spans="1:9" x14ac:dyDescent="0.35">
      <c r="A2609" t="s">
        <v>6015</v>
      </c>
      <c r="B2609" t="s">
        <v>51</v>
      </c>
      <c r="C2609" t="s">
        <v>5070</v>
      </c>
      <c r="D2609" t="s">
        <v>776</v>
      </c>
      <c r="E2609" s="103">
        <v>8.93076109048158</v>
      </c>
      <c r="F2609" s="103">
        <v>676064</v>
      </c>
      <c r="G2609" s="103">
        <v>9</v>
      </c>
      <c r="H2609" t="s">
        <v>54</v>
      </c>
      <c r="I2609" s="103"/>
    </row>
    <row r="2610" spans="1:9" x14ac:dyDescent="0.35">
      <c r="A2610" t="s">
        <v>6016</v>
      </c>
      <c r="B2610" t="s">
        <v>51</v>
      </c>
      <c r="C2610" t="s">
        <v>5071</v>
      </c>
      <c r="D2610" t="s">
        <v>40</v>
      </c>
      <c r="E2610" s="103">
        <v>0.99662843809002521</v>
      </c>
      <c r="F2610" s="103">
        <v>676064</v>
      </c>
      <c r="G2610" s="103">
        <v>9</v>
      </c>
      <c r="H2610" t="s">
        <v>54</v>
      </c>
      <c r="I2610" s="103"/>
    </row>
    <row r="2611" spans="1:9" x14ac:dyDescent="0.35">
      <c r="A2611" t="s">
        <v>6017</v>
      </c>
      <c r="B2611" t="s">
        <v>51</v>
      </c>
      <c r="C2611" t="s">
        <v>5071</v>
      </c>
      <c r="D2611" t="s">
        <v>5070</v>
      </c>
      <c r="E2611" s="103">
        <v>1.0507202127411608</v>
      </c>
      <c r="F2611" s="103">
        <v>676064</v>
      </c>
      <c r="G2611" s="103">
        <v>9</v>
      </c>
      <c r="H2611" t="s">
        <v>54</v>
      </c>
      <c r="I2611" s="103"/>
    </row>
    <row r="2612" spans="1:9" x14ac:dyDescent="0.35">
      <c r="A2612" t="s">
        <v>6018</v>
      </c>
      <c r="B2612" t="s">
        <v>51</v>
      </c>
      <c r="C2612" t="s">
        <v>5071</v>
      </c>
      <c r="D2612" t="s">
        <v>5071</v>
      </c>
      <c r="E2612" s="103">
        <v>1</v>
      </c>
      <c r="F2612" s="103">
        <v>676064</v>
      </c>
      <c r="G2612" s="103">
        <v>9</v>
      </c>
      <c r="H2612" t="s">
        <v>54</v>
      </c>
      <c r="I2612" s="103"/>
    </row>
    <row r="2613" spans="1:9" x14ac:dyDescent="0.35">
      <c r="A2613" t="s">
        <v>6019</v>
      </c>
      <c r="B2613" t="s">
        <v>51</v>
      </c>
      <c r="C2613" t="s">
        <v>5071</v>
      </c>
      <c r="D2613" t="s">
        <v>5072</v>
      </c>
      <c r="E2613" s="103">
        <v>1.0505862150849876</v>
      </c>
      <c r="F2613" s="103">
        <v>676064</v>
      </c>
      <c r="G2613" s="103">
        <v>9</v>
      </c>
      <c r="H2613" t="s">
        <v>54</v>
      </c>
      <c r="I2613" s="103"/>
    </row>
    <row r="2614" spans="1:9" x14ac:dyDescent="0.35">
      <c r="A2614" t="s">
        <v>6020</v>
      </c>
      <c r="B2614" t="s">
        <v>51</v>
      </c>
      <c r="C2614" t="s">
        <v>5071</v>
      </c>
      <c r="D2614" t="s">
        <v>42</v>
      </c>
      <c r="E2614" s="103">
        <v>1.0488556843143471</v>
      </c>
      <c r="F2614" s="103">
        <v>676064</v>
      </c>
      <c r="G2614" s="103">
        <v>9</v>
      </c>
      <c r="H2614" t="s">
        <v>54</v>
      </c>
      <c r="I2614" s="103"/>
    </row>
    <row r="2615" spans="1:9" x14ac:dyDescent="0.35">
      <c r="A2615" t="s">
        <v>6021</v>
      </c>
      <c r="B2615" t="s">
        <v>51</v>
      </c>
      <c r="C2615" t="s">
        <v>5071</v>
      </c>
      <c r="D2615" t="s">
        <v>1767</v>
      </c>
      <c r="E2615" s="103">
        <v>1.0468615631557951</v>
      </c>
      <c r="F2615" s="103">
        <v>676064</v>
      </c>
      <c r="G2615" s="103">
        <v>9</v>
      </c>
      <c r="H2615" t="s">
        <v>54</v>
      </c>
      <c r="I2615" s="103"/>
    </row>
    <row r="2616" spans="1:9" x14ac:dyDescent="0.35">
      <c r="A2616" t="s">
        <v>6022</v>
      </c>
      <c r="B2616" t="s">
        <v>51</v>
      </c>
      <c r="C2616" t="s">
        <v>5071</v>
      </c>
      <c r="D2616" t="s">
        <v>1768</v>
      </c>
      <c r="E2616" s="103">
        <v>0.82962687382826528</v>
      </c>
      <c r="F2616" s="103">
        <v>676064</v>
      </c>
      <c r="G2616" s="103">
        <v>9</v>
      </c>
      <c r="H2616" t="s">
        <v>54</v>
      </c>
      <c r="I2616" s="103"/>
    </row>
    <row r="2617" spans="1:9" x14ac:dyDescent="0.35">
      <c r="A2617" t="s">
        <v>6023</v>
      </c>
      <c r="B2617" t="s">
        <v>51</v>
      </c>
      <c r="C2617" t="s">
        <v>5071</v>
      </c>
      <c r="D2617" t="s">
        <v>340</v>
      </c>
      <c r="E2617" s="103">
        <v>1.0383227017034879</v>
      </c>
      <c r="F2617" s="103">
        <v>676064</v>
      </c>
      <c r="G2617" s="103">
        <v>9</v>
      </c>
      <c r="H2617" t="s">
        <v>54</v>
      </c>
      <c r="I2617" s="103"/>
    </row>
    <row r="2618" spans="1:9" x14ac:dyDescent="0.35">
      <c r="A2618" t="s">
        <v>6024</v>
      </c>
      <c r="B2618" t="s">
        <v>51</v>
      </c>
      <c r="C2618" t="s">
        <v>5071</v>
      </c>
      <c r="D2618" t="s">
        <v>777</v>
      </c>
      <c r="E2618" s="103">
        <v>3.651718553675718</v>
      </c>
      <c r="F2618" s="103">
        <v>676064</v>
      </c>
      <c r="G2618" s="103">
        <v>9</v>
      </c>
      <c r="H2618" t="s">
        <v>54</v>
      </c>
      <c r="I2618" s="103"/>
    </row>
    <row r="2619" spans="1:9" x14ac:dyDescent="0.35">
      <c r="A2619" t="s">
        <v>6025</v>
      </c>
      <c r="B2619" t="s">
        <v>51</v>
      </c>
      <c r="C2619" t="s">
        <v>5071</v>
      </c>
      <c r="D2619" t="s">
        <v>776</v>
      </c>
      <c r="E2619" s="103">
        <v>9.3634632561059963</v>
      </c>
      <c r="F2619" s="103">
        <v>676064</v>
      </c>
      <c r="G2619" s="103">
        <v>9</v>
      </c>
      <c r="H2619" t="s">
        <v>54</v>
      </c>
      <c r="I2619" s="103"/>
    </row>
    <row r="2620" spans="1:9" x14ac:dyDescent="0.35">
      <c r="A2620" t="s">
        <v>6029</v>
      </c>
      <c r="B2620" t="s">
        <v>51</v>
      </c>
      <c r="C2620" t="s">
        <v>5072</v>
      </c>
      <c r="D2620" t="s">
        <v>40</v>
      </c>
      <c r="E2620" s="103">
        <v>0.95057432803258324</v>
      </c>
      <c r="F2620" s="103">
        <v>676064</v>
      </c>
      <c r="G2620" s="103">
        <v>9</v>
      </c>
      <c r="H2620" t="s">
        <v>54</v>
      </c>
      <c r="I2620" s="103"/>
    </row>
    <row r="2621" spans="1:9" x14ac:dyDescent="0.35">
      <c r="A2621" t="s">
        <v>6030</v>
      </c>
      <c r="B2621" t="s">
        <v>51</v>
      </c>
      <c r="C2621" t="s">
        <v>5072</v>
      </c>
      <c r="D2621" t="s">
        <v>5070</v>
      </c>
      <c r="E2621" s="103">
        <v>1.0000149512212695</v>
      </c>
      <c r="F2621" s="103">
        <v>676064</v>
      </c>
      <c r="G2621" s="103">
        <v>9</v>
      </c>
      <c r="H2621" t="s">
        <v>54</v>
      </c>
      <c r="I2621" s="103"/>
    </row>
    <row r="2622" spans="1:9" x14ac:dyDescent="0.35">
      <c r="A2622" t="s">
        <v>6031</v>
      </c>
      <c r="B2622" t="s">
        <v>51</v>
      </c>
      <c r="C2622" t="s">
        <v>5072</v>
      </c>
      <c r="D2622" t="s">
        <v>5071</v>
      </c>
      <c r="E2622" s="103">
        <v>0.95405542446524016</v>
      </c>
      <c r="F2622" s="103">
        <v>676064</v>
      </c>
      <c r="G2622" s="103">
        <v>9</v>
      </c>
      <c r="H2622" t="s">
        <v>54</v>
      </c>
      <c r="I2622" s="103"/>
    </row>
    <row r="2623" spans="1:9" x14ac:dyDescent="0.35">
      <c r="A2623" t="s">
        <v>6032</v>
      </c>
      <c r="B2623" t="s">
        <v>51</v>
      </c>
      <c r="C2623" t="s">
        <v>5072</v>
      </c>
      <c r="D2623" t="s">
        <v>5072</v>
      </c>
      <c r="E2623" s="103">
        <v>1</v>
      </c>
      <c r="F2623" s="103">
        <v>676064</v>
      </c>
      <c r="G2623" s="103">
        <v>9</v>
      </c>
      <c r="H2623" t="s">
        <v>54</v>
      </c>
      <c r="I2623" s="103"/>
    </row>
    <row r="2624" spans="1:9" x14ac:dyDescent="0.35">
      <c r="A2624" t="s">
        <v>6033</v>
      </c>
      <c r="B2624" t="s">
        <v>51</v>
      </c>
      <c r="C2624" t="s">
        <v>5072</v>
      </c>
      <c r="D2624" t="s">
        <v>42</v>
      </c>
      <c r="E2624" s="103">
        <v>0.99827412554252459</v>
      </c>
      <c r="F2624" s="103">
        <v>676064</v>
      </c>
      <c r="G2624" s="103">
        <v>9</v>
      </c>
      <c r="H2624" t="s">
        <v>54</v>
      </c>
      <c r="I2624" s="103"/>
    </row>
    <row r="2625" spans="1:9" x14ac:dyDescent="0.35">
      <c r="A2625" t="s">
        <v>6034</v>
      </c>
      <c r="B2625" t="s">
        <v>51</v>
      </c>
      <c r="C2625" t="s">
        <v>5072</v>
      </c>
      <c r="D2625" t="s">
        <v>1767</v>
      </c>
      <c r="E2625" s="103">
        <v>0.99640407754134963</v>
      </c>
      <c r="F2625" s="103">
        <v>676064</v>
      </c>
      <c r="G2625" s="103">
        <v>9</v>
      </c>
      <c r="H2625" t="s">
        <v>54</v>
      </c>
      <c r="I2625" s="103"/>
    </row>
    <row r="2626" spans="1:9" x14ac:dyDescent="0.35">
      <c r="A2626" t="s">
        <v>6035</v>
      </c>
      <c r="B2626" t="s">
        <v>51</v>
      </c>
      <c r="C2626" t="s">
        <v>5072</v>
      </c>
      <c r="D2626" t="s">
        <v>1768</v>
      </c>
      <c r="E2626" s="103">
        <v>0.79221837308180532</v>
      </c>
      <c r="F2626" s="103">
        <v>676064</v>
      </c>
      <c r="G2626" s="103">
        <v>9</v>
      </c>
      <c r="H2626" t="s">
        <v>54</v>
      </c>
      <c r="I2626" s="103"/>
    </row>
    <row r="2627" spans="1:9" x14ac:dyDescent="0.35">
      <c r="A2627" t="s">
        <v>6036</v>
      </c>
      <c r="B2627" t="s">
        <v>51</v>
      </c>
      <c r="C2627" t="s">
        <v>5072</v>
      </c>
      <c r="D2627" t="s">
        <v>340</v>
      </c>
      <c r="E2627" s="103">
        <v>0.98776719894528797</v>
      </c>
      <c r="F2627" s="103">
        <v>676064</v>
      </c>
      <c r="G2627" s="103">
        <v>9</v>
      </c>
      <c r="H2627" t="s">
        <v>54</v>
      </c>
      <c r="I2627" s="103"/>
    </row>
    <row r="2628" spans="1:9" x14ac:dyDescent="0.35">
      <c r="A2628" t="s">
        <v>6037</v>
      </c>
      <c r="B2628" t="s">
        <v>51</v>
      </c>
      <c r="C2628" t="s">
        <v>5072</v>
      </c>
      <c r="D2628" t="s">
        <v>777</v>
      </c>
      <c r="E2628" s="103">
        <v>3.4844111562327016</v>
      </c>
      <c r="F2628" s="103">
        <v>676064</v>
      </c>
      <c r="G2628" s="103">
        <v>9</v>
      </c>
      <c r="H2628" t="s">
        <v>54</v>
      </c>
      <c r="I2628" s="103"/>
    </row>
    <row r="2629" spans="1:9" x14ac:dyDescent="0.35">
      <c r="A2629" t="s">
        <v>6038</v>
      </c>
      <c r="B2629" t="s">
        <v>51</v>
      </c>
      <c r="C2629" t="s">
        <v>5072</v>
      </c>
      <c r="D2629" t="s">
        <v>776</v>
      </c>
      <c r="E2629" s="103">
        <v>8.931142426213702</v>
      </c>
      <c r="F2629" s="103">
        <v>676064</v>
      </c>
      <c r="G2629" s="103">
        <v>9</v>
      </c>
      <c r="H2629" t="s">
        <v>54</v>
      </c>
      <c r="I2629" s="103"/>
    </row>
    <row r="2630" spans="1:9" x14ac:dyDescent="0.35">
      <c r="A2630" t="s">
        <v>990</v>
      </c>
      <c r="B2630" t="s">
        <v>51</v>
      </c>
      <c r="C2630" t="s">
        <v>42</v>
      </c>
      <c r="D2630" t="s">
        <v>40</v>
      </c>
      <c r="E2630" s="103">
        <v>0.95210782602720434</v>
      </c>
      <c r="F2630" s="103">
        <v>676064</v>
      </c>
      <c r="G2630" s="103">
        <v>9</v>
      </c>
      <c r="H2630" t="s">
        <v>54</v>
      </c>
      <c r="I2630" s="103"/>
    </row>
    <row r="2631" spans="1:9" x14ac:dyDescent="0.35">
      <c r="A2631" t="s">
        <v>6039</v>
      </c>
      <c r="B2631" t="s">
        <v>51</v>
      </c>
      <c r="C2631" t="s">
        <v>42</v>
      </c>
      <c r="D2631" t="s">
        <v>5070</v>
      </c>
      <c r="E2631" s="103">
        <v>1.0017528795121664</v>
      </c>
      <c r="F2631" s="103">
        <v>676064</v>
      </c>
      <c r="G2631" s="103">
        <v>9</v>
      </c>
      <c r="H2631" t="s">
        <v>54</v>
      </c>
      <c r="I2631" s="103"/>
    </row>
    <row r="2632" spans="1:9" x14ac:dyDescent="0.35">
      <c r="A2632" t="s">
        <v>6040</v>
      </c>
      <c r="B2632" t="s">
        <v>51</v>
      </c>
      <c r="C2632" t="s">
        <v>42</v>
      </c>
      <c r="D2632" t="s">
        <v>5071</v>
      </c>
      <c r="E2632" s="103">
        <v>0.94932322740634445</v>
      </c>
      <c r="F2632" s="103">
        <v>676064</v>
      </c>
      <c r="G2632" s="103">
        <v>9</v>
      </c>
      <c r="H2632" t="s">
        <v>54</v>
      </c>
      <c r="I2632" s="103"/>
    </row>
    <row r="2633" spans="1:9" x14ac:dyDescent="0.35">
      <c r="A2633" t="s">
        <v>6041</v>
      </c>
      <c r="B2633" t="s">
        <v>51</v>
      </c>
      <c r="C2633" t="s">
        <v>42</v>
      </c>
      <c r="D2633" t="s">
        <v>5072</v>
      </c>
      <c r="E2633" s="103">
        <v>0.99578363824350014</v>
      </c>
      <c r="F2633" s="103">
        <v>676064</v>
      </c>
      <c r="G2633" s="103">
        <v>9</v>
      </c>
      <c r="H2633" t="s">
        <v>54</v>
      </c>
      <c r="I2633" s="103"/>
    </row>
    <row r="2634" spans="1:9" x14ac:dyDescent="0.35">
      <c r="A2634" t="s">
        <v>988</v>
      </c>
      <c r="B2634" t="s">
        <v>51</v>
      </c>
      <c r="C2634" t="s">
        <v>42</v>
      </c>
      <c r="D2634" t="s">
        <v>42</v>
      </c>
      <c r="E2634" s="103">
        <v>1</v>
      </c>
      <c r="F2634" s="103">
        <v>676064</v>
      </c>
      <c r="G2634" s="103">
        <v>9</v>
      </c>
      <c r="H2634" t="s">
        <v>54</v>
      </c>
      <c r="I2634" s="103"/>
    </row>
    <row r="2635" spans="1:9" x14ac:dyDescent="0.35">
      <c r="A2635" t="s">
        <v>2061</v>
      </c>
      <c r="B2635" t="s">
        <v>51</v>
      </c>
      <c r="C2635" t="s">
        <v>42</v>
      </c>
      <c r="D2635" t="s">
        <v>1767</v>
      </c>
      <c r="E2635" s="103">
        <v>0.99811979415546226</v>
      </c>
      <c r="F2635" s="103">
        <v>676064</v>
      </c>
      <c r="G2635" s="103">
        <v>9</v>
      </c>
      <c r="H2635" t="s">
        <v>54</v>
      </c>
      <c r="I2635" s="103"/>
    </row>
    <row r="2636" spans="1:9" x14ac:dyDescent="0.35">
      <c r="A2636" t="s">
        <v>2062</v>
      </c>
      <c r="B2636" t="s">
        <v>51</v>
      </c>
      <c r="C2636" t="s">
        <v>42</v>
      </c>
      <c r="D2636" t="s">
        <v>1768</v>
      </c>
      <c r="E2636" s="103">
        <v>0.79323168831462254</v>
      </c>
      <c r="F2636" s="103">
        <v>676064</v>
      </c>
      <c r="G2636" s="103">
        <v>9</v>
      </c>
      <c r="H2636" t="s">
        <v>54</v>
      </c>
      <c r="I2636" s="103"/>
    </row>
    <row r="2637" spans="1:9" x14ac:dyDescent="0.35">
      <c r="A2637" t="s">
        <v>989</v>
      </c>
      <c r="B2637" t="s">
        <v>51</v>
      </c>
      <c r="C2637" t="s">
        <v>42</v>
      </c>
      <c r="D2637" t="s">
        <v>340</v>
      </c>
      <c r="E2637" s="103">
        <v>0.98850964203338088</v>
      </c>
      <c r="F2637" s="103">
        <v>676064</v>
      </c>
      <c r="G2637" s="103">
        <v>9</v>
      </c>
      <c r="H2637" t="s">
        <v>54</v>
      </c>
      <c r="I2637" s="103"/>
    </row>
    <row r="2638" spans="1:9" x14ac:dyDescent="0.35">
      <c r="A2638" t="s">
        <v>706</v>
      </c>
      <c r="B2638" t="s">
        <v>51</v>
      </c>
      <c r="C2638" t="s">
        <v>42</v>
      </c>
      <c r="D2638" t="s">
        <v>777</v>
      </c>
      <c r="E2638" s="103">
        <v>3.4896723143419197</v>
      </c>
      <c r="F2638" s="103">
        <v>676064</v>
      </c>
      <c r="G2638" s="103">
        <v>9</v>
      </c>
      <c r="H2638" t="s">
        <v>54</v>
      </c>
      <c r="I2638" s="103"/>
    </row>
    <row r="2639" spans="1:9" x14ac:dyDescent="0.35">
      <c r="A2639" t="s">
        <v>710</v>
      </c>
      <c r="B2639" t="s">
        <v>51</v>
      </c>
      <c r="C2639" t="s">
        <v>42</v>
      </c>
      <c r="D2639" t="s">
        <v>776</v>
      </c>
      <c r="E2639" s="103">
        <v>8.9456608212332398</v>
      </c>
      <c r="F2639" s="103">
        <v>676064</v>
      </c>
      <c r="G2639" s="103">
        <v>9</v>
      </c>
      <c r="H2639" t="s">
        <v>54</v>
      </c>
      <c r="I2639" s="103"/>
    </row>
    <row r="2640" spans="1:9" x14ac:dyDescent="0.35">
      <c r="A2640" t="s">
        <v>2063</v>
      </c>
      <c r="B2640" t="s">
        <v>51</v>
      </c>
      <c r="C2640" t="s">
        <v>1767</v>
      </c>
      <c r="D2640" t="s">
        <v>40</v>
      </c>
      <c r="E2640" s="103">
        <v>0.95390223865016677</v>
      </c>
      <c r="F2640" s="103">
        <v>676064</v>
      </c>
      <c r="G2640" s="103">
        <v>9</v>
      </c>
      <c r="H2640" t="s">
        <v>54</v>
      </c>
      <c r="I2640" s="103"/>
    </row>
    <row r="2641" spans="1:9" x14ac:dyDescent="0.35">
      <c r="A2641" t="s">
        <v>6042</v>
      </c>
      <c r="B2641" t="s">
        <v>51</v>
      </c>
      <c r="C2641" t="s">
        <v>1767</v>
      </c>
      <c r="D2641" t="s">
        <v>5070</v>
      </c>
      <c r="E2641" s="103">
        <v>1.0036480634508338</v>
      </c>
      <c r="F2641" s="103">
        <v>676064</v>
      </c>
      <c r="G2641" s="103">
        <v>9</v>
      </c>
      <c r="H2641" t="s">
        <v>54</v>
      </c>
      <c r="I2641" s="103"/>
    </row>
    <row r="2642" spans="1:9" x14ac:dyDescent="0.35">
      <c r="A2642" t="s">
        <v>6043</v>
      </c>
      <c r="B2642" t="s">
        <v>51</v>
      </c>
      <c r="C2642" t="s">
        <v>1767</v>
      </c>
      <c r="D2642" t="s">
        <v>5071</v>
      </c>
      <c r="E2642" s="103">
        <v>0.95107827235765963</v>
      </c>
      <c r="F2642" s="103">
        <v>676064</v>
      </c>
      <c r="G2642" s="103">
        <v>9</v>
      </c>
      <c r="H2642" t="s">
        <v>54</v>
      </c>
      <c r="I2642" s="103"/>
    </row>
    <row r="2643" spans="1:9" x14ac:dyDescent="0.35">
      <c r="A2643" t="s">
        <v>6044</v>
      </c>
      <c r="B2643" t="s">
        <v>51</v>
      </c>
      <c r="C2643" t="s">
        <v>1767</v>
      </c>
      <c r="D2643" t="s">
        <v>5072</v>
      </c>
      <c r="E2643" s="103">
        <v>0.99765417697961378</v>
      </c>
      <c r="F2643" s="103">
        <v>676064</v>
      </c>
      <c r="G2643" s="103">
        <v>9</v>
      </c>
      <c r="H2643" t="s">
        <v>54</v>
      </c>
      <c r="I2643" s="103"/>
    </row>
    <row r="2644" spans="1:9" x14ac:dyDescent="0.35">
      <c r="A2644" t="s">
        <v>2064</v>
      </c>
      <c r="B2644" t="s">
        <v>51</v>
      </c>
      <c r="C2644" t="s">
        <v>1767</v>
      </c>
      <c r="D2644" t="s">
        <v>42</v>
      </c>
      <c r="E2644" s="103">
        <v>1.0018904553858905</v>
      </c>
      <c r="F2644" s="103">
        <v>676064</v>
      </c>
      <c r="G2644" s="103">
        <v>9</v>
      </c>
      <c r="H2644" t="s">
        <v>54</v>
      </c>
      <c r="I2644" s="103"/>
    </row>
    <row r="2645" spans="1:9" x14ac:dyDescent="0.35">
      <c r="A2645" t="s">
        <v>2065</v>
      </c>
      <c r="B2645" t="s">
        <v>51</v>
      </c>
      <c r="C2645" t="s">
        <v>1767</v>
      </c>
      <c r="D2645" t="s">
        <v>1767</v>
      </c>
      <c r="E2645" s="103">
        <v>1</v>
      </c>
      <c r="F2645" s="103">
        <v>676064</v>
      </c>
      <c r="G2645" s="103">
        <v>9</v>
      </c>
      <c r="H2645" t="s">
        <v>54</v>
      </c>
      <c r="I2645" s="103"/>
    </row>
    <row r="2646" spans="1:9" x14ac:dyDescent="0.35">
      <c r="A2646" t="s">
        <v>2066</v>
      </c>
      <c r="B2646" t="s">
        <v>51</v>
      </c>
      <c r="C2646" t="s">
        <v>1767</v>
      </c>
      <c r="D2646" t="s">
        <v>1768</v>
      </c>
      <c r="E2646" s="103">
        <v>0.79454253264154451</v>
      </c>
      <c r="F2646" s="103">
        <v>676064</v>
      </c>
      <c r="G2646" s="103">
        <v>9</v>
      </c>
      <c r="H2646" t="s">
        <v>54</v>
      </c>
      <c r="I2646" s="103"/>
    </row>
    <row r="2647" spans="1:9" x14ac:dyDescent="0.35">
      <c r="A2647" t="s">
        <v>2067</v>
      </c>
      <c r="B2647" t="s">
        <v>51</v>
      </c>
      <c r="C2647" t="s">
        <v>1767</v>
      </c>
      <c r="D2647" t="s">
        <v>340</v>
      </c>
      <c r="E2647" s="103">
        <v>0.99040749236587233</v>
      </c>
      <c r="F2647" s="103">
        <v>676064</v>
      </c>
      <c r="G2647" s="103">
        <v>9</v>
      </c>
      <c r="H2647" t="s">
        <v>54</v>
      </c>
      <c r="I2647" s="103"/>
    </row>
    <row r="2648" spans="1:9" x14ac:dyDescent="0.35">
      <c r="A2648" t="s">
        <v>2068</v>
      </c>
      <c r="B2648" t="s">
        <v>51</v>
      </c>
      <c r="C2648" t="s">
        <v>1767</v>
      </c>
      <c r="D2648" t="s">
        <v>777</v>
      </c>
      <c r="E2648" s="103">
        <v>3.4957471511421399</v>
      </c>
      <c r="F2648" s="103">
        <v>676064</v>
      </c>
      <c r="G2648" s="103">
        <v>9</v>
      </c>
      <c r="H2648" t="s">
        <v>54</v>
      </c>
      <c r="I2648" s="103"/>
    </row>
    <row r="2649" spans="1:9" x14ac:dyDescent="0.35">
      <c r="A2649" t="s">
        <v>2069</v>
      </c>
      <c r="B2649" t="s">
        <v>51</v>
      </c>
      <c r="C2649" t="s">
        <v>1767</v>
      </c>
      <c r="D2649" t="s">
        <v>776</v>
      </c>
      <c r="E2649" s="103">
        <v>8.9618583083245991</v>
      </c>
      <c r="F2649" s="103">
        <v>676064</v>
      </c>
      <c r="G2649" s="103">
        <v>9</v>
      </c>
      <c r="H2649" t="s">
        <v>54</v>
      </c>
      <c r="I2649" s="103"/>
    </row>
    <row r="2650" spans="1:9" x14ac:dyDescent="0.35">
      <c r="A2650" t="s">
        <v>2070</v>
      </c>
      <c r="B2650" t="s">
        <v>51</v>
      </c>
      <c r="C2650" t="s">
        <v>1768</v>
      </c>
      <c r="D2650" t="s">
        <v>40</v>
      </c>
      <c r="E2650" s="103">
        <v>1.2583623460841757</v>
      </c>
      <c r="F2650" s="103">
        <v>676064</v>
      </c>
      <c r="G2650" s="103">
        <v>9</v>
      </c>
      <c r="H2650" t="s">
        <v>54</v>
      </c>
      <c r="I2650" s="103"/>
    </row>
    <row r="2651" spans="1:9" x14ac:dyDescent="0.35">
      <c r="A2651" t="s">
        <v>6045</v>
      </c>
      <c r="B2651" t="s">
        <v>51</v>
      </c>
      <c r="C2651" t="s">
        <v>1768</v>
      </c>
      <c r="D2651" t="s">
        <v>5070</v>
      </c>
      <c r="E2651" s="103">
        <v>1.3262652518663067</v>
      </c>
      <c r="F2651" s="103">
        <v>676064</v>
      </c>
      <c r="G2651" s="103">
        <v>9</v>
      </c>
      <c r="H2651" t="s">
        <v>54</v>
      </c>
      <c r="I2651" s="103"/>
    </row>
    <row r="2652" spans="1:9" x14ac:dyDescent="0.35">
      <c r="A2652" t="s">
        <v>6046</v>
      </c>
      <c r="B2652" t="s">
        <v>51</v>
      </c>
      <c r="C2652" t="s">
        <v>1768</v>
      </c>
      <c r="D2652" t="s">
        <v>5071</v>
      </c>
      <c r="E2652" s="103">
        <v>1.2520318812472095</v>
      </c>
      <c r="F2652" s="103">
        <v>676064</v>
      </c>
      <c r="G2652" s="103">
        <v>9</v>
      </c>
      <c r="H2652" t="s">
        <v>54</v>
      </c>
      <c r="I2652" s="103"/>
    </row>
    <row r="2653" spans="1:9" x14ac:dyDescent="0.35">
      <c r="A2653" t="s">
        <v>6047</v>
      </c>
      <c r="B2653" t="s">
        <v>51</v>
      </c>
      <c r="C2653" t="s">
        <v>1768</v>
      </c>
      <c r="D2653" t="s">
        <v>5072</v>
      </c>
      <c r="E2653" s="103">
        <v>1.3178955087438253</v>
      </c>
      <c r="F2653" s="103">
        <v>676064</v>
      </c>
      <c r="G2653" s="103">
        <v>9</v>
      </c>
      <c r="H2653" t="s">
        <v>54</v>
      </c>
      <c r="I2653" s="103"/>
    </row>
    <row r="2654" spans="1:9" x14ac:dyDescent="0.35">
      <c r="A2654" t="s">
        <v>2071</v>
      </c>
      <c r="B2654" t="s">
        <v>51</v>
      </c>
      <c r="C2654" t="s">
        <v>1768</v>
      </c>
      <c r="D2654" t="s">
        <v>42</v>
      </c>
      <c r="E2654" s="103">
        <v>1.3236169692554154</v>
      </c>
      <c r="F2654" s="103">
        <v>676064</v>
      </c>
      <c r="G2654" s="103">
        <v>9</v>
      </c>
      <c r="H2654" t="s">
        <v>54</v>
      </c>
      <c r="I2654" s="103"/>
    </row>
    <row r="2655" spans="1:9" x14ac:dyDescent="0.35">
      <c r="A2655" t="s">
        <v>2072</v>
      </c>
      <c r="B2655" t="s">
        <v>51</v>
      </c>
      <c r="C2655" t="s">
        <v>1768</v>
      </c>
      <c r="D2655" t="s">
        <v>1767</v>
      </c>
      <c r="E2655" s="103">
        <v>1.3208250726497348</v>
      </c>
      <c r="F2655" s="103">
        <v>676064</v>
      </c>
      <c r="G2655" s="103">
        <v>9</v>
      </c>
      <c r="H2655" t="s">
        <v>54</v>
      </c>
      <c r="I2655" s="103"/>
    </row>
    <row r="2656" spans="1:9" x14ac:dyDescent="0.35">
      <c r="A2656" t="s">
        <v>2073</v>
      </c>
      <c r="B2656" t="s">
        <v>51</v>
      </c>
      <c r="C2656" t="s">
        <v>1768</v>
      </c>
      <c r="D2656" t="s">
        <v>1768</v>
      </c>
      <c r="E2656" s="103">
        <v>1</v>
      </c>
      <c r="F2656" s="103">
        <v>676064</v>
      </c>
      <c r="G2656" s="103">
        <v>9</v>
      </c>
      <c r="H2656" t="s">
        <v>54</v>
      </c>
      <c r="I2656" s="103"/>
    </row>
    <row r="2657" spans="1:9" x14ac:dyDescent="0.35">
      <c r="A2657" t="s">
        <v>2074</v>
      </c>
      <c r="B2657" t="s">
        <v>51</v>
      </c>
      <c r="C2657" t="s">
        <v>1768</v>
      </c>
      <c r="D2657" t="s">
        <v>340</v>
      </c>
      <c r="E2657" s="103">
        <v>1.3111824058438797</v>
      </c>
      <c r="F2657" s="103">
        <v>676064</v>
      </c>
      <c r="G2657" s="103">
        <v>9</v>
      </c>
      <c r="H2657" t="s">
        <v>54</v>
      </c>
      <c r="I2657" s="103"/>
    </row>
    <row r="2658" spans="1:9" x14ac:dyDescent="0.35">
      <c r="A2658" t="s">
        <v>2075</v>
      </c>
      <c r="B2658" t="s">
        <v>51</v>
      </c>
      <c r="C2658" t="s">
        <v>1768</v>
      </c>
      <c r="D2658" t="s">
        <v>777</v>
      </c>
      <c r="E2658" s="103">
        <v>4.5765299292357922</v>
      </c>
      <c r="F2658" s="103">
        <v>676064</v>
      </c>
      <c r="G2658" s="103">
        <v>9</v>
      </c>
      <c r="H2658" t="s">
        <v>54</v>
      </c>
      <c r="I2658" s="103"/>
    </row>
    <row r="2659" spans="1:9" x14ac:dyDescent="0.35">
      <c r="A2659" t="s">
        <v>2076</v>
      </c>
      <c r="B2659" t="s">
        <v>51</v>
      </c>
      <c r="C2659" t="s">
        <v>1768</v>
      </c>
      <c r="D2659" t="s">
        <v>776</v>
      </c>
      <c r="E2659" s="103">
        <v>11.757913144608107</v>
      </c>
      <c r="F2659" s="103">
        <v>676064</v>
      </c>
      <c r="G2659" s="103">
        <v>9</v>
      </c>
      <c r="H2659" t="s">
        <v>54</v>
      </c>
      <c r="I2659" s="103"/>
    </row>
    <row r="2660" spans="1:9" x14ac:dyDescent="0.35">
      <c r="A2660" t="s">
        <v>1116</v>
      </c>
      <c r="B2660" t="s">
        <v>51</v>
      </c>
      <c r="C2660" t="s">
        <v>58</v>
      </c>
      <c r="D2660" t="s">
        <v>40</v>
      </c>
      <c r="E2660" s="103">
        <v>2.0566158083550622E-2</v>
      </c>
      <c r="F2660" s="103">
        <v>676064</v>
      </c>
      <c r="G2660" s="103">
        <v>9</v>
      </c>
      <c r="H2660" t="s">
        <v>54</v>
      </c>
      <c r="I2660" s="103"/>
    </row>
    <row r="2661" spans="1:9" x14ac:dyDescent="0.35">
      <c r="A2661" t="s">
        <v>6026</v>
      </c>
      <c r="B2661" t="s">
        <v>51</v>
      </c>
      <c r="C2661" t="s">
        <v>58</v>
      </c>
      <c r="D2661" t="s">
        <v>5070</v>
      </c>
      <c r="E2661" s="103">
        <v>-2.6397500209364131E-2</v>
      </c>
      <c r="F2661" s="103">
        <v>676064</v>
      </c>
      <c r="G2661" s="103">
        <v>9</v>
      </c>
      <c r="H2661" t="s">
        <v>54</v>
      </c>
      <c r="I2661" s="103"/>
    </row>
    <row r="2662" spans="1:9" x14ac:dyDescent="0.35">
      <c r="A2662" t="s">
        <v>6027</v>
      </c>
      <c r="B2662" t="s">
        <v>51</v>
      </c>
      <c r="C2662" t="s">
        <v>58</v>
      </c>
      <c r="D2662" t="s">
        <v>5071</v>
      </c>
      <c r="E2662" s="103">
        <v>-7.5235687213343116E-2</v>
      </c>
      <c r="F2662" s="103">
        <v>676064</v>
      </c>
      <c r="G2662" s="103">
        <v>9</v>
      </c>
      <c r="H2662" t="s">
        <v>54</v>
      </c>
      <c r="I2662" s="103"/>
    </row>
    <row r="2663" spans="1:9" x14ac:dyDescent="0.35">
      <c r="A2663" t="s">
        <v>6028</v>
      </c>
      <c r="B2663" t="s">
        <v>51</v>
      </c>
      <c r="C2663" t="s">
        <v>58</v>
      </c>
      <c r="D2663" t="s">
        <v>5072</v>
      </c>
      <c r="E2663" s="103">
        <v>-7.2191120213623006E-2</v>
      </c>
      <c r="F2663" s="103">
        <v>676064</v>
      </c>
      <c r="G2663" s="103">
        <v>9</v>
      </c>
      <c r="H2663" t="s">
        <v>54</v>
      </c>
      <c r="I2663" s="103"/>
    </row>
    <row r="2664" spans="1:9" x14ac:dyDescent="0.35">
      <c r="A2664" t="s">
        <v>1117</v>
      </c>
      <c r="B2664" t="s">
        <v>51</v>
      </c>
      <c r="C2664" t="s">
        <v>58</v>
      </c>
      <c r="D2664" t="s">
        <v>42</v>
      </c>
      <c r="E2664" s="103">
        <v>-2.6416615346425355E-2</v>
      </c>
      <c r="F2664" s="103">
        <v>676064</v>
      </c>
      <c r="G2664" s="103">
        <v>9</v>
      </c>
      <c r="H2664" t="s">
        <v>54</v>
      </c>
      <c r="I2664" s="103"/>
    </row>
    <row r="2665" spans="1:9" x14ac:dyDescent="0.35">
      <c r="A2665" t="s">
        <v>2081</v>
      </c>
      <c r="B2665" t="s">
        <v>51</v>
      </c>
      <c r="C2665" t="s">
        <v>58</v>
      </c>
      <c r="D2665" t="s">
        <v>1767</v>
      </c>
      <c r="E2665" s="103">
        <v>-2.6794369814149021E-2</v>
      </c>
      <c r="F2665" s="103">
        <v>676064</v>
      </c>
      <c r="G2665" s="103">
        <v>9</v>
      </c>
      <c r="H2665" t="s">
        <v>54</v>
      </c>
      <c r="I2665" s="103"/>
    </row>
    <row r="2666" spans="1:9" x14ac:dyDescent="0.35">
      <c r="A2666" t="s">
        <v>2082</v>
      </c>
      <c r="B2666" t="s">
        <v>51</v>
      </c>
      <c r="C2666" t="s">
        <v>58</v>
      </c>
      <c r="D2666" t="s">
        <v>1768</v>
      </c>
      <c r="E2666" s="103">
        <v>-0.14467281213011463</v>
      </c>
      <c r="F2666" s="103">
        <v>676064</v>
      </c>
      <c r="G2666" s="103">
        <v>9</v>
      </c>
      <c r="H2666" t="s">
        <v>54</v>
      </c>
      <c r="I2666" s="103"/>
    </row>
    <row r="2667" spans="1:9" x14ac:dyDescent="0.35">
      <c r="A2667" t="s">
        <v>1118</v>
      </c>
      <c r="B2667" t="s">
        <v>51</v>
      </c>
      <c r="C2667" t="s">
        <v>58</v>
      </c>
      <c r="D2667" t="s">
        <v>340</v>
      </c>
      <c r="E2667" s="103">
        <v>2.277157058492474E-3</v>
      </c>
      <c r="F2667" s="103">
        <v>676064</v>
      </c>
      <c r="G2667" s="103">
        <v>9</v>
      </c>
      <c r="H2667" t="s">
        <v>54</v>
      </c>
      <c r="I2667" s="103"/>
    </row>
    <row r="2668" spans="1:9" x14ac:dyDescent="0.35">
      <c r="A2668" t="s">
        <v>1119</v>
      </c>
      <c r="B2668" t="s">
        <v>51</v>
      </c>
      <c r="C2668" t="s">
        <v>58</v>
      </c>
      <c r="D2668" t="s">
        <v>777</v>
      </c>
      <c r="E2668" s="103">
        <v>7.4212078151132913E-2</v>
      </c>
      <c r="F2668" s="103">
        <v>676064</v>
      </c>
      <c r="G2668" s="103">
        <v>9</v>
      </c>
      <c r="H2668" t="s">
        <v>54</v>
      </c>
      <c r="I2668" s="103"/>
    </row>
    <row r="2669" spans="1:9" x14ac:dyDescent="0.35">
      <c r="A2669" t="s">
        <v>1120</v>
      </c>
      <c r="B2669" t="s">
        <v>51</v>
      </c>
      <c r="C2669" t="s">
        <v>58</v>
      </c>
      <c r="D2669" t="s">
        <v>776</v>
      </c>
      <c r="E2669" s="103">
        <v>0.19904281380087252</v>
      </c>
      <c r="F2669" s="103">
        <v>676064</v>
      </c>
      <c r="G2669" s="103">
        <v>9</v>
      </c>
      <c r="H2669" t="s">
        <v>54</v>
      </c>
      <c r="I2669" s="103"/>
    </row>
    <row r="2670" spans="1:9" x14ac:dyDescent="0.35">
      <c r="A2670" t="s">
        <v>993</v>
      </c>
      <c r="B2670" t="s">
        <v>51</v>
      </c>
      <c r="C2670" t="s">
        <v>340</v>
      </c>
      <c r="D2670" t="s">
        <v>40</v>
      </c>
      <c r="E2670" s="103">
        <v>1.019438973251005</v>
      </c>
      <c r="F2670" s="103">
        <v>676064</v>
      </c>
      <c r="G2670" s="103">
        <v>9</v>
      </c>
      <c r="H2670" t="s">
        <v>54</v>
      </c>
      <c r="I2670" s="103"/>
    </row>
    <row r="2671" spans="1:9" x14ac:dyDescent="0.35">
      <c r="A2671" t="s">
        <v>6048</v>
      </c>
      <c r="B2671" t="s">
        <v>51</v>
      </c>
      <c r="C2671" t="s">
        <v>340</v>
      </c>
      <c r="D2671" t="s">
        <v>5070</v>
      </c>
      <c r="E2671" s="103">
        <v>0.90905734807837701</v>
      </c>
      <c r="F2671" s="103">
        <v>676064</v>
      </c>
      <c r="G2671" s="103">
        <v>9</v>
      </c>
      <c r="H2671" t="s">
        <v>54</v>
      </c>
      <c r="I2671" s="103"/>
    </row>
    <row r="2672" spans="1:9" x14ac:dyDescent="0.35">
      <c r="A2672" t="s">
        <v>6049</v>
      </c>
      <c r="B2672" t="s">
        <v>51</v>
      </c>
      <c r="C2672" t="s">
        <v>340</v>
      </c>
      <c r="D2672" t="s">
        <v>5071</v>
      </c>
      <c r="E2672" s="103">
        <v>0.73000020578193514</v>
      </c>
      <c r="F2672" s="103">
        <v>676064</v>
      </c>
      <c r="G2672" s="103">
        <v>9</v>
      </c>
      <c r="H2672" t="s">
        <v>54</v>
      </c>
      <c r="I2672" s="103"/>
    </row>
    <row r="2673" spans="1:9" x14ac:dyDescent="0.35">
      <c r="A2673" t="s">
        <v>6050</v>
      </c>
      <c r="B2673" t="s">
        <v>51</v>
      </c>
      <c r="C2673" t="s">
        <v>340</v>
      </c>
      <c r="D2673" t="s">
        <v>5072</v>
      </c>
      <c r="E2673" s="103">
        <v>0.78462323646897358</v>
      </c>
      <c r="F2673" s="103">
        <v>676064</v>
      </c>
      <c r="G2673" s="103">
        <v>9</v>
      </c>
      <c r="H2673" t="s">
        <v>54</v>
      </c>
      <c r="I2673" s="103"/>
    </row>
    <row r="2674" spans="1:9" x14ac:dyDescent="0.35">
      <c r="A2674" t="s">
        <v>991</v>
      </c>
      <c r="B2674" t="s">
        <v>51</v>
      </c>
      <c r="C2674" t="s">
        <v>340</v>
      </c>
      <c r="D2674" t="s">
        <v>42</v>
      </c>
      <c r="E2674" s="103">
        <v>0.90724157860042443</v>
      </c>
      <c r="F2674" s="103">
        <v>676064</v>
      </c>
      <c r="G2674" s="103">
        <v>9</v>
      </c>
      <c r="H2674" t="s">
        <v>54</v>
      </c>
      <c r="I2674" s="103"/>
    </row>
    <row r="2675" spans="1:9" x14ac:dyDescent="0.35">
      <c r="A2675" t="s">
        <v>2077</v>
      </c>
      <c r="B2675" t="s">
        <v>51</v>
      </c>
      <c r="C2675" t="s">
        <v>340</v>
      </c>
      <c r="D2675" t="s">
        <v>1767</v>
      </c>
      <c r="E2675" s="103">
        <v>0.90413363888470966</v>
      </c>
      <c r="F2675" s="103">
        <v>676064</v>
      </c>
      <c r="G2675" s="103">
        <v>9</v>
      </c>
      <c r="H2675" t="s">
        <v>54</v>
      </c>
      <c r="I2675" s="103"/>
    </row>
    <row r="2676" spans="1:9" x14ac:dyDescent="0.35">
      <c r="A2676" t="s">
        <v>2078</v>
      </c>
      <c r="B2676" t="s">
        <v>51</v>
      </c>
      <c r="C2676" t="s">
        <v>340</v>
      </c>
      <c r="D2676" t="s">
        <v>1768</v>
      </c>
      <c r="E2676" s="103">
        <v>0.30846945575163565</v>
      </c>
      <c r="F2676" s="103">
        <v>676064</v>
      </c>
      <c r="G2676" s="103">
        <v>9</v>
      </c>
      <c r="H2676" t="s">
        <v>54</v>
      </c>
      <c r="I2676" s="103"/>
    </row>
    <row r="2677" spans="1:9" x14ac:dyDescent="0.35">
      <c r="A2677" t="s">
        <v>992</v>
      </c>
      <c r="B2677" t="s">
        <v>51</v>
      </c>
      <c r="C2677" t="s">
        <v>340</v>
      </c>
      <c r="D2677" t="s">
        <v>340</v>
      </c>
      <c r="E2677" s="103">
        <v>1</v>
      </c>
      <c r="F2677" s="103">
        <v>676064</v>
      </c>
      <c r="G2677" s="103">
        <v>9</v>
      </c>
      <c r="H2677" t="s">
        <v>54</v>
      </c>
      <c r="I2677" s="103"/>
    </row>
    <row r="2678" spans="1:9" x14ac:dyDescent="0.35">
      <c r="A2678" t="s">
        <v>714</v>
      </c>
      <c r="B2678" t="s">
        <v>51</v>
      </c>
      <c r="C2678" t="s">
        <v>340</v>
      </c>
      <c r="D2678" t="s">
        <v>777</v>
      </c>
      <c r="E2678" s="103">
        <v>3.7273252206324403</v>
      </c>
      <c r="F2678" s="103">
        <v>676064</v>
      </c>
      <c r="G2678" s="103">
        <v>9</v>
      </c>
      <c r="H2678" t="s">
        <v>54</v>
      </c>
      <c r="I2678" s="103"/>
    </row>
    <row r="2679" spans="1:9" x14ac:dyDescent="0.35">
      <c r="A2679" t="s">
        <v>718</v>
      </c>
      <c r="B2679" t="s">
        <v>51</v>
      </c>
      <c r="C2679" t="s">
        <v>340</v>
      </c>
      <c r="D2679" t="s">
        <v>776</v>
      </c>
      <c r="E2679" s="103">
        <v>9.5782104236082191</v>
      </c>
      <c r="F2679" s="103">
        <v>676064</v>
      </c>
      <c r="G2679" s="103">
        <v>9</v>
      </c>
      <c r="H2679" t="s">
        <v>54</v>
      </c>
      <c r="I2679" s="103"/>
    </row>
    <row r="2680" spans="1:9" x14ac:dyDescent="0.35">
      <c r="A2680" t="s">
        <v>996</v>
      </c>
      <c r="B2680" t="s">
        <v>51</v>
      </c>
      <c r="C2680" t="s">
        <v>353</v>
      </c>
      <c r="D2680" t="s">
        <v>40</v>
      </c>
      <c r="E2680" s="103">
        <v>4.6054110057441998E-2</v>
      </c>
      <c r="F2680" s="103">
        <v>676064</v>
      </c>
      <c r="G2680" s="103">
        <v>9</v>
      </c>
      <c r="H2680" t="s">
        <v>54</v>
      </c>
      <c r="I2680" s="103"/>
    </row>
    <row r="2681" spans="1:9" x14ac:dyDescent="0.35">
      <c r="A2681" t="s">
        <v>6051</v>
      </c>
      <c r="B2681" t="s">
        <v>51</v>
      </c>
      <c r="C2681" t="s">
        <v>353</v>
      </c>
      <c r="D2681" t="s">
        <v>5070</v>
      </c>
      <c r="E2681" s="103">
        <v>5.0705261519891187E-2</v>
      </c>
      <c r="F2681" s="103">
        <v>676064</v>
      </c>
      <c r="G2681" s="103">
        <v>9</v>
      </c>
      <c r="H2681" t="s">
        <v>54</v>
      </c>
      <c r="I2681" s="103"/>
    </row>
    <row r="2682" spans="1:9" x14ac:dyDescent="0.35">
      <c r="A2682" t="s">
        <v>6052</v>
      </c>
      <c r="B2682" t="s">
        <v>51</v>
      </c>
      <c r="C2682" t="s">
        <v>353</v>
      </c>
      <c r="D2682" t="s">
        <v>5071</v>
      </c>
      <c r="E2682" s="103">
        <v>4.5944575534759793E-2</v>
      </c>
      <c r="F2682" s="103">
        <v>676064</v>
      </c>
      <c r="G2682" s="103">
        <v>9</v>
      </c>
      <c r="H2682" t="s">
        <v>54</v>
      </c>
      <c r="I2682" s="103"/>
    </row>
    <row r="2683" spans="1:9" x14ac:dyDescent="0.35">
      <c r="A2683" t="s">
        <v>6053</v>
      </c>
      <c r="B2683" t="s">
        <v>51</v>
      </c>
      <c r="C2683" t="s">
        <v>353</v>
      </c>
      <c r="D2683" t="s">
        <v>5072</v>
      </c>
      <c r="E2683" s="103">
        <v>5.0586215084987549E-2</v>
      </c>
      <c r="F2683" s="103">
        <v>676064</v>
      </c>
      <c r="G2683" s="103">
        <v>9</v>
      </c>
      <c r="H2683" t="s">
        <v>54</v>
      </c>
      <c r="I2683" s="103"/>
    </row>
    <row r="2684" spans="1:9" x14ac:dyDescent="0.35">
      <c r="A2684" t="s">
        <v>994</v>
      </c>
      <c r="B2684" t="s">
        <v>51</v>
      </c>
      <c r="C2684" t="s">
        <v>353</v>
      </c>
      <c r="D2684" t="s">
        <v>42</v>
      </c>
      <c r="E2684" s="103">
        <v>5.0581558771822556E-2</v>
      </c>
      <c r="F2684" s="103">
        <v>676064</v>
      </c>
      <c r="G2684" s="103">
        <v>9</v>
      </c>
      <c r="H2684" t="s">
        <v>54</v>
      </c>
      <c r="I2684" s="103"/>
    </row>
    <row r="2685" spans="1:9" x14ac:dyDescent="0.35">
      <c r="A2685" t="s">
        <v>2083</v>
      </c>
      <c r="B2685" t="s">
        <v>51</v>
      </c>
      <c r="C2685" t="s">
        <v>353</v>
      </c>
      <c r="D2685" t="s">
        <v>1767</v>
      </c>
      <c r="E2685" s="103">
        <v>5.0457485614445421E-2</v>
      </c>
      <c r="F2685" s="103">
        <v>676064</v>
      </c>
      <c r="G2685" s="103">
        <v>9</v>
      </c>
      <c r="H2685" t="s">
        <v>54</v>
      </c>
      <c r="I2685" s="103"/>
    </row>
    <row r="2686" spans="1:9" x14ac:dyDescent="0.35">
      <c r="A2686" t="s">
        <v>2084</v>
      </c>
      <c r="B2686" t="s">
        <v>51</v>
      </c>
      <c r="C2686" t="s">
        <v>353</v>
      </c>
      <c r="D2686" t="s">
        <v>1768</v>
      </c>
      <c r="E2686" s="103">
        <v>3.7408500746460065E-2</v>
      </c>
      <c r="F2686" s="103">
        <v>676064</v>
      </c>
      <c r="G2686" s="103">
        <v>9</v>
      </c>
      <c r="H2686" t="s">
        <v>54</v>
      </c>
      <c r="I2686" s="103"/>
    </row>
    <row r="2687" spans="1:9" x14ac:dyDescent="0.35">
      <c r="A2687" t="s">
        <v>995</v>
      </c>
      <c r="B2687" t="s">
        <v>51</v>
      </c>
      <c r="C2687" t="s">
        <v>353</v>
      </c>
      <c r="D2687" t="s">
        <v>340</v>
      </c>
      <c r="E2687" s="103">
        <v>5.0555502758199984E-2</v>
      </c>
      <c r="F2687" s="103">
        <v>676064</v>
      </c>
      <c r="G2687" s="103">
        <v>9</v>
      </c>
      <c r="H2687" t="s">
        <v>54</v>
      </c>
      <c r="I2687" s="103"/>
    </row>
    <row r="2688" spans="1:9" x14ac:dyDescent="0.35">
      <c r="A2688" t="s">
        <v>722</v>
      </c>
      <c r="B2688" t="s">
        <v>51</v>
      </c>
      <c r="C2688" t="s">
        <v>353</v>
      </c>
      <c r="D2688" t="s">
        <v>777</v>
      </c>
      <c r="E2688" s="103">
        <v>0.16730739744301573</v>
      </c>
      <c r="F2688" s="103">
        <v>676064</v>
      </c>
      <c r="G2688" s="103">
        <v>9</v>
      </c>
      <c r="H2688" t="s">
        <v>54</v>
      </c>
      <c r="I2688" s="103"/>
    </row>
    <row r="2689" spans="1:9" x14ac:dyDescent="0.35">
      <c r="A2689" t="s">
        <v>723</v>
      </c>
      <c r="B2689" t="s">
        <v>51</v>
      </c>
      <c r="C2689" t="s">
        <v>353</v>
      </c>
      <c r="D2689" t="s">
        <v>776</v>
      </c>
      <c r="E2689" s="103">
        <v>0.43232082989229259</v>
      </c>
      <c r="F2689" s="103">
        <v>676064</v>
      </c>
      <c r="G2689" s="103">
        <v>9</v>
      </c>
      <c r="H2689" t="s">
        <v>54</v>
      </c>
      <c r="I2689" s="103"/>
    </row>
    <row r="2690" spans="1:9" x14ac:dyDescent="0.35">
      <c r="A2690" t="s">
        <v>4542</v>
      </c>
      <c r="B2690" t="s">
        <v>51</v>
      </c>
      <c r="C2690" t="s">
        <v>4357</v>
      </c>
      <c r="D2690" t="s">
        <v>40</v>
      </c>
      <c r="E2690" s="103">
        <v>4.3671718783683082E-3</v>
      </c>
      <c r="F2690" s="103">
        <v>676064</v>
      </c>
      <c r="G2690" s="103">
        <v>9</v>
      </c>
      <c r="H2690" t="s">
        <v>54</v>
      </c>
      <c r="I2690" s="103"/>
    </row>
    <row r="2691" spans="1:9" x14ac:dyDescent="0.35">
      <c r="A2691" t="s">
        <v>5949</v>
      </c>
      <c r="B2691" t="s">
        <v>51</v>
      </c>
      <c r="C2691" t="s">
        <v>4357</v>
      </c>
      <c r="D2691" t="s">
        <v>5070</v>
      </c>
      <c r="E2691" s="103">
        <v>-5.8343103308822189E-3</v>
      </c>
      <c r="F2691" s="103">
        <v>676064</v>
      </c>
      <c r="G2691" s="103">
        <v>9</v>
      </c>
      <c r="H2691" t="s">
        <v>54</v>
      </c>
      <c r="I2691" s="103"/>
    </row>
    <row r="2692" spans="1:9" x14ac:dyDescent="0.35">
      <c r="A2692" t="s">
        <v>5950</v>
      </c>
      <c r="B2692" t="s">
        <v>51</v>
      </c>
      <c r="C2692" t="s">
        <v>4357</v>
      </c>
      <c r="D2692" t="s">
        <v>5071</v>
      </c>
      <c r="E2692" s="103">
        <v>-1.3785738872351707E-2</v>
      </c>
      <c r="F2692" s="103">
        <v>676064</v>
      </c>
      <c r="G2692" s="103">
        <v>9</v>
      </c>
      <c r="H2692" t="s">
        <v>54</v>
      </c>
      <c r="I2692" s="103"/>
    </row>
    <row r="2693" spans="1:9" x14ac:dyDescent="0.35">
      <c r="A2693" t="s">
        <v>5951</v>
      </c>
      <c r="B2693" t="s">
        <v>51</v>
      </c>
      <c r="C2693" t="s">
        <v>4357</v>
      </c>
      <c r="D2693" t="s">
        <v>5072</v>
      </c>
      <c r="E2693" s="103">
        <v>-1.3274790139038692E-2</v>
      </c>
      <c r="F2693" s="103">
        <v>676064</v>
      </c>
      <c r="G2693" s="103">
        <v>9</v>
      </c>
      <c r="H2693" t="s">
        <v>54</v>
      </c>
      <c r="I2693" s="103"/>
    </row>
    <row r="2694" spans="1:9" x14ac:dyDescent="0.35">
      <c r="A2694" t="s">
        <v>4543</v>
      </c>
      <c r="B2694" t="s">
        <v>51</v>
      </c>
      <c r="C2694" t="s">
        <v>4357</v>
      </c>
      <c r="D2694" t="s">
        <v>42</v>
      </c>
      <c r="E2694" s="103">
        <v>-5.840461608950351E-3</v>
      </c>
      <c r="F2694" s="103">
        <v>676064</v>
      </c>
      <c r="G2694" s="103">
        <v>9</v>
      </c>
      <c r="H2694" t="s">
        <v>54</v>
      </c>
      <c r="I2694" s="103"/>
    </row>
    <row r="2695" spans="1:9" x14ac:dyDescent="0.35">
      <c r="A2695" t="s">
        <v>4544</v>
      </c>
      <c r="B2695" t="s">
        <v>51</v>
      </c>
      <c r="C2695" t="s">
        <v>4357</v>
      </c>
      <c r="D2695" t="s">
        <v>1767</v>
      </c>
      <c r="E2695" s="103">
        <v>-5.9191588659146211E-3</v>
      </c>
      <c r="F2695" s="103">
        <v>676064</v>
      </c>
      <c r="G2695" s="103">
        <v>9</v>
      </c>
      <c r="H2695" t="s">
        <v>54</v>
      </c>
      <c r="I2695" s="103"/>
    </row>
    <row r="2696" spans="1:9" x14ac:dyDescent="0.35">
      <c r="A2696" t="s">
        <v>4545</v>
      </c>
      <c r="B2696" t="s">
        <v>51</v>
      </c>
      <c r="C2696" t="s">
        <v>4357</v>
      </c>
      <c r="D2696" t="s">
        <v>1768</v>
      </c>
      <c r="E2696" s="103">
        <v>-3.0833192636752008E-2</v>
      </c>
      <c r="F2696" s="103">
        <v>676064</v>
      </c>
      <c r="G2696" s="103">
        <v>9</v>
      </c>
      <c r="H2696" t="s">
        <v>54</v>
      </c>
      <c r="I2696" s="103"/>
    </row>
    <row r="2697" spans="1:9" x14ac:dyDescent="0.35">
      <c r="A2697" t="s">
        <v>4546</v>
      </c>
      <c r="B2697" t="s">
        <v>51</v>
      </c>
      <c r="C2697" t="s">
        <v>4357</v>
      </c>
      <c r="D2697" t="s">
        <v>340</v>
      </c>
      <c r="E2697" s="103">
        <v>1.2240526489039369E-3</v>
      </c>
      <c r="F2697" s="103">
        <v>676064</v>
      </c>
      <c r="G2697" s="103">
        <v>9</v>
      </c>
      <c r="H2697" t="s">
        <v>54</v>
      </c>
      <c r="I2697" s="103"/>
    </row>
    <row r="2698" spans="1:9" x14ac:dyDescent="0.35">
      <c r="A2698" t="s">
        <v>4547</v>
      </c>
      <c r="B2698" t="s">
        <v>51</v>
      </c>
      <c r="C2698" t="s">
        <v>4357</v>
      </c>
      <c r="D2698" t="s">
        <v>777</v>
      </c>
      <c r="E2698" s="103">
        <v>1.604434278244769E-2</v>
      </c>
      <c r="F2698" s="103">
        <v>676064</v>
      </c>
      <c r="G2698" s="103">
        <v>9</v>
      </c>
      <c r="H2698" t="s">
        <v>54</v>
      </c>
      <c r="I2698" s="103"/>
    </row>
    <row r="2699" spans="1:9" x14ac:dyDescent="0.35">
      <c r="A2699" t="s">
        <v>4548</v>
      </c>
      <c r="B2699" t="s">
        <v>51</v>
      </c>
      <c r="C2699" t="s">
        <v>4357</v>
      </c>
      <c r="D2699" t="s">
        <v>776</v>
      </c>
      <c r="E2699" s="103">
        <v>4.16701785414859E-2</v>
      </c>
      <c r="F2699" s="103">
        <v>676064</v>
      </c>
      <c r="G2699" s="103">
        <v>9</v>
      </c>
      <c r="H2699" t="s">
        <v>54</v>
      </c>
      <c r="I2699" s="103"/>
    </row>
    <row r="2700" spans="1:9" x14ac:dyDescent="0.35">
      <c r="A2700" t="s">
        <v>4528</v>
      </c>
      <c r="B2700" t="s">
        <v>51</v>
      </c>
      <c r="C2700" t="s">
        <v>4358</v>
      </c>
      <c r="D2700" t="s">
        <v>40</v>
      </c>
      <c r="E2700" s="103">
        <v>3.2283074184886557E-4</v>
      </c>
      <c r="F2700" s="103">
        <v>676064</v>
      </c>
      <c r="G2700" s="103">
        <v>9</v>
      </c>
      <c r="H2700" t="s">
        <v>54</v>
      </c>
      <c r="I2700" s="103"/>
    </row>
    <row r="2701" spans="1:9" x14ac:dyDescent="0.35">
      <c r="A2701" t="s">
        <v>5952</v>
      </c>
      <c r="B2701" t="s">
        <v>51</v>
      </c>
      <c r="C2701" t="s">
        <v>4358</v>
      </c>
      <c r="D2701" t="s">
        <v>5070</v>
      </c>
      <c r="E2701" s="103">
        <v>3.406410633195397E-4</v>
      </c>
      <c r="F2701" s="103">
        <v>676064</v>
      </c>
      <c r="G2701" s="103">
        <v>9</v>
      </c>
      <c r="H2701" t="s">
        <v>54</v>
      </c>
      <c r="I2701" s="103"/>
    </row>
    <row r="2702" spans="1:9" x14ac:dyDescent="0.35">
      <c r="A2702" t="s">
        <v>5953</v>
      </c>
      <c r="B2702" t="s">
        <v>51</v>
      </c>
      <c r="C2702" t="s">
        <v>4358</v>
      </c>
      <c r="D2702" t="s">
        <v>5071</v>
      </c>
      <c r="E2702" s="103">
        <v>3.2283074184886557E-4</v>
      </c>
      <c r="F2702" s="103">
        <v>676064</v>
      </c>
      <c r="G2702" s="103">
        <v>9</v>
      </c>
      <c r="H2702" t="s">
        <v>54</v>
      </c>
      <c r="I2702" s="103"/>
    </row>
    <row r="2703" spans="1:9" x14ac:dyDescent="0.35">
      <c r="A2703" t="s">
        <v>5954</v>
      </c>
      <c r="B2703" t="s">
        <v>51</v>
      </c>
      <c r="C2703" t="s">
        <v>4358</v>
      </c>
      <c r="D2703" t="s">
        <v>5072</v>
      </c>
      <c r="E2703" s="103">
        <v>3.2283074184886557E-4</v>
      </c>
      <c r="F2703" s="103">
        <v>676064</v>
      </c>
      <c r="G2703" s="103">
        <v>9</v>
      </c>
      <c r="H2703" t="s">
        <v>54</v>
      </c>
      <c r="I2703" s="103"/>
    </row>
    <row r="2704" spans="1:9" x14ac:dyDescent="0.35">
      <c r="A2704" t="s">
        <v>4529</v>
      </c>
      <c r="B2704" t="s">
        <v>51</v>
      </c>
      <c r="C2704" t="s">
        <v>4358</v>
      </c>
      <c r="D2704" t="s">
        <v>42</v>
      </c>
      <c r="E2704" s="103">
        <v>3.388385370100715E-4</v>
      </c>
      <c r="F2704" s="103">
        <v>676064</v>
      </c>
      <c r="G2704" s="103">
        <v>9</v>
      </c>
      <c r="H2704" t="s">
        <v>54</v>
      </c>
      <c r="I2704" s="103"/>
    </row>
    <row r="2705" spans="1:9" x14ac:dyDescent="0.35">
      <c r="A2705" t="s">
        <v>4530</v>
      </c>
      <c r="B2705" t="s">
        <v>51</v>
      </c>
      <c r="C2705" t="s">
        <v>4358</v>
      </c>
      <c r="D2705" t="s">
        <v>1767</v>
      </c>
      <c r="E2705" s="103">
        <v>3.3872946285101307E-4</v>
      </c>
      <c r="F2705" s="103">
        <v>676064</v>
      </c>
      <c r="G2705" s="103">
        <v>9</v>
      </c>
      <c r="H2705" t="s">
        <v>54</v>
      </c>
      <c r="I2705" s="103"/>
    </row>
    <row r="2706" spans="1:9" x14ac:dyDescent="0.35">
      <c r="A2706" t="s">
        <v>4531</v>
      </c>
      <c r="B2706" t="s">
        <v>51</v>
      </c>
      <c r="C2706" t="s">
        <v>4358</v>
      </c>
      <c r="D2706" t="s">
        <v>1768</v>
      </c>
      <c r="E2706" s="103">
        <v>2.5748213228583117E-4</v>
      </c>
      <c r="F2706" s="103">
        <v>676064</v>
      </c>
      <c r="G2706" s="103">
        <v>9</v>
      </c>
      <c r="H2706" t="s">
        <v>54</v>
      </c>
      <c r="I2706" s="103"/>
    </row>
    <row r="2707" spans="1:9" x14ac:dyDescent="0.35">
      <c r="A2707" t="s">
        <v>4532</v>
      </c>
      <c r="B2707" t="s">
        <v>51</v>
      </c>
      <c r="C2707" t="s">
        <v>4358</v>
      </c>
      <c r="D2707" t="s">
        <v>340</v>
      </c>
      <c r="E2707" s="103">
        <v>3.2202661430562492E-4</v>
      </c>
      <c r="F2707" s="103">
        <v>676064</v>
      </c>
      <c r="G2707" s="103">
        <v>9</v>
      </c>
      <c r="H2707" t="s">
        <v>54</v>
      </c>
      <c r="I2707" s="103"/>
    </row>
    <row r="2708" spans="1:9" x14ac:dyDescent="0.35">
      <c r="A2708" t="s">
        <v>4533</v>
      </c>
      <c r="B2708" t="s">
        <v>51</v>
      </c>
      <c r="C2708" t="s">
        <v>4358</v>
      </c>
      <c r="D2708" t="s">
        <v>777</v>
      </c>
      <c r="E2708" s="103">
        <v>1.7289004065134219E-3</v>
      </c>
      <c r="F2708" s="103">
        <v>676064</v>
      </c>
      <c r="G2708" s="103">
        <v>9</v>
      </c>
      <c r="H2708" t="s">
        <v>54</v>
      </c>
      <c r="I2708" s="103"/>
    </row>
    <row r="2709" spans="1:9" x14ac:dyDescent="0.35">
      <c r="A2709" t="s">
        <v>4534</v>
      </c>
      <c r="B2709" t="s">
        <v>51</v>
      </c>
      <c r="C2709" t="s">
        <v>4358</v>
      </c>
      <c r="D2709" t="s">
        <v>776</v>
      </c>
      <c r="E2709" s="103">
        <v>3.5980679358282304E-3</v>
      </c>
      <c r="F2709" s="103">
        <v>676064</v>
      </c>
      <c r="G2709" s="103">
        <v>9</v>
      </c>
      <c r="H2709" t="s">
        <v>54</v>
      </c>
      <c r="I2709" s="103"/>
    </row>
    <row r="2710" spans="1:9" x14ac:dyDescent="0.35">
      <c r="A2710" t="s">
        <v>4535</v>
      </c>
      <c r="B2710" t="s">
        <v>51</v>
      </c>
      <c r="C2710" t="s">
        <v>4359</v>
      </c>
      <c r="D2710" t="s">
        <v>40</v>
      </c>
      <c r="E2710" s="103">
        <v>2.9923914126527115E-4</v>
      </c>
      <c r="F2710" s="103">
        <v>676064</v>
      </c>
      <c r="G2710" s="103">
        <v>9</v>
      </c>
      <c r="H2710" t="s">
        <v>54</v>
      </c>
      <c r="I2710" s="103"/>
    </row>
    <row r="2711" spans="1:9" x14ac:dyDescent="0.35">
      <c r="A2711" t="s">
        <v>5955</v>
      </c>
      <c r="B2711" t="s">
        <v>51</v>
      </c>
      <c r="C2711" t="s">
        <v>4359</v>
      </c>
      <c r="D2711" t="s">
        <v>5070</v>
      </c>
      <c r="E2711" s="103">
        <v>3.0665999399256028E-4</v>
      </c>
      <c r="F2711" s="103">
        <v>676064</v>
      </c>
      <c r="G2711" s="103">
        <v>9</v>
      </c>
      <c r="H2711" t="s">
        <v>54</v>
      </c>
      <c r="I2711" s="103"/>
    </row>
    <row r="2712" spans="1:9" x14ac:dyDescent="0.35">
      <c r="A2712" t="s">
        <v>5956</v>
      </c>
      <c r="B2712" t="s">
        <v>51</v>
      </c>
      <c r="C2712" t="s">
        <v>4359</v>
      </c>
      <c r="D2712" t="s">
        <v>5071</v>
      </c>
      <c r="E2712" s="103">
        <v>2.9923914126527115E-4</v>
      </c>
      <c r="F2712" s="103">
        <v>676064</v>
      </c>
      <c r="G2712" s="103">
        <v>9</v>
      </c>
      <c r="H2712" t="s">
        <v>54</v>
      </c>
      <c r="I2712" s="103"/>
    </row>
    <row r="2713" spans="1:9" x14ac:dyDescent="0.35">
      <c r="A2713" t="s">
        <v>5957</v>
      </c>
      <c r="B2713" t="s">
        <v>51</v>
      </c>
      <c r="C2713" t="s">
        <v>4359</v>
      </c>
      <c r="D2713" t="s">
        <v>5072</v>
      </c>
      <c r="E2713" s="103">
        <v>3.0538122069612335E-4</v>
      </c>
      <c r="F2713" s="103">
        <v>676064</v>
      </c>
      <c r="G2713" s="103">
        <v>9</v>
      </c>
      <c r="H2713" t="s">
        <v>54</v>
      </c>
      <c r="I2713" s="103"/>
    </row>
    <row r="2714" spans="1:9" x14ac:dyDescent="0.35">
      <c r="A2714" t="s">
        <v>4536</v>
      </c>
      <c r="B2714" t="s">
        <v>51</v>
      </c>
      <c r="C2714" t="s">
        <v>4359</v>
      </c>
      <c r="D2714" t="s">
        <v>42</v>
      </c>
      <c r="E2714" s="103">
        <v>3.0626931658625913E-4</v>
      </c>
      <c r="F2714" s="103">
        <v>676064</v>
      </c>
      <c r="G2714" s="103">
        <v>9</v>
      </c>
      <c r="H2714" t="s">
        <v>54</v>
      </c>
      <c r="I2714" s="103"/>
    </row>
    <row r="2715" spans="1:9" x14ac:dyDescent="0.35">
      <c r="A2715" t="s">
        <v>4537</v>
      </c>
      <c r="B2715" t="s">
        <v>51</v>
      </c>
      <c r="C2715" t="s">
        <v>4359</v>
      </c>
      <c r="D2715" t="s">
        <v>1767</v>
      </c>
      <c r="E2715" s="103">
        <v>3.0584939844855032E-4</v>
      </c>
      <c r="F2715" s="103">
        <v>676064</v>
      </c>
      <c r="G2715" s="103">
        <v>9</v>
      </c>
      <c r="H2715" t="s">
        <v>54</v>
      </c>
      <c r="I2715" s="103"/>
    </row>
    <row r="2716" spans="1:9" x14ac:dyDescent="0.35">
      <c r="A2716" t="s">
        <v>4538</v>
      </c>
      <c r="B2716" t="s">
        <v>51</v>
      </c>
      <c r="C2716" t="s">
        <v>4359</v>
      </c>
      <c r="D2716" t="s">
        <v>1768</v>
      </c>
      <c r="E2716" s="103">
        <v>2.5482237707105275E-4</v>
      </c>
      <c r="F2716" s="103">
        <v>676064</v>
      </c>
      <c r="G2716" s="103">
        <v>9</v>
      </c>
      <c r="H2716" t="s">
        <v>54</v>
      </c>
      <c r="I2716" s="103"/>
    </row>
    <row r="2717" spans="1:9" x14ac:dyDescent="0.35">
      <c r="A2717" t="s">
        <v>4539</v>
      </c>
      <c r="B2717" t="s">
        <v>51</v>
      </c>
      <c r="C2717" t="s">
        <v>4359</v>
      </c>
      <c r="D2717" t="s">
        <v>340</v>
      </c>
      <c r="E2717" s="103">
        <v>2.9549243823748526E-4</v>
      </c>
      <c r="F2717" s="103">
        <v>676064</v>
      </c>
      <c r="G2717" s="103">
        <v>9</v>
      </c>
      <c r="H2717" t="s">
        <v>54</v>
      </c>
      <c r="I2717" s="103"/>
    </row>
    <row r="2718" spans="1:9" x14ac:dyDescent="0.35">
      <c r="A2718" t="s">
        <v>4540</v>
      </c>
      <c r="B2718" t="s">
        <v>51</v>
      </c>
      <c r="C2718" t="s">
        <v>4359</v>
      </c>
      <c r="D2718" t="s">
        <v>777</v>
      </c>
      <c r="E2718" s="103">
        <v>1.0846875532237029E-3</v>
      </c>
      <c r="F2718" s="103">
        <v>676064</v>
      </c>
      <c r="G2718" s="103">
        <v>9</v>
      </c>
      <c r="H2718" t="s">
        <v>54</v>
      </c>
      <c r="I2718" s="103"/>
    </row>
    <row r="2719" spans="1:9" x14ac:dyDescent="0.35">
      <c r="A2719" t="s">
        <v>4541</v>
      </c>
      <c r="B2719" t="s">
        <v>51</v>
      </c>
      <c r="C2719" t="s">
        <v>4359</v>
      </c>
      <c r="D2719" t="s">
        <v>776</v>
      </c>
      <c r="E2719" s="103">
        <v>2.8073298213051275E-3</v>
      </c>
      <c r="F2719" s="103">
        <v>676064</v>
      </c>
      <c r="G2719" s="103">
        <v>9</v>
      </c>
      <c r="H2719" t="s">
        <v>54</v>
      </c>
      <c r="I2719" s="103"/>
    </row>
    <row r="2720" spans="1:9" x14ac:dyDescent="0.35">
      <c r="A2720" t="s">
        <v>7473</v>
      </c>
      <c r="B2720" t="s">
        <v>51</v>
      </c>
      <c r="C2720" t="s">
        <v>7392</v>
      </c>
      <c r="D2720" t="s">
        <v>40</v>
      </c>
      <c r="E2720" s="103">
        <v>3.7354008527939211E-4</v>
      </c>
      <c r="F2720" s="103">
        <v>676064</v>
      </c>
      <c r="G2720" s="103">
        <v>9</v>
      </c>
      <c r="H2720" t="s">
        <v>54</v>
      </c>
      <c r="I2720" s="103"/>
    </row>
    <row r="2721" spans="1:9" x14ac:dyDescent="0.35">
      <c r="A2721" t="s">
        <v>7474</v>
      </c>
      <c r="B2721" t="s">
        <v>51</v>
      </c>
      <c r="C2721" t="s">
        <v>7392</v>
      </c>
      <c r="D2721" t="s">
        <v>5070</v>
      </c>
      <c r="E2721" s="103">
        <v>3.8147362739687383E-4</v>
      </c>
      <c r="F2721" s="103">
        <v>676064</v>
      </c>
      <c r="G2721" s="103">
        <v>9</v>
      </c>
      <c r="H2721" t="s">
        <v>54</v>
      </c>
      <c r="I2721" s="103"/>
    </row>
    <row r="2722" spans="1:9" x14ac:dyDescent="0.35">
      <c r="A2722" t="s">
        <v>7475</v>
      </c>
      <c r="B2722" t="s">
        <v>51</v>
      </c>
      <c r="C2722" t="s">
        <v>7392</v>
      </c>
      <c r="D2722" t="s">
        <v>5071</v>
      </c>
      <c r="E2722" s="103">
        <v>3.5944442630879956E-4</v>
      </c>
      <c r="F2722" s="103">
        <v>676064</v>
      </c>
      <c r="G2722" s="103">
        <v>9</v>
      </c>
      <c r="H2722" t="s">
        <v>54</v>
      </c>
      <c r="I2722" s="103"/>
    </row>
    <row r="2723" spans="1:9" x14ac:dyDescent="0.35">
      <c r="A2723" t="s">
        <v>7476</v>
      </c>
      <c r="B2723" t="s">
        <v>51</v>
      </c>
      <c r="C2723" t="s">
        <v>7392</v>
      </c>
      <c r="D2723" t="s">
        <v>5072</v>
      </c>
      <c r="E2723" s="103">
        <v>3.651041330079195E-4</v>
      </c>
      <c r="F2723" s="103">
        <v>676064</v>
      </c>
      <c r="G2723" s="103">
        <v>9</v>
      </c>
      <c r="H2723" t="s">
        <v>54</v>
      </c>
      <c r="I2723" s="103"/>
    </row>
    <row r="2724" spans="1:9" x14ac:dyDescent="0.35">
      <c r="A2724" t="s">
        <v>7477</v>
      </c>
      <c r="B2724" t="s">
        <v>51</v>
      </c>
      <c r="C2724" t="s">
        <v>7392</v>
      </c>
      <c r="D2724" t="s">
        <v>42</v>
      </c>
      <c r="E2724" s="103">
        <v>3.8064941815898351E-4</v>
      </c>
      <c r="F2724" s="103">
        <v>676064</v>
      </c>
      <c r="G2724" s="103">
        <v>9</v>
      </c>
      <c r="H2724" t="s">
        <v>54</v>
      </c>
      <c r="I2724" s="103"/>
    </row>
    <row r="2725" spans="1:9" x14ac:dyDescent="0.35">
      <c r="A2725" t="s">
        <v>7478</v>
      </c>
      <c r="B2725" t="s">
        <v>51</v>
      </c>
      <c r="C2725" t="s">
        <v>7392</v>
      </c>
      <c r="D2725" t="s">
        <v>1767</v>
      </c>
      <c r="E2725" s="103">
        <v>3.8007886811229136E-4</v>
      </c>
      <c r="F2725" s="103">
        <v>676064</v>
      </c>
      <c r="G2725" s="103">
        <v>9</v>
      </c>
      <c r="H2725" t="s">
        <v>54</v>
      </c>
      <c r="I2725" s="103"/>
    </row>
    <row r="2726" spans="1:9" x14ac:dyDescent="0.35">
      <c r="A2726" t="s">
        <v>7479</v>
      </c>
      <c r="B2726" t="s">
        <v>51</v>
      </c>
      <c r="C2726" t="s">
        <v>7392</v>
      </c>
      <c r="D2726" t="s">
        <v>1768</v>
      </c>
      <c r="E2726" s="103">
        <v>3.0972229774830384E-4</v>
      </c>
      <c r="F2726" s="103">
        <v>676064</v>
      </c>
      <c r="G2726" s="103">
        <v>9</v>
      </c>
      <c r="H2726" t="s">
        <v>54</v>
      </c>
      <c r="I2726" s="103"/>
    </row>
    <row r="2727" spans="1:9" x14ac:dyDescent="0.35">
      <c r="A2727" t="s">
        <v>7480</v>
      </c>
      <c r="B2727" t="s">
        <v>51</v>
      </c>
      <c r="C2727" t="s">
        <v>7392</v>
      </c>
      <c r="D2727" t="s">
        <v>340</v>
      </c>
      <c r="E2727" s="103">
        <v>3.7446663699156757E-4</v>
      </c>
      <c r="F2727" s="103">
        <v>676064</v>
      </c>
      <c r="G2727" s="103">
        <v>9</v>
      </c>
      <c r="H2727" t="s">
        <v>54</v>
      </c>
      <c r="I2727" s="103"/>
    </row>
    <row r="2728" spans="1:9" x14ac:dyDescent="0.35">
      <c r="A2728" t="s">
        <v>7481</v>
      </c>
      <c r="B2728" t="s">
        <v>51</v>
      </c>
      <c r="C2728" t="s">
        <v>7392</v>
      </c>
      <c r="D2728" t="s">
        <v>777</v>
      </c>
      <c r="E2728" s="103">
        <v>1.4351515283959739E-3</v>
      </c>
      <c r="F2728" s="103">
        <v>676064</v>
      </c>
      <c r="G2728" s="103">
        <v>9</v>
      </c>
      <c r="H2728" t="s">
        <v>54</v>
      </c>
      <c r="I2728" s="103"/>
    </row>
    <row r="2729" spans="1:9" x14ac:dyDescent="0.35">
      <c r="A2729" t="s">
        <v>7482</v>
      </c>
      <c r="B2729" t="s">
        <v>51</v>
      </c>
      <c r="C2729" t="s">
        <v>7392</v>
      </c>
      <c r="D2729" t="s">
        <v>776</v>
      </c>
      <c r="E2729" s="103">
        <v>3.6280158712630409E-3</v>
      </c>
      <c r="F2729" s="103">
        <v>676064</v>
      </c>
      <c r="G2729" s="103">
        <v>9</v>
      </c>
      <c r="H2729" t="s">
        <v>54</v>
      </c>
      <c r="I2729" s="103"/>
    </row>
    <row r="2730" spans="1:9" x14ac:dyDescent="0.35">
      <c r="A2730" t="s">
        <v>4935</v>
      </c>
      <c r="B2730" t="s">
        <v>51</v>
      </c>
      <c r="C2730" t="s">
        <v>4874</v>
      </c>
      <c r="D2730" t="s">
        <v>40</v>
      </c>
      <c r="E2730" s="103">
        <v>9.9560996839352872E-4</v>
      </c>
      <c r="F2730" s="103">
        <v>676064</v>
      </c>
      <c r="G2730" s="103">
        <v>9</v>
      </c>
      <c r="H2730" t="s">
        <v>54</v>
      </c>
      <c r="I2730" s="103"/>
    </row>
    <row r="2731" spans="1:9" x14ac:dyDescent="0.35">
      <c r="A2731" t="s">
        <v>6054</v>
      </c>
      <c r="B2731" t="s">
        <v>51</v>
      </c>
      <c r="C2731" t="s">
        <v>4874</v>
      </c>
      <c r="D2731" t="s">
        <v>5070</v>
      </c>
      <c r="E2731" s="103">
        <v>1.0287746847089739E-3</v>
      </c>
      <c r="F2731" s="103">
        <v>676064</v>
      </c>
      <c r="G2731" s="103">
        <v>9</v>
      </c>
      <c r="H2731" t="s">
        <v>54</v>
      </c>
      <c r="I2731" s="103"/>
    </row>
    <row r="2732" spans="1:9" x14ac:dyDescent="0.35">
      <c r="A2732" t="s">
        <v>6055</v>
      </c>
      <c r="B2732" t="s">
        <v>51</v>
      </c>
      <c r="C2732" t="s">
        <v>4874</v>
      </c>
      <c r="D2732" t="s">
        <v>5071</v>
      </c>
      <c r="E2732" s="103">
        <v>9.8151430942293623E-4</v>
      </c>
      <c r="F2732" s="103">
        <v>676064</v>
      </c>
      <c r="G2732" s="103">
        <v>9</v>
      </c>
      <c r="H2732" t="s">
        <v>54</v>
      </c>
      <c r="I2732" s="103"/>
    </row>
    <row r="2733" spans="1:9" x14ac:dyDescent="0.35">
      <c r="A2733" t="s">
        <v>6056</v>
      </c>
      <c r="B2733" t="s">
        <v>51</v>
      </c>
      <c r="C2733" t="s">
        <v>4874</v>
      </c>
      <c r="D2733" t="s">
        <v>5072</v>
      </c>
      <c r="E2733" s="103">
        <v>9.9331609555290841E-4</v>
      </c>
      <c r="F2733" s="103">
        <v>676064</v>
      </c>
      <c r="G2733" s="103">
        <v>9</v>
      </c>
      <c r="H2733" t="s">
        <v>54</v>
      </c>
      <c r="I2733" s="103"/>
    </row>
    <row r="2734" spans="1:9" x14ac:dyDescent="0.35">
      <c r="A2734" t="s">
        <v>4936</v>
      </c>
      <c r="B2734" t="s">
        <v>51</v>
      </c>
      <c r="C2734" t="s">
        <v>4874</v>
      </c>
      <c r="D2734" t="s">
        <v>42</v>
      </c>
      <c r="E2734" s="103">
        <v>1.0257572717553142E-3</v>
      </c>
      <c r="F2734" s="103">
        <v>676064</v>
      </c>
      <c r="G2734" s="103">
        <v>9</v>
      </c>
      <c r="H2734" t="s">
        <v>54</v>
      </c>
      <c r="I2734" s="103"/>
    </row>
    <row r="2735" spans="1:9" x14ac:dyDescent="0.35">
      <c r="A2735" t="s">
        <v>4937</v>
      </c>
      <c r="B2735" t="s">
        <v>51</v>
      </c>
      <c r="C2735" t="s">
        <v>4874</v>
      </c>
      <c r="D2735" t="s">
        <v>1767</v>
      </c>
      <c r="E2735" s="103">
        <v>1.0246577294118549E-3</v>
      </c>
      <c r="F2735" s="103">
        <v>676064</v>
      </c>
      <c r="G2735" s="103">
        <v>9</v>
      </c>
      <c r="H2735" t="s">
        <v>54</v>
      </c>
      <c r="I2735" s="103"/>
    </row>
    <row r="2736" spans="1:9" x14ac:dyDescent="0.35">
      <c r="A2736" t="s">
        <v>4938</v>
      </c>
      <c r="B2736" t="s">
        <v>51</v>
      </c>
      <c r="C2736" t="s">
        <v>4874</v>
      </c>
      <c r="D2736" t="s">
        <v>1768</v>
      </c>
      <c r="E2736" s="103">
        <v>8.2202680710518781E-4</v>
      </c>
      <c r="F2736" s="103">
        <v>676064</v>
      </c>
      <c r="G2736" s="103">
        <v>9</v>
      </c>
      <c r="H2736" t="s">
        <v>54</v>
      </c>
      <c r="I2736" s="103"/>
    </row>
    <row r="2737" spans="1:9" x14ac:dyDescent="0.35">
      <c r="A2737" t="s">
        <v>4939</v>
      </c>
      <c r="B2737" t="s">
        <v>51</v>
      </c>
      <c r="C2737" t="s">
        <v>4874</v>
      </c>
      <c r="D2737" t="s">
        <v>340</v>
      </c>
      <c r="E2737" s="103">
        <v>9.9198568953467775E-4</v>
      </c>
      <c r="F2737" s="103">
        <v>676064</v>
      </c>
      <c r="G2737" s="103">
        <v>9</v>
      </c>
      <c r="H2737" t="s">
        <v>54</v>
      </c>
      <c r="I2737" s="103"/>
    </row>
    <row r="2738" spans="1:9" x14ac:dyDescent="0.35">
      <c r="A2738" t="s">
        <v>4940</v>
      </c>
      <c r="B2738" t="s">
        <v>51</v>
      </c>
      <c r="C2738" t="s">
        <v>4874</v>
      </c>
      <c r="D2738" t="s">
        <v>777</v>
      </c>
      <c r="E2738" s="103">
        <v>4.2487394881330987E-3</v>
      </c>
      <c r="F2738" s="103">
        <v>676064</v>
      </c>
      <c r="G2738" s="103">
        <v>9</v>
      </c>
      <c r="H2738" t="s">
        <v>54</v>
      </c>
      <c r="I2738" s="103"/>
    </row>
    <row r="2739" spans="1:9" x14ac:dyDescent="0.35">
      <c r="A2739" t="s">
        <v>4941</v>
      </c>
      <c r="B2739" t="s">
        <v>51</v>
      </c>
      <c r="C2739" t="s">
        <v>4874</v>
      </c>
      <c r="D2739" t="s">
        <v>776</v>
      </c>
      <c r="E2739" s="103">
        <v>1.0033413628396399E-2</v>
      </c>
      <c r="F2739" s="103">
        <v>676064</v>
      </c>
      <c r="G2739" s="103">
        <v>9</v>
      </c>
      <c r="H2739" t="s">
        <v>54</v>
      </c>
      <c r="I2739" s="103"/>
    </row>
    <row r="2740" spans="1:9" x14ac:dyDescent="0.35">
      <c r="A2740" t="s">
        <v>999</v>
      </c>
      <c r="B2740" t="s">
        <v>51</v>
      </c>
      <c r="C2740" t="s">
        <v>36</v>
      </c>
      <c r="D2740" t="s">
        <v>40</v>
      </c>
      <c r="E2740" s="103">
        <v>6.1490898754386326E-5</v>
      </c>
      <c r="F2740" s="103">
        <v>676064</v>
      </c>
      <c r="G2740" s="103">
        <v>9</v>
      </c>
      <c r="H2740" t="s">
        <v>54</v>
      </c>
      <c r="I2740" s="103"/>
    </row>
    <row r="2741" spans="1:9" x14ac:dyDescent="0.35">
      <c r="A2741" t="s">
        <v>5958</v>
      </c>
      <c r="B2741" t="s">
        <v>51</v>
      </c>
      <c r="C2741" t="s">
        <v>36</v>
      </c>
      <c r="D2741" t="s">
        <v>5070</v>
      </c>
      <c r="E2741" s="103">
        <v>6.1578720270910879E-5</v>
      </c>
      <c r="F2741" s="103">
        <v>676064</v>
      </c>
      <c r="G2741" s="103">
        <v>9</v>
      </c>
      <c r="H2741" t="s">
        <v>54</v>
      </c>
      <c r="I2741" s="103"/>
    </row>
    <row r="2742" spans="1:9" x14ac:dyDescent="0.35">
      <c r="A2742" t="s">
        <v>5959</v>
      </c>
      <c r="B2742" t="s">
        <v>51</v>
      </c>
      <c r="C2742" t="s">
        <v>36</v>
      </c>
      <c r="D2742" t="s">
        <v>5071</v>
      </c>
      <c r="E2742" s="103">
        <v>6.1490898754386326E-5</v>
      </c>
      <c r="F2742" s="103">
        <v>676064</v>
      </c>
      <c r="G2742" s="103">
        <v>9</v>
      </c>
      <c r="H2742" t="s">
        <v>54</v>
      </c>
      <c r="I2742" s="103"/>
    </row>
    <row r="2743" spans="1:9" x14ac:dyDescent="0.35">
      <c r="A2743" t="s">
        <v>5960</v>
      </c>
      <c r="B2743" t="s">
        <v>51</v>
      </c>
      <c r="C2743" t="s">
        <v>36</v>
      </c>
      <c r="D2743" t="s">
        <v>5072</v>
      </c>
      <c r="E2743" s="103">
        <v>6.1490898754386326E-5</v>
      </c>
      <c r="F2743" s="103">
        <v>676064</v>
      </c>
      <c r="G2743" s="103">
        <v>9</v>
      </c>
      <c r="H2743" t="s">
        <v>54</v>
      </c>
      <c r="I2743" s="103"/>
    </row>
    <row r="2744" spans="1:9" x14ac:dyDescent="0.35">
      <c r="A2744" t="s">
        <v>997</v>
      </c>
      <c r="B2744" t="s">
        <v>51</v>
      </c>
      <c r="C2744" t="s">
        <v>36</v>
      </c>
      <c r="D2744" t="s">
        <v>42</v>
      </c>
      <c r="E2744" s="103">
        <v>6.1384176287209176E-5</v>
      </c>
      <c r="F2744" s="103">
        <v>676064</v>
      </c>
      <c r="G2744" s="103">
        <v>9</v>
      </c>
      <c r="H2744" t="s">
        <v>54</v>
      </c>
      <c r="I2744" s="103"/>
    </row>
    <row r="2745" spans="1:9" x14ac:dyDescent="0.35">
      <c r="A2745" t="s">
        <v>2085</v>
      </c>
      <c r="B2745" t="s">
        <v>51</v>
      </c>
      <c r="C2745" t="s">
        <v>36</v>
      </c>
      <c r="D2745" t="s">
        <v>1767</v>
      </c>
      <c r="E2745" s="103">
        <v>6.12888341973324E-5</v>
      </c>
      <c r="F2745" s="103">
        <v>676064</v>
      </c>
      <c r="G2745" s="103">
        <v>9</v>
      </c>
      <c r="H2745" t="s">
        <v>54</v>
      </c>
      <c r="I2745" s="103"/>
    </row>
    <row r="2746" spans="1:9" x14ac:dyDescent="0.35">
      <c r="A2746" t="s">
        <v>2086</v>
      </c>
      <c r="B2746" t="s">
        <v>51</v>
      </c>
      <c r="C2746" t="s">
        <v>36</v>
      </c>
      <c r="D2746" t="s">
        <v>1768</v>
      </c>
      <c r="E2746" s="103">
        <v>5.1316537438420727E-5</v>
      </c>
      <c r="F2746" s="103">
        <v>676064</v>
      </c>
      <c r="G2746" s="103">
        <v>9</v>
      </c>
      <c r="H2746" t="s">
        <v>54</v>
      </c>
      <c r="I2746" s="103"/>
    </row>
    <row r="2747" spans="1:9" x14ac:dyDescent="0.35">
      <c r="A2747" t="s">
        <v>998</v>
      </c>
      <c r="B2747" t="s">
        <v>51</v>
      </c>
      <c r="C2747" t="s">
        <v>36</v>
      </c>
      <c r="D2747" t="s">
        <v>340</v>
      </c>
      <c r="E2747" s="103">
        <v>6.0343695183928958E-5</v>
      </c>
      <c r="F2747" s="103">
        <v>676064</v>
      </c>
      <c r="G2747" s="103">
        <v>9</v>
      </c>
      <c r="H2747" t="s">
        <v>54</v>
      </c>
      <c r="I2747" s="103"/>
    </row>
    <row r="2748" spans="1:9" x14ac:dyDescent="0.35">
      <c r="A2748" t="s">
        <v>724</v>
      </c>
      <c r="B2748" t="s">
        <v>51</v>
      </c>
      <c r="C2748" t="s">
        <v>36</v>
      </c>
      <c r="D2748" t="s">
        <v>777</v>
      </c>
      <c r="E2748" s="103">
        <v>3.038044628524453E-4</v>
      </c>
      <c r="F2748" s="103">
        <v>676064</v>
      </c>
      <c r="G2748" s="103">
        <v>9</v>
      </c>
      <c r="H2748" t="s">
        <v>54</v>
      </c>
      <c r="I2748" s="103"/>
    </row>
    <row r="2749" spans="1:9" x14ac:dyDescent="0.35">
      <c r="A2749" t="s">
        <v>725</v>
      </c>
      <c r="B2749" t="s">
        <v>51</v>
      </c>
      <c r="C2749" t="s">
        <v>36</v>
      </c>
      <c r="D2749" t="s">
        <v>776</v>
      </c>
      <c r="E2749" s="103">
        <v>6.8632326281927412E-4</v>
      </c>
      <c r="F2749" s="103">
        <v>676064</v>
      </c>
      <c r="G2749" s="103">
        <v>9</v>
      </c>
      <c r="H2749" t="s">
        <v>54</v>
      </c>
      <c r="I2749" s="103"/>
    </row>
    <row r="2750" spans="1:9" x14ac:dyDescent="0.35">
      <c r="A2750" t="s">
        <v>1032</v>
      </c>
      <c r="B2750" t="s">
        <v>51</v>
      </c>
      <c r="C2750" t="s">
        <v>37</v>
      </c>
      <c r="D2750" t="s">
        <v>40</v>
      </c>
      <c r="E2750" s="103">
        <v>3.0689932610087907E-2</v>
      </c>
      <c r="F2750" s="103">
        <v>680752</v>
      </c>
      <c r="G2750" s="103">
        <v>10</v>
      </c>
      <c r="H2750" t="s">
        <v>54</v>
      </c>
      <c r="I2750" s="103"/>
    </row>
    <row r="2751" spans="1:9" x14ac:dyDescent="0.35">
      <c r="A2751" t="s">
        <v>6069</v>
      </c>
      <c r="B2751" t="s">
        <v>51</v>
      </c>
      <c r="C2751" t="s">
        <v>37</v>
      </c>
      <c r="D2751" t="s">
        <v>5070</v>
      </c>
      <c r="E2751" s="103">
        <v>3.2502044986338074E-2</v>
      </c>
      <c r="F2751" s="103">
        <v>680752</v>
      </c>
      <c r="G2751" s="103">
        <v>10</v>
      </c>
      <c r="H2751" t="s">
        <v>54</v>
      </c>
      <c r="I2751" s="103"/>
    </row>
    <row r="2752" spans="1:9" x14ac:dyDescent="0.35">
      <c r="A2752" t="s">
        <v>6070</v>
      </c>
      <c r="B2752" t="s">
        <v>51</v>
      </c>
      <c r="C2752" t="s">
        <v>37</v>
      </c>
      <c r="D2752" t="s">
        <v>5071</v>
      </c>
      <c r="E2752" s="103">
        <v>3.0700297707282182E-2</v>
      </c>
      <c r="F2752" s="103">
        <v>680752</v>
      </c>
      <c r="G2752" s="103">
        <v>10</v>
      </c>
      <c r="H2752" t="s">
        <v>54</v>
      </c>
      <c r="I2752" s="103"/>
    </row>
    <row r="2753" spans="1:9" x14ac:dyDescent="0.35">
      <c r="A2753" t="s">
        <v>6071</v>
      </c>
      <c r="B2753" t="s">
        <v>51</v>
      </c>
      <c r="C2753" t="s">
        <v>37</v>
      </c>
      <c r="D2753" t="s">
        <v>5072</v>
      </c>
      <c r="E2753" s="103">
        <v>3.1288512735248207E-2</v>
      </c>
      <c r="F2753" s="103">
        <v>680752</v>
      </c>
      <c r="G2753" s="103">
        <v>10</v>
      </c>
      <c r="H2753" t="s">
        <v>54</v>
      </c>
      <c r="I2753" s="103"/>
    </row>
    <row r="2754" spans="1:9" x14ac:dyDescent="0.35">
      <c r="A2754" t="s">
        <v>1030</v>
      </c>
      <c r="B2754" t="s">
        <v>51</v>
      </c>
      <c r="C2754" t="s">
        <v>37</v>
      </c>
      <c r="D2754" t="s">
        <v>42</v>
      </c>
      <c r="E2754" s="103">
        <v>3.233753866386907E-2</v>
      </c>
      <c r="F2754" s="103">
        <v>680752</v>
      </c>
      <c r="G2754" s="103">
        <v>10</v>
      </c>
      <c r="H2754" t="s">
        <v>54</v>
      </c>
      <c r="I2754" s="103"/>
    </row>
    <row r="2755" spans="1:9" x14ac:dyDescent="0.35">
      <c r="A2755" t="s">
        <v>2087</v>
      </c>
      <c r="B2755" t="s">
        <v>51</v>
      </c>
      <c r="C2755" t="s">
        <v>37</v>
      </c>
      <c r="D2755" t="s">
        <v>1767</v>
      </c>
      <c r="E2755" s="103">
        <v>3.2293635527495507E-2</v>
      </c>
      <c r="F2755" s="103">
        <v>680752</v>
      </c>
      <c r="G2755" s="103">
        <v>10</v>
      </c>
      <c r="H2755" t="s">
        <v>54</v>
      </c>
      <c r="I2755" s="103"/>
    </row>
    <row r="2756" spans="1:9" x14ac:dyDescent="0.35">
      <c r="A2756" t="s">
        <v>2088</v>
      </c>
      <c r="B2756" t="s">
        <v>51</v>
      </c>
      <c r="C2756" t="s">
        <v>37</v>
      </c>
      <c r="D2756" t="s">
        <v>1768</v>
      </c>
      <c r="E2756" s="103">
        <v>2.9127582428024101E-2</v>
      </c>
      <c r="F2756" s="103">
        <v>680752</v>
      </c>
      <c r="G2756" s="103">
        <v>10</v>
      </c>
      <c r="H2756" t="s">
        <v>54</v>
      </c>
      <c r="I2756" s="103"/>
    </row>
    <row r="2757" spans="1:9" x14ac:dyDescent="0.35">
      <c r="A2757" t="s">
        <v>1031</v>
      </c>
      <c r="B2757" t="s">
        <v>51</v>
      </c>
      <c r="C2757" t="s">
        <v>37</v>
      </c>
      <c r="D2757" t="s">
        <v>340</v>
      </c>
      <c r="E2757" s="103">
        <v>3.0692798516710102E-2</v>
      </c>
      <c r="F2757" s="103">
        <v>680752</v>
      </c>
      <c r="G2757" s="103">
        <v>10</v>
      </c>
      <c r="H2757" t="s">
        <v>54</v>
      </c>
      <c r="I2757" s="103"/>
    </row>
    <row r="2758" spans="1:9" x14ac:dyDescent="0.35">
      <c r="A2758" t="s">
        <v>764</v>
      </c>
      <c r="B2758" t="s">
        <v>51</v>
      </c>
      <c r="C2758" t="s">
        <v>37</v>
      </c>
      <c r="D2758" t="s">
        <v>777</v>
      </c>
      <c r="E2758" s="103">
        <v>0.21167689353395</v>
      </c>
      <c r="F2758" s="103">
        <v>680752</v>
      </c>
      <c r="G2758" s="103">
        <v>10</v>
      </c>
      <c r="H2758" t="s">
        <v>54</v>
      </c>
      <c r="I2758" s="103"/>
    </row>
    <row r="2759" spans="1:9" x14ac:dyDescent="0.35">
      <c r="A2759" t="s">
        <v>765</v>
      </c>
      <c r="B2759" t="s">
        <v>51</v>
      </c>
      <c r="C2759" t="s">
        <v>37</v>
      </c>
      <c r="D2759" t="s">
        <v>776</v>
      </c>
      <c r="E2759" s="103">
        <v>0.56011381439691532</v>
      </c>
      <c r="F2759" s="103">
        <v>680752</v>
      </c>
      <c r="G2759" s="103">
        <v>10</v>
      </c>
      <c r="H2759" t="s">
        <v>54</v>
      </c>
      <c r="I2759" s="103"/>
    </row>
    <row r="2760" spans="1:9" x14ac:dyDescent="0.35">
      <c r="A2760" t="s">
        <v>1035</v>
      </c>
      <c r="B2760" t="s">
        <v>51</v>
      </c>
      <c r="C2760" t="s">
        <v>38</v>
      </c>
      <c r="D2760" t="s">
        <v>40</v>
      </c>
      <c r="E2760" s="103">
        <v>2.7119458567954907E-4</v>
      </c>
      <c r="F2760" s="103">
        <v>680752</v>
      </c>
      <c r="G2760" s="103">
        <v>10</v>
      </c>
      <c r="H2760" t="s">
        <v>54</v>
      </c>
      <c r="I2760" s="103"/>
    </row>
    <row r="2761" spans="1:9" x14ac:dyDescent="0.35">
      <c r="A2761" t="s">
        <v>6072</v>
      </c>
      <c r="B2761" t="s">
        <v>51</v>
      </c>
      <c r="C2761" t="s">
        <v>38</v>
      </c>
      <c r="D2761" t="s">
        <v>5070</v>
      </c>
      <c r="E2761" s="103">
        <v>8.0650362315830911E-4</v>
      </c>
      <c r="F2761" s="103">
        <v>680752</v>
      </c>
      <c r="G2761" s="103">
        <v>10</v>
      </c>
      <c r="H2761" t="s">
        <v>54</v>
      </c>
      <c r="I2761" s="103"/>
    </row>
    <row r="2762" spans="1:9" x14ac:dyDescent="0.35">
      <c r="A2762" t="s">
        <v>6073</v>
      </c>
      <c r="B2762" t="s">
        <v>51</v>
      </c>
      <c r="C2762" t="s">
        <v>38</v>
      </c>
      <c r="D2762" t="s">
        <v>5071</v>
      </c>
      <c r="E2762" s="103">
        <v>2.7188511162162755E-4</v>
      </c>
      <c r="F2762" s="103">
        <v>680752</v>
      </c>
      <c r="G2762" s="103">
        <v>10</v>
      </c>
      <c r="H2762" t="s">
        <v>54</v>
      </c>
      <c r="I2762" s="103"/>
    </row>
    <row r="2763" spans="1:9" x14ac:dyDescent="0.35">
      <c r="A2763" t="s">
        <v>6074</v>
      </c>
      <c r="B2763" t="s">
        <v>51</v>
      </c>
      <c r="C2763" t="s">
        <v>38</v>
      </c>
      <c r="D2763" t="s">
        <v>5072</v>
      </c>
      <c r="E2763" s="103">
        <v>2.8963093786086062E-4</v>
      </c>
      <c r="F2763" s="103">
        <v>680752</v>
      </c>
      <c r="G2763" s="103">
        <v>10</v>
      </c>
      <c r="H2763" t="s">
        <v>54</v>
      </c>
      <c r="I2763" s="103"/>
    </row>
    <row r="2764" spans="1:9" x14ac:dyDescent="0.35">
      <c r="A2764" t="s">
        <v>1033</v>
      </c>
      <c r="B2764" t="s">
        <v>51</v>
      </c>
      <c r="C2764" t="s">
        <v>38</v>
      </c>
      <c r="D2764" t="s">
        <v>42</v>
      </c>
      <c r="E2764" s="103">
        <v>8.0124491368036748E-4</v>
      </c>
      <c r="F2764" s="103">
        <v>680752</v>
      </c>
      <c r="G2764" s="103">
        <v>10</v>
      </c>
      <c r="H2764" t="s">
        <v>54</v>
      </c>
      <c r="I2764" s="103"/>
    </row>
    <row r="2765" spans="1:9" x14ac:dyDescent="0.35">
      <c r="A2765" t="s">
        <v>2089</v>
      </c>
      <c r="B2765" t="s">
        <v>51</v>
      </c>
      <c r="C2765" t="s">
        <v>38</v>
      </c>
      <c r="D2765" t="s">
        <v>1767</v>
      </c>
      <c r="E2765" s="103">
        <v>8.0039184678544603E-4</v>
      </c>
      <c r="F2765" s="103">
        <v>680752</v>
      </c>
      <c r="G2765" s="103">
        <v>10</v>
      </c>
      <c r="H2765" t="s">
        <v>54</v>
      </c>
      <c r="I2765" s="103"/>
    </row>
    <row r="2766" spans="1:9" x14ac:dyDescent="0.35">
      <c r="A2766" t="s">
        <v>2090</v>
      </c>
      <c r="B2766" t="s">
        <v>51</v>
      </c>
      <c r="C2766" t="s">
        <v>38</v>
      </c>
      <c r="D2766" t="s">
        <v>1768</v>
      </c>
      <c r="E2766" s="103">
        <v>6.1841832436950275E-4</v>
      </c>
      <c r="F2766" s="103">
        <v>680752</v>
      </c>
      <c r="G2766" s="103">
        <v>10</v>
      </c>
      <c r="H2766" t="s">
        <v>54</v>
      </c>
      <c r="I2766" s="103"/>
    </row>
    <row r="2767" spans="1:9" x14ac:dyDescent="0.35">
      <c r="A2767" t="s">
        <v>1034</v>
      </c>
      <c r="B2767" t="s">
        <v>51</v>
      </c>
      <c r="C2767" t="s">
        <v>38</v>
      </c>
      <c r="D2767" t="s">
        <v>340</v>
      </c>
      <c r="E2767" s="103">
        <v>2.7374130170467831E-4</v>
      </c>
      <c r="F2767" s="103">
        <v>680752</v>
      </c>
      <c r="G2767" s="103">
        <v>10</v>
      </c>
      <c r="H2767" t="s">
        <v>54</v>
      </c>
      <c r="I2767" s="103"/>
    </row>
    <row r="2768" spans="1:9" x14ac:dyDescent="0.35">
      <c r="A2768" t="s">
        <v>766</v>
      </c>
      <c r="B2768" t="s">
        <v>51</v>
      </c>
      <c r="C2768" t="s">
        <v>38</v>
      </c>
      <c r="D2768" t="s">
        <v>777</v>
      </c>
      <c r="E2768" s="103">
        <v>1.7391458643668887E-3</v>
      </c>
      <c r="F2768" s="103">
        <v>680752</v>
      </c>
      <c r="G2768" s="103">
        <v>10</v>
      </c>
      <c r="H2768" t="s">
        <v>54</v>
      </c>
      <c r="I2768" s="103"/>
    </row>
    <row r="2769" spans="1:9" x14ac:dyDescent="0.35">
      <c r="A2769" t="s">
        <v>767</v>
      </c>
      <c r="B2769" t="s">
        <v>51</v>
      </c>
      <c r="C2769" t="s">
        <v>38</v>
      </c>
      <c r="D2769" t="s">
        <v>776</v>
      </c>
      <c r="E2769" s="103">
        <v>4.4299753244133036E-3</v>
      </c>
      <c r="F2769" s="103">
        <v>680752</v>
      </c>
      <c r="G2769" s="103">
        <v>10</v>
      </c>
      <c r="H2769" t="s">
        <v>54</v>
      </c>
      <c r="I2769" s="103"/>
    </row>
    <row r="2770" spans="1:9" x14ac:dyDescent="0.35">
      <c r="A2770" t="s">
        <v>1201</v>
      </c>
      <c r="B2770" t="s">
        <v>51</v>
      </c>
      <c r="C2770" t="s">
        <v>39</v>
      </c>
      <c r="D2770" t="s">
        <v>40</v>
      </c>
      <c r="E2770" s="103">
        <v>0</v>
      </c>
      <c r="F2770" s="103">
        <v>680752</v>
      </c>
      <c r="G2770" s="103">
        <v>10</v>
      </c>
      <c r="H2770" t="s">
        <v>54</v>
      </c>
      <c r="I2770" s="103"/>
    </row>
    <row r="2771" spans="1:9" x14ac:dyDescent="0.35">
      <c r="A2771" t="s">
        <v>6075</v>
      </c>
      <c r="B2771" t="s">
        <v>51</v>
      </c>
      <c r="C2771" t="s">
        <v>39</v>
      </c>
      <c r="D2771" t="s">
        <v>5070</v>
      </c>
      <c r="E2771" s="103">
        <v>0</v>
      </c>
      <c r="F2771" s="103">
        <v>680752</v>
      </c>
      <c r="G2771" s="103">
        <v>10</v>
      </c>
      <c r="H2771" t="s">
        <v>54</v>
      </c>
      <c r="I2771" s="103"/>
    </row>
    <row r="2772" spans="1:9" x14ac:dyDescent="0.35">
      <c r="A2772" t="s">
        <v>6076</v>
      </c>
      <c r="B2772" t="s">
        <v>51</v>
      </c>
      <c r="C2772" t="s">
        <v>39</v>
      </c>
      <c r="D2772" t="s">
        <v>5071</v>
      </c>
      <c r="E2772" s="103">
        <v>0</v>
      </c>
      <c r="F2772" s="103">
        <v>680752</v>
      </c>
      <c r="G2772" s="103">
        <v>10</v>
      </c>
      <c r="H2772" t="s">
        <v>54</v>
      </c>
      <c r="I2772" s="103"/>
    </row>
    <row r="2773" spans="1:9" x14ac:dyDescent="0.35">
      <c r="A2773" t="s">
        <v>6077</v>
      </c>
      <c r="B2773" t="s">
        <v>51</v>
      </c>
      <c r="C2773" t="s">
        <v>39</v>
      </c>
      <c r="D2773" t="s">
        <v>5072</v>
      </c>
      <c r="E2773" s="103">
        <v>0</v>
      </c>
      <c r="F2773" s="103">
        <v>680752</v>
      </c>
      <c r="G2773" s="103">
        <v>10</v>
      </c>
      <c r="H2773" t="s">
        <v>54</v>
      </c>
      <c r="I2773" s="103"/>
    </row>
    <row r="2774" spans="1:9" x14ac:dyDescent="0.35">
      <c r="A2774" t="s">
        <v>1202</v>
      </c>
      <c r="B2774" t="s">
        <v>51</v>
      </c>
      <c r="C2774" t="s">
        <v>39</v>
      </c>
      <c r="D2774" t="s">
        <v>42</v>
      </c>
      <c r="E2774" s="103">
        <v>0</v>
      </c>
      <c r="F2774" s="103">
        <v>680752</v>
      </c>
      <c r="G2774" s="103">
        <v>10</v>
      </c>
      <c r="H2774" t="s">
        <v>54</v>
      </c>
      <c r="I2774" s="103"/>
    </row>
    <row r="2775" spans="1:9" x14ac:dyDescent="0.35">
      <c r="A2775" t="s">
        <v>2091</v>
      </c>
      <c r="B2775" t="s">
        <v>51</v>
      </c>
      <c r="C2775" t="s">
        <v>39</v>
      </c>
      <c r="D2775" t="s">
        <v>1767</v>
      </c>
      <c r="E2775" s="103">
        <v>0</v>
      </c>
      <c r="F2775" s="103">
        <v>680752</v>
      </c>
      <c r="G2775" s="103">
        <v>10</v>
      </c>
      <c r="H2775" t="s">
        <v>54</v>
      </c>
      <c r="I2775" s="103"/>
    </row>
    <row r="2776" spans="1:9" x14ac:dyDescent="0.35">
      <c r="A2776" t="s">
        <v>2092</v>
      </c>
      <c r="B2776" t="s">
        <v>51</v>
      </c>
      <c r="C2776" t="s">
        <v>39</v>
      </c>
      <c r="D2776" t="s">
        <v>1768</v>
      </c>
      <c r="E2776" s="103">
        <v>0</v>
      </c>
      <c r="F2776" s="103">
        <v>680752</v>
      </c>
      <c r="G2776" s="103">
        <v>10</v>
      </c>
      <c r="H2776" t="s">
        <v>54</v>
      </c>
      <c r="I2776" s="103"/>
    </row>
    <row r="2777" spans="1:9" x14ac:dyDescent="0.35">
      <c r="A2777" t="s">
        <v>1203</v>
      </c>
      <c r="B2777" t="s">
        <v>51</v>
      </c>
      <c r="C2777" t="s">
        <v>39</v>
      </c>
      <c r="D2777" t="s">
        <v>340</v>
      </c>
      <c r="E2777" s="103">
        <v>0</v>
      </c>
      <c r="F2777" s="103">
        <v>680752</v>
      </c>
      <c r="G2777" s="103">
        <v>10</v>
      </c>
      <c r="H2777" t="s">
        <v>54</v>
      </c>
      <c r="I2777" s="103"/>
    </row>
    <row r="2778" spans="1:9" x14ac:dyDescent="0.35">
      <c r="A2778" t="s">
        <v>1204</v>
      </c>
      <c r="B2778" t="s">
        <v>51</v>
      </c>
      <c r="C2778" t="s">
        <v>39</v>
      </c>
      <c r="D2778" t="s">
        <v>777</v>
      </c>
      <c r="E2778" s="103">
        <v>0</v>
      </c>
      <c r="F2778" s="103">
        <v>680752</v>
      </c>
      <c r="G2778" s="103">
        <v>10</v>
      </c>
      <c r="H2778" t="s">
        <v>54</v>
      </c>
      <c r="I2778" s="103"/>
    </row>
    <row r="2779" spans="1:9" x14ac:dyDescent="0.35">
      <c r="A2779" t="s">
        <v>1205</v>
      </c>
      <c r="B2779" t="s">
        <v>51</v>
      </c>
      <c r="C2779" t="s">
        <v>39</v>
      </c>
      <c r="D2779" t="s">
        <v>776</v>
      </c>
      <c r="E2779" s="103">
        <v>0</v>
      </c>
      <c r="F2779" s="103">
        <v>680752</v>
      </c>
      <c r="G2779" s="103">
        <v>10</v>
      </c>
      <c r="H2779" t="s">
        <v>54</v>
      </c>
      <c r="I2779" s="103"/>
    </row>
    <row r="2780" spans="1:9" x14ac:dyDescent="0.35">
      <c r="A2780" t="s">
        <v>2787</v>
      </c>
      <c r="B2780" t="s">
        <v>51</v>
      </c>
      <c r="C2780" t="s">
        <v>2588</v>
      </c>
      <c r="D2780" t="s">
        <v>40</v>
      </c>
      <c r="E2780" s="103">
        <v>5.3879125622107528E-5</v>
      </c>
      <c r="F2780" s="103">
        <v>680752</v>
      </c>
      <c r="G2780" s="103">
        <v>10</v>
      </c>
      <c r="H2780" t="s">
        <v>54</v>
      </c>
      <c r="I2780" s="103"/>
    </row>
    <row r="2781" spans="1:9" x14ac:dyDescent="0.35">
      <c r="A2781" t="s">
        <v>6078</v>
      </c>
      <c r="B2781" t="s">
        <v>51</v>
      </c>
      <c r="C2781" t="s">
        <v>2588</v>
      </c>
      <c r="D2781" t="s">
        <v>5070</v>
      </c>
      <c r="E2781" s="103">
        <v>5.7545568478565923E-5</v>
      </c>
      <c r="F2781" s="103">
        <v>680752</v>
      </c>
      <c r="G2781" s="103">
        <v>10</v>
      </c>
      <c r="H2781" t="s">
        <v>54</v>
      </c>
      <c r="I2781" s="103"/>
    </row>
    <row r="2782" spans="1:9" x14ac:dyDescent="0.35">
      <c r="A2782" t="s">
        <v>6079</v>
      </c>
      <c r="B2782" t="s">
        <v>51</v>
      </c>
      <c r="C2782" t="s">
        <v>2588</v>
      </c>
      <c r="D2782" t="s">
        <v>5071</v>
      </c>
      <c r="E2782" s="103">
        <v>5.3967044811333552E-5</v>
      </c>
      <c r="F2782" s="103">
        <v>680752</v>
      </c>
      <c r="G2782" s="103">
        <v>10</v>
      </c>
      <c r="H2782" t="s">
        <v>54</v>
      </c>
      <c r="I2782" s="103"/>
    </row>
    <row r="2783" spans="1:9" x14ac:dyDescent="0.35">
      <c r="A2783" t="s">
        <v>6080</v>
      </c>
      <c r="B2783" t="s">
        <v>51</v>
      </c>
      <c r="C2783" t="s">
        <v>2588</v>
      </c>
      <c r="D2783" t="s">
        <v>5072</v>
      </c>
      <c r="E2783" s="103">
        <v>5.6772909092705145E-5</v>
      </c>
      <c r="F2783" s="103">
        <v>680752</v>
      </c>
      <c r="G2783" s="103">
        <v>10</v>
      </c>
      <c r="H2783" t="s">
        <v>54</v>
      </c>
      <c r="I2783" s="103"/>
    </row>
    <row r="2784" spans="1:9" x14ac:dyDescent="0.35">
      <c r="A2784" t="s">
        <v>2788</v>
      </c>
      <c r="B2784" t="s">
        <v>51</v>
      </c>
      <c r="C2784" t="s">
        <v>2588</v>
      </c>
      <c r="D2784" t="s">
        <v>42</v>
      </c>
      <c r="E2784" s="103">
        <v>5.7235780891116564E-5</v>
      </c>
      <c r="F2784" s="103">
        <v>680752</v>
      </c>
      <c r="G2784" s="103">
        <v>10</v>
      </c>
      <c r="H2784" t="s">
        <v>54</v>
      </c>
      <c r="I2784" s="103"/>
    </row>
    <row r="2785" spans="1:9" x14ac:dyDescent="0.35">
      <c r="A2785" t="s">
        <v>2789</v>
      </c>
      <c r="B2785" t="s">
        <v>51</v>
      </c>
      <c r="C2785" t="s">
        <v>2588</v>
      </c>
      <c r="D2785" t="s">
        <v>1767</v>
      </c>
      <c r="E2785" s="103">
        <v>5.7064899739412106E-5</v>
      </c>
      <c r="F2785" s="103">
        <v>680752</v>
      </c>
      <c r="G2785" s="103">
        <v>10</v>
      </c>
      <c r="H2785" t="s">
        <v>54</v>
      </c>
      <c r="I2785" s="103"/>
    </row>
    <row r="2786" spans="1:9" x14ac:dyDescent="0.35">
      <c r="A2786" t="s">
        <v>2790</v>
      </c>
      <c r="B2786" t="s">
        <v>51</v>
      </c>
      <c r="C2786" t="s">
        <v>2588</v>
      </c>
      <c r="D2786" t="s">
        <v>1768</v>
      </c>
      <c r="E2786" s="103">
        <v>5.0681042054199564E-5</v>
      </c>
      <c r="F2786" s="103">
        <v>680752</v>
      </c>
      <c r="G2786" s="103">
        <v>10</v>
      </c>
      <c r="H2786" t="s">
        <v>54</v>
      </c>
      <c r="I2786" s="103"/>
    </row>
    <row r="2787" spans="1:9" x14ac:dyDescent="0.35">
      <c r="A2787" t="s">
        <v>2791</v>
      </c>
      <c r="B2787" t="s">
        <v>51</v>
      </c>
      <c r="C2787" t="s">
        <v>2588</v>
      </c>
      <c r="D2787" t="s">
        <v>340</v>
      </c>
      <c r="E2787" s="103">
        <v>5.5048491144383788E-5</v>
      </c>
      <c r="F2787" s="103">
        <v>680752</v>
      </c>
      <c r="G2787" s="103">
        <v>10</v>
      </c>
      <c r="H2787" t="s">
        <v>54</v>
      </c>
      <c r="I2787" s="103"/>
    </row>
    <row r="2788" spans="1:9" x14ac:dyDescent="0.35">
      <c r="A2788" t="s">
        <v>2792</v>
      </c>
      <c r="B2788" t="s">
        <v>51</v>
      </c>
      <c r="C2788" t="s">
        <v>2588</v>
      </c>
      <c r="D2788" t="s">
        <v>777</v>
      </c>
      <c r="E2788" s="103">
        <v>3.9019494664517388E-4</v>
      </c>
      <c r="F2788" s="103">
        <v>680752</v>
      </c>
      <c r="G2788" s="103">
        <v>10</v>
      </c>
      <c r="H2788" t="s">
        <v>54</v>
      </c>
      <c r="I2788" s="103"/>
    </row>
    <row r="2789" spans="1:9" x14ac:dyDescent="0.35">
      <c r="A2789" t="s">
        <v>2793</v>
      </c>
      <c r="B2789" t="s">
        <v>51</v>
      </c>
      <c r="C2789" t="s">
        <v>2588</v>
      </c>
      <c r="D2789" t="s">
        <v>776</v>
      </c>
      <c r="E2789" s="103">
        <v>9.8926774560962856E-4</v>
      </c>
      <c r="F2789" s="103">
        <v>680752</v>
      </c>
      <c r="G2789" s="103">
        <v>10</v>
      </c>
      <c r="H2789" t="s">
        <v>54</v>
      </c>
      <c r="I2789" s="103"/>
    </row>
    <row r="2790" spans="1:9" x14ac:dyDescent="0.35">
      <c r="A2790" t="s">
        <v>2794</v>
      </c>
      <c r="B2790" t="s">
        <v>51</v>
      </c>
      <c r="C2790" t="s">
        <v>2589</v>
      </c>
      <c r="D2790" t="s">
        <v>40</v>
      </c>
      <c r="E2790" s="103">
        <v>7.0391828898037792E-4</v>
      </c>
      <c r="F2790" s="103">
        <v>680752</v>
      </c>
      <c r="G2790" s="103">
        <v>10</v>
      </c>
      <c r="H2790" t="s">
        <v>54</v>
      </c>
      <c r="I2790" s="103"/>
    </row>
    <row r="2791" spans="1:9" x14ac:dyDescent="0.35">
      <c r="A2791" t="s">
        <v>6081</v>
      </c>
      <c r="B2791" t="s">
        <v>51</v>
      </c>
      <c r="C2791" t="s">
        <v>2589</v>
      </c>
      <c r="D2791" t="s">
        <v>5070</v>
      </c>
      <c r="E2791" s="103">
        <v>7.6502909014391845E-4</v>
      </c>
      <c r="F2791" s="103">
        <v>680752</v>
      </c>
      <c r="G2791" s="103">
        <v>10</v>
      </c>
      <c r="H2791" t="s">
        <v>54</v>
      </c>
      <c r="I2791" s="103"/>
    </row>
    <row r="2792" spans="1:9" x14ac:dyDescent="0.35">
      <c r="A2792" t="s">
        <v>6082</v>
      </c>
      <c r="B2792" t="s">
        <v>51</v>
      </c>
      <c r="C2792" t="s">
        <v>2589</v>
      </c>
      <c r="D2792" t="s">
        <v>5071</v>
      </c>
      <c r="E2792" s="103">
        <v>7.0443793602583597E-4</v>
      </c>
      <c r="F2792" s="103">
        <v>680752</v>
      </c>
      <c r="G2792" s="103">
        <v>10</v>
      </c>
      <c r="H2792" t="s">
        <v>54</v>
      </c>
      <c r="I2792" s="103"/>
    </row>
    <row r="2793" spans="1:9" x14ac:dyDescent="0.35">
      <c r="A2793" t="s">
        <v>6083</v>
      </c>
      <c r="B2793" t="s">
        <v>51</v>
      </c>
      <c r="C2793" t="s">
        <v>2589</v>
      </c>
      <c r="D2793" t="s">
        <v>5072</v>
      </c>
      <c r="E2793" s="103">
        <v>7.4442813640351435E-4</v>
      </c>
      <c r="F2793" s="103">
        <v>680752</v>
      </c>
      <c r="G2793" s="103">
        <v>10</v>
      </c>
      <c r="H2793" t="s">
        <v>54</v>
      </c>
      <c r="I2793" s="103"/>
    </row>
    <row r="2794" spans="1:9" x14ac:dyDescent="0.35">
      <c r="A2794" t="s">
        <v>2795</v>
      </c>
      <c r="B2794" t="s">
        <v>51</v>
      </c>
      <c r="C2794" t="s">
        <v>2589</v>
      </c>
      <c r="D2794" t="s">
        <v>42</v>
      </c>
      <c r="E2794" s="103">
        <v>2.1405317013404195E-3</v>
      </c>
      <c r="F2794" s="103">
        <v>680752</v>
      </c>
      <c r="G2794" s="103">
        <v>10</v>
      </c>
      <c r="H2794" t="s">
        <v>54</v>
      </c>
      <c r="I2794" s="103"/>
    </row>
    <row r="2795" spans="1:9" x14ac:dyDescent="0.35">
      <c r="A2795" t="s">
        <v>2796</v>
      </c>
      <c r="B2795" t="s">
        <v>51</v>
      </c>
      <c r="C2795" t="s">
        <v>2589</v>
      </c>
      <c r="D2795" t="s">
        <v>1767</v>
      </c>
      <c r="E2795" s="103">
        <v>2.3229429816615499E-3</v>
      </c>
      <c r="F2795" s="103">
        <v>680752</v>
      </c>
      <c r="G2795" s="103">
        <v>10</v>
      </c>
      <c r="H2795" t="s">
        <v>54</v>
      </c>
      <c r="I2795" s="103"/>
    </row>
    <row r="2796" spans="1:9" x14ac:dyDescent="0.35">
      <c r="A2796" t="s">
        <v>2797</v>
      </c>
      <c r="B2796" t="s">
        <v>51</v>
      </c>
      <c r="C2796" t="s">
        <v>2589</v>
      </c>
      <c r="D2796" t="s">
        <v>1768</v>
      </c>
      <c r="E2796" s="103">
        <v>1.4915626059670026E-3</v>
      </c>
      <c r="F2796" s="103">
        <v>680752</v>
      </c>
      <c r="G2796" s="103">
        <v>10</v>
      </c>
      <c r="H2796" t="s">
        <v>54</v>
      </c>
      <c r="I2796" s="103"/>
    </row>
    <row r="2797" spans="1:9" x14ac:dyDescent="0.35">
      <c r="A2797" t="s">
        <v>2798</v>
      </c>
      <c r="B2797" t="s">
        <v>51</v>
      </c>
      <c r="C2797" t="s">
        <v>2589</v>
      </c>
      <c r="D2797" t="s">
        <v>340</v>
      </c>
      <c r="E2797" s="103">
        <v>7.3915341821735028E-4</v>
      </c>
      <c r="F2797" s="103">
        <v>680752</v>
      </c>
      <c r="G2797" s="103">
        <v>10</v>
      </c>
      <c r="H2797" t="s">
        <v>54</v>
      </c>
      <c r="I2797" s="103"/>
    </row>
    <row r="2798" spans="1:9" x14ac:dyDescent="0.35">
      <c r="A2798" t="s">
        <v>2799</v>
      </c>
      <c r="B2798" t="s">
        <v>51</v>
      </c>
      <c r="C2798" t="s">
        <v>2589</v>
      </c>
      <c r="D2798" t="s">
        <v>777</v>
      </c>
      <c r="E2798" s="103">
        <v>4.146273147672898E-3</v>
      </c>
      <c r="F2798" s="103">
        <v>680752</v>
      </c>
      <c r="G2798" s="103">
        <v>10</v>
      </c>
      <c r="H2798" t="s">
        <v>54</v>
      </c>
      <c r="I2798" s="103"/>
    </row>
    <row r="2799" spans="1:9" x14ac:dyDescent="0.35">
      <c r="A2799" t="s">
        <v>2800</v>
      </c>
      <c r="B2799" t="s">
        <v>51</v>
      </c>
      <c r="C2799" t="s">
        <v>2589</v>
      </c>
      <c r="D2799" t="s">
        <v>776</v>
      </c>
      <c r="E2799" s="103">
        <v>1.1120640934203722E-2</v>
      </c>
      <c r="F2799" s="103">
        <v>680752</v>
      </c>
      <c r="G2799" s="103">
        <v>10</v>
      </c>
      <c r="H2799" t="s">
        <v>54</v>
      </c>
      <c r="I2799" s="103"/>
    </row>
    <row r="2800" spans="1:9" x14ac:dyDescent="0.35">
      <c r="A2800" t="s">
        <v>2780</v>
      </c>
      <c r="B2800" t="s">
        <v>51</v>
      </c>
      <c r="C2800" t="s">
        <v>2590</v>
      </c>
      <c r="D2800" t="s">
        <v>40</v>
      </c>
      <c r="E2800" s="103">
        <v>0</v>
      </c>
      <c r="F2800" s="103">
        <v>680752</v>
      </c>
      <c r="G2800" s="103">
        <v>10</v>
      </c>
      <c r="H2800" t="s">
        <v>54</v>
      </c>
      <c r="I2800" s="103"/>
    </row>
    <row r="2801" spans="1:9" x14ac:dyDescent="0.35">
      <c r="A2801" t="s">
        <v>6084</v>
      </c>
      <c r="B2801" t="s">
        <v>51</v>
      </c>
      <c r="C2801" t="s">
        <v>2590</v>
      </c>
      <c r="D2801" t="s">
        <v>5070</v>
      </c>
      <c r="E2801" s="103">
        <v>0</v>
      </c>
      <c r="F2801" s="103">
        <v>680752</v>
      </c>
      <c r="G2801" s="103">
        <v>10</v>
      </c>
      <c r="H2801" t="s">
        <v>54</v>
      </c>
      <c r="I2801" s="103"/>
    </row>
    <row r="2802" spans="1:9" x14ac:dyDescent="0.35">
      <c r="A2802" t="s">
        <v>6085</v>
      </c>
      <c r="B2802" t="s">
        <v>51</v>
      </c>
      <c r="C2802" t="s">
        <v>2590</v>
      </c>
      <c r="D2802" t="s">
        <v>5071</v>
      </c>
      <c r="E2802" s="103">
        <v>0</v>
      </c>
      <c r="F2802" s="103">
        <v>680752</v>
      </c>
      <c r="G2802" s="103">
        <v>10</v>
      </c>
      <c r="H2802" t="s">
        <v>54</v>
      </c>
      <c r="I2802" s="103"/>
    </row>
    <row r="2803" spans="1:9" x14ac:dyDescent="0.35">
      <c r="A2803" t="s">
        <v>6086</v>
      </c>
      <c r="B2803" t="s">
        <v>51</v>
      </c>
      <c r="C2803" t="s">
        <v>2590</v>
      </c>
      <c r="D2803" t="s">
        <v>5072</v>
      </c>
      <c r="E2803" s="103">
        <v>0</v>
      </c>
      <c r="F2803" s="103">
        <v>680752</v>
      </c>
      <c r="G2803" s="103">
        <v>10</v>
      </c>
      <c r="H2803" t="s">
        <v>54</v>
      </c>
      <c r="I2803" s="103"/>
    </row>
    <row r="2804" spans="1:9" x14ac:dyDescent="0.35">
      <c r="A2804" t="s">
        <v>2781</v>
      </c>
      <c r="B2804" t="s">
        <v>51</v>
      </c>
      <c r="C2804" t="s">
        <v>2590</v>
      </c>
      <c r="D2804" t="s">
        <v>42</v>
      </c>
      <c r="E2804" s="103">
        <v>0</v>
      </c>
      <c r="F2804" s="103">
        <v>680752</v>
      </c>
      <c r="G2804" s="103">
        <v>10</v>
      </c>
      <c r="H2804" t="s">
        <v>54</v>
      </c>
      <c r="I2804" s="103"/>
    </row>
    <row r="2805" spans="1:9" x14ac:dyDescent="0.35">
      <c r="A2805" t="s">
        <v>2782</v>
      </c>
      <c r="B2805" t="s">
        <v>51</v>
      </c>
      <c r="C2805" t="s">
        <v>2590</v>
      </c>
      <c r="D2805" t="s">
        <v>1767</v>
      </c>
      <c r="E2805" s="103">
        <v>0</v>
      </c>
      <c r="F2805" s="103">
        <v>680752</v>
      </c>
      <c r="G2805" s="103">
        <v>10</v>
      </c>
      <c r="H2805" t="s">
        <v>54</v>
      </c>
      <c r="I2805" s="103"/>
    </row>
    <row r="2806" spans="1:9" x14ac:dyDescent="0.35">
      <c r="A2806" t="s">
        <v>2783</v>
      </c>
      <c r="B2806" t="s">
        <v>51</v>
      </c>
      <c r="C2806" t="s">
        <v>2590</v>
      </c>
      <c r="D2806" t="s">
        <v>1768</v>
      </c>
      <c r="E2806" s="103">
        <v>0</v>
      </c>
      <c r="F2806" s="103">
        <v>680752</v>
      </c>
      <c r="G2806" s="103">
        <v>10</v>
      </c>
      <c r="H2806" t="s">
        <v>54</v>
      </c>
      <c r="I2806" s="103"/>
    </row>
    <row r="2807" spans="1:9" x14ac:dyDescent="0.35">
      <c r="A2807" t="s">
        <v>2784</v>
      </c>
      <c r="B2807" t="s">
        <v>51</v>
      </c>
      <c r="C2807" t="s">
        <v>2590</v>
      </c>
      <c r="D2807" t="s">
        <v>340</v>
      </c>
      <c r="E2807" s="103">
        <v>0</v>
      </c>
      <c r="F2807" s="103">
        <v>680752</v>
      </c>
      <c r="G2807" s="103">
        <v>10</v>
      </c>
      <c r="H2807" t="s">
        <v>54</v>
      </c>
      <c r="I2807" s="103"/>
    </row>
    <row r="2808" spans="1:9" x14ac:dyDescent="0.35">
      <c r="A2808" t="s">
        <v>2785</v>
      </c>
      <c r="B2808" t="s">
        <v>51</v>
      </c>
      <c r="C2808" t="s">
        <v>2590</v>
      </c>
      <c r="D2808" t="s">
        <v>777</v>
      </c>
      <c r="E2808" s="103">
        <v>0</v>
      </c>
      <c r="F2808" s="103">
        <v>680752</v>
      </c>
      <c r="G2808" s="103">
        <v>10</v>
      </c>
      <c r="H2808" t="s">
        <v>54</v>
      </c>
      <c r="I2808" s="103"/>
    </row>
    <row r="2809" spans="1:9" x14ac:dyDescent="0.35">
      <c r="A2809" t="s">
        <v>2786</v>
      </c>
      <c r="B2809" t="s">
        <v>51</v>
      </c>
      <c r="C2809" t="s">
        <v>2590</v>
      </c>
      <c r="D2809" t="s">
        <v>776</v>
      </c>
      <c r="E2809" s="103">
        <v>0</v>
      </c>
      <c r="F2809" s="103">
        <v>680752</v>
      </c>
      <c r="G2809" s="103">
        <v>10</v>
      </c>
      <c r="H2809" t="s">
        <v>54</v>
      </c>
      <c r="I2809" s="103"/>
    </row>
    <row r="2810" spans="1:9" x14ac:dyDescent="0.35">
      <c r="A2810" t="s">
        <v>3561</v>
      </c>
      <c r="B2810" t="s">
        <v>51</v>
      </c>
      <c r="C2810" t="s">
        <v>3119</v>
      </c>
      <c r="D2810" t="s">
        <v>40</v>
      </c>
      <c r="E2810" s="103">
        <v>0</v>
      </c>
      <c r="F2810" s="103">
        <v>680752</v>
      </c>
      <c r="G2810" s="103">
        <v>10</v>
      </c>
      <c r="H2810" t="s">
        <v>54</v>
      </c>
      <c r="I2810" s="103"/>
    </row>
    <row r="2811" spans="1:9" x14ac:dyDescent="0.35">
      <c r="A2811" t="s">
        <v>6090</v>
      </c>
      <c r="B2811" t="s">
        <v>51</v>
      </c>
      <c r="C2811" t="s">
        <v>3119</v>
      </c>
      <c r="D2811" t="s">
        <v>5070</v>
      </c>
      <c r="E2811" s="103">
        <v>0</v>
      </c>
      <c r="F2811" s="103">
        <v>680752</v>
      </c>
      <c r="G2811" s="103">
        <v>10</v>
      </c>
      <c r="H2811" t="s">
        <v>54</v>
      </c>
      <c r="I2811" s="103"/>
    </row>
    <row r="2812" spans="1:9" x14ac:dyDescent="0.35">
      <c r="A2812" t="s">
        <v>6091</v>
      </c>
      <c r="B2812" t="s">
        <v>51</v>
      </c>
      <c r="C2812" t="s">
        <v>3119</v>
      </c>
      <c r="D2812" t="s">
        <v>5071</v>
      </c>
      <c r="E2812" s="103">
        <v>0</v>
      </c>
      <c r="F2812" s="103">
        <v>680752</v>
      </c>
      <c r="G2812" s="103">
        <v>10</v>
      </c>
      <c r="H2812" t="s">
        <v>54</v>
      </c>
      <c r="I2812" s="103"/>
    </row>
    <row r="2813" spans="1:9" x14ac:dyDescent="0.35">
      <c r="A2813" t="s">
        <v>6092</v>
      </c>
      <c r="B2813" t="s">
        <v>51</v>
      </c>
      <c r="C2813" t="s">
        <v>3119</v>
      </c>
      <c r="D2813" t="s">
        <v>5072</v>
      </c>
      <c r="E2813" s="103">
        <v>0</v>
      </c>
      <c r="F2813" s="103">
        <v>680752</v>
      </c>
      <c r="G2813" s="103">
        <v>10</v>
      </c>
      <c r="H2813" t="s">
        <v>54</v>
      </c>
      <c r="I2813" s="103"/>
    </row>
    <row r="2814" spans="1:9" x14ac:dyDescent="0.35">
      <c r="A2814" t="s">
        <v>3562</v>
      </c>
      <c r="B2814" t="s">
        <v>51</v>
      </c>
      <c r="C2814" t="s">
        <v>3119</v>
      </c>
      <c r="D2814" t="s">
        <v>42</v>
      </c>
      <c r="E2814" s="103">
        <v>0</v>
      </c>
      <c r="F2814" s="103">
        <v>680752</v>
      </c>
      <c r="G2814" s="103">
        <v>10</v>
      </c>
      <c r="H2814" t="s">
        <v>54</v>
      </c>
      <c r="I2814" s="103"/>
    </row>
    <row r="2815" spans="1:9" x14ac:dyDescent="0.35">
      <c r="A2815" t="s">
        <v>3563</v>
      </c>
      <c r="B2815" t="s">
        <v>51</v>
      </c>
      <c r="C2815" t="s">
        <v>3119</v>
      </c>
      <c r="D2815" t="s">
        <v>1767</v>
      </c>
      <c r="E2815" s="103">
        <v>0</v>
      </c>
      <c r="F2815" s="103">
        <v>680752</v>
      </c>
      <c r="G2815" s="103">
        <v>10</v>
      </c>
      <c r="H2815" t="s">
        <v>54</v>
      </c>
      <c r="I2815" s="103"/>
    </row>
    <row r="2816" spans="1:9" x14ac:dyDescent="0.35">
      <c r="A2816" t="s">
        <v>3564</v>
      </c>
      <c r="B2816" t="s">
        <v>51</v>
      </c>
      <c r="C2816" t="s">
        <v>3119</v>
      </c>
      <c r="D2816" t="s">
        <v>1768</v>
      </c>
      <c r="E2816" s="103">
        <v>0</v>
      </c>
      <c r="F2816" s="103">
        <v>680752</v>
      </c>
      <c r="G2816" s="103">
        <v>10</v>
      </c>
      <c r="H2816" t="s">
        <v>54</v>
      </c>
      <c r="I2816" s="103"/>
    </row>
    <row r="2817" spans="1:9" x14ac:dyDescent="0.35">
      <c r="A2817" t="s">
        <v>3565</v>
      </c>
      <c r="B2817" t="s">
        <v>51</v>
      </c>
      <c r="C2817" t="s">
        <v>3119</v>
      </c>
      <c r="D2817" t="s">
        <v>340</v>
      </c>
      <c r="E2817" s="103">
        <v>0</v>
      </c>
      <c r="F2817" s="103">
        <v>680752</v>
      </c>
      <c r="G2817" s="103">
        <v>10</v>
      </c>
      <c r="H2817" t="s">
        <v>54</v>
      </c>
      <c r="I2817" s="103"/>
    </row>
    <row r="2818" spans="1:9" x14ac:dyDescent="0.35">
      <c r="A2818" t="s">
        <v>3566</v>
      </c>
      <c r="B2818" t="s">
        <v>51</v>
      </c>
      <c r="C2818" t="s">
        <v>3119</v>
      </c>
      <c r="D2818" t="s">
        <v>777</v>
      </c>
      <c r="E2818" s="103">
        <v>0</v>
      </c>
      <c r="F2818" s="103">
        <v>680752</v>
      </c>
      <c r="G2818" s="103">
        <v>10</v>
      </c>
      <c r="H2818" t="s">
        <v>54</v>
      </c>
      <c r="I2818" s="103"/>
    </row>
    <row r="2819" spans="1:9" x14ac:dyDescent="0.35">
      <c r="A2819" t="s">
        <v>3567</v>
      </c>
      <c r="B2819" t="s">
        <v>51</v>
      </c>
      <c r="C2819" t="s">
        <v>3119</v>
      </c>
      <c r="D2819" t="s">
        <v>776</v>
      </c>
      <c r="E2819" s="103">
        <v>0</v>
      </c>
      <c r="F2819" s="103">
        <v>680752</v>
      </c>
      <c r="G2819" s="103">
        <v>10</v>
      </c>
      <c r="H2819" t="s">
        <v>54</v>
      </c>
      <c r="I2819" s="103"/>
    </row>
    <row r="2820" spans="1:9" x14ac:dyDescent="0.35">
      <c r="A2820" t="s">
        <v>3568</v>
      </c>
      <c r="B2820" t="s">
        <v>51</v>
      </c>
      <c r="C2820" t="s">
        <v>3104</v>
      </c>
      <c r="D2820" t="s">
        <v>40</v>
      </c>
      <c r="E2820" s="103">
        <v>1.4010508682953393E-3</v>
      </c>
      <c r="F2820" s="103">
        <v>680752</v>
      </c>
      <c r="G2820" s="103">
        <v>10</v>
      </c>
      <c r="H2820" t="s">
        <v>54</v>
      </c>
      <c r="I2820" s="103"/>
    </row>
    <row r="2821" spans="1:9" x14ac:dyDescent="0.35">
      <c r="A2821" t="s">
        <v>6093</v>
      </c>
      <c r="B2821" t="s">
        <v>51</v>
      </c>
      <c r="C2821" t="s">
        <v>3104</v>
      </c>
      <c r="D2821" t="s">
        <v>5070</v>
      </c>
      <c r="E2821" s="103">
        <v>2.4761558195418071E-3</v>
      </c>
      <c r="F2821" s="103">
        <v>680752</v>
      </c>
      <c r="G2821" s="103">
        <v>10</v>
      </c>
      <c r="H2821" t="s">
        <v>54</v>
      </c>
      <c r="I2821" s="103"/>
    </row>
    <row r="2822" spans="1:9" x14ac:dyDescent="0.35">
      <c r="A2822" t="s">
        <v>6094</v>
      </c>
      <c r="B2822" t="s">
        <v>51</v>
      </c>
      <c r="C2822" t="s">
        <v>3104</v>
      </c>
      <c r="D2822" t="s">
        <v>5071</v>
      </c>
      <c r="E2822" s="103">
        <v>1.4063960392901251E-3</v>
      </c>
      <c r="F2822" s="103">
        <v>680752</v>
      </c>
      <c r="G2822" s="103">
        <v>10</v>
      </c>
      <c r="H2822" t="s">
        <v>54</v>
      </c>
      <c r="I2822" s="103"/>
    </row>
    <row r="2823" spans="1:9" x14ac:dyDescent="0.35">
      <c r="A2823" t="s">
        <v>6095</v>
      </c>
      <c r="B2823" t="s">
        <v>51</v>
      </c>
      <c r="C2823" t="s">
        <v>3104</v>
      </c>
      <c r="D2823" t="s">
        <v>5072</v>
      </c>
      <c r="E2823" s="103">
        <v>1.4690302834422448E-3</v>
      </c>
      <c r="F2823" s="103">
        <v>680752</v>
      </c>
      <c r="G2823" s="103">
        <v>10</v>
      </c>
      <c r="H2823" t="s">
        <v>54</v>
      </c>
      <c r="I2823" s="103"/>
    </row>
    <row r="2824" spans="1:9" x14ac:dyDescent="0.35">
      <c r="A2824" t="s">
        <v>3569</v>
      </c>
      <c r="B2824" t="s">
        <v>51</v>
      </c>
      <c r="C2824" t="s">
        <v>3104</v>
      </c>
      <c r="D2824" t="s">
        <v>42</v>
      </c>
      <c r="E2824" s="103">
        <v>5.1021762621671414E-2</v>
      </c>
      <c r="F2824" s="103">
        <v>680752</v>
      </c>
      <c r="G2824" s="103">
        <v>10</v>
      </c>
      <c r="H2824" t="s">
        <v>54</v>
      </c>
      <c r="I2824" s="103"/>
    </row>
    <row r="2825" spans="1:9" x14ac:dyDescent="0.35">
      <c r="A2825" t="s">
        <v>3570</v>
      </c>
      <c r="B2825" t="s">
        <v>51</v>
      </c>
      <c r="C2825" t="s">
        <v>3104</v>
      </c>
      <c r="D2825" t="s">
        <v>1767</v>
      </c>
      <c r="E2825" s="103">
        <v>5.0977691433055909E-2</v>
      </c>
      <c r="F2825" s="103">
        <v>680752</v>
      </c>
      <c r="G2825" s="103">
        <v>10</v>
      </c>
      <c r="H2825" t="s">
        <v>54</v>
      </c>
      <c r="I2825" s="103"/>
    </row>
    <row r="2826" spans="1:9" x14ac:dyDescent="0.35">
      <c r="A2826" t="s">
        <v>3571</v>
      </c>
      <c r="B2826" t="s">
        <v>51</v>
      </c>
      <c r="C2826" t="s">
        <v>3104</v>
      </c>
      <c r="D2826" t="s">
        <v>1768</v>
      </c>
      <c r="E2826" s="103">
        <v>1.7848864874666522E-3</v>
      </c>
      <c r="F2826" s="103">
        <v>680752</v>
      </c>
      <c r="G2826" s="103">
        <v>10</v>
      </c>
      <c r="H2826" t="s">
        <v>54</v>
      </c>
      <c r="I2826" s="103"/>
    </row>
    <row r="2827" spans="1:9" x14ac:dyDescent="0.35">
      <c r="A2827" t="s">
        <v>3572</v>
      </c>
      <c r="B2827" t="s">
        <v>51</v>
      </c>
      <c r="C2827" t="s">
        <v>3104</v>
      </c>
      <c r="D2827" t="s">
        <v>340</v>
      </c>
      <c r="E2827" s="103">
        <v>1.4598215243262381E-3</v>
      </c>
      <c r="F2827" s="103">
        <v>680752</v>
      </c>
      <c r="G2827" s="103">
        <v>10</v>
      </c>
      <c r="H2827" t="s">
        <v>54</v>
      </c>
      <c r="I2827" s="103"/>
    </row>
    <row r="2828" spans="1:9" x14ac:dyDescent="0.35">
      <c r="A2828" t="s">
        <v>3573</v>
      </c>
      <c r="B2828" t="s">
        <v>51</v>
      </c>
      <c r="C2828" t="s">
        <v>3104</v>
      </c>
      <c r="D2828" t="s">
        <v>777</v>
      </c>
      <c r="E2828" s="103">
        <v>1.1085926005332808E-2</v>
      </c>
      <c r="F2828" s="103">
        <v>680752</v>
      </c>
      <c r="G2828" s="103">
        <v>10</v>
      </c>
      <c r="H2828" t="s">
        <v>54</v>
      </c>
      <c r="I2828" s="103"/>
    </row>
    <row r="2829" spans="1:9" x14ac:dyDescent="0.35">
      <c r="A2829" t="s">
        <v>3574</v>
      </c>
      <c r="B2829" t="s">
        <v>51</v>
      </c>
      <c r="C2829" t="s">
        <v>3104</v>
      </c>
      <c r="D2829" t="s">
        <v>776</v>
      </c>
      <c r="E2829" s="103">
        <v>2.7317835259734909E-2</v>
      </c>
      <c r="F2829" s="103">
        <v>680752</v>
      </c>
      <c r="G2829" s="103">
        <v>10</v>
      </c>
      <c r="H2829" t="s">
        <v>54</v>
      </c>
      <c r="I2829" s="103"/>
    </row>
    <row r="2830" spans="1:9" x14ac:dyDescent="0.35">
      <c r="A2830" t="s">
        <v>3575</v>
      </c>
      <c r="B2830" t="s">
        <v>51</v>
      </c>
      <c r="C2830" t="s">
        <v>3106</v>
      </c>
      <c r="D2830" t="s">
        <v>40</v>
      </c>
      <c r="E2830" s="103">
        <v>9.989423972710498E-3</v>
      </c>
      <c r="F2830" s="103">
        <v>680752</v>
      </c>
      <c r="G2830" s="103">
        <v>10</v>
      </c>
      <c r="H2830" t="s">
        <v>54</v>
      </c>
      <c r="I2830" s="103"/>
    </row>
    <row r="2831" spans="1:9" x14ac:dyDescent="0.35">
      <c r="A2831" t="s">
        <v>6096</v>
      </c>
      <c r="B2831" t="s">
        <v>51</v>
      </c>
      <c r="C2831" t="s">
        <v>3106</v>
      </c>
      <c r="D2831" t="s">
        <v>5070</v>
      </c>
      <c r="E2831" s="103">
        <v>1.768907415604801E-2</v>
      </c>
      <c r="F2831" s="103">
        <v>680752</v>
      </c>
      <c r="G2831" s="103">
        <v>10</v>
      </c>
      <c r="H2831" t="s">
        <v>54</v>
      </c>
      <c r="I2831" s="103"/>
    </row>
    <row r="2832" spans="1:9" x14ac:dyDescent="0.35">
      <c r="A2832" t="s">
        <v>6097</v>
      </c>
      <c r="B2832" t="s">
        <v>51</v>
      </c>
      <c r="C2832" t="s">
        <v>3106</v>
      </c>
      <c r="D2832" t="s">
        <v>5071</v>
      </c>
      <c r="E2832" s="103">
        <v>9.9993834149689192E-3</v>
      </c>
      <c r="F2832" s="103">
        <v>680752</v>
      </c>
      <c r="G2832" s="103">
        <v>10</v>
      </c>
      <c r="H2832" t="s">
        <v>54</v>
      </c>
      <c r="I2832" s="103"/>
    </row>
    <row r="2833" spans="1:9" x14ac:dyDescent="0.35">
      <c r="A2833" t="s">
        <v>6098</v>
      </c>
      <c r="B2833" t="s">
        <v>51</v>
      </c>
      <c r="C2833" t="s">
        <v>3106</v>
      </c>
      <c r="D2833" t="s">
        <v>5072</v>
      </c>
      <c r="E2833" s="103">
        <v>1.0454442364269937E-2</v>
      </c>
      <c r="F2833" s="103">
        <v>680752</v>
      </c>
      <c r="G2833" s="103">
        <v>10</v>
      </c>
      <c r="H2833" t="s">
        <v>54</v>
      </c>
      <c r="I2833" s="103"/>
    </row>
    <row r="2834" spans="1:9" x14ac:dyDescent="0.35">
      <c r="A2834" t="s">
        <v>3576</v>
      </c>
      <c r="B2834" t="s">
        <v>51</v>
      </c>
      <c r="C2834" t="s">
        <v>3106</v>
      </c>
      <c r="D2834" t="s">
        <v>42</v>
      </c>
      <c r="E2834" s="103">
        <v>0.15166370959040762</v>
      </c>
      <c r="F2834" s="103">
        <v>680752</v>
      </c>
      <c r="G2834" s="103">
        <v>10</v>
      </c>
      <c r="H2834" t="s">
        <v>54</v>
      </c>
      <c r="I2834" s="103"/>
    </row>
    <row r="2835" spans="1:9" x14ac:dyDescent="0.35">
      <c r="A2835" t="s">
        <v>3577</v>
      </c>
      <c r="B2835" t="s">
        <v>51</v>
      </c>
      <c r="C2835" t="s">
        <v>3106</v>
      </c>
      <c r="D2835" t="s">
        <v>1767</v>
      </c>
      <c r="E2835" s="103">
        <v>0.1288700452478766</v>
      </c>
      <c r="F2835" s="103">
        <v>680752</v>
      </c>
      <c r="G2835" s="103">
        <v>10</v>
      </c>
      <c r="H2835" t="s">
        <v>54</v>
      </c>
      <c r="I2835" s="103"/>
    </row>
    <row r="2836" spans="1:9" x14ac:dyDescent="0.35">
      <c r="A2836" t="s">
        <v>3578</v>
      </c>
      <c r="B2836" t="s">
        <v>51</v>
      </c>
      <c r="C2836" t="s">
        <v>3106</v>
      </c>
      <c r="D2836" t="s">
        <v>1768</v>
      </c>
      <c r="E2836" s="103">
        <v>1.1218352532025093E-2</v>
      </c>
      <c r="F2836" s="103">
        <v>680752</v>
      </c>
      <c r="G2836" s="103">
        <v>10</v>
      </c>
      <c r="H2836" t="s">
        <v>54</v>
      </c>
      <c r="I2836" s="103"/>
    </row>
    <row r="2837" spans="1:9" x14ac:dyDescent="0.35">
      <c r="A2837" t="s">
        <v>3579</v>
      </c>
      <c r="B2837" t="s">
        <v>51</v>
      </c>
      <c r="C2837" t="s">
        <v>3106</v>
      </c>
      <c r="D2837" t="s">
        <v>340</v>
      </c>
      <c r="E2837" s="103">
        <v>1.0392207647097132E-2</v>
      </c>
      <c r="F2837" s="103">
        <v>680752</v>
      </c>
      <c r="G2837" s="103">
        <v>10</v>
      </c>
      <c r="H2837" t="s">
        <v>54</v>
      </c>
      <c r="I2837" s="103"/>
    </row>
    <row r="2838" spans="1:9" x14ac:dyDescent="0.35">
      <c r="A2838" t="s">
        <v>3580</v>
      </c>
      <c r="B2838" t="s">
        <v>51</v>
      </c>
      <c r="C2838" t="s">
        <v>3106</v>
      </c>
      <c r="D2838" t="s">
        <v>777</v>
      </c>
      <c r="E2838" s="103">
        <v>6.5950845450802278E-2</v>
      </c>
      <c r="F2838" s="103">
        <v>680752</v>
      </c>
      <c r="G2838" s="103">
        <v>10</v>
      </c>
      <c r="H2838" t="s">
        <v>54</v>
      </c>
      <c r="I2838" s="103"/>
    </row>
    <row r="2839" spans="1:9" x14ac:dyDescent="0.35">
      <c r="A2839" t="s">
        <v>3581</v>
      </c>
      <c r="B2839" t="s">
        <v>51</v>
      </c>
      <c r="C2839" t="s">
        <v>3106</v>
      </c>
      <c r="D2839" t="s">
        <v>776</v>
      </c>
      <c r="E2839" s="103">
        <v>0.16582321202275413</v>
      </c>
      <c r="F2839" s="103">
        <v>680752</v>
      </c>
      <c r="G2839" s="103">
        <v>10</v>
      </c>
      <c r="H2839" t="s">
        <v>54</v>
      </c>
      <c r="I2839" s="103"/>
    </row>
    <row r="2840" spans="1:9" x14ac:dyDescent="0.35">
      <c r="A2840" t="s">
        <v>3582</v>
      </c>
      <c r="B2840" t="s">
        <v>51</v>
      </c>
      <c r="C2840" t="s">
        <v>3108</v>
      </c>
      <c r="D2840" t="s">
        <v>40</v>
      </c>
      <c r="E2840" s="103">
        <v>7.0757895651912053E-3</v>
      </c>
      <c r="F2840" s="103">
        <v>680752</v>
      </c>
      <c r="G2840" s="103">
        <v>10</v>
      </c>
      <c r="H2840" t="s">
        <v>54</v>
      </c>
      <c r="I2840" s="103"/>
    </row>
    <row r="2841" spans="1:9" x14ac:dyDescent="0.35">
      <c r="A2841" t="s">
        <v>6099</v>
      </c>
      <c r="B2841" t="s">
        <v>51</v>
      </c>
      <c r="C2841" t="s">
        <v>3108</v>
      </c>
      <c r="D2841" t="s">
        <v>5070</v>
      </c>
      <c r="E2841" s="103">
        <v>1.2006112003318742E-2</v>
      </c>
      <c r="F2841" s="103">
        <v>680752</v>
      </c>
      <c r="G2841" s="103">
        <v>10</v>
      </c>
      <c r="H2841" t="s">
        <v>54</v>
      </c>
      <c r="I2841" s="103"/>
    </row>
    <row r="2842" spans="1:9" x14ac:dyDescent="0.35">
      <c r="A2842" t="s">
        <v>6100</v>
      </c>
      <c r="B2842" t="s">
        <v>51</v>
      </c>
      <c r="C2842" t="s">
        <v>3108</v>
      </c>
      <c r="D2842" t="s">
        <v>5071</v>
      </c>
      <c r="E2842" s="103">
        <v>7.0913563935728454E-3</v>
      </c>
      <c r="F2842" s="103">
        <v>680752</v>
      </c>
      <c r="G2842" s="103">
        <v>10</v>
      </c>
      <c r="H2842" t="s">
        <v>54</v>
      </c>
      <c r="I2842" s="103"/>
    </row>
    <row r="2843" spans="1:9" x14ac:dyDescent="0.35">
      <c r="A2843" t="s">
        <v>6101</v>
      </c>
      <c r="B2843" t="s">
        <v>51</v>
      </c>
      <c r="C2843" t="s">
        <v>3108</v>
      </c>
      <c r="D2843" t="s">
        <v>5072</v>
      </c>
      <c r="E2843" s="103">
        <v>7.3873292106815423E-3</v>
      </c>
      <c r="F2843" s="103">
        <v>680752</v>
      </c>
      <c r="G2843" s="103">
        <v>10</v>
      </c>
      <c r="H2843" t="s">
        <v>54</v>
      </c>
      <c r="I2843" s="103"/>
    </row>
    <row r="2844" spans="1:9" x14ac:dyDescent="0.35">
      <c r="A2844" t="s">
        <v>3583</v>
      </c>
      <c r="B2844" t="s">
        <v>51</v>
      </c>
      <c r="C2844" t="s">
        <v>3108</v>
      </c>
      <c r="D2844" t="s">
        <v>42</v>
      </c>
      <c r="E2844" s="103">
        <v>1.1858315570887776E-2</v>
      </c>
      <c r="F2844" s="103">
        <v>680752</v>
      </c>
      <c r="G2844" s="103">
        <v>10</v>
      </c>
      <c r="H2844" t="s">
        <v>54</v>
      </c>
      <c r="I2844" s="103"/>
    </row>
    <row r="2845" spans="1:9" x14ac:dyDescent="0.35">
      <c r="A2845" t="s">
        <v>3584</v>
      </c>
      <c r="B2845" t="s">
        <v>51</v>
      </c>
      <c r="C2845" t="s">
        <v>3108</v>
      </c>
      <c r="D2845" t="s">
        <v>1767</v>
      </c>
      <c r="E2845" s="103">
        <v>1.1833803222245177E-2</v>
      </c>
      <c r="F2845" s="103">
        <v>680752</v>
      </c>
      <c r="G2845" s="103">
        <v>10</v>
      </c>
      <c r="H2845" t="s">
        <v>54</v>
      </c>
      <c r="I2845" s="103"/>
    </row>
    <row r="2846" spans="1:9" x14ac:dyDescent="0.35">
      <c r="A2846" t="s">
        <v>3585</v>
      </c>
      <c r="B2846" t="s">
        <v>51</v>
      </c>
      <c r="C2846" t="s">
        <v>3108</v>
      </c>
      <c r="D2846" t="s">
        <v>1768</v>
      </c>
      <c r="E2846" s="103">
        <v>6.9648425764120541E-3</v>
      </c>
      <c r="F2846" s="103">
        <v>680752</v>
      </c>
      <c r="G2846" s="103">
        <v>10</v>
      </c>
      <c r="H2846" t="s">
        <v>54</v>
      </c>
      <c r="I2846" s="103"/>
    </row>
    <row r="2847" spans="1:9" x14ac:dyDescent="0.35">
      <c r="A2847" t="s">
        <v>3586</v>
      </c>
      <c r="B2847" t="s">
        <v>51</v>
      </c>
      <c r="C2847" t="s">
        <v>3108</v>
      </c>
      <c r="D2847" t="s">
        <v>340</v>
      </c>
      <c r="E2847" s="103">
        <v>7.2691883300560964E-3</v>
      </c>
      <c r="F2847" s="103">
        <v>680752</v>
      </c>
      <c r="G2847" s="103">
        <v>10</v>
      </c>
      <c r="H2847" t="s">
        <v>54</v>
      </c>
      <c r="I2847" s="103"/>
    </row>
    <row r="2848" spans="1:9" x14ac:dyDescent="0.35">
      <c r="A2848" t="s">
        <v>3587</v>
      </c>
      <c r="B2848" t="s">
        <v>51</v>
      </c>
      <c r="C2848" t="s">
        <v>3108</v>
      </c>
      <c r="D2848" t="s">
        <v>777</v>
      </c>
      <c r="E2848" s="103">
        <v>4.8836972507561666E-2</v>
      </c>
      <c r="F2848" s="103">
        <v>680752</v>
      </c>
      <c r="G2848" s="103">
        <v>10</v>
      </c>
      <c r="H2848" t="s">
        <v>54</v>
      </c>
      <c r="I2848" s="103"/>
    </row>
    <row r="2849" spans="1:9" x14ac:dyDescent="0.35">
      <c r="A2849" t="s">
        <v>3588</v>
      </c>
      <c r="B2849" t="s">
        <v>51</v>
      </c>
      <c r="C2849" t="s">
        <v>3108</v>
      </c>
      <c r="D2849" t="s">
        <v>776</v>
      </c>
      <c r="E2849" s="103">
        <v>0.12472055922302831</v>
      </c>
      <c r="F2849" s="103">
        <v>680752</v>
      </c>
      <c r="G2849" s="103">
        <v>10</v>
      </c>
      <c r="H2849" t="s">
        <v>54</v>
      </c>
      <c r="I2849" s="103"/>
    </row>
    <row r="2850" spans="1:9" x14ac:dyDescent="0.35">
      <c r="A2850" t="s">
        <v>1020</v>
      </c>
      <c r="B2850" t="s">
        <v>51</v>
      </c>
      <c r="C2850" t="s">
        <v>35</v>
      </c>
      <c r="D2850" t="s">
        <v>40</v>
      </c>
      <c r="E2850" s="103">
        <v>2.0064591944742548E-3</v>
      </c>
      <c r="F2850" s="103">
        <v>680752</v>
      </c>
      <c r="G2850" s="103">
        <v>10</v>
      </c>
      <c r="H2850" t="s">
        <v>54</v>
      </c>
      <c r="I2850" s="103"/>
    </row>
    <row r="2851" spans="1:9" x14ac:dyDescent="0.35">
      <c r="A2851" t="s">
        <v>6087</v>
      </c>
      <c r="B2851" t="s">
        <v>51</v>
      </c>
      <c r="C2851" t="s">
        <v>35</v>
      </c>
      <c r="D2851" t="s">
        <v>5070</v>
      </c>
      <c r="E2851" s="103">
        <v>1.7949566478069275E-2</v>
      </c>
      <c r="F2851" s="103">
        <v>680752</v>
      </c>
      <c r="G2851" s="103">
        <v>10</v>
      </c>
      <c r="H2851" t="s">
        <v>54</v>
      </c>
      <c r="I2851" s="103"/>
    </row>
    <row r="2852" spans="1:9" x14ac:dyDescent="0.35">
      <c r="A2852" t="s">
        <v>6088</v>
      </c>
      <c r="B2852" t="s">
        <v>51</v>
      </c>
      <c r="C2852" t="s">
        <v>35</v>
      </c>
      <c r="D2852" t="s">
        <v>5071</v>
      </c>
      <c r="E2852" s="103">
        <v>2.0813321768227552E-3</v>
      </c>
      <c r="F2852" s="103">
        <v>680752</v>
      </c>
      <c r="G2852" s="103">
        <v>10</v>
      </c>
      <c r="H2852" t="s">
        <v>54</v>
      </c>
      <c r="I2852" s="103"/>
    </row>
    <row r="2853" spans="1:9" x14ac:dyDescent="0.35">
      <c r="A2853" t="s">
        <v>6089</v>
      </c>
      <c r="B2853" t="s">
        <v>51</v>
      </c>
      <c r="C2853" t="s">
        <v>35</v>
      </c>
      <c r="D2853" t="s">
        <v>5072</v>
      </c>
      <c r="E2853" s="103">
        <v>2.1343734354719512E-3</v>
      </c>
      <c r="F2853" s="103">
        <v>680752</v>
      </c>
      <c r="G2853" s="103">
        <v>10</v>
      </c>
      <c r="H2853" t="s">
        <v>54</v>
      </c>
      <c r="I2853" s="103"/>
    </row>
    <row r="2854" spans="1:9" x14ac:dyDescent="0.35">
      <c r="A2854" t="s">
        <v>1018</v>
      </c>
      <c r="B2854" t="s">
        <v>51</v>
      </c>
      <c r="C2854" t="s">
        <v>35</v>
      </c>
      <c r="D2854" t="s">
        <v>42</v>
      </c>
      <c r="E2854" s="103">
        <v>0.43857756364710249</v>
      </c>
      <c r="F2854" s="103">
        <v>680752</v>
      </c>
      <c r="G2854" s="103">
        <v>10</v>
      </c>
      <c r="H2854" t="s">
        <v>54</v>
      </c>
      <c r="I2854" s="103"/>
    </row>
    <row r="2855" spans="1:9" x14ac:dyDescent="0.35">
      <c r="A2855" t="s">
        <v>2113</v>
      </c>
      <c r="B2855" t="s">
        <v>51</v>
      </c>
      <c r="C2855" t="s">
        <v>35</v>
      </c>
      <c r="D2855" t="s">
        <v>1767</v>
      </c>
      <c r="E2855" s="103">
        <v>0.39008532532721313</v>
      </c>
      <c r="F2855" s="103">
        <v>680752</v>
      </c>
      <c r="G2855" s="103">
        <v>10</v>
      </c>
      <c r="H2855" t="s">
        <v>54</v>
      </c>
      <c r="I2855" s="103"/>
    </row>
    <row r="2856" spans="1:9" x14ac:dyDescent="0.35">
      <c r="A2856" t="s">
        <v>2114</v>
      </c>
      <c r="B2856" t="s">
        <v>51</v>
      </c>
      <c r="C2856" t="s">
        <v>35</v>
      </c>
      <c r="D2856" t="s">
        <v>1768</v>
      </c>
      <c r="E2856" s="103">
        <v>5.3991263710096882E-2</v>
      </c>
      <c r="F2856" s="103">
        <v>680752</v>
      </c>
      <c r="G2856" s="103">
        <v>10</v>
      </c>
      <c r="H2856" t="s">
        <v>54</v>
      </c>
      <c r="I2856" s="103"/>
    </row>
    <row r="2857" spans="1:9" x14ac:dyDescent="0.35">
      <c r="A2857" t="s">
        <v>1019</v>
      </c>
      <c r="B2857" t="s">
        <v>51</v>
      </c>
      <c r="C2857" t="s">
        <v>35</v>
      </c>
      <c r="D2857" t="s">
        <v>340</v>
      </c>
      <c r="E2857" s="103">
        <v>2.0565947197744672E-3</v>
      </c>
      <c r="F2857" s="103">
        <v>680752</v>
      </c>
      <c r="G2857" s="103">
        <v>10</v>
      </c>
      <c r="H2857" t="s">
        <v>54</v>
      </c>
      <c r="I2857" s="103"/>
    </row>
    <row r="2858" spans="1:9" x14ac:dyDescent="0.35">
      <c r="A2858" t="s">
        <v>756</v>
      </c>
      <c r="B2858" t="s">
        <v>51</v>
      </c>
      <c r="C2858" t="s">
        <v>35</v>
      </c>
      <c r="D2858" t="s">
        <v>777</v>
      </c>
      <c r="E2858" s="103">
        <v>5.5483029603993532E-2</v>
      </c>
      <c r="F2858" s="103">
        <v>680752</v>
      </c>
      <c r="G2858" s="103">
        <v>10</v>
      </c>
      <c r="H2858" t="s">
        <v>54</v>
      </c>
      <c r="I2858" s="103"/>
    </row>
    <row r="2859" spans="1:9" x14ac:dyDescent="0.35">
      <c r="A2859" t="s">
        <v>757</v>
      </c>
      <c r="B2859" t="s">
        <v>51</v>
      </c>
      <c r="C2859" t="s">
        <v>35</v>
      </c>
      <c r="D2859" t="s">
        <v>776</v>
      </c>
      <c r="E2859" s="103">
        <v>0.14360717635277684</v>
      </c>
      <c r="F2859" s="103">
        <v>680752</v>
      </c>
      <c r="G2859" s="103">
        <v>10</v>
      </c>
      <c r="H2859" t="s">
        <v>54</v>
      </c>
      <c r="I2859" s="103"/>
    </row>
    <row r="2860" spans="1:9" x14ac:dyDescent="0.35">
      <c r="A2860" t="s">
        <v>3589</v>
      </c>
      <c r="B2860" t="s">
        <v>51</v>
      </c>
      <c r="C2860" t="s">
        <v>3110</v>
      </c>
      <c r="D2860" t="s">
        <v>40</v>
      </c>
      <c r="E2860" s="103">
        <v>4.2648057892409143E-2</v>
      </c>
      <c r="F2860" s="103">
        <v>680752</v>
      </c>
      <c r="G2860" s="103">
        <v>10</v>
      </c>
      <c r="H2860" t="s">
        <v>54</v>
      </c>
      <c r="I2860" s="103"/>
    </row>
    <row r="2861" spans="1:9" x14ac:dyDescent="0.35">
      <c r="A2861" t="s">
        <v>6102</v>
      </c>
      <c r="B2861" t="s">
        <v>51</v>
      </c>
      <c r="C2861" t="s">
        <v>3110</v>
      </c>
      <c r="D2861" t="s">
        <v>5070</v>
      </c>
      <c r="E2861" s="103">
        <v>4.7976371743705379E-2</v>
      </c>
      <c r="F2861" s="103">
        <v>680752</v>
      </c>
      <c r="G2861" s="103">
        <v>10</v>
      </c>
      <c r="H2861" t="s">
        <v>54</v>
      </c>
      <c r="I2861" s="103"/>
    </row>
    <row r="2862" spans="1:9" x14ac:dyDescent="0.35">
      <c r="A2862" t="s">
        <v>6103</v>
      </c>
      <c r="B2862" t="s">
        <v>51</v>
      </c>
      <c r="C2862" t="s">
        <v>3110</v>
      </c>
      <c r="D2862" t="s">
        <v>5071</v>
      </c>
      <c r="E2862" s="103">
        <v>4.2670206691077836E-2</v>
      </c>
      <c r="F2862" s="103">
        <v>680752</v>
      </c>
      <c r="G2862" s="103">
        <v>10</v>
      </c>
      <c r="H2862" t="s">
        <v>54</v>
      </c>
      <c r="I2862" s="103"/>
    </row>
    <row r="2863" spans="1:9" x14ac:dyDescent="0.35">
      <c r="A2863" t="s">
        <v>6104</v>
      </c>
      <c r="B2863" t="s">
        <v>51</v>
      </c>
      <c r="C2863" t="s">
        <v>3110</v>
      </c>
      <c r="D2863" t="s">
        <v>5072</v>
      </c>
      <c r="E2863" s="103">
        <v>4.4766919543943642E-2</v>
      </c>
      <c r="F2863" s="103">
        <v>680752</v>
      </c>
      <c r="G2863" s="103">
        <v>10</v>
      </c>
      <c r="H2863" t="s">
        <v>54</v>
      </c>
      <c r="I2863" s="103"/>
    </row>
    <row r="2864" spans="1:9" x14ac:dyDescent="0.35">
      <c r="A2864" t="s">
        <v>3590</v>
      </c>
      <c r="B2864" t="s">
        <v>51</v>
      </c>
      <c r="C2864" t="s">
        <v>3110</v>
      </c>
      <c r="D2864" t="s">
        <v>42</v>
      </c>
      <c r="E2864" s="103">
        <v>0.14633043575316221</v>
      </c>
      <c r="F2864" s="103">
        <v>680752</v>
      </c>
      <c r="G2864" s="103">
        <v>10</v>
      </c>
      <c r="H2864" t="s">
        <v>54</v>
      </c>
      <c r="I2864" s="103"/>
    </row>
    <row r="2865" spans="1:9" x14ac:dyDescent="0.35">
      <c r="A2865" t="s">
        <v>3591</v>
      </c>
      <c r="B2865" t="s">
        <v>51</v>
      </c>
      <c r="C2865" t="s">
        <v>3110</v>
      </c>
      <c r="D2865" t="s">
        <v>1767</v>
      </c>
      <c r="E2865" s="103">
        <v>0.14608598898312064</v>
      </c>
      <c r="F2865" s="103">
        <v>680752</v>
      </c>
      <c r="G2865" s="103">
        <v>10</v>
      </c>
      <c r="H2865" t="s">
        <v>54</v>
      </c>
      <c r="I2865" s="103"/>
    </row>
    <row r="2866" spans="1:9" x14ac:dyDescent="0.35">
      <c r="A2866" t="s">
        <v>3592</v>
      </c>
      <c r="B2866" t="s">
        <v>51</v>
      </c>
      <c r="C2866" t="s">
        <v>3110</v>
      </c>
      <c r="D2866" t="s">
        <v>1768</v>
      </c>
      <c r="E2866" s="103">
        <v>2.5562151964674287E-2</v>
      </c>
      <c r="F2866" s="103">
        <v>680752</v>
      </c>
      <c r="G2866" s="103">
        <v>10</v>
      </c>
      <c r="H2866" t="s">
        <v>54</v>
      </c>
      <c r="I2866" s="103"/>
    </row>
    <row r="2867" spans="1:9" x14ac:dyDescent="0.35">
      <c r="A2867" t="s">
        <v>3593</v>
      </c>
      <c r="B2867" t="s">
        <v>51</v>
      </c>
      <c r="C2867" t="s">
        <v>3110</v>
      </c>
      <c r="D2867" t="s">
        <v>340</v>
      </c>
      <c r="E2867" s="103">
        <v>4.4947951272288088E-2</v>
      </c>
      <c r="F2867" s="103">
        <v>680752</v>
      </c>
      <c r="G2867" s="103">
        <v>10</v>
      </c>
      <c r="H2867" t="s">
        <v>54</v>
      </c>
      <c r="I2867" s="103"/>
    </row>
    <row r="2868" spans="1:9" x14ac:dyDescent="0.35">
      <c r="A2868" t="s">
        <v>3594</v>
      </c>
      <c r="B2868" t="s">
        <v>51</v>
      </c>
      <c r="C2868" t="s">
        <v>3110</v>
      </c>
      <c r="D2868" t="s">
        <v>777</v>
      </c>
      <c r="E2868" s="103">
        <v>0.26266129349721196</v>
      </c>
      <c r="F2868" s="103">
        <v>680752</v>
      </c>
      <c r="G2868" s="103">
        <v>10</v>
      </c>
      <c r="H2868" t="s">
        <v>54</v>
      </c>
      <c r="I2868" s="103"/>
    </row>
    <row r="2869" spans="1:9" x14ac:dyDescent="0.35">
      <c r="A2869" t="s">
        <v>3595</v>
      </c>
      <c r="B2869" t="s">
        <v>51</v>
      </c>
      <c r="C2869" t="s">
        <v>3110</v>
      </c>
      <c r="D2869" t="s">
        <v>776</v>
      </c>
      <c r="E2869" s="103">
        <v>0.70293957446423205</v>
      </c>
      <c r="F2869" s="103">
        <v>680752</v>
      </c>
      <c r="G2869" s="103">
        <v>10</v>
      </c>
      <c r="H2869" t="s">
        <v>54</v>
      </c>
      <c r="I2869" s="103"/>
    </row>
    <row r="2870" spans="1:9" x14ac:dyDescent="0.35">
      <c r="A2870" t="s">
        <v>3596</v>
      </c>
      <c r="B2870" t="s">
        <v>51</v>
      </c>
      <c r="C2870" t="s">
        <v>3113</v>
      </c>
      <c r="D2870" t="s">
        <v>40</v>
      </c>
      <c r="E2870" s="103">
        <v>1.2154371893572916E-4</v>
      </c>
      <c r="F2870" s="103">
        <v>680752</v>
      </c>
      <c r="G2870" s="103">
        <v>10</v>
      </c>
      <c r="H2870" t="s">
        <v>54</v>
      </c>
      <c r="I2870" s="103"/>
    </row>
    <row r="2871" spans="1:9" x14ac:dyDescent="0.35">
      <c r="A2871" t="s">
        <v>6105</v>
      </c>
      <c r="B2871" t="s">
        <v>51</v>
      </c>
      <c r="C2871" t="s">
        <v>3113</v>
      </c>
      <c r="D2871" t="s">
        <v>5070</v>
      </c>
      <c r="E2871" s="103">
        <v>1.2667467326176469E-4</v>
      </c>
      <c r="F2871" s="103">
        <v>680752</v>
      </c>
      <c r="G2871" s="103">
        <v>10</v>
      </c>
      <c r="H2871" t="s">
        <v>54</v>
      </c>
      <c r="I2871" s="103"/>
    </row>
    <row r="2872" spans="1:9" x14ac:dyDescent="0.35">
      <c r="A2872" t="s">
        <v>6106</v>
      </c>
      <c r="B2872" t="s">
        <v>51</v>
      </c>
      <c r="C2872" t="s">
        <v>3113</v>
      </c>
      <c r="D2872" t="s">
        <v>5071</v>
      </c>
      <c r="E2872" s="103">
        <v>1.2166324994337653E-4</v>
      </c>
      <c r="F2872" s="103">
        <v>680752</v>
      </c>
      <c r="G2872" s="103">
        <v>10</v>
      </c>
      <c r="H2872" t="s">
        <v>54</v>
      </c>
      <c r="I2872" s="103"/>
    </row>
    <row r="2873" spans="1:9" x14ac:dyDescent="0.35">
      <c r="A2873" t="s">
        <v>6107</v>
      </c>
      <c r="B2873" t="s">
        <v>51</v>
      </c>
      <c r="C2873" t="s">
        <v>3113</v>
      </c>
      <c r="D2873" t="s">
        <v>5072</v>
      </c>
      <c r="E2873" s="103">
        <v>1.2542179027198478E-4</v>
      </c>
      <c r="F2873" s="103">
        <v>680752</v>
      </c>
      <c r="G2873" s="103">
        <v>10</v>
      </c>
      <c r="H2873" t="s">
        <v>54</v>
      </c>
      <c r="I2873" s="103"/>
    </row>
    <row r="2874" spans="1:9" x14ac:dyDescent="0.35">
      <c r="A2874" t="s">
        <v>3597</v>
      </c>
      <c r="B2874" t="s">
        <v>51</v>
      </c>
      <c r="C2874" t="s">
        <v>3113</v>
      </c>
      <c r="D2874" t="s">
        <v>42</v>
      </c>
      <c r="E2874" s="103">
        <v>1.8906698544938923E-3</v>
      </c>
      <c r="F2874" s="103">
        <v>680752</v>
      </c>
      <c r="G2874" s="103">
        <v>10</v>
      </c>
      <c r="H2874" t="s">
        <v>54</v>
      </c>
      <c r="I2874" s="103"/>
    </row>
    <row r="2875" spans="1:9" x14ac:dyDescent="0.35">
      <c r="A2875" t="s">
        <v>3598</v>
      </c>
      <c r="B2875" t="s">
        <v>51</v>
      </c>
      <c r="C2875" t="s">
        <v>3113</v>
      </c>
      <c r="D2875" t="s">
        <v>1767</v>
      </c>
      <c r="E2875" s="103">
        <v>1.8081294513135192E-3</v>
      </c>
      <c r="F2875" s="103">
        <v>680752</v>
      </c>
      <c r="G2875" s="103">
        <v>10</v>
      </c>
      <c r="H2875" t="s">
        <v>54</v>
      </c>
      <c r="I2875" s="103"/>
    </row>
    <row r="2876" spans="1:9" x14ac:dyDescent="0.35">
      <c r="A2876" t="s">
        <v>3599</v>
      </c>
      <c r="B2876" t="s">
        <v>51</v>
      </c>
      <c r="C2876" t="s">
        <v>3113</v>
      </c>
      <c r="D2876" t="s">
        <v>1768</v>
      </c>
      <c r="E2876" s="103">
        <v>1.143509353714152E-4</v>
      </c>
      <c r="F2876" s="103">
        <v>680752</v>
      </c>
      <c r="G2876" s="103">
        <v>10</v>
      </c>
      <c r="H2876" t="s">
        <v>54</v>
      </c>
      <c r="I2876" s="103"/>
    </row>
    <row r="2877" spans="1:9" x14ac:dyDescent="0.35">
      <c r="A2877" t="s">
        <v>3600</v>
      </c>
      <c r="B2877" t="s">
        <v>51</v>
      </c>
      <c r="C2877" t="s">
        <v>3113</v>
      </c>
      <c r="D2877" t="s">
        <v>340</v>
      </c>
      <c r="E2877" s="103">
        <v>1.2405206389834257E-4</v>
      </c>
      <c r="F2877" s="103">
        <v>680752</v>
      </c>
      <c r="G2877" s="103">
        <v>10</v>
      </c>
      <c r="H2877" t="s">
        <v>54</v>
      </c>
      <c r="I2877" s="103"/>
    </row>
    <row r="2878" spans="1:9" x14ac:dyDescent="0.35">
      <c r="A2878" t="s">
        <v>3601</v>
      </c>
      <c r="B2878" t="s">
        <v>51</v>
      </c>
      <c r="C2878" t="s">
        <v>3113</v>
      </c>
      <c r="D2878" t="s">
        <v>777</v>
      </c>
      <c r="E2878" s="103">
        <v>7.6134889769447693E-4</v>
      </c>
      <c r="F2878" s="103">
        <v>680752</v>
      </c>
      <c r="G2878" s="103">
        <v>10</v>
      </c>
      <c r="H2878" t="s">
        <v>54</v>
      </c>
      <c r="I2878" s="103"/>
    </row>
    <row r="2879" spans="1:9" x14ac:dyDescent="0.35">
      <c r="A2879" t="s">
        <v>3602</v>
      </c>
      <c r="B2879" t="s">
        <v>51</v>
      </c>
      <c r="C2879" t="s">
        <v>3113</v>
      </c>
      <c r="D2879" t="s">
        <v>776</v>
      </c>
      <c r="E2879" s="103">
        <v>1.9026402107371221E-3</v>
      </c>
      <c r="F2879" s="103">
        <v>680752</v>
      </c>
      <c r="G2879" s="103">
        <v>10</v>
      </c>
      <c r="H2879" t="s">
        <v>54</v>
      </c>
      <c r="I2879" s="103"/>
    </row>
    <row r="2880" spans="1:9" x14ac:dyDescent="0.35">
      <c r="A2880" t="s">
        <v>3603</v>
      </c>
      <c r="B2880" t="s">
        <v>51</v>
      </c>
      <c r="C2880" t="s">
        <v>3115</v>
      </c>
      <c r="D2880" t="s">
        <v>40</v>
      </c>
      <c r="E2880" s="103">
        <v>3.1141211117243639E-4</v>
      </c>
      <c r="F2880" s="103">
        <v>680752</v>
      </c>
      <c r="G2880" s="103">
        <v>10</v>
      </c>
      <c r="H2880" t="s">
        <v>54</v>
      </c>
      <c r="I2880" s="103"/>
    </row>
    <row r="2881" spans="1:9" x14ac:dyDescent="0.35">
      <c r="A2881" t="s">
        <v>6108</v>
      </c>
      <c r="B2881" t="s">
        <v>51</v>
      </c>
      <c r="C2881" t="s">
        <v>3115</v>
      </c>
      <c r="D2881" t="s">
        <v>5070</v>
      </c>
      <c r="E2881" s="103">
        <v>5.8367893296691511E-4</v>
      </c>
      <c r="F2881" s="103">
        <v>680752</v>
      </c>
      <c r="G2881" s="103">
        <v>10</v>
      </c>
      <c r="H2881" t="s">
        <v>54</v>
      </c>
      <c r="I2881" s="103"/>
    </row>
    <row r="2882" spans="1:9" x14ac:dyDescent="0.35">
      <c r="A2882" t="s">
        <v>6109</v>
      </c>
      <c r="B2882" t="s">
        <v>51</v>
      </c>
      <c r="C2882" t="s">
        <v>3115</v>
      </c>
      <c r="D2882" t="s">
        <v>5071</v>
      </c>
      <c r="E2882" s="103">
        <v>3.1182957212307614E-4</v>
      </c>
      <c r="F2882" s="103">
        <v>680752</v>
      </c>
      <c r="G2882" s="103">
        <v>10</v>
      </c>
      <c r="H2882" t="s">
        <v>54</v>
      </c>
      <c r="I2882" s="103"/>
    </row>
    <row r="2883" spans="1:9" x14ac:dyDescent="0.35">
      <c r="A2883" t="s">
        <v>6110</v>
      </c>
      <c r="B2883" t="s">
        <v>51</v>
      </c>
      <c r="C2883" t="s">
        <v>3115</v>
      </c>
      <c r="D2883" t="s">
        <v>5072</v>
      </c>
      <c r="E2883" s="103">
        <v>3.254490070053748E-4</v>
      </c>
      <c r="F2883" s="103">
        <v>680752</v>
      </c>
      <c r="G2883" s="103">
        <v>10</v>
      </c>
      <c r="H2883" t="s">
        <v>54</v>
      </c>
      <c r="I2883" s="103"/>
    </row>
    <row r="2884" spans="1:9" x14ac:dyDescent="0.35">
      <c r="A2884" t="s">
        <v>3604</v>
      </c>
      <c r="B2884" t="s">
        <v>51</v>
      </c>
      <c r="C2884" t="s">
        <v>3115</v>
      </c>
      <c r="D2884" t="s">
        <v>42</v>
      </c>
      <c r="E2884" s="103">
        <v>3.1347979431855652E-3</v>
      </c>
      <c r="F2884" s="103">
        <v>680752</v>
      </c>
      <c r="G2884" s="103">
        <v>10</v>
      </c>
      <c r="H2884" t="s">
        <v>54</v>
      </c>
      <c r="I2884" s="103"/>
    </row>
    <row r="2885" spans="1:9" x14ac:dyDescent="0.35">
      <c r="A2885" t="s">
        <v>3605</v>
      </c>
      <c r="B2885" t="s">
        <v>51</v>
      </c>
      <c r="C2885" t="s">
        <v>3115</v>
      </c>
      <c r="D2885" t="s">
        <v>1767</v>
      </c>
      <c r="E2885" s="103">
        <v>2.5046013552967451E-3</v>
      </c>
      <c r="F2885" s="103">
        <v>680752</v>
      </c>
      <c r="G2885" s="103">
        <v>10</v>
      </c>
      <c r="H2885" t="s">
        <v>54</v>
      </c>
      <c r="I2885" s="103"/>
    </row>
    <row r="2886" spans="1:9" x14ac:dyDescent="0.35">
      <c r="A2886" t="s">
        <v>3606</v>
      </c>
      <c r="B2886" t="s">
        <v>51</v>
      </c>
      <c r="C2886" t="s">
        <v>3115</v>
      </c>
      <c r="D2886" t="s">
        <v>1768</v>
      </c>
      <c r="E2886" s="103">
        <v>3.4986261864821674E-4</v>
      </c>
      <c r="F2886" s="103">
        <v>680752</v>
      </c>
      <c r="G2886" s="103">
        <v>10</v>
      </c>
      <c r="H2886" t="s">
        <v>54</v>
      </c>
      <c r="I2886" s="103"/>
    </row>
    <row r="2887" spans="1:9" x14ac:dyDescent="0.35">
      <c r="A2887" t="s">
        <v>3607</v>
      </c>
      <c r="B2887" t="s">
        <v>51</v>
      </c>
      <c r="C2887" t="s">
        <v>3115</v>
      </c>
      <c r="D2887" t="s">
        <v>340</v>
      </c>
      <c r="E2887" s="103">
        <v>3.2286443955578447E-4</v>
      </c>
      <c r="F2887" s="103">
        <v>680752</v>
      </c>
      <c r="G2887" s="103">
        <v>10</v>
      </c>
      <c r="H2887" t="s">
        <v>54</v>
      </c>
      <c r="I2887" s="103"/>
    </row>
    <row r="2888" spans="1:9" x14ac:dyDescent="0.35">
      <c r="A2888" t="s">
        <v>3608</v>
      </c>
      <c r="B2888" t="s">
        <v>51</v>
      </c>
      <c r="C2888" t="s">
        <v>3115</v>
      </c>
      <c r="D2888" t="s">
        <v>777</v>
      </c>
      <c r="E2888" s="103">
        <v>2.0294550488578565E-3</v>
      </c>
      <c r="F2888" s="103">
        <v>680752</v>
      </c>
      <c r="G2888" s="103">
        <v>10</v>
      </c>
      <c r="H2888" t="s">
        <v>54</v>
      </c>
      <c r="I2888" s="103"/>
    </row>
    <row r="2889" spans="1:9" x14ac:dyDescent="0.35">
      <c r="A2889" t="s">
        <v>3609</v>
      </c>
      <c r="B2889" t="s">
        <v>51</v>
      </c>
      <c r="C2889" t="s">
        <v>3115</v>
      </c>
      <c r="D2889" t="s">
        <v>776</v>
      </c>
      <c r="E2889" s="103">
        <v>5.0951331344328077E-3</v>
      </c>
      <c r="F2889" s="103">
        <v>680752</v>
      </c>
      <c r="G2889" s="103">
        <v>10</v>
      </c>
      <c r="H2889" t="s">
        <v>54</v>
      </c>
      <c r="I2889" s="103"/>
    </row>
    <row r="2890" spans="1:9" x14ac:dyDescent="0.35">
      <c r="A2890" t="s">
        <v>1038</v>
      </c>
      <c r="B2890" t="s">
        <v>51</v>
      </c>
      <c r="C2890" t="s">
        <v>40</v>
      </c>
      <c r="D2890" t="s">
        <v>40</v>
      </c>
      <c r="E2890" s="103">
        <v>1</v>
      </c>
      <c r="F2890" s="103">
        <v>680752</v>
      </c>
      <c r="G2890" s="103">
        <v>10</v>
      </c>
      <c r="H2890" t="s">
        <v>54</v>
      </c>
      <c r="I2890" s="103"/>
    </row>
    <row r="2891" spans="1:9" x14ac:dyDescent="0.35">
      <c r="A2891" t="s">
        <v>6111</v>
      </c>
      <c r="B2891" t="s">
        <v>51</v>
      </c>
      <c r="C2891" t="s">
        <v>40</v>
      </c>
      <c r="D2891" t="s">
        <v>5070</v>
      </c>
      <c r="E2891" s="103">
        <v>1.5407221848767512</v>
      </c>
      <c r="F2891" s="103">
        <v>680752</v>
      </c>
      <c r="G2891" s="103">
        <v>10</v>
      </c>
      <c r="H2891" t="s">
        <v>54</v>
      </c>
      <c r="I2891" s="103"/>
    </row>
    <row r="2892" spans="1:9" x14ac:dyDescent="0.35">
      <c r="A2892" t="s">
        <v>6112</v>
      </c>
      <c r="B2892" t="s">
        <v>51</v>
      </c>
      <c r="C2892" t="s">
        <v>40</v>
      </c>
      <c r="D2892" t="s">
        <v>5071</v>
      </c>
      <c r="E2892" s="103">
        <v>1.0020813321768227</v>
      </c>
      <c r="F2892" s="103">
        <v>680752</v>
      </c>
      <c r="G2892" s="103">
        <v>10</v>
      </c>
      <c r="H2892" t="s">
        <v>54</v>
      </c>
      <c r="I2892" s="103"/>
    </row>
    <row r="2893" spans="1:9" x14ac:dyDescent="0.35">
      <c r="A2893" t="s">
        <v>6113</v>
      </c>
      <c r="B2893" t="s">
        <v>51</v>
      </c>
      <c r="C2893" t="s">
        <v>40</v>
      </c>
      <c r="D2893" t="s">
        <v>5072</v>
      </c>
      <c r="E2893" s="103">
        <v>1.0457136932730329</v>
      </c>
      <c r="F2893" s="103">
        <v>680752</v>
      </c>
      <c r="G2893" s="103">
        <v>10</v>
      </c>
      <c r="H2893" t="s">
        <v>54</v>
      </c>
      <c r="I2893" s="103"/>
    </row>
    <row r="2894" spans="1:9" x14ac:dyDescent="0.35">
      <c r="A2894" t="s">
        <v>1036</v>
      </c>
      <c r="B2894" t="s">
        <v>51</v>
      </c>
      <c r="C2894" t="s">
        <v>40</v>
      </c>
      <c r="D2894" t="s">
        <v>42</v>
      </c>
      <c r="E2894" s="103">
        <v>13.327339837169934</v>
      </c>
      <c r="F2894" s="103">
        <v>680752</v>
      </c>
      <c r="G2894" s="103">
        <v>10</v>
      </c>
      <c r="H2894" t="s">
        <v>54</v>
      </c>
      <c r="I2894" s="103"/>
    </row>
    <row r="2895" spans="1:9" x14ac:dyDescent="0.35">
      <c r="A2895" t="s">
        <v>2093</v>
      </c>
      <c r="B2895" t="s">
        <v>51</v>
      </c>
      <c r="C2895" t="s">
        <v>40</v>
      </c>
      <c r="D2895" t="s">
        <v>1767</v>
      </c>
      <c r="E2895" s="103">
        <v>14.222227734111458</v>
      </c>
      <c r="F2895" s="103">
        <v>680752</v>
      </c>
      <c r="G2895" s="103">
        <v>10</v>
      </c>
      <c r="H2895" t="s">
        <v>54</v>
      </c>
      <c r="I2895" s="103"/>
    </row>
    <row r="2896" spans="1:9" x14ac:dyDescent="0.35">
      <c r="A2896" t="s">
        <v>2094</v>
      </c>
      <c r="B2896" t="s">
        <v>51</v>
      </c>
      <c r="C2896" t="s">
        <v>40</v>
      </c>
      <c r="D2896" t="s">
        <v>1768</v>
      </c>
      <c r="E2896" s="103">
        <v>4.1093469303602275</v>
      </c>
      <c r="F2896" s="103">
        <v>680752</v>
      </c>
      <c r="G2896" s="103">
        <v>10</v>
      </c>
      <c r="H2896" t="s">
        <v>54</v>
      </c>
      <c r="I2896" s="103"/>
    </row>
    <row r="2897" spans="1:9" x14ac:dyDescent="0.35">
      <c r="A2897" t="s">
        <v>1037</v>
      </c>
      <c r="B2897" t="s">
        <v>51</v>
      </c>
      <c r="C2897" t="s">
        <v>40</v>
      </c>
      <c r="D2897" t="s">
        <v>340</v>
      </c>
      <c r="E2897" s="103">
        <v>1.0333251153276157</v>
      </c>
      <c r="F2897" s="103">
        <v>680752</v>
      </c>
      <c r="G2897" s="103">
        <v>10</v>
      </c>
      <c r="H2897" t="s">
        <v>54</v>
      </c>
      <c r="I2897" s="103"/>
    </row>
    <row r="2898" spans="1:9" x14ac:dyDescent="0.35">
      <c r="A2898" t="s">
        <v>768</v>
      </c>
      <c r="B2898" t="s">
        <v>51</v>
      </c>
      <c r="C2898" t="s">
        <v>40</v>
      </c>
      <c r="D2898" t="s">
        <v>777</v>
      </c>
      <c r="E2898" s="103">
        <v>9.3122426132237077</v>
      </c>
      <c r="F2898" s="103">
        <v>680752</v>
      </c>
      <c r="G2898" s="103">
        <v>10</v>
      </c>
      <c r="H2898" t="s">
        <v>54</v>
      </c>
      <c r="I2898" s="103"/>
    </row>
    <row r="2899" spans="1:9" x14ac:dyDescent="0.35">
      <c r="A2899" t="s">
        <v>772</v>
      </c>
      <c r="B2899" t="s">
        <v>51</v>
      </c>
      <c r="C2899" t="s">
        <v>40</v>
      </c>
      <c r="D2899" t="s">
        <v>776</v>
      </c>
      <c r="E2899" s="103">
        <v>23.65334065923615</v>
      </c>
      <c r="F2899" s="103">
        <v>680752</v>
      </c>
      <c r="G2899" s="103">
        <v>10</v>
      </c>
      <c r="H2899" t="s">
        <v>54</v>
      </c>
      <c r="I2899" s="103"/>
    </row>
    <row r="2900" spans="1:9" x14ac:dyDescent="0.35">
      <c r="A2900" t="s">
        <v>6114</v>
      </c>
      <c r="B2900" t="s">
        <v>51</v>
      </c>
      <c r="C2900" t="s">
        <v>5070</v>
      </c>
      <c r="D2900" t="s">
        <v>40</v>
      </c>
      <c r="E2900" s="103">
        <v>0.92374679904440271</v>
      </c>
      <c r="F2900" s="103">
        <v>680752</v>
      </c>
      <c r="G2900" s="103">
        <v>10</v>
      </c>
      <c r="H2900" t="s">
        <v>54</v>
      </c>
      <c r="I2900" s="103"/>
    </row>
    <row r="2901" spans="1:9" x14ac:dyDescent="0.35">
      <c r="A2901" t="s">
        <v>6115</v>
      </c>
      <c r="B2901" t="s">
        <v>51</v>
      </c>
      <c r="C2901" t="s">
        <v>5070</v>
      </c>
      <c r="D2901" t="s">
        <v>5070</v>
      </c>
      <c r="E2901" s="103">
        <v>1</v>
      </c>
      <c r="F2901" s="103">
        <v>680752</v>
      </c>
      <c r="G2901" s="103">
        <v>10</v>
      </c>
      <c r="H2901" t="s">
        <v>54</v>
      </c>
      <c r="I2901" s="103"/>
    </row>
    <row r="2902" spans="1:9" x14ac:dyDescent="0.35">
      <c r="A2902" t="s">
        <v>6116</v>
      </c>
      <c r="B2902" t="s">
        <v>51</v>
      </c>
      <c r="C2902" t="s">
        <v>5070</v>
      </c>
      <c r="D2902" t="s">
        <v>5071</v>
      </c>
      <c r="E2902" s="103">
        <v>0.92478762422551541</v>
      </c>
      <c r="F2902" s="103">
        <v>680752</v>
      </c>
      <c r="G2902" s="103">
        <v>10</v>
      </c>
      <c r="H2902" t="s">
        <v>54</v>
      </c>
      <c r="I2902" s="103"/>
    </row>
    <row r="2903" spans="1:9" x14ac:dyDescent="0.35">
      <c r="A2903" t="s">
        <v>6117</v>
      </c>
      <c r="B2903" t="s">
        <v>51</v>
      </c>
      <c r="C2903" t="s">
        <v>5070</v>
      </c>
      <c r="D2903" t="s">
        <v>5072</v>
      </c>
      <c r="E2903" s="103">
        <v>0.96424709232674166</v>
      </c>
      <c r="F2903" s="103">
        <v>680752</v>
      </c>
      <c r="G2903" s="103">
        <v>10</v>
      </c>
      <c r="H2903" t="s">
        <v>54</v>
      </c>
      <c r="I2903" s="103"/>
    </row>
    <row r="2904" spans="1:9" x14ac:dyDescent="0.35">
      <c r="A2904" t="s">
        <v>6118</v>
      </c>
      <c r="B2904" t="s">
        <v>51</v>
      </c>
      <c r="C2904" t="s">
        <v>5070</v>
      </c>
      <c r="D2904" t="s">
        <v>42</v>
      </c>
      <c r="E2904" s="103">
        <v>0.99497453220232057</v>
      </c>
      <c r="F2904" s="103">
        <v>680752</v>
      </c>
      <c r="G2904" s="103">
        <v>10</v>
      </c>
      <c r="H2904" t="s">
        <v>54</v>
      </c>
      <c r="I2904" s="103"/>
    </row>
    <row r="2905" spans="1:9" x14ac:dyDescent="0.35">
      <c r="A2905" t="s">
        <v>6119</v>
      </c>
      <c r="B2905" t="s">
        <v>51</v>
      </c>
      <c r="C2905" t="s">
        <v>5070</v>
      </c>
      <c r="D2905" t="s">
        <v>1767</v>
      </c>
      <c r="E2905" s="103">
        <v>0.99330726131198877</v>
      </c>
      <c r="F2905" s="103">
        <v>680752</v>
      </c>
      <c r="G2905" s="103">
        <v>10</v>
      </c>
      <c r="H2905" t="s">
        <v>54</v>
      </c>
      <c r="I2905" s="103"/>
    </row>
    <row r="2906" spans="1:9" x14ac:dyDescent="0.35">
      <c r="A2906" t="s">
        <v>6120</v>
      </c>
      <c r="B2906" t="s">
        <v>51</v>
      </c>
      <c r="C2906" t="s">
        <v>5070</v>
      </c>
      <c r="D2906" t="s">
        <v>1768</v>
      </c>
      <c r="E2906" s="103">
        <v>0.87685338300998195</v>
      </c>
      <c r="F2906" s="103">
        <v>680752</v>
      </c>
      <c r="G2906" s="103">
        <v>10</v>
      </c>
      <c r="H2906" t="s">
        <v>54</v>
      </c>
      <c r="I2906" s="103"/>
    </row>
    <row r="2907" spans="1:9" x14ac:dyDescent="0.35">
      <c r="A2907" t="s">
        <v>6121</v>
      </c>
      <c r="B2907" t="s">
        <v>51</v>
      </c>
      <c r="C2907" t="s">
        <v>5070</v>
      </c>
      <c r="D2907" t="s">
        <v>340</v>
      </c>
      <c r="E2907" s="103">
        <v>0.95075570147420341</v>
      </c>
      <c r="F2907" s="103">
        <v>680752</v>
      </c>
      <c r="G2907" s="103">
        <v>10</v>
      </c>
      <c r="H2907" t="s">
        <v>54</v>
      </c>
      <c r="I2907" s="103"/>
    </row>
    <row r="2908" spans="1:9" x14ac:dyDescent="0.35">
      <c r="A2908" t="s">
        <v>6122</v>
      </c>
      <c r="B2908" t="s">
        <v>51</v>
      </c>
      <c r="C2908" t="s">
        <v>5070</v>
      </c>
      <c r="D2908" t="s">
        <v>777</v>
      </c>
      <c r="E2908" s="103">
        <v>7.9632040499173851</v>
      </c>
      <c r="F2908" s="103">
        <v>680752</v>
      </c>
      <c r="G2908" s="103">
        <v>10</v>
      </c>
      <c r="H2908" t="s">
        <v>54</v>
      </c>
      <c r="I2908" s="103"/>
    </row>
    <row r="2909" spans="1:9" x14ac:dyDescent="0.35">
      <c r="A2909" t="s">
        <v>6123</v>
      </c>
      <c r="B2909" t="s">
        <v>51</v>
      </c>
      <c r="C2909" t="s">
        <v>5070</v>
      </c>
      <c r="D2909" t="s">
        <v>776</v>
      </c>
      <c r="E2909" s="103">
        <v>20.282343572843054</v>
      </c>
      <c r="F2909" s="103">
        <v>680752</v>
      </c>
      <c r="G2909" s="103">
        <v>10</v>
      </c>
      <c r="H2909" t="s">
        <v>54</v>
      </c>
      <c r="I2909" s="103"/>
    </row>
    <row r="2910" spans="1:9" x14ac:dyDescent="0.35">
      <c r="A2910" t="s">
        <v>6124</v>
      </c>
      <c r="B2910" t="s">
        <v>51</v>
      </c>
      <c r="C2910" t="s">
        <v>5071</v>
      </c>
      <c r="D2910" t="s">
        <v>40</v>
      </c>
      <c r="E2910" s="103">
        <v>0.99799354080552571</v>
      </c>
      <c r="F2910" s="103">
        <v>680752</v>
      </c>
      <c r="G2910" s="103">
        <v>10</v>
      </c>
      <c r="H2910" t="s">
        <v>54</v>
      </c>
      <c r="I2910" s="103"/>
    </row>
    <row r="2911" spans="1:9" x14ac:dyDescent="0.35">
      <c r="A2911" t="s">
        <v>6125</v>
      </c>
      <c r="B2911" t="s">
        <v>51</v>
      </c>
      <c r="C2911" t="s">
        <v>5071</v>
      </c>
      <c r="D2911" t="s">
        <v>5070</v>
      </c>
      <c r="E2911" s="103">
        <v>1.5227726183986818</v>
      </c>
      <c r="F2911" s="103">
        <v>680752</v>
      </c>
      <c r="G2911" s="103">
        <v>10</v>
      </c>
      <c r="H2911" t="s">
        <v>54</v>
      </c>
      <c r="I2911" s="103"/>
    </row>
    <row r="2912" spans="1:9" x14ac:dyDescent="0.35">
      <c r="A2912" t="s">
        <v>6126</v>
      </c>
      <c r="B2912" t="s">
        <v>51</v>
      </c>
      <c r="C2912" t="s">
        <v>5071</v>
      </c>
      <c r="D2912" t="s">
        <v>5071</v>
      </c>
      <c r="E2912" s="103">
        <v>1</v>
      </c>
      <c r="F2912" s="103">
        <v>680752</v>
      </c>
      <c r="G2912" s="103">
        <v>10</v>
      </c>
      <c r="H2912" t="s">
        <v>54</v>
      </c>
      <c r="I2912" s="103"/>
    </row>
    <row r="2913" spans="1:9" x14ac:dyDescent="0.35">
      <c r="A2913" t="s">
        <v>6127</v>
      </c>
      <c r="B2913" t="s">
        <v>51</v>
      </c>
      <c r="C2913" t="s">
        <v>5071</v>
      </c>
      <c r="D2913" t="s">
        <v>5072</v>
      </c>
      <c r="E2913" s="103">
        <v>1.0435793198375609</v>
      </c>
      <c r="F2913" s="103">
        <v>680752</v>
      </c>
      <c r="G2913" s="103">
        <v>10</v>
      </c>
      <c r="H2913" t="s">
        <v>54</v>
      </c>
      <c r="I2913" s="103"/>
    </row>
    <row r="2914" spans="1:9" x14ac:dyDescent="0.35">
      <c r="A2914" t="s">
        <v>6128</v>
      </c>
      <c r="B2914" t="s">
        <v>51</v>
      </c>
      <c r="C2914" t="s">
        <v>5071</v>
      </c>
      <c r="D2914" t="s">
        <v>42</v>
      </c>
      <c r="E2914" s="103">
        <v>12.888762273522831</v>
      </c>
      <c r="F2914" s="103">
        <v>680752</v>
      </c>
      <c r="G2914" s="103">
        <v>10</v>
      </c>
      <c r="H2914" t="s">
        <v>54</v>
      </c>
      <c r="I2914" s="103"/>
    </row>
    <row r="2915" spans="1:9" x14ac:dyDescent="0.35">
      <c r="A2915" t="s">
        <v>6129</v>
      </c>
      <c r="B2915" t="s">
        <v>51</v>
      </c>
      <c r="C2915" t="s">
        <v>5071</v>
      </c>
      <c r="D2915" t="s">
        <v>1767</v>
      </c>
      <c r="E2915" s="103">
        <v>13.832142408784247</v>
      </c>
      <c r="F2915" s="103">
        <v>680752</v>
      </c>
      <c r="G2915" s="103">
        <v>10</v>
      </c>
      <c r="H2915" t="s">
        <v>54</v>
      </c>
      <c r="I2915" s="103"/>
    </row>
    <row r="2916" spans="1:9" x14ac:dyDescent="0.35">
      <c r="A2916" t="s">
        <v>6130</v>
      </c>
      <c r="B2916" t="s">
        <v>51</v>
      </c>
      <c r="C2916" t="s">
        <v>5071</v>
      </c>
      <c r="D2916" t="s">
        <v>1768</v>
      </c>
      <c r="E2916" s="103">
        <v>4.0553556666501303</v>
      </c>
      <c r="F2916" s="103">
        <v>680752</v>
      </c>
      <c r="G2916" s="103">
        <v>10</v>
      </c>
      <c r="H2916" t="s">
        <v>54</v>
      </c>
      <c r="I2916" s="103"/>
    </row>
    <row r="2917" spans="1:9" x14ac:dyDescent="0.35">
      <c r="A2917" t="s">
        <v>6131</v>
      </c>
      <c r="B2917" t="s">
        <v>51</v>
      </c>
      <c r="C2917" t="s">
        <v>5071</v>
      </c>
      <c r="D2917" t="s">
        <v>340</v>
      </c>
      <c r="E2917" s="103">
        <v>1.0312685206078414</v>
      </c>
      <c r="F2917" s="103">
        <v>680752</v>
      </c>
      <c r="G2917" s="103">
        <v>10</v>
      </c>
      <c r="H2917" t="s">
        <v>54</v>
      </c>
      <c r="I2917" s="103"/>
    </row>
    <row r="2918" spans="1:9" x14ac:dyDescent="0.35">
      <c r="A2918" t="s">
        <v>6132</v>
      </c>
      <c r="B2918" t="s">
        <v>51</v>
      </c>
      <c r="C2918" t="s">
        <v>5071</v>
      </c>
      <c r="D2918" t="s">
        <v>777</v>
      </c>
      <c r="E2918" s="103">
        <v>9.256759583619715</v>
      </c>
      <c r="F2918" s="103">
        <v>680752</v>
      </c>
      <c r="G2918" s="103">
        <v>10</v>
      </c>
      <c r="H2918" t="s">
        <v>54</v>
      </c>
      <c r="I2918" s="103"/>
    </row>
    <row r="2919" spans="1:9" x14ac:dyDescent="0.35">
      <c r="A2919" t="s">
        <v>6133</v>
      </c>
      <c r="B2919" t="s">
        <v>51</v>
      </c>
      <c r="C2919" t="s">
        <v>5071</v>
      </c>
      <c r="D2919" t="s">
        <v>776</v>
      </c>
      <c r="E2919" s="103">
        <v>23.509733482883373</v>
      </c>
      <c r="F2919" s="103">
        <v>680752</v>
      </c>
      <c r="G2919" s="103">
        <v>10</v>
      </c>
      <c r="H2919" t="s">
        <v>54</v>
      </c>
      <c r="I2919" s="103"/>
    </row>
    <row r="2920" spans="1:9" x14ac:dyDescent="0.35">
      <c r="A2920" t="s">
        <v>6137</v>
      </c>
      <c r="B2920" t="s">
        <v>51</v>
      </c>
      <c r="C2920" t="s">
        <v>5072</v>
      </c>
      <c r="D2920" t="s">
        <v>40</v>
      </c>
      <c r="E2920" s="103">
        <v>0.95839133537874421</v>
      </c>
      <c r="F2920" s="103">
        <v>680752</v>
      </c>
      <c r="G2920" s="103">
        <v>10</v>
      </c>
      <c r="H2920" t="s">
        <v>54</v>
      </c>
      <c r="I2920" s="103"/>
    </row>
    <row r="2921" spans="1:9" x14ac:dyDescent="0.35">
      <c r="A2921" t="s">
        <v>6138</v>
      </c>
      <c r="B2921" t="s">
        <v>51</v>
      </c>
      <c r="C2921" t="s">
        <v>5072</v>
      </c>
      <c r="D2921" t="s">
        <v>5070</v>
      </c>
      <c r="E2921" s="103">
        <v>1.4774337947584917</v>
      </c>
      <c r="F2921" s="103">
        <v>680752</v>
      </c>
      <c r="G2921" s="103">
        <v>10</v>
      </c>
      <c r="H2921" t="s">
        <v>54</v>
      </c>
      <c r="I2921" s="103"/>
    </row>
    <row r="2922" spans="1:9" x14ac:dyDescent="0.35">
      <c r="A2922" t="s">
        <v>6139</v>
      </c>
      <c r="B2922" t="s">
        <v>51</v>
      </c>
      <c r="C2922" t="s">
        <v>5072</v>
      </c>
      <c r="D2922" t="s">
        <v>5071</v>
      </c>
      <c r="E2922" s="103">
        <v>0.96035093789757153</v>
      </c>
      <c r="F2922" s="103">
        <v>680752</v>
      </c>
      <c r="G2922" s="103">
        <v>10</v>
      </c>
      <c r="H2922" t="s">
        <v>54</v>
      </c>
      <c r="I2922" s="103"/>
    </row>
    <row r="2923" spans="1:9" x14ac:dyDescent="0.35">
      <c r="A2923" t="s">
        <v>6140</v>
      </c>
      <c r="B2923" t="s">
        <v>51</v>
      </c>
      <c r="C2923" t="s">
        <v>5072</v>
      </c>
      <c r="D2923" t="s">
        <v>5072</v>
      </c>
      <c r="E2923" s="103">
        <v>1</v>
      </c>
      <c r="F2923" s="103">
        <v>680752</v>
      </c>
      <c r="G2923" s="103">
        <v>10</v>
      </c>
      <c r="H2923" t="s">
        <v>54</v>
      </c>
      <c r="I2923" s="103"/>
    </row>
    <row r="2924" spans="1:9" x14ac:dyDescent="0.35">
      <c r="A2924" t="s">
        <v>6141</v>
      </c>
      <c r="B2924" t="s">
        <v>51</v>
      </c>
      <c r="C2924" t="s">
        <v>5072</v>
      </c>
      <c r="D2924" t="s">
        <v>42</v>
      </c>
      <c r="E2924" s="103">
        <v>12.843648686644809</v>
      </c>
      <c r="F2924" s="103">
        <v>680752</v>
      </c>
      <c r="G2924" s="103">
        <v>10</v>
      </c>
      <c r="H2924" t="s">
        <v>54</v>
      </c>
      <c r="I2924" s="103"/>
    </row>
    <row r="2925" spans="1:9" x14ac:dyDescent="0.35">
      <c r="A2925" t="s">
        <v>6142</v>
      </c>
      <c r="B2925" t="s">
        <v>51</v>
      </c>
      <c r="C2925" t="s">
        <v>5072</v>
      </c>
      <c r="D2925" t="s">
        <v>1767</v>
      </c>
      <c r="E2925" s="103">
        <v>13.787115769179177</v>
      </c>
      <c r="F2925" s="103">
        <v>680752</v>
      </c>
      <c r="G2925" s="103">
        <v>10</v>
      </c>
      <c r="H2925" t="s">
        <v>54</v>
      </c>
      <c r="I2925" s="103"/>
    </row>
    <row r="2926" spans="1:9" x14ac:dyDescent="0.35">
      <c r="A2926" t="s">
        <v>6143</v>
      </c>
      <c r="B2926" t="s">
        <v>51</v>
      </c>
      <c r="C2926" t="s">
        <v>5072</v>
      </c>
      <c r="D2926" t="s">
        <v>1768</v>
      </c>
      <c r="E2926" s="103">
        <v>4.0166797289012743</v>
      </c>
      <c r="F2926" s="103">
        <v>680752</v>
      </c>
      <c r="G2926" s="103">
        <v>10</v>
      </c>
      <c r="H2926" t="s">
        <v>54</v>
      </c>
      <c r="I2926" s="103"/>
    </row>
    <row r="2927" spans="1:9" x14ac:dyDescent="0.35">
      <c r="A2927" t="s">
        <v>6144</v>
      </c>
      <c r="B2927" t="s">
        <v>51</v>
      </c>
      <c r="C2927" t="s">
        <v>5072</v>
      </c>
      <c r="D2927" t="s">
        <v>340</v>
      </c>
      <c r="E2927" s="103">
        <v>0.98793746322778186</v>
      </c>
      <c r="F2927" s="103">
        <v>680752</v>
      </c>
      <c r="G2927" s="103">
        <v>10</v>
      </c>
      <c r="H2927" t="s">
        <v>54</v>
      </c>
      <c r="I2927" s="103"/>
    </row>
    <row r="2928" spans="1:9" x14ac:dyDescent="0.35">
      <c r="A2928" t="s">
        <v>6145</v>
      </c>
      <c r="B2928" t="s">
        <v>51</v>
      </c>
      <c r="C2928" t="s">
        <v>5072</v>
      </c>
      <c r="D2928" t="s">
        <v>777</v>
      </c>
      <c r="E2928" s="103">
        <v>8.9591778883930147</v>
      </c>
      <c r="F2928" s="103">
        <v>680752</v>
      </c>
      <c r="G2928" s="103">
        <v>10</v>
      </c>
      <c r="H2928" t="s">
        <v>54</v>
      </c>
      <c r="I2928" s="103"/>
    </row>
    <row r="2929" spans="1:9" x14ac:dyDescent="0.35">
      <c r="A2929" t="s">
        <v>6146</v>
      </c>
      <c r="B2929" t="s">
        <v>51</v>
      </c>
      <c r="C2929" t="s">
        <v>5072</v>
      </c>
      <c r="D2929" t="s">
        <v>776</v>
      </c>
      <c r="E2929" s="103">
        <v>22.726647803420722</v>
      </c>
      <c r="F2929" s="103">
        <v>680752</v>
      </c>
      <c r="G2929" s="103">
        <v>10</v>
      </c>
      <c r="H2929" t="s">
        <v>54</v>
      </c>
      <c r="I2929" s="103"/>
    </row>
    <row r="2930" spans="1:9" x14ac:dyDescent="0.35">
      <c r="A2930" t="s">
        <v>1014</v>
      </c>
      <c r="B2930" t="s">
        <v>51</v>
      </c>
      <c r="C2930" t="s">
        <v>42</v>
      </c>
      <c r="D2930" t="s">
        <v>40</v>
      </c>
      <c r="E2930" s="103">
        <v>0.92417975487451098</v>
      </c>
      <c r="F2930" s="103">
        <v>680752</v>
      </c>
      <c r="G2930" s="103">
        <v>10</v>
      </c>
      <c r="H2930" t="s">
        <v>54</v>
      </c>
      <c r="I2930" s="103"/>
    </row>
    <row r="2931" spans="1:9" x14ac:dyDescent="0.35">
      <c r="A2931" t="s">
        <v>6147</v>
      </c>
      <c r="B2931" t="s">
        <v>51</v>
      </c>
      <c r="C2931" t="s">
        <v>42</v>
      </c>
      <c r="D2931" t="s">
        <v>5070</v>
      </c>
      <c r="E2931" s="103">
        <v>1.0007103536062287</v>
      </c>
      <c r="F2931" s="103">
        <v>680752</v>
      </c>
      <c r="G2931" s="103">
        <v>10</v>
      </c>
      <c r="H2931" t="s">
        <v>54</v>
      </c>
      <c r="I2931" s="103"/>
    </row>
    <row r="2932" spans="1:9" x14ac:dyDescent="0.35">
      <c r="A2932" t="s">
        <v>6148</v>
      </c>
      <c r="B2932" t="s">
        <v>51</v>
      </c>
      <c r="C2932" t="s">
        <v>42</v>
      </c>
      <c r="D2932" t="s">
        <v>5071</v>
      </c>
      <c r="E2932" s="103">
        <v>0.92522111704758181</v>
      </c>
      <c r="F2932" s="103">
        <v>680752</v>
      </c>
      <c r="G2932" s="103">
        <v>10</v>
      </c>
      <c r="H2932" t="s">
        <v>54</v>
      </c>
      <c r="I2932" s="103"/>
    </row>
    <row r="2933" spans="1:9" x14ac:dyDescent="0.35">
      <c r="A2933" t="s">
        <v>6149</v>
      </c>
      <c r="B2933" t="s">
        <v>51</v>
      </c>
      <c r="C2933" t="s">
        <v>42</v>
      </c>
      <c r="D2933" t="s">
        <v>5072</v>
      </c>
      <c r="E2933" s="103">
        <v>0.96469796312401912</v>
      </c>
      <c r="F2933" s="103">
        <v>680752</v>
      </c>
      <c r="G2933" s="103">
        <v>10</v>
      </c>
      <c r="H2933" t="s">
        <v>54</v>
      </c>
      <c r="I2933" s="103"/>
    </row>
    <row r="2934" spans="1:9" x14ac:dyDescent="0.35">
      <c r="A2934" t="s">
        <v>1012</v>
      </c>
      <c r="B2934" t="s">
        <v>51</v>
      </c>
      <c r="C2934" t="s">
        <v>42</v>
      </c>
      <c r="D2934" t="s">
        <v>42</v>
      </c>
      <c r="E2934" s="103">
        <v>1</v>
      </c>
      <c r="F2934" s="103">
        <v>680752</v>
      </c>
      <c r="G2934" s="103">
        <v>10</v>
      </c>
      <c r="H2934" t="s">
        <v>54</v>
      </c>
      <c r="I2934" s="103"/>
    </row>
    <row r="2935" spans="1:9" x14ac:dyDescent="0.35">
      <c r="A2935" t="s">
        <v>2095</v>
      </c>
      <c r="B2935" t="s">
        <v>51</v>
      </c>
      <c r="C2935" t="s">
        <v>42</v>
      </c>
      <c r="D2935" t="s">
        <v>1767</v>
      </c>
      <c r="E2935" s="103">
        <v>0.99761999211859909</v>
      </c>
      <c r="F2935" s="103">
        <v>680752</v>
      </c>
      <c r="G2935" s="103">
        <v>10</v>
      </c>
      <c r="H2935" t="s">
        <v>54</v>
      </c>
      <c r="I2935" s="103"/>
    </row>
    <row r="2936" spans="1:9" x14ac:dyDescent="0.35">
      <c r="A2936" t="s">
        <v>2096</v>
      </c>
      <c r="B2936" t="s">
        <v>51</v>
      </c>
      <c r="C2936" t="s">
        <v>42</v>
      </c>
      <c r="D2936" t="s">
        <v>1768</v>
      </c>
      <c r="E2936" s="103">
        <v>0.87731759656400155</v>
      </c>
      <c r="F2936" s="103">
        <v>680752</v>
      </c>
      <c r="G2936" s="103">
        <v>10</v>
      </c>
      <c r="H2936" t="s">
        <v>54</v>
      </c>
      <c r="I2936" s="103"/>
    </row>
    <row r="2937" spans="1:9" x14ac:dyDescent="0.35">
      <c r="A2937" t="s">
        <v>1013</v>
      </c>
      <c r="B2937" t="s">
        <v>51</v>
      </c>
      <c r="C2937" t="s">
        <v>42</v>
      </c>
      <c r="D2937" t="s">
        <v>340</v>
      </c>
      <c r="E2937" s="103">
        <v>0.95120261797765748</v>
      </c>
      <c r="F2937" s="103">
        <v>680752</v>
      </c>
      <c r="G2937" s="103">
        <v>10</v>
      </c>
      <c r="H2937" t="s">
        <v>54</v>
      </c>
      <c r="I2937" s="103"/>
    </row>
    <row r="2938" spans="1:9" x14ac:dyDescent="0.35">
      <c r="A2938" t="s">
        <v>740</v>
      </c>
      <c r="B2938" t="s">
        <v>51</v>
      </c>
      <c r="C2938" t="s">
        <v>42</v>
      </c>
      <c r="D2938" t="s">
        <v>777</v>
      </c>
      <c r="E2938" s="103">
        <v>7.9659948538639371</v>
      </c>
      <c r="F2938" s="103">
        <v>680752</v>
      </c>
      <c r="G2938" s="103">
        <v>10</v>
      </c>
      <c r="H2938" t="s">
        <v>54</v>
      </c>
      <c r="I2938" s="103"/>
    </row>
    <row r="2939" spans="1:9" x14ac:dyDescent="0.35">
      <c r="A2939" t="s">
        <v>744</v>
      </c>
      <c r="B2939" t="s">
        <v>51</v>
      </c>
      <c r="C2939" t="s">
        <v>42</v>
      </c>
      <c r="D2939" t="s">
        <v>776</v>
      </c>
      <c r="E2939" s="103">
        <v>20.289341346188227</v>
      </c>
      <c r="F2939" s="103">
        <v>680752</v>
      </c>
      <c r="G2939" s="103">
        <v>10</v>
      </c>
      <c r="H2939" t="s">
        <v>54</v>
      </c>
      <c r="I2939" s="103"/>
    </row>
    <row r="2940" spans="1:9" x14ac:dyDescent="0.35">
      <c r="A2940" t="s">
        <v>2097</v>
      </c>
      <c r="B2940" t="s">
        <v>51</v>
      </c>
      <c r="C2940" t="s">
        <v>1767</v>
      </c>
      <c r="D2940" t="s">
        <v>40</v>
      </c>
      <c r="E2940" s="103">
        <v>0.92493755228911334</v>
      </c>
      <c r="F2940" s="103">
        <v>680752</v>
      </c>
      <c r="G2940" s="103">
        <v>10</v>
      </c>
      <c r="H2940" t="s">
        <v>54</v>
      </c>
      <c r="I2940" s="103"/>
    </row>
    <row r="2941" spans="1:9" x14ac:dyDescent="0.35">
      <c r="A2941" t="s">
        <v>6150</v>
      </c>
      <c r="B2941" t="s">
        <v>51</v>
      </c>
      <c r="C2941" t="s">
        <v>1767</v>
      </c>
      <c r="D2941" t="s">
        <v>5070</v>
      </c>
      <c r="E2941" s="103">
        <v>1.0015329282648511</v>
      </c>
      <c r="F2941" s="103">
        <v>680752</v>
      </c>
      <c r="G2941" s="103">
        <v>10</v>
      </c>
      <c r="H2941" t="s">
        <v>54</v>
      </c>
      <c r="I2941" s="103"/>
    </row>
    <row r="2942" spans="1:9" x14ac:dyDescent="0.35">
      <c r="A2942" t="s">
        <v>6151</v>
      </c>
      <c r="B2942" t="s">
        <v>51</v>
      </c>
      <c r="C2942" t="s">
        <v>1767</v>
      </c>
      <c r="D2942" t="s">
        <v>5071</v>
      </c>
      <c r="E2942" s="103">
        <v>0.92597952202841904</v>
      </c>
      <c r="F2942" s="103">
        <v>680752</v>
      </c>
      <c r="G2942" s="103">
        <v>10</v>
      </c>
      <c r="H2942" t="s">
        <v>54</v>
      </c>
      <c r="I2942" s="103"/>
    </row>
    <row r="2943" spans="1:9" x14ac:dyDescent="0.35">
      <c r="A2943" t="s">
        <v>6152</v>
      </c>
      <c r="B2943" t="s">
        <v>51</v>
      </c>
      <c r="C2943" t="s">
        <v>1767</v>
      </c>
      <c r="D2943" t="s">
        <v>5072</v>
      </c>
      <c r="E2943" s="103">
        <v>0.96549916416951531</v>
      </c>
      <c r="F2943" s="103">
        <v>680752</v>
      </c>
      <c r="G2943" s="103">
        <v>10</v>
      </c>
      <c r="H2943" t="s">
        <v>54</v>
      </c>
      <c r="I2943" s="103"/>
    </row>
    <row r="2944" spans="1:9" x14ac:dyDescent="0.35">
      <c r="A2944" t="s">
        <v>2098</v>
      </c>
      <c r="B2944" t="s">
        <v>51</v>
      </c>
      <c r="C2944" t="s">
        <v>1767</v>
      </c>
      <c r="D2944" t="s">
        <v>42</v>
      </c>
      <c r="E2944" s="103">
        <v>1.0021977674822315</v>
      </c>
      <c r="F2944" s="103">
        <v>680752</v>
      </c>
      <c r="G2944" s="103">
        <v>10</v>
      </c>
      <c r="H2944" t="s">
        <v>54</v>
      </c>
      <c r="I2944" s="103"/>
    </row>
    <row r="2945" spans="1:9" x14ac:dyDescent="0.35">
      <c r="A2945" t="s">
        <v>2099</v>
      </c>
      <c r="B2945" t="s">
        <v>51</v>
      </c>
      <c r="C2945" t="s">
        <v>1767</v>
      </c>
      <c r="D2945" t="s">
        <v>1767</v>
      </c>
      <c r="E2945" s="103">
        <v>1</v>
      </c>
      <c r="F2945" s="103">
        <v>680752</v>
      </c>
      <c r="G2945" s="103">
        <v>10</v>
      </c>
      <c r="H2945" t="s">
        <v>54</v>
      </c>
      <c r="I2945" s="103"/>
    </row>
    <row r="2946" spans="1:9" x14ac:dyDescent="0.35">
      <c r="A2946" t="s">
        <v>2100</v>
      </c>
      <c r="B2946" t="s">
        <v>51</v>
      </c>
      <c r="C2946" t="s">
        <v>1767</v>
      </c>
      <c r="D2946" t="s">
        <v>1768</v>
      </c>
      <c r="E2946" s="103">
        <v>0.87885984021202268</v>
      </c>
      <c r="F2946" s="103">
        <v>680752</v>
      </c>
      <c r="G2946" s="103">
        <v>10</v>
      </c>
      <c r="H2946" t="s">
        <v>54</v>
      </c>
      <c r="I2946" s="103"/>
    </row>
    <row r="2947" spans="1:9" x14ac:dyDescent="0.35">
      <c r="A2947" t="s">
        <v>2101</v>
      </c>
      <c r="B2947" t="s">
        <v>51</v>
      </c>
      <c r="C2947" t="s">
        <v>1767</v>
      </c>
      <c r="D2947" t="s">
        <v>340</v>
      </c>
      <c r="E2947" s="103">
        <v>0.95199681988701934</v>
      </c>
      <c r="F2947" s="103">
        <v>680752</v>
      </c>
      <c r="G2947" s="103">
        <v>10</v>
      </c>
      <c r="H2947" t="s">
        <v>54</v>
      </c>
      <c r="I2947" s="103"/>
    </row>
    <row r="2948" spans="1:9" x14ac:dyDescent="0.35">
      <c r="A2948" t="s">
        <v>2102</v>
      </c>
      <c r="B2948" t="s">
        <v>51</v>
      </c>
      <c r="C2948" t="s">
        <v>1767</v>
      </c>
      <c r="D2948" t="s">
        <v>777</v>
      </c>
      <c r="E2948" s="103">
        <v>7.970531321958255</v>
      </c>
      <c r="F2948" s="103">
        <v>680752</v>
      </c>
      <c r="G2948" s="103">
        <v>10</v>
      </c>
      <c r="H2948" t="s">
        <v>54</v>
      </c>
      <c r="I2948" s="103"/>
    </row>
    <row r="2949" spans="1:9" x14ac:dyDescent="0.35">
      <c r="A2949" t="s">
        <v>2103</v>
      </c>
      <c r="B2949" t="s">
        <v>51</v>
      </c>
      <c r="C2949" t="s">
        <v>1767</v>
      </c>
      <c r="D2949" t="s">
        <v>776</v>
      </c>
      <c r="E2949" s="103">
        <v>20.301451254868041</v>
      </c>
      <c r="F2949" s="103">
        <v>680752</v>
      </c>
      <c r="G2949" s="103">
        <v>10</v>
      </c>
      <c r="H2949" t="s">
        <v>54</v>
      </c>
      <c r="I2949" s="103"/>
    </row>
    <row r="2950" spans="1:9" x14ac:dyDescent="0.35">
      <c r="A2950" t="s">
        <v>2104</v>
      </c>
      <c r="B2950" t="s">
        <v>51</v>
      </c>
      <c r="C2950" t="s">
        <v>1768</v>
      </c>
      <c r="D2950" t="s">
        <v>40</v>
      </c>
      <c r="E2950" s="103">
        <v>1.0650976778927863</v>
      </c>
      <c r="F2950" s="103">
        <v>680752</v>
      </c>
      <c r="G2950" s="103">
        <v>10</v>
      </c>
      <c r="H2950" t="s">
        <v>54</v>
      </c>
      <c r="I2950" s="103"/>
    </row>
    <row r="2951" spans="1:9" x14ac:dyDescent="0.35">
      <c r="A2951" t="s">
        <v>6153</v>
      </c>
      <c r="B2951" t="s">
        <v>51</v>
      </c>
      <c r="C2951" t="s">
        <v>1768</v>
      </c>
      <c r="D2951" t="s">
        <v>5070</v>
      </c>
      <c r="E2951" s="103">
        <v>1.1819656989880569</v>
      </c>
      <c r="F2951" s="103">
        <v>680752</v>
      </c>
      <c r="G2951" s="103">
        <v>10</v>
      </c>
      <c r="H2951" t="s">
        <v>54</v>
      </c>
      <c r="I2951" s="103"/>
    </row>
    <row r="2952" spans="1:9" x14ac:dyDescent="0.35">
      <c r="A2952" t="s">
        <v>6154</v>
      </c>
      <c r="B2952" t="s">
        <v>51</v>
      </c>
      <c r="C2952" t="s">
        <v>1768</v>
      </c>
      <c r="D2952" t="s">
        <v>5071</v>
      </c>
      <c r="E2952" s="103">
        <v>1.066265618968685</v>
      </c>
      <c r="F2952" s="103">
        <v>680752</v>
      </c>
      <c r="G2952" s="103">
        <v>10</v>
      </c>
      <c r="H2952" t="s">
        <v>54</v>
      </c>
      <c r="I2952" s="103"/>
    </row>
    <row r="2953" spans="1:9" x14ac:dyDescent="0.35">
      <c r="A2953" t="s">
        <v>6155</v>
      </c>
      <c r="B2953" t="s">
        <v>51</v>
      </c>
      <c r="C2953" t="s">
        <v>1768</v>
      </c>
      <c r="D2953" t="s">
        <v>5072</v>
      </c>
      <c r="E2953" s="103">
        <v>1.11294877970298</v>
      </c>
      <c r="F2953" s="103">
        <v>680752</v>
      </c>
      <c r="G2953" s="103">
        <v>10</v>
      </c>
      <c r="H2953" t="s">
        <v>54</v>
      </c>
      <c r="I2953" s="103"/>
    </row>
    <row r="2954" spans="1:9" x14ac:dyDescent="0.35">
      <c r="A2954" t="s">
        <v>2105</v>
      </c>
      <c r="B2954" t="s">
        <v>51</v>
      </c>
      <c r="C2954" t="s">
        <v>1768</v>
      </c>
      <c r="D2954" t="s">
        <v>42</v>
      </c>
      <c r="E2954" s="103">
        <v>1.6655400353745593</v>
      </c>
      <c r="F2954" s="103">
        <v>680752</v>
      </c>
      <c r="G2954" s="103">
        <v>10</v>
      </c>
      <c r="H2954" t="s">
        <v>54</v>
      </c>
      <c r="I2954" s="103"/>
    </row>
    <row r="2955" spans="1:9" x14ac:dyDescent="0.35">
      <c r="A2955" t="s">
        <v>2106</v>
      </c>
      <c r="B2955" t="s">
        <v>51</v>
      </c>
      <c r="C2955" t="s">
        <v>1768</v>
      </c>
      <c r="D2955" t="s">
        <v>1767</v>
      </c>
      <c r="E2955" s="103">
        <v>1.5919123239705875</v>
      </c>
      <c r="F2955" s="103">
        <v>680752</v>
      </c>
      <c r="G2955" s="103">
        <v>10</v>
      </c>
      <c r="H2955" t="s">
        <v>54</v>
      </c>
      <c r="I2955" s="103"/>
    </row>
    <row r="2956" spans="1:9" x14ac:dyDescent="0.35">
      <c r="A2956" t="s">
        <v>2107</v>
      </c>
      <c r="B2956" t="s">
        <v>51</v>
      </c>
      <c r="C2956" t="s">
        <v>1768</v>
      </c>
      <c r="D2956" t="s">
        <v>1768</v>
      </c>
      <c r="E2956" s="103">
        <v>1</v>
      </c>
      <c r="F2956" s="103">
        <v>680752</v>
      </c>
      <c r="G2956" s="103">
        <v>10</v>
      </c>
      <c r="H2956" t="s">
        <v>54</v>
      </c>
      <c r="I2956" s="103"/>
    </row>
    <row r="2957" spans="1:9" x14ac:dyDescent="0.35">
      <c r="A2957" t="s">
        <v>2108</v>
      </c>
      <c r="B2957" t="s">
        <v>51</v>
      </c>
      <c r="C2957" t="s">
        <v>1768</v>
      </c>
      <c r="D2957" t="s">
        <v>340</v>
      </c>
      <c r="E2957" s="103">
        <v>1.0984441692828057</v>
      </c>
      <c r="F2957" s="103">
        <v>680752</v>
      </c>
      <c r="G2957" s="103">
        <v>10</v>
      </c>
      <c r="H2957" t="s">
        <v>54</v>
      </c>
      <c r="I2957" s="103"/>
    </row>
    <row r="2958" spans="1:9" x14ac:dyDescent="0.35">
      <c r="A2958" t="s">
        <v>2109</v>
      </c>
      <c r="B2958" t="s">
        <v>51</v>
      </c>
      <c r="C2958" t="s">
        <v>1768</v>
      </c>
      <c r="D2958" t="s">
        <v>777</v>
      </c>
      <c r="E2958" s="103">
        <v>8.8715136734778088</v>
      </c>
      <c r="F2958" s="103">
        <v>680752</v>
      </c>
      <c r="G2958" s="103">
        <v>10</v>
      </c>
      <c r="H2958" t="s">
        <v>54</v>
      </c>
      <c r="I2958" s="103"/>
    </row>
    <row r="2959" spans="1:9" x14ac:dyDescent="0.35">
      <c r="A2959" t="s">
        <v>2110</v>
      </c>
      <c r="B2959" t="s">
        <v>51</v>
      </c>
      <c r="C2959" t="s">
        <v>1768</v>
      </c>
      <c r="D2959" t="s">
        <v>776</v>
      </c>
      <c r="E2959" s="103">
        <v>22.654513843269655</v>
      </c>
      <c r="F2959" s="103">
        <v>680752</v>
      </c>
      <c r="G2959" s="103">
        <v>10</v>
      </c>
      <c r="H2959" t="s">
        <v>54</v>
      </c>
      <c r="I2959" s="103"/>
    </row>
    <row r="2960" spans="1:9" x14ac:dyDescent="0.35">
      <c r="A2960" t="s">
        <v>1023</v>
      </c>
      <c r="B2960" t="s">
        <v>51</v>
      </c>
      <c r="C2960" t="s">
        <v>58</v>
      </c>
      <c r="D2960" t="s">
        <v>40</v>
      </c>
      <c r="E2960" s="103">
        <v>8.1520984777394584E-2</v>
      </c>
      <c r="F2960" s="103">
        <v>680752</v>
      </c>
      <c r="G2960" s="103">
        <v>10</v>
      </c>
      <c r="H2960" t="s">
        <v>54</v>
      </c>
      <c r="I2960" s="103"/>
    </row>
    <row r="2961" spans="1:9" x14ac:dyDescent="0.35">
      <c r="A2961" t="s">
        <v>6134</v>
      </c>
      <c r="B2961" t="s">
        <v>51</v>
      </c>
      <c r="C2961" t="s">
        <v>58</v>
      </c>
      <c r="D2961" t="s">
        <v>5070</v>
      </c>
      <c r="E2961" s="103">
        <v>0.38715159601978238</v>
      </c>
      <c r="F2961" s="103">
        <v>680752</v>
      </c>
      <c r="G2961" s="103">
        <v>10</v>
      </c>
      <c r="H2961" t="s">
        <v>54</v>
      </c>
      <c r="I2961" s="103"/>
    </row>
    <row r="2962" spans="1:9" x14ac:dyDescent="0.35">
      <c r="A2962" t="s">
        <v>6135</v>
      </c>
      <c r="B2962" t="s">
        <v>51</v>
      </c>
      <c r="C2962" t="s">
        <v>58</v>
      </c>
      <c r="D2962" t="s">
        <v>5071</v>
      </c>
      <c r="E2962" s="103">
        <v>8.2655621820600392E-2</v>
      </c>
      <c r="F2962" s="103">
        <v>680752</v>
      </c>
      <c r="G2962" s="103">
        <v>10</v>
      </c>
      <c r="H2962" t="s">
        <v>54</v>
      </c>
      <c r="I2962" s="103"/>
    </row>
    <row r="2963" spans="1:9" x14ac:dyDescent="0.35">
      <c r="A2963" t="s">
        <v>6136</v>
      </c>
      <c r="B2963" t="s">
        <v>51</v>
      </c>
      <c r="C2963" t="s">
        <v>58</v>
      </c>
      <c r="D2963" t="s">
        <v>5072</v>
      </c>
      <c r="E2963" s="103">
        <v>8.6861053949451608E-2</v>
      </c>
      <c r="F2963" s="103">
        <v>680752</v>
      </c>
      <c r="G2963" s="103">
        <v>10</v>
      </c>
      <c r="H2963" t="s">
        <v>54</v>
      </c>
      <c r="I2963" s="103"/>
    </row>
    <row r="2964" spans="1:9" x14ac:dyDescent="0.35">
      <c r="A2964" t="s">
        <v>1021</v>
      </c>
      <c r="B2964" t="s">
        <v>51</v>
      </c>
      <c r="C2964" t="s">
        <v>58</v>
      </c>
      <c r="D2964" t="s">
        <v>42</v>
      </c>
      <c r="E2964" s="103">
        <v>7.9724083415883307</v>
      </c>
      <c r="F2964" s="103">
        <v>680752</v>
      </c>
      <c r="G2964" s="103">
        <v>10</v>
      </c>
      <c r="H2964" t="s">
        <v>54</v>
      </c>
      <c r="I2964" s="103"/>
    </row>
    <row r="2965" spans="1:9" x14ac:dyDescent="0.35">
      <c r="A2965" t="s">
        <v>2115</v>
      </c>
      <c r="B2965" t="s">
        <v>51</v>
      </c>
      <c r="C2965" t="s">
        <v>58</v>
      </c>
      <c r="D2965" t="s">
        <v>1767</v>
      </c>
      <c r="E2965" s="103">
        <v>9.3538687093244182</v>
      </c>
      <c r="F2965" s="103">
        <v>680752</v>
      </c>
      <c r="G2965" s="103">
        <v>10</v>
      </c>
      <c r="H2965" t="s">
        <v>54</v>
      </c>
      <c r="I2965" s="103"/>
    </row>
    <row r="2966" spans="1:9" x14ac:dyDescent="0.35">
      <c r="A2966" t="s">
        <v>2116</v>
      </c>
      <c r="B2966" t="s">
        <v>51</v>
      </c>
      <c r="C2966" t="s">
        <v>58</v>
      </c>
      <c r="D2966" t="s">
        <v>1768</v>
      </c>
      <c r="E2966" s="103">
        <v>2.7172510512978789</v>
      </c>
      <c r="F2966" s="103">
        <v>680752</v>
      </c>
      <c r="G2966" s="103">
        <v>10</v>
      </c>
      <c r="H2966" t="s">
        <v>54</v>
      </c>
      <c r="I2966" s="103"/>
    </row>
    <row r="2967" spans="1:9" x14ac:dyDescent="0.35">
      <c r="A2967" t="s">
        <v>1022</v>
      </c>
      <c r="B2967" t="s">
        <v>51</v>
      </c>
      <c r="C2967" t="s">
        <v>58</v>
      </c>
      <c r="D2967" t="s">
        <v>340</v>
      </c>
      <c r="E2967" s="103">
        <v>8.2726333608997296E-2</v>
      </c>
      <c r="F2967" s="103">
        <v>680752</v>
      </c>
      <c r="G2967" s="103">
        <v>10</v>
      </c>
      <c r="H2967" t="s">
        <v>54</v>
      </c>
      <c r="I2967" s="103"/>
    </row>
    <row r="2968" spans="1:9" x14ac:dyDescent="0.35">
      <c r="A2968" t="s">
        <v>758</v>
      </c>
      <c r="B2968" t="s">
        <v>51</v>
      </c>
      <c r="C2968" t="s">
        <v>58</v>
      </c>
      <c r="D2968" t="s">
        <v>777</v>
      </c>
      <c r="E2968" s="103">
        <v>1.3670460642747142</v>
      </c>
      <c r="F2968" s="103">
        <v>680752</v>
      </c>
      <c r="G2968" s="103">
        <v>10</v>
      </c>
      <c r="H2968" t="s">
        <v>54</v>
      </c>
      <c r="I2968" s="103"/>
    </row>
    <row r="2969" spans="1:9" x14ac:dyDescent="0.35">
      <c r="A2969" t="s">
        <v>759</v>
      </c>
      <c r="B2969" t="s">
        <v>51</v>
      </c>
      <c r="C2969" t="s">
        <v>58</v>
      </c>
      <c r="D2969" t="s">
        <v>776</v>
      </c>
      <c r="E2969" s="103">
        <v>3.4858809541631621</v>
      </c>
      <c r="F2969" s="103">
        <v>680752</v>
      </c>
      <c r="G2969" s="103">
        <v>10</v>
      </c>
      <c r="H2969" t="s">
        <v>54</v>
      </c>
      <c r="I2969" s="103"/>
    </row>
    <row r="2970" spans="1:9" x14ac:dyDescent="0.35">
      <c r="A2970" t="s">
        <v>1017</v>
      </c>
      <c r="B2970" t="s">
        <v>51</v>
      </c>
      <c r="C2970" t="s">
        <v>340</v>
      </c>
      <c r="D2970" t="s">
        <v>40</v>
      </c>
      <c r="E2970" s="103">
        <v>0.97893924097044094</v>
      </c>
      <c r="F2970" s="103">
        <v>680752</v>
      </c>
      <c r="G2970" s="103">
        <v>10</v>
      </c>
      <c r="H2970" t="s">
        <v>54</v>
      </c>
      <c r="I2970" s="103"/>
    </row>
    <row r="2971" spans="1:9" x14ac:dyDescent="0.35">
      <c r="A2971" t="s">
        <v>6156</v>
      </c>
      <c r="B2971" t="s">
        <v>51</v>
      </c>
      <c r="C2971" t="s">
        <v>340</v>
      </c>
      <c r="D2971" t="s">
        <v>5070</v>
      </c>
      <c r="E2971" s="103">
        <v>1.4887357651940869</v>
      </c>
      <c r="F2971" s="103">
        <v>680752</v>
      </c>
      <c r="G2971" s="103">
        <v>10</v>
      </c>
      <c r="H2971" t="s">
        <v>54</v>
      </c>
      <c r="I2971" s="103"/>
    </row>
    <row r="2972" spans="1:9" x14ac:dyDescent="0.35">
      <c r="A2972" t="s">
        <v>6157</v>
      </c>
      <c r="B2972" t="s">
        <v>51</v>
      </c>
      <c r="C2972" t="s">
        <v>340</v>
      </c>
      <c r="D2972" t="s">
        <v>5071</v>
      </c>
      <c r="E2972" s="103">
        <v>0.98102328955126827</v>
      </c>
      <c r="F2972" s="103">
        <v>680752</v>
      </c>
      <c r="G2972" s="103">
        <v>10</v>
      </c>
      <c r="H2972" t="s">
        <v>54</v>
      </c>
      <c r="I2972" s="103"/>
    </row>
    <row r="2973" spans="1:9" x14ac:dyDescent="0.35">
      <c r="A2973" t="s">
        <v>6158</v>
      </c>
      <c r="B2973" t="s">
        <v>51</v>
      </c>
      <c r="C2973" t="s">
        <v>340</v>
      </c>
      <c r="D2973" t="s">
        <v>5072</v>
      </c>
      <c r="E2973" s="103">
        <v>1.021134666894725</v>
      </c>
      <c r="F2973" s="103">
        <v>680752</v>
      </c>
      <c r="G2973" s="103">
        <v>10</v>
      </c>
      <c r="H2973" t="s">
        <v>54</v>
      </c>
      <c r="I2973" s="103"/>
    </row>
    <row r="2974" spans="1:9" x14ac:dyDescent="0.35">
      <c r="A2974" t="s">
        <v>1015</v>
      </c>
      <c r="B2974" t="s">
        <v>51</v>
      </c>
      <c r="C2974" t="s">
        <v>340</v>
      </c>
      <c r="D2974" t="s">
        <v>42</v>
      </c>
      <c r="E2974" s="103">
        <v>12.01792840911612</v>
      </c>
      <c r="F2974" s="103">
        <v>680752</v>
      </c>
      <c r="G2974" s="103">
        <v>10</v>
      </c>
      <c r="H2974" t="s">
        <v>54</v>
      </c>
      <c r="I2974" s="103"/>
    </row>
    <row r="2975" spans="1:9" x14ac:dyDescent="0.35">
      <c r="A2975" t="s">
        <v>2111</v>
      </c>
      <c r="B2975" t="s">
        <v>51</v>
      </c>
      <c r="C2975" t="s">
        <v>340</v>
      </c>
      <c r="D2975" t="s">
        <v>1767</v>
      </c>
      <c r="E2975" s="103">
        <v>13.084184952797994</v>
      </c>
      <c r="F2975" s="103">
        <v>680752</v>
      </c>
      <c r="G2975" s="103">
        <v>10</v>
      </c>
      <c r="H2975" t="s">
        <v>54</v>
      </c>
      <c r="I2975" s="103"/>
    </row>
    <row r="2976" spans="1:9" x14ac:dyDescent="0.35">
      <c r="A2976" t="s">
        <v>2112</v>
      </c>
      <c r="B2976" t="s">
        <v>51</v>
      </c>
      <c r="C2976" t="s">
        <v>340</v>
      </c>
      <c r="D2976" t="s">
        <v>1768</v>
      </c>
      <c r="E2976" s="103">
        <v>4.0617856542880997</v>
      </c>
      <c r="F2976" s="103">
        <v>680752</v>
      </c>
      <c r="G2976" s="103">
        <v>10</v>
      </c>
      <c r="H2976" t="s">
        <v>54</v>
      </c>
      <c r="I2976" s="103"/>
    </row>
    <row r="2977" spans="1:9" x14ac:dyDescent="0.35">
      <c r="A2977" t="s">
        <v>1016</v>
      </c>
      <c r="B2977" t="s">
        <v>51</v>
      </c>
      <c r="C2977" t="s">
        <v>340</v>
      </c>
      <c r="D2977" t="s">
        <v>340</v>
      </c>
      <c r="E2977" s="103">
        <v>1</v>
      </c>
      <c r="F2977" s="103">
        <v>680752</v>
      </c>
      <c r="G2977" s="103">
        <v>10</v>
      </c>
      <c r="H2977" t="s">
        <v>54</v>
      </c>
      <c r="I2977" s="103"/>
    </row>
    <row r="2978" spans="1:9" x14ac:dyDescent="0.35">
      <c r="A2978" t="s">
        <v>748</v>
      </c>
      <c r="B2978" t="s">
        <v>51</v>
      </c>
      <c r="C2978" t="s">
        <v>340</v>
      </c>
      <c r="D2978" t="s">
        <v>777</v>
      </c>
      <c r="E2978" s="103">
        <v>9.1223969192842436</v>
      </c>
      <c r="F2978" s="103">
        <v>680752</v>
      </c>
      <c r="G2978" s="103">
        <v>10</v>
      </c>
      <c r="H2978" t="s">
        <v>54</v>
      </c>
      <c r="I2978" s="103"/>
    </row>
    <row r="2979" spans="1:9" x14ac:dyDescent="0.35">
      <c r="A2979" t="s">
        <v>752</v>
      </c>
      <c r="B2979" t="s">
        <v>51</v>
      </c>
      <c r="C2979" t="s">
        <v>340</v>
      </c>
      <c r="D2979" t="s">
        <v>776</v>
      </c>
      <c r="E2979" s="103">
        <v>23.166073632998792</v>
      </c>
      <c r="F2979" s="103">
        <v>680752</v>
      </c>
      <c r="G2979" s="103">
        <v>10</v>
      </c>
      <c r="H2979" t="s">
        <v>54</v>
      </c>
      <c r="I2979" s="103"/>
    </row>
    <row r="2980" spans="1:9" x14ac:dyDescent="0.35">
      <c r="A2980" t="s">
        <v>1026</v>
      </c>
      <c r="B2980" t="s">
        <v>51</v>
      </c>
      <c r="C2980" t="s">
        <v>353</v>
      </c>
      <c r="D2980" t="s">
        <v>40</v>
      </c>
      <c r="E2980" s="103">
        <v>3.9602205426781542E-2</v>
      </c>
      <c r="F2980" s="103">
        <v>680752</v>
      </c>
      <c r="G2980" s="103">
        <v>10</v>
      </c>
      <c r="H2980" t="s">
        <v>54</v>
      </c>
      <c r="I2980" s="103"/>
    </row>
    <row r="2981" spans="1:9" x14ac:dyDescent="0.35">
      <c r="A2981" t="s">
        <v>6159</v>
      </c>
      <c r="B2981" t="s">
        <v>51</v>
      </c>
      <c r="C2981" t="s">
        <v>353</v>
      </c>
      <c r="D2981" t="s">
        <v>5070</v>
      </c>
      <c r="E2981" s="103">
        <v>4.53388236401902E-2</v>
      </c>
      <c r="F2981" s="103">
        <v>680752</v>
      </c>
      <c r="G2981" s="103">
        <v>10</v>
      </c>
      <c r="H2981" t="s">
        <v>54</v>
      </c>
      <c r="I2981" s="103"/>
    </row>
    <row r="2982" spans="1:9" x14ac:dyDescent="0.35">
      <c r="A2982" t="s">
        <v>6160</v>
      </c>
      <c r="B2982" t="s">
        <v>51</v>
      </c>
      <c r="C2982" t="s">
        <v>353</v>
      </c>
      <c r="D2982" t="s">
        <v>5071</v>
      </c>
      <c r="E2982" s="103">
        <v>3.9649062102428516E-2</v>
      </c>
      <c r="F2982" s="103">
        <v>680752</v>
      </c>
      <c r="G2982" s="103">
        <v>10</v>
      </c>
      <c r="H2982" t="s">
        <v>54</v>
      </c>
      <c r="I2982" s="103"/>
    </row>
    <row r="2983" spans="1:9" x14ac:dyDescent="0.35">
      <c r="A2983" t="s">
        <v>6161</v>
      </c>
      <c r="B2983" t="s">
        <v>51</v>
      </c>
      <c r="C2983" t="s">
        <v>353</v>
      </c>
      <c r="D2983" t="s">
        <v>5072</v>
      </c>
      <c r="E2983" s="103">
        <v>4.3579319837560936E-2</v>
      </c>
      <c r="F2983" s="103">
        <v>680752</v>
      </c>
      <c r="G2983" s="103">
        <v>10</v>
      </c>
      <c r="H2983" t="s">
        <v>54</v>
      </c>
      <c r="I2983" s="103"/>
    </row>
    <row r="2984" spans="1:9" x14ac:dyDescent="0.35">
      <c r="A2984" t="s">
        <v>1024</v>
      </c>
      <c r="B2984" t="s">
        <v>51</v>
      </c>
      <c r="C2984" t="s">
        <v>353</v>
      </c>
      <c r="D2984" t="s">
        <v>42</v>
      </c>
      <c r="E2984" s="103">
        <v>4.5113586878022582E-2</v>
      </c>
      <c r="F2984" s="103">
        <v>680752</v>
      </c>
      <c r="G2984" s="103">
        <v>10</v>
      </c>
      <c r="H2984" t="s">
        <v>54</v>
      </c>
      <c r="I2984" s="103"/>
    </row>
    <row r="2985" spans="1:9" x14ac:dyDescent="0.35">
      <c r="A2985" t="s">
        <v>2117</v>
      </c>
      <c r="B2985" t="s">
        <v>51</v>
      </c>
      <c r="C2985" t="s">
        <v>353</v>
      </c>
      <c r="D2985" t="s">
        <v>1767</v>
      </c>
      <c r="E2985" s="103">
        <v>4.5026639605069162E-2</v>
      </c>
      <c r="F2985" s="103">
        <v>680752</v>
      </c>
      <c r="G2985" s="103">
        <v>10</v>
      </c>
      <c r="H2985" t="s">
        <v>54</v>
      </c>
      <c r="I2985" s="103"/>
    </row>
    <row r="2986" spans="1:9" x14ac:dyDescent="0.35">
      <c r="A2986" t="s">
        <v>2118</v>
      </c>
      <c r="B2986" t="s">
        <v>51</v>
      </c>
      <c r="C2986" t="s">
        <v>353</v>
      </c>
      <c r="D2986" t="s">
        <v>1768</v>
      </c>
      <c r="E2986" s="103">
        <v>3.8675937748856568E-2</v>
      </c>
      <c r="F2986" s="103">
        <v>680752</v>
      </c>
      <c r="G2986" s="103">
        <v>10</v>
      </c>
      <c r="H2986" t="s">
        <v>54</v>
      </c>
      <c r="I2986" s="103"/>
    </row>
    <row r="2987" spans="1:9" x14ac:dyDescent="0.35">
      <c r="A2987" t="s">
        <v>1025</v>
      </c>
      <c r="B2987" t="s">
        <v>51</v>
      </c>
      <c r="C2987" t="s">
        <v>353</v>
      </c>
      <c r="D2987" t="s">
        <v>340</v>
      </c>
      <c r="E2987" s="103">
        <v>4.3331057380059455E-2</v>
      </c>
      <c r="F2987" s="103">
        <v>680752</v>
      </c>
      <c r="G2987" s="103">
        <v>10</v>
      </c>
      <c r="H2987" t="s">
        <v>54</v>
      </c>
      <c r="I2987" s="103"/>
    </row>
    <row r="2988" spans="1:9" x14ac:dyDescent="0.35">
      <c r="A2988" t="s">
        <v>760</v>
      </c>
      <c r="B2988" t="s">
        <v>51</v>
      </c>
      <c r="C2988" t="s">
        <v>353</v>
      </c>
      <c r="D2988" t="s">
        <v>777</v>
      </c>
      <c r="E2988" s="103">
        <v>0.2975816952267018</v>
      </c>
      <c r="F2988" s="103">
        <v>680752</v>
      </c>
      <c r="G2988" s="103">
        <v>10</v>
      </c>
      <c r="H2988" t="s">
        <v>54</v>
      </c>
      <c r="I2988" s="103"/>
    </row>
    <row r="2989" spans="1:9" x14ac:dyDescent="0.35">
      <c r="A2989" t="s">
        <v>761</v>
      </c>
      <c r="B2989" t="s">
        <v>51</v>
      </c>
      <c r="C2989" t="s">
        <v>353</v>
      </c>
      <c r="D2989" t="s">
        <v>776</v>
      </c>
      <c r="E2989" s="103">
        <v>0.78308567946265284</v>
      </c>
      <c r="F2989" s="103">
        <v>680752</v>
      </c>
      <c r="G2989" s="103">
        <v>10</v>
      </c>
      <c r="H2989" t="s">
        <v>54</v>
      </c>
      <c r="I2989" s="103"/>
    </row>
    <row r="2990" spans="1:9" x14ac:dyDescent="0.35">
      <c r="A2990" t="s">
        <v>4563</v>
      </c>
      <c r="B2990" t="s">
        <v>51</v>
      </c>
      <c r="C2990" t="s">
        <v>4357</v>
      </c>
      <c r="D2990" t="s">
        <v>40</v>
      </c>
      <c r="E2990" s="103">
        <v>6.7834740385541775E-3</v>
      </c>
      <c r="F2990" s="103">
        <v>680752</v>
      </c>
      <c r="G2990" s="103">
        <v>10</v>
      </c>
      <c r="H2990" t="s">
        <v>54</v>
      </c>
      <c r="I2990" s="103"/>
    </row>
    <row r="2991" spans="1:9" x14ac:dyDescent="0.35">
      <c r="A2991" t="s">
        <v>6057</v>
      </c>
      <c r="B2991" t="s">
        <v>51</v>
      </c>
      <c r="C2991" t="s">
        <v>4357</v>
      </c>
      <c r="D2991" t="s">
        <v>5070</v>
      </c>
      <c r="E2991" s="103">
        <v>2.3098967092713314E-2</v>
      </c>
      <c r="F2991" s="103">
        <v>680752</v>
      </c>
      <c r="G2991" s="103">
        <v>10</v>
      </c>
      <c r="H2991" t="s">
        <v>54</v>
      </c>
      <c r="I2991" s="103"/>
    </row>
    <row r="2992" spans="1:9" x14ac:dyDescent="0.35">
      <c r="A2992" t="s">
        <v>6058</v>
      </c>
      <c r="B2992" t="s">
        <v>51</v>
      </c>
      <c r="C2992" t="s">
        <v>4357</v>
      </c>
      <c r="D2992" t="s">
        <v>5071</v>
      </c>
      <c r="E2992" s="103">
        <v>6.8604100270940232E-3</v>
      </c>
      <c r="F2992" s="103">
        <v>680752</v>
      </c>
      <c r="G2992" s="103">
        <v>10</v>
      </c>
      <c r="H2992" t="s">
        <v>54</v>
      </c>
      <c r="I2992" s="103"/>
    </row>
    <row r="2993" spans="1:9" x14ac:dyDescent="0.35">
      <c r="A2993" t="s">
        <v>6059</v>
      </c>
      <c r="B2993" t="s">
        <v>51</v>
      </c>
      <c r="C2993" t="s">
        <v>4357</v>
      </c>
      <c r="D2993" t="s">
        <v>5072</v>
      </c>
      <c r="E2993" s="103">
        <v>6.948408456134E-3</v>
      </c>
      <c r="F2993" s="103">
        <v>680752</v>
      </c>
      <c r="G2993" s="103">
        <v>10</v>
      </c>
      <c r="H2993" t="s">
        <v>54</v>
      </c>
      <c r="I2993" s="103"/>
    </row>
    <row r="2994" spans="1:9" x14ac:dyDescent="0.35">
      <c r="A2994" t="s">
        <v>4564</v>
      </c>
      <c r="B2994" t="s">
        <v>51</v>
      </c>
      <c r="C2994" t="s">
        <v>4357</v>
      </c>
      <c r="D2994" t="s">
        <v>42</v>
      </c>
      <c r="E2994" s="103">
        <v>0.44370187440452852</v>
      </c>
      <c r="F2994" s="103">
        <v>680752</v>
      </c>
      <c r="G2994" s="103">
        <v>10</v>
      </c>
      <c r="H2994" t="s">
        <v>54</v>
      </c>
      <c r="I2994" s="103"/>
    </row>
    <row r="2995" spans="1:9" x14ac:dyDescent="0.35">
      <c r="A2995" t="s">
        <v>4565</v>
      </c>
      <c r="B2995" t="s">
        <v>51</v>
      </c>
      <c r="C2995" t="s">
        <v>4357</v>
      </c>
      <c r="D2995" t="s">
        <v>1767</v>
      </c>
      <c r="E2995" s="103">
        <v>0.39520330169692253</v>
      </c>
      <c r="F2995" s="103">
        <v>680752</v>
      </c>
      <c r="G2995" s="103">
        <v>10</v>
      </c>
      <c r="H2995" t="s">
        <v>54</v>
      </c>
      <c r="I2995" s="103"/>
    </row>
    <row r="2996" spans="1:9" x14ac:dyDescent="0.35">
      <c r="A2996" t="s">
        <v>4566</v>
      </c>
      <c r="B2996" t="s">
        <v>51</v>
      </c>
      <c r="C2996" t="s">
        <v>4357</v>
      </c>
      <c r="D2996" t="s">
        <v>1768</v>
      </c>
      <c r="E2996" s="103">
        <v>5.8775624712866223E-2</v>
      </c>
      <c r="F2996" s="103">
        <v>680752</v>
      </c>
      <c r="G2996" s="103">
        <v>10</v>
      </c>
      <c r="H2996" t="s">
        <v>54</v>
      </c>
      <c r="I2996" s="103"/>
    </row>
    <row r="2997" spans="1:9" x14ac:dyDescent="0.35">
      <c r="A2997" t="s">
        <v>4567</v>
      </c>
      <c r="B2997" t="s">
        <v>51</v>
      </c>
      <c r="C2997" t="s">
        <v>4357</v>
      </c>
      <c r="D2997" t="s">
        <v>340</v>
      </c>
      <c r="E2997" s="103">
        <v>6.7592938739146832E-3</v>
      </c>
      <c r="F2997" s="103">
        <v>680752</v>
      </c>
      <c r="G2997" s="103">
        <v>10</v>
      </c>
      <c r="H2997" t="s">
        <v>54</v>
      </c>
      <c r="I2997" s="103"/>
    </row>
    <row r="2998" spans="1:9" x14ac:dyDescent="0.35">
      <c r="A2998" t="s">
        <v>4568</v>
      </c>
      <c r="B2998" t="s">
        <v>51</v>
      </c>
      <c r="C2998" t="s">
        <v>4357</v>
      </c>
      <c r="D2998" t="s">
        <v>777</v>
      </c>
      <c r="E2998" s="103">
        <v>0.1244256573271168</v>
      </c>
      <c r="F2998" s="103">
        <v>680752</v>
      </c>
      <c r="G2998" s="103">
        <v>10</v>
      </c>
      <c r="H2998" t="s">
        <v>54</v>
      </c>
      <c r="I2998" s="103"/>
    </row>
    <row r="2999" spans="1:9" x14ac:dyDescent="0.35">
      <c r="A2999" t="s">
        <v>4569</v>
      </c>
      <c r="B2999" t="s">
        <v>51</v>
      </c>
      <c r="C2999" t="s">
        <v>4357</v>
      </c>
      <c r="D2999" t="s">
        <v>776</v>
      </c>
      <c r="E2999" s="103">
        <v>0.29994441161978874</v>
      </c>
      <c r="F2999" s="103">
        <v>680752</v>
      </c>
      <c r="G2999" s="103">
        <v>10</v>
      </c>
      <c r="H2999" t="s">
        <v>54</v>
      </c>
      <c r="I2999" s="103"/>
    </row>
    <row r="3000" spans="1:9" x14ac:dyDescent="0.35">
      <c r="A3000" t="s">
        <v>4549</v>
      </c>
      <c r="B3000" t="s">
        <v>51</v>
      </c>
      <c r="C3000" t="s">
        <v>4358</v>
      </c>
      <c r="D3000" t="s">
        <v>40</v>
      </c>
      <c r="E3000" s="103">
        <v>3.5524977195597325E-3</v>
      </c>
      <c r="F3000" s="103">
        <v>680752</v>
      </c>
      <c r="G3000" s="103">
        <v>10</v>
      </c>
      <c r="H3000" t="s">
        <v>54</v>
      </c>
      <c r="I3000" s="103"/>
    </row>
    <row r="3001" spans="1:9" x14ac:dyDescent="0.35">
      <c r="A3001" t="s">
        <v>6060</v>
      </c>
      <c r="B3001" t="s">
        <v>51</v>
      </c>
      <c r="C3001" t="s">
        <v>4358</v>
      </c>
      <c r="D3001" t="s">
        <v>5070</v>
      </c>
      <c r="E3001" s="103">
        <v>3.863993598755082E-3</v>
      </c>
      <c r="F3001" s="103">
        <v>680752</v>
      </c>
      <c r="G3001" s="103">
        <v>10</v>
      </c>
      <c r="H3001" t="s">
        <v>54</v>
      </c>
      <c r="I3001" s="103"/>
    </row>
    <row r="3002" spans="1:9" x14ac:dyDescent="0.35">
      <c r="A3002" t="s">
        <v>6061</v>
      </c>
      <c r="B3002" t="s">
        <v>51</v>
      </c>
      <c r="C3002" t="s">
        <v>4358</v>
      </c>
      <c r="D3002" t="s">
        <v>5071</v>
      </c>
      <c r="E3002" s="103">
        <v>3.5531129656890281E-3</v>
      </c>
      <c r="F3002" s="103">
        <v>680752</v>
      </c>
      <c r="G3002" s="103">
        <v>10</v>
      </c>
      <c r="H3002" t="s">
        <v>54</v>
      </c>
      <c r="I3002" s="103"/>
    </row>
    <row r="3003" spans="1:9" x14ac:dyDescent="0.35">
      <c r="A3003" t="s">
        <v>6062</v>
      </c>
      <c r="B3003" t="s">
        <v>51</v>
      </c>
      <c r="C3003" t="s">
        <v>4358</v>
      </c>
      <c r="D3003" t="s">
        <v>5072</v>
      </c>
      <c r="E3003" s="103">
        <v>3.566542878053323E-3</v>
      </c>
      <c r="F3003" s="103">
        <v>680752</v>
      </c>
      <c r="G3003" s="103">
        <v>10</v>
      </c>
      <c r="H3003" t="s">
        <v>54</v>
      </c>
      <c r="I3003" s="103"/>
    </row>
    <row r="3004" spans="1:9" x14ac:dyDescent="0.35">
      <c r="A3004" t="s">
        <v>4550</v>
      </c>
      <c r="B3004" t="s">
        <v>51</v>
      </c>
      <c r="C3004" t="s">
        <v>4358</v>
      </c>
      <c r="D3004" t="s">
        <v>42</v>
      </c>
      <c r="E3004" s="103">
        <v>3.8459025092373077E-3</v>
      </c>
      <c r="F3004" s="103">
        <v>680752</v>
      </c>
      <c r="G3004" s="103">
        <v>10</v>
      </c>
      <c r="H3004" t="s">
        <v>54</v>
      </c>
      <c r="I3004" s="103"/>
    </row>
    <row r="3005" spans="1:9" x14ac:dyDescent="0.35">
      <c r="A3005" t="s">
        <v>4551</v>
      </c>
      <c r="B3005" t="s">
        <v>51</v>
      </c>
      <c r="C3005" t="s">
        <v>4358</v>
      </c>
      <c r="D3005" t="s">
        <v>1767</v>
      </c>
      <c r="E3005" s="103">
        <v>3.8419623501501224E-3</v>
      </c>
      <c r="F3005" s="103">
        <v>680752</v>
      </c>
      <c r="G3005" s="103">
        <v>10</v>
      </c>
      <c r="H3005" t="s">
        <v>54</v>
      </c>
      <c r="I3005" s="103"/>
    </row>
    <row r="3006" spans="1:9" x14ac:dyDescent="0.35">
      <c r="A3006" t="s">
        <v>4552</v>
      </c>
      <c r="B3006" t="s">
        <v>51</v>
      </c>
      <c r="C3006" t="s">
        <v>4358</v>
      </c>
      <c r="D3006" t="s">
        <v>1768</v>
      </c>
      <c r="E3006" s="103">
        <v>3.6511348504576547E-3</v>
      </c>
      <c r="F3006" s="103">
        <v>680752</v>
      </c>
      <c r="G3006" s="103">
        <v>10</v>
      </c>
      <c r="H3006" t="s">
        <v>54</v>
      </c>
      <c r="I3006" s="103"/>
    </row>
    <row r="3007" spans="1:9" x14ac:dyDescent="0.35">
      <c r="A3007" t="s">
        <v>4553</v>
      </c>
      <c r="B3007" t="s">
        <v>51</v>
      </c>
      <c r="C3007" t="s">
        <v>4358</v>
      </c>
      <c r="D3007" t="s">
        <v>340</v>
      </c>
      <c r="E3007" s="103">
        <v>3.4879355900566959E-3</v>
      </c>
      <c r="F3007" s="103">
        <v>680752</v>
      </c>
      <c r="G3007" s="103">
        <v>10</v>
      </c>
      <c r="H3007" t="s">
        <v>54</v>
      </c>
      <c r="I3007" s="103"/>
    </row>
    <row r="3008" spans="1:9" x14ac:dyDescent="0.35">
      <c r="A3008" t="s">
        <v>4554</v>
      </c>
      <c r="B3008" t="s">
        <v>51</v>
      </c>
      <c r="C3008" t="s">
        <v>4358</v>
      </c>
      <c r="D3008" t="s">
        <v>777</v>
      </c>
      <c r="E3008" s="103">
        <v>5.5214616878366998E-2</v>
      </c>
      <c r="F3008" s="103">
        <v>680752</v>
      </c>
      <c r="G3008" s="103">
        <v>10</v>
      </c>
      <c r="H3008" t="s">
        <v>54</v>
      </c>
      <c r="I3008" s="103"/>
    </row>
    <row r="3009" spans="1:9" x14ac:dyDescent="0.35">
      <c r="A3009" t="s">
        <v>4555</v>
      </c>
      <c r="B3009" t="s">
        <v>51</v>
      </c>
      <c r="C3009" t="s">
        <v>4358</v>
      </c>
      <c r="D3009" t="s">
        <v>776</v>
      </c>
      <c r="E3009" s="103">
        <v>0.12225797260682333</v>
      </c>
      <c r="F3009" s="103">
        <v>680752</v>
      </c>
      <c r="G3009" s="103">
        <v>10</v>
      </c>
      <c r="H3009" t="s">
        <v>54</v>
      </c>
      <c r="I3009" s="103"/>
    </row>
    <row r="3010" spans="1:9" x14ac:dyDescent="0.35">
      <c r="A3010" t="s">
        <v>4556</v>
      </c>
      <c r="B3010" t="s">
        <v>51</v>
      </c>
      <c r="C3010" t="s">
        <v>4359</v>
      </c>
      <c r="D3010" t="s">
        <v>40</v>
      </c>
      <c r="E3010" s="103">
        <v>5.5078753007828992E-4</v>
      </c>
      <c r="F3010" s="103">
        <v>680752</v>
      </c>
      <c r="G3010" s="103">
        <v>10</v>
      </c>
      <c r="H3010" t="s">
        <v>54</v>
      </c>
      <c r="I3010" s="103"/>
    </row>
    <row r="3011" spans="1:9" x14ac:dyDescent="0.35">
      <c r="A3011" t="s">
        <v>6063</v>
      </c>
      <c r="B3011" t="s">
        <v>51</v>
      </c>
      <c r="C3011" t="s">
        <v>4359</v>
      </c>
      <c r="D3011" t="s">
        <v>5070</v>
      </c>
      <c r="E3011" s="103">
        <v>5.7822426722854041E-4</v>
      </c>
      <c r="F3011" s="103">
        <v>680752</v>
      </c>
      <c r="G3011" s="103">
        <v>10</v>
      </c>
      <c r="H3011" t="s">
        <v>54</v>
      </c>
      <c r="I3011" s="103"/>
    </row>
    <row r="3012" spans="1:9" x14ac:dyDescent="0.35">
      <c r="A3012" t="s">
        <v>6064</v>
      </c>
      <c r="B3012" t="s">
        <v>51</v>
      </c>
      <c r="C3012" t="s">
        <v>4359</v>
      </c>
      <c r="D3012" t="s">
        <v>5071</v>
      </c>
      <c r="E3012" s="103">
        <v>5.5198895766535934E-4</v>
      </c>
      <c r="F3012" s="103">
        <v>680752</v>
      </c>
      <c r="G3012" s="103">
        <v>10</v>
      </c>
      <c r="H3012" t="s">
        <v>54</v>
      </c>
      <c r="I3012" s="103"/>
    </row>
    <row r="3013" spans="1:9" x14ac:dyDescent="0.35">
      <c r="A3013" t="s">
        <v>6065</v>
      </c>
      <c r="B3013" t="s">
        <v>51</v>
      </c>
      <c r="C3013" t="s">
        <v>4359</v>
      </c>
      <c r="D3013" t="s">
        <v>5072</v>
      </c>
      <c r="E3013" s="103">
        <v>5.6009219470718884E-4</v>
      </c>
      <c r="F3013" s="103">
        <v>680752</v>
      </c>
      <c r="G3013" s="103">
        <v>10</v>
      </c>
      <c r="H3013" t="s">
        <v>54</v>
      </c>
      <c r="I3013" s="103"/>
    </row>
    <row r="3014" spans="1:9" x14ac:dyDescent="0.35">
      <c r="A3014" t="s">
        <v>4557</v>
      </c>
      <c r="B3014" t="s">
        <v>51</v>
      </c>
      <c r="C3014" t="s">
        <v>4359</v>
      </c>
      <c r="D3014" t="s">
        <v>42</v>
      </c>
      <c r="E3014" s="103">
        <v>5.7515129473664122E-4</v>
      </c>
      <c r="F3014" s="103">
        <v>680752</v>
      </c>
      <c r="G3014" s="103">
        <v>10</v>
      </c>
      <c r="H3014" t="s">
        <v>54</v>
      </c>
      <c r="I3014" s="103"/>
    </row>
    <row r="3015" spans="1:9" x14ac:dyDescent="0.35">
      <c r="A3015" t="s">
        <v>4558</v>
      </c>
      <c r="B3015" t="s">
        <v>51</v>
      </c>
      <c r="C3015" t="s">
        <v>4359</v>
      </c>
      <c r="D3015" t="s">
        <v>1767</v>
      </c>
      <c r="E3015" s="103">
        <v>5.7418800770813296E-4</v>
      </c>
      <c r="F3015" s="103">
        <v>680752</v>
      </c>
      <c r="G3015" s="103">
        <v>10</v>
      </c>
      <c r="H3015" t="s">
        <v>54</v>
      </c>
      <c r="I3015" s="103"/>
    </row>
    <row r="3016" spans="1:9" x14ac:dyDescent="0.35">
      <c r="A3016" t="s">
        <v>4559</v>
      </c>
      <c r="B3016" t="s">
        <v>51</v>
      </c>
      <c r="C3016" t="s">
        <v>4359</v>
      </c>
      <c r="D3016" t="s">
        <v>1768</v>
      </c>
      <c r="E3016" s="103">
        <v>5.120103281414356E-4</v>
      </c>
      <c r="F3016" s="103">
        <v>680752</v>
      </c>
      <c r="G3016" s="103">
        <v>10</v>
      </c>
      <c r="H3016" t="s">
        <v>54</v>
      </c>
      <c r="I3016" s="103"/>
    </row>
    <row r="3017" spans="1:9" x14ac:dyDescent="0.35">
      <c r="A3017" t="s">
        <v>4560</v>
      </c>
      <c r="B3017" t="s">
        <v>51</v>
      </c>
      <c r="C3017" t="s">
        <v>4359</v>
      </c>
      <c r="D3017" t="s">
        <v>340</v>
      </c>
      <c r="E3017" s="103">
        <v>5.4896060460469262E-4</v>
      </c>
      <c r="F3017" s="103">
        <v>680752</v>
      </c>
      <c r="G3017" s="103">
        <v>10</v>
      </c>
      <c r="H3017" t="s">
        <v>54</v>
      </c>
      <c r="I3017" s="103"/>
    </row>
    <row r="3018" spans="1:9" x14ac:dyDescent="0.35">
      <c r="A3018" t="s">
        <v>4561</v>
      </c>
      <c r="B3018" t="s">
        <v>51</v>
      </c>
      <c r="C3018" t="s">
        <v>4359</v>
      </c>
      <c r="D3018" t="s">
        <v>777</v>
      </c>
      <c r="E3018" s="103">
        <v>7.220811118651368E-3</v>
      </c>
      <c r="F3018" s="103">
        <v>680752</v>
      </c>
      <c r="G3018" s="103">
        <v>10</v>
      </c>
      <c r="H3018" t="s">
        <v>54</v>
      </c>
      <c r="I3018" s="103"/>
    </row>
    <row r="3019" spans="1:9" x14ac:dyDescent="0.35">
      <c r="A3019" t="s">
        <v>4562</v>
      </c>
      <c r="B3019" t="s">
        <v>51</v>
      </c>
      <c r="C3019" t="s">
        <v>4359</v>
      </c>
      <c r="D3019" t="s">
        <v>776</v>
      </c>
      <c r="E3019" s="103">
        <v>1.7951341558473166E-2</v>
      </c>
      <c r="F3019" s="103">
        <v>680752</v>
      </c>
      <c r="G3019" s="103">
        <v>10</v>
      </c>
      <c r="H3019" t="s">
        <v>54</v>
      </c>
      <c r="I3019" s="103"/>
    </row>
    <row r="3020" spans="1:9" x14ac:dyDescent="0.35">
      <c r="A3020" t="s">
        <v>7483</v>
      </c>
      <c r="B3020" t="s">
        <v>51</v>
      </c>
      <c r="C3020" t="s">
        <v>7392</v>
      </c>
      <c r="D3020" t="s">
        <v>40</v>
      </c>
      <c r="E3020" s="103">
        <v>6.7372959444190052E-4</v>
      </c>
      <c r="F3020" s="103">
        <v>680752</v>
      </c>
      <c r="G3020" s="103">
        <v>10</v>
      </c>
      <c r="H3020" t="s">
        <v>54</v>
      </c>
      <c r="I3020" s="103"/>
    </row>
    <row r="3021" spans="1:9" x14ac:dyDescent="0.35">
      <c r="A3021" t="s">
        <v>7484</v>
      </c>
      <c r="B3021" t="s">
        <v>51</v>
      </c>
      <c r="C3021" t="s">
        <v>7392</v>
      </c>
      <c r="D3021" t="s">
        <v>5070</v>
      </c>
      <c r="E3021" s="103">
        <v>7.0718274866041968E-4</v>
      </c>
      <c r="F3021" s="103">
        <v>680752</v>
      </c>
      <c r="G3021" s="103">
        <v>10</v>
      </c>
      <c r="H3021" t="s">
        <v>54</v>
      </c>
      <c r="I3021" s="103"/>
    </row>
    <row r="3022" spans="1:9" x14ac:dyDescent="0.35">
      <c r="A3022" t="s">
        <v>7485</v>
      </c>
      <c r="B3022" t="s">
        <v>51</v>
      </c>
      <c r="C3022" t="s">
        <v>7392</v>
      </c>
      <c r="D3022" t="s">
        <v>5071</v>
      </c>
      <c r="E3022" s="103">
        <v>6.7397592691688065E-4</v>
      </c>
      <c r="F3022" s="103">
        <v>680752</v>
      </c>
      <c r="G3022" s="103">
        <v>10</v>
      </c>
      <c r="H3022" t="s">
        <v>54</v>
      </c>
      <c r="I3022" s="103"/>
    </row>
    <row r="3023" spans="1:9" x14ac:dyDescent="0.35">
      <c r="A3023" t="s">
        <v>7486</v>
      </c>
      <c r="B3023" t="s">
        <v>51</v>
      </c>
      <c r="C3023" t="s">
        <v>7392</v>
      </c>
      <c r="D3023" t="s">
        <v>5072</v>
      </c>
      <c r="E3023" s="103">
        <v>6.8739994790153688E-4</v>
      </c>
      <c r="F3023" s="103">
        <v>680752</v>
      </c>
      <c r="G3023" s="103">
        <v>10</v>
      </c>
      <c r="H3023" t="s">
        <v>54</v>
      </c>
      <c r="I3023" s="103"/>
    </row>
    <row r="3024" spans="1:9" x14ac:dyDescent="0.35">
      <c r="A3024" t="s">
        <v>7487</v>
      </c>
      <c r="B3024" t="s">
        <v>51</v>
      </c>
      <c r="C3024" t="s">
        <v>7392</v>
      </c>
      <c r="D3024" t="s">
        <v>42</v>
      </c>
      <c r="E3024" s="103">
        <v>7.032569534520019E-4</v>
      </c>
      <c r="F3024" s="103">
        <v>680752</v>
      </c>
      <c r="G3024" s="103">
        <v>10</v>
      </c>
      <c r="H3024" t="s">
        <v>54</v>
      </c>
      <c r="I3024" s="103"/>
    </row>
    <row r="3025" spans="1:9" x14ac:dyDescent="0.35">
      <c r="A3025" t="s">
        <v>7488</v>
      </c>
      <c r="B3025" t="s">
        <v>51</v>
      </c>
      <c r="C3025" t="s">
        <v>7392</v>
      </c>
      <c r="D3025" t="s">
        <v>1767</v>
      </c>
      <c r="E3025" s="103">
        <v>7.0182601185112881E-4</v>
      </c>
      <c r="F3025" s="103">
        <v>680752</v>
      </c>
      <c r="G3025" s="103">
        <v>10</v>
      </c>
      <c r="H3025" t="s">
        <v>54</v>
      </c>
      <c r="I3025" s="103"/>
    </row>
    <row r="3026" spans="1:9" x14ac:dyDescent="0.35">
      <c r="A3026" t="s">
        <v>7489</v>
      </c>
      <c r="B3026" t="s">
        <v>51</v>
      </c>
      <c r="C3026" t="s">
        <v>7392</v>
      </c>
      <c r="D3026" t="s">
        <v>1768</v>
      </c>
      <c r="E3026" s="103">
        <v>6.2121582417024924E-4</v>
      </c>
      <c r="F3026" s="103">
        <v>680752</v>
      </c>
      <c r="G3026" s="103">
        <v>10</v>
      </c>
      <c r="H3026" t="s">
        <v>54</v>
      </c>
      <c r="I3026" s="103"/>
    </row>
    <row r="3027" spans="1:9" x14ac:dyDescent="0.35">
      <c r="A3027" t="s">
        <v>7490</v>
      </c>
      <c r="B3027" t="s">
        <v>51</v>
      </c>
      <c r="C3027" t="s">
        <v>7392</v>
      </c>
      <c r="D3027" t="s">
        <v>340</v>
      </c>
      <c r="E3027" s="103">
        <v>6.6580295947882826E-4</v>
      </c>
      <c r="F3027" s="103">
        <v>680752</v>
      </c>
      <c r="G3027" s="103">
        <v>10</v>
      </c>
      <c r="H3027" t="s">
        <v>54</v>
      </c>
      <c r="I3027" s="103"/>
    </row>
    <row r="3028" spans="1:9" x14ac:dyDescent="0.35">
      <c r="A3028" t="s">
        <v>7491</v>
      </c>
      <c r="B3028" t="s">
        <v>51</v>
      </c>
      <c r="C3028" t="s">
        <v>7392</v>
      </c>
      <c r="D3028" t="s">
        <v>777</v>
      </c>
      <c r="E3028" s="103">
        <v>6.5071997261049062E-3</v>
      </c>
      <c r="F3028" s="103">
        <v>680752</v>
      </c>
      <c r="G3028" s="103">
        <v>10</v>
      </c>
      <c r="H3028" t="s">
        <v>54</v>
      </c>
      <c r="I3028" s="103"/>
    </row>
    <row r="3029" spans="1:9" x14ac:dyDescent="0.35">
      <c r="A3029" t="s">
        <v>7492</v>
      </c>
      <c r="B3029" t="s">
        <v>51</v>
      </c>
      <c r="C3029" t="s">
        <v>7392</v>
      </c>
      <c r="D3029" t="s">
        <v>776</v>
      </c>
      <c r="E3029" s="103">
        <v>1.6127921101715438E-2</v>
      </c>
      <c r="F3029" s="103">
        <v>680752</v>
      </c>
      <c r="G3029" s="103">
        <v>10</v>
      </c>
      <c r="H3029" t="s">
        <v>54</v>
      </c>
      <c r="I3029" s="103"/>
    </row>
    <row r="3030" spans="1:9" x14ac:dyDescent="0.35">
      <c r="A3030" t="s">
        <v>4942</v>
      </c>
      <c r="B3030" t="s">
        <v>51</v>
      </c>
      <c r="C3030" t="s">
        <v>4874</v>
      </c>
      <c r="D3030" t="s">
        <v>40</v>
      </c>
      <c r="E3030" s="103">
        <v>4.7770148440799227E-3</v>
      </c>
      <c r="F3030" s="103">
        <v>680752</v>
      </c>
      <c r="G3030" s="103">
        <v>10</v>
      </c>
      <c r="H3030" t="s">
        <v>54</v>
      </c>
      <c r="I3030" s="103"/>
    </row>
    <row r="3031" spans="1:9" x14ac:dyDescent="0.35">
      <c r="A3031" t="s">
        <v>6162</v>
      </c>
      <c r="B3031" t="s">
        <v>51</v>
      </c>
      <c r="C3031" t="s">
        <v>4874</v>
      </c>
      <c r="D3031" t="s">
        <v>5070</v>
      </c>
      <c r="E3031" s="103">
        <v>5.1494006146440424E-3</v>
      </c>
      <c r="F3031" s="103">
        <v>680752</v>
      </c>
      <c r="G3031" s="103">
        <v>10</v>
      </c>
      <c r="H3031" t="s">
        <v>54</v>
      </c>
      <c r="I3031" s="103"/>
    </row>
    <row r="3032" spans="1:9" x14ac:dyDescent="0.35">
      <c r="A3032" t="s">
        <v>6163</v>
      </c>
      <c r="B3032" t="s">
        <v>51</v>
      </c>
      <c r="C3032" t="s">
        <v>4874</v>
      </c>
      <c r="D3032" t="s">
        <v>5071</v>
      </c>
      <c r="E3032" s="103">
        <v>4.7790778502712688E-3</v>
      </c>
      <c r="F3032" s="103">
        <v>680752</v>
      </c>
      <c r="G3032" s="103">
        <v>10</v>
      </c>
      <c r="H3032" t="s">
        <v>54</v>
      </c>
      <c r="I3032" s="103"/>
    </row>
    <row r="3033" spans="1:9" x14ac:dyDescent="0.35">
      <c r="A3033" t="s">
        <v>6164</v>
      </c>
      <c r="B3033" t="s">
        <v>51</v>
      </c>
      <c r="C3033" t="s">
        <v>4874</v>
      </c>
      <c r="D3033" t="s">
        <v>5072</v>
      </c>
      <c r="E3033" s="103">
        <v>4.8140350206620488E-3</v>
      </c>
      <c r="F3033" s="103">
        <v>680752</v>
      </c>
      <c r="G3033" s="103">
        <v>10</v>
      </c>
      <c r="H3033" t="s">
        <v>54</v>
      </c>
      <c r="I3033" s="103"/>
    </row>
    <row r="3034" spans="1:9" x14ac:dyDescent="0.35">
      <c r="A3034" t="s">
        <v>4943</v>
      </c>
      <c r="B3034" t="s">
        <v>51</v>
      </c>
      <c r="C3034" t="s">
        <v>4874</v>
      </c>
      <c r="D3034" t="s">
        <v>42</v>
      </c>
      <c r="E3034" s="103">
        <v>5.1243107574259509E-3</v>
      </c>
      <c r="F3034" s="103">
        <v>680752</v>
      </c>
      <c r="G3034" s="103">
        <v>10</v>
      </c>
      <c r="H3034" t="s">
        <v>54</v>
      </c>
      <c r="I3034" s="103"/>
    </row>
    <row r="3035" spans="1:9" x14ac:dyDescent="0.35">
      <c r="A3035" t="s">
        <v>4944</v>
      </c>
      <c r="B3035" t="s">
        <v>51</v>
      </c>
      <c r="C3035" t="s">
        <v>4874</v>
      </c>
      <c r="D3035" t="s">
        <v>1767</v>
      </c>
      <c r="E3035" s="103">
        <v>5.1179763697093844E-3</v>
      </c>
      <c r="F3035" s="103">
        <v>680752</v>
      </c>
      <c r="G3035" s="103">
        <v>10</v>
      </c>
      <c r="H3035" t="s">
        <v>54</v>
      </c>
      <c r="I3035" s="103"/>
    </row>
    <row r="3036" spans="1:9" x14ac:dyDescent="0.35">
      <c r="A3036" t="s">
        <v>4945</v>
      </c>
      <c r="B3036" t="s">
        <v>51</v>
      </c>
      <c r="C3036" t="s">
        <v>4874</v>
      </c>
      <c r="D3036" t="s">
        <v>1768</v>
      </c>
      <c r="E3036" s="103">
        <v>4.7843610027693394E-3</v>
      </c>
      <c r="F3036" s="103">
        <v>680752</v>
      </c>
      <c r="G3036" s="103">
        <v>10</v>
      </c>
      <c r="H3036" t="s">
        <v>54</v>
      </c>
      <c r="I3036" s="103"/>
    </row>
    <row r="3037" spans="1:9" x14ac:dyDescent="0.35">
      <c r="A3037" t="s">
        <v>4946</v>
      </c>
      <c r="B3037" t="s">
        <v>51</v>
      </c>
      <c r="C3037" t="s">
        <v>4874</v>
      </c>
      <c r="D3037" t="s">
        <v>340</v>
      </c>
      <c r="E3037" s="103">
        <v>4.7026991541402156E-3</v>
      </c>
      <c r="F3037" s="103">
        <v>680752</v>
      </c>
      <c r="G3037" s="103">
        <v>10</v>
      </c>
      <c r="H3037" t="s">
        <v>54</v>
      </c>
      <c r="I3037" s="103"/>
    </row>
    <row r="3038" spans="1:9" x14ac:dyDescent="0.35">
      <c r="A3038" t="s">
        <v>4947</v>
      </c>
      <c r="B3038" t="s">
        <v>51</v>
      </c>
      <c r="C3038" t="s">
        <v>4874</v>
      </c>
      <c r="D3038" t="s">
        <v>777</v>
      </c>
      <c r="E3038" s="103">
        <v>6.8942627723123276E-2</v>
      </c>
      <c r="F3038" s="103">
        <v>680752</v>
      </c>
      <c r="G3038" s="103">
        <v>10</v>
      </c>
      <c r="H3038" t="s">
        <v>54</v>
      </c>
      <c r="I3038" s="103"/>
    </row>
    <row r="3039" spans="1:9" x14ac:dyDescent="0.35">
      <c r="A3039" t="s">
        <v>4948</v>
      </c>
      <c r="B3039" t="s">
        <v>51</v>
      </c>
      <c r="C3039" t="s">
        <v>4874</v>
      </c>
      <c r="D3039" t="s">
        <v>776</v>
      </c>
      <c r="E3039" s="103">
        <v>0.15633723526701193</v>
      </c>
      <c r="F3039" s="103">
        <v>680752</v>
      </c>
      <c r="G3039" s="103">
        <v>10</v>
      </c>
      <c r="H3039" t="s">
        <v>54</v>
      </c>
      <c r="I3039" s="103"/>
    </row>
    <row r="3040" spans="1:9" x14ac:dyDescent="0.35">
      <c r="A3040" t="s">
        <v>1029</v>
      </c>
      <c r="B3040" t="s">
        <v>51</v>
      </c>
      <c r="C3040" t="s">
        <v>36</v>
      </c>
      <c r="D3040" t="s">
        <v>40</v>
      </c>
      <c r="E3040" s="103">
        <v>1.6607247559541259E-5</v>
      </c>
      <c r="F3040" s="103">
        <v>680752</v>
      </c>
      <c r="G3040" s="103">
        <v>10</v>
      </c>
      <c r="H3040" t="s">
        <v>54</v>
      </c>
      <c r="I3040" s="103"/>
    </row>
    <row r="3041" spans="1:9" x14ac:dyDescent="0.35">
      <c r="A3041" t="s">
        <v>6066</v>
      </c>
      <c r="B3041" t="s">
        <v>51</v>
      </c>
      <c r="C3041" t="s">
        <v>36</v>
      </c>
      <c r="D3041" t="s">
        <v>5070</v>
      </c>
      <c r="E3041" s="103">
        <v>1.6733173073762123E-5</v>
      </c>
      <c r="F3041" s="103">
        <v>680752</v>
      </c>
      <c r="G3041" s="103">
        <v>10</v>
      </c>
      <c r="H3041" t="s">
        <v>54</v>
      </c>
      <c r="I3041" s="103"/>
    </row>
    <row r="3042" spans="1:9" x14ac:dyDescent="0.35">
      <c r="A3042" t="s">
        <v>6067</v>
      </c>
      <c r="B3042" t="s">
        <v>51</v>
      </c>
      <c r="C3042" t="s">
        <v>36</v>
      </c>
      <c r="D3042" t="s">
        <v>5071</v>
      </c>
      <c r="E3042" s="103">
        <v>1.6607247559541259E-5</v>
      </c>
      <c r="F3042" s="103">
        <v>680752</v>
      </c>
      <c r="G3042" s="103">
        <v>10</v>
      </c>
      <c r="H3042" t="s">
        <v>54</v>
      </c>
      <c r="I3042" s="103"/>
    </row>
    <row r="3043" spans="1:9" x14ac:dyDescent="0.35">
      <c r="A3043" t="s">
        <v>6068</v>
      </c>
      <c r="B3043" t="s">
        <v>51</v>
      </c>
      <c r="C3043" t="s">
        <v>36</v>
      </c>
      <c r="D3043" t="s">
        <v>5072</v>
      </c>
      <c r="E3043" s="103">
        <v>1.6607247559541259E-5</v>
      </c>
      <c r="F3043" s="103">
        <v>680752</v>
      </c>
      <c r="G3043" s="103">
        <v>10</v>
      </c>
      <c r="H3043" t="s">
        <v>54</v>
      </c>
      <c r="I3043" s="103"/>
    </row>
    <row r="3044" spans="1:9" x14ac:dyDescent="0.35">
      <c r="A3044" t="s">
        <v>1027</v>
      </c>
      <c r="B3044" t="s">
        <v>51</v>
      </c>
      <c r="C3044" t="s">
        <v>36</v>
      </c>
      <c r="D3044" t="s">
        <v>42</v>
      </c>
      <c r="E3044" s="103">
        <v>1.6660747798523401E-5</v>
      </c>
      <c r="F3044" s="103">
        <v>680752</v>
      </c>
      <c r="G3044" s="103">
        <v>10</v>
      </c>
      <c r="H3044" t="s">
        <v>54</v>
      </c>
      <c r="I3044" s="103"/>
    </row>
    <row r="3045" spans="1:9" x14ac:dyDescent="0.35">
      <c r="A3045" t="s">
        <v>2119</v>
      </c>
      <c r="B3045" t="s">
        <v>51</v>
      </c>
      <c r="C3045" t="s">
        <v>36</v>
      </c>
      <c r="D3045" t="s">
        <v>1767</v>
      </c>
      <c r="E3045" s="103">
        <v>1.6571410102670211E-5</v>
      </c>
      <c r="F3045" s="103">
        <v>680752</v>
      </c>
      <c r="G3045" s="103">
        <v>10</v>
      </c>
      <c r="H3045" t="s">
        <v>54</v>
      </c>
      <c r="I3045" s="103"/>
    </row>
    <row r="3046" spans="1:9" x14ac:dyDescent="0.35">
      <c r="A3046" t="s">
        <v>2120</v>
      </c>
      <c r="B3046" t="s">
        <v>51</v>
      </c>
      <c r="C3046" t="s">
        <v>36</v>
      </c>
      <c r="D3046" t="s">
        <v>1768</v>
      </c>
      <c r="E3046" s="103">
        <v>1.6241351922643011E-5</v>
      </c>
      <c r="F3046" s="103">
        <v>680752</v>
      </c>
      <c r="G3046" s="103">
        <v>10</v>
      </c>
      <c r="H3046" t="s">
        <v>54</v>
      </c>
      <c r="I3046" s="103"/>
    </row>
    <row r="3047" spans="1:9" x14ac:dyDescent="0.35">
      <c r="A3047" t="s">
        <v>1028</v>
      </c>
      <c r="B3047" t="s">
        <v>51</v>
      </c>
      <c r="C3047" t="s">
        <v>36</v>
      </c>
      <c r="D3047" t="s">
        <v>340</v>
      </c>
      <c r="E3047" s="103">
        <v>1.5568291410525316E-5</v>
      </c>
      <c r="F3047" s="103">
        <v>680752</v>
      </c>
      <c r="G3047" s="103">
        <v>10</v>
      </c>
      <c r="H3047" t="s">
        <v>54</v>
      </c>
      <c r="I3047" s="103"/>
    </row>
    <row r="3048" spans="1:9" x14ac:dyDescent="0.35">
      <c r="A3048" t="s">
        <v>762</v>
      </c>
      <c r="B3048" t="s">
        <v>51</v>
      </c>
      <c r="C3048" t="s">
        <v>36</v>
      </c>
      <c r="D3048" t="s">
        <v>777</v>
      </c>
      <c r="E3048" s="103">
        <v>1.097183519459053E-4</v>
      </c>
      <c r="F3048" s="103">
        <v>680752</v>
      </c>
      <c r="G3048" s="103">
        <v>10</v>
      </c>
      <c r="H3048" t="s">
        <v>54</v>
      </c>
      <c r="I3048" s="103"/>
    </row>
    <row r="3049" spans="1:9" x14ac:dyDescent="0.35">
      <c r="A3049" t="s">
        <v>763</v>
      </c>
      <c r="B3049" t="s">
        <v>51</v>
      </c>
      <c r="C3049" t="s">
        <v>36</v>
      </c>
      <c r="D3049" t="s">
        <v>776</v>
      </c>
      <c r="E3049" s="103">
        <v>2.9427352044276425E-4</v>
      </c>
      <c r="F3049" s="103">
        <v>680752</v>
      </c>
      <c r="G3049" s="103">
        <v>10</v>
      </c>
      <c r="H3049" t="s">
        <v>54</v>
      </c>
      <c r="I3049" s="103"/>
    </row>
    <row r="3050" spans="1:9" x14ac:dyDescent="0.35">
      <c r="A3050" t="s">
        <v>60</v>
      </c>
      <c r="B3050" t="s">
        <v>47</v>
      </c>
      <c r="C3050" t="s">
        <v>35</v>
      </c>
      <c r="D3050" t="s">
        <v>54</v>
      </c>
      <c r="E3050" s="103">
        <v>220</v>
      </c>
      <c r="F3050" s="103">
        <v>677931</v>
      </c>
      <c r="G3050" s="103">
        <v>1</v>
      </c>
      <c r="H3050" t="s">
        <v>54</v>
      </c>
      <c r="I3050" s="103"/>
    </row>
    <row r="3051" spans="1:9" x14ac:dyDescent="0.35">
      <c r="A3051" t="s">
        <v>61</v>
      </c>
      <c r="B3051" t="s">
        <v>48</v>
      </c>
      <c r="C3051" t="s">
        <v>35</v>
      </c>
      <c r="D3051" t="s">
        <v>54</v>
      </c>
      <c r="E3051" s="103">
        <v>88306175.315864533</v>
      </c>
      <c r="F3051" s="103">
        <v>677931</v>
      </c>
      <c r="G3051" s="103">
        <v>1</v>
      </c>
      <c r="H3051" t="s">
        <v>54</v>
      </c>
      <c r="I3051" s="103"/>
    </row>
    <row r="3052" spans="1:9" x14ac:dyDescent="0.35">
      <c r="A3052" t="s">
        <v>62</v>
      </c>
      <c r="B3052" t="s">
        <v>49</v>
      </c>
      <c r="C3052" t="s">
        <v>35</v>
      </c>
      <c r="D3052" t="s">
        <v>54</v>
      </c>
      <c r="E3052" s="103">
        <v>3.2451680185741619E-4</v>
      </c>
      <c r="F3052" s="103">
        <v>677931</v>
      </c>
      <c r="G3052" s="103">
        <v>1</v>
      </c>
      <c r="H3052" t="s">
        <v>54</v>
      </c>
      <c r="I3052" s="103"/>
    </row>
    <row r="3053" spans="1:9" x14ac:dyDescent="0.35">
      <c r="A3053" t="s">
        <v>63</v>
      </c>
      <c r="B3053" t="s">
        <v>50</v>
      </c>
      <c r="C3053" t="s">
        <v>35</v>
      </c>
      <c r="D3053" t="s">
        <v>54</v>
      </c>
      <c r="E3053" s="103">
        <v>130.2583527171121</v>
      </c>
      <c r="F3053" s="103">
        <v>677931</v>
      </c>
      <c r="G3053" s="103">
        <v>1</v>
      </c>
      <c r="H3053" t="s">
        <v>54</v>
      </c>
      <c r="I3053" s="103"/>
    </row>
    <row r="3054" spans="1:9" x14ac:dyDescent="0.35">
      <c r="A3054" t="s">
        <v>74</v>
      </c>
      <c r="B3054" t="s">
        <v>47</v>
      </c>
      <c r="C3054" t="s">
        <v>37</v>
      </c>
      <c r="D3054" t="s">
        <v>54</v>
      </c>
      <c r="E3054" s="103">
        <v>224587</v>
      </c>
      <c r="F3054" s="103">
        <v>677931</v>
      </c>
      <c r="G3054" s="103">
        <v>1</v>
      </c>
      <c r="H3054" t="s">
        <v>54</v>
      </c>
      <c r="I3054" s="103"/>
    </row>
    <row r="3055" spans="1:9" x14ac:dyDescent="0.35">
      <c r="A3055" t="s">
        <v>75</v>
      </c>
      <c r="B3055" t="s">
        <v>48</v>
      </c>
      <c r="C3055" t="s">
        <v>37</v>
      </c>
      <c r="D3055" t="s">
        <v>54</v>
      </c>
      <c r="E3055" s="103">
        <v>18418431133.098633</v>
      </c>
      <c r="F3055" s="103">
        <v>677931</v>
      </c>
      <c r="G3055" s="103">
        <v>1</v>
      </c>
      <c r="H3055" t="s">
        <v>54</v>
      </c>
      <c r="I3055" s="103"/>
    </row>
    <row r="3056" spans="1:9" x14ac:dyDescent="0.35">
      <c r="A3056" t="s">
        <v>76</v>
      </c>
      <c r="B3056" t="s">
        <v>49</v>
      </c>
      <c r="C3056" t="s">
        <v>37</v>
      </c>
      <c r="D3056" t="s">
        <v>54</v>
      </c>
      <c r="E3056" s="103">
        <v>0.3312829771761433</v>
      </c>
      <c r="F3056" s="103">
        <v>677931</v>
      </c>
      <c r="G3056" s="103">
        <v>1</v>
      </c>
      <c r="H3056" t="s">
        <v>54</v>
      </c>
      <c r="I3056" s="103"/>
    </row>
    <row r="3057" spans="1:9" x14ac:dyDescent="0.35">
      <c r="A3057" t="s">
        <v>77</v>
      </c>
      <c r="B3057" t="s">
        <v>50</v>
      </c>
      <c r="C3057" t="s">
        <v>37</v>
      </c>
      <c r="D3057" t="s">
        <v>54</v>
      </c>
      <c r="E3057" s="103">
        <v>27168.592575201066</v>
      </c>
      <c r="F3057" s="103">
        <v>677931</v>
      </c>
      <c r="G3057" s="103">
        <v>1</v>
      </c>
      <c r="H3057" t="s">
        <v>54</v>
      </c>
      <c r="I3057" s="103"/>
    </row>
    <row r="3058" spans="1:9" x14ac:dyDescent="0.35">
      <c r="A3058" t="s">
        <v>1206</v>
      </c>
      <c r="B3058" t="s">
        <v>51</v>
      </c>
      <c r="C3058" t="s">
        <v>37</v>
      </c>
      <c r="D3058" t="s">
        <v>40</v>
      </c>
      <c r="E3058" s="103">
        <v>0.52798746723797796</v>
      </c>
      <c r="F3058" s="103">
        <v>677931</v>
      </c>
      <c r="G3058" s="103">
        <v>1</v>
      </c>
      <c r="H3058" t="s">
        <v>1078</v>
      </c>
      <c r="I3058" s="103"/>
    </row>
    <row r="3059" spans="1:9" x14ac:dyDescent="0.35">
      <c r="A3059" t="s">
        <v>6174</v>
      </c>
      <c r="B3059" t="s">
        <v>51</v>
      </c>
      <c r="C3059" t="s">
        <v>37</v>
      </c>
      <c r="D3059" t="s">
        <v>5070</v>
      </c>
      <c r="E3059" s="103">
        <v>0.52802099100647271</v>
      </c>
      <c r="F3059" s="103">
        <v>677931</v>
      </c>
      <c r="G3059" s="103">
        <v>1</v>
      </c>
      <c r="H3059" t="s">
        <v>1078</v>
      </c>
      <c r="I3059" s="103"/>
    </row>
    <row r="3060" spans="1:9" x14ac:dyDescent="0.35">
      <c r="A3060" t="s">
        <v>6175</v>
      </c>
      <c r="B3060" t="s">
        <v>51</v>
      </c>
      <c r="C3060" t="s">
        <v>37</v>
      </c>
      <c r="D3060" t="s">
        <v>5071</v>
      </c>
      <c r="E3060" s="103">
        <v>0.52798746723797796</v>
      </c>
      <c r="F3060" s="103">
        <v>677931</v>
      </c>
      <c r="G3060" s="103">
        <v>1</v>
      </c>
      <c r="H3060" t="s">
        <v>1078</v>
      </c>
      <c r="I3060" s="103"/>
    </row>
    <row r="3061" spans="1:9" x14ac:dyDescent="0.35">
      <c r="A3061" t="s">
        <v>6176</v>
      </c>
      <c r="B3061" t="s">
        <v>51</v>
      </c>
      <c r="C3061" t="s">
        <v>37</v>
      </c>
      <c r="D3061" t="s">
        <v>5072</v>
      </c>
      <c r="E3061" s="103">
        <v>0.52802099100647271</v>
      </c>
      <c r="F3061" s="103">
        <v>677931</v>
      </c>
      <c r="G3061" s="103">
        <v>1</v>
      </c>
      <c r="H3061" t="s">
        <v>1078</v>
      </c>
      <c r="I3061" s="103"/>
    </row>
    <row r="3062" spans="1:9" x14ac:dyDescent="0.35">
      <c r="A3062" t="s">
        <v>1207</v>
      </c>
      <c r="B3062" t="s">
        <v>51</v>
      </c>
      <c r="C3062" t="s">
        <v>37</v>
      </c>
      <c r="D3062" t="s">
        <v>42</v>
      </c>
      <c r="E3062" s="103">
        <v>0.73754188840523205</v>
      </c>
      <c r="F3062" s="103">
        <v>677931</v>
      </c>
      <c r="G3062" s="103">
        <v>1</v>
      </c>
      <c r="H3062" t="s">
        <v>1078</v>
      </c>
      <c r="I3062" s="103"/>
    </row>
    <row r="3063" spans="1:9" x14ac:dyDescent="0.35">
      <c r="A3063" t="s">
        <v>2121</v>
      </c>
      <c r="B3063" t="s">
        <v>51</v>
      </c>
      <c r="C3063" t="s">
        <v>37</v>
      </c>
      <c r="D3063" t="s">
        <v>1767</v>
      </c>
      <c r="E3063" s="103">
        <v>0.72518635121796671</v>
      </c>
      <c r="F3063" s="103">
        <v>677931</v>
      </c>
      <c r="G3063" s="103">
        <v>1</v>
      </c>
      <c r="H3063" t="s">
        <v>1078</v>
      </c>
      <c r="I3063" s="103"/>
    </row>
    <row r="3064" spans="1:9" x14ac:dyDescent="0.35">
      <c r="A3064" t="s">
        <v>2122</v>
      </c>
      <c r="B3064" t="s">
        <v>51</v>
      </c>
      <c r="C3064" t="s">
        <v>37</v>
      </c>
      <c r="D3064" t="s">
        <v>1768</v>
      </c>
      <c r="E3064" s="103">
        <v>0.13480874242905477</v>
      </c>
      <c r="F3064" s="103">
        <v>677931</v>
      </c>
      <c r="G3064" s="103">
        <v>1</v>
      </c>
      <c r="H3064" t="s">
        <v>1078</v>
      </c>
      <c r="I3064" s="103"/>
    </row>
    <row r="3065" spans="1:9" x14ac:dyDescent="0.35">
      <c r="A3065" t="s">
        <v>1208</v>
      </c>
      <c r="B3065" t="s">
        <v>51</v>
      </c>
      <c r="C3065" t="s">
        <v>37</v>
      </c>
      <c r="D3065" t="s">
        <v>340</v>
      </c>
      <c r="E3065" s="103">
        <v>0.31379299502382557</v>
      </c>
      <c r="F3065" s="103">
        <v>677931</v>
      </c>
      <c r="G3065" s="103">
        <v>1</v>
      </c>
      <c r="H3065" t="s">
        <v>1078</v>
      </c>
      <c r="I3065" s="103"/>
    </row>
    <row r="3066" spans="1:9" x14ac:dyDescent="0.35">
      <c r="A3066" t="s">
        <v>1209</v>
      </c>
      <c r="B3066" t="s">
        <v>51</v>
      </c>
      <c r="C3066" t="s">
        <v>37</v>
      </c>
      <c r="D3066" t="s">
        <v>777</v>
      </c>
      <c r="E3066" s="103">
        <v>0.16258847208906069</v>
      </c>
      <c r="F3066" s="103">
        <v>677931</v>
      </c>
      <c r="G3066" s="103">
        <v>1</v>
      </c>
      <c r="H3066" t="s">
        <v>1078</v>
      </c>
      <c r="I3066" s="103"/>
    </row>
    <row r="3067" spans="1:9" x14ac:dyDescent="0.35">
      <c r="A3067" t="s">
        <v>1210</v>
      </c>
      <c r="B3067" t="s">
        <v>51</v>
      </c>
      <c r="C3067" t="s">
        <v>37</v>
      </c>
      <c r="D3067" t="s">
        <v>776</v>
      </c>
      <c r="E3067" s="103">
        <v>0.36900326466451799</v>
      </c>
      <c r="F3067" s="103">
        <v>677931</v>
      </c>
      <c r="G3067" s="103">
        <v>1</v>
      </c>
      <c r="H3067" t="s">
        <v>1078</v>
      </c>
      <c r="I3067" s="103"/>
    </row>
    <row r="3068" spans="1:9" x14ac:dyDescent="0.35">
      <c r="A3068" t="s">
        <v>78</v>
      </c>
      <c r="B3068" t="s">
        <v>47</v>
      </c>
      <c r="C3068" t="s">
        <v>38</v>
      </c>
      <c r="D3068" t="s">
        <v>54</v>
      </c>
      <c r="E3068" s="103">
        <v>75102</v>
      </c>
      <c r="F3068" s="103">
        <v>677931</v>
      </c>
      <c r="G3068" s="103">
        <v>1</v>
      </c>
      <c r="H3068" t="s">
        <v>54</v>
      </c>
      <c r="I3068" s="103"/>
    </row>
    <row r="3069" spans="1:9" x14ac:dyDescent="0.35">
      <c r="A3069" t="s">
        <v>79</v>
      </c>
      <c r="B3069" t="s">
        <v>48</v>
      </c>
      <c r="C3069" t="s">
        <v>38</v>
      </c>
      <c r="D3069" t="s">
        <v>54</v>
      </c>
      <c r="E3069" s="103">
        <v>12139028522.539999</v>
      </c>
      <c r="F3069" s="103">
        <v>677931</v>
      </c>
      <c r="G3069" s="103">
        <v>1</v>
      </c>
      <c r="H3069" t="s">
        <v>54</v>
      </c>
      <c r="I3069" s="103"/>
    </row>
    <row r="3070" spans="1:9" x14ac:dyDescent="0.35">
      <c r="A3070" t="s">
        <v>80</v>
      </c>
      <c r="B3070" t="s">
        <v>49</v>
      </c>
      <c r="C3070" t="s">
        <v>38</v>
      </c>
      <c r="D3070" t="s">
        <v>54</v>
      </c>
      <c r="E3070" s="103">
        <v>0.11078118569588941</v>
      </c>
      <c r="F3070" s="103">
        <v>677931</v>
      </c>
      <c r="G3070" s="103">
        <v>1</v>
      </c>
      <c r="H3070" t="s">
        <v>54</v>
      </c>
      <c r="I3070" s="103"/>
    </row>
    <row r="3071" spans="1:9" x14ac:dyDescent="0.35">
      <c r="A3071" t="s">
        <v>81</v>
      </c>
      <c r="B3071" t="s">
        <v>50</v>
      </c>
      <c r="C3071" t="s">
        <v>38</v>
      </c>
      <c r="D3071" t="s">
        <v>54</v>
      </c>
      <c r="E3071" s="103">
        <v>17905.994153593801</v>
      </c>
      <c r="F3071" s="103">
        <v>677931</v>
      </c>
      <c r="G3071" s="103">
        <v>1</v>
      </c>
      <c r="H3071" t="s">
        <v>54</v>
      </c>
      <c r="I3071" s="103"/>
    </row>
    <row r="3072" spans="1:9" x14ac:dyDescent="0.35">
      <c r="A3072" t="s">
        <v>1211</v>
      </c>
      <c r="B3072" t="s">
        <v>51</v>
      </c>
      <c r="C3072" t="s">
        <v>38</v>
      </c>
      <c r="D3072" t="s">
        <v>40</v>
      </c>
      <c r="E3072" s="103">
        <v>1.1651378348443677</v>
      </c>
      <c r="F3072" s="103">
        <v>677931</v>
      </c>
      <c r="G3072" s="103">
        <v>1</v>
      </c>
      <c r="H3072" t="s">
        <v>1078</v>
      </c>
      <c r="I3072" s="103"/>
    </row>
    <row r="3073" spans="1:9" x14ac:dyDescent="0.35">
      <c r="A3073" t="s">
        <v>6177</v>
      </c>
      <c r="B3073" t="s">
        <v>51</v>
      </c>
      <c r="C3073" t="s">
        <v>38</v>
      </c>
      <c r="D3073" t="s">
        <v>5070</v>
      </c>
      <c r="E3073" s="103">
        <v>1.1651378348443677</v>
      </c>
      <c r="F3073" s="103">
        <v>677931</v>
      </c>
      <c r="G3073" s="103">
        <v>1</v>
      </c>
      <c r="H3073" t="s">
        <v>1078</v>
      </c>
      <c r="I3073" s="103"/>
    </row>
    <row r="3074" spans="1:9" x14ac:dyDescent="0.35">
      <c r="A3074" t="s">
        <v>6178</v>
      </c>
      <c r="B3074" t="s">
        <v>51</v>
      </c>
      <c r="C3074" t="s">
        <v>38</v>
      </c>
      <c r="D3074" t="s">
        <v>5071</v>
      </c>
      <c r="E3074" s="103">
        <v>1.1651378348443677</v>
      </c>
      <c r="F3074" s="103">
        <v>677931</v>
      </c>
      <c r="G3074" s="103">
        <v>1</v>
      </c>
      <c r="H3074" t="s">
        <v>1078</v>
      </c>
      <c r="I3074" s="103"/>
    </row>
    <row r="3075" spans="1:9" x14ac:dyDescent="0.35">
      <c r="A3075" t="s">
        <v>6179</v>
      </c>
      <c r="B3075" t="s">
        <v>51</v>
      </c>
      <c r="C3075" t="s">
        <v>38</v>
      </c>
      <c r="D3075" t="s">
        <v>5072</v>
      </c>
      <c r="E3075" s="103">
        <v>1.1651378348443677</v>
      </c>
      <c r="F3075" s="103">
        <v>677931</v>
      </c>
      <c r="G3075" s="103">
        <v>1</v>
      </c>
      <c r="H3075" t="s">
        <v>1078</v>
      </c>
      <c r="I3075" s="103"/>
    </row>
    <row r="3076" spans="1:9" x14ac:dyDescent="0.35">
      <c r="A3076" t="s">
        <v>1212</v>
      </c>
      <c r="B3076" t="s">
        <v>51</v>
      </c>
      <c r="C3076" t="s">
        <v>38</v>
      </c>
      <c r="D3076" t="s">
        <v>42</v>
      </c>
      <c r="E3076" s="103">
        <v>1.0893974017171206</v>
      </c>
      <c r="F3076" s="103">
        <v>677931</v>
      </c>
      <c r="G3076" s="103">
        <v>1</v>
      </c>
      <c r="H3076" t="s">
        <v>1078</v>
      </c>
      <c r="I3076" s="103"/>
    </row>
    <row r="3077" spans="1:9" x14ac:dyDescent="0.35">
      <c r="A3077" t="s">
        <v>2123</v>
      </c>
      <c r="B3077" t="s">
        <v>51</v>
      </c>
      <c r="C3077" t="s">
        <v>38</v>
      </c>
      <c r="D3077" t="s">
        <v>1767</v>
      </c>
      <c r="E3077" s="103">
        <v>1.0685912369899984</v>
      </c>
      <c r="F3077" s="103">
        <v>677931</v>
      </c>
      <c r="G3077" s="103">
        <v>1</v>
      </c>
      <c r="H3077" t="s">
        <v>1078</v>
      </c>
      <c r="I3077" s="103"/>
    </row>
    <row r="3078" spans="1:9" x14ac:dyDescent="0.35">
      <c r="A3078" t="s">
        <v>2124</v>
      </c>
      <c r="B3078" t="s">
        <v>51</v>
      </c>
      <c r="C3078" t="s">
        <v>38</v>
      </c>
      <c r="D3078" t="s">
        <v>1768</v>
      </c>
      <c r="E3078" s="103">
        <v>0.39417323283846373</v>
      </c>
      <c r="F3078" s="103">
        <v>677931</v>
      </c>
      <c r="G3078" s="103">
        <v>1</v>
      </c>
      <c r="H3078" t="s">
        <v>1078</v>
      </c>
      <c r="I3078" s="103"/>
    </row>
    <row r="3079" spans="1:9" x14ac:dyDescent="0.35">
      <c r="A3079" t="s">
        <v>1213</v>
      </c>
      <c r="B3079" t="s">
        <v>51</v>
      </c>
      <c r="C3079" t="s">
        <v>38</v>
      </c>
      <c r="D3079" t="s">
        <v>340</v>
      </c>
      <c r="E3079" s="103">
        <v>0.4292687853156657</v>
      </c>
      <c r="F3079" s="103">
        <v>677931</v>
      </c>
      <c r="G3079" s="103">
        <v>1</v>
      </c>
      <c r="H3079" t="s">
        <v>1078</v>
      </c>
      <c r="I3079" s="103"/>
    </row>
    <row r="3080" spans="1:9" x14ac:dyDescent="0.35">
      <c r="A3080" t="s">
        <v>1214</v>
      </c>
      <c r="B3080" t="s">
        <v>51</v>
      </c>
      <c r="C3080" t="s">
        <v>38</v>
      </c>
      <c r="D3080" t="s">
        <v>777</v>
      </c>
      <c r="E3080" s="103">
        <v>0.33595992152613113</v>
      </c>
      <c r="F3080" s="103">
        <v>677931</v>
      </c>
      <c r="G3080" s="103">
        <v>1</v>
      </c>
      <c r="H3080" t="s">
        <v>1078</v>
      </c>
      <c r="I3080" s="103"/>
    </row>
    <row r="3081" spans="1:9" x14ac:dyDescent="0.35">
      <c r="A3081" t="s">
        <v>1215</v>
      </c>
      <c r="B3081" t="s">
        <v>51</v>
      </c>
      <c r="C3081" t="s">
        <v>38</v>
      </c>
      <c r="D3081" t="s">
        <v>776</v>
      </c>
      <c r="E3081" s="103">
        <v>0.73688258591465183</v>
      </c>
      <c r="F3081" s="103">
        <v>677931</v>
      </c>
      <c r="G3081" s="103">
        <v>1</v>
      </c>
      <c r="H3081" t="s">
        <v>1078</v>
      </c>
      <c r="I3081" s="103"/>
    </row>
    <row r="3082" spans="1:9" x14ac:dyDescent="0.35">
      <c r="A3082" t="s">
        <v>82</v>
      </c>
      <c r="B3082" t="s">
        <v>47</v>
      </c>
      <c r="C3082" t="s">
        <v>39</v>
      </c>
      <c r="D3082" t="s">
        <v>54</v>
      </c>
      <c r="E3082" s="103">
        <v>682</v>
      </c>
      <c r="F3082" s="103">
        <v>677931</v>
      </c>
      <c r="G3082" s="103">
        <v>1</v>
      </c>
      <c r="H3082" t="s">
        <v>54</v>
      </c>
      <c r="I3082" s="103"/>
    </row>
    <row r="3083" spans="1:9" x14ac:dyDescent="0.35">
      <c r="A3083" t="s">
        <v>83</v>
      </c>
      <c r="B3083" t="s">
        <v>48</v>
      </c>
      <c r="C3083" t="s">
        <v>39</v>
      </c>
      <c r="D3083" t="s">
        <v>54</v>
      </c>
      <c r="E3083" s="103">
        <v>16150881.072000001</v>
      </c>
      <c r="F3083" s="103">
        <v>677931</v>
      </c>
      <c r="G3083" s="103">
        <v>1</v>
      </c>
      <c r="H3083" t="s">
        <v>54</v>
      </c>
      <c r="I3083" s="103"/>
    </row>
    <row r="3084" spans="1:9" x14ac:dyDescent="0.35">
      <c r="A3084" t="s">
        <v>84</v>
      </c>
      <c r="B3084" t="s">
        <v>49</v>
      </c>
      <c r="C3084" t="s">
        <v>39</v>
      </c>
      <c r="D3084" t="s">
        <v>54</v>
      </c>
      <c r="E3084" s="103">
        <v>1.0060020857579901E-3</v>
      </c>
      <c r="F3084" s="103">
        <v>677931</v>
      </c>
      <c r="G3084" s="103">
        <v>1</v>
      </c>
      <c r="H3084" t="s">
        <v>54</v>
      </c>
      <c r="I3084" s="103"/>
    </row>
    <row r="3085" spans="1:9" x14ac:dyDescent="0.35">
      <c r="A3085" t="s">
        <v>85</v>
      </c>
      <c r="B3085" t="s">
        <v>50</v>
      </c>
      <c r="C3085" t="s">
        <v>39</v>
      </c>
      <c r="D3085" t="s">
        <v>54</v>
      </c>
      <c r="E3085" s="103">
        <v>23.823783057567805</v>
      </c>
      <c r="F3085" s="103">
        <v>677931</v>
      </c>
      <c r="G3085" s="103">
        <v>1</v>
      </c>
      <c r="H3085" t="s">
        <v>54</v>
      </c>
      <c r="I3085" s="103"/>
    </row>
    <row r="3086" spans="1:9" x14ac:dyDescent="0.35">
      <c r="A3086" t="s">
        <v>1216</v>
      </c>
      <c r="B3086" t="s">
        <v>51</v>
      </c>
      <c r="C3086" t="s">
        <v>39</v>
      </c>
      <c r="D3086" t="s">
        <v>40</v>
      </c>
      <c r="E3086" s="103">
        <v>0.16708487289440713</v>
      </c>
      <c r="F3086" s="103">
        <v>677931</v>
      </c>
      <c r="G3086" s="103">
        <v>1</v>
      </c>
      <c r="H3086" t="s">
        <v>1078</v>
      </c>
      <c r="I3086" s="103"/>
    </row>
    <row r="3087" spans="1:9" x14ac:dyDescent="0.35">
      <c r="A3087" t="s">
        <v>6180</v>
      </c>
      <c r="B3087" t="s">
        <v>51</v>
      </c>
      <c r="C3087" t="s">
        <v>39</v>
      </c>
      <c r="D3087" t="s">
        <v>5070</v>
      </c>
      <c r="E3087" s="103">
        <v>0.16708487289440713</v>
      </c>
      <c r="F3087" s="103">
        <v>677931</v>
      </c>
      <c r="G3087" s="103">
        <v>1</v>
      </c>
      <c r="H3087" t="s">
        <v>1078</v>
      </c>
      <c r="I3087" s="103"/>
    </row>
    <row r="3088" spans="1:9" x14ac:dyDescent="0.35">
      <c r="A3088" t="s">
        <v>6181</v>
      </c>
      <c r="B3088" t="s">
        <v>51</v>
      </c>
      <c r="C3088" t="s">
        <v>39</v>
      </c>
      <c r="D3088" t="s">
        <v>5071</v>
      </c>
      <c r="E3088" s="103">
        <v>0.16708487289440713</v>
      </c>
      <c r="F3088" s="103">
        <v>677931</v>
      </c>
      <c r="G3088" s="103">
        <v>1</v>
      </c>
      <c r="H3088" t="s">
        <v>1078</v>
      </c>
      <c r="I3088" s="103"/>
    </row>
    <row r="3089" spans="1:9" x14ac:dyDescent="0.35">
      <c r="A3089" t="s">
        <v>6182</v>
      </c>
      <c r="B3089" t="s">
        <v>51</v>
      </c>
      <c r="C3089" t="s">
        <v>39</v>
      </c>
      <c r="D3089" t="s">
        <v>5072</v>
      </c>
      <c r="E3089" s="103">
        <v>0.16708487289440713</v>
      </c>
      <c r="F3089" s="103">
        <v>677931</v>
      </c>
      <c r="G3089" s="103">
        <v>1</v>
      </c>
      <c r="H3089" t="s">
        <v>1078</v>
      </c>
      <c r="I3089" s="103"/>
    </row>
    <row r="3090" spans="1:9" x14ac:dyDescent="0.35">
      <c r="A3090" t="s">
        <v>1217</v>
      </c>
      <c r="B3090" t="s">
        <v>51</v>
      </c>
      <c r="C3090" t="s">
        <v>39</v>
      </c>
      <c r="D3090" t="s">
        <v>42</v>
      </c>
      <c r="E3090" s="103">
        <v>0.16567071382845794</v>
      </c>
      <c r="F3090" s="103">
        <v>677931</v>
      </c>
      <c r="G3090" s="103">
        <v>1</v>
      </c>
      <c r="H3090" t="s">
        <v>1078</v>
      </c>
      <c r="I3090" s="103"/>
    </row>
    <row r="3091" spans="1:9" x14ac:dyDescent="0.35">
      <c r="A3091" t="s">
        <v>2125</v>
      </c>
      <c r="B3091" t="s">
        <v>51</v>
      </c>
      <c r="C3091" t="s">
        <v>39</v>
      </c>
      <c r="D3091" t="s">
        <v>1767</v>
      </c>
      <c r="E3091" s="103">
        <v>0.16567071382845794</v>
      </c>
      <c r="F3091" s="103">
        <v>677931</v>
      </c>
      <c r="G3091" s="103">
        <v>1</v>
      </c>
      <c r="H3091" t="s">
        <v>1078</v>
      </c>
      <c r="I3091" s="103"/>
    </row>
    <row r="3092" spans="1:9" x14ac:dyDescent="0.35">
      <c r="A3092" t="s">
        <v>2126</v>
      </c>
      <c r="B3092" t="s">
        <v>51</v>
      </c>
      <c r="C3092" t="s">
        <v>39</v>
      </c>
      <c r="D3092" t="s">
        <v>1768</v>
      </c>
      <c r="E3092" s="103">
        <v>8.1485052855743964E-2</v>
      </c>
      <c r="F3092" s="103">
        <v>677931</v>
      </c>
      <c r="G3092" s="103">
        <v>1</v>
      </c>
      <c r="H3092" t="s">
        <v>1078</v>
      </c>
      <c r="I3092" s="103"/>
    </row>
    <row r="3093" spans="1:9" x14ac:dyDescent="0.35">
      <c r="A3093" t="s">
        <v>1218</v>
      </c>
      <c r="B3093" t="s">
        <v>51</v>
      </c>
      <c r="C3093" t="s">
        <v>39</v>
      </c>
      <c r="D3093" t="s">
        <v>340</v>
      </c>
      <c r="E3093" s="103">
        <v>0.10467870819299289</v>
      </c>
      <c r="F3093" s="103">
        <v>677931</v>
      </c>
      <c r="G3093" s="103">
        <v>1</v>
      </c>
      <c r="H3093" t="s">
        <v>1078</v>
      </c>
      <c r="I3093" s="103"/>
    </row>
    <row r="3094" spans="1:9" x14ac:dyDescent="0.35">
      <c r="A3094" t="s">
        <v>1219</v>
      </c>
      <c r="B3094" t="s">
        <v>51</v>
      </c>
      <c r="C3094" t="s">
        <v>39</v>
      </c>
      <c r="D3094" t="s">
        <v>777</v>
      </c>
      <c r="E3094" s="103">
        <v>5.3003050710498233E-2</v>
      </c>
      <c r="F3094" s="103">
        <v>677931</v>
      </c>
      <c r="G3094" s="103">
        <v>1</v>
      </c>
      <c r="H3094" t="s">
        <v>1078</v>
      </c>
      <c r="I3094" s="103"/>
    </row>
    <row r="3095" spans="1:9" x14ac:dyDescent="0.35">
      <c r="A3095" t="s">
        <v>1220</v>
      </c>
      <c r="B3095" t="s">
        <v>51</v>
      </c>
      <c r="C3095" t="s">
        <v>39</v>
      </c>
      <c r="D3095" t="s">
        <v>776</v>
      </c>
      <c r="E3095" s="103">
        <v>0.11030628285125621</v>
      </c>
      <c r="F3095" s="103">
        <v>677931</v>
      </c>
      <c r="G3095" s="103">
        <v>1</v>
      </c>
      <c r="H3095" t="s">
        <v>1078</v>
      </c>
      <c r="I3095" s="103"/>
    </row>
    <row r="3096" spans="1:9" x14ac:dyDescent="0.35">
      <c r="A3096" t="s">
        <v>2812</v>
      </c>
      <c r="B3096" t="s">
        <v>47</v>
      </c>
      <c r="C3096" t="s">
        <v>2588</v>
      </c>
      <c r="D3096" t="s">
        <v>54</v>
      </c>
      <c r="E3096" s="103">
        <v>347263</v>
      </c>
      <c r="F3096" s="103">
        <v>677931</v>
      </c>
      <c r="G3096" s="103">
        <v>1</v>
      </c>
      <c r="H3096" t="s">
        <v>54</v>
      </c>
      <c r="I3096" s="103"/>
    </row>
    <row r="3097" spans="1:9" x14ac:dyDescent="0.35">
      <c r="A3097" t="s">
        <v>2813</v>
      </c>
      <c r="B3097" t="s">
        <v>48</v>
      </c>
      <c r="C3097" t="s">
        <v>2588</v>
      </c>
      <c r="D3097" t="s">
        <v>54</v>
      </c>
      <c r="E3097" s="103">
        <v>1808896031.2441406</v>
      </c>
      <c r="F3097" s="103">
        <v>677931</v>
      </c>
      <c r="G3097" s="103">
        <v>1</v>
      </c>
      <c r="H3097" t="s">
        <v>54</v>
      </c>
      <c r="I3097" s="103"/>
    </row>
    <row r="3098" spans="1:9" x14ac:dyDescent="0.35">
      <c r="A3098" t="s">
        <v>2814</v>
      </c>
      <c r="B3098" t="s">
        <v>49</v>
      </c>
      <c r="C3098" t="s">
        <v>2588</v>
      </c>
      <c r="D3098" t="s">
        <v>54</v>
      </c>
      <c r="E3098" s="103">
        <v>0.51223944619732686</v>
      </c>
      <c r="F3098" s="103">
        <v>677931</v>
      </c>
      <c r="G3098" s="103">
        <v>1</v>
      </c>
      <c r="H3098" t="s">
        <v>54</v>
      </c>
      <c r="I3098" s="103"/>
    </row>
    <row r="3099" spans="1:9" x14ac:dyDescent="0.35">
      <c r="A3099" t="s">
        <v>2815</v>
      </c>
      <c r="B3099" t="s">
        <v>50</v>
      </c>
      <c r="C3099" t="s">
        <v>2588</v>
      </c>
      <c r="D3099" t="s">
        <v>54</v>
      </c>
      <c r="E3099" s="103">
        <v>2668.2597952360056</v>
      </c>
      <c r="F3099" s="103">
        <v>677931</v>
      </c>
      <c r="G3099" s="103">
        <v>1</v>
      </c>
      <c r="H3099" t="s">
        <v>54</v>
      </c>
      <c r="I3099" s="103"/>
    </row>
    <row r="3100" spans="1:9" x14ac:dyDescent="0.35">
      <c r="A3100" t="s">
        <v>2816</v>
      </c>
      <c r="B3100" t="s">
        <v>51</v>
      </c>
      <c r="C3100" t="s">
        <v>2588</v>
      </c>
      <c r="D3100" t="s">
        <v>40</v>
      </c>
      <c r="E3100" s="103">
        <v>3.9091934199428795E-2</v>
      </c>
      <c r="F3100" s="103">
        <v>677931</v>
      </c>
      <c r="G3100" s="103">
        <v>1</v>
      </c>
      <c r="H3100" t="s">
        <v>1078</v>
      </c>
      <c r="I3100" s="103"/>
    </row>
    <row r="3101" spans="1:9" x14ac:dyDescent="0.35">
      <c r="A3101" t="s">
        <v>6183</v>
      </c>
      <c r="B3101" t="s">
        <v>51</v>
      </c>
      <c r="C3101" t="s">
        <v>2588</v>
      </c>
      <c r="D3101" t="s">
        <v>5070</v>
      </c>
      <c r="E3101" s="103">
        <v>3.9092738187888519E-2</v>
      </c>
      <c r="F3101" s="103">
        <v>677931</v>
      </c>
      <c r="G3101" s="103">
        <v>1</v>
      </c>
      <c r="H3101" t="s">
        <v>1078</v>
      </c>
      <c r="I3101" s="103"/>
    </row>
    <row r="3102" spans="1:9" x14ac:dyDescent="0.35">
      <c r="A3102" t="s">
        <v>6184</v>
      </c>
      <c r="B3102" t="s">
        <v>51</v>
      </c>
      <c r="C3102" t="s">
        <v>2588</v>
      </c>
      <c r="D3102" t="s">
        <v>5071</v>
      </c>
      <c r="E3102" s="103">
        <v>3.9091934199428795E-2</v>
      </c>
      <c r="F3102" s="103">
        <v>677931</v>
      </c>
      <c r="G3102" s="103">
        <v>1</v>
      </c>
      <c r="H3102" t="s">
        <v>1078</v>
      </c>
      <c r="I3102" s="103"/>
    </row>
    <row r="3103" spans="1:9" x14ac:dyDescent="0.35">
      <c r="A3103" t="s">
        <v>6185</v>
      </c>
      <c r="B3103" t="s">
        <v>51</v>
      </c>
      <c r="C3103" t="s">
        <v>2588</v>
      </c>
      <c r="D3103" t="s">
        <v>5072</v>
      </c>
      <c r="E3103" s="103">
        <v>3.9092738187888519E-2</v>
      </c>
      <c r="F3103" s="103">
        <v>677931</v>
      </c>
      <c r="G3103" s="103">
        <v>1</v>
      </c>
      <c r="H3103" t="s">
        <v>1078</v>
      </c>
      <c r="I3103" s="103"/>
    </row>
    <row r="3104" spans="1:9" x14ac:dyDescent="0.35">
      <c r="A3104" t="s">
        <v>2817</v>
      </c>
      <c r="B3104" t="s">
        <v>51</v>
      </c>
      <c r="C3104" t="s">
        <v>2588</v>
      </c>
      <c r="D3104" t="s">
        <v>42</v>
      </c>
      <c r="E3104" s="103">
        <v>3.2956654900029025E-2</v>
      </c>
      <c r="F3104" s="103">
        <v>677931</v>
      </c>
      <c r="G3104" s="103">
        <v>1</v>
      </c>
      <c r="H3104" t="s">
        <v>1078</v>
      </c>
      <c r="I3104" s="103"/>
    </row>
    <row r="3105" spans="1:9" x14ac:dyDescent="0.35">
      <c r="A3105" t="s">
        <v>2818</v>
      </c>
      <c r="B3105" t="s">
        <v>51</v>
      </c>
      <c r="C3105" t="s">
        <v>2588</v>
      </c>
      <c r="D3105" t="s">
        <v>1767</v>
      </c>
      <c r="E3105" s="103">
        <v>3.1024391893118428E-2</v>
      </c>
      <c r="F3105" s="103">
        <v>677931</v>
      </c>
      <c r="G3105" s="103">
        <v>1</v>
      </c>
      <c r="H3105" t="s">
        <v>1078</v>
      </c>
      <c r="I3105" s="103"/>
    </row>
    <row r="3106" spans="1:9" x14ac:dyDescent="0.35">
      <c r="A3106" t="s">
        <v>2819</v>
      </c>
      <c r="B3106" t="s">
        <v>51</v>
      </c>
      <c r="C3106" t="s">
        <v>2588</v>
      </c>
      <c r="D3106" t="s">
        <v>1768</v>
      </c>
      <c r="E3106" s="103">
        <v>6.0271281900543695E-3</v>
      </c>
      <c r="F3106" s="103">
        <v>677931</v>
      </c>
      <c r="G3106" s="103">
        <v>1</v>
      </c>
      <c r="H3106" t="s">
        <v>1078</v>
      </c>
      <c r="I3106" s="103"/>
    </row>
    <row r="3107" spans="1:9" x14ac:dyDescent="0.35">
      <c r="A3107" t="s">
        <v>2820</v>
      </c>
      <c r="B3107" t="s">
        <v>51</v>
      </c>
      <c r="C3107" t="s">
        <v>2588</v>
      </c>
      <c r="D3107" t="s">
        <v>340</v>
      </c>
      <c r="E3107" s="103">
        <v>2.7563353435695579E-2</v>
      </c>
      <c r="F3107" s="103">
        <v>677931</v>
      </c>
      <c r="G3107" s="103">
        <v>1</v>
      </c>
      <c r="H3107" t="s">
        <v>1078</v>
      </c>
      <c r="I3107" s="103"/>
    </row>
    <row r="3108" spans="1:9" x14ac:dyDescent="0.35">
      <c r="A3108" t="s">
        <v>2821</v>
      </c>
      <c r="B3108" t="s">
        <v>51</v>
      </c>
      <c r="C3108" t="s">
        <v>2588</v>
      </c>
      <c r="D3108" t="s">
        <v>777</v>
      </c>
      <c r="E3108" s="103">
        <v>1.133973282186145E-2</v>
      </c>
      <c r="F3108" s="103">
        <v>677931</v>
      </c>
      <c r="G3108" s="103">
        <v>1</v>
      </c>
      <c r="H3108" t="s">
        <v>1078</v>
      </c>
      <c r="I3108" s="103"/>
    </row>
    <row r="3109" spans="1:9" x14ac:dyDescent="0.35">
      <c r="A3109" t="s">
        <v>2822</v>
      </c>
      <c r="B3109" t="s">
        <v>51</v>
      </c>
      <c r="C3109" t="s">
        <v>2588</v>
      </c>
      <c r="D3109" t="s">
        <v>776</v>
      </c>
      <c r="E3109" s="103">
        <v>2.4065378977159685E-2</v>
      </c>
      <c r="F3109" s="103">
        <v>677931</v>
      </c>
      <c r="G3109" s="103">
        <v>1</v>
      </c>
      <c r="H3109" t="s">
        <v>1078</v>
      </c>
      <c r="I3109" s="103"/>
    </row>
    <row r="3110" spans="1:9" x14ac:dyDescent="0.35">
      <c r="A3110" t="s">
        <v>2823</v>
      </c>
      <c r="B3110" t="s">
        <v>47</v>
      </c>
      <c r="C3110" t="s">
        <v>2589</v>
      </c>
      <c r="D3110" t="s">
        <v>54</v>
      </c>
      <c r="E3110" s="103">
        <v>38756</v>
      </c>
      <c r="F3110" s="103">
        <v>677931</v>
      </c>
      <c r="G3110" s="103">
        <v>1</v>
      </c>
      <c r="H3110" t="s">
        <v>54</v>
      </c>
      <c r="I3110" s="103"/>
    </row>
    <row r="3111" spans="1:9" x14ac:dyDescent="0.35">
      <c r="A3111" t="s">
        <v>2824</v>
      </c>
      <c r="B3111" t="s">
        <v>48</v>
      </c>
      <c r="C3111" t="s">
        <v>2589</v>
      </c>
      <c r="D3111" t="s">
        <v>54</v>
      </c>
      <c r="E3111" s="103">
        <v>431527400</v>
      </c>
      <c r="F3111" s="103">
        <v>677931</v>
      </c>
      <c r="G3111" s="103">
        <v>1</v>
      </c>
      <c r="H3111" t="s">
        <v>54</v>
      </c>
      <c r="I3111" s="103"/>
    </row>
    <row r="3112" spans="1:9" x14ac:dyDescent="0.35">
      <c r="A3112" t="s">
        <v>2825</v>
      </c>
      <c r="B3112" t="s">
        <v>49</v>
      </c>
      <c r="C3112" t="s">
        <v>2589</v>
      </c>
      <c r="D3112" t="s">
        <v>54</v>
      </c>
      <c r="E3112" s="103">
        <v>5.7168059876300095E-2</v>
      </c>
      <c r="F3112" s="103">
        <v>677931</v>
      </c>
      <c r="G3112" s="103">
        <v>1</v>
      </c>
      <c r="H3112" t="s">
        <v>54</v>
      </c>
      <c r="I3112" s="103"/>
    </row>
    <row r="3113" spans="1:9" x14ac:dyDescent="0.35">
      <c r="A3113" t="s">
        <v>2826</v>
      </c>
      <c r="B3113" t="s">
        <v>50</v>
      </c>
      <c r="C3113" t="s">
        <v>2589</v>
      </c>
      <c r="D3113" t="s">
        <v>54</v>
      </c>
      <c r="E3113" s="103">
        <v>636.53587164475437</v>
      </c>
      <c r="F3113" s="103">
        <v>677931</v>
      </c>
      <c r="G3113" s="103">
        <v>1</v>
      </c>
      <c r="H3113" t="s">
        <v>54</v>
      </c>
      <c r="I3113" s="103"/>
    </row>
    <row r="3114" spans="1:9" x14ac:dyDescent="0.35">
      <c r="A3114" t="s">
        <v>2827</v>
      </c>
      <c r="B3114" t="s">
        <v>51</v>
      </c>
      <c r="C3114" t="s">
        <v>2589</v>
      </c>
      <c r="D3114" t="s">
        <v>40</v>
      </c>
      <c r="E3114" s="103">
        <v>6.7923044955836079E-2</v>
      </c>
      <c r="F3114" s="103">
        <v>677931</v>
      </c>
      <c r="G3114" s="103">
        <v>1</v>
      </c>
      <c r="H3114" t="s">
        <v>1078</v>
      </c>
      <c r="I3114" s="103"/>
    </row>
    <row r="3115" spans="1:9" x14ac:dyDescent="0.35">
      <c r="A3115" t="s">
        <v>6186</v>
      </c>
      <c r="B3115" t="s">
        <v>51</v>
      </c>
      <c r="C3115" t="s">
        <v>2589</v>
      </c>
      <c r="D3115" t="s">
        <v>5070</v>
      </c>
      <c r="E3115" s="103">
        <v>6.7923044955836079E-2</v>
      </c>
      <c r="F3115" s="103">
        <v>677931</v>
      </c>
      <c r="G3115" s="103">
        <v>1</v>
      </c>
      <c r="H3115" t="s">
        <v>1078</v>
      </c>
      <c r="I3115" s="103"/>
    </row>
    <row r="3116" spans="1:9" x14ac:dyDescent="0.35">
      <c r="A3116" t="s">
        <v>6187</v>
      </c>
      <c r="B3116" t="s">
        <v>51</v>
      </c>
      <c r="C3116" t="s">
        <v>2589</v>
      </c>
      <c r="D3116" t="s">
        <v>5071</v>
      </c>
      <c r="E3116" s="103">
        <v>6.7923044955836079E-2</v>
      </c>
      <c r="F3116" s="103">
        <v>677931</v>
      </c>
      <c r="G3116" s="103">
        <v>1</v>
      </c>
      <c r="H3116" t="s">
        <v>1078</v>
      </c>
      <c r="I3116" s="103"/>
    </row>
    <row r="3117" spans="1:9" x14ac:dyDescent="0.35">
      <c r="A3117" t="s">
        <v>6188</v>
      </c>
      <c r="B3117" t="s">
        <v>51</v>
      </c>
      <c r="C3117" t="s">
        <v>2589</v>
      </c>
      <c r="D3117" t="s">
        <v>5072</v>
      </c>
      <c r="E3117" s="103">
        <v>6.7923044955836079E-2</v>
      </c>
      <c r="F3117" s="103">
        <v>677931</v>
      </c>
      <c r="G3117" s="103">
        <v>1</v>
      </c>
      <c r="H3117" t="s">
        <v>1078</v>
      </c>
      <c r="I3117" s="103"/>
    </row>
    <row r="3118" spans="1:9" x14ac:dyDescent="0.35">
      <c r="A3118" t="s">
        <v>2828</v>
      </c>
      <c r="B3118" t="s">
        <v>51</v>
      </c>
      <c r="C3118" t="s">
        <v>2589</v>
      </c>
      <c r="D3118" t="s">
        <v>42</v>
      </c>
      <c r="E3118" s="103">
        <v>6.1299849523932547E-2</v>
      </c>
      <c r="F3118" s="103">
        <v>677931</v>
      </c>
      <c r="G3118" s="103">
        <v>1</v>
      </c>
      <c r="H3118" t="s">
        <v>1078</v>
      </c>
      <c r="I3118" s="103"/>
    </row>
    <row r="3119" spans="1:9" x14ac:dyDescent="0.35">
      <c r="A3119" t="s">
        <v>2829</v>
      </c>
      <c r="B3119" t="s">
        <v>51</v>
      </c>
      <c r="C3119" t="s">
        <v>2589</v>
      </c>
      <c r="D3119" t="s">
        <v>1767</v>
      </c>
      <c r="E3119" s="103">
        <v>5.6330813141550633E-2</v>
      </c>
      <c r="F3119" s="103">
        <v>677931</v>
      </c>
      <c r="G3119" s="103">
        <v>1</v>
      </c>
      <c r="H3119" t="s">
        <v>1078</v>
      </c>
      <c r="I3119" s="103"/>
    </row>
    <row r="3120" spans="1:9" x14ac:dyDescent="0.35">
      <c r="A3120" t="s">
        <v>2830</v>
      </c>
      <c r="B3120" t="s">
        <v>51</v>
      </c>
      <c r="C3120" t="s">
        <v>2589</v>
      </c>
      <c r="D3120" t="s">
        <v>1768</v>
      </c>
      <c r="E3120" s="103">
        <v>1.2471222736998345E-2</v>
      </c>
      <c r="F3120" s="103">
        <v>677931</v>
      </c>
      <c r="G3120" s="103">
        <v>1</v>
      </c>
      <c r="H3120" t="s">
        <v>1078</v>
      </c>
      <c r="I3120" s="103"/>
    </row>
    <row r="3121" spans="1:9" x14ac:dyDescent="0.35">
      <c r="A3121" t="s">
        <v>2831</v>
      </c>
      <c r="B3121" t="s">
        <v>51</v>
      </c>
      <c r="C3121" t="s">
        <v>2589</v>
      </c>
      <c r="D3121" t="s">
        <v>340</v>
      </c>
      <c r="E3121" s="103">
        <v>4.7247711882333537E-2</v>
      </c>
      <c r="F3121" s="103">
        <v>677931</v>
      </c>
      <c r="G3121" s="103">
        <v>1</v>
      </c>
      <c r="H3121" t="s">
        <v>1078</v>
      </c>
      <c r="I3121" s="103"/>
    </row>
    <row r="3122" spans="1:9" x14ac:dyDescent="0.35">
      <c r="A3122" t="s">
        <v>2832</v>
      </c>
      <c r="B3122" t="s">
        <v>51</v>
      </c>
      <c r="C3122" t="s">
        <v>2589</v>
      </c>
      <c r="D3122" t="s">
        <v>777</v>
      </c>
      <c r="E3122" s="103">
        <v>1.7659055153686976E-2</v>
      </c>
      <c r="F3122" s="103">
        <v>677931</v>
      </c>
      <c r="G3122" s="103">
        <v>1</v>
      </c>
      <c r="H3122" t="s">
        <v>1078</v>
      </c>
      <c r="I3122" s="103"/>
    </row>
    <row r="3123" spans="1:9" x14ac:dyDescent="0.35">
      <c r="A3123" t="s">
        <v>2833</v>
      </c>
      <c r="B3123" t="s">
        <v>51</v>
      </c>
      <c r="C3123" t="s">
        <v>2589</v>
      </c>
      <c r="D3123" t="s">
        <v>776</v>
      </c>
      <c r="E3123" s="103">
        <v>4.7363018452286756E-2</v>
      </c>
      <c r="F3123" s="103">
        <v>677931</v>
      </c>
      <c r="G3123" s="103">
        <v>1</v>
      </c>
      <c r="H3123" t="s">
        <v>1078</v>
      </c>
      <c r="I3123" s="103"/>
    </row>
    <row r="3124" spans="1:9" x14ac:dyDescent="0.35">
      <c r="A3124" t="s">
        <v>2801</v>
      </c>
      <c r="B3124" t="s">
        <v>47</v>
      </c>
      <c r="C3124" t="s">
        <v>2590</v>
      </c>
      <c r="D3124" t="s">
        <v>54</v>
      </c>
      <c r="E3124" s="103">
        <v>9840</v>
      </c>
      <c r="F3124" s="103">
        <v>677931</v>
      </c>
      <c r="G3124" s="103">
        <v>1</v>
      </c>
      <c r="H3124" t="s">
        <v>54</v>
      </c>
      <c r="I3124" s="103"/>
    </row>
    <row r="3125" spans="1:9" x14ac:dyDescent="0.35">
      <c r="A3125" t="s">
        <v>2802</v>
      </c>
      <c r="B3125" t="s">
        <v>48</v>
      </c>
      <c r="C3125" t="s">
        <v>2590</v>
      </c>
      <c r="D3125" t="s">
        <v>54</v>
      </c>
      <c r="E3125" s="103">
        <v>313174651</v>
      </c>
      <c r="F3125" s="103">
        <v>677931</v>
      </c>
      <c r="G3125" s="103">
        <v>1</v>
      </c>
      <c r="H3125" t="s">
        <v>54</v>
      </c>
      <c r="I3125" s="103"/>
    </row>
    <row r="3126" spans="1:9" x14ac:dyDescent="0.35">
      <c r="A3126" t="s">
        <v>2803</v>
      </c>
      <c r="B3126" t="s">
        <v>49</v>
      </c>
      <c r="C3126" t="s">
        <v>2590</v>
      </c>
      <c r="D3126" t="s">
        <v>54</v>
      </c>
      <c r="E3126" s="103">
        <v>1.4514751501258978E-2</v>
      </c>
      <c r="F3126" s="103">
        <v>677931</v>
      </c>
      <c r="G3126" s="103">
        <v>1</v>
      </c>
      <c r="H3126" t="s">
        <v>54</v>
      </c>
      <c r="I3126" s="103"/>
    </row>
    <row r="3127" spans="1:9" x14ac:dyDescent="0.35">
      <c r="A3127" t="s">
        <v>2804</v>
      </c>
      <c r="B3127" t="s">
        <v>50</v>
      </c>
      <c r="C3127" t="s">
        <v>2590</v>
      </c>
      <c r="D3127" t="s">
        <v>54</v>
      </c>
      <c r="E3127" s="103">
        <v>461.95652802423848</v>
      </c>
      <c r="F3127" s="103">
        <v>677931</v>
      </c>
      <c r="G3127" s="103">
        <v>1</v>
      </c>
      <c r="H3127" t="s">
        <v>54</v>
      </c>
      <c r="I3127" s="103"/>
    </row>
    <row r="3128" spans="1:9" x14ac:dyDescent="0.35">
      <c r="A3128" t="s">
        <v>2805</v>
      </c>
      <c r="B3128" t="s">
        <v>51</v>
      </c>
      <c r="C3128" t="s">
        <v>2590</v>
      </c>
      <c r="D3128" t="s">
        <v>40</v>
      </c>
      <c r="E3128" s="103">
        <v>0.20605169112698662</v>
      </c>
      <c r="F3128" s="103">
        <v>677931</v>
      </c>
      <c r="G3128" s="103">
        <v>1</v>
      </c>
      <c r="H3128" t="s">
        <v>1078</v>
      </c>
      <c r="I3128" s="103"/>
    </row>
    <row r="3129" spans="1:9" x14ac:dyDescent="0.35">
      <c r="A3129" t="s">
        <v>6189</v>
      </c>
      <c r="B3129" t="s">
        <v>51</v>
      </c>
      <c r="C3129" t="s">
        <v>2590</v>
      </c>
      <c r="D3129" t="s">
        <v>5070</v>
      </c>
      <c r="E3129" s="103">
        <v>0.20605169112698662</v>
      </c>
      <c r="F3129" s="103">
        <v>677931</v>
      </c>
      <c r="G3129" s="103">
        <v>1</v>
      </c>
      <c r="H3129" t="s">
        <v>1078</v>
      </c>
      <c r="I3129" s="103"/>
    </row>
    <row r="3130" spans="1:9" x14ac:dyDescent="0.35">
      <c r="A3130" t="s">
        <v>6190</v>
      </c>
      <c r="B3130" t="s">
        <v>51</v>
      </c>
      <c r="C3130" t="s">
        <v>2590</v>
      </c>
      <c r="D3130" t="s">
        <v>5071</v>
      </c>
      <c r="E3130" s="103">
        <v>0.20605169112698662</v>
      </c>
      <c r="F3130" s="103">
        <v>677931</v>
      </c>
      <c r="G3130" s="103">
        <v>1</v>
      </c>
      <c r="H3130" t="s">
        <v>1078</v>
      </c>
      <c r="I3130" s="103"/>
    </row>
    <row r="3131" spans="1:9" x14ac:dyDescent="0.35">
      <c r="A3131" t="s">
        <v>6191</v>
      </c>
      <c r="B3131" t="s">
        <v>51</v>
      </c>
      <c r="C3131" t="s">
        <v>2590</v>
      </c>
      <c r="D3131" t="s">
        <v>5072</v>
      </c>
      <c r="E3131" s="103">
        <v>0.20605169112698662</v>
      </c>
      <c r="F3131" s="103">
        <v>677931</v>
      </c>
      <c r="G3131" s="103">
        <v>1</v>
      </c>
      <c r="H3131" t="s">
        <v>1078</v>
      </c>
      <c r="I3131" s="103"/>
    </row>
    <row r="3132" spans="1:9" x14ac:dyDescent="0.35">
      <c r="A3132" t="s">
        <v>2806</v>
      </c>
      <c r="B3132" t="s">
        <v>51</v>
      </c>
      <c r="C3132" t="s">
        <v>2590</v>
      </c>
      <c r="D3132" t="s">
        <v>42</v>
      </c>
      <c r="E3132" s="103">
        <v>0.16686039141610176</v>
      </c>
      <c r="F3132" s="103">
        <v>677931</v>
      </c>
      <c r="G3132" s="103">
        <v>1</v>
      </c>
      <c r="H3132" t="s">
        <v>1078</v>
      </c>
      <c r="I3132" s="103"/>
    </row>
    <row r="3133" spans="1:9" x14ac:dyDescent="0.35">
      <c r="A3133" t="s">
        <v>2807</v>
      </c>
      <c r="B3133" t="s">
        <v>51</v>
      </c>
      <c r="C3133" t="s">
        <v>2590</v>
      </c>
      <c r="D3133" t="s">
        <v>1767</v>
      </c>
      <c r="E3133" s="103">
        <v>0.13464251931670274</v>
      </c>
      <c r="F3133" s="103">
        <v>677931</v>
      </c>
      <c r="G3133" s="103">
        <v>1</v>
      </c>
      <c r="H3133" t="s">
        <v>1078</v>
      </c>
      <c r="I3133" s="103"/>
    </row>
    <row r="3134" spans="1:9" x14ac:dyDescent="0.35">
      <c r="A3134" t="s">
        <v>2808</v>
      </c>
      <c r="B3134" t="s">
        <v>51</v>
      </c>
      <c r="C3134" t="s">
        <v>2590</v>
      </c>
      <c r="D3134" t="s">
        <v>1768</v>
      </c>
      <c r="E3134" s="103">
        <v>1.8898463483064516E-2</v>
      </c>
      <c r="F3134" s="103">
        <v>677931</v>
      </c>
      <c r="G3134" s="103">
        <v>1</v>
      </c>
      <c r="H3134" t="s">
        <v>1078</v>
      </c>
      <c r="I3134" s="103"/>
    </row>
    <row r="3135" spans="1:9" x14ac:dyDescent="0.35">
      <c r="A3135" t="s">
        <v>2809</v>
      </c>
      <c r="B3135" t="s">
        <v>51</v>
      </c>
      <c r="C3135" t="s">
        <v>2590</v>
      </c>
      <c r="D3135" t="s">
        <v>340</v>
      </c>
      <c r="E3135" s="103">
        <v>0.1685474853797648</v>
      </c>
      <c r="F3135" s="103">
        <v>677931</v>
      </c>
      <c r="G3135" s="103">
        <v>1</v>
      </c>
      <c r="H3135" t="s">
        <v>1078</v>
      </c>
      <c r="I3135" s="103"/>
    </row>
    <row r="3136" spans="1:9" x14ac:dyDescent="0.35">
      <c r="A3136" t="s">
        <v>2810</v>
      </c>
      <c r="B3136" t="s">
        <v>51</v>
      </c>
      <c r="C3136" t="s">
        <v>2590</v>
      </c>
      <c r="D3136" t="s">
        <v>777</v>
      </c>
      <c r="E3136" s="103">
        <v>7.012037448699443E-2</v>
      </c>
      <c r="F3136" s="103">
        <v>677931</v>
      </c>
      <c r="G3136" s="103">
        <v>1</v>
      </c>
      <c r="H3136" t="s">
        <v>1078</v>
      </c>
      <c r="I3136" s="103"/>
    </row>
    <row r="3137" spans="1:9" x14ac:dyDescent="0.35">
      <c r="A3137" t="s">
        <v>2811</v>
      </c>
      <c r="B3137" t="s">
        <v>51</v>
      </c>
      <c r="C3137" t="s">
        <v>2590</v>
      </c>
      <c r="D3137" t="s">
        <v>776</v>
      </c>
      <c r="E3137" s="103">
        <v>0.14755552414184572</v>
      </c>
      <c r="F3137" s="103">
        <v>677931</v>
      </c>
      <c r="G3137" s="103">
        <v>1</v>
      </c>
      <c r="H3137" t="s">
        <v>1078</v>
      </c>
      <c r="I3137" s="103"/>
    </row>
    <row r="3138" spans="1:9" x14ac:dyDescent="0.35">
      <c r="A3138" t="s">
        <v>3610</v>
      </c>
      <c r="B3138" t="s">
        <v>47</v>
      </c>
      <c r="C3138" t="s">
        <v>3119</v>
      </c>
      <c r="D3138" t="s">
        <v>54</v>
      </c>
      <c r="E3138" s="103">
        <v>360</v>
      </c>
      <c r="F3138" s="103">
        <v>677931</v>
      </c>
      <c r="G3138" s="103">
        <v>1</v>
      </c>
      <c r="H3138" t="s">
        <v>54</v>
      </c>
      <c r="I3138" s="103"/>
    </row>
    <row r="3139" spans="1:9" x14ac:dyDescent="0.35">
      <c r="A3139" t="s">
        <v>3611</v>
      </c>
      <c r="B3139" t="s">
        <v>48</v>
      </c>
      <c r="C3139" t="s">
        <v>3119</v>
      </c>
      <c r="D3139" t="s">
        <v>54</v>
      </c>
      <c r="E3139" s="103">
        <v>60000001.875</v>
      </c>
      <c r="F3139" s="103">
        <v>677931</v>
      </c>
      <c r="G3139" s="103">
        <v>1</v>
      </c>
      <c r="H3139" t="s">
        <v>54</v>
      </c>
      <c r="I3139" s="103"/>
    </row>
    <row r="3140" spans="1:9" x14ac:dyDescent="0.35">
      <c r="A3140" t="s">
        <v>3612</v>
      </c>
      <c r="B3140" t="s">
        <v>49</v>
      </c>
      <c r="C3140" t="s">
        <v>3119</v>
      </c>
      <c r="D3140" t="s">
        <v>54</v>
      </c>
      <c r="E3140" s="103">
        <v>5.3102749394849918E-4</v>
      </c>
      <c r="F3140" s="103">
        <v>677931</v>
      </c>
      <c r="G3140" s="103">
        <v>1</v>
      </c>
      <c r="H3140" t="s">
        <v>54</v>
      </c>
      <c r="I3140" s="103"/>
    </row>
    <row r="3141" spans="1:9" x14ac:dyDescent="0.35">
      <c r="A3141" t="s">
        <v>3613</v>
      </c>
      <c r="B3141" t="s">
        <v>50</v>
      </c>
      <c r="C3141" t="s">
        <v>3119</v>
      </c>
      <c r="D3141" t="s">
        <v>54</v>
      </c>
      <c r="E3141" s="103">
        <v>88.504585090518063</v>
      </c>
      <c r="F3141" s="103">
        <v>677931</v>
      </c>
      <c r="G3141" s="103">
        <v>1</v>
      </c>
      <c r="H3141" t="s">
        <v>54</v>
      </c>
      <c r="I3141" s="103"/>
    </row>
    <row r="3142" spans="1:9" x14ac:dyDescent="0.35">
      <c r="A3142" t="s">
        <v>3614</v>
      </c>
      <c r="B3142" t="s">
        <v>51</v>
      </c>
      <c r="C3142" t="s">
        <v>3119</v>
      </c>
      <c r="D3142" t="s">
        <v>40</v>
      </c>
      <c r="E3142" s="103">
        <v>0.71710164108705432</v>
      </c>
      <c r="F3142" s="103">
        <v>677931</v>
      </c>
      <c r="G3142" s="103">
        <v>1</v>
      </c>
      <c r="H3142" t="s">
        <v>1078</v>
      </c>
      <c r="I3142" s="103"/>
    </row>
    <row r="3143" spans="1:9" x14ac:dyDescent="0.35">
      <c r="A3143" t="s">
        <v>6192</v>
      </c>
      <c r="B3143" t="s">
        <v>51</v>
      </c>
      <c r="C3143" t="s">
        <v>3119</v>
      </c>
      <c r="D3143" t="s">
        <v>5070</v>
      </c>
      <c r="E3143" s="103">
        <v>0.71710164108705432</v>
      </c>
      <c r="F3143" s="103">
        <v>677931</v>
      </c>
      <c r="G3143" s="103">
        <v>1</v>
      </c>
      <c r="H3143" t="s">
        <v>1078</v>
      </c>
      <c r="I3143" s="103"/>
    </row>
    <row r="3144" spans="1:9" x14ac:dyDescent="0.35">
      <c r="A3144" t="s">
        <v>6193</v>
      </c>
      <c r="B3144" t="s">
        <v>51</v>
      </c>
      <c r="C3144" t="s">
        <v>3119</v>
      </c>
      <c r="D3144" t="s">
        <v>5071</v>
      </c>
      <c r="E3144" s="103">
        <v>0.71710164108705432</v>
      </c>
      <c r="F3144" s="103">
        <v>677931</v>
      </c>
      <c r="G3144" s="103">
        <v>1</v>
      </c>
      <c r="H3144" t="s">
        <v>1078</v>
      </c>
      <c r="I3144" s="103"/>
    </row>
    <row r="3145" spans="1:9" x14ac:dyDescent="0.35">
      <c r="A3145" t="s">
        <v>6194</v>
      </c>
      <c r="B3145" t="s">
        <v>51</v>
      </c>
      <c r="C3145" t="s">
        <v>3119</v>
      </c>
      <c r="D3145" t="s">
        <v>5072</v>
      </c>
      <c r="E3145" s="103">
        <v>0.71710164108705432</v>
      </c>
      <c r="F3145" s="103">
        <v>677931</v>
      </c>
      <c r="G3145" s="103">
        <v>1</v>
      </c>
      <c r="H3145" t="s">
        <v>1078</v>
      </c>
      <c r="I3145" s="103"/>
    </row>
    <row r="3146" spans="1:9" x14ac:dyDescent="0.35">
      <c r="A3146" t="s">
        <v>3615</v>
      </c>
      <c r="B3146" t="s">
        <v>51</v>
      </c>
      <c r="C3146" t="s">
        <v>3119</v>
      </c>
      <c r="D3146" t="s">
        <v>42</v>
      </c>
      <c r="E3146" s="103">
        <v>0.41762329260431846</v>
      </c>
      <c r="F3146" s="103">
        <v>677931</v>
      </c>
      <c r="G3146" s="103">
        <v>1</v>
      </c>
      <c r="H3146" t="s">
        <v>1078</v>
      </c>
      <c r="I3146" s="103"/>
    </row>
    <row r="3147" spans="1:9" x14ac:dyDescent="0.35">
      <c r="A3147" t="s">
        <v>3616</v>
      </c>
      <c r="B3147" t="s">
        <v>51</v>
      </c>
      <c r="C3147" t="s">
        <v>3119</v>
      </c>
      <c r="D3147" t="s">
        <v>1767</v>
      </c>
      <c r="E3147" s="103">
        <v>0.41762329260431846</v>
      </c>
      <c r="F3147" s="103">
        <v>677931</v>
      </c>
      <c r="G3147" s="103">
        <v>1</v>
      </c>
      <c r="H3147" t="s">
        <v>1078</v>
      </c>
      <c r="I3147" s="103"/>
    </row>
    <row r="3148" spans="1:9" x14ac:dyDescent="0.35">
      <c r="A3148" t="s">
        <v>3617</v>
      </c>
      <c r="B3148" t="s">
        <v>51</v>
      </c>
      <c r="C3148" t="s">
        <v>3119</v>
      </c>
      <c r="D3148" t="s">
        <v>1768</v>
      </c>
      <c r="E3148" s="103">
        <v>0.12675715284199707</v>
      </c>
      <c r="F3148" s="103">
        <v>677931</v>
      </c>
      <c r="G3148" s="103">
        <v>1</v>
      </c>
      <c r="H3148" t="s">
        <v>1078</v>
      </c>
      <c r="I3148" s="103"/>
    </row>
    <row r="3149" spans="1:9" x14ac:dyDescent="0.35">
      <c r="A3149" t="s">
        <v>3618</v>
      </c>
      <c r="B3149" t="s">
        <v>51</v>
      </c>
      <c r="C3149" t="s">
        <v>3119</v>
      </c>
      <c r="D3149" t="s">
        <v>340</v>
      </c>
      <c r="E3149" s="103">
        <v>0.72481146597342483</v>
      </c>
      <c r="F3149" s="103">
        <v>677931</v>
      </c>
      <c r="G3149" s="103">
        <v>1</v>
      </c>
      <c r="H3149" t="s">
        <v>1078</v>
      </c>
      <c r="I3149" s="103"/>
    </row>
    <row r="3150" spans="1:9" x14ac:dyDescent="0.35">
      <c r="A3150" t="s">
        <v>3619</v>
      </c>
      <c r="B3150" t="s">
        <v>51</v>
      </c>
      <c r="C3150" t="s">
        <v>3119</v>
      </c>
      <c r="D3150" t="s">
        <v>777</v>
      </c>
      <c r="E3150" s="103">
        <v>0.37302486835486526</v>
      </c>
      <c r="F3150" s="103">
        <v>677931</v>
      </c>
      <c r="G3150" s="103">
        <v>1</v>
      </c>
      <c r="H3150" t="s">
        <v>1078</v>
      </c>
      <c r="I3150" s="103"/>
    </row>
    <row r="3151" spans="1:9" x14ac:dyDescent="0.35">
      <c r="A3151" t="s">
        <v>3620</v>
      </c>
      <c r="B3151" t="s">
        <v>51</v>
      </c>
      <c r="C3151" t="s">
        <v>3119</v>
      </c>
      <c r="D3151" t="s">
        <v>776</v>
      </c>
      <c r="E3151" s="103">
        <v>0.77631355342258557</v>
      </c>
      <c r="F3151" s="103">
        <v>677931</v>
      </c>
      <c r="G3151" s="103">
        <v>1</v>
      </c>
      <c r="H3151" t="s">
        <v>1078</v>
      </c>
      <c r="I3151" s="103"/>
    </row>
    <row r="3152" spans="1:9" x14ac:dyDescent="0.35">
      <c r="A3152" t="s">
        <v>3621</v>
      </c>
      <c r="B3152" t="s">
        <v>47</v>
      </c>
      <c r="C3152" t="s">
        <v>3104</v>
      </c>
      <c r="D3152" t="s">
        <v>54</v>
      </c>
      <c r="E3152" s="103">
        <v>147068</v>
      </c>
      <c r="F3152" s="103">
        <v>677931</v>
      </c>
      <c r="G3152" s="103">
        <v>1</v>
      </c>
      <c r="H3152" t="s">
        <v>54</v>
      </c>
      <c r="I3152" s="103"/>
    </row>
    <row r="3153" spans="1:9" x14ac:dyDescent="0.35">
      <c r="A3153" t="s">
        <v>3622</v>
      </c>
      <c r="B3153" t="s">
        <v>48</v>
      </c>
      <c r="C3153" t="s">
        <v>3104</v>
      </c>
      <c r="D3153" t="s">
        <v>54</v>
      </c>
      <c r="E3153" s="103">
        <v>31859939819.390625</v>
      </c>
      <c r="F3153" s="103">
        <v>677931</v>
      </c>
      <c r="G3153" s="103">
        <v>1</v>
      </c>
      <c r="H3153" t="s">
        <v>54</v>
      </c>
      <c r="I3153" s="103"/>
    </row>
    <row r="3154" spans="1:9" x14ac:dyDescent="0.35">
      <c r="A3154" t="s">
        <v>3623</v>
      </c>
      <c r="B3154" t="s">
        <v>49</v>
      </c>
      <c r="C3154" t="s">
        <v>3104</v>
      </c>
      <c r="D3154" t="s">
        <v>54</v>
      </c>
      <c r="E3154" s="103">
        <v>0.21693653188893855</v>
      </c>
      <c r="F3154" s="103">
        <v>677931</v>
      </c>
      <c r="G3154" s="103">
        <v>1</v>
      </c>
      <c r="H3154" t="s">
        <v>54</v>
      </c>
      <c r="I3154" s="103"/>
    </row>
    <row r="3155" spans="1:9" x14ac:dyDescent="0.35">
      <c r="A3155" t="s">
        <v>3624</v>
      </c>
      <c r="B3155" t="s">
        <v>50</v>
      </c>
      <c r="C3155" t="s">
        <v>3104</v>
      </c>
      <c r="D3155" t="s">
        <v>54</v>
      </c>
      <c r="E3155" s="103">
        <v>46995.844443447233</v>
      </c>
      <c r="F3155" s="103">
        <v>677931</v>
      </c>
      <c r="G3155" s="103">
        <v>1</v>
      </c>
      <c r="H3155" t="s">
        <v>54</v>
      </c>
      <c r="I3155" s="103"/>
    </row>
    <row r="3156" spans="1:9" x14ac:dyDescent="0.35">
      <c r="A3156" t="s">
        <v>3625</v>
      </c>
      <c r="B3156" t="s">
        <v>51</v>
      </c>
      <c r="C3156" t="s">
        <v>3104</v>
      </c>
      <c r="D3156" t="s">
        <v>40</v>
      </c>
      <c r="E3156" s="103">
        <v>1.587367263617905</v>
      </c>
      <c r="F3156" s="103">
        <v>677931</v>
      </c>
      <c r="G3156" s="103">
        <v>1</v>
      </c>
      <c r="H3156" t="s">
        <v>1078</v>
      </c>
      <c r="I3156" s="103"/>
    </row>
    <row r="3157" spans="1:9" x14ac:dyDescent="0.35">
      <c r="A3157" t="s">
        <v>6195</v>
      </c>
      <c r="B3157" t="s">
        <v>51</v>
      </c>
      <c r="C3157" t="s">
        <v>3104</v>
      </c>
      <c r="D3157" t="s">
        <v>5070</v>
      </c>
      <c r="E3157" s="103">
        <v>1.587367263617905</v>
      </c>
      <c r="F3157" s="103">
        <v>677931</v>
      </c>
      <c r="G3157" s="103">
        <v>1</v>
      </c>
      <c r="H3157" t="s">
        <v>1078</v>
      </c>
      <c r="I3157" s="103"/>
    </row>
    <row r="3158" spans="1:9" x14ac:dyDescent="0.35">
      <c r="A3158" t="s">
        <v>6196</v>
      </c>
      <c r="B3158" t="s">
        <v>51</v>
      </c>
      <c r="C3158" t="s">
        <v>3104</v>
      </c>
      <c r="D3158" t="s">
        <v>5071</v>
      </c>
      <c r="E3158" s="103">
        <v>1.587367263617905</v>
      </c>
      <c r="F3158" s="103">
        <v>677931</v>
      </c>
      <c r="G3158" s="103">
        <v>1</v>
      </c>
      <c r="H3158" t="s">
        <v>1078</v>
      </c>
      <c r="I3158" s="103"/>
    </row>
    <row r="3159" spans="1:9" x14ac:dyDescent="0.35">
      <c r="A3159" t="s">
        <v>6197</v>
      </c>
      <c r="B3159" t="s">
        <v>51</v>
      </c>
      <c r="C3159" t="s">
        <v>3104</v>
      </c>
      <c r="D3159" t="s">
        <v>5072</v>
      </c>
      <c r="E3159" s="103">
        <v>1.587367263617905</v>
      </c>
      <c r="F3159" s="103">
        <v>677931</v>
      </c>
      <c r="G3159" s="103">
        <v>1</v>
      </c>
      <c r="H3159" t="s">
        <v>1078</v>
      </c>
      <c r="I3159" s="103"/>
    </row>
    <row r="3160" spans="1:9" x14ac:dyDescent="0.35">
      <c r="A3160" t="s">
        <v>3626</v>
      </c>
      <c r="B3160" t="s">
        <v>51</v>
      </c>
      <c r="C3160" t="s">
        <v>3104</v>
      </c>
      <c r="D3160" t="s">
        <v>42</v>
      </c>
      <c r="E3160" s="103">
        <v>1.4812177530770396</v>
      </c>
      <c r="F3160" s="103">
        <v>677931</v>
      </c>
      <c r="G3160" s="103">
        <v>1</v>
      </c>
      <c r="H3160" t="s">
        <v>1078</v>
      </c>
      <c r="I3160" s="103"/>
    </row>
    <row r="3161" spans="1:9" x14ac:dyDescent="0.35">
      <c r="A3161" t="s">
        <v>3627</v>
      </c>
      <c r="B3161" t="s">
        <v>51</v>
      </c>
      <c r="C3161" t="s">
        <v>3104</v>
      </c>
      <c r="D3161" t="s">
        <v>1767</v>
      </c>
      <c r="E3161" s="103">
        <v>1.4515155537324622</v>
      </c>
      <c r="F3161" s="103">
        <v>677931</v>
      </c>
      <c r="G3161" s="103">
        <v>1</v>
      </c>
      <c r="H3161" t="s">
        <v>1078</v>
      </c>
      <c r="I3161" s="103"/>
    </row>
    <row r="3162" spans="1:9" x14ac:dyDescent="0.35">
      <c r="A3162" t="s">
        <v>3628</v>
      </c>
      <c r="B3162" t="s">
        <v>51</v>
      </c>
      <c r="C3162" t="s">
        <v>3104</v>
      </c>
      <c r="D3162" t="s">
        <v>1768</v>
      </c>
      <c r="E3162" s="103">
        <v>0.16712932279782292</v>
      </c>
      <c r="F3162" s="103">
        <v>677931</v>
      </c>
      <c r="G3162" s="103">
        <v>1</v>
      </c>
      <c r="H3162" t="s">
        <v>1078</v>
      </c>
      <c r="I3162" s="103"/>
    </row>
    <row r="3163" spans="1:9" x14ac:dyDescent="0.35">
      <c r="A3163" t="s">
        <v>3629</v>
      </c>
      <c r="B3163" t="s">
        <v>51</v>
      </c>
      <c r="C3163" t="s">
        <v>3104</v>
      </c>
      <c r="D3163" t="s">
        <v>340</v>
      </c>
      <c r="E3163" s="103">
        <v>1.2392844577767805</v>
      </c>
      <c r="F3163" s="103">
        <v>677931</v>
      </c>
      <c r="G3163" s="103">
        <v>1</v>
      </c>
      <c r="H3163" t="s">
        <v>1078</v>
      </c>
      <c r="I3163" s="103"/>
    </row>
    <row r="3164" spans="1:9" x14ac:dyDescent="0.35">
      <c r="A3164" t="s">
        <v>3630</v>
      </c>
      <c r="B3164" t="s">
        <v>51</v>
      </c>
      <c r="C3164" t="s">
        <v>3104</v>
      </c>
      <c r="D3164" t="s">
        <v>777</v>
      </c>
      <c r="E3164" s="103">
        <v>0.45515438897283694</v>
      </c>
      <c r="F3164" s="103">
        <v>677931</v>
      </c>
      <c r="G3164" s="103">
        <v>1</v>
      </c>
      <c r="H3164" t="s">
        <v>1078</v>
      </c>
      <c r="I3164" s="103"/>
    </row>
    <row r="3165" spans="1:9" x14ac:dyDescent="0.35">
      <c r="A3165" t="s">
        <v>3631</v>
      </c>
      <c r="B3165" t="s">
        <v>51</v>
      </c>
      <c r="C3165" t="s">
        <v>3104</v>
      </c>
      <c r="D3165" t="s">
        <v>776</v>
      </c>
      <c r="E3165" s="103">
        <v>0.99064748386451773</v>
      </c>
      <c r="F3165" s="103">
        <v>677931</v>
      </c>
      <c r="G3165" s="103">
        <v>1</v>
      </c>
      <c r="H3165" t="s">
        <v>1078</v>
      </c>
      <c r="I3165" s="103"/>
    </row>
    <row r="3166" spans="1:9" x14ac:dyDescent="0.35">
      <c r="A3166" t="s">
        <v>3632</v>
      </c>
      <c r="B3166" t="s">
        <v>47</v>
      </c>
      <c r="C3166" t="s">
        <v>3106</v>
      </c>
      <c r="D3166" t="s">
        <v>54</v>
      </c>
      <c r="E3166" s="103">
        <v>550153</v>
      </c>
      <c r="F3166" s="103">
        <v>677931</v>
      </c>
      <c r="G3166" s="103">
        <v>1</v>
      </c>
      <c r="H3166" t="s">
        <v>54</v>
      </c>
      <c r="I3166" s="103"/>
    </row>
    <row r="3167" spans="1:9" x14ac:dyDescent="0.35">
      <c r="A3167" t="s">
        <v>3633</v>
      </c>
      <c r="B3167" t="s">
        <v>48</v>
      </c>
      <c r="C3167" t="s">
        <v>3106</v>
      </c>
      <c r="D3167" t="s">
        <v>54</v>
      </c>
      <c r="E3167" s="103">
        <v>220164331014.75</v>
      </c>
      <c r="F3167" s="103">
        <v>677931</v>
      </c>
      <c r="G3167" s="103">
        <v>1</v>
      </c>
      <c r="H3167" t="s">
        <v>54</v>
      </c>
      <c r="I3167" s="103"/>
    </row>
    <row r="3168" spans="1:9" x14ac:dyDescent="0.35">
      <c r="A3168" t="s">
        <v>3634</v>
      </c>
      <c r="B3168" t="s">
        <v>49</v>
      </c>
      <c r="C3168" t="s">
        <v>3106</v>
      </c>
      <c r="D3168" t="s">
        <v>54</v>
      </c>
      <c r="E3168" s="103">
        <v>0.81151769132846852</v>
      </c>
      <c r="F3168" s="103">
        <v>677931</v>
      </c>
      <c r="G3168" s="103">
        <v>1</v>
      </c>
      <c r="H3168" t="s">
        <v>54</v>
      </c>
      <c r="I3168" s="103"/>
    </row>
    <row r="3169" spans="1:9" x14ac:dyDescent="0.35">
      <c r="A3169" t="s">
        <v>3635</v>
      </c>
      <c r="B3169" t="s">
        <v>50</v>
      </c>
      <c r="C3169" t="s">
        <v>3106</v>
      </c>
      <c r="D3169" t="s">
        <v>54</v>
      </c>
      <c r="E3169" s="103">
        <v>324759.20265447366</v>
      </c>
      <c r="F3169" s="103">
        <v>677931</v>
      </c>
      <c r="G3169" s="103">
        <v>1</v>
      </c>
      <c r="H3169" t="s">
        <v>54</v>
      </c>
      <c r="I3169" s="103"/>
    </row>
    <row r="3170" spans="1:9" x14ac:dyDescent="0.35">
      <c r="A3170" t="s">
        <v>3636</v>
      </c>
      <c r="B3170" t="s">
        <v>51</v>
      </c>
      <c r="C3170" t="s">
        <v>3106</v>
      </c>
      <c r="D3170" t="s">
        <v>40</v>
      </c>
      <c r="E3170" s="103">
        <v>3.0460831413368123</v>
      </c>
      <c r="F3170" s="103">
        <v>677931</v>
      </c>
      <c r="G3170" s="103">
        <v>1</v>
      </c>
      <c r="H3170" t="s">
        <v>1078</v>
      </c>
      <c r="I3170" s="103"/>
    </row>
    <row r="3171" spans="1:9" x14ac:dyDescent="0.35">
      <c r="A3171" t="s">
        <v>6198</v>
      </c>
      <c r="B3171" t="s">
        <v>51</v>
      </c>
      <c r="C3171" t="s">
        <v>3106</v>
      </c>
      <c r="D3171" t="s">
        <v>5070</v>
      </c>
      <c r="E3171" s="103">
        <v>3.046151398006224</v>
      </c>
      <c r="F3171" s="103">
        <v>677931</v>
      </c>
      <c r="G3171" s="103">
        <v>1</v>
      </c>
      <c r="H3171" t="s">
        <v>1078</v>
      </c>
      <c r="I3171" s="103"/>
    </row>
    <row r="3172" spans="1:9" x14ac:dyDescent="0.35">
      <c r="A3172" t="s">
        <v>6199</v>
      </c>
      <c r="B3172" t="s">
        <v>51</v>
      </c>
      <c r="C3172" t="s">
        <v>3106</v>
      </c>
      <c r="D3172" t="s">
        <v>5071</v>
      </c>
      <c r="E3172" s="103">
        <v>3.0460831413368123</v>
      </c>
      <c r="F3172" s="103">
        <v>677931</v>
      </c>
      <c r="G3172" s="103">
        <v>1</v>
      </c>
      <c r="H3172" t="s">
        <v>1078</v>
      </c>
      <c r="I3172" s="103"/>
    </row>
    <row r="3173" spans="1:9" x14ac:dyDescent="0.35">
      <c r="A3173" t="s">
        <v>6200</v>
      </c>
      <c r="B3173" t="s">
        <v>51</v>
      </c>
      <c r="C3173" t="s">
        <v>3106</v>
      </c>
      <c r="D3173" t="s">
        <v>5072</v>
      </c>
      <c r="E3173" s="103">
        <v>3.0461447517055049</v>
      </c>
      <c r="F3173" s="103">
        <v>677931</v>
      </c>
      <c r="G3173" s="103">
        <v>1</v>
      </c>
      <c r="H3173" t="s">
        <v>1078</v>
      </c>
      <c r="I3173" s="103"/>
    </row>
    <row r="3174" spans="1:9" x14ac:dyDescent="0.35">
      <c r="A3174" t="s">
        <v>3637</v>
      </c>
      <c r="B3174" t="s">
        <v>51</v>
      </c>
      <c r="C3174" t="s">
        <v>3106</v>
      </c>
      <c r="D3174" t="s">
        <v>42</v>
      </c>
      <c r="E3174" s="103">
        <v>2.5087242575754569</v>
      </c>
      <c r="F3174" s="103">
        <v>677931</v>
      </c>
      <c r="G3174" s="103">
        <v>1</v>
      </c>
      <c r="H3174" t="s">
        <v>1078</v>
      </c>
      <c r="I3174" s="103"/>
    </row>
    <row r="3175" spans="1:9" x14ac:dyDescent="0.35">
      <c r="A3175" t="s">
        <v>3638</v>
      </c>
      <c r="B3175" t="s">
        <v>51</v>
      </c>
      <c r="C3175" t="s">
        <v>3106</v>
      </c>
      <c r="D3175" t="s">
        <v>1767</v>
      </c>
      <c r="E3175" s="103">
        <v>2.4459746865288889</v>
      </c>
      <c r="F3175" s="103">
        <v>677931</v>
      </c>
      <c r="G3175" s="103">
        <v>1</v>
      </c>
      <c r="H3175" t="s">
        <v>1078</v>
      </c>
      <c r="I3175" s="103"/>
    </row>
    <row r="3176" spans="1:9" x14ac:dyDescent="0.35">
      <c r="A3176" t="s">
        <v>3639</v>
      </c>
      <c r="B3176" t="s">
        <v>51</v>
      </c>
      <c r="C3176" t="s">
        <v>3106</v>
      </c>
      <c r="D3176" t="s">
        <v>1768</v>
      </c>
      <c r="E3176" s="103">
        <v>0.34615099499648155</v>
      </c>
      <c r="F3176" s="103">
        <v>677931</v>
      </c>
      <c r="G3176" s="103">
        <v>1</v>
      </c>
      <c r="H3176" t="s">
        <v>1078</v>
      </c>
      <c r="I3176" s="103"/>
    </row>
    <row r="3177" spans="1:9" x14ac:dyDescent="0.35">
      <c r="A3177" t="s">
        <v>3640</v>
      </c>
      <c r="B3177" t="s">
        <v>51</v>
      </c>
      <c r="C3177" t="s">
        <v>3106</v>
      </c>
      <c r="D3177" t="s">
        <v>340</v>
      </c>
      <c r="E3177" s="103">
        <v>2.2337968039281981</v>
      </c>
      <c r="F3177" s="103">
        <v>677931</v>
      </c>
      <c r="G3177" s="103">
        <v>1</v>
      </c>
      <c r="H3177" t="s">
        <v>1078</v>
      </c>
      <c r="I3177" s="103"/>
    </row>
    <row r="3178" spans="1:9" x14ac:dyDescent="0.35">
      <c r="A3178" t="s">
        <v>3641</v>
      </c>
      <c r="B3178" t="s">
        <v>51</v>
      </c>
      <c r="C3178" t="s">
        <v>3106</v>
      </c>
      <c r="D3178" t="s">
        <v>777</v>
      </c>
      <c r="E3178" s="103">
        <v>0.85088857652062899</v>
      </c>
      <c r="F3178" s="103">
        <v>677931</v>
      </c>
      <c r="G3178" s="103">
        <v>1</v>
      </c>
      <c r="H3178" t="s">
        <v>1078</v>
      </c>
      <c r="I3178" s="103"/>
    </row>
    <row r="3179" spans="1:9" x14ac:dyDescent="0.35">
      <c r="A3179" t="s">
        <v>3642</v>
      </c>
      <c r="B3179" t="s">
        <v>51</v>
      </c>
      <c r="C3179" t="s">
        <v>3106</v>
      </c>
      <c r="D3179" t="s">
        <v>776</v>
      </c>
      <c r="E3179" s="103">
        <v>1.83626870084787</v>
      </c>
      <c r="F3179" s="103">
        <v>677931</v>
      </c>
      <c r="G3179" s="103">
        <v>1</v>
      </c>
      <c r="H3179" t="s">
        <v>1078</v>
      </c>
      <c r="I3179" s="103"/>
    </row>
    <row r="3180" spans="1:9" x14ac:dyDescent="0.35">
      <c r="A3180" t="s">
        <v>3643</v>
      </c>
      <c r="B3180" t="s">
        <v>47</v>
      </c>
      <c r="C3180" t="s">
        <v>3108</v>
      </c>
      <c r="D3180" t="s">
        <v>54</v>
      </c>
      <c r="E3180" s="103">
        <v>112351</v>
      </c>
      <c r="F3180" s="103">
        <v>677931</v>
      </c>
      <c r="G3180" s="103">
        <v>1</v>
      </c>
      <c r="H3180" t="s">
        <v>54</v>
      </c>
      <c r="I3180" s="103"/>
    </row>
    <row r="3181" spans="1:9" x14ac:dyDescent="0.35">
      <c r="A3181" t="s">
        <v>3644</v>
      </c>
      <c r="B3181" t="s">
        <v>48</v>
      </c>
      <c r="C3181" t="s">
        <v>3108</v>
      </c>
      <c r="D3181" t="s">
        <v>54</v>
      </c>
      <c r="E3181" s="103">
        <v>51283532205.46875</v>
      </c>
      <c r="F3181" s="103">
        <v>677931</v>
      </c>
      <c r="G3181" s="103">
        <v>1</v>
      </c>
      <c r="H3181" t="s">
        <v>54</v>
      </c>
      <c r="I3181" s="103"/>
    </row>
    <row r="3182" spans="1:9" x14ac:dyDescent="0.35">
      <c r="A3182" t="s">
        <v>3645</v>
      </c>
      <c r="B3182" t="s">
        <v>49</v>
      </c>
      <c r="C3182" t="s">
        <v>3108</v>
      </c>
      <c r="D3182" t="s">
        <v>54</v>
      </c>
      <c r="E3182" s="103">
        <v>0.16572630547946621</v>
      </c>
      <c r="F3182" s="103">
        <v>677931</v>
      </c>
      <c r="G3182" s="103">
        <v>1</v>
      </c>
      <c r="H3182" t="s">
        <v>54</v>
      </c>
      <c r="I3182" s="103"/>
    </row>
    <row r="3183" spans="1:9" x14ac:dyDescent="0.35">
      <c r="A3183" t="s">
        <v>3646</v>
      </c>
      <c r="B3183" t="s">
        <v>50</v>
      </c>
      <c r="C3183" t="s">
        <v>3108</v>
      </c>
      <c r="D3183" t="s">
        <v>54</v>
      </c>
      <c r="E3183" s="103">
        <v>75647.126633047839</v>
      </c>
      <c r="F3183" s="103">
        <v>677931</v>
      </c>
      <c r="G3183" s="103">
        <v>1</v>
      </c>
      <c r="H3183" t="s">
        <v>54</v>
      </c>
      <c r="I3183" s="103"/>
    </row>
    <row r="3184" spans="1:9" x14ac:dyDescent="0.35">
      <c r="A3184" t="s">
        <v>3647</v>
      </c>
      <c r="B3184" t="s">
        <v>51</v>
      </c>
      <c r="C3184" t="s">
        <v>3108</v>
      </c>
      <c r="D3184" t="s">
        <v>40</v>
      </c>
      <c r="E3184" s="103">
        <v>3.0965975439321789</v>
      </c>
      <c r="F3184" s="103">
        <v>677931</v>
      </c>
      <c r="G3184" s="103">
        <v>1</v>
      </c>
      <c r="H3184" t="s">
        <v>1078</v>
      </c>
      <c r="I3184" s="103"/>
    </row>
    <row r="3185" spans="1:9" x14ac:dyDescent="0.35">
      <c r="A3185" t="s">
        <v>6201</v>
      </c>
      <c r="B3185" t="s">
        <v>51</v>
      </c>
      <c r="C3185" t="s">
        <v>3108</v>
      </c>
      <c r="D3185" t="s">
        <v>5070</v>
      </c>
      <c r="E3185" s="103">
        <v>3.0965975439321789</v>
      </c>
      <c r="F3185" s="103">
        <v>677931</v>
      </c>
      <c r="G3185" s="103">
        <v>1</v>
      </c>
      <c r="H3185" t="s">
        <v>1078</v>
      </c>
      <c r="I3185" s="103"/>
    </row>
    <row r="3186" spans="1:9" x14ac:dyDescent="0.35">
      <c r="A3186" t="s">
        <v>6202</v>
      </c>
      <c r="B3186" t="s">
        <v>51</v>
      </c>
      <c r="C3186" t="s">
        <v>3108</v>
      </c>
      <c r="D3186" t="s">
        <v>5071</v>
      </c>
      <c r="E3186" s="103">
        <v>3.0965975439321789</v>
      </c>
      <c r="F3186" s="103">
        <v>677931</v>
      </c>
      <c r="G3186" s="103">
        <v>1</v>
      </c>
      <c r="H3186" t="s">
        <v>1078</v>
      </c>
      <c r="I3186" s="103"/>
    </row>
    <row r="3187" spans="1:9" x14ac:dyDescent="0.35">
      <c r="A3187" t="s">
        <v>6203</v>
      </c>
      <c r="B3187" t="s">
        <v>51</v>
      </c>
      <c r="C3187" t="s">
        <v>3108</v>
      </c>
      <c r="D3187" t="s">
        <v>5072</v>
      </c>
      <c r="E3187" s="103">
        <v>3.0965975439321789</v>
      </c>
      <c r="F3187" s="103">
        <v>677931</v>
      </c>
      <c r="G3187" s="103">
        <v>1</v>
      </c>
      <c r="H3187" t="s">
        <v>1078</v>
      </c>
      <c r="I3187" s="103"/>
    </row>
    <row r="3188" spans="1:9" x14ac:dyDescent="0.35">
      <c r="A3188" t="s">
        <v>3648</v>
      </c>
      <c r="B3188" t="s">
        <v>51</v>
      </c>
      <c r="C3188" t="s">
        <v>3108</v>
      </c>
      <c r="D3188" t="s">
        <v>42</v>
      </c>
      <c r="E3188" s="103">
        <v>2.6015584472292161</v>
      </c>
      <c r="F3188" s="103">
        <v>677931</v>
      </c>
      <c r="G3188" s="103">
        <v>1</v>
      </c>
      <c r="H3188" t="s">
        <v>1078</v>
      </c>
      <c r="I3188" s="103"/>
    </row>
    <row r="3189" spans="1:9" x14ac:dyDescent="0.35">
      <c r="A3189" t="s">
        <v>3649</v>
      </c>
      <c r="B3189" t="s">
        <v>51</v>
      </c>
      <c r="C3189" t="s">
        <v>3108</v>
      </c>
      <c r="D3189" t="s">
        <v>1767</v>
      </c>
      <c r="E3189" s="103">
        <v>2.5302267571910666</v>
      </c>
      <c r="F3189" s="103">
        <v>677931</v>
      </c>
      <c r="G3189" s="103">
        <v>1</v>
      </c>
      <c r="H3189" t="s">
        <v>1078</v>
      </c>
      <c r="I3189" s="103"/>
    </row>
    <row r="3190" spans="1:9" x14ac:dyDescent="0.35">
      <c r="A3190" t="s">
        <v>3650</v>
      </c>
      <c r="B3190" t="s">
        <v>51</v>
      </c>
      <c r="C3190" t="s">
        <v>3108</v>
      </c>
      <c r="D3190" t="s">
        <v>1768</v>
      </c>
      <c r="E3190" s="103">
        <v>0.32647481900456737</v>
      </c>
      <c r="F3190" s="103">
        <v>677931</v>
      </c>
      <c r="G3190" s="103">
        <v>1</v>
      </c>
      <c r="H3190" t="s">
        <v>1078</v>
      </c>
      <c r="I3190" s="103"/>
    </row>
    <row r="3191" spans="1:9" x14ac:dyDescent="0.35">
      <c r="A3191" t="s">
        <v>3651</v>
      </c>
      <c r="B3191" t="s">
        <v>51</v>
      </c>
      <c r="C3191" t="s">
        <v>3108</v>
      </c>
      <c r="D3191" t="s">
        <v>340</v>
      </c>
      <c r="E3191" s="103">
        <v>2.4204203233326305</v>
      </c>
      <c r="F3191" s="103">
        <v>677931</v>
      </c>
      <c r="G3191" s="103">
        <v>1</v>
      </c>
      <c r="H3191" t="s">
        <v>1078</v>
      </c>
      <c r="I3191" s="103"/>
    </row>
    <row r="3192" spans="1:9" x14ac:dyDescent="0.35">
      <c r="A3192" t="s">
        <v>3652</v>
      </c>
      <c r="B3192" t="s">
        <v>51</v>
      </c>
      <c r="C3192" t="s">
        <v>3108</v>
      </c>
      <c r="D3192" t="s">
        <v>777</v>
      </c>
      <c r="E3192" s="103">
        <v>0.98906207334382512</v>
      </c>
      <c r="F3192" s="103">
        <v>677931</v>
      </c>
      <c r="G3192" s="103">
        <v>1</v>
      </c>
      <c r="H3192" t="s">
        <v>1078</v>
      </c>
      <c r="I3192" s="103"/>
    </row>
    <row r="3193" spans="1:9" x14ac:dyDescent="0.35">
      <c r="A3193" t="s">
        <v>3653</v>
      </c>
      <c r="B3193" t="s">
        <v>51</v>
      </c>
      <c r="C3193" t="s">
        <v>3108</v>
      </c>
      <c r="D3193" t="s">
        <v>776</v>
      </c>
      <c r="E3193" s="103">
        <v>2.1059507513117932</v>
      </c>
      <c r="F3193" s="103">
        <v>677931</v>
      </c>
      <c r="G3193" s="103">
        <v>1</v>
      </c>
      <c r="H3193" t="s">
        <v>1078</v>
      </c>
      <c r="I3193" s="103"/>
    </row>
    <row r="3194" spans="1:9" x14ac:dyDescent="0.35">
      <c r="A3194" t="s">
        <v>8872</v>
      </c>
      <c r="B3194" t="s">
        <v>51</v>
      </c>
      <c r="C3194" t="s">
        <v>35</v>
      </c>
      <c r="D3194" t="s">
        <v>40</v>
      </c>
      <c r="E3194" s="103">
        <v>2.6759447065413493</v>
      </c>
      <c r="F3194" s="103">
        <v>677931</v>
      </c>
      <c r="G3194" s="103">
        <v>1</v>
      </c>
      <c r="H3194" t="s">
        <v>1078</v>
      </c>
      <c r="I3194" s="103"/>
    </row>
    <row r="3195" spans="1:9" x14ac:dyDescent="0.35">
      <c r="A3195" t="s">
        <v>8873</v>
      </c>
      <c r="B3195" t="s">
        <v>51</v>
      </c>
      <c r="C3195" t="s">
        <v>35</v>
      </c>
      <c r="D3195" t="s">
        <v>5070</v>
      </c>
      <c r="E3195" s="103">
        <v>-1.596678396427351</v>
      </c>
      <c r="F3195" s="103">
        <v>677931</v>
      </c>
      <c r="G3195" s="103">
        <v>1</v>
      </c>
      <c r="H3195" t="s">
        <v>1078</v>
      </c>
      <c r="I3195" s="103"/>
    </row>
    <row r="3196" spans="1:9" x14ac:dyDescent="0.35">
      <c r="A3196" t="s">
        <v>8874</v>
      </c>
      <c r="B3196" t="s">
        <v>51</v>
      </c>
      <c r="C3196" t="s">
        <v>35</v>
      </c>
      <c r="D3196" t="s">
        <v>5071</v>
      </c>
      <c r="E3196" s="103">
        <v>-1.596678396427351</v>
      </c>
      <c r="F3196" s="103">
        <v>677931</v>
      </c>
      <c r="G3196" s="103">
        <v>1</v>
      </c>
      <c r="H3196" t="s">
        <v>1078</v>
      </c>
      <c r="I3196" s="103"/>
    </row>
    <row r="3197" spans="1:9" x14ac:dyDescent="0.35">
      <c r="A3197" t="s">
        <v>8875</v>
      </c>
      <c r="B3197" t="s">
        <v>51</v>
      </c>
      <c r="C3197" t="s">
        <v>35</v>
      </c>
      <c r="D3197" t="s">
        <v>5072</v>
      </c>
      <c r="E3197" s="103">
        <v>-1.596678396427351</v>
      </c>
      <c r="F3197" s="103">
        <v>677931</v>
      </c>
      <c r="G3197" s="103">
        <v>1</v>
      </c>
      <c r="H3197" t="s">
        <v>1078</v>
      </c>
      <c r="I3197" s="103"/>
    </row>
    <row r="3198" spans="1:9" x14ac:dyDescent="0.35">
      <c r="A3198" t="s">
        <v>8876</v>
      </c>
      <c r="B3198" t="s">
        <v>51</v>
      </c>
      <c r="C3198" t="s">
        <v>35</v>
      </c>
      <c r="D3198" t="s">
        <v>42</v>
      </c>
      <c r="E3198" s="103">
        <v>-1.596678396427351</v>
      </c>
      <c r="F3198" s="103">
        <v>677931</v>
      </c>
      <c r="G3198" s="103">
        <v>1</v>
      </c>
      <c r="H3198" t="s">
        <v>1078</v>
      </c>
      <c r="I3198" s="103"/>
    </row>
    <row r="3199" spans="1:9" x14ac:dyDescent="0.35">
      <c r="A3199" t="s">
        <v>8877</v>
      </c>
      <c r="B3199" t="s">
        <v>51</v>
      </c>
      <c r="C3199" t="s">
        <v>35</v>
      </c>
      <c r="D3199" t="s">
        <v>1767</v>
      </c>
      <c r="E3199" s="103">
        <v>-1.596678396427351</v>
      </c>
      <c r="F3199" s="103">
        <v>677931</v>
      </c>
      <c r="G3199" s="103">
        <v>1</v>
      </c>
      <c r="H3199" t="s">
        <v>1078</v>
      </c>
      <c r="I3199" s="103"/>
    </row>
    <row r="3200" spans="1:9" x14ac:dyDescent="0.35">
      <c r="A3200" t="s">
        <v>8878</v>
      </c>
      <c r="B3200" t="s">
        <v>51</v>
      </c>
      <c r="C3200" t="s">
        <v>35</v>
      </c>
      <c r="D3200" t="s">
        <v>1768</v>
      </c>
      <c r="E3200" s="103">
        <v>-3.2830451311380155</v>
      </c>
      <c r="F3200" s="103">
        <v>677931</v>
      </c>
      <c r="G3200" s="103">
        <v>1</v>
      </c>
      <c r="H3200" t="s">
        <v>1078</v>
      </c>
      <c r="I3200" s="103"/>
    </row>
    <row r="3201" spans="1:9" x14ac:dyDescent="0.35">
      <c r="A3201" t="s">
        <v>8879</v>
      </c>
      <c r="B3201" t="s">
        <v>51</v>
      </c>
      <c r="C3201" t="s">
        <v>35</v>
      </c>
      <c r="D3201" t="s">
        <v>340</v>
      </c>
      <c r="E3201" s="103">
        <v>3.5364908015964973E-2</v>
      </c>
      <c r="F3201" s="103">
        <v>677931</v>
      </c>
      <c r="G3201" s="103">
        <v>1</v>
      </c>
      <c r="H3201" t="s">
        <v>1078</v>
      </c>
      <c r="I3201" s="103"/>
    </row>
    <row r="3202" spans="1:9" x14ac:dyDescent="0.35">
      <c r="A3202" t="s">
        <v>8880</v>
      </c>
      <c r="B3202" t="s">
        <v>51</v>
      </c>
      <c r="C3202" t="s">
        <v>35</v>
      </c>
      <c r="D3202" t="s">
        <v>777</v>
      </c>
      <c r="E3202" s="103">
        <v>0.63659969752357348</v>
      </c>
      <c r="F3202" s="103">
        <v>677931</v>
      </c>
      <c r="G3202" s="103">
        <v>1</v>
      </c>
      <c r="H3202" t="s">
        <v>1078</v>
      </c>
      <c r="I3202" s="103"/>
    </row>
    <row r="3203" spans="1:9" x14ac:dyDescent="0.35">
      <c r="A3203" t="s">
        <v>8881</v>
      </c>
      <c r="B3203" t="s">
        <v>51</v>
      </c>
      <c r="C3203" t="s">
        <v>35</v>
      </c>
      <c r="D3203" t="s">
        <v>776</v>
      </c>
      <c r="E3203" s="103">
        <v>1.7074120307186422</v>
      </c>
      <c r="F3203" s="103">
        <v>677931</v>
      </c>
      <c r="G3203" s="103">
        <v>1</v>
      </c>
      <c r="H3203" t="s">
        <v>1078</v>
      </c>
      <c r="I3203" s="103"/>
    </row>
    <row r="3204" spans="1:9" x14ac:dyDescent="0.35">
      <c r="A3204" t="s">
        <v>66</v>
      </c>
      <c r="B3204" t="s">
        <v>47</v>
      </c>
      <c r="C3204" t="s">
        <v>58</v>
      </c>
      <c r="D3204" t="s">
        <v>54</v>
      </c>
      <c r="E3204" s="103">
        <v>688</v>
      </c>
      <c r="F3204" s="103">
        <v>677931</v>
      </c>
      <c r="G3204" s="103">
        <v>1</v>
      </c>
      <c r="H3204" t="s">
        <v>54</v>
      </c>
      <c r="I3204" s="103"/>
    </row>
    <row r="3205" spans="1:9" x14ac:dyDescent="0.35">
      <c r="A3205" t="s">
        <v>67</v>
      </c>
      <c r="B3205" t="s">
        <v>48</v>
      </c>
      <c r="C3205" t="s">
        <v>58</v>
      </c>
      <c r="D3205" t="s">
        <v>54</v>
      </c>
      <c r="E3205" s="103">
        <v>3318090846</v>
      </c>
      <c r="F3205" s="103">
        <v>677931</v>
      </c>
      <c r="G3205" s="103">
        <v>1</v>
      </c>
      <c r="H3205" t="s">
        <v>54</v>
      </c>
      <c r="I3205" s="103"/>
    </row>
    <row r="3206" spans="1:9" x14ac:dyDescent="0.35">
      <c r="A3206" t="s">
        <v>68</v>
      </c>
      <c r="B3206" t="s">
        <v>49</v>
      </c>
      <c r="C3206" t="s">
        <v>58</v>
      </c>
      <c r="D3206" t="s">
        <v>54</v>
      </c>
      <c r="E3206" s="103">
        <v>1.0148525439904652E-3</v>
      </c>
      <c r="F3206" s="103">
        <v>677931</v>
      </c>
      <c r="G3206" s="103">
        <v>1</v>
      </c>
      <c r="H3206" t="s">
        <v>54</v>
      </c>
      <c r="I3206" s="103"/>
    </row>
    <row r="3207" spans="1:9" x14ac:dyDescent="0.35">
      <c r="A3207" t="s">
        <v>69</v>
      </c>
      <c r="B3207" t="s">
        <v>50</v>
      </c>
      <c r="C3207" t="s">
        <v>58</v>
      </c>
      <c r="D3207" t="s">
        <v>54</v>
      </c>
      <c r="E3207" s="103">
        <v>4894.4374073467652</v>
      </c>
      <c r="F3207" s="103">
        <v>677931</v>
      </c>
      <c r="G3207" s="103">
        <v>1</v>
      </c>
      <c r="H3207" t="s">
        <v>54</v>
      </c>
      <c r="I3207" s="103"/>
    </row>
    <row r="3208" spans="1:9" x14ac:dyDescent="0.35">
      <c r="A3208" t="s">
        <v>3654</v>
      </c>
      <c r="B3208" t="s">
        <v>47</v>
      </c>
      <c r="C3208" t="s">
        <v>3110</v>
      </c>
      <c r="D3208" t="s">
        <v>54</v>
      </c>
      <c r="E3208" s="103">
        <v>882</v>
      </c>
      <c r="F3208" s="103">
        <v>677931</v>
      </c>
      <c r="G3208" s="103">
        <v>1</v>
      </c>
      <c r="H3208" t="s">
        <v>54</v>
      </c>
      <c r="I3208" s="103"/>
    </row>
    <row r="3209" spans="1:9" x14ac:dyDescent="0.35">
      <c r="A3209" t="s">
        <v>3655</v>
      </c>
      <c r="B3209" t="s">
        <v>48</v>
      </c>
      <c r="C3209" t="s">
        <v>3110</v>
      </c>
      <c r="D3209" t="s">
        <v>54</v>
      </c>
      <c r="E3209" s="103">
        <v>878588259.75</v>
      </c>
      <c r="F3209" s="103">
        <v>677931</v>
      </c>
      <c r="G3209" s="103">
        <v>1</v>
      </c>
      <c r="H3209" t="s">
        <v>54</v>
      </c>
      <c r="I3209" s="103"/>
    </row>
    <row r="3210" spans="1:9" x14ac:dyDescent="0.35">
      <c r="A3210" t="s">
        <v>3656</v>
      </c>
      <c r="B3210" t="s">
        <v>49</v>
      </c>
      <c r="C3210" t="s">
        <v>3110</v>
      </c>
      <c r="D3210" t="s">
        <v>54</v>
      </c>
      <c r="E3210" s="103">
        <v>1.3010173601738231E-3</v>
      </c>
      <c r="F3210" s="103">
        <v>677931</v>
      </c>
      <c r="G3210" s="103">
        <v>1</v>
      </c>
      <c r="H3210" t="s">
        <v>54</v>
      </c>
      <c r="I3210" s="103"/>
    </row>
    <row r="3211" spans="1:9" x14ac:dyDescent="0.35">
      <c r="A3211" t="s">
        <v>3657</v>
      </c>
      <c r="B3211" t="s">
        <v>50</v>
      </c>
      <c r="C3211" t="s">
        <v>3110</v>
      </c>
      <c r="D3211" t="s">
        <v>54</v>
      </c>
      <c r="E3211" s="103">
        <v>1295.9847827433766</v>
      </c>
      <c r="F3211" s="103">
        <v>677931</v>
      </c>
      <c r="G3211" s="103">
        <v>1</v>
      </c>
      <c r="H3211" t="s">
        <v>54</v>
      </c>
      <c r="I3211" s="103"/>
    </row>
    <row r="3212" spans="1:9" x14ac:dyDescent="0.35">
      <c r="A3212" t="s">
        <v>3658</v>
      </c>
      <c r="B3212" t="s">
        <v>51</v>
      </c>
      <c r="C3212" t="s">
        <v>3110</v>
      </c>
      <c r="D3212" t="s">
        <v>40</v>
      </c>
      <c r="E3212" s="103">
        <v>4.4947266336450182</v>
      </c>
      <c r="F3212" s="103">
        <v>677931</v>
      </c>
      <c r="G3212" s="103">
        <v>1</v>
      </c>
      <c r="H3212" t="s">
        <v>1078</v>
      </c>
      <c r="I3212" s="103"/>
    </row>
    <row r="3213" spans="1:9" x14ac:dyDescent="0.35">
      <c r="A3213" t="s">
        <v>6204</v>
      </c>
      <c r="B3213" t="s">
        <v>51</v>
      </c>
      <c r="C3213" t="s">
        <v>3110</v>
      </c>
      <c r="D3213" t="s">
        <v>5070</v>
      </c>
      <c r="E3213" s="103">
        <v>4.4947266336450182</v>
      </c>
      <c r="F3213" s="103">
        <v>677931</v>
      </c>
      <c r="G3213" s="103">
        <v>1</v>
      </c>
      <c r="H3213" t="s">
        <v>1078</v>
      </c>
      <c r="I3213" s="103"/>
    </row>
    <row r="3214" spans="1:9" x14ac:dyDescent="0.35">
      <c r="A3214" t="s">
        <v>6205</v>
      </c>
      <c r="B3214" t="s">
        <v>51</v>
      </c>
      <c r="C3214" t="s">
        <v>3110</v>
      </c>
      <c r="D3214" t="s">
        <v>5071</v>
      </c>
      <c r="E3214" s="103">
        <v>4.4947266336450182</v>
      </c>
      <c r="F3214" s="103">
        <v>677931</v>
      </c>
      <c r="G3214" s="103">
        <v>1</v>
      </c>
      <c r="H3214" t="s">
        <v>1078</v>
      </c>
      <c r="I3214" s="103"/>
    </row>
    <row r="3215" spans="1:9" x14ac:dyDescent="0.35">
      <c r="A3215" t="s">
        <v>6206</v>
      </c>
      <c r="B3215" t="s">
        <v>51</v>
      </c>
      <c r="C3215" t="s">
        <v>3110</v>
      </c>
      <c r="D3215" t="s">
        <v>5072</v>
      </c>
      <c r="E3215" s="103">
        <v>4.4947266336450182</v>
      </c>
      <c r="F3215" s="103">
        <v>677931</v>
      </c>
      <c r="G3215" s="103">
        <v>1</v>
      </c>
      <c r="H3215" t="s">
        <v>1078</v>
      </c>
      <c r="I3215" s="103"/>
    </row>
    <row r="3216" spans="1:9" x14ac:dyDescent="0.35">
      <c r="A3216" t="s">
        <v>3659</v>
      </c>
      <c r="B3216" t="s">
        <v>51</v>
      </c>
      <c r="C3216" t="s">
        <v>3110</v>
      </c>
      <c r="D3216" t="s">
        <v>42</v>
      </c>
      <c r="E3216" s="103">
        <v>3.965147275512996</v>
      </c>
      <c r="F3216" s="103">
        <v>677931</v>
      </c>
      <c r="G3216" s="103">
        <v>1</v>
      </c>
      <c r="H3216" t="s">
        <v>1078</v>
      </c>
      <c r="I3216" s="103"/>
    </row>
    <row r="3217" spans="1:9" x14ac:dyDescent="0.35">
      <c r="A3217" t="s">
        <v>3660</v>
      </c>
      <c r="B3217" t="s">
        <v>51</v>
      </c>
      <c r="C3217" t="s">
        <v>3110</v>
      </c>
      <c r="D3217" t="s">
        <v>1767</v>
      </c>
      <c r="E3217" s="103">
        <v>3.965147275512996</v>
      </c>
      <c r="F3217" s="103">
        <v>677931</v>
      </c>
      <c r="G3217" s="103">
        <v>1</v>
      </c>
      <c r="H3217" t="s">
        <v>1078</v>
      </c>
      <c r="I3217" s="103"/>
    </row>
    <row r="3218" spans="1:9" x14ac:dyDescent="0.35">
      <c r="A3218" t="s">
        <v>3661</v>
      </c>
      <c r="B3218" t="s">
        <v>51</v>
      </c>
      <c r="C3218" t="s">
        <v>3110</v>
      </c>
      <c r="D3218" t="s">
        <v>1768</v>
      </c>
      <c r="E3218" s="103">
        <v>0.66357003828462979</v>
      </c>
      <c r="F3218" s="103">
        <v>677931</v>
      </c>
      <c r="G3218" s="103">
        <v>1</v>
      </c>
      <c r="H3218" t="s">
        <v>1078</v>
      </c>
      <c r="I3218" s="103"/>
    </row>
    <row r="3219" spans="1:9" x14ac:dyDescent="0.35">
      <c r="A3219" t="s">
        <v>3662</v>
      </c>
      <c r="B3219" t="s">
        <v>51</v>
      </c>
      <c r="C3219" t="s">
        <v>3110</v>
      </c>
      <c r="D3219" t="s">
        <v>340</v>
      </c>
      <c r="E3219" s="103">
        <v>4.5083602223088057</v>
      </c>
      <c r="F3219" s="103">
        <v>677931</v>
      </c>
      <c r="G3219" s="103">
        <v>1</v>
      </c>
      <c r="H3219" t="s">
        <v>1078</v>
      </c>
      <c r="I3219" s="103"/>
    </row>
    <row r="3220" spans="1:9" x14ac:dyDescent="0.35">
      <c r="A3220" t="s">
        <v>3663</v>
      </c>
      <c r="B3220" t="s">
        <v>51</v>
      </c>
      <c r="C3220" t="s">
        <v>3110</v>
      </c>
      <c r="D3220" t="s">
        <v>777</v>
      </c>
      <c r="E3220" s="103">
        <v>2.2294915625146059</v>
      </c>
      <c r="F3220" s="103">
        <v>677931</v>
      </c>
      <c r="G3220" s="103">
        <v>1</v>
      </c>
      <c r="H3220" t="s">
        <v>1078</v>
      </c>
      <c r="I3220" s="103"/>
    </row>
    <row r="3221" spans="1:9" x14ac:dyDescent="0.35">
      <c r="A3221" t="s">
        <v>3664</v>
      </c>
      <c r="B3221" t="s">
        <v>51</v>
      </c>
      <c r="C3221" t="s">
        <v>3110</v>
      </c>
      <c r="D3221" t="s">
        <v>776</v>
      </c>
      <c r="E3221" s="103">
        <v>4.6398636231803714</v>
      </c>
      <c r="F3221" s="103">
        <v>677931</v>
      </c>
      <c r="G3221" s="103">
        <v>1</v>
      </c>
      <c r="H3221" t="s">
        <v>1078</v>
      </c>
      <c r="I3221" s="103"/>
    </row>
    <row r="3222" spans="1:9" x14ac:dyDescent="0.35">
      <c r="A3222" t="s">
        <v>3665</v>
      </c>
      <c r="B3222" t="s">
        <v>47</v>
      </c>
      <c r="C3222" t="s">
        <v>3113</v>
      </c>
      <c r="D3222" t="s">
        <v>54</v>
      </c>
      <c r="E3222" s="103">
        <v>470533</v>
      </c>
      <c r="F3222" s="103">
        <v>677931</v>
      </c>
      <c r="G3222" s="103">
        <v>1</v>
      </c>
      <c r="H3222" t="s">
        <v>54</v>
      </c>
      <c r="I3222" s="103"/>
    </row>
    <row r="3223" spans="1:9" x14ac:dyDescent="0.35">
      <c r="A3223" t="s">
        <v>3666</v>
      </c>
      <c r="B3223" t="s">
        <v>48</v>
      </c>
      <c r="C3223" t="s">
        <v>3113</v>
      </c>
      <c r="D3223" t="s">
        <v>54</v>
      </c>
      <c r="E3223" s="103">
        <v>5736589366.8654785</v>
      </c>
      <c r="F3223" s="103">
        <v>677931</v>
      </c>
      <c r="G3223" s="103">
        <v>1</v>
      </c>
      <c r="H3223" t="s">
        <v>54</v>
      </c>
      <c r="I3223" s="103"/>
    </row>
    <row r="3224" spans="1:9" x14ac:dyDescent="0.35">
      <c r="A3224" t="s">
        <v>3667</v>
      </c>
      <c r="B3224" t="s">
        <v>49</v>
      </c>
      <c r="C3224" t="s">
        <v>3113</v>
      </c>
      <c r="D3224" t="s">
        <v>54</v>
      </c>
      <c r="E3224" s="103">
        <v>0.69407211058352547</v>
      </c>
      <c r="F3224" s="103">
        <v>677931</v>
      </c>
      <c r="G3224" s="103">
        <v>1</v>
      </c>
      <c r="H3224" t="s">
        <v>54</v>
      </c>
      <c r="I3224" s="103"/>
    </row>
    <row r="3225" spans="1:9" x14ac:dyDescent="0.35">
      <c r="A3225" t="s">
        <v>3668</v>
      </c>
      <c r="B3225" t="s">
        <v>50</v>
      </c>
      <c r="C3225" t="s">
        <v>3113</v>
      </c>
      <c r="D3225" t="s">
        <v>54</v>
      </c>
      <c r="E3225" s="103">
        <v>8461.907431383841</v>
      </c>
      <c r="F3225" s="103">
        <v>677931</v>
      </c>
      <c r="G3225" s="103">
        <v>1</v>
      </c>
      <c r="H3225" t="s">
        <v>54</v>
      </c>
      <c r="I3225" s="103"/>
    </row>
    <row r="3226" spans="1:9" x14ac:dyDescent="0.35">
      <c r="A3226" t="s">
        <v>3669</v>
      </c>
      <c r="B3226" t="s">
        <v>51</v>
      </c>
      <c r="C3226" t="s">
        <v>3113</v>
      </c>
      <c r="D3226" t="s">
        <v>40</v>
      </c>
      <c r="E3226" s="103">
        <v>9.3794790887999177E-2</v>
      </c>
      <c r="F3226" s="103">
        <v>677931</v>
      </c>
      <c r="G3226" s="103">
        <v>1</v>
      </c>
      <c r="H3226" t="s">
        <v>1078</v>
      </c>
      <c r="I3226" s="103"/>
    </row>
    <row r="3227" spans="1:9" x14ac:dyDescent="0.35">
      <c r="A3227" t="s">
        <v>6207</v>
      </c>
      <c r="B3227" t="s">
        <v>51</v>
      </c>
      <c r="C3227" t="s">
        <v>3113</v>
      </c>
      <c r="D3227" t="s">
        <v>5070</v>
      </c>
      <c r="E3227" s="103">
        <v>9.3797774623360822E-2</v>
      </c>
      <c r="F3227" s="103">
        <v>677931</v>
      </c>
      <c r="G3227" s="103">
        <v>1</v>
      </c>
      <c r="H3227" t="s">
        <v>1078</v>
      </c>
      <c r="I3227" s="103"/>
    </row>
    <row r="3228" spans="1:9" x14ac:dyDescent="0.35">
      <c r="A3228" t="s">
        <v>6208</v>
      </c>
      <c r="B3228" t="s">
        <v>51</v>
      </c>
      <c r="C3228" t="s">
        <v>3113</v>
      </c>
      <c r="D3228" t="s">
        <v>5071</v>
      </c>
      <c r="E3228" s="103">
        <v>9.3794790887999177E-2</v>
      </c>
      <c r="F3228" s="103">
        <v>677931</v>
      </c>
      <c r="G3228" s="103">
        <v>1</v>
      </c>
      <c r="H3228" t="s">
        <v>1078</v>
      </c>
      <c r="I3228" s="103"/>
    </row>
    <row r="3229" spans="1:9" x14ac:dyDescent="0.35">
      <c r="A3229" t="s">
        <v>6209</v>
      </c>
      <c r="B3229" t="s">
        <v>51</v>
      </c>
      <c r="C3229" t="s">
        <v>3113</v>
      </c>
      <c r="D3229" t="s">
        <v>5072</v>
      </c>
      <c r="E3229" s="103">
        <v>9.3797774623360822E-2</v>
      </c>
      <c r="F3229" s="103">
        <v>677931</v>
      </c>
      <c r="G3229" s="103">
        <v>1</v>
      </c>
      <c r="H3229" t="s">
        <v>1078</v>
      </c>
      <c r="I3229" s="103"/>
    </row>
    <row r="3230" spans="1:9" x14ac:dyDescent="0.35">
      <c r="A3230" t="s">
        <v>3670</v>
      </c>
      <c r="B3230" t="s">
        <v>51</v>
      </c>
      <c r="C3230" t="s">
        <v>3113</v>
      </c>
      <c r="D3230" t="s">
        <v>42</v>
      </c>
      <c r="E3230" s="103">
        <v>7.3090699196599038E-2</v>
      </c>
      <c r="F3230" s="103">
        <v>677931</v>
      </c>
      <c r="G3230" s="103">
        <v>1</v>
      </c>
      <c r="H3230" t="s">
        <v>1078</v>
      </c>
      <c r="I3230" s="103"/>
    </row>
    <row r="3231" spans="1:9" x14ac:dyDescent="0.35">
      <c r="A3231" t="s">
        <v>3671</v>
      </c>
      <c r="B3231" t="s">
        <v>51</v>
      </c>
      <c r="C3231" t="s">
        <v>3113</v>
      </c>
      <c r="D3231" t="s">
        <v>1767</v>
      </c>
      <c r="E3231" s="103">
        <v>7.1220466631105123E-2</v>
      </c>
      <c r="F3231" s="103">
        <v>677931</v>
      </c>
      <c r="G3231" s="103">
        <v>1</v>
      </c>
      <c r="H3231" t="s">
        <v>1078</v>
      </c>
      <c r="I3231" s="103"/>
    </row>
    <row r="3232" spans="1:9" x14ac:dyDescent="0.35">
      <c r="A3232" t="s">
        <v>3672</v>
      </c>
      <c r="B3232" t="s">
        <v>51</v>
      </c>
      <c r="C3232" t="s">
        <v>3113</v>
      </c>
      <c r="D3232" t="s">
        <v>1768</v>
      </c>
      <c r="E3232" s="103">
        <v>1.0577519874036691E-2</v>
      </c>
      <c r="F3232" s="103">
        <v>677931</v>
      </c>
      <c r="G3232" s="103">
        <v>1</v>
      </c>
      <c r="H3232" t="s">
        <v>1078</v>
      </c>
      <c r="I3232" s="103"/>
    </row>
    <row r="3233" spans="1:9" x14ac:dyDescent="0.35">
      <c r="A3233" t="s">
        <v>3673</v>
      </c>
      <c r="B3233" t="s">
        <v>51</v>
      </c>
      <c r="C3233" t="s">
        <v>3113</v>
      </c>
      <c r="D3233" t="s">
        <v>340</v>
      </c>
      <c r="E3233" s="103">
        <v>6.7021726244265251E-2</v>
      </c>
      <c r="F3233" s="103">
        <v>677931</v>
      </c>
      <c r="G3233" s="103">
        <v>1</v>
      </c>
      <c r="H3233" t="s">
        <v>1078</v>
      </c>
      <c r="I3233" s="103"/>
    </row>
    <row r="3234" spans="1:9" x14ac:dyDescent="0.35">
      <c r="A3234" t="s">
        <v>3674</v>
      </c>
      <c r="B3234" t="s">
        <v>51</v>
      </c>
      <c r="C3234" t="s">
        <v>3113</v>
      </c>
      <c r="D3234" t="s">
        <v>777</v>
      </c>
      <c r="E3234" s="103">
        <v>2.6199554272524808E-2</v>
      </c>
      <c r="F3234" s="103">
        <v>677931</v>
      </c>
      <c r="G3234" s="103">
        <v>1</v>
      </c>
      <c r="H3234" t="s">
        <v>1078</v>
      </c>
      <c r="I3234" s="103"/>
    </row>
    <row r="3235" spans="1:9" x14ac:dyDescent="0.35">
      <c r="A3235" t="s">
        <v>3675</v>
      </c>
      <c r="B3235" t="s">
        <v>51</v>
      </c>
      <c r="C3235" t="s">
        <v>3113</v>
      </c>
      <c r="D3235" t="s">
        <v>776</v>
      </c>
      <c r="E3235" s="103">
        <v>5.611363876031937E-2</v>
      </c>
      <c r="F3235" s="103">
        <v>677931</v>
      </c>
      <c r="G3235" s="103">
        <v>1</v>
      </c>
      <c r="H3235" t="s">
        <v>1078</v>
      </c>
      <c r="I3235" s="103"/>
    </row>
    <row r="3236" spans="1:9" x14ac:dyDescent="0.35">
      <c r="A3236" t="s">
        <v>3676</v>
      </c>
      <c r="B3236" t="s">
        <v>47</v>
      </c>
      <c r="C3236" t="s">
        <v>3115</v>
      </c>
      <c r="D3236" t="s">
        <v>54</v>
      </c>
      <c r="E3236" s="103">
        <v>556913</v>
      </c>
      <c r="F3236" s="103">
        <v>677931</v>
      </c>
      <c r="G3236" s="103">
        <v>1</v>
      </c>
      <c r="H3236" t="s">
        <v>54</v>
      </c>
      <c r="I3236" s="103"/>
    </row>
    <row r="3237" spans="1:9" x14ac:dyDescent="0.35">
      <c r="A3237" t="s">
        <v>3677</v>
      </c>
      <c r="B3237" t="s">
        <v>48</v>
      </c>
      <c r="C3237" t="s">
        <v>3115</v>
      </c>
      <c r="D3237" t="s">
        <v>54</v>
      </c>
      <c r="E3237" s="103">
        <v>6665530159.9111328</v>
      </c>
      <c r="F3237" s="103">
        <v>677931</v>
      </c>
      <c r="G3237" s="103">
        <v>1</v>
      </c>
      <c r="H3237" t="s">
        <v>54</v>
      </c>
      <c r="I3237" s="103"/>
    </row>
    <row r="3238" spans="1:9" x14ac:dyDescent="0.35">
      <c r="A3238" t="s">
        <v>3678</v>
      </c>
      <c r="B3238" t="s">
        <v>49</v>
      </c>
      <c r="C3238" t="s">
        <v>3115</v>
      </c>
      <c r="D3238" t="s">
        <v>54</v>
      </c>
      <c r="E3238" s="103">
        <v>0.82148920760372368</v>
      </c>
      <c r="F3238" s="103">
        <v>677931</v>
      </c>
      <c r="G3238" s="103">
        <v>1</v>
      </c>
      <c r="H3238" t="s">
        <v>54</v>
      </c>
      <c r="I3238" s="103"/>
    </row>
    <row r="3239" spans="1:9" x14ac:dyDescent="0.35">
      <c r="A3239" t="s">
        <v>3679</v>
      </c>
      <c r="B3239" t="s">
        <v>50</v>
      </c>
      <c r="C3239" t="s">
        <v>3115</v>
      </c>
      <c r="D3239" t="s">
        <v>54</v>
      </c>
      <c r="E3239" s="103">
        <v>9832.1660462659656</v>
      </c>
      <c r="F3239" s="103">
        <v>677931</v>
      </c>
      <c r="G3239" s="103">
        <v>1</v>
      </c>
      <c r="H3239" t="s">
        <v>54</v>
      </c>
      <c r="I3239" s="103"/>
    </row>
    <row r="3240" spans="1:9" x14ac:dyDescent="0.35">
      <c r="A3240" t="s">
        <v>3680</v>
      </c>
      <c r="B3240" t="s">
        <v>51</v>
      </c>
      <c r="C3240" t="s">
        <v>3115</v>
      </c>
      <c r="D3240" t="s">
        <v>40</v>
      </c>
      <c r="E3240" s="103">
        <v>9.0011126126432597E-2</v>
      </c>
      <c r="F3240" s="103">
        <v>677931</v>
      </c>
      <c r="G3240" s="103">
        <v>1</v>
      </c>
      <c r="H3240" t="s">
        <v>1078</v>
      </c>
      <c r="I3240" s="103"/>
    </row>
    <row r="3241" spans="1:9" x14ac:dyDescent="0.35">
      <c r="A3241" t="s">
        <v>6210</v>
      </c>
      <c r="B3241" t="s">
        <v>51</v>
      </c>
      <c r="C3241" t="s">
        <v>3115</v>
      </c>
      <c r="D3241" t="s">
        <v>5070</v>
      </c>
      <c r="E3241" s="103">
        <v>9.0012990425523687E-2</v>
      </c>
      <c r="F3241" s="103">
        <v>677931</v>
      </c>
      <c r="G3241" s="103">
        <v>1</v>
      </c>
      <c r="H3241" t="s">
        <v>1078</v>
      </c>
      <c r="I3241" s="103"/>
    </row>
    <row r="3242" spans="1:9" x14ac:dyDescent="0.35">
      <c r="A3242" t="s">
        <v>6211</v>
      </c>
      <c r="B3242" t="s">
        <v>51</v>
      </c>
      <c r="C3242" t="s">
        <v>3115</v>
      </c>
      <c r="D3242" t="s">
        <v>5071</v>
      </c>
      <c r="E3242" s="103">
        <v>9.0011126126432597E-2</v>
      </c>
      <c r="F3242" s="103">
        <v>677931</v>
      </c>
      <c r="G3242" s="103">
        <v>1</v>
      </c>
      <c r="H3242" t="s">
        <v>1078</v>
      </c>
      <c r="I3242" s="103"/>
    </row>
    <row r="3243" spans="1:9" x14ac:dyDescent="0.35">
      <c r="A3243" t="s">
        <v>6212</v>
      </c>
      <c r="B3243" t="s">
        <v>51</v>
      </c>
      <c r="C3243" t="s">
        <v>3115</v>
      </c>
      <c r="D3243" t="s">
        <v>5072</v>
      </c>
      <c r="E3243" s="103">
        <v>9.0012808894656487E-2</v>
      </c>
      <c r="F3243" s="103">
        <v>677931</v>
      </c>
      <c r="G3243" s="103">
        <v>1</v>
      </c>
      <c r="H3243" t="s">
        <v>1078</v>
      </c>
      <c r="I3243" s="103"/>
    </row>
    <row r="3244" spans="1:9" x14ac:dyDescent="0.35">
      <c r="A3244" t="s">
        <v>3681</v>
      </c>
      <c r="B3244" t="s">
        <v>51</v>
      </c>
      <c r="C3244" t="s">
        <v>3115</v>
      </c>
      <c r="D3244" t="s">
        <v>42</v>
      </c>
      <c r="E3244" s="103">
        <v>7.2718114554175831E-2</v>
      </c>
      <c r="F3244" s="103">
        <v>677931</v>
      </c>
      <c r="G3244" s="103">
        <v>1</v>
      </c>
      <c r="H3244" t="s">
        <v>1078</v>
      </c>
      <c r="I3244" s="103"/>
    </row>
    <row r="3245" spans="1:9" x14ac:dyDescent="0.35">
      <c r="A3245" t="s">
        <v>3682</v>
      </c>
      <c r="B3245" t="s">
        <v>51</v>
      </c>
      <c r="C3245" t="s">
        <v>3115</v>
      </c>
      <c r="D3245" t="s">
        <v>1767</v>
      </c>
      <c r="E3245" s="103">
        <v>7.0859849817059922E-2</v>
      </c>
      <c r="F3245" s="103">
        <v>677931</v>
      </c>
      <c r="G3245" s="103">
        <v>1</v>
      </c>
      <c r="H3245" t="s">
        <v>1078</v>
      </c>
      <c r="I3245" s="103"/>
    </row>
    <row r="3246" spans="1:9" x14ac:dyDescent="0.35">
      <c r="A3246" t="s">
        <v>3683</v>
      </c>
      <c r="B3246" t="s">
        <v>51</v>
      </c>
      <c r="C3246" t="s">
        <v>3115</v>
      </c>
      <c r="D3246" t="s">
        <v>1768</v>
      </c>
      <c r="E3246" s="103">
        <v>1.0147556811823411E-2</v>
      </c>
      <c r="F3246" s="103">
        <v>677931</v>
      </c>
      <c r="G3246" s="103">
        <v>1</v>
      </c>
      <c r="H3246" t="s">
        <v>1078</v>
      </c>
      <c r="I3246" s="103"/>
    </row>
    <row r="3247" spans="1:9" x14ac:dyDescent="0.35">
      <c r="A3247" t="s">
        <v>3684</v>
      </c>
      <c r="B3247" t="s">
        <v>51</v>
      </c>
      <c r="C3247" t="s">
        <v>3115</v>
      </c>
      <c r="D3247" t="s">
        <v>340</v>
      </c>
      <c r="E3247" s="103">
        <v>6.6407670892384599E-2</v>
      </c>
      <c r="F3247" s="103">
        <v>677931</v>
      </c>
      <c r="G3247" s="103">
        <v>1</v>
      </c>
      <c r="H3247" t="s">
        <v>1078</v>
      </c>
      <c r="I3247" s="103"/>
    </row>
    <row r="3248" spans="1:9" x14ac:dyDescent="0.35">
      <c r="A3248" t="s">
        <v>3685</v>
      </c>
      <c r="B3248" t="s">
        <v>51</v>
      </c>
      <c r="C3248" t="s">
        <v>3115</v>
      </c>
      <c r="D3248" t="s">
        <v>777</v>
      </c>
      <c r="E3248" s="103">
        <v>2.5517297971500416E-2</v>
      </c>
      <c r="F3248" s="103">
        <v>677931</v>
      </c>
      <c r="G3248" s="103">
        <v>1</v>
      </c>
      <c r="H3248" t="s">
        <v>1078</v>
      </c>
      <c r="I3248" s="103"/>
    </row>
    <row r="3249" spans="1:9" x14ac:dyDescent="0.35">
      <c r="A3249" t="s">
        <v>3686</v>
      </c>
      <c r="B3249" t="s">
        <v>51</v>
      </c>
      <c r="C3249" t="s">
        <v>3115</v>
      </c>
      <c r="D3249" t="s">
        <v>776</v>
      </c>
      <c r="E3249" s="103">
        <v>5.4961519905555256E-2</v>
      </c>
      <c r="F3249" s="103">
        <v>677931</v>
      </c>
      <c r="G3249" s="103">
        <v>1</v>
      </c>
      <c r="H3249" t="s">
        <v>1078</v>
      </c>
      <c r="I3249" s="103"/>
    </row>
    <row r="3250" spans="1:9" x14ac:dyDescent="0.35">
      <c r="A3250" t="s">
        <v>86</v>
      </c>
      <c r="B3250" t="s">
        <v>49</v>
      </c>
      <c r="C3250" t="s">
        <v>40</v>
      </c>
      <c r="D3250" t="s">
        <v>54</v>
      </c>
      <c r="E3250" s="103">
        <v>0.99158321422091633</v>
      </c>
      <c r="F3250" s="103">
        <v>677931</v>
      </c>
      <c r="G3250" s="103">
        <v>1</v>
      </c>
      <c r="H3250" t="s">
        <v>54</v>
      </c>
      <c r="I3250" s="103"/>
    </row>
    <row r="3251" spans="1:9" x14ac:dyDescent="0.35">
      <c r="A3251" t="s">
        <v>87</v>
      </c>
      <c r="B3251" t="s">
        <v>50</v>
      </c>
      <c r="C3251" t="s">
        <v>40</v>
      </c>
      <c r="D3251" t="s">
        <v>54</v>
      </c>
      <c r="E3251" s="103">
        <v>161565.77416260296</v>
      </c>
      <c r="F3251" s="103">
        <v>677931</v>
      </c>
      <c r="G3251" s="103">
        <v>1</v>
      </c>
      <c r="H3251" t="s">
        <v>54</v>
      </c>
      <c r="I3251" s="103"/>
    </row>
    <row r="3252" spans="1:9" x14ac:dyDescent="0.35">
      <c r="A3252" t="s">
        <v>1221</v>
      </c>
      <c r="B3252" t="s">
        <v>51</v>
      </c>
      <c r="C3252" t="s">
        <v>40</v>
      </c>
      <c r="D3252" t="s">
        <v>40</v>
      </c>
      <c r="E3252" s="103">
        <v>1</v>
      </c>
      <c r="F3252" s="103">
        <v>677931</v>
      </c>
      <c r="G3252" s="103">
        <v>1</v>
      </c>
      <c r="H3252" t="s">
        <v>1078</v>
      </c>
      <c r="I3252" s="103"/>
    </row>
    <row r="3253" spans="1:9" x14ac:dyDescent="0.35">
      <c r="A3253" t="s">
        <v>6213</v>
      </c>
      <c r="B3253" t="s">
        <v>51</v>
      </c>
      <c r="C3253" t="s">
        <v>40</v>
      </c>
      <c r="D3253" t="s">
        <v>5070</v>
      </c>
      <c r="E3253" s="103">
        <v>0.99950831293930686</v>
      </c>
      <c r="F3253" s="103">
        <v>677931</v>
      </c>
      <c r="G3253" s="103">
        <v>1</v>
      </c>
      <c r="H3253" t="s">
        <v>1078</v>
      </c>
      <c r="I3253" s="103"/>
    </row>
    <row r="3254" spans="1:9" x14ac:dyDescent="0.35">
      <c r="A3254" t="s">
        <v>6214</v>
      </c>
      <c r="B3254" t="s">
        <v>51</v>
      </c>
      <c r="C3254" t="s">
        <v>40</v>
      </c>
      <c r="D3254" t="s">
        <v>5071</v>
      </c>
      <c r="E3254" s="103">
        <v>0.9994774528659095</v>
      </c>
      <c r="F3254" s="103">
        <v>677931</v>
      </c>
      <c r="G3254" s="103">
        <v>1</v>
      </c>
      <c r="H3254" t="s">
        <v>1078</v>
      </c>
      <c r="I3254" s="103"/>
    </row>
    <row r="3255" spans="1:9" x14ac:dyDescent="0.35">
      <c r="A3255" t="s">
        <v>6215</v>
      </c>
      <c r="B3255" t="s">
        <v>51</v>
      </c>
      <c r="C3255" t="s">
        <v>40</v>
      </c>
      <c r="D3255" t="s">
        <v>5072</v>
      </c>
      <c r="E3255" s="103">
        <v>0.99950189075989404</v>
      </c>
      <c r="F3255" s="103">
        <v>677931</v>
      </c>
      <c r="G3255" s="103">
        <v>1</v>
      </c>
      <c r="H3255" t="s">
        <v>1078</v>
      </c>
      <c r="I3255" s="103"/>
    </row>
    <row r="3256" spans="1:9" x14ac:dyDescent="0.35">
      <c r="A3256" t="s">
        <v>1222</v>
      </c>
      <c r="B3256" t="s">
        <v>51</v>
      </c>
      <c r="C3256" t="s">
        <v>40</v>
      </c>
      <c r="D3256" t="s">
        <v>42</v>
      </c>
      <c r="E3256" s="103">
        <v>0.88995743033074948</v>
      </c>
      <c r="F3256" s="103">
        <v>677931</v>
      </c>
      <c r="G3256" s="103">
        <v>1</v>
      </c>
      <c r="H3256" t="s">
        <v>1078</v>
      </c>
      <c r="I3256" s="103"/>
    </row>
    <row r="3257" spans="1:9" x14ac:dyDescent="0.35">
      <c r="A3257" t="s">
        <v>2127</v>
      </c>
      <c r="B3257" t="s">
        <v>51</v>
      </c>
      <c r="C3257" t="s">
        <v>40</v>
      </c>
      <c r="D3257" t="s">
        <v>1767</v>
      </c>
      <c r="E3257" s="103">
        <v>0.87156033926994825</v>
      </c>
      <c r="F3257" s="103">
        <v>677931</v>
      </c>
      <c r="G3257" s="103">
        <v>1</v>
      </c>
      <c r="H3257" t="s">
        <v>1078</v>
      </c>
      <c r="I3257" s="103"/>
    </row>
    <row r="3258" spans="1:9" x14ac:dyDescent="0.35">
      <c r="A3258" t="s">
        <v>2128</v>
      </c>
      <c r="B3258" t="s">
        <v>51</v>
      </c>
      <c r="C3258" t="s">
        <v>40</v>
      </c>
      <c r="D3258" t="s">
        <v>1768</v>
      </c>
      <c r="E3258" s="103">
        <v>0.20267638361763157</v>
      </c>
      <c r="F3258" s="103">
        <v>677931</v>
      </c>
      <c r="G3258" s="103">
        <v>1</v>
      </c>
      <c r="H3258" t="s">
        <v>1078</v>
      </c>
      <c r="I3258" s="103"/>
    </row>
    <row r="3259" spans="1:9" x14ac:dyDescent="0.35">
      <c r="A3259" t="s">
        <v>1223</v>
      </c>
      <c r="B3259" t="s">
        <v>51</v>
      </c>
      <c r="C3259" t="s">
        <v>40</v>
      </c>
      <c r="D3259" t="s">
        <v>340</v>
      </c>
      <c r="E3259" s="103">
        <v>0.79453277923357979</v>
      </c>
      <c r="F3259" s="103">
        <v>677931</v>
      </c>
      <c r="G3259" s="103">
        <v>1</v>
      </c>
      <c r="H3259" t="s">
        <v>1078</v>
      </c>
      <c r="I3259" s="103"/>
    </row>
    <row r="3260" spans="1:9" x14ac:dyDescent="0.35">
      <c r="A3260" t="s">
        <v>1224</v>
      </c>
      <c r="B3260" t="s">
        <v>51</v>
      </c>
      <c r="C3260" t="s">
        <v>40</v>
      </c>
      <c r="D3260" t="s">
        <v>777</v>
      </c>
      <c r="E3260" s="103">
        <v>0.34422176136951665</v>
      </c>
      <c r="F3260" s="103">
        <v>677931</v>
      </c>
      <c r="G3260" s="103">
        <v>1</v>
      </c>
      <c r="H3260" t="s">
        <v>1078</v>
      </c>
      <c r="I3260" s="103"/>
    </row>
    <row r="3261" spans="1:9" x14ac:dyDescent="0.35">
      <c r="A3261" t="s">
        <v>467</v>
      </c>
      <c r="B3261" t="s">
        <v>44</v>
      </c>
      <c r="C3261" t="s">
        <v>40</v>
      </c>
      <c r="D3261" t="s">
        <v>777</v>
      </c>
      <c r="E3261" s="103">
        <v>1</v>
      </c>
      <c r="F3261" s="103">
        <v>677931</v>
      </c>
      <c r="G3261" s="103">
        <v>1</v>
      </c>
      <c r="H3261" t="s">
        <v>54</v>
      </c>
      <c r="I3261" s="103"/>
    </row>
    <row r="3262" spans="1:9" x14ac:dyDescent="0.35">
      <c r="A3262" t="s">
        <v>468</v>
      </c>
      <c r="B3262" t="s">
        <v>45</v>
      </c>
      <c r="C3262" t="s">
        <v>40</v>
      </c>
      <c r="D3262" t="s">
        <v>777</v>
      </c>
      <c r="E3262" s="103">
        <v>0.65867548016258892</v>
      </c>
      <c r="F3262" s="103">
        <v>677931</v>
      </c>
      <c r="G3262" s="103">
        <v>1</v>
      </c>
      <c r="H3262" t="s">
        <v>54</v>
      </c>
      <c r="I3262" s="103"/>
    </row>
    <row r="3263" spans="1:9" x14ac:dyDescent="0.35">
      <c r="A3263" t="s">
        <v>469</v>
      </c>
      <c r="B3263" t="s">
        <v>46</v>
      </c>
      <c r="C3263" t="s">
        <v>40</v>
      </c>
      <c r="D3263" t="s">
        <v>777</v>
      </c>
      <c r="E3263" s="103">
        <v>0.44887488834530498</v>
      </c>
      <c r="F3263" s="103">
        <v>677931</v>
      </c>
      <c r="G3263" s="103">
        <v>1</v>
      </c>
      <c r="H3263" t="s">
        <v>54</v>
      </c>
      <c r="I3263" s="103"/>
    </row>
    <row r="3264" spans="1:9" x14ac:dyDescent="0.35">
      <c r="A3264" t="s">
        <v>1225</v>
      </c>
      <c r="B3264" t="s">
        <v>51</v>
      </c>
      <c r="C3264" t="s">
        <v>40</v>
      </c>
      <c r="D3264" t="s">
        <v>776</v>
      </c>
      <c r="E3264" s="103">
        <v>0.74626539973979156</v>
      </c>
      <c r="F3264" s="103">
        <v>677931</v>
      </c>
      <c r="G3264" s="103">
        <v>1</v>
      </c>
      <c r="H3264" t="s">
        <v>1078</v>
      </c>
      <c r="I3264" s="103"/>
    </row>
    <row r="3265" spans="1:9" x14ac:dyDescent="0.35">
      <c r="A3265" t="s">
        <v>471</v>
      </c>
      <c r="B3265" t="s">
        <v>44</v>
      </c>
      <c r="C3265" t="s">
        <v>40</v>
      </c>
      <c r="D3265" t="s">
        <v>776</v>
      </c>
      <c r="E3265" s="103">
        <v>0.81338071278640456</v>
      </c>
      <c r="F3265" s="103">
        <v>677931</v>
      </c>
      <c r="G3265" s="103">
        <v>1</v>
      </c>
      <c r="H3265" t="s">
        <v>54</v>
      </c>
      <c r="I3265" s="103"/>
    </row>
    <row r="3266" spans="1:9" x14ac:dyDescent="0.35">
      <c r="A3266" t="s">
        <v>472</v>
      </c>
      <c r="B3266" t="s">
        <v>45</v>
      </c>
      <c r="C3266" t="s">
        <v>40</v>
      </c>
      <c r="D3266" t="s">
        <v>776</v>
      </c>
      <c r="E3266" s="103">
        <v>0.27320341908635631</v>
      </c>
      <c r="F3266" s="103">
        <v>677931</v>
      </c>
      <c r="G3266" s="103">
        <v>1</v>
      </c>
      <c r="H3266" t="s">
        <v>54</v>
      </c>
      <c r="I3266" s="103"/>
    </row>
    <row r="3267" spans="1:9" x14ac:dyDescent="0.35">
      <c r="A3267" t="s">
        <v>473</v>
      </c>
      <c r="B3267" t="s">
        <v>46</v>
      </c>
      <c r="C3267" t="s">
        <v>40</v>
      </c>
      <c r="D3267" t="s">
        <v>776</v>
      </c>
      <c r="E3267" s="103">
        <v>0.13130322138036168</v>
      </c>
      <c r="F3267" s="103">
        <v>677931</v>
      </c>
      <c r="G3267" s="103">
        <v>1</v>
      </c>
      <c r="H3267" t="s">
        <v>54</v>
      </c>
      <c r="I3267" s="103"/>
    </row>
    <row r="3268" spans="1:9" x14ac:dyDescent="0.35">
      <c r="A3268" t="s">
        <v>6216</v>
      </c>
      <c r="B3268" t="s">
        <v>49</v>
      </c>
      <c r="C3268" t="s">
        <v>5070</v>
      </c>
      <c r="D3268" t="s">
        <v>54</v>
      </c>
      <c r="E3268" s="103">
        <v>0.99125869741905892</v>
      </c>
      <c r="F3268" s="103">
        <v>677931</v>
      </c>
      <c r="G3268" s="103">
        <v>1</v>
      </c>
      <c r="H3268" t="s">
        <v>54</v>
      </c>
      <c r="I3268" s="103"/>
    </row>
    <row r="3269" spans="1:9" x14ac:dyDescent="0.35">
      <c r="A3269" t="s">
        <v>6217</v>
      </c>
      <c r="B3269" t="s">
        <v>50</v>
      </c>
      <c r="C3269" t="s">
        <v>5070</v>
      </c>
      <c r="D3269" t="s">
        <v>54</v>
      </c>
      <c r="E3269" s="103">
        <v>161428.6573298634</v>
      </c>
      <c r="F3269" s="103">
        <v>677931</v>
      </c>
      <c r="G3269" s="103">
        <v>1</v>
      </c>
      <c r="H3269" t="s">
        <v>54</v>
      </c>
      <c r="I3269" s="103"/>
    </row>
    <row r="3270" spans="1:9" x14ac:dyDescent="0.35">
      <c r="A3270" t="s">
        <v>6218</v>
      </c>
      <c r="B3270" t="s">
        <v>51</v>
      </c>
      <c r="C3270" t="s">
        <v>5070</v>
      </c>
      <c r="D3270" t="s">
        <v>40</v>
      </c>
      <c r="E3270" s="103">
        <v>0.99997048944732947</v>
      </c>
      <c r="F3270" s="103">
        <v>677931</v>
      </c>
      <c r="G3270" s="103">
        <v>1</v>
      </c>
      <c r="H3270" t="s">
        <v>1078</v>
      </c>
      <c r="I3270" s="103"/>
    </row>
    <row r="3271" spans="1:9" x14ac:dyDescent="0.35">
      <c r="A3271" t="s">
        <v>6219</v>
      </c>
      <c r="B3271" t="s">
        <v>51</v>
      </c>
      <c r="C3271" t="s">
        <v>5070</v>
      </c>
      <c r="D3271" t="s">
        <v>5070</v>
      </c>
      <c r="E3271" s="103">
        <v>1</v>
      </c>
      <c r="F3271" s="103">
        <v>677931</v>
      </c>
      <c r="G3271" s="103">
        <v>1</v>
      </c>
      <c r="H3271" t="s">
        <v>1078</v>
      </c>
      <c r="I3271" s="103"/>
    </row>
    <row r="3272" spans="1:9" x14ac:dyDescent="0.35">
      <c r="A3272" t="s">
        <v>6220</v>
      </c>
      <c r="B3272" t="s">
        <v>51</v>
      </c>
      <c r="C3272" t="s">
        <v>5070</v>
      </c>
      <c r="D3272" t="s">
        <v>5071</v>
      </c>
      <c r="E3272" s="103">
        <v>0.99997048944732947</v>
      </c>
      <c r="F3272" s="103">
        <v>677931</v>
      </c>
      <c r="G3272" s="103">
        <v>1</v>
      </c>
      <c r="H3272" t="s">
        <v>1078</v>
      </c>
      <c r="I3272" s="103"/>
    </row>
    <row r="3273" spans="1:9" x14ac:dyDescent="0.35">
      <c r="A3273" t="s">
        <v>6221</v>
      </c>
      <c r="B3273" t="s">
        <v>51</v>
      </c>
      <c r="C3273" t="s">
        <v>5070</v>
      </c>
      <c r="D3273" t="s">
        <v>5072</v>
      </c>
      <c r="E3273" s="103">
        <v>0.9999935986098818</v>
      </c>
      <c r="F3273" s="103">
        <v>677931</v>
      </c>
      <c r="G3273" s="103">
        <v>1</v>
      </c>
      <c r="H3273" t="s">
        <v>1078</v>
      </c>
      <c r="I3273" s="103"/>
    </row>
    <row r="3274" spans="1:9" x14ac:dyDescent="0.35">
      <c r="A3274" t="s">
        <v>6222</v>
      </c>
      <c r="B3274" t="s">
        <v>51</v>
      </c>
      <c r="C3274" t="s">
        <v>5070</v>
      </c>
      <c r="D3274" t="s">
        <v>42</v>
      </c>
      <c r="E3274" s="103">
        <v>0.8904165985653073</v>
      </c>
      <c r="F3274" s="103">
        <v>677931</v>
      </c>
      <c r="G3274" s="103">
        <v>1</v>
      </c>
      <c r="H3274" t="s">
        <v>1078</v>
      </c>
      <c r="I3274" s="103"/>
    </row>
    <row r="3275" spans="1:9" x14ac:dyDescent="0.35">
      <c r="A3275" t="s">
        <v>6223</v>
      </c>
      <c r="B3275" t="s">
        <v>51</v>
      </c>
      <c r="C3275" t="s">
        <v>5070</v>
      </c>
      <c r="D3275" t="s">
        <v>1767</v>
      </c>
      <c r="E3275" s="103">
        <v>0.87201381159662517</v>
      </c>
      <c r="F3275" s="103">
        <v>677931</v>
      </c>
      <c r="G3275" s="103">
        <v>1</v>
      </c>
      <c r="H3275" t="s">
        <v>1078</v>
      </c>
      <c r="I3275" s="103"/>
    </row>
    <row r="3276" spans="1:9" x14ac:dyDescent="0.35">
      <c r="A3276" t="s">
        <v>6224</v>
      </c>
      <c r="B3276" t="s">
        <v>51</v>
      </c>
      <c r="C3276" t="s">
        <v>5070</v>
      </c>
      <c r="D3276" t="s">
        <v>1768</v>
      </c>
      <c r="E3276" s="103">
        <v>0.20313905367094823</v>
      </c>
      <c r="F3276" s="103">
        <v>677931</v>
      </c>
      <c r="G3276" s="103">
        <v>1</v>
      </c>
      <c r="H3276" t="s">
        <v>1078</v>
      </c>
      <c r="I3276" s="103"/>
    </row>
    <row r="3277" spans="1:9" x14ac:dyDescent="0.35">
      <c r="A3277" t="s">
        <v>6225</v>
      </c>
      <c r="B3277" t="s">
        <v>51</v>
      </c>
      <c r="C3277" t="s">
        <v>5070</v>
      </c>
      <c r="D3277" t="s">
        <v>340</v>
      </c>
      <c r="E3277" s="103">
        <v>0.79476521328999128</v>
      </c>
      <c r="F3277" s="103">
        <v>677931</v>
      </c>
      <c r="G3277" s="103">
        <v>1</v>
      </c>
      <c r="H3277" t="s">
        <v>1078</v>
      </c>
      <c r="I3277" s="103"/>
    </row>
    <row r="3278" spans="1:9" x14ac:dyDescent="0.35">
      <c r="A3278" t="s">
        <v>6226</v>
      </c>
      <c r="B3278" t="s">
        <v>51</v>
      </c>
      <c r="C3278" t="s">
        <v>5070</v>
      </c>
      <c r="D3278" t="s">
        <v>777</v>
      </c>
      <c r="E3278" s="103">
        <v>0.34424111233811844</v>
      </c>
      <c r="F3278" s="103">
        <v>677931</v>
      </c>
      <c r="G3278" s="103">
        <v>1</v>
      </c>
      <c r="H3278" t="s">
        <v>1078</v>
      </c>
      <c r="I3278" s="103"/>
    </row>
    <row r="3279" spans="1:9" x14ac:dyDescent="0.35">
      <c r="A3279" t="s">
        <v>6227</v>
      </c>
      <c r="B3279" t="s">
        <v>44</v>
      </c>
      <c r="C3279" t="s">
        <v>5070</v>
      </c>
      <c r="D3279" t="s">
        <v>777</v>
      </c>
      <c r="E3279" s="103">
        <v>1</v>
      </c>
      <c r="F3279" s="103">
        <v>677931</v>
      </c>
      <c r="G3279" s="103">
        <v>1</v>
      </c>
      <c r="H3279" t="s">
        <v>54</v>
      </c>
      <c r="I3279" s="103"/>
    </row>
    <row r="3280" spans="1:9" x14ac:dyDescent="0.35">
      <c r="A3280" t="s">
        <v>6228</v>
      </c>
      <c r="B3280" t="s">
        <v>45</v>
      </c>
      <c r="C3280" t="s">
        <v>5070</v>
      </c>
      <c r="D3280" t="s">
        <v>777</v>
      </c>
      <c r="E3280" s="103">
        <v>0.65889738969954847</v>
      </c>
      <c r="F3280" s="103">
        <v>677931</v>
      </c>
      <c r="G3280" s="103">
        <v>1</v>
      </c>
      <c r="H3280" t="s">
        <v>54</v>
      </c>
      <c r="I3280" s="103"/>
    </row>
    <row r="3281" spans="1:9" x14ac:dyDescent="0.35">
      <c r="A3281" t="s">
        <v>6229</v>
      </c>
      <c r="B3281" t="s">
        <v>46</v>
      </c>
      <c r="C3281" t="s">
        <v>5070</v>
      </c>
      <c r="D3281" t="s">
        <v>777</v>
      </c>
      <c r="E3281" s="103">
        <v>0.44933609615377812</v>
      </c>
      <c r="F3281" s="103">
        <v>677931</v>
      </c>
      <c r="G3281" s="103">
        <v>1</v>
      </c>
      <c r="H3281" t="s">
        <v>54</v>
      </c>
      <c r="I3281" s="103"/>
    </row>
    <row r="3282" spans="1:9" x14ac:dyDescent="0.35">
      <c r="A3282" t="s">
        <v>6230</v>
      </c>
      <c r="B3282" t="s">
        <v>51</v>
      </c>
      <c r="C3282" t="s">
        <v>5070</v>
      </c>
      <c r="D3282" t="s">
        <v>776</v>
      </c>
      <c r="E3282" s="103">
        <v>0.74626861382583765</v>
      </c>
      <c r="F3282" s="103">
        <v>677931</v>
      </c>
      <c r="G3282" s="103">
        <v>1</v>
      </c>
      <c r="H3282" t="s">
        <v>1078</v>
      </c>
      <c r="I3282" s="103"/>
    </row>
    <row r="3283" spans="1:9" x14ac:dyDescent="0.35">
      <c r="A3283" t="s">
        <v>6231</v>
      </c>
      <c r="B3283" t="s">
        <v>44</v>
      </c>
      <c r="C3283" t="s">
        <v>5070</v>
      </c>
      <c r="D3283" t="s">
        <v>776</v>
      </c>
      <c r="E3283" s="103">
        <v>0.81338071278640456</v>
      </c>
      <c r="F3283" s="103">
        <v>677931</v>
      </c>
      <c r="G3283" s="103">
        <v>1</v>
      </c>
      <c r="H3283" t="s">
        <v>54</v>
      </c>
      <c r="I3283" s="103"/>
    </row>
    <row r="3284" spans="1:9" x14ac:dyDescent="0.35">
      <c r="A3284" t="s">
        <v>6232</v>
      </c>
      <c r="B3284" t="s">
        <v>45</v>
      </c>
      <c r="C3284" t="s">
        <v>5070</v>
      </c>
      <c r="D3284" t="s">
        <v>776</v>
      </c>
      <c r="E3284" s="103">
        <v>0.27376316606747175</v>
      </c>
      <c r="F3284" s="103">
        <v>677931</v>
      </c>
      <c r="G3284" s="103">
        <v>1</v>
      </c>
      <c r="H3284" t="s">
        <v>54</v>
      </c>
      <c r="I3284" s="103"/>
    </row>
    <row r="3285" spans="1:9" x14ac:dyDescent="0.35">
      <c r="A3285" t="s">
        <v>6233</v>
      </c>
      <c r="B3285" t="s">
        <v>46</v>
      </c>
      <c r="C3285" t="s">
        <v>5070</v>
      </c>
      <c r="D3285" t="s">
        <v>776</v>
      </c>
      <c r="E3285" s="103">
        <v>0.13265159152658643</v>
      </c>
      <c r="F3285" s="103">
        <v>677931</v>
      </c>
      <c r="G3285" s="103">
        <v>1</v>
      </c>
      <c r="H3285" t="s">
        <v>54</v>
      </c>
      <c r="I3285" s="103"/>
    </row>
    <row r="3286" spans="1:9" x14ac:dyDescent="0.35">
      <c r="A3286" t="s">
        <v>6234</v>
      </c>
      <c r="B3286" t="s">
        <v>49</v>
      </c>
      <c r="C3286" t="s">
        <v>5071</v>
      </c>
      <c r="D3286" t="s">
        <v>54</v>
      </c>
      <c r="E3286" s="103">
        <v>0.99125869741905892</v>
      </c>
      <c r="F3286" s="103">
        <v>677931</v>
      </c>
      <c r="G3286" s="103">
        <v>1</v>
      </c>
      <c r="H3286" t="s">
        <v>54</v>
      </c>
      <c r="I3286" s="103"/>
    </row>
    <row r="3287" spans="1:9" x14ac:dyDescent="0.35">
      <c r="A3287" t="s">
        <v>6235</v>
      </c>
      <c r="B3287" t="s">
        <v>50</v>
      </c>
      <c r="C3287" t="s">
        <v>5071</v>
      </c>
      <c r="D3287" t="s">
        <v>54</v>
      </c>
      <c r="E3287" s="103">
        <v>161435.51580988584</v>
      </c>
      <c r="F3287" s="103">
        <v>677931</v>
      </c>
      <c r="G3287" s="103">
        <v>1</v>
      </c>
      <c r="H3287" t="s">
        <v>54</v>
      </c>
      <c r="I3287" s="103"/>
    </row>
    <row r="3288" spans="1:9" x14ac:dyDescent="0.35">
      <c r="A3288" t="s">
        <v>6236</v>
      </c>
      <c r="B3288" t="s">
        <v>51</v>
      </c>
      <c r="C3288" t="s">
        <v>5071</v>
      </c>
      <c r="D3288" t="s">
        <v>40</v>
      </c>
      <c r="E3288" s="103">
        <v>1</v>
      </c>
      <c r="F3288" s="103">
        <v>677931</v>
      </c>
      <c r="G3288" s="103">
        <v>1</v>
      </c>
      <c r="H3288" t="s">
        <v>1078</v>
      </c>
      <c r="I3288" s="103"/>
    </row>
    <row r="3289" spans="1:9" x14ac:dyDescent="0.35">
      <c r="A3289" t="s">
        <v>6237</v>
      </c>
      <c r="B3289" t="s">
        <v>51</v>
      </c>
      <c r="C3289" t="s">
        <v>5071</v>
      </c>
      <c r="D3289" t="s">
        <v>5070</v>
      </c>
      <c r="E3289" s="103">
        <v>1.0000308701763225</v>
      </c>
      <c r="F3289" s="103">
        <v>677931</v>
      </c>
      <c r="G3289" s="103">
        <v>1</v>
      </c>
      <c r="H3289" t="s">
        <v>1078</v>
      </c>
      <c r="I3289" s="103"/>
    </row>
    <row r="3290" spans="1:9" x14ac:dyDescent="0.35">
      <c r="A3290" t="s">
        <v>6238</v>
      </c>
      <c r="B3290" t="s">
        <v>51</v>
      </c>
      <c r="C3290" t="s">
        <v>5071</v>
      </c>
      <c r="D3290" t="s">
        <v>5071</v>
      </c>
      <c r="E3290" s="103">
        <v>1</v>
      </c>
      <c r="F3290" s="103">
        <v>677931</v>
      </c>
      <c r="G3290" s="103">
        <v>1</v>
      </c>
      <c r="H3290" t="s">
        <v>1078</v>
      </c>
      <c r="I3290" s="103"/>
    </row>
    <row r="3291" spans="1:9" x14ac:dyDescent="0.35">
      <c r="A3291" t="s">
        <v>6239</v>
      </c>
      <c r="B3291" t="s">
        <v>51</v>
      </c>
      <c r="C3291" t="s">
        <v>5071</v>
      </c>
      <c r="D3291" t="s">
        <v>5072</v>
      </c>
      <c r="E3291" s="103">
        <v>1.0000244458944259</v>
      </c>
      <c r="F3291" s="103">
        <v>677931</v>
      </c>
      <c r="G3291" s="103">
        <v>1</v>
      </c>
      <c r="H3291" t="s">
        <v>1078</v>
      </c>
      <c r="I3291" s="103"/>
    </row>
    <row r="3292" spans="1:9" x14ac:dyDescent="0.35">
      <c r="A3292" t="s">
        <v>6240</v>
      </c>
      <c r="B3292" t="s">
        <v>51</v>
      </c>
      <c r="C3292" t="s">
        <v>5071</v>
      </c>
      <c r="D3292" t="s">
        <v>42</v>
      </c>
      <c r="E3292" s="103">
        <v>0.89044412296233222</v>
      </c>
      <c r="F3292" s="103">
        <v>677931</v>
      </c>
      <c r="G3292" s="103">
        <v>1</v>
      </c>
      <c r="H3292" t="s">
        <v>1078</v>
      </c>
      <c r="I3292" s="103"/>
    </row>
    <row r="3293" spans="1:9" x14ac:dyDescent="0.35">
      <c r="A3293" t="s">
        <v>6241</v>
      </c>
      <c r="B3293" t="s">
        <v>51</v>
      </c>
      <c r="C3293" t="s">
        <v>5071</v>
      </c>
      <c r="D3293" t="s">
        <v>1767</v>
      </c>
      <c r="E3293" s="103">
        <v>0.87204100908915105</v>
      </c>
      <c r="F3293" s="103">
        <v>677931</v>
      </c>
      <c r="G3293" s="103">
        <v>1</v>
      </c>
      <c r="H3293" t="s">
        <v>1078</v>
      </c>
      <c r="I3293" s="103"/>
    </row>
    <row r="3294" spans="1:9" x14ac:dyDescent="0.35">
      <c r="A3294" t="s">
        <v>6242</v>
      </c>
      <c r="B3294" t="s">
        <v>51</v>
      </c>
      <c r="C3294" t="s">
        <v>5071</v>
      </c>
      <c r="D3294" t="s">
        <v>1768</v>
      </c>
      <c r="E3294" s="103">
        <v>0.20314438747461047</v>
      </c>
      <c r="F3294" s="103">
        <v>677931</v>
      </c>
      <c r="G3294" s="103">
        <v>1</v>
      </c>
      <c r="H3294" t="s">
        <v>1078</v>
      </c>
      <c r="I3294" s="103"/>
    </row>
    <row r="3295" spans="1:9" x14ac:dyDescent="0.35">
      <c r="A3295" t="s">
        <v>6243</v>
      </c>
      <c r="B3295" t="s">
        <v>51</v>
      </c>
      <c r="C3295" t="s">
        <v>5071</v>
      </c>
      <c r="D3295" t="s">
        <v>340</v>
      </c>
      <c r="E3295" s="103">
        <v>0.79478856560785471</v>
      </c>
      <c r="F3295" s="103">
        <v>677931</v>
      </c>
      <c r="G3295" s="103">
        <v>1</v>
      </c>
      <c r="H3295" t="s">
        <v>1078</v>
      </c>
      <c r="I3295" s="103"/>
    </row>
    <row r="3296" spans="1:9" x14ac:dyDescent="0.35">
      <c r="A3296" t="s">
        <v>6244</v>
      </c>
      <c r="B3296" t="s">
        <v>51</v>
      </c>
      <c r="C3296" t="s">
        <v>5071</v>
      </c>
      <c r="D3296" t="s">
        <v>777</v>
      </c>
      <c r="E3296" s="103">
        <v>0.34425656975348046</v>
      </c>
      <c r="F3296" s="103">
        <v>677931</v>
      </c>
      <c r="G3296" s="103">
        <v>1</v>
      </c>
      <c r="H3296" t="s">
        <v>1078</v>
      </c>
      <c r="I3296" s="103"/>
    </row>
    <row r="3297" spans="1:9" x14ac:dyDescent="0.35">
      <c r="A3297" t="s">
        <v>6245</v>
      </c>
      <c r="B3297" t="s">
        <v>44</v>
      </c>
      <c r="C3297" t="s">
        <v>5071</v>
      </c>
      <c r="D3297" t="s">
        <v>777</v>
      </c>
      <c r="E3297" s="103">
        <v>1</v>
      </c>
      <c r="F3297" s="103">
        <v>677931</v>
      </c>
      <c r="G3297" s="103">
        <v>1</v>
      </c>
      <c r="H3297" t="s">
        <v>54</v>
      </c>
      <c r="I3297" s="103"/>
    </row>
    <row r="3298" spans="1:9" x14ac:dyDescent="0.35">
      <c r="A3298" t="s">
        <v>6246</v>
      </c>
      <c r="B3298" t="s">
        <v>45</v>
      </c>
      <c r="C3298" t="s">
        <v>5071</v>
      </c>
      <c r="D3298" t="s">
        <v>777</v>
      </c>
      <c r="E3298" s="103">
        <v>0.65888206744828959</v>
      </c>
      <c r="F3298" s="103">
        <v>677931</v>
      </c>
      <c r="G3298" s="103">
        <v>1</v>
      </c>
      <c r="H3298" t="s">
        <v>54</v>
      </c>
      <c r="I3298" s="103"/>
    </row>
    <row r="3299" spans="1:9" x14ac:dyDescent="0.35">
      <c r="A3299" t="s">
        <v>6247</v>
      </c>
      <c r="B3299" t="s">
        <v>46</v>
      </c>
      <c r="C3299" t="s">
        <v>5071</v>
      </c>
      <c r="D3299" t="s">
        <v>777</v>
      </c>
      <c r="E3299" s="103">
        <v>0.44932128326453008</v>
      </c>
      <c r="F3299" s="103">
        <v>677931</v>
      </c>
      <c r="G3299" s="103">
        <v>1</v>
      </c>
      <c r="H3299" t="s">
        <v>54</v>
      </c>
      <c r="I3299" s="103"/>
    </row>
    <row r="3300" spans="1:9" x14ac:dyDescent="0.35">
      <c r="A3300" t="s">
        <v>6248</v>
      </c>
      <c r="B3300" t="s">
        <v>51</v>
      </c>
      <c r="C3300" t="s">
        <v>5071</v>
      </c>
      <c r="D3300" t="s">
        <v>776</v>
      </c>
      <c r="E3300" s="103">
        <v>0.74630082401581088</v>
      </c>
      <c r="F3300" s="103">
        <v>677931</v>
      </c>
      <c r="G3300" s="103">
        <v>1</v>
      </c>
      <c r="H3300" t="s">
        <v>1078</v>
      </c>
      <c r="I3300" s="103"/>
    </row>
    <row r="3301" spans="1:9" x14ac:dyDescent="0.35">
      <c r="A3301" t="s">
        <v>6249</v>
      </c>
      <c r="B3301" t="s">
        <v>44</v>
      </c>
      <c r="C3301" t="s">
        <v>5071</v>
      </c>
      <c r="D3301" t="s">
        <v>776</v>
      </c>
      <c r="E3301" s="103">
        <v>0.81338071278640456</v>
      </c>
      <c r="F3301" s="103">
        <v>677931</v>
      </c>
      <c r="G3301" s="103">
        <v>1</v>
      </c>
      <c r="H3301" t="s">
        <v>54</v>
      </c>
      <c r="I3301" s="103"/>
    </row>
    <row r="3302" spans="1:9" x14ac:dyDescent="0.35">
      <c r="A3302" t="s">
        <v>6250</v>
      </c>
      <c r="B3302" t="s">
        <v>45</v>
      </c>
      <c r="C3302" t="s">
        <v>5071</v>
      </c>
      <c r="D3302" t="s">
        <v>776</v>
      </c>
      <c r="E3302" s="103">
        <v>0.27375750294048606</v>
      </c>
      <c r="F3302" s="103">
        <v>677931</v>
      </c>
      <c r="G3302" s="103">
        <v>1</v>
      </c>
      <c r="H3302" t="s">
        <v>54</v>
      </c>
      <c r="I3302" s="103"/>
    </row>
    <row r="3303" spans="1:9" x14ac:dyDescent="0.35">
      <c r="A3303" t="s">
        <v>6251</v>
      </c>
      <c r="B3303" t="s">
        <v>46</v>
      </c>
      <c r="C3303" t="s">
        <v>5071</v>
      </c>
      <c r="D3303" t="s">
        <v>776</v>
      </c>
      <c r="E3303" s="103">
        <v>0.1326503616877398</v>
      </c>
      <c r="F3303" s="103">
        <v>677931</v>
      </c>
      <c r="G3303" s="103">
        <v>1</v>
      </c>
      <c r="H3303" t="s">
        <v>54</v>
      </c>
      <c r="I3303" s="103"/>
    </row>
    <row r="3304" spans="1:9" x14ac:dyDescent="0.35">
      <c r="A3304" t="s">
        <v>6252</v>
      </c>
      <c r="B3304" t="s">
        <v>49</v>
      </c>
      <c r="C3304" t="s">
        <v>5072</v>
      </c>
      <c r="D3304" t="s">
        <v>54</v>
      </c>
      <c r="E3304" s="103">
        <v>0.99125869741905892</v>
      </c>
      <c r="F3304" s="103">
        <v>677931</v>
      </c>
      <c r="G3304" s="103">
        <v>1</v>
      </c>
      <c r="H3304" t="s">
        <v>54</v>
      </c>
      <c r="I3304" s="103"/>
    </row>
    <row r="3305" spans="1:9" x14ac:dyDescent="0.35">
      <c r="A3305" t="s">
        <v>6253</v>
      </c>
      <c r="B3305" t="s">
        <v>50</v>
      </c>
      <c r="C3305" t="s">
        <v>5072</v>
      </c>
      <c r="D3305" t="s">
        <v>54</v>
      </c>
      <c r="E3305" s="103">
        <v>161429.87687121774</v>
      </c>
      <c r="F3305" s="103">
        <v>677931</v>
      </c>
      <c r="G3305" s="103">
        <v>1</v>
      </c>
      <c r="H3305" t="s">
        <v>54</v>
      </c>
      <c r="I3305" s="103"/>
    </row>
    <row r="3306" spans="1:9" x14ac:dyDescent="0.35">
      <c r="A3306" t="s">
        <v>6254</v>
      </c>
      <c r="B3306" t="s">
        <v>51</v>
      </c>
      <c r="C3306" t="s">
        <v>5072</v>
      </c>
      <c r="D3306" t="s">
        <v>40</v>
      </c>
      <c r="E3306" s="103">
        <v>0.99997689083744767</v>
      </c>
      <c r="F3306" s="103">
        <v>677931</v>
      </c>
      <c r="G3306" s="103">
        <v>1</v>
      </c>
      <c r="H3306" t="s">
        <v>1078</v>
      </c>
      <c r="I3306" s="103"/>
    </row>
    <row r="3307" spans="1:9" x14ac:dyDescent="0.35">
      <c r="A3307" t="s">
        <v>6255</v>
      </c>
      <c r="B3307" t="s">
        <v>51</v>
      </c>
      <c r="C3307" t="s">
        <v>5072</v>
      </c>
      <c r="D3307" t="s">
        <v>5070</v>
      </c>
      <c r="E3307" s="103">
        <v>1.0000064242818965</v>
      </c>
      <c r="F3307" s="103">
        <v>677931</v>
      </c>
      <c r="G3307" s="103">
        <v>1</v>
      </c>
      <c r="H3307" t="s">
        <v>1078</v>
      </c>
      <c r="I3307" s="103"/>
    </row>
    <row r="3308" spans="1:9" x14ac:dyDescent="0.35">
      <c r="A3308" t="s">
        <v>6256</v>
      </c>
      <c r="B3308" t="s">
        <v>51</v>
      </c>
      <c r="C3308" t="s">
        <v>5072</v>
      </c>
      <c r="D3308" t="s">
        <v>5071</v>
      </c>
      <c r="E3308" s="103">
        <v>0.99997689083744767</v>
      </c>
      <c r="F3308" s="103">
        <v>677931</v>
      </c>
      <c r="G3308" s="103">
        <v>1</v>
      </c>
      <c r="H3308" t="s">
        <v>1078</v>
      </c>
      <c r="I3308" s="103"/>
    </row>
    <row r="3309" spans="1:9" x14ac:dyDescent="0.35">
      <c r="A3309" t="s">
        <v>6257</v>
      </c>
      <c r="B3309" t="s">
        <v>51</v>
      </c>
      <c r="C3309" t="s">
        <v>5072</v>
      </c>
      <c r="D3309" t="s">
        <v>5072</v>
      </c>
      <c r="E3309" s="103">
        <v>1</v>
      </c>
      <c r="F3309" s="103">
        <v>677931</v>
      </c>
      <c r="G3309" s="103">
        <v>1</v>
      </c>
      <c r="H3309" t="s">
        <v>1078</v>
      </c>
      <c r="I3309" s="103"/>
    </row>
    <row r="3310" spans="1:9" x14ac:dyDescent="0.35">
      <c r="A3310" t="s">
        <v>6258</v>
      </c>
      <c r="B3310" t="s">
        <v>51</v>
      </c>
      <c r="C3310" t="s">
        <v>5072</v>
      </c>
      <c r="D3310" t="s">
        <v>42</v>
      </c>
      <c r="E3310" s="103">
        <v>0.89042287562415767</v>
      </c>
      <c r="F3310" s="103">
        <v>677931</v>
      </c>
      <c r="G3310" s="103">
        <v>1</v>
      </c>
      <c r="H3310" t="s">
        <v>1078</v>
      </c>
      <c r="I3310" s="103"/>
    </row>
    <row r="3311" spans="1:9" x14ac:dyDescent="0.35">
      <c r="A3311" t="s">
        <v>6259</v>
      </c>
      <c r="B3311" t="s">
        <v>51</v>
      </c>
      <c r="C3311" t="s">
        <v>5072</v>
      </c>
      <c r="D3311" t="s">
        <v>1767</v>
      </c>
      <c r="E3311" s="103">
        <v>0.87202008865547542</v>
      </c>
      <c r="F3311" s="103">
        <v>677931</v>
      </c>
      <c r="G3311" s="103">
        <v>1</v>
      </c>
      <c r="H3311" t="s">
        <v>1078</v>
      </c>
      <c r="I3311" s="103"/>
    </row>
    <row r="3312" spans="1:9" x14ac:dyDescent="0.35">
      <c r="A3312" t="s">
        <v>6260</v>
      </c>
      <c r="B3312" t="s">
        <v>51</v>
      </c>
      <c r="C3312" t="s">
        <v>5072</v>
      </c>
      <c r="D3312" t="s">
        <v>1768</v>
      </c>
      <c r="E3312" s="103">
        <v>0.20314089339246658</v>
      </c>
      <c r="F3312" s="103">
        <v>677931</v>
      </c>
      <c r="G3312" s="103">
        <v>1</v>
      </c>
      <c r="H3312" t="s">
        <v>1078</v>
      </c>
      <c r="I3312" s="103"/>
    </row>
    <row r="3313" spans="1:9" x14ac:dyDescent="0.35">
      <c r="A3313" t="s">
        <v>6261</v>
      </c>
      <c r="B3313" t="s">
        <v>51</v>
      </c>
      <c r="C3313" t="s">
        <v>5072</v>
      </c>
      <c r="D3313" t="s">
        <v>340</v>
      </c>
      <c r="E3313" s="103">
        <v>0.79477178171528129</v>
      </c>
      <c r="F3313" s="103">
        <v>677931</v>
      </c>
      <c r="G3313" s="103">
        <v>1</v>
      </c>
      <c r="H3313" t="s">
        <v>1078</v>
      </c>
      <c r="I3313" s="103"/>
    </row>
    <row r="3314" spans="1:9" x14ac:dyDescent="0.35">
      <c r="A3314" t="s">
        <v>6262</v>
      </c>
      <c r="B3314" t="s">
        <v>51</v>
      </c>
      <c r="C3314" t="s">
        <v>5072</v>
      </c>
      <c r="D3314" t="s">
        <v>777</v>
      </c>
      <c r="E3314" s="103">
        <v>0.344243837672779</v>
      </c>
      <c r="F3314" s="103">
        <v>677931</v>
      </c>
      <c r="G3314" s="103">
        <v>1</v>
      </c>
      <c r="H3314" t="s">
        <v>1078</v>
      </c>
      <c r="I3314" s="103"/>
    </row>
    <row r="3315" spans="1:9" x14ac:dyDescent="0.35">
      <c r="A3315" t="s">
        <v>7330</v>
      </c>
      <c r="B3315" t="s">
        <v>44</v>
      </c>
      <c r="C3315" t="s">
        <v>5072</v>
      </c>
      <c r="D3315" t="s">
        <v>777</v>
      </c>
      <c r="E3315" s="103">
        <v>1</v>
      </c>
      <c r="F3315" s="103">
        <v>677931</v>
      </c>
      <c r="G3315" s="103">
        <v>1</v>
      </c>
      <c r="H3315" t="s">
        <v>54</v>
      </c>
      <c r="I3315" s="103"/>
    </row>
    <row r="3316" spans="1:9" x14ac:dyDescent="0.35">
      <c r="A3316" t="s">
        <v>7331</v>
      </c>
      <c r="B3316" t="s">
        <v>45</v>
      </c>
      <c r="C3316" t="s">
        <v>5072</v>
      </c>
      <c r="D3316" t="s">
        <v>777</v>
      </c>
      <c r="E3316" s="103">
        <v>0.65889468822247022</v>
      </c>
      <c r="F3316" s="103">
        <v>677931</v>
      </c>
      <c r="G3316" s="103">
        <v>1</v>
      </c>
      <c r="H3316" t="s">
        <v>54</v>
      </c>
      <c r="I3316" s="103"/>
    </row>
    <row r="3317" spans="1:9" x14ac:dyDescent="0.35">
      <c r="A3317" t="s">
        <v>7332</v>
      </c>
      <c r="B3317" t="s">
        <v>46</v>
      </c>
      <c r="C3317" t="s">
        <v>5072</v>
      </c>
      <c r="D3317" t="s">
        <v>777</v>
      </c>
      <c r="E3317" s="103">
        <v>0.44933299812004734</v>
      </c>
      <c r="F3317" s="103">
        <v>677931</v>
      </c>
      <c r="G3317" s="103">
        <v>1</v>
      </c>
      <c r="H3317" t="s">
        <v>54</v>
      </c>
      <c r="I3317" s="103"/>
    </row>
    <row r="3318" spans="1:9" x14ac:dyDescent="0.35">
      <c r="A3318" t="s">
        <v>6263</v>
      </c>
      <c r="B3318" t="s">
        <v>51</v>
      </c>
      <c r="C3318" t="s">
        <v>5072</v>
      </c>
      <c r="D3318" t="s">
        <v>776</v>
      </c>
      <c r="E3318" s="103">
        <v>0.74627432689014894</v>
      </c>
      <c r="F3318" s="103">
        <v>677931</v>
      </c>
      <c r="G3318" s="103">
        <v>1</v>
      </c>
      <c r="H3318" t="s">
        <v>1078</v>
      </c>
      <c r="I3318" s="103"/>
    </row>
    <row r="3319" spans="1:9" x14ac:dyDescent="0.35">
      <c r="A3319" t="s">
        <v>7333</v>
      </c>
      <c r="B3319" t="s">
        <v>44</v>
      </c>
      <c r="C3319" t="s">
        <v>5072</v>
      </c>
      <c r="D3319" t="s">
        <v>776</v>
      </c>
      <c r="E3319" s="103">
        <v>0.81338071278640456</v>
      </c>
      <c r="F3319" s="103">
        <v>677931</v>
      </c>
      <c r="G3319" s="103">
        <v>1</v>
      </c>
      <c r="H3319" t="s">
        <v>54</v>
      </c>
      <c r="I3319" s="103"/>
    </row>
    <row r="3320" spans="1:9" x14ac:dyDescent="0.35">
      <c r="A3320" t="s">
        <v>7334</v>
      </c>
      <c r="B3320" t="s">
        <v>45</v>
      </c>
      <c r="C3320" t="s">
        <v>5072</v>
      </c>
      <c r="D3320" t="s">
        <v>776</v>
      </c>
      <c r="E3320" s="103">
        <v>0.27375750294048606</v>
      </c>
      <c r="F3320" s="103">
        <v>677931</v>
      </c>
      <c r="G3320" s="103">
        <v>1</v>
      </c>
      <c r="H3320" t="s">
        <v>54</v>
      </c>
      <c r="I3320" s="103"/>
    </row>
    <row r="3321" spans="1:9" x14ac:dyDescent="0.35">
      <c r="A3321" t="s">
        <v>7335</v>
      </c>
      <c r="B3321" t="s">
        <v>46</v>
      </c>
      <c r="C3321" t="s">
        <v>5072</v>
      </c>
      <c r="D3321" t="s">
        <v>776</v>
      </c>
      <c r="E3321" s="103">
        <v>0.1326503616877398</v>
      </c>
      <c r="F3321" s="103">
        <v>677931</v>
      </c>
      <c r="G3321" s="103">
        <v>1</v>
      </c>
      <c r="H3321" t="s">
        <v>54</v>
      </c>
      <c r="I3321" s="103"/>
    </row>
    <row r="3322" spans="1:9" x14ac:dyDescent="0.35">
      <c r="A3322" t="s">
        <v>64</v>
      </c>
      <c r="B3322" t="s">
        <v>49</v>
      </c>
      <c r="C3322" t="s">
        <v>42</v>
      </c>
      <c r="D3322" t="s">
        <v>54</v>
      </c>
      <c r="E3322" s="103">
        <v>0.99332232926359765</v>
      </c>
      <c r="F3322" s="103">
        <v>677931</v>
      </c>
      <c r="G3322" s="103">
        <v>1</v>
      </c>
      <c r="H3322" t="s">
        <v>54</v>
      </c>
      <c r="I3322" s="103"/>
    </row>
    <row r="3323" spans="1:9" x14ac:dyDescent="0.35">
      <c r="A3323" t="s">
        <v>65</v>
      </c>
      <c r="B3323" t="s">
        <v>50</v>
      </c>
      <c r="C3323" t="s">
        <v>42</v>
      </c>
      <c r="D3323" t="s">
        <v>54</v>
      </c>
      <c r="E3323" s="103">
        <v>179811.23539260373</v>
      </c>
      <c r="F3323" s="103">
        <v>677931</v>
      </c>
      <c r="G3323" s="103">
        <v>1</v>
      </c>
      <c r="H3323" t="s">
        <v>54</v>
      </c>
      <c r="I3323" s="103"/>
    </row>
    <row r="3324" spans="1:9" x14ac:dyDescent="0.35">
      <c r="A3324" t="s">
        <v>1226</v>
      </c>
      <c r="B3324" t="s">
        <v>51</v>
      </c>
      <c r="C3324" t="s">
        <v>42</v>
      </c>
      <c r="D3324" t="s">
        <v>40</v>
      </c>
      <c r="E3324" s="103">
        <v>1.1404327899129854</v>
      </c>
      <c r="F3324" s="103">
        <v>677931</v>
      </c>
      <c r="G3324" s="103">
        <v>1</v>
      </c>
      <c r="H3324" t="s">
        <v>1078</v>
      </c>
      <c r="I3324" s="103"/>
    </row>
    <row r="3325" spans="1:9" x14ac:dyDescent="0.35">
      <c r="A3325" t="s">
        <v>6264</v>
      </c>
      <c r="B3325" t="s">
        <v>51</v>
      </c>
      <c r="C3325" t="s">
        <v>42</v>
      </c>
      <c r="D3325" t="s">
        <v>5070</v>
      </c>
      <c r="E3325" s="103">
        <v>1.1404659295601558</v>
      </c>
      <c r="F3325" s="103">
        <v>677931</v>
      </c>
      <c r="G3325" s="103">
        <v>1</v>
      </c>
      <c r="H3325" t="s">
        <v>1078</v>
      </c>
      <c r="I3325" s="103"/>
    </row>
    <row r="3326" spans="1:9" x14ac:dyDescent="0.35">
      <c r="A3326" t="s">
        <v>6265</v>
      </c>
      <c r="B3326" t="s">
        <v>51</v>
      </c>
      <c r="C3326" t="s">
        <v>42</v>
      </c>
      <c r="D3326" t="s">
        <v>5071</v>
      </c>
      <c r="E3326" s="103">
        <v>1.1404327899129854</v>
      </c>
      <c r="F3326" s="103">
        <v>677931</v>
      </c>
      <c r="G3326" s="103">
        <v>1</v>
      </c>
      <c r="H3326" t="s">
        <v>1078</v>
      </c>
      <c r="I3326" s="103"/>
    </row>
    <row r="3327" spans="1:9" x14ac:dyDescent="0.35">
      <c r="A3327" t="s">
        <v>6266</v>
      </c>
      <c r="B3327" t="s">
        <v>51</v>
      </c>
      <c r="C3327" t="s">
        <v>42</v>
      </c>
      <c r="D3327" t="s">
        <v>5072</v>
      </c>
      <c r="E3327" s="103">
        <v>1.1404593779092504</v>
      </c>
      <c r="F3327" s="103">
        <v>677931</v>
      </c>
      <c r="G3327" s="103">
        <v>1</v>
      </c>
      <c r="H3327" t="s">
        <v>1078</v>
      </c>
      <c r="I3327" s="103"/>
    </row>
    <row r="3328" spans="1:9" x14ac:dyDescent="0.35">
      <c r="A3328" t="s">
        <v>1227</v>
      </c>
      <c r="B3328" t="s">
        <v>51</v>
      </c>
      <c r="C3328" t="s">
        <v>42</v>
      </c>
      <c r="D3328" t="s">
        <v>42</v>
      </c>
      <c r="E3328" s="103">
        <v>1</v>
      </c>
      <c r="F3328" s="103">
        <v>677931</v>
      </c>
      <c r="G3328" s="103">
        <v>1</v>
      </c>
      <c r="H3328" t="s">
        <v>1078</v>
      </c>
      <c r="I3328" s="103"/>
    </row>
    <row r="3329" spans="1:9" x14ac:dyDescent="0.35">
      <c r="A3329" t="s">
        <v>2129</v>
      </c>
      <c r="B3329" t="s">
        <v>51</v>
      </c>
      <c r="C3329" t="s">
        <v>42</v>
      </c>
      <c r="D3329" t="s">
        <v>1767</v>
      </c>
      <c r="E3329" s="103">
        <v>0.97879183553086968</v>
      </c>
      <c r="F3329" s="103">
        <v>677931</v>
      </c>
      <c r="G3329" s="103">
        <v>1</v>
      </c>
      <c r="H3329" t="s">
        <v>1078</v>
      </c>
      <c r="I3329" s="103"/>
    </row>
    <row r="3330" spans="1:9" x14ac:dyDescent="0.35">
      <c r="A3330" t="s">
        <v>2130</v>
      </c>
      <c r="B3330" t="s">
        <v>51</v>
      </c>
      <c r="C3330" t="s">
        <v>42</v>
      </c>
      <c r="D3330" t="s">
        <v>1768</v>
      </c>
      <c r="E3330" s="103">
        <v>0.21856785941693513</v>
      </c>
      <c r="F3330" s="103">
        <v>677931</v>
      </c>
      <c r="G3330" s="103">
        <v>1</v>
      </c>
      <c r="H3330" t="s">
        <v>1078</v>
      </c>
      <c r="I3330" s="103"/>
    </row>
    <row r="3331" spans="1:9" x14ac:dyDescent="0.35">
      <c r="A3331" t="s">
        <v>1228</v>
      </c>
      <c r="B3331" t="s">
        <v>51</v>
      </c>
      <c r="C3331" t="s">
        <v>42</v>
      </c>
      <c r="D3331" t="s">
        <v>340</v>
      </c>
      <c r="E3331" s="103">
        <v>0.89525211970715124</v>
      </c>
      <c r="F3331" s="103">
        <v>677931</v>
      </c>
      <c r="G3331" s="103">
        <v>1</v>
      </c>
      <c r="H3331" t="s">
        <v>1078</v>
      </c>
      <c r="I3331" s="103"/>
    </row>
    <row r="3332" spans="1:9" x14ac:dyDescent="0.35">
      <c r="A3332" t="s">
        <v>1229</v>
      </c>
      <c r="B3332" t="s">
        <v>51</v>
      </c>
      <c r="C3332" t="s">
        <v>42</v>
      </c>
      <c r="D3332" t="s">
        <v>777</v>
      </c>
      <c r="E3332" s="103">
        <v>0.38313509792799144</v>
      </c>
      <c r="F3332" s="103">
        <v>677931</v>
      </c>
      <c r="G3332" s="103">
        <v>1</v>
      </c>
      <c r="H3332" t="s">
        <v>1078</v>
      </c>
      <c r="I3332" s="103"/>
    </row>
    <row r="3333" spans="1:9" x14ac:dyDescent="0.35">
      <c r="A3333" t="s">
        <v>441</v>
      </c>
      <c r="B3333" t="s">
        <v>44</v>
      </c>
      <c r="C3333" t="s">
        <v>42</v>
      </c>
      <c r="D3333" t="s">
        <v>777</v>
      </c>
      <c r="E3333" s="103">
        <v>1</v>
      </c>
      <c r="F3333" s="103">
        <v>677931</v>
      </c>
      <c r="G3333" s="103">
        <v>1</v>
      </c>
      <c r="H3333" t="s">
        <v>54</v>
      </c>
      <c r="I3333" s="103"/>
    </row>
    <row r="3334" spans="1:9" x14ac:dyDescent="0.35">
      <c r="A3334" t="s">
        <v>442</v>
      </c>
      <c r="B3334" t="s">
        <v>45</v>
      </c>
      <c r="C3334" t="s">
        <v>42</v>
      </c>
      <c r="D3334" t="s">
        <v>777</v>
      </c>
      <c r="E3334" s="103">
        <v>0.61955273691534052</v>
      </c>
      <c r="F3334" s="103">
        <v>677931</v>
      </c>
      <c r="G3334" s="103">
        <v>1</v>
      </c>
      <c r="H3334" t="s">
        <v>54</v>
      </c>
      <c r="I3334" s="103"/>
    </row>
    <row r="3335" spans="1:9" x14ac:dyDescent="0.35">
      <c r="A3335" t="s">
        <v>443</v>
      </c>
      <c r="B3335" t="s">
        <v>46</v>
      </c>
      <c r="C3335" t="s">
        <v>42</v>
      </c>
      <c r="D3335" t="s">
        <v>777</v>
      </c>
      <c r="E3335" s="103">
        <v>0.40043035214588862</v>
      </c>
      <c r="F3335" s="103">
        <v>677931</v>
      </c>
      <c r="G3335" s="103">
        <v>1</v>
      </c>
      <c r="H3335" t="s">
        <v>54</v>
      </c>
      <c r="I3335" s="103"/>
    </row>
    <row r="3336" spans="1:9" x14ac:dyDescent="0.35">
      <c r="A3336" t="s">
        <v>1230</v>
      </c>
      <c r="B3336" t="s">
        <v>51</v>
      </c>
      <c r="C3336" t="s">
        <v>42</v>
      </c>
      <c r="D3336" t="s">
        <v>776</v>
      </c>
      <c r="E3336" s="103">
        <v>0.82979580821503296</v>
      </c>
      <c r="F3336" s="103">
        <v>677931</v>
      </c>
      <c r="G3336" s="103">
        <v>1</v>
      </c>
      <c r="H3336" t="s">
        <v>1078</v>
      </c>
      <c r="I3336" s="103"/>
    </row>
    <row r="3337" spans="1:9" x14ac:dyDescent="0.35">
      <c r="A3337" t="s">
        <v>445</v>
      </c>
      <c r="B3337" t="s">
        <v>44</v>
      </c>
      <c r="C3337" t="s">
        <v>42</v>
      </c>
      <c r="D3337" t="s">
        <v>776</v>
      </c>
      <c r="E3337" s="103">
        <v>0.71471580441077331</v>
      </c>
      <c r="F3337" s="103">
        <v>677931</v>
      </c>
      <c r="G3337" s="103">
        <v>1</v>
      </c>
      <c r="H3337" t="s">
        <v>54</v>
      </c>
      <c r="I3337" s="103"/>
    </row>
    <row r="3338" spans="1:9" x14ac:dyDescent="0.35">
      <c r="A3338" t="s">
        <v>446</v>
      </c>
      <c r="B3338" t="s">
        <v>45</v>
      </c>
      <c r="C3338" t="s">
        <v>42</v>
      </c>
      <c r="D3338" t="s">
        <v>776</v>
      </c>
      <c r="E3338" s="103">
        <v>0.21205939145417127</v>
      </c>
      <c r="F3338" s="103">
        <v>677931</v>
      </c>
      <c r="G3338" s="103">
        <v>1</v>
      </c>
      <c r="H3338" t="s">
        <v>54</v>
      </c>
      <c r="I3338" s="103"/>
    </row>
    <row r="3339" spans="1:9" x14ac:dyDescent="0.35">
      <c r="A3339" t="s">
        <v>447</v>
      </c>
      <c r="B3339" t="s">
        <v>46</v>
      </c>
      <c r="C3339" t="s">
        <v>42</v>
      </c>
      <c r="D3339" t="s">
        <v>776</v>
      </c>
      <c r="E3339" s="103">
        <v>9.3909035678274869E-2</v>
      </c>
      <c r="F3339" s="103">
        <v>677931</v>
      </c>
      <c r="G3339" s="103">
        <v>1</v>
      </c>
      <c r="H3339" t="s">
        <v>54</v>
      </c>
      <c r="I3339" s="103"/>
    </row>
    <row r="3340" spans="1:9" x14ac:dyDescent="0.35">
      <c r="A3340" t="s">
        <v>2131</v>
      </c>
      <c r="B3340" t="s">
        <v>49</v>
      </c>
      <c r="C3340" t="s">
        <v>1767</v>
      </c>
      <c r="D3340" t="s">
        <v>54</v>
      </c>
      <c r="E3340" s="103">
        <v>0.99332232926359765</v>
      </c>
      <c r="F3340" s="103">
        <v>677931</v>
      </c>
      <c r="G3340" s="103">
        <v>1</v>
      </c>
      <c r="H3340" t="s">
        <v>54</v>
      </c>
      <c r="I3340" s="103"/>
    </row>
    <row r="3341" spans="1:9" x14ac:dyDescent="0.35">
      <c r="A3341" t="s">
        <v>2132</v>
      </c>
      <c r="B3341" t="s">
        <v>50</v>
      </c>
      <c r="C3341" t="s">
        <v>1767</v>
      </c>
      <c r="D3341" t="s">
        <v>54</v>
      </c>
      <c r="E3341" s="103">
        <v>183577.98758750872</v>
      </c>
      <c r="F3341" s="103">
        <v>677931</v>
      </c>
      <c r="G3341" s="103">
        <v>1</v>
      </c>
      <c r="H3341" t="s">
        <v>54</v>
      </c>
      <c r="I3341" s="103"/>
    </row>
    <row r="3342" spans="1:9" x14ac:dyDescent="0.35">
      <c r="A3342" t="s">
        <v>2133</v>
      </c>
      <c r="B3342" t="s">
        <v>51</v>
      </c>
      <c r="C3342" t="s">
        <v>1767</v>
      </c>
      <c r="D3342" t="s">
        <v>40</v>
      </c>
      <c r="E3342" s="103">
        <v>1.1675682375910446</v>
      </c>
      <c r="F3342" s="103">
        <v>677931</v>
      </c>
      <c r="G3342" s="103">
        <v>1</v>
      </c>
      <c r="H3342" t="s">
        <v>1078</v>
      </c>
      <c r="I3342" s="103"/>
    </row>
    <row r="3343" spans="1:9" x14ac:dyDescent="0.35">
      <c r="A3343" t="s">
        <v>6267</v>
      </c>
      <c r="B3343" t="s">
        <v>51</v>
      </c>
      <c r="C3343" t="s">
        <v>1767</v>
      </c>
      <c r="D3343" t="s">
        <v>5070</v>
      </c>
      <c r="E3343" s="103">
        <v>1.1676017927045352</v>
      </c>
      <c r="F3343" s="103">
        <v>677931</v>
      </c>
      <c r="G3343" s="103">
        <v>1</v>
      </c>
      <c r="H3343" t="s">
        <v>1078</v>
      </c>
      <c r="I3343" s="103"/>
    </row>
    <row r="3344" spans="1:9" x14ac:dyDescent="0.35">
      <c r="A3344" t="s">
        <v>6268</v>
      </c>
      <c r="B3344" t="s">
        <v>51</v>
      </c>
      <c r="C3344" t="s">
        <v>1767</v>
      </c>
      <c r="D3344" t="s">
        <v>5071</v>
      </c>
      <c r="E3344" s="103">
        <v>1.1675682375910446</v>
      </c>
      <c r="F3344" s="103">
        <v>677931</v>
      </c>
      <c r="G3344" s="103">
        <v>1</v>
      </c>
      <c r="H3344" t="s">
        <v>1078</v>
      </c>
      <c r="I3344" s="103"/>
    </row>
    <row r="3345" spans="1:9" x14ac:dyDescent="0.35">
      <c r="A3345" t="s">
        <v>6269</v>
      </c>
      <c r="B3345" t="s">
        <v>51</v>
      </c>
      <c r="C3345" t="s">
        <v>1767</v>
      </c>
      <c r="D3345" t="s">
        <v>5072</v>
      </c>
      <c r="E3345" s="103">
        <v>1.1675952410536299</v>
      </c>
      <c r="F3345" s="103">
        <v>677931</v>
      </c>
      <c r="G3345" s="103">
        <v>1</v>
      </c>
      <c r="H3345" t="s">
        <v>1078</v>
      </c>
      <c r="I3345" s="103"/>
    </row>
    <row r="3346" spans="1:9" x14ac:dyDescent="0.35">
      <c r="A3346" t="s">
        <v>2134</v>
      </c>
      <c r="B3346" t="s">
        <v>51</v>
      </c>
      <c r="C3346" t="s">
        <v>1767</v>
      </c>
      <c r="D3346" t="s">
        <v>42</v>
      </c>
      <c r="E3346" s="103">
        <v>1.022961357625189</v>
      </c>
      <c r="F3346" s="103">
        <v>677931</v>
      </c>
      <c r="G3346" s="103">
        <v>1</v>
      </c>
      <c r="H3346" t="s">
        <v>1078</v>
      </c>
      <c r="I3346" s="103"/>
    </row>
    <row r="3347" spans="1:9" x14ac:dyDescent="0.35">
      <c r="A3347" t="s">
        <v>2135</v>
      </c>
      <c r="B3347" t="s">
        <v>51</v>
      </c>
      <c r="C3347" t="s">
        <v>1767</v>
      </c>
      <c r="D3347" t="s">
        <v>1767</v>
      </c>
      <c r="E3347" s="103">
        <v>1</v>
      </c>
      <c r="F3347" s="103">
        <v>677931</v>
      </c>
      <c r="G3347" s="103">
        <v>1</v>
      </c>
      <c r="H3347" t="s">
        <v>1078</v>
      </c>
      <c r="I3347" s="103"/>
    </row>
    <row r="3348" spans="1:9" x14ac:dyDescent="0.35">
      <c r="A3348" t="s">
        <v>2136</v>
      </c>
      <c r="B3348" t="s">
        <v>51</v>
      </c>
      <c r="C3348" t="s">
        <v>1767</v>
      </c>
      <c r="D3348" t="s">
        <v>1768</v>
      </c>
      <c r="E3348" s="103">
        <v>0.22266984604863219</v>
      </c>
      <c r="F3348" s="103">
        <v>677931</v>
      </c>
      <c r="G3348" s="103">
        <v>1</v>
      </c>
      <c r="H3348" t="s">
        <v>1078</v>
      </c>
      <c r="I3348" s="103"/>
    </row>
    <row r="3349" spans="1:9" x14ac:dyDescent="0.35">
      <c r="A3349" t="s">
        <v>2137</v>
      </c>
      <c r="B3349" t="s">
        <v>51</v>
      </c>
      <c r="C3349" t="s">
        <v>1767</v>
      </c>
      <c r="D3349" t="s">
        <v>340</v>
      </c>
      <c r="E3349" s="103">
        <v>0.91464816187795595</v>
      </c>
      <c r="F3349" s="103">
        <v>677931</v>
      </c>
      <c r="G3349" s="103">
        <v>1</v>
      </c>
      <c r="H3349" t="s">
        <v>1078</v>
      </c>
      <c r="I3349" s="103"/>
    </row>
    <row r="3350" spans="1:9" x14ac:dyDescent="0.35">
      <c r="A3350" t="s">
        <v>2138</v>
      </c>
      <c r="B3350" t="s">
        <v>51</v>
      </c>
      <c r="C3350" t="s">
        <v>1767</v>
      </c>
      <c r="D3350" t="s">
        <v>777</v>
      </c>
      <c r="E3350" s="103">
        <v>0.39102374792918893</v>
      </c>
      <c r="F3350" s="103">
        <v>677931</v>
      </c>
      <c r="G3350" s="103">
        <v>1</v>
      </c>
      <c r="H3350" t="s">
        <v>1078</v>
      </c>
      <c r="I3350" s="103"/>
    </row>
    <row r="3351" spans="1:9" x14ac:dyDescent="0.35">
      <c r="A3351" t="s">
        <v>2139</v>
      </c>
      <c r="B3351" t="s">
        <v>44</v>
      </c>
      <c r="C3351" t="s">
        <v>1767</v>
      </c>
      <c r="D3351" t="s">
        <v>777</v>
      </c>
      <c r="E3351" s="103">
        <v>1</v>
      </c>
      <c r="F3351" s="103">
        <v>677931</v>
      </c>
      <c r="G3351" s="103">
        <v>1</v>
      </c>
      <c r="H3351" t="s">
        <v>54</v>
      </c>
      <c r="I3351" s="103"/>
    </row>
    <row r="3352" spans="1:9" x14ac:dyDescent="0.35">
      <c r="A3352" t="s">
        <v>2140</v>
      </c>
      <c r="B3352" t="s">
        <v>45</v>
      </c>
      <c r="C3352" t="s">
        <v>1767</v>
      </c>
      <c r="D3352" t="s">
        <v>777</v>
      </c>
      <c r="E3352" s="103">
        <v>0.6117167650628742</v>
      </c>
      <c r="F3352" s="103">
        <v>677931</v>
      </c>
      <c r="G3352" s="103">
        <v>1</v>
      </c>
      <c r="H3352" t="s">
        <v>54</v>
      </c>
      <c r="I3352" s="103"/>
    </row>
    <row r="3353" spans="1:9" x14ac:dyDescent="0.35">
      <c r="A3353" t="s">
        <v>2141</v>
      </c>
      <c r="B3353" t="s">
        <v>46</v>
      </c>
      <c r="C3353" t="s">
        <v>1767</v>
      </c>
      <c r="D3353" t="s">
        <v>777</v>
      </c>
      <c r="E3353" s="103">
        <v>0.39107621792292513</v>
      </c>
      <c r="F3353" s="103">
        <v>677931</v>
      </c>
      <c r="G3353" s="103">
        <v>1</v>
      </c>
      <c r="H3353" t="s">
        <v>54</v>
      </c>
      <c r="I3353" s="103"/>
    </row>
    <row r="3354" spans="1:9" x14ac:dyDescent="0.35">
      <c r="A3354" t="s">
        <v>2142</v>
      </c>
      <c r="B3354" t="s">
        <v>51</v>
      </c>
      <c r="C3354" t="s">
        <v>1767</v>
      </c>
      <c r="D3354" t="s">
        <v>776</v>
      </c>
      <c r="E3354" s="103">
        <v>0.84708789914475402</v>
      </c>
      <c r="F3354" s="103">
        <v>677931</v>
      </c>
      <c r="G3354" s="103">
        <v>1</v>
      </c>
      <c r="H3354" t="s">
        <v>1078</v>
      </c>
      <c r="I3354" s="103"/>
    </row>
    <row r="3355" spans="1:9" x14ac:dyDescent="0.35">
      <c r="A3355" t="s">
        <v>2143</v>
      </c>
      <c r="B3355" t="s">
        <v>44</v>
      </c>
      <c r="C3355" t="s">
        <v>1767</v>
      </c>
      <c r="D3355" t="s">
        <v>776</v>
      </c>
      <c r="E3355" s="103">
        <v>0.69657974041606008</v>
      </c>
      <c r="F3355" s="103">
        <v>677931</v>
      </c>
      <c r="G3355" s="103">
        <v>1</v>
      </c>
      <c r="H3355" t="s">
        <v>54</v>
      </c>
      <c r="I3355" s="103"/>
    </row>
    <row r="3356" spans="1:9" x14ac:dyDescent="0.35">
      <c r="A3356" t="s">
        <v>2144</v>
      </c>
      <c r="B3356" t="s">
        <v>45</v>
      </c>
      <c r="C3356" t="s">
        <v>1767</v>
      </c>
      <c r="D3356" t="s">
        <v>776</v>
      </c>
      <c r="E3356" s="103">
        <v>0.20095765331109619</v>
      </c>
      <c r="F3356" s="103">
        <v>677931</v>
      </c>
      <c r="G3356" s="103">
        <v>1</v>
      </c>
      <c r="H3356" t="s">
        <v>54</v>
      </c>
      <c r="I3356" s="103"/>
    </row>
    <row r="3357" spans="1:9" x14ac:dyDescent="0.35">
      <c r="A3357" t="s">
        <v>2145</v>
      </c>
      <c r="B3357" t="s">
        <v>46</v>
      </c>
      <c r="C3357" t="s">
        <v>1767</v>
      </c>
      <c r="D3357" t="s">
        <v>776</v>
      </c>
      <c r="E3357" s="103">
        <v>8.7818251736125064E-2</v>
      </c>
      <c r="F3357" s="103">
        <v>677931</v>
      </c>
      <c r="G3357" s="103">
        <v>1</v>
      </c>
      <c r="H3357" t="s">
        <v>54</v>
      </c>
      <c r="I3357" s="103"/>
    </row>
    <row r="3358" spans="1:9" x14ac:dyDescent="0.35">
      <c r="A3358" t="s">
        <v>2146</v>
      </c>
      <c r="B3358" t="s">
        <v>49</v>
      </c>
      <c r="C3358" t="s">
        <v>1768</v>
      </c>
      <c r="D3358" t="s">
        <v>54</v>
      </c>
      <c r="E3358" s="103">
        <v>0.99847772118401434</v>
      </c>
      <c r="F3358" s="103">
        <v>677931</v>
      </c>
      <c r="G3358" s="103">
        <v>1</v>
      </c>
      <c r="H3358" t="s">
        <v>54</v>
      </c>
      <c r="I3358" s="103"/>
    </row>
    <row r="3359" spans="1:9" x14ac:dyDescent="0.35">
      <c r="A3359" t="s">
        <v>2147</v>
      </c>
      <c r="B3359" t="s">
        <v>50</v>
      </c>
      <c r="C3359" t="s">
        <v>1768</v>
      </c>
      <c r="D3359" t="s">
        <v>54</v>
      </c>
      <c r="E3359" s="103">
        <v>1013740.5514973109</v>
      </c>
      <c r="F3359" s="103">
        <v>677931</v>
      </c>
      <c r="G3359" s="103">
        <v>1</v>
      </c>
      <c r="H3359" t="s">
        <v>54</v>
      </c>
      <c r="I3359" s="103"/>
    </row>
    <row r="3360" spans="1:9" x14ac:dyDescent="0.35">
      <c r="A3360" t="s">
        <v>2148</v>
      </c>
      <c r="B3360" t="s">
        <v>51</v>
      </c>
      <c r="C3360" t="s">
        <v>1768</v>
      </c>
      <c r="D3360" t="s">
        <v>40</v>
      </c>
      <c r="E3360" s="103">
        <v>7.376753614957539</v>
      </c>
      <c r="F3360" s="103">
        <v>677931</v>
      </c>
      <c r="G3360" s="103">
        <v>1</v>
      </c>
      <c r="H3360" t="s">
        <v>1078</v>
      </c>
      <c r="I3360" s="103"/>
    </row>
    <row r="3361" spans="1:9" x14ac:dyDescent="0.35">
      <c r="A3361" t="s">
        <v>6270</v>
      </c>
      <c r="B3361" t="s">
        <v>51</v>
      </c>
      <c r="C3361" t="s">
        <v>1768</v>
      </c>
      <c r="D3361" t="s">
        <v>5070</v>
      </c>
      <c r="E3361" s="103">
        <v>7.3769378992784223</v>
      </c>
      <c r="F3361" s="103">
        <v>677931</v>
      </c>
      <c r="G3361" s="103">
        <v>1</v>
      </c>
      <c r="H3361" t="s">
        <v>1078</v>
      </c>
      <c r="I3361" s="103"/>
    </row>
    <row r="3362" spans="1:9" x14ac:dyDescent="0.35">
      <c r="A3362" t="s">
        <v>6271</v>
      </c>
      <c r="B3362" t="s">
        <v>51</v>
      </c>
      <c r="C3362" t="s">
        <v>1768</v>
      </c>
      <c r="D3362" t="s">
        <v>5071</v>
      </c>
      <c r="E3362" s="103">
        <v>7.376753614957539</v>
      </c>
      <c r="F3362" s="103">
        <v>677931</v>
      </c>
      <c r="G3362" s="103">
        <v>1</v>
      </c>
      <c r="H3362" t="s">
        <v>1078</v>
      </c>
      <c r="I3362" s="103"/>
    </row>
    <row r="3363" spans="1:9" x14ac:dyDescent="0.35">
      <c r="A3363" t="s">
        <v>6272</v>
      </c>
      <c r="B3363" t="s">
        <v>51</v>
      </c>
      <c r="C3363" t="s">
        <v>1768</v>
      </c>
      <c r="D3363" t="s">
        <v>5072</v>
      </c>
      <c r="E3363" s="103">
        <v>7.3769152952285699</v>
      </c>
      <c r="F3363" s="103">
        <v>677931</v>
      </c>
      <c r="G3363" s="103">
        <v>1</v>
      </c>
      <c r="H3363" t="s">
        <v>1078</v>
      </c>
      <c r="I3363" s="103"/>
    </row>
    <row r="3364" spans="1:9" x14ac:dyDescent="0.35">
      <c r="A3364" t="s">
        <v>2149</v>
      </c>
      <c r="B3364" t="s">
        <v>51</v>
      </c>
      <c r="C3364" t="s">
        <v>1768</v>
      </c>
      <c r="D3364" t="s">
        <v>42</v>
      </c>
      <c r="E3364" s="103">
        <v>6.3220327122980891</v>
      </c>
      <c r="F3364" s="103">
        <v>677931</v>
      </c>
      <c r="G3364" s="103">
        <v>1</v>
      </c>
      <c r="H3364" t="s">
        <v>1078</v>
      </c>
      <c r="I3364" s="103"/>
    </row>
    <row r="3365" spans="1:9" x14ac:dyDescent="0.35">
      <c r="A3365" t="s">
        <v>2150</v>
      </c>
      <c r="B3365" t="s">
        <v>51</v>
      </c>
      <c r="C3365" t="s">
        <v>1768</v>
      </c>
      <c r="D3365" t="s">
        <v>1767</v>
      </c>
      <c r="E3365" s="103">
        <v>6.1716145466692716</v>
      </c>
      <c r="F3365" s="103">
        <v>677931</v>
      </c>
      <c r="G3365" s="103">
        <v>1</v>
      </c>
      <c r="H3365" t="s">
        <v>1078</v>
      </c>
      <c r="I3365" s="103"/>
    </row>
    <row r="3366" spans="1:9" x14ac:dyDescent="0.35">
      <c r="A3366" t="s">
        <v>2151</v>
      </c>
      <c r="B3366" t="s">
        <v>51</v>
      </c>
      <c r="C3366" t="s">
        <v>1768</v>
      </c>
      <c r="D3366" t="s">
        <v>1768</v>
      </c>
      <c r="E3366" s="103">
        <v>1</v>
      </c>
      <c r="F3366" s="103">
        <v>677931</v>
      </c>
      <c r="G3366" s="103">
        <v>1</v>
      </c>
      <c r="H3366" t="s">
        <v>1078</v>
      </c>
      <c r="I3366" s="103"/>
    </row>
    <row r="3367" spans="1:9" x14ac:dyDescent="0.35">
      <c r="A3367" t="s">
        <v>2152</v>
      </c>
      <c r="B3367" t="s">
        <v>51</v>
      </c>
      <c r="C3367" t="s">
        <v>1768</v>
      </c>
      <c r="D3367" t="s">
        <v>340</v>
      </c>
      <c r="E3367" s="103">
        <v>5.5307608300390196</v>
      </c>
      <c r="F3367" s="103">
        <v>677931</v>
      </c>
      <c r="G3367" s="103">
        <v>1</v>
      </c>
      <c r="H3367" t="s">
        <v>1078</v>
      </c>
      <c r="I3367" s="103"/>
    </row>
    <row r="3368" spans="1:9" x14ac:dyDescent="0.35">
      <c r="A3368" t="s">
        <v>2153</v>
      </c>
      <c r="B3368" t="s">
        <v>51</v>
      </c>
      <c r="C3368" t="s">
        <v>1768</v>
      </c>
      <c r="D3368" t="s">
        <v>777</v>
      </c>
      <c r="E3368" s="103">
        <v>2.1586695589431431</v>
      </c>
      <c r="F3368" s="103">
        <v>677931</v>
      </c>
      <c r="G3368" s="103">
        <v>1</v>
      </c>
      <c r="H3368" t="s">
        <v>1078</v>
      </c>
      <c r="I3368" s="103"/>
    </row>
    <row r="3369" spans="1:9" x14ac:dyDescent="0.35">
      <c r="A3369" t="s">
        <v>2154</v>
      </c>
      <c r="B3369" t="s">
        <v>44</v>
      </c>
      <c r="C3369" t="s">
        <v>1768</v>
      </c>
      <c r="D3369" t="s">
        <v>777</v>
      </c>
      <c r="E3369" s="103">
        <v>0.13145143089783473</v>
      </c>
      <c r="F3369" s="103">
        <v>677931</v>
      </c>
      <c r="G3369" s="103">
        <v>1</v>
      </c>
      <c r="H3369" t="s">
        <v>54</v>
      </c>
      <c r="I3369" s="103"/>
    </row>
    <row r="3370" spans="1:9" x14ac:dyDescent="0.35">
      <c r="A3370" t="s">
        <v>2155</v>
      </c>
      <c r="B3370" t="s">
        <v>45</v>
      </c>
      <c r="C3370" t="s">
        <v>1768</v>
      </c>
      <c r="D3370" t="s">
        <v>777</v>
      </c>
      <c r="E3370" s="103">
        <v>3.5521476748444553E-2</v>
      </c>
      <c r="F3370" s="103">
        <v>677931</v>
      </c>
      <c r="G3370" s="103">
        <v>1</v>
      </c>
      <c r="H3370" t="s">
        <v>54</v>
      </c>
      <c r="I3370" s="103"/>
    </row>
    <row r="3371" spans="1:9" x14ac:dyDescent="0.35">
      <c r="A3371" t="s">
        <v>2156</v>
      </c>
      <c r="B3371" t="s">
        <v>46</v>
      </c>
      <c r="C3371" t="s">
        <v>1768</v>
      </c>
      <c r="D3371" t="s">
        <v>777</v>
      </c>
      <c r="E3371" s="103">
        <v>1.4641443872408797E-2</v>
      </c>
      <c r="F3371" s="103">
        <v>677931</v>
      </c>
      <c r="G3371" s="103">
        <v>1</v>
      </c>
      <c r="H3371" t="s">
        <v>54</v>
      </c>
      <c r="I3371" s="103"/>
    </row>
    <row r="3372" spans="1:9" x14ac:dyDescent="0.35">
      <c r="A3372" t="s">
        <v>2157</v>
      </c>
      <c r="B3372" t="s">
        <v>51</v>
      </c>
      <c r="C3372" t="s">
        <v>1768</v>
      </c>
      <c r="D3372" t="s">
        <v>776</v>
      </c>
      <c r="E3372" s="103">
        <v>4.6587565275547798</v>
      </c>
      <c r="F3372" s="103">
        <v>677931</v>
      </c>
      <c r="G3372" s="103">
        <v>1</v>
      </c>
      <c r="H3372" t="s">
        <v>1078</v>
      </c>
      <c r="I3372" s="103"/>
    </row>
    <row r="3373" spans="1:9" x14ac:dyDescent="0.35">
      <c r="A3373" t="s">
        <v>2158</v>
      </c>
      <c r="B3373" t="s">
        <v>44</v>
      </c>
      <c r="C3373" t="s">
        <v>1768</v>
      </c>
      <c r="D3373" t="s">
        <v>776</v>
      </c>
      <c r="E3373" s="103">
        <v>9.4965416834456601E-3</v>
      </c>
      <c r="F3373" s="103">
        <v>677931</v>
      </c>
      <c r="G3373" s="103">
        <v>1</v>
      </c>
      <c r="H3373" t="s">
        <v>54</v>
      </c>
      <c r="I3373" s="103"/>
    </row>
    <row r="3374" spans="1:9" x14ac:dyDescent="0.35">
      <c r="A3374" t="s">
        <v>2159</v>
      </c>
      <c r="B3374" t="s">
        <v>45</v>
      </c>
      <c r="C3374" t="s">
        <v>1768</v>
      </c>
      <c r="D3374" t="s">
        <v>776</v>
      </c>
      <c r="E3374" s="103">
        <v>3.9207140699011617E-3</v>
      </c>
      <c r="F3374" s="103">
        <v>677931</v>
      </c>
      <c r="G3374" s="103">
        <v>1</v>
      </c>
      <c r="H3374" t="s">
        <v>54</v>
      </c>
      <c r="I3374" s="103"/>
    </row>
    <row r="3375" spans="1:9" x14ac:dyDescent="0.35">
      <c r="A3375" t="s">
        <v>2160</v>
      </c>
      <c r="B3375" t="s">
        <v>46</v>
      </c>
      <c r="C3375" t="s">
        <v>1768</v>
      </c>
      <c r="D3375" t="s">
        <v>776</v>
      </c>
      <c r="E3375" s="103">
        <v>2.9164831686146636E-3</v>
      </c>
      <c r="F3375" s="103">
        <v>677931</v>
      </c>
      <c r="G3375" s="103">
        <v>1</v>
      </c>
      <c r="H3375" t="s">
        <v>54</v>
      </c>
      <c r="I3375" s="103"/>
    </row>
    <row r="3376" spans="1:9" x14ac:dyDescent="0.35">
      <c r="A3376" t="s">
        <v>8882</v>
      </c>
      <c r="B3376" t="s">
        <v>51</v>
      </c>
      <c r="C3376" t="s">
        <v>58</v>
      </c>
      <c r="D3376" t="s">
        <v>40</v>
      </c>
      <c r="E3376" s="103">
        <v>47.907220000000002</v>
      </c>
      <c r="F3376" s="103">
        <v>677931</v>
      </c>
      <c r="G3376" s="103">
        <v>1</v>
      </c>
      <c r="H3376" t="s">
        <v>1078</v>
      </c>
      <c r="I3376" s="103"/>
    </row>
    <row r="3377" spans="1:9" x14ac:dyDescent="0.35">
      <c r="A3377" t="s">
        <v>8883</v>
      </c>
      <c r="B3377" t="s">
        <v>51</v>
      </c>
      <c r="C3377" t="s">
        <v>58</v>
      </c>
      <c r="D3377" t="s">
        <v>5070</v>
      </c>
      <c r="E3377" s="103">
        <v>-28.585203206892324</v>
      </c>
      <c r="F3377" s="103">
        <v>677931</v>
      </c>
      <c r="G3377" s="103">
        <v>1</v>
      </c>
      <c r="H3377" t="s">
        <v>1078</v>
      </c>
      <c r="I3377" s="103"/>
    </row>
    <row r="3378" spans="1:9" x14ac:dyDescent="0.35">
      <c r="A3378" t="s">
        <v>8884</v>
      </c>
      <c r="B3378" t="s">
        <v>51</v>
      </c>
      <c r="C3378" t="s">
        <v>58</v>
      </c>
      <c r="D3378" t="s">
        <v>5071</v>
      </c>
      <c r="E3378" s="103">
        <v>-28.585203206892324</v>
      </c>
      <c r="F3378" s="103">
        <v>677931</v>
      </c>
      <c r="G3378" s="103">
        <v>1</v>
      </c>
      <c r="H3378" t="s">
        <v>1078</v>
      </c>
      <c r="I3378" s="103"/>
    </row>
    <row r="3379" spans="1:9" x14ac:dyDescent="0.35">
      <c r="A3379" t="s">
        <v>8885</v>
      </c>
      <c r="B3379" t="s">
        <v>51</v>
      </c>
      <c r="C3379" t="s">
        <v>58</v>
      </c>
      <c r="D3379" t="s">
        <v>5072</v>
      </c>
      <c r="E3379" s="103">
        <v>-28.585203206892324</v>
      </c>
      <c r="F3379" s="103">
        <v>677931</v>
      </c>
      <c r="G3379" s="103">
        <v>1</v>
      </c>
      <c r="H3379" t="s">
        <v>1078</v>
      </c>
      <c r="I3379" s="103"/>
    </row>
    <row r="3380" spans="1:9" x14ac:dyDescent="0.35">
      <c r="A3380" t="s">
        <v>8886</v>
      </c>
      <c r="B3380" t="s">
        <v>51</v>
      </c>
      <c r="C3380" t="s">
        <v>58</v>
      </c>
      <c r="D3380" t="s">
        <v>42</v>
      </c>
      <c r="E3380" s="103">
        <v>-28.585203206892324</v>
      </c>
      <c r="F3380" s="103">
        <v>677931</v>
      </c>
      <c r="G3380" s="103">
        <v>1</v>
      </c>
      <c r="H3380" t="s">
        <v>1078</v>
      </c>
      <c r="I3380" s="103"/>
    </row>
    <row r="3381" spans="1:9" x14ac:dyDescent="0.35">
      <c r="A3381" t="s">
        <v>8887</v>
      </c>
      <c r="B3381" t="s">
        <v>51</v>
      </c>
      <c r="C3381" t="s">
        <v>58</v>
      </c>
      <c r="D3381" t="s">
        <v>1767</v>
      </c>
      <c r="E3381" s="103">
        <v>-28.585203206892324</v>
      </c>
      <c r="F3381" s="103">
        <v>677931</v>
      </c>
      <c r="G3381" s="103">
        <v>1</v>
      </c>
      <c r="H3381" t="s">
        <v>1078</v>
      </c>
      <c r="I3381" s="103"/>
    </row>
    <row r="3382" spans="1:9" x14ac:dyDescent="0.35">
      <c r="A3382" t="s">
        <v>8888</v>
      </c>
      <c r="B3382" t="s">
        <v>51</v>
      </c>
      <c r="C3382" t="s">
        <v>58</v>
      </c>
      <c r="D3382" t="s">
        <v>1768</v>
      </c>
      <c r="E3382" s="103">
        <v>-9.0179544250215944</v>
      </c>
      <c r="F3382" s="103">
        <v>677931</v>
      </c>
      <c r="G3382" s="103">
        <v>1</v>
      </c>
      <c r="H3382" t="s">
        <v>1078</v>
      </c>
      <c r="I3382" s="103"/>
    </row>
    <row r="3383" spans="1:9" x14ac:dyDescent="0.35">
      <c r="A3383" t="s">
        <v>8889</v>
      </c>
      <c r="B3383" t="s">
        <v>51</v>
      </c>
      <c r="C3383" t="s">
        <v>58</v>
      </c>
      <c r="D3383" t="s">
        <v>340</v>
      </c>
      <c r="E3383" s="103">
        <v>0.882688555655334</v>
      </c>
      <c r="F3383" s="103">
        <v>677931</v>
      </c>
      <c r="G3383" s="103">
        <v>1</v>
      </c>
      <c r="H3383" t="s">
        <v>1078</v>
      </c>
      <c r="I3383" s="103"/>
    </row>
    <row r="3384" spans="1:9" x14ac:dyDescent="0.35">
      <c r="A3384" t="s">
        <v>8890</v>
      </c>
      <c r="B3384" t="s">
        <v>51</v>
      </c>
      <c r="C3384" t="s">
        <v>58</v>
      </c>
      <c r="D3384" t="s">
        <v>777</v>
      </c>
      <c r="E3384" s="103">
        <v>7.6488803562895678</v>
      </c>
      <c r="F3384" s="103">
        <v>677931</v>
      </c>
      <c r="G3384" s="103">
        <v>1</v>
      </c>
      <c r="H3384" t="s">
        <v>1078</v>
      </c>
      <c r="I3384" s="103"/>
    </row>
    <row r="3385" spans="1:9" x14ac:dyDescent="0.35">
      <c r="A3385" t="s">
        <v>8891</v>
      </c>
      <c r="B3385" t="s">
        <v>51</v>
      </c>
      <c r="C3385" t="s">
        <v>58</v>
      </c>
      <c r="D3385" t="s">
        <v>776</v>
      </c>
      <c r="E3385" s="103">
        <v>20.514917604673691</v>
      </c>
      <c r="F3385" s="103">
        <v>677931</v>
      </c>
      <c r="G3385" s="103">
        <v>1</v>
      </c>
      <c r="H3385" t="s">
        <v>1078</v>
      </c>
      <c r="I3385" s="103"/>
    </row>
    <row r="3386" spans="1:9" x14ac:dyDescent="0.35">
      <c r="A3386" t="s">
        <v>354</v>
      </c>
      <c r="B3386" t="s">
        <v>47</v>
      </c>
      <c r="C3386" t="s">
        <v>353</v>
      </c>
      <c r="D3386" t="s">
        <v>54</v>
      </c>
      <c r="E3386" s="103">
        <v>284</v>
      </c>
      <c r="F3386" s="103">
        <v>677931</v>
      </c>
      <c r="G3386" s="103">
        <v>1</v>
      </c>
      <c r="H3386" t="s">
        <v>54</v>
      </c>
      <c r="I3386" s="103"/>
    </row>
    <row r="3387" spans="1:9" x14ac:dyDescent="0.35">
      <c r="A3387" t="s">
        <v>355</v>
      </c>
      <c r="B3387" t="s">
        <v>48</v>
      </c>
      <c r="C3387" t="s">
        <v>353</v>
      </c>
      <c r="D3387" t="s">
        <v>54</v>
      </c>
      <c r="E3387" s="103">
        <v>3822811.3302064184</v>
      </c>
      <c r="F3387" s="103">
        <v>677931</v>
      </c>
      <c r="G3387" s="103">
        <v>1</v>
      </c>
      <c r="H3387" t="s">
        <v>54</v>
      </c>
      <c r="I3387" s="103"/>
    </row>
    <row r="3388" spans="1:9" x14ac:dyDescent="0.35">
      <c r="A3388" t="s">
        <v>356</v>
      </c>
      <c r="B3388" t="s">
        <v>49</v>
      </c>
      <c r="C3388" t="s">
        <v>353</v>
      </c>
      <c r="D3388" t="s">
        <v>54</v>
      </c>
      <c r="E3388" s="103">
        <v>4.1892168967048267E-4</v>
      </c>
      <c r="F3388" s="103">
        <v>677931</v>
      </c>
      <c r="G3388" s="103">
        <v>1</v>
      </c>
      <c r="H3388" t="s">
        <v>54</v>
      </c>
      <c r="I3388" s="103"/>
    </row>
    <row r="3389" spans="1:9" x14ac:dyDescent="0.35">
      <c r="A3389" t="s">
        <v>357</v>
      </c>
      <c r="B3389" t="s">
        <v>50</v>
      </c>
      <c r="C3389" t="s">
        <v>353</v>
      </c>
      <c r="D3389" t="s">
        <v>54</v>
      </c>
      <c r="E3389" s="103">
        <v>5.6389386681040081</v>
      </c>
      <c r="F3389" s="103">
        <v>677931</v>
      </c>
      <c r="G3389" s="103">
        <v>1</v>
      </c>
      <c r="H3389" t="s">
        <v>54</v>
      </c>
      <c r="I3389" s="103"/>
    </row>
    <row r="3390" spans="1:9" x14ac:dyDescent="0.35">
      <c r="A3390" t="s">
        <v>400</v>
      </c>
      <c r="B3390" t="s">
        <v>49</v>
      </c>
      <c r="C3390" t="s">
        <v>340</v>
      </c>
      <c r="D3390" t="s">
        <v>54</v>
      </c>
      <c r="E3390" s="103">
        <v>1</v>
      </c>
      <c r="F3390" s="103">
        <v>677931</v>
      </c>
      <c r="G3390" s="103">
        <v>1</v>
      </c>
      <c r="H3390" t="s">
        <v>54</v>
      </c>
      <c r="I3390" s="103"/>
    </row>
    <row r="3391" spans="1:9" x14ac:dyDescent="0.35">
      <c r="A3391" t="s">
        <v>401</v>
      </c>
      <c r="B3391" t="s">
        <v>50</v>
      </c>
      <c r="C3391" t="s">
        <v>340</v>
      </c>
      <c r="D3391" t="s">
        <v>54</v>
      </c>
      <c r="E3391" s="103">
        <v>231733.82615010533</v>
      </c>
      <c r="F3391" s="103">
        <v>677931</v>
      </c>
      <c r="G3391" s="103">
        <v>1</v>
      </c>
      <c r="H3391" t="s">
        <v>54</v>
      </c>
      <c r="I3391" s="103"/>
    </row>
    <row r="3392" spans="1:9" x14ac:dyDescent="0.35">
      <c r="A3392" t="s">
        <v>1231</v>
      </c>
      <c r="B3392" t="s">
        <v>51</v>
      </c>
      <c r="C3392" t="s">
        <v>340</v>
      </c>
      <c r="D3392" t="s">
        <v>40</v>
      </c>
      <c r="E3392" s="103">
        <v>1.4412812700512871</v>
      </c>
      <c r="F3392" s="103">
        <v>677931</v>
      </c>
      <c r="G3392" s="103">
        <v>1</v>
      </c>
      <c r="H3392" t="s">
        <v>1078</v>
      </c>
      <c r="I3392" s="103"/>
    </row>
    <row r="3393" spans="1:9" x14ac:dyDescent="0.35">
      <c r="A3393" t="s">
        <v>6273</v>
      </c>
      <c r="B3393" t="s">
        <v>51</v>
      </c>
      <c r="C3393" t="s">
        <v>340</v>
      </c>
      <c r="D3393" t="s">
        <v>5070</v>
      </c>
      <c r="E3393" s="103">
        <v>1.401781776803813</v>
      </c>
      <c r="F3393" s="103">
        <v>677931</v>
      </c>
      <c r="G3393" s="103">
        <v>1</v>
      </c>
      <c r="H3393" t="s">
        <v>1078</v>
      </c>
      <c r="I3393" s="103"/>
    </row>
    <row r="3394" spans="1:9" x14ac:dyDescent="0.35">
      <c r="A3394" t="s">
        <v>6274</v>
      </c>
      <c r="B3394" t="s">
        <v>51</v>
      </c>
      <c r="C3394" t="s">
        <v>340</v>
      </c>
      <c r="D3394" t="s">
        <v>5071</v>
      </c>
      <c r="E3394" s="103">
        <v>1.4017418702384357</v>
      </c>
      <c r="F3394" s="103">
        <v>677931</v>
      </c>
      <c r="G3394" s="103">
        <v>1</v>
      </c>
      <c r="H3394" t="s">
        <v>1078</v>
      </c>
      <c r="I3394" s="103"/>
    </row>
    <row r="3395" spans="1:9" x14ac:dyDescent="0.35">
      <c r="A3395" t="s">
        <v>6275</v>
      </c>
      <c r="B3395" t="s">
        <v>51</v>
      </c>
      <c r="C3395" t="s">
        <v>340</v>
      </c>
      <c r="D3395" t="s">
        <v>5072</v>
      </c>
      <c r="E3395" s="103">
        <v>1.4017755179314282</v>
      </c>
      <c r="F3395" s="103">
        <v>677931</v>
      </c>
      <c r="G3395" s="103">
        <v>1</v>
      </c>
      <c r="H3395" t="s">
        <v>1078</v>
      </c>
      <c r="I3395" s="103"/>
    </row>
    <row r="3396" spans="1:9" x14ac:dyDescent="0.35">
      <c r="A3396" t="s">
        <v>1232</v>
      </c>
      <c r="B3396" t="s">
        <v>51</v>
      </c>
      <c r="C3396" t="s">
        <v>340</v>
      </c>
      <c r="D3396" t="s">
        <v>42</v>
      </c>
      <c r="E3396" s="103">
        <v>1.3280924195759176</v>
      </c>
      <c r="F3396" s="103">
        <v>677931</v>
      </c>
      <c r="G3396" s="103">
        <v>1</v>
      </c>
      <c r="H3396" t="s">
        <v>1078</v>
      </c>
      <c r="I3396" s="103"/>
    </row>
    <row r="3397" spans="1:9" x14ac:dyDescent="0.35">
      <c r="A3397" t="s">
        <v>2161</v>
      </c>
      <c r="B3397" t="s">
        <v>51</v>
      </c>
      <c r="C3397" t="s">
        <v>340</v>
      </c>
      <c r="D3397" t="s">
        <v>1767</v>
      </c>
      <c r="E3397" s="103">
        <v>1.2995646373590848</v>
      </c>
      <c r="F3397" s="103">
        <v>677931</v>
      </c>
      <c r="G3397" s="103">
        <v>1</v>
      </c>
      <c r="H3397" t="s">
        <v>1078</v>
      </c>
      <c r="I3397" s="103"/>
    </row>
    <row r="3398" spans="1:9" x14ac:dyDescent="0.35">
      <c r="A3398" t="s">
        <v>2162</v>
      </c>
      <c r="B3398" t="s">
        <v>51</v>
      </c>
      <c r="C3398" t="s">
        <v>340</v>
      </c>
      <c r="D3398" t="s">
        <v>1768</v>
      </c>
      <c r="E3398" s="103">
        <v>0.34891059224830412</v>
      </c>
      <c r="F3398" s="103">
        <v>677931</v>
      </c>
      <c r="G3398" s="103">
        <v>1</v>
      </c>
      <c r="H3398" t="s">
        <v>1078</v>
      </c>
      <c r="I3398" s="103"/>
    </row>
    <row r="3399" spans="1:9" x14ac:dyDescent="0.35">
      <c r="A3399" t="s">
        <v>1233</v>
      </c>
      <c r="B3399" t="s">
        <v>51</v>
      </c>
      <c r="C3399" t="s">
        <v>340</v>
      </c>
      <c r="D3399" t="s">
        <v>340</v>
      </c>
      <c r="E3399" s="103">
        <v>1</v>
      </c>
      <c r="F3399" s="103">
        <v>677931</v>
      </c>
      <c r="G3399" s="103">
        <v>1</v>
      </c>
      <c r="H3399" t="s">
        <v>1078</v>
      </c>
      <c r="I3399" s="103"/>
    </row>
    <row r="3400" spans="1:9" x14ac:dyDescent="0.35">
      <c r="A3400" t="s">
        <v>1234</v>
      </c>
      <c r="B3400" t="s">
        <v>51</v>
      </c>
      <c r="C3400" t="s">
        <v>340</v>
      </c>
      <c r="D3400" t="s">
        <v>777</v>
      </c>
      <c r="E3400" s="103">
        <v>0.47875246414015554</v>
      </c>
      <c r="F3400" s="103">
        <v>677931</v>
      </c>
      <c r="G3400" s="103">
        <v>1</v>
      </c>
      <c r="H3400" t="s">
        <v>1078</v>
      </c>
      <c r="I3400" s="103"/>
    </row>
    <row r="3401" spans="1:9" x14ac:dyDescent="0.35">
      <c r="A3401" t="s">
        <v>449</v>
      </c>
      <c r="B3401" t="s">
        <v>44</v>
      </c>
      <c r="C3401" t="s">
        <v>340</v>
      </c>
      <c r="D3401" t="s">
        <v>777</v>
      </c>
      <c r="E3401" s="103">
        <v>0.97327751644341387</v>
      </c>
      <c r="F3401" s="103">
        <v>677931</v>
      </c>
      <c r="G3401" s="103">
        <v>1</v>
      </c>
      <c r="H3401" t="s">
        <v>54</v>
      </c>
      <c r="I3401" s="103"/>
    </row>
    <row r="3402" spans="1:9" x14ac:dyDescent="0.35">
      <c r="A3402" t="s">
        <v>450</v>
      </c>
      <c r="B3402" t="s">
        <v>45</v>
      </c>
      <c r="C3402" t="s">
        <v>340</v>
      </c>
      <c r="D3402" t="s">
        <v>777</v>
      </c>
      <c r="E3402" s="103">
        <v>0.54945936182675659</v>
      </c>
      <c r="F3402" s="103">
        <v>677931</v>
      </c>
      <c r="G3402" s="103">
        <v>1</v>
      </c>
      <c r="H3402" t="s">
        <v>54</v>
      </c>
      <c r="I3402" s="103"/>
    </row>
    <row r="3403" spans="1:9" x14ac:dyDescent="0.35">
      <c r="A3403" t="s">
        <v>451</v>
      </c>
      <c r="B3403" t="s">
        <v>46</v>
      </c>
      <c r="C3403" t="s">
        <v>340</v>
      </c>
      <c r="D3403" t="s">
        <v>777</v>
      </c>
      <c r="E3403" s="103">
        <v>0.33218379600477327</v>
      </c>
      <c r="F3403" s="103">
        <v>677931</v>
      </c>
      <c r="G3403" s="103">
        <v>1</v>
      </c>
      <c r="H3403" t="s">
        <v>54</v>
      </c>
      <c r="I3403" s="103"/>
    </row>
    <row r="3404" spans="1:9" x14ac:dyDescent="0.35">
      <c r="A3404" t="s">
        <v>1235</v>
      </c>
      <c r="B3404" t="s">
        <v>51</v>
      </c>
      <c r="C3404" t="s">
        <v>340</v>
      </c>
      <c r="D3404" t="s">
        <v>776</v>
      </c>
      <c r="E3404" s="103">
        <v>1.0546609578356403</v>
      </c>
      <c r="F3404" s="103">
        <v>677931</v>
      </c>
      <c r="G3404" s="103">
        <v>1</v>
      </c>
      <c r="H3404" t="s">
        <v>1078</v>
      </c>
      <c r="I3404" s="103"/>
    </row>
    <row r="3405" spans="1:9" x14ac:dyDescent="0.35">
      <c r="A3405" t="s">
        <v>453</v>
      </c>
      <c r="B3405" t="s">
        <v>44</v>
      </c>
      <c r="C3405" t="s">
        <v>340</v>
      </c>
      <c r="D3405" t="s">
        <v>776</v>
      </c>
      <c r="E3405" s="103">
        <v>0.57121152447667978</v>
      </c>
      <c r="F3405" s="103">
        <v>677931</v>
      </c>
      <c r="G3405" s="103">
        <v>1</v>
      </c>
      <c r="H3405" t="s">
        <v>54</v>
      </c>
      <c r="I3405" s="103"/>
    </row>
    <row r="3406" spans="1:9" x14ac:dyDescent="0.35">
      <c r="A3406" t="s">
        <v>454</v>
      </c>
      <c r="B3406" t="s">
        <v>45</v>
      </c>
      <c r="C3406" t="s">
        <v>340</v>
      </c>
      <c r="D3406" t="s">
        <v>776</v>
      </c>
      <c r="E3406" s="103">
        <v>0.15056136451703972</v>
      </c>
      <c r="F3406" s="103">
        <v>677931</v>
      </c>
      <c r="G3406" s="103">
        <v>1</v>
      </c>
      <c r="H3406" t="s">
        <v>54</v>
      </c>
      <c r="I3406" s="103"/>
    </row>
    <row r="3407" spans="1:9" x14ac:dyDescent="0.35">
      <c r="A3407" t="s">
        <v>455</v>
      </c>
      <c r="B3407" t="s">
        <v>46</v>
      </c>
      <c r="C3407" t="s">
        <v>340</v>
      </c>
      <c r="D3407" t="s">
        <v>776</v>
      </c>
      <c r="E3407" s="103">
        <v>5.6592335646711761E-2</v>
      </c>
      <c r="F3407" s="103">
        <v>677931</v>
      </c>
      <c r="G3407" s="103">
        <v>1</v>
      </c>
      <c r="H3407" t="s">
        <v>54</v>
      </c>
      <c r="I3407" s="103"/>
    </row>
    <row r="3408" spans="1:9" x14ac:dyDescent="0.35">
      <c r="A3408" t="s">
        <v>1236</v>
      </c>
      <c r="B3408" t="s">
        <v>51</v>
      </c>
      <c r="C3408" t="s">
        <v>353</v>
      </c>
      <c r="D3408" t="s">
        <v>40</v>
      </c>
      <c r="E3408" s="103">
        <v>5.4681242186749066E-2</v>
      </c>
      <c r="F3408" s="103">
        <v>677931</v>
      </c>
      <c r="G3408" s="103">
        <v>1</v>
      </c>
      <c r="H3408" t="s">
        <v>1078</v>
      </c>
      <c r="I3408" s="103"/>
    </row>
    <row r="3409" spans="1:9" x14ac:dyDescent="0.35">
      <c r="A3409" t="s">
        <v>6276</v>
      </c>
      <c r="B3409" t="s">
        <v>51</v>
      </c>
      <c r="C3409" t="s">
        <v>353</v>
      </c>
      <c r="D3409" t="s">
        <v>5070</v>
      </c>
      <c r="E3409" s="103">
        <v>5.7844236914583076E-2</v>
      </c>
      <c r="F3409" s="103">
        <v>677931</v>
      </c>
      <c r="G3409" s="103">
        <v>1</v>
      </c>
      <c r="H3409" t="s">
        <v>1078</v>
      </c>
      <c r="I3409" s="103"/>
    </row>
    <row r="3410" spans="1:9" x14ac:dyDescent="0.35">
      <c r="A3410" t="s">
        <v>6277</v>
      </c>
      <c r="B3410" t="s">
        <v>51</v>
      </c>
      <c r="C3410" t="s">
        <v>353</v>
      </c>
      <c r="D3410" t="s">
        <v>5071</v>
      </c>
      <c r="E3410" s="103">
        <v>5.4681242186749066E-2</v>
      </c>
      <c r="F3410" s="103">
        <v>677931</v>
      </c>
      <c r="G3410" s="103">
        <v>1</v>
      </c>
      <c r="H3410" t="s">
        <v>1078</v>
      </c>
      <c r="I3410" s="103"/>
    </row>
    <row r="3411" spans="1:9" x14ac:dyDescent="0.35">
      <c r="A3411" t="s">
        <v>6278</v>
      </c>
      <c r="B3411" t="s">
        <v>51</v>
      </c>
      <c r="C3411" t="s">
        <v>353</v>
      </c>
      <c r="D3411" t="s">
        <v>5072</v>
      </c>
      <c r="E3411" s="103">
        <v>5.7844236914583076E-2</v>
      </c>
      <c r="F3411" s="103">
        <v>677931</v>
      </c>
      <c r="G3411" s="103">
        <v>1</v>
      </c>
      <c r="H3411" t="s">
        <v>1078</v>
      </c>
      <c r="I3411" s="103"/>
    </row>
    <row r="3412" spans="1:9" x14ac:dyDescent="0.35">
      <c r="A3412" t="s">
        <v>1237</v>
      </c>
      <c r="B3412" t="s">
        <v>51</v>
      </c>
      <c r="C3412" t="s">
        <v>353</v>
      </c>
      <c r="D3412" t="s">
        <v>42</v>
      </c>
      <c r="E3412" s="103">
        <v>5.0275765809796681E-2</v>
      </c>
      <c r="F3412" s="103">
        <v>677931</v>
      </c>
      <c r="G3412" s="103">
        <v>1</v>
      </c>
      <c r="H3412" t="s">
        <v>1078</v>
      </c>
      <c r="I3412" s="103"/>
    </row>
    <row r="3413" spans="1:9" x14ac:dyDescent="0.35">
      <c r="A3413" t="s">
        <v>2163</v>
      </c>
      <c r="B3413" t="s">
        <v>51</v>
      </c>
      <c r="C3413" t="s">
        <v>353</v>
      </c>
      <c r="D3413" t="s">
        <v>1767</v>
      </c>
      <c r="E3413" s="103">
        <v>4.9502239550005558E-2</v>
      </c>
      <c r="F3413" s="103">
        <v>677931</v>
      </c>
      <c r="G3413" s="103">
        <v>1</v>
      </c>
      <c r="H3413" t="s">
        <v>1078</v>
      </c>
      <c r="I3413" s="103"/>
    </row>
    <row r="3414" spans="1:9" x14ac:dyDescent="0.35">
      <c r="A3414" t="s">
        <v>2164</v>
      </c>
      <c r="B3414" t="s">
        <v>51</v>
      </c>
      <c r="C3414" t="s">
        <v>353</v>
      </c>
      <c r="D3414" t="s">
        <v>1768</v>
      </c>
      <c r="E3414" s="103">
        <v>8.267748841918254E-3</v>
      </c>
      <c r="F3414" s="103">
        <v>677931</v>
      </c>
      <c r="G3414" s="103">
        <v>1</v>
      </c>
      <c r="H3414" t="s">
        <v>1078</v>
      </c>
      <c r="I3414" s="103"/>
    </row>
    <row r="3415" spans="1:9" x14ac:dyDescent="0.35">
      <c r="A3415" t="s">
        <v>1238</v>
      </c>
      <c r="B3415" t="s">
        <v>51</v>
      </c>
      <c r="C3415" t="s">
        <v>353</v>
      </c>
      <c r="D3415" t="s">
        <v>340</v>
      </c>
      <c r="E3415" s="103">
        <v>3.9714294819572254E-2</v>
      </c>
      <c r="F3415" s="103">
        <v>677931</v>
      </c>
      <c r="G3415" s="103">
        <v>1</v>
      </c>
      <c r="H3415" t="s">
        <v>1078</v>
      </c>
      <c r="I3415" s="103"/>
    </row>
    <row r="3416" spans="1:9" x14ac:dyDescent="0.35">
      <c r="A3416" t="s">
        <v>1239</v>
      </c>
      <c r="B3416" t="s">
        <v>51</v>
      </c>
      <c r="C3416" t="s">
        <v>353</v>
      </c>
      <c r="D3416" t="s">
        <v>777</v>
      </c>
      <c r="E3416" s="103">
        <v>3.0126837647178648E-2</v>
      </c>
      <c r="F3416" s="103">
        <v>677931</v>
      </c>
      <c r="G3416" s="103">
        <v>1</v>
      </c>
      <c r="H3416" t="s">
        <v>1078</v>
      </c>
      <c r="I3416" s="103"/>
    </row>
    <row r="3417" spans="1:9" x14ac:dyDescent="0.35">
      <c r="A3417" t="s">
        <v>1240</v>
      </c>
      <c r="B3417" t="s">
        <v>51</v>
      </c>
      <c r="C3417" t="s">
        <v>353</v>
      </c>
      <c r="D3417" t="s">
        <v>776</v>
      </c>
      <c r="E3417" s="103">
        <v>6.2697890600197953E-2</v>
      </c>
      <c r="F3417" s="103">
        <v>677931</v>
      </c>
      <c r="G3417" s="103">
        <v>1</v>
      </c>
      <c r="H3417" t="s">
        <v>1078</v>
      </c>
      <c r="I3417" s="103"/>
    </row>
    <row r="3418" spans="1:9" x14ac:dyDescent="0.35">
      <c r="A3418" t="s">
        <v>4585</v>
      </c>
      <c r="B3418" t="s">
        <v>47</v>
      </c>
      <c r="C3418" t="s">
        <v>4357</v>
      </c>
      <c r="D3418" t="s">
        <v>54</v>
      </c>
      <c r="E3418" s="103">
        <v>1478</v>
      </c>
      <c r="F3418" s="103">
        <v>677931</v>
      </c>
      <c r="G3418" s="103">
        <v>1</v>
      </c>
      <c r="H3418" t="s">
        <v>54</v>
      </c>
      <c r="I3418" s="103"/>
    </row>
    <row r="3419" spans="1:9" x14ac:dyDescent="0.35">
      <c r="A3419" t="s">
        <v>4586</v>
      </c>
      <c r="B3419" t="s">
        <v>48</v>
      </c>
      <c r="C3419" t="s">
        <v>4357</v>
      </c>
      <c r="D3419" t="s">
        <v>54</v>
      </c>
      <c r="E3419" s="103">
        <v>89132940.205757111</v>
      </c>
      <c r="F3419" s="103">
        <v>677931</v>
      </c>
      <c r="G3419" s="103">
        <v>1</v>
      </c>
      <c r="H3419" t="s">
        <v>54</v>
      </c>
      <c r="I3419" s="103"/>
    </row>
    <row r="3420" spans="1:9" x14ac:dyDescent="0.35">
      <c r="A3420" t="s">
        <v>4587</v>
      </c>
      <c r="B3420" t="s">
        <v>49</v>
      </c>
      <c r="C3420" t="s">
        <v>4357</v>
      </c>
      <c r="D3420" t="s">
        <v>54</v>
      </c>
      <c r="E3420" s="103">
        <v>2.1801628779330052E-3</v>
      </c>
      <c r="F3420" s="103">
        <v>677931</v>
      </c>
      <c r="G3420" s="103">
        <v>1</v>
      </c>
      <c r="H3420" t="s">
        <v>54</v>
      </c>
      <c r="I3420" s="103"/>
    </row>
    <row r="3421" spans="1:9" x14ac:dyDescent="0.35">
      <c r="A3421" t="s">
        <v>4588</v>
      </c>
      <c r="B3421" t="s">
        <v>50</v>
      </c>
      <c r="C3421" t="s">
        <v>4357</v>
      </c>
      <c r="D3421" t="s">
        <v>54</v>
      </c>
      <c r="E3421" s="103">
        <v>131.47789407145729</v>
      </c>
      <c r="F3421" s="103">
        <v>677931</v>
      </c>
      <c r="G3421" s="103">
        <v>1</v>
      </c>
      <c r="H3421" t="s">
        <v>54</v>
      </c>
      <c r="I3421" s="103"/>
    </row>
    <row r="3422" spans="1:9" x14ac:dyDescent="0.35">
      <c r="A3422" t="s">
        <v>4589</v>
      </c>
      <c r="B3422" t="s">
        <v>51</v>
      </c>
      <c r="C3422" t="s">
        <v>4357</v>
      </c>
      <c r="D3422" t="s">
        <v>40</v>
      </c>
      <c r="E3422" s="103">
        <v>0.40122435832573927</v>
      </c>
      <c r="F3422" s="103">
        <v>677931</v>
      </c>
      <c r="G3422" s="103">
        <v>1</v>
      </c>
      <c r="H3422" t="s">
        <v>1078</v>
      </c>
      <c r="I3422" s="103"/>
    </row>
    <row r="3423" spans="1:9" x14ac:dyDescent="0.35">
      <c r="A3423" t="s">
        <v>6165</v>
      </c>
      <c r="B3423" t="s">
        <v>51</v>
      </c>
      <c r="C3423" t="s">
        <v>4357</v>
      </c>
      <c r="D3423" t="s">
        <v>5070</v>
      </c>
      <c r="E3423" s="103">
        <v>-0.2347443150596468</v>
      </c>
      <c r="F3423" s="103">
        <v>677931</v>
      </c>
      <c r="G3423" s="103">
        <v>1</v>
      </c>
      <c r="H3423" t="s">
        <v>1078</v>
      </c>
      <c r="I3423" s="103"/>
    </row>
    <row r="3424" spans="1:9" x14ac:dyDescent="0.35">
      <c r="A3424" t="s">
        <v>6166</v>
      </c>
      <c r="B3424" t="s">
        <v>51</v>
      </c>
      <c r="C3424" t="s">
        <v>4357</v>
      </c>
      <c r="D3424" t="s">
        <v>5071</v>
      </c>
      <c r="E3424" s="103">
        <v>-0.23475472330694958</v>
      </c>
      <c r="F3424" s="103">
        <v>677931</v>
      </c>
      <c r="G3424" s="103">
        <v>1</v>
      </c>
      <c r="H3424" t="s">
        <v>1078</v>
      </c>
      <c r="I3424" s="103"/>
    </row>
    <row r="3425" spans="1:9" x14ac:dyDescent="0.35">
      <c r="A3425" t="s">
        <v>6167</v>
      </c>
      <c r="B3425" t="s">
        <v>51</v>
      </c>
      <c r="C3425" t="s">
        <v>4357</v>
      </c>
      <c r="D3425" t="s">
        <v>5072</v>
      </c>
      <c r="E3425" s="103">
        <v>-0.23475472330694958</v>
      </c>
      <c r="F3425" s="103">
        <v>677931</v>
      </c>
      <c r="G3425" s="103">
        <v>1</v>
      </c>
      <c r="H3425" t="s">
        <v>1078</v>
      </c>
      <c r="I3425" s="103"/>
    </row>
    <row r="3426" spans="1:9" x14ac:dyDescent="0.35">
      <c r="A3426" t="s">
        <v>4590</v>
      </c>
      <c r="B3426" t="s">
        <v>51</v>
      </c>
      <c r="C3426" t="s">
        <v>4357</v>
      </c>
      <c r="D3426" t="s">
        <v>42</v>
      </c>
      <c r="E3426" s="103">
        <v>-0.23481125323498786</v>
      </c>
      <c r="F3426" s="103">
        <v>677931</v>
      </c>
      <c r="G3426" s="103">
        <v>1</v>
      </c>
      <c r="H3426" t="s">
        <v>1078</v>
      </c>
      <c r="I3426" s="103"/>
    </row>
    <row r="3427" spans="1:9" x14ac:dyDescent="0.35">
      <c r="A3427" t="s">
        <v>4591</v>
      </c>
      <c r="B3427" t="s">
        <v>51</v>
      </c>
      <c r="C3427" t="s">
        <v>4357</v>
      </c>
      <c r="D3427" t="s">
        <v>1767</v>
      </c>
      <c r="E3427" s="103">
        <v>-0.23481125323498786</v>
      </c>
      <c r="F3427" s="103">
        <v>677931</v>
      </c>
      <c r="G3427" s="103">
        <v>1</v>
      </c>
      <c r="H3427" t="s">
        <v>1078</v>
      </c>
      <c r="I3427" s="103"/>
    </row>
    <row r="3428" spans="1:9" x14ac:dyDescent="0.35">
      <c r="A3428" t="s">
        <v>4592</v>
      </c>
      <c r="B3428" t="s">
        <v>51</v>
      </c>
      <c r="C3428" t="s">
        <v>4357</v>
      </c>
      <c r="D3428" t="s">
        <v>1768</v>
      </c>
      <c r="E3428" s="103">
        <v>-0.48784413179391134</v>
      </c>
      <c r="F3428" s="103">
        <v>677931</v>
      </c>
      <c r="G3428" s="103">
        <v>1</v>
      </c>
      <c r="H3428" t="s">
        <v>1078</v>
      </c>
      <c r="I3428" s="103"/>
    </row>
    <row r="3429" spans="1:9" x14ac:dyDescent="0.35">
      <c r="A3429" t="s">
        <v>4593</v>
      </c>
      <c r="B3429" t="s">
        <v>51</v>
      </c>
      <c r="C3429" t="s">
        <v>4357</v>
      </c>
      <c r="D3429" t="s">
        <v>340</v>
      </c>
      <c r="E3429" s="103">
        <v>8.2505374834497495E-3</v>
      </c>
      <c r="F3429" s="103">
        <v>677931</v>
      </c>
      <c r="G3429" s="103">
        <v>1</v>
      </c>
      <c r="H3429" t="s">
        <v>1078</v>
      </c>
      <c r="I3429" s="103"/>
    </row>
    <row r="3430" spans="1:9" x14ac:dyDescent="0.35">
      <c r="A3430" t="s">
        <v>4594</v>
      </c>
      <c r="B3430" t="s">
        <v>51</v>
      </c>
      <c r="C3430" t="s">
        <v>4357</v>
      </c>
      <c r="D3430" t="s">
        <v>777</v>
      </c>
      <c r="E3430" s="103">
        <v>9.5996868723783671E-2</v>
      </c>
      <c r="F3430" s="103">
        <v>677931</v>
      </c>
      <c r="G3430" s="103">
        <v>1</v>
      </c>
      <c r="H3430" t="s">
        <v>1078</v>
      </c>
      <c r="I3430" s="103"/>
    </row>
    <row r="3431" spans="1:9" x14ac:dyDescent="0.35">
      <c r="A3431" t="s">
        <v>4595</v>
      </c>
      <c r="B3431" t="s">
        <v>51</v>
      </c>
      <c r="C3431" t="s">
        <v>4357</v>
      </c>
      <c r="D3431" t="s">
        <v>776</v>
      </c>
      <c r="E3431" s="103">
        <v>0.25674550374873589</v>
      </c>
      <c r="F3431" s="103">
        <v>677931</v>
      </c>
      <c r="G3431" s="103">
        <v>1</v>
      </c>
      <c r="H3431" t="s">
        <v>1078</v>
      </c>
      <c r="I3431" s="103"/>
    </row>
    <row r="3432" spans="1:9" x14ac:dyDescent="0.35">
      <c r="A3432" t="s">
        <v>4570</v>
      </c>
      <c r="B3432" t="s">
        <v>47</v>
      </c>
      <c r="C3432" t="s">
        <v>4358</v>
      </c>
      <c r="D3432" t="s">
        <v>54</v>
      </c>
      <c r="E3432" s="103">
        <v>0</v>
      </c>
      <c r="F3432" s="103">
        <v>677931</v>
      </c>
      <c r="G3432" s="103">
        <v>1</v>
      </c>
      <c r="H3432" t="s">
        <v>54</v>
      </c>
      <c r="I3432" s="103"/>
    </row>
    <row r="3433" spans="1:9" x14ac:dyDescent="0.35">
      <c r="A3433" t="s">
        <v>4571</v>
      </c>
      <c r="B3433" t="s">
        <v>48</v>
      </c>
      <c r="C3433" t="s">
        <v>4358</v>
      </c>
      <c r="D3433" t="s">
        <v>54</v>
      </c>
      <c r="E3433" s="103">
        <v>0</v>
      </c>
      <c r="F3433" s="103">
        <v>677931</v>
      </c>
      <c r="G3433" s="103">
        <v>1</v>
      </c>
      <c r="H3433" t="s">
        <v>54</v>
      </c>
      <c r="I3433" s="103"/>
    </row>
    <row r="3434" spans="1:9" x14ac:dyDescent="0.35">
      <c r="A3434" t="s">
        <v>4572</v>
      </c>
      <c r="B3434" t="s">
        <v>49</v>
      </c>
      <c r="C3434" t="s">
        <v>4358</v>
      </c>
      <c r="D3434" t="s">
        <v>54</v>
      </c>
      <c r="E3434" s="103">
        <v>0</v>
      </c>
      <c r="F3434" s="103">
        <v>677931</v>
      </c>
      <c r="G3434" s="103">
        <v>1</v>
      </c>
      <c r="H3434" t="s">
        <v>54</v>
      </c>
      <c r="I3434" s="103"/>
    </row>
    <row r="3435" spans="1:9" x14ac:dyDescent="0.35">
      <c r="A3435" t="s">
        <v>4573</v>
      </c>
      <c r="B3435" t="s">
        <v>50</v>
      </c>
      <c r="C3435" t="s">
        <v>4358</v>
      </c>
      <c r="D3435" t="s">
        <v>54</v>
      </c>
      <c r="E3435" s="103">
        <v>0</v>
      </c>
      <c r="F3435" s="103">
        <v>677931</v>
      </c>
      <c r="G3435" s="103">
        <v>1</v>
      </c>
      <c r="H3435" t="s">
        <v>54</v>
      </c>
      <c r="I3435" s="103"/>
    </row>
    <row r="3436" spans="1:9" x14ac:dyDescent="0.35">
      <c r="A3436" t="s">
        <v>4574</v>
      </c>
      <c r="B3436" t="s">
        <v>47</v>
      </c>
      <c r="C3436" t="s">
        <v>4359</v>
      </c>
      <c r="D3436" t="s">
        <v>54</v>
      </c>
      <c r="E3436" s="103">
        <v>1258</v>
      </c>
      <c r="F3436" s="103">
        <v>677931</v>
      </c>
      <c r="G3436" s="103">
        <v>1</v>
      </c>
      <c r="H3436" t="s">
        <v>54</v>
      </c>
      <c r="I3436" s="103"/>
    </row>
    <row r="3437" spans="1:9" x14ac:dyDescent="0.35">
      <c r="A3437" t="s">
        <v>4575</v>
      </c>
      <c r="B3437" t="s">
        <v>48</v>
      </c>
      <c r="C3437" t="s">
        <v>4359</v>
      </c>
      <c r="D3437" t="s">
        <v>54</v>
      </c>
      <c r="E3437" s="103">
        <v>826764.88989257813</v>
      </c>
      <c r="F3437" s="103">
        <v>677931</v>
      </c>
      <c r="G3437" s="103">
        <v>1</v>
      </c>
      <c r="H3437" t="s">
        <v>54</v>
      </c>
      <c r="I3437" s="103"/>
    </row>
    <row r="3438" spans="1:9" x14ac:dyDescent="0.35">
      <c r="A3438" t="s">
        <v>4576</v>
      </c>
      <c r="B3438" t="s">
        <v>49</v>
      </c>
      <c r="C3438" t="s">
        <v>4359</v>
      </c>
      <c r="D3438" t="s">
        <v>54</v>
      </c>
      <c r="E3438" s="103">
        <v>1.8556460760755888E-3</v>
      </c>
      <c r="F3438" s="103">
        <v>677931</v>
      </c>
      <c r="G3438" s="103">
        <v>1</v>
      </c>
      <c r="H3438" t="s">
        <v>54</v>
      </c>
      <c r="I3438" s="103"/>
    </row>
    <row r="3439" spans="1:9" x14ac:dyDescent="0.35">
      <c r="A3439" t="s">
        <v>4577</v>
      </c>
      <c r="B3439" t="s">
        <v>50</v>
      </c>
      <c r="C3439" t="s">
        <v>4359</v>
      </c>
      <c r="D3439" t="s">
        <v>54</v>
      </c>
      <c r="E3439" s="103">
        <v>1.2195413543451739</v>
      </c>
      <c r="F3439" s="103">
        <v>677931</v>
      </c>
      <c r="G3439" s="103">
        <v>1</v>
      </c>
      <c r="H3439" t="s">
        <v>54</v>
      </c>
      <c r="I3439" s="103"/>
    </row>
    <row r="3440" spans="1:9" x14ac:dyDescent="0.35">
      <c r="A3440" t="s">
        <v>4578</v>
      </c>
      <c r="B3440" t="s">
        <v>51</v>
      </c>
      <c r="C3440" t="s">
        <v>4359</v>
      </c>
      <c r="D3440" t="s">
        <v>40</v>
      </c>
      <c r="E3440" s="103">
        <v>3.4195279541699417E-3</v>
      </c>
      <c r="F3440" s="103">
        <v>677931</v>
      </c>
      <c r="G3440" s="103">
        <v>1</v>
      </c>
      <c r="H3440" t="s">
        <v>1078</v>
      </c>
      <c r="I3440" s="103"/>
    </row>
    <row r="3441" spans="1:9" x14ac:dyDescent="0.35">
      <c r="A3441" t="s">
        <v>6168</v>
      </c>
      <c r="B3441" t="s">
        <v>51</v>
      </c>
      <c r="C3441" t="s">
        <v>4359</v>
      </c>
      <c r="D3441" t="s">
        <v>5070</v>
      </c>
      <c r="E3441" s="103">
        <v>3.431756403703687E-3</v>
      </c>
      <c r="F3441" s="103">
        <v>677931</v>
      </c>
      <c r="G3441" s="103">
        <v>1</v>
      </c>
      <c r="H3441" t="s">
        <v>1078</v>
      </c>
      <c r="I3441" s="103"/>
    </row>
    <row r="3442" spans="1:9" x14ac:dyDescent="0.35">
      <c r="A3442" t="s">
        <v>6169</v>
      </c>
      <c r="B3442" t="s">
        <v>51</v>
      </c>
      <c r="C3442" t="s">
        <v>4359</v>
      </c>
      <c r="D3442" t="s">
        <v>5071</v>
      </c>
      <c r="E3442" s="103">
        <v>3.4195279541699417E-3</v>
      </c>
      <c r="F3442" s="103">
        <v>677931</v>
      </c>
      <c r="G3442" s="103">
        <v>1</v>
      </c>
      <c r="H3442" t="s">
        <v>1078</v>
      </c>
      <c r="I3442" s="103"/>
    </row>
    <row r="3443" spans="1:9" x14ac:dyDescent="0.35">
      <c r="A3443" t="s">
        <v>6170</v>
      </c>
      <c r="B3443" t="s">
        <v>51</v>
      </c>
      <c r="C3443" t="s">
        <v>4359</v>
      </c>
      <c r="D3443" t="s">
        <v>5072</v>
      </c>
      <c r="E3443" s="103">
        <v>3.4195279541699417E-3</v>
      </c>
      <c r="F3443" s="103">
        <v>677931</v>
      </c>
      <c r="G3443" s="103">
        <v>1</v>
      </c>
      <c r="H3443" t="s">
        <v>1078</v>
      </c>
      <c r="I3443" s="103"/>
    </row>
    <row r="3444" spans="1:9" x14ac:dyDescent="0.35">
      <c r="A3444" t="s">
        <v>4579</v>
      </c>
      <c r="B3444" t="s">
        <v>51</v>
      </c>
      <c r="C3444" t="s">
        <v>4359</v>
      </c>
      <c r="D3444" t="s">
        <v>42</v>
      </c>
      <c r="E3444" s="103">
        <v>3.3531120291774154E-3</v>
      </c>
      <c r="F3444" s="103">
        <v>677931</v>
      </c>
      <c r="G3444" s="103">
        <v>1</v>
      </c>
      <c r="H3444" t="s">
        <v>1078</v>
      </c>
      <c r="I3444" s="103"/>
    </row>
    <row r="3445" spans="1:9" x14ac:dyDescent="0.35">
      <c r="A3445" t="s">
        <v>4580</v>
      </c>
      <c r="B3445" t="s">
        <v>51</v>
      </c>
      <c r="C3445" t="s">
        <v>4359</v>
      </c>
      <c r="D3445" t="s">
        <v>1767</v>
      </c>
      <c r="E3445" s="103">
        <v>3.3531120291774154E-3</v>
      </c>
      <c r="F3445" s="103">
        <v>677931</v>
      </c>
      <c r="G3445" s="103">
        <v>1</v>
      </c>
      <c r="H3445" t="s">
        <v>1078</v>
      </c>
      <c r="I3445" s="103"/>
    </row>
    <row r="3446" spans="1:9" x14ac:dyDescent="0.35">
      <c r="A3446" t="s">
        <v>4581</v>
      </c>
      <c r="B3446" t="s">
        <v>51</v>
      </c>
      <c r="C3446" t="s">
        <v>4359</v>
      </c>
      <c r="D3446" t="s">
        <v>1768</v>
      </c>
      <c r="E3446" s="103">
        <v>9.8275203415138564E-4</v>
      </c>
      <c r="F3446" s="103">
        <v>677931</v>
      </c>
      <c r="G3446" s="103">
        <v>1</v>
      </c>
      <c r="H3446" t="s">
        <v>1078</v>
      </c>
      <c r="I3446" s="103"/>
    </row>
    <row r="3447" spans="1:9" x14ac:dyDescent="0.35">
      <c r="A3447" t="s">
        <v>4582</v>
      </c>
      <c r="B3447" t="s">
        <v>51</v>
      </c>
      <c r="C3447" t="s">
        <v>4359</v>
      </c>
      <c r="D3447" t="s">
        <v>340</v>
      </c>
      <c r="E3447" s="103">
        <v>3.5087556733119502E-3</v>
      </c>
      <c r="F3447" s="103">
        <v>677931</v>
      </c>
      <c r="G3447" s="103">
        <v>1</v>
      </c>
      <c r="H3447" t="s">
        <v>1078</v>
      </c>
      <c r="I3447" s="103"/>
    </row>
    <row r="3448" spans="1:9" x14ac:dyDescent="0.35">
      <c r="A3448" t="s">
        <v>4583</v>
      </c>
      <c r="B3448" t="s">
        <v>51</v>
      </c>
      <c r="C3448" t="s">
        <v>4359</v>
      </c>
      <c r="D3448" t="s">
        <v>777</v>
      </c>
      <c r="E3448" s="103">
        <v>1.455833480577198E-3</v>
      </c>
      <c r="F3448" s="103">
        <v>677931</v>
      </c>
      <c r="G3448" s="103">
        <v>1</v>
      </c>
      <c r="H3448" t="s">
        <v>1078</v>
      </c>
      <c r="I3448" s="103"/>
    </row>
    <row r="3449" spans="1:9" x14ac:dyDescent="0.35">
      <c r="A3449" t="s">
        <v>4584</v>
      </c>
      <c r="B3449" t="s">
        <v>51</v>
      </c>
      <c r="C3449" t="s">
        <v>4359</v>
      </c>
      <c r="D3449" t="s">
        <v>776</v>
      </c>
      <c r="E3449" s="103">
        <v>3.0518344853182437E-3</v>
      </c>
      <c r="F3449" s="103">
        <v>677931</v>
      </c>
      <c r="G3449" s="103">
        <v>1</v>
      </c>
      <c r="H3449" t="s">
        <v>1078</v>
      </c>
      <c r="I3449" s="103"/>
    </row>
    <row r="3450" spans="1:9" x14ac:dyDescent="0.35">
      <c r="A3450" t="s">
        <v>7493</v>
      </c>
      <c r="B3450" t="s">
        <v>47</v>
      </c>
      <c r="C3450" t="s">
        <v>7392</v>
      </c>
      <c r="D3450" t="s">
        <v>54</v>
      </c>
      <c r="E3450" s="103">
        <v>0</v>
      </c>
      <c r="F3450" s="103">
        <v>677931</v>
      </c>
      <c r="G3450" s="103">
        <v>1</v>
      </c>
      <c r="H3450" t="s">
        <v>54</v>
      </c>
      <c r="I3450" s="103"/>
    </row>
    <row r="3451" spans="1:9" x14ac:dyDescent="0.35">
      <c r="A3451" t="s">
        <v>7494</v>
      </c>
      <c r="B3451" t="s">
        <v>48</v>
      </c>
      <c r="C3451" t="s">
        <v>7392</v>
      </c>
      <c r="D3451" t="s">
        <v>54</v>
      </c>
      <c r="E3451" s="103">
        <v>0</v>
      </c>
      <c r="F3451" s="103">
        <v>677931</v>
      </c>
      <c r="G3451" s="103">
        <v>1</v>
      </c>
      <c r="H3451" t="s">
        <v>54</v>
      </c>
      <c r="I3451" s="103"/>
    </row>
    <row r="3452" spans="1:9" x14ac:dyDescent="0.35">
      <c r="A3452" t="s">
        <v>7495</v>
      </c>
      <c r="B3452" t="s">
        <v>49</v>
      </c>
      <c r="C3452" t="s">
        <v>7392</v>
      </c>
      <c r="D3452" t="s">
        <v>54</v>
      </c>
      <c r="E3452" s="103">
        <v>0</v>
      </c>
      <c r="F3452" s="103">
        <v>677931</v>
      </c>
      <c r="G3452" s="103">
        <v>1</v>
      </c>
      <c r="H3452" t="s">
        <v>54</v>
      </c>
      <c r="I3452" s="103"/>
    </row>
    <row r="3453" spans="1:9" x14ac:dyDescent="0.35">
      <c r="A3453" t="s">
        <v>7496</v>
      </c>
      <c r="B3453" t="s">
        <v>50</v>
      </c>
      <c r="C3453" t="s">
        <v>7392</v>
      </c>
      <c r="D3453" t="s">
        <v>54</v>
      </c>
      <c r="E3453" s="103">
        <v>0</v>
      </c>
      <c r="F3453" s="103">
        <v>677931</v>
      </c>
      <c r="G3453" s="103">
        <v>1</v>
      </c>
      <c r="H3453" t="s">
        <v>54</v>
      </c>
      <c r="I3453" s="103"/>
    </row>
    <row r="3454" spans="1:9" x14ac:dyDescent="0.35">
      <c r="A3454" t="s">
        <v>4949</v>
      </c>
      <c r="B3454" t="s">
        <v>47</v>
      </c>
      <c r="C3454" t="s">
        <v>4874</v>
      </c>
      <c r="D3454" t="s">
        <v>54</v>
      </c>
      <c r="E3454" s="103">
        <v>1258</v>
      </c>
      <c r="F3454" s="103">
        <v>677931</v>
      </c>
      <c r="G3454" s="103">
        <v>1</v>
      </c>
      <c r="H3454" t="s">
        <v>54</v>
      </c>
      <c r="I3454" s="103"/>
    </row>
    <row r="3455" spans="1:9" x14ac:dyDescent="0.35">
      <c r="A3455" t="s">
        <v>4950</v>
      </c>
      <c r="B3455" t="s">
        <v>48</v>
      </c>
      <c r="C3455" t="s">
        <v>4874</v>
      </c>
      <c r="D3455" t="s">
        <v>54</v>
      </c>
      <c r="E3455" s="103">
        <v>826764.88989257813</v>
      </c>
      <c r="F3455" s="103">
        <v>677931</v>
      </c>
      <c r="G3455" s="103">
        <v>1</v>
      </c>
      <c r="H3455" t="s">
        <v>54</v>
      </c>
      <c r="I3455" s="103"/>
    </row>
    <row r="3456" spans="1:9" x14ac:dyDescent="0.35">
      <c r="A3456" t="s">
        <v>4951</v>
      </c>
      <c r="B3456" t="s">
        <v>49</v>
      </c>
      <c r="C3456" t="s">
        <v>4874</v>
      </c>
      <c r="D3456" t="s">
        <v>54</v>
      </c>
      <c r="E3456" s="103">
        <v>1.8556460760755888E-3</v>
      </c>
      <c r="F3456" s="103">
        <v>677931</v>
      </c>
      <c r="G3456" s="103">
        <v>1</v>
      </c>
      <c r="H3456" t="s">
        <v>54</v>
      </c>
      <c r="I3456" s="103"/>
    </row>
    <row r="3457" spans="1:9" x14ac:dyDescent="0.35">
      <c r="A3457" t="s">
        <v>4952</v>
      </c>
      <c r="B3457" t="s">
        <v>50</v>
      </c>
      <c r="C3457" t="s">
        <v>4874</v>
      </c>
      <c r="D3457" t="s">
        <v>54</v>
      </c>
      <c r="E3457" s="103">
        <v>1.2195413543451739</v>
      </c>
      <c r="F3457" s="103">
        <v>677931</v>
      </c>
      <c r="G3457" s="103">
        <v>1</v>
      </c>
      <c r="H3457" t="s">
        <v>54</v>
      </c>
      <c r="I3457" s="103"/>
    </row>
    <row r="3458" spans="1:9" x14ac:dyDescent="0.35">
      <c r="A3458" t="s">
        <v>4953</v>
      </c>
      <c r="B3458" t="s">
        <v>51</v>
      </c>
      <c r="C3458" t="s">
        <v>4874</v>
      </c>
      <c r="D3458" t="s">
        <v>40</v>
      </c>
      <c r="E3458" s="103">
        <v>3.4195279541699417E-3</v>
      </c>
      <c r="F3458" s="103">
        <v>677931</v>
      </c>
      <c r="G3458" s="103">
        <v>1</v>
      </c>
      <c r="H3458" t="s">
        <v>1078</v>
      </c>
      <c r="I3458" s="103"/>
    </row>
    <row r="3459" spans="1:9" x14ac:dyDescent="0.35">
      <c r="A3459" t="s">
        <v>6279</v>
      </c>
      <c r="B3459" t="s">
        <v>51</v>
      </c>
      <c r="C3459" t="s">
        <v>4874</v>
      </c>
      <c r="D3459" t="s">
        <v>5070</v>
      </c>
      <c r="E3459" s="103">
        <v>3.431756403703687E-3</v>
      </c>
      <c r="F3459" s="103">
        <v>677931</v>
      </c>
      <c r="G3459" s="103">
        <v>1</v>
      </c>
      <c r="H3459" t="s">
        <v>1078</v>
      </c>
      <c r="I3459" s="103"/>
    </row>
    <row r="3460" spans="1:9" x14ac:dyDescent="0.35">
      <c r="A3460" t="s">
        <v>6280</v>
      </c>
      <c r="B3460" t="s">
        <v>51</v>
      </c>
      <c r="C3460" t="s">
        <v>4874</v>
      </c>
      <c r="D3460" t="s">
        <v>5071</v>
      </c>
      <c r="E3460" s="103">
        <v>3.4195279541699417E-3</v>
      </c>
      <c r="F3460" s="103">
        <v>677931</v>
      </c>
      <c r="G3460" s="103">
        <v>1</v>
      </c>
      <c r="H3460" t="s">
        <v>1078</v>
      </c>
      <c r="I3460" s="103"/>
    </row>
    <row r="3461" spans="1:9" x14ac:dyDescent="0.35">
      <c r="A3461" t="s">
        <v>6281</v>
      </c>
      <c r="B3461" t="s">
        <v>51</v>
      </c>
      <c r="C3461" t="s">
        <v>4874</v>
      </c>
      <c r="D3461" t="s">
        <v>5072</v>
      </c>
      <c r="E3461" s="103">
        <v>3.4195279541699417E-3</v>
      </c>
      <c r="F3461" s="103">
        <v>677931</v>
      </c>
      <c r="G3461" s="103">
        <v>1</v>
      </c>
      <c r="H3461" t="s">
        <v>1078</v>
      </c>
      <c r="I3461" s="103"/>
    </row>
    <row r="3462" spans="1:9" x14ac:dyDescent="0.35">
      <c r="A3462" t="s">
        <v>4954</v>
      </c>
      <c r="B3462" t="s">
        <v>51</v>
      </c>
      <c r="C3462" t="s">
        <v>4874</v>
      </c>
      <c r="D3462" t="s">
        <v>42</v>
      </c>
      <c r="E3462" s="103">
        <v>3.3531120291774154E-3</v>
      </c>
      <c r="F3462" s="103">
        <v>677931</v>
      </c>
      <c r="G3462" s="103">
        <v>1</v>
      </c>
      <c r="H3462" t="s">
        <v>1078</v>
      </c>
      <c r="I3462" s="103"/>
    </row>
    <row r="3463" spans="1:9" x14ac:dyDescent="0.35">
      <c r="A3463" t="s">
        <v>4955</v>
      </c>
      <c r="B3463" t="s">
        <v>51</v>
      </c>
      <c r="C3463" t="s">
        <v>4874</v>
      </c>
      <c r="D3463" t="s">
        <v>1767</v>
      </c>
      <c r="E3463" s="103">
        <v>3.3531120291774154E-3</v>
      </c>
      <c r="F3463" s="103">
        <v>677931</v>
      </c>
      <c r="G3463" s="103">
        <v>1</v>
      </c>
      <c r="H3463" t="s">
        <v>1078</v>
      </c>
      <c r="I3463" s="103"/>
    </row>
    <row r="3464" spans="1:9" x14ac:dyDescent="0.35">
      <c r="A3464" t="s">
        <v>4956</v>
      </c>
      <c r="B3464" t="s">
        <v>51</v>
      </c>
      <c r="C3464" t="s">
        <v>4874</v>
      </c>
      <c r="D3464" t="s">
        <v>1768</v>
      </c>
      <c r="E3464" s="103">
        <v>9.8275203415138564E-4</v>
      </c>
      <c r="F3464" s="103">
        <v>677931</v>
      </c>
      <c r="G3464" s="103">
        <v>1</v>
      </c>
      <c r="H3464" t="s">
        <v>1078</v>
      </c>
      <c r="I3464" s="103"/>
    </row>
    <row r="3465" spans="1:9" x14ac:dyDescent="0.35">
      <c r="A3465" t="s">
        <v>4957</v>
      </c>
      <c r="B3465" t="s">
        <v>51</v>
      </c>
      <c r="C3465" t="s">
        <v>4874</v>
      </c>
      <c r="D3465" t="s">
        <v>340</v>
      </c>
      <c r="E3465" s="103">
        <v>3.5087556733119502E-3</v>
      </c>
      <c r="F3465" s="103">
        <v>677931</v>
      </c>
      <c r="G3465" s="103">
        <v>1</v>
      </c>
      <c r="H3465" t="s">
        <v>1078</v>
      </c>
      <c r="I3465" s="103"/>
    </row>
    <row r="3466" spans="1:9" x14ac:dyDescent="0.35">
      <c r="A3466" t="s">
        <v>4958</v>
      </c>
      <c r="B3466" t="s">
        <v>51</v>
      </c>
      <c r="C3466" t="s">
        <v>4874</v>
      </c>
      <c r="D3466" t="s">
        <v>777</v>
      </c>
      <c r="E3466" s="103">
        <v>1.455833480577198E-3</v>
      </c>
      <c r="F3466" s="103">
        <v>677931</v>
      </c>
      <c r="G3466" s="103">
        <v>1</v>
      </c>
      <c r="H3466" t="s">
        <v>1078</v>
      </c>
      <c r="I3466" s="103"/>
    </row>
    <row r="3467" spans="1:9" x14ac:dyDescent="0.35">
      <c r="A3467" t="s">
        <v>4959</v>
      </c>
      <c r="B3467" t="s">
        <v>51</v>
      </c>
      <c r="C3467" t="s">
        <v>4874</v>
      </c>
      <c r="D3467" t="s">
        <v>776</v>
      </c>
      <c r="E3467" s="103">
        <v>3.0518344853182437E-3</v>
      </c>
      <c r="F3467" s="103">
        <v>677931</v>
      </c>
      <c r="G3467" s="103">
        <v>1</v>
      </c>
      <c r="H3467" t="s">
        <v>1078</v>
      </c>
      <c r="I3467" s="103"/>
    </row>
    <row r="3468" spans="1:9" x14ac:dyDescent="0.35">
      <c r="A3468" t="s">
        <v>70</v>
      </c>
      <c r="B3468" t="s">
        <v>47</v>
      </c>
      <c r="C3468" t="s">
        <v>36</v>
      </c>
      <c r="D3468" t="s">
        <v>54</v>
      </c>
      <c r="E3468" s="103">
        <v>267345</v>
      </c>
      <c r="F3468" s="103">
        <v>677931</v>
      </c>
      <c r="G3468" s="103">
        <v>1</v>
      </c>
      <c r="H3468" t="s">
        <v>54</v>
      </c>
      <c r="I3468" s="103"/>
    </row>
    <row r="3469" spans="1:9" x14ac:dyDescent="0.35">
      <c r="A3469" t="s">
        <v>71</v>
      </c>
      <c r="B3469" t="s">
        <v>48</v>
      </c>
      <c r="C3469" t="s">
        <v>36</v>
      </c>
      <c r="D3469" t="s">
        <v>54</v>
      </c>
      <c r="E3469" s="103">
        <v>9257581328.1259995</v>
      </c>
      <c r="F3469" s="103">
        <v>677931</v>
      </c>
      <c r="G3469" s="103">
        <v>1</v>
      </c>
      <c r="H3469" t="s">
        <v>54</v>
      </c>
      <c r="I3469" s="103"/>
    </row>
    <row r="3470" spans="1:9" x14ac:dyDescent="0.35">
      <c r="A3470" t="s">
        <v>72</v>
      </c>
      <c r="B3470" t="s">
        <v>49</v>
      </c>
      <c r="C3470" t="s">
        <v>36</v>
      </c>
      <c r="D3470" t="s">
        <v>54</v>
      </c>
      <c r="E3470" s="103">
        <v>0.39435429269350419</v>
      </c>
      <c r="F3470" s="103">
        <v>677931</v>
      </c>
      <c r="G3470" s="103">
        <v>1</v>
      </c>
      <c r="H3470" t="s">
        <v>54</v>
      </c>
      <c r="I3470" s="103"/>
    </row>
    <row r="3471" spans="1:9" x14ac:dyDescent="0.35">
      <c r="A3471" t="s">
        <v>73</v>
      </c>
      <c r="B3471" t="s">
        <v>50</v>
      </c>
      <c r="C3471" t="s">
        <v>36</v>
      </c>
      <c r="D3471" t="s">
        <v>54</v>
      </c>
      <c r="E3471" s="103">
        <v>13655.639479719912</v>
      </c>
      <c r="F3471" s="103">
        <v>677931</v>
      </c>
      <c r="G3471" s="103">
        <v>1</v>
      </c>
      <c r="H3471" t="s">
        <v>54</v>
      </c>
      <c r="I3471" s="103"/>
    </row>
    <row r="3472" spans="1:9" x14ac:dyDescent="0.35">
      <c r="A3472" t="s">
        <v>1241</v>
      </c>
      <c r="B3472" t="s">
        <v>51</v>
      </c>
      <c r="C3472" t="s">
        <v>36</v>
      </c>
      <c r="D3472" t="s">
        <v>40</v>
      </c>
      <c r="E3472" s="103">
        <v>0.27834620433839757</v>
      </c>
      <c r="F3472" s="103">
        <v>677931</v>
      </c>
      <c r="G3472" s="103">
        <v>1</v>
      </c>
      <c r="H3472" t="s">
        <v>1078</v>
      </c>
      <c r="I3472" s="103"/>
    </row>
    <row r="3473" spans="1:9" x14ac:dyDescent="0.35">
      <c r="A3473" t="s">
        <v>6171</v>
      </c>
      <c r="B3473" t="s">
        <v>51</v>
      </c>
      <c r="C3473" t="s">
        <v>36</v>
      </c>
      <c r="D3473" t="s">
        <v>5070</v>
      </c>
      <c r="E3473" s="103">
        <v>0.27834620433839757</v>
      </c>
      <c r="F3473" s="103">
        <v>677931</v>
      </c>
      <c r="G3473" s="103">
        <v>1</v>
      </c>
      <c r="H3473" t="s">
        <v>1078</v>
      </c>
      <c r="I3473" s="103"/>
    </row>
    <row r="3474" spans="1:9" x14ac:dyDescent="0.35">
      <c r="A3474" t="s">
        <v>6172</v>
      </c>
      <c r="B3474" t="s">
        <v>51</v>
      </c>
      <c r="C3474" t="s">
        <v>36</v>
      </c>
      <c r="D3474" t="s">
        <v>5071</v>
      </c>
      <c r="E3474" s="103">
        <v>0.27834620433839757</v>
      </c>
      <c r="F3474" s="103">
        <v>677931</v>
      </c>
      <c r="G3474" s="103">
        <v>1</v>
      </c>
      <c r="H3474" t="s">
        <v>1078</v>
      </c>
      <c r="I3474" s="103"/>
    </row>
    <row r="3475" spans="1:9" x14ac:dyDescent="0.35">
      <c r="A3475" t="s">
        <v>6173</v>
      </c>
      <c r="B3475" t="s">
        <v>51</v>
      </c>
      <c r="C3475" t="s">
        <v>36</v>
      </c>
      <c r="D3475" t="s">
        <v>5072</v>
      </c>
      <c r="E3475" s="103">
        <v>0.27834620433839757</v>
      </c>
      <c r="F3475" s="103">
        <v>677931</v>
      </c>
      <c r="G3475" s="103">
        <v>1</v>
      </c>
      <c r="H3475" t="s">
        <v>1078</v>
      </c>
      <c r="I3475" s="103"/>
    </row>
    <row r="3476" spans="1:9" x14ac:dyDescent="0.35">
      <c r="A3476" t="s">
        <v>1242</v>
      </c>
      <c r="B3476" t="s">
        <v>51</v>
      </c>
      <c r="C3476" t="s">
        <v>36</v>
      </c>
      <c r="D3476" t="s">
        <v>42</v>
      </c>
      <c r="E3476" s="103">
        <v>0.22907600223787397</v>
      </c>
      <c r="F3476" s="103">
        <v>677931</v>
      </c>
      <c r="G3476" s="103">
        <v>1</v>
      </c>
      <c r="H3476" t="s">
        <v>1078</v>
      </c>
      <c r="I3476" s="103"/>
    </row>
    <row r="3477" spans="1:9" x14ac:dyDescent="0.35">
      <c r="A3477" t="s">
        <v>2165</v>
      </c>
      <c r="B3477" t="s">
        <v>51</v>
      </c>
      <c r="C3477" t="s">
        <v>36</v>
      </c>
      <c r="D3477" t="s">
        <v>1767</v>
      </c>
      <c r="E3477" s="103">
        <v>0.22082522552625505</v>
      </c>
      <c r="F3477" s="103">
        <v>677931</v>
      </c>
      <c r="G3477" s="103">
        <v>1</v>
      </c>
      <c r="H3477" t="s">
        <v>1078</v>
      </c>
      <c r="I3477" s="103"/>
    </row>
    <row r="3478" spans="1:9" x14ac:dyDescent="0.35">
      <c r="A3478" t="s">
        <v>2166</v>
      </c>
      <c r="B3478" t="s">
        <v>51</v>
      </c>
      <c r="C3478" t="s">
        <v>36</v>
      </c>
      <c r="D3478" t="s">
        <v>1768</v>
      </c>
      <c r="E3478" s="103">
        <v>3.8930377848655877E-2</v>
      </c>
      <c r="F3478" s="103">
        <v>677931</v>
      </c>
      <c r="G3478" s="103">
        <v>1</v>
      </c>
      <c r="H3478" t="s">
        <v>1078</v>
      </c>
      <c r="I3478" s="103"/>
    </row>
    <row r="3479" spans="1:9" x14ac:dyDescent="0.35">
      <c r="A3479" t="s">
        <v>1243</v>
      </c>
      <c r="B3479" t="s">
        <v>51</v>
      </c>
      <c r="C3479" t="s">
        <v>36</v>
      </c>
      <c r="D3479" t="s">
        <v>340</v>
      </c>
      <c r="E3479" s="103">
        <v>0.17954389366113876</v>
      </c>
      <c r="F3479" s="103">
        <v>677931</v>
      </c>
      <c r="G3479" s="103">
        <v>1</v>
      </c>
      <c r="H3479" t="s">
        <v>1078</v>
      </c>
      <c r="I3479" s="103"/>
    </row>
    <row r="3480" spans="1:9" x14ac:dyDescent="0.35">
      <c r="A3480" t="s">
        <v>1244</v>
      </c>
      <c r="B3480" t="s">
        <v>51</v>
      </c>
      <c r="C3480" t="s">
        <v>36</v>
      </c>
      <c r="D3480" t="s">
        <v>777</v>
      </c>
      <c r="E3480" s="103">
        <v>7.5785863961992758E-2</v>
      </c>
      <c r="F3480" s="103">
        <v>677931</v>
      </c>
      <c r="G3480" s="103">
        <v>1</v>
      </c>
      <c r="H3480" t="s">
        <v>1078</v>
      </c>
      <c r="I3480" s="103"/>
    </row>
    <row r="3481" spans="1:9" x14ac:dyDescent="0.35">
      <c r="A3481" t="s">
        <v>1245</v>
      </c>
      <c r="B3481" t="s">
        <v>51</v>
      </c>
      <c r="C3481" t="s">
        <v>36</v>
      </c>
      <c r="D3481" t="s">
        <v>776</v>
      </c>
      <c r="E3481" s="103">
        <v>0.16022871818397252</v>
      </c>
      <c r="F3481" s="103">
        <v>677931</v>
      </c>
      <c r="G3481" s="103">
        <v>1</v>
      </c>
      <c r="H3481" t="s">
        <v>1078</v>
      </c>
      <c r="I3481" s="103"/>
    </row>
    <row r="3482" spans="1:9" x14ac:dyDescent="0.35">
      <c r="A3482" t="s">
        <v>88</v>
      </c>
      <c r="B3482" t="s">
        <v>47</v>
      </c>
      <c r="C3482" t="s">
        <v>35</v>
      </c>
      <c r="D3482" t="s">
        <v>54</v>
      </c>
      <c r="E3482" s="103">
        <v>0</v>
      </c>
      <c r="F3482" s="103">
        <v>678258</v>
      </c>
      <c r="G3482" s="103">
        <v>2</v>
      </c>
      <c r="H3482" t="s">
        <v>54</v>
      </c>
      <c r="I3482" s="103"/>
    </row>
    <row r="3483" spans="1:9" x14ac:dyDescent="0.35">
      <c r="A3483" t="s">
        <v>89</v>
      </c>
      <c r="B3483" t="s">
        <v>48</v>
      </c>
      <c r="C3483" t="s">
        <v>35</v>
      </c>
      <c r="D3483" t="s">
        <v>54</v>
      </c>
      <c r="E3483" s="103">
        <v>0</v>
      </c>
      <c r="F3483" s="103">
        <v>678258</v>
      </c>
      <c r="G3483" s="103">
        <v>2</v>
      </c>
      <c r="H3483" t="s">
        <v>54</v>
      </c>
      <c r="I3483" s="103"/>
    </row>
    <row r="3484" spans="1:9" x14ac:dyDescent="0.35">
      <c r="A3484" t="s">
        <v>90</v>
      </c>
      <c r="B3484" t="s">
        <v>49</v>
      </c>
      <c r="C3484" t="s">
        <v>35</v>
      </c>
      <c r="D3484" t="s">
        <v>54</v>
      </c>
      <c r="E3484" s="103">
        <v>0</v>
      </c>
      <c r="F3484" s="103">
        <v>678258</v>
      </c>
      <c r="G3484" s="103">
        <v>2</v>
      </c>
      <c r="H3484" t="s">
        <v>54</v>
      </c>
      <c r="I3484" s="103"/>
    </row>
    <row r="3485" spans="1:9" x14ac:dyDescent="0.35">
      <c r="A3485" t="s">
        <v>91</v>
      </c>
      <c r="B3485" t="s">
        <v>50</v>
      </c>
      <c r="C3485" t="s">
        <v>35</v>
      </c>
      <c r="D3485" t="s">
        <v>54</v>
      </c>
      <c r="E3485" s="103">
        <v>0</v>
      </c>
      <c r="F3485" s="103">
        <v>678258</v>
      </c>
      <c r="G3485" s="103">
        <v>2</v>
      </c>
      <c r="H3485" t="s">
        <v>54</v>
      </c>
      <c r="I3485" s="103"/>
    </row>
    <row r="3486" spans="1:9" x14ac:dyDescent="0.35">
      <c r="A3486" t="s">
        <v>102</v>
      </c>
      <c r="B3486" t="s">
        <v>47</v>
      </c>
      <c r="C3486" t="s">
        <v>37</v>
      </c>
      <c r="D3486" t="s">
        <v>54</v>
      </c>
      <c r="E3486" s="103">
        <v>218429</v>
      </c>
      <c r="F3486" s="103">
        <v>678258</v>
      </c>
      <c r="G3486" s="103">
        <v>2</v>
      </c>
      <c r="H3486" t="s">
        <v>54</v>
      </c>
      <c r="I3486" s="103"/>
    </row>
    <row r="3487" spans="1:9" x14ac:dyDescent="0.35">
      <c r="A3487" t="s">
        <v>103</v>
      </c>
      <c r="B3487" t="s">
        <v>48</v>
      </c>
      <c r="C3487" t="s">
        <v>37</v>
      </c>
      <c r="D3487" t="s">
        <v>54</v>
      </c>
      <c r="E3487" s="103">
        <v>22192247134.605469</v>
      </c>
      <c r="F3487" s="103">
        <v>678258</v>
      </c>
      <c r="G3487" s="103">
        <v>2</v>
      </c>
      <c r="H3487" t="s">
        <v>54</v>
      </c>
      <c r="I3487" s="103"/>
    </row>
    <row r="3488" spans="1:9" x14ac:dyDescent="0.35">
      <c r="A3488" t="s">
        <v>104</v>
      </c>
      <c r="B3488" t="s">
        <v>49</v>
      </c>
      <c r="C3488" t="s">
        <v>37</v>
      </c>
      <c r="D3488" t="s">
        <v>54</v>
      </c>
      <c r="E3488" s="103">
        <v>0.3220441189046056</v>
      </c>
      <c r="F3488" s="103">
        <v>678258</v>
      </c>
      <c r="G3488" s="103">
        <v>2</v>
      </c>
      <c r="H3488" t="s">
        <v>54</v>
      </c>
      <c r="I3488" s="103"/>
    </row>
    <row r="3489" spans="1:9" x14ac:dyDescent="0.35">
      <c r="A3489" t="s">
        <v>105</v>
      </c>
      <c r="B3489" t="s">
        <v>50</v>
      </c>
      <c r="C3489" t="s">
        <v>37</v>
      </c>
      <c r="D3489" t="s">
        <v>54</v>
      </c>
      <c r="E3489" s="103">
        <v>32719.477152654992</v>
      </c>
      <c r="F3489" s="103">
        <v>678258</v>
      </c>
      <c r="G3489" s="103">
        <v>2</v>
      </c>
      <c r="H3489" t="s">
        <v>54</v>
      </c>
      <c r="I3489" s="103"/>
    </row>
    <row r="3490" spans="1:9" x14ac:dyDescent="0.35">
      <c r="A3490" t="s">
        <v>1246</v>
      </c>
      <c r="B3490" t="s">
        <v>51</v>
      </c>
      <c r="C3490" t="s">
        <v>37</v>
      </c>
      <c r="D3490" t="s">
        <v>40</v>
      </c>
      <c r="E3490" s="103">
        <v>0.31886104006772303</v>
      </c>
      <c r="F3490" s="103">
        <v>678258</v>
      </c>
      <c r="G3490" s="103">
        <v>2</v>
      </c>
      <c r="H3490" t="s">
        <v>1078</v>
      </c>
      <c r="I3490" s="103"/>
    </row>
    <row r="3491" spans="1:9" x14ac:dyDescent="0.35">
      <c r="A3491" t="s">
        <v>6291</v>
      </c>
      <c r="B3491" t="s">
        <v>51</v>
      </c>
      <c r="C3491" t="s">
        <v>37</v>
      </c>
      <c r="D3491" t="s">
        <v>5070</v>
      </c>
      <c r="E3491" s="103">
        <v>0.31934314997583108</v>
      </c>
      <c r="F3491" s="103">
        <v>678258</v>
      </c>
      <c r="G3491" s="103">
        <v>2</v>
      </c>
      <c r="H3491" t="s">
        <v>1078</v>
      </c>
      <c r="I3491" s="103"/>
    </row>
    <row r="3492" spans="1:9" x14ac:dyDescent="0.35">
      <c r="A3492" t="s">
        <v>6292</v>
      </c>
      <c r="B3492" t="s">
        <v>51</v>
      </c>
      <c r="C3492" t="s">
        <v>37</v>
      </c>
      <c r="D3492" t="s">
        <v>5071</v>
      </c>
      <c r="E3492" s="103">
        <v>0.31886104006772303</v>
      </c>
      <c r="F3492" s="103">
        <v>678258</v>
      </c>
      <c r="G3492" s="103">
        <v>2</v>
      </c>
      <c r="H3492" t="s">
        <v>1078</v>
      </c>
      <c r="I3492" s="103"/>
    </row>
    <row r="3493" spans="1:9" x14ac:dyDescent="0.35">
      <c r="A3493" t="s">
        <v>6293</v>
      </c>
      <c r="B3493" t="s">
        <v>51</v>
      </c>
      <c r="C3493" t="s">
        <v>37</v>
      </c>
      <c r="D3493" t="s">
        <v>5072</v>
      </c>
      <c r="E3493" s="103">
        <v>0.31934274013523234</v>
      </c>
      <c r="F3493" s="103">
        <v>678258</v>
      </c>
      <c r="G3493" s="103">
        <v>2</v>
      </c>
      <c r="H3493" t="s">
        <v>1078</v>
      </c>
      <c r="I3493" s="103"/>
    </row>
    <row r="3494" spans="1:9" x14ac:dyDescent="0.35">
      <c r="A3494" t="s">
        <v>1247</v>
      </c>
      <c r="B3494" t="s">
        <v>51</v>
      </c>
      <c r="C3494" t="s">
        <v>37</v>
      </c>
      <c r="D3494" t="s">
        <v>42</v>
      </c>
      <c r="E3494" s="103">
        <v>0.3054245600577658</v>
      </c>
      <c r="F3494" s="103">
        <v>678258</v>
      </c>
      <c r="G3494" s="103">
        <v>2</v>
      </c>
      <c r="H3494" t="s">
        <v>1078</v>
      </c>
      <c r="I3494" s="103"/>
    </row>
    <row r="3495" spans="1:9" x14ac:dyDescent="0.35">
      <c r="A3495" t="s">
        <v>2167</v>
      </c>
      <c r="B3495" t="s">
        <v>51</v>
      </c>
      <c r="C3495" t="s">
        <v>37</v>
      </c>
      <c r="D3495" t="s">
        <v>1767</v>
      </c>
      <c r="E3495" s="103">
        <v>0.30327289638185712</v>
      </c>
      <c r="F3495" s="103">
        <v>678258</v>
      </c>
      <c r="G3495" s="103">
        <v>2</v>
      </c>
      <c r="H3495" t="s">
        <v>1078</v>
      </c>
      <c r="I3495" s="103"/>
    </row>
    <row r="3496" spans="1:9" x14ac:dyDescent="0.35">
      <c r="A3496" t="s">
        <v>2168</v>
      </c>
      <c r="B3496" t="s">
        <v>51</v>
      </c>
      <c r="C3496" t="s">
        <v>37</v>
      </c>
      <c r="D3496" t="s">
        <v>1768</v>
      </c>
      <c r="E3496" s="103">
        <v>0.12182631231448277</v>
      </c>
      <c r="F3496" s="103">
        <v>678258</v>
      </c>
      <c r="G3496" s="103">
        <v>2</v>
      </c>
      <c r="H3496" t="s">
        <v>1078</v>
      </c>
      <c r="I3496" s="103"/>
    </row>
    <row r="3497" spans="1:9" x14ac:dyDescent="0.35">
      <c r="A3497" t="s">
        <v>1248</v>
      </c>
      <c r="B3497" t="s">
        <v>51</v>
      </c>
      <c r="C3497" t="s">
        <v>37</v>
      </c>
      <c r="D3497" t="s">
        <v>340</v>
      </c>
      <c r="E3497" s="103">
        <v>0.26939281096279982</v>
      </c>
      <c r="F3497" s="103">
        <v>678258</v>
      </c>
      <c r="G3497" s="103">
        <v>2</v>
      </c>
      <c r="H3497" t="s">
        <v>1078</v>
      </c>
      <c r="I3497" s="103"/>
    </row>
    <row r="3498" spans="1:9" x14ac:dyDescent="0.35">
      <c r="A3498" t="s">
        <v>1249</v>
      </c>
      <c r="B3498" t="s">
        <v>51</v>
      </c>
      <c r="C3498" t="s">
        <v>37</v>
      </c>
      <c r="D3498" t="s">
        <v>777</v>
      </c>
      <c r="E3498" s="103">
        <v>0.20384252416430529</v>
      </c>
      <c r="F3498" s="103">
        <v>678258</v>
      </c>
      <c r="G3498" s="103">
        <v>2</v>
      </c>
      <c r="H3498" t="s">
        <v>1078</v>
      </c>
      <c r="I3498" s="103"/>
    </row>
    <row r="3499" spans="1:9" x14ac:dyDescent="0.35">
      <c r="A3499" t="s">
        <v>1250</v>
      </c>
      <c r="B3499" t="s">
        <v>51</v>
      </c>
      <c r="C3499" t="s">
        <v>37</v>
      </c>
      <c r="D3499" t="s">
        <v>776</v>
      </c>
      <c r="E3499" s="103">
        <v>0.45864249284292802</v>
      </c>
      <c r="F3499" s="103">
        <v>678258</v>
      </c>
      <c r="G3499" s="103">
        <v>2</v>
      </c>
      <c r="H3499" t="s">
        <v>1078</v>
      </c>
      <c r="I3499" s="103"/>
    </row>
    <row r="3500" spans="1:9" x14ac:dyDescent="0.35">
      <c r="A3500" t="s">
        <v>106</v>
      </c>
      <c r="B3500" t="s">
        <v>47</v>
      </c>
      <c r="C3500" t="s">
        <v>38</v>
      </c>
      <c r="D3500" t="s">
        <v>54</v>
      </c>
      <c r="E3500" s="103">
        <v>62837</v>
      </c>
      <c r="F3500" s="103">
        <v>678258</v>
      </c>
      <c r="G3500" s="103">
        <v>2</v>
      </c>
      <c r="H3500" t="s">
        <v>54</v>
      </c>
      <c r="I3500" s="103"/>
    </row>
    <row r="3501" spans="1:9" x14ac:dyDescent="0.35">
      <c r="A3501" t="s">
        <v>107</v>
      </c>
      <c r="B3501" t="s">
        <v>48</v>
      </c>
      <c r="C3501" t="s">
        <v>38</v>
      </c>
      <c r="D3501" t="s">
        <v>54</v>
      </c>
      <c r="E3501" s="103">
        <v>10616584981.763</v>
      </c>
      <c r="F3501" s="103">
        <v>678258</v>
      </c>
      <c r="G3501" s="103">
        <v>2</v>
      </c>
      <c r="H3501" t="s">
        <v>54</v>
      </c>
      <c r="I3501" s="103"/>
    </row>
    <row r="3502" spans="1:9" x14ac:dyDescent="0.35">
      <c r="A3502" t="s">
        <v>108</v>
      </c>
      <c r="B3502" t="s">
        <v>49</v>
      </c>
      <c r="C3502" t="s">
        <v>38</v>
      </c>
      <c r="D3502" t="s">
        <v>54</v>
      </c>
      <c r="E3502" s="103">
        <v>9.264468683008531E-2</v>
      </c>
      <c r="F3502" s="103">
        <v>678258</v>
      </c>
      <c r="G3502" s="103">
        <v>2</v>
      </c>
      <c r="H3502" t="s">
        <v>54</v>
      </c>
      <c r="I3502" s="103"/>
    </row>
    <row r="3503" spans="1:9" x14ac:dyDescent="0.35">
      <c r="A3503" t="s">
        <v>109</v>
      </c>
      <c r="B3503" t="s">
        <v>50</v>
      </c>
      <c r="C3503" t="s">
        <v>38</v>
      </c>
      <c r="D3503" t="s">
        <v>54</v>
      </c>
      <c r="E3503" s="103">
        <v>15652.723567968236</v>
      </c>
      <c r="F3503" s="103">
        <v>678258</v>
      </c>
      <c r="G3503" s="103">
        <v>2</v>
      </c>
      <c r="H3503" t="s">
        <v>54</v>
      </c>
      <c r="I3503" s="103"/>
    </row>
    <row r="3504" spans="1:9" x14ac:dyDescent="0.35">
      <c r="A3504" t="s">
        <v>1251</v>
      </c>
      <c r="B3504" t="s">
        <v>51</v>
      </c>
      <c r="C3504" t="s">
        <v>38</v>
      </c>
      <c r="D3504" t="s">
        <v>40</v>
      </c>
      <c r="E3504" s="103">
        <v>0.54356017107214416</v>
      </c>
      <c r="F3504" s="103">
        <v>678258</v>
      </c>
      <c r="G3504" s="103">
        <v>2</v>
      </c>
      <c r="H3504" t="s">
        <v>1078</v>
      </c>
      <c r="I3504" s="103"/>
    </row>
    <row r="3505" spans="1:9" x14ac:dyDescent="0.35">
      <c r="A3505" t="s">
        <v>6294</v>
      </c>
      <c r="B3505" t="s">
        <v>51</v>
      </c>
      <c r="C3505" t="s">
        <v>38</v>
      </c>
      <c r="D3505" t="s">
        <v>5070</v>
      </c>
      <c r="E3505" s="103">
        <v>0.54356017107214416</v>
      </c>
      <c r="F3505" s="103">
        <v>678258</v>
      </c>
      <c r="G3505" s="103">
        <v>2</v>
      </c>
      <c r="H3505" t="s">
        <v>1078</v>
      </c>
      <c r="I3505" s="103"/>
    </row>
    <row r="3506" spans="1:9" x14ac:dyDescent="0.35">
      <c r="A3506" t="s">
        <v>6295</v>
      </c>
      <c r="B3506" t="s">
        <v>51</v>
      </c>
      <c r="C3506" t="s">
        <v>38</v>
      </c>
      <c r="D3506" t="s">
        <v>5071</v>
      </c>
      <c r="E3506" s="103">
        <v>0.54356017107214416</v>
      </c>
      <c r="F3506" s="103">
        <v>678258</v>
      </c>
      <c r="G3506" s="103">
        <v>2</v>
      </c>
      <c r="H3506" t="s">
        <v>1078</v>
      </c>
      <c r="I3506" s="103"/>
    </row>
    <row r="3507" spans="1:9" x14ac:dyDescent="0.35">
      <c r="A3507" t="s">
        <v>6296</v>
      </c>
      <c r="B3507" t="s">
        <v>51</v>
      </c>
      <c r="C3507" t="s">
        <v>38</v>
      </c>
      <c r="D3507" t="s">
        <v>5072</v>
      </c>
      <c r="E3507" s="103">
        <v>0.54356017107214416</v>
      </c>
      <c r="F3507" s="103">
        <v>678258</v>
      </c>
      <c r="G3507" s="103">
        <v>2</v>
      </c>
      <c r="H3507" t="s">
        <v>1078</v>
      </c>
      <c r="I3507" s="103"/>
    </row>
    <row r="3508" spans="1:9" x14ac:dyDescent="0.35">
      <c r="A3508" t="s">
        <v>1252</v>
      </c>
      <c r="B3508" t="s">
        <v>51</v>
      </c>
      <c r="C3508" t="s">
        <v>38</v>
      </c>
      <c r="D3508" t="s">
        <v>42</v>
      </c>
      <c r="E3508" s="103">
        <v>0.53283737956195154</v>
      </c>
      <c r="F3508" s="103">
        <v>678258</v>
      </c>
      <c r="G3508" s="103">
        <v>2</v>
      </c>
      <c r="H3508" t="s">
        <v>1078</v>
      </c>
      <c r="I3508" s="103"/>
    </row>
    <row r="3509" spans="1:9" x14ac:dyDescent="0.35">
      <c r="A3509" t="s">
        <v>2169</v>
      </c>
      <c r="B3509" t="s">
        <v>51</v>
      </c>
      <c r="C3509" t="s">
        <v>38</v>
      </c>
      <c r="D3509" t="s">
        <v>1767</v>
      </c>
      <c r="E3509" s="103">
        <v>0.53102239121525552</v>
      </c>
      <c r="F3509" s="103">
        <v>678258</v>
      </c>
      <c r="G3509" s="103">
        <v>2</v>
      </c>
      <c r="H3509" t="s">
        <v>1078</v>
      </c>
      <c r="I3509" s="103"/>
    </row>
    <row r="3510" spans="1:9" x14ac:dyDescent="0.35">
      <c r="A3510" t="s">
        <v>2170</v>
      </c>
      <c r="B3510" t="s">
        <v>51</v>
      </c>
      <c r="C3510" t="s">
        <v>38</v>
      </c>
      <c r="D3510" t="s">
        <v>1768</v>
      </c>
      <c r="E3510" s="103">
        <v>0.27740267018445691</v>
      </c>
      <c r="F3510" s="103">
        <v>678258</v>
      </c>
      <c r="G3510" s="103">
        <v>2</v>
      </c>
      <c r="H3510" t="s">
        <v>1078</v>
      </c>
      <c r="I3510" s="103"/>
    </row>
    <row r="3511" spans="1:9" x14ac:dyDescent="0.35">
      <c r="A3511" t="s">
        <v>1253</v>
      </c>
      <c r="B3511" t="s">
        <v>51</v>
      </c>
      <c r="C3511" t="s">
        <v>38</v>
      </c>
      <c r="D3511" t="s">
        <v>340</v>
      </c>
      <c r="E3511" s="103">
        <v>0.30961869190887925</v>
      </c>
      <c r="F3511" s="103">
        <v>678258</v>
      </c>
      <c r="G3511" s="103">
        <v>2</v>
      </c>
      <c r="H3511" t="s">
        <v>1078</v>
      </c>
      <c r="I3511" s="103"/>
    </row>
    <row r="3512" spans="1:9" x14ac:dyDescent="0.35">
      <c r="A3512" t="s">
        <v>1254</v>
      </c>
      <c r="B3512" t="s">
        <v>51</v>
      </c>
      <c r="C3512" t="s">
        <v>38</v>
      </c>
      <c r="D3512" t="s">
        <v>777</v>
      </c>
      <c r="E3512" s="103">
        <v>0.35544415179247885</v>
      </c>
      <c r="F3512" s="103">
        <v>678258</v>
      </c>
      <c r="G3512" s="103">
        <v>2</v>
      </c>
      <c r="H3512" t="s">
        <v>1078</v>
      </c>
      <c r="I3512" s="103"/>
    </row>
    <row r="3513" spans="1:9" x14ac:dyDescent="0.35">
      <c r="A3513" t="s">
        <v>1255</v>
      </c>
      <c r="B3513" t="s">
        <v>51</v>
      </c>
      <c r="C3513" t="s">
        <v>38</v>
      </c>
      <c r="D3513" t="s">
        <v>776</v>
      </c>
      <c r="E3513" s="103">
        <v>0.77290148942434311</v>
      </c>
      <c r="F3513" s="103">
        <v>678258</v>
      </c>
      <c r="G3513" s="103">
        <v>2</v>
      </c>
      <c r="H3513" t="s">
        <v>1078</v>
      </c>
      <c r="I3513" s="103"/>
    </row>
    <row r="3514" spans="1:9" x14ac:dyDescent="0.35">
      <c r="A3514" t="s">
        <v>110</v>
      </c>
      <c r="B3514" t="s">
        <v>47</v>
      </c>
      <c r="C3514" t="s">
        <v>39</v>
      </c>
      <c r="D3514" t="s">
        <v>54</v>
      </c>
      <c r="E3514" s="103">
        <v>616</v>
      </c>
      <c r="F3514" s="103">
        <v>678258</v>
      </c>
      <c r="G3514" s="103">
        <v>2</v>
      </c>
      <c r="H3514" t="s">
        <v>54</v>
      </c>
      <c r="I3514" s="103"/>
    </row>
    <row r="3515" spans="1:9" x14ac:dyDescent="0.35">
      <c r="A3515" t="s">
        <v>111</v>
      </c>
      <c r="B3515" t="s">
        <v>48</v>
      </c>
      <c r="C3515" t="s">
        <v>39</v>
      </c>
      <c r="D3515" t="s">
        <v>54</v>
      </c>
      <c r="E3515" s="103">
        <v>27241414.336000003</v>
      </c>
      <c r="F3515" s="103">
        <v>678258</v>
      </c>
      <c r="G3515" s="103">
        <v>2</v>
      </c>
      <c r="H3515" t="s">
        <v>54</v>
      </c>
      <c r="I3515" s="103"/>
    </row>
    <row r="3516" spans="1:9" x14ac:dyDescent="0.35">
      <c r="A3516" t="s">
        <v>112</v>
      </c>
      <c r="B3516" t="s">
        <v>49</v>
      </c>
      <c r="C3516" t="s">
        <v>39</v>
      </c>
      <c r="D3516" t="s">
        <v>54</v>
      </c>
      <c r="E3516" s="103">
        <v>9.0820897062769625E-4</v>
      </c>
      <c r="F3516" s="103">
        <v>678258</v>
      </c>
      <c r="G3516" s="103">
        <v>2</v>
      </c>
      <c r="H3516" t="s">
        <v>54</v>
      </c>
      <c r="I3516" s="103"/>
    </row>
    <row r="3517" spans="1:9" x14ac:dyDescent="0.35">
      <c r="A3517" t="s">
        <v>113</v>
      </c>
      <c r="B3517" t="s">
        <v>50</v>
      </c>
      <c r="C3517" t="s">
        <v>39</v>
      </c>
      <c r="D3517" t="s">
        <v>54</v>
      </c>
      <c r="E3517" s="103">
        <v>40.163793624255078</v>
      </c>
      <c r="F3517" s="103">
        <v>678258</v>
      </c>
      <c r="G3517" s="103">
        <v>2</v>
      </c>
      <c r="H3517" t="s">
        <v>54</v>
      </c>
      <c r="I3517" s="103"/>
    </row>
    <row r="3518" spans="1:9" x14ac:dyDescent="0.35">
      <c r="A3518" t="s">
        <v>1256</v>
      </c>
      <c r="B3518" t="s">
        <v>51</v>
      </c>
      <c r="C3518" t="s">
        <v>39</v>
      </c>
      <c r="D3518" t="s">
        <v>40</v>
      </c>
      <c r="E3518" s="103">
        <v>0.12034963854504585</v>
      </c>
      <c r="F3518" s="103">
        <v>678258</v>
      </c>
      <c r="G3518" s="103">
        <v>2</v>
      </c>
      <c r="H3518" t="s">
        <v>1078</v>
      </c>
      <c r="I3518" s="103"/>
    </row>
    <row r="3519" spans="1:9" x14ac:dyDescent="0.35">
      <c r="A3519" t="s">
        <v>6297</v>
      </c>
      <c r="B3519" t="s">
        <v>51</v>
      </c>
      <c r="C3519" t="s">
        <v>39</v>
      </c>
      <c r="D3519" t="s">
        <v>5070</v>
      </c>
      <c r="E3519" s="103">
        <v>0.12034963854504585</v>
      </c>
      <c r="F3519" s="103">
        <v>678258</v>
      </c>
      <c r="G3519" s="103">
        <v>2</v>
      </c>
      <c r="H3519" t="s">
        <v>1078</v>
      </c>
      <c r="I3519" s="103"/>
    </row>
    <row r="3520" spans="1:9" x14ac:dyDescent="0.35">
      <c r="A3520" t="s">
        <v>6298</v>
      </c>
      <c r="B3520" t="s">
        <v>51</v>
      </c>
      <c r="C3520" t="s">
        <v>39</v>
      </c>
      <c r="D3520" t="s">
        <v>5071</v>
      </c>
      <c r="E3520" s="103">
        <v>0.12034963854504585</v>
      </c>
      <c r="F3520" s="103">
        <v>678258</v>
      </c>
      <c r="G3520" s="103">
        <v>2</v>
      </c>
      <c r="H3520" t="s">
        <v>1078</v>
      </c>
      <c r="I3520" s="103"/>
    </row>
    <row r="3521" spans="1:9" x14ac:dyDescent="0.35">
      <c r="A3521" t="s">
        <v>6299</v>
      </c>
      <c r="B3521" t="s">
        <v>51</v>
      </c>
      <c r="C3521" t="s">
        <v>39</v>
      </c>
      <c r="D3521" t="s">
        <v>5072</v>
      </c>
      <c r="E3521" s="103">
        <v>0.12034963854504585</v>
      </c>
      <c r="F3521" s="103">
        <v>678258</v>
      </c>
      <c r="G3521" s="103">
        <v>2</v>
      </c>
      <c r="H3521" t="s">
        <v>1078</v>
      </c>
      <c r="I3521" s="103"/>
    </row>
    <row r="3522" spans="1:9" x14ac:dyDescent="0.35">
      <c r="A3522" t="s">
        <v>1257</v>
      </c>
      <c r="B3522" t="s">
        <v>51</v>
      </c>
      <c r="C3522" t="s">
        <v>39</v>
      </c>
      <c r="D3522" t="s">
        <v>42</v>
      </c>
      <c r="E3522" s="103">
        <v>0.11783538623700315</v>
      </c>
      <c r="F3522" s="103">
        <v>678258</v>
      </c>
      <c r="G3522" s="103">
        <v>2</v>
      </c>
      <c r="H3522" t="s">
        <v>1078</v>
      </c>
      <c r="I3522" s="103"/>
    </row>
    <row r="3523" spans="1:9" x14ac:dyDescent="0.35">
      <c r="A3523" t="s">
        <v>2171</v>
      </c>
      <c r="B3523" t="s">
        <v>51</v>
      </c>
      <c r="C3523" t="s">
        <v>39</v>
      </c>
      <c r="D3523" t="s">
        <v>1767</v>
      </c>
      <c r="E3523" s="103">
        <v>0.11537288048598471</v>
      </c>
      <c r="F3523" s="103">
        <v>678258</v>
      </c>
      <c r="G3523" s="103">
        <v>2</v>
      </c>
      <c r="H3523" t="s">
        <v>1078</v>
      </c>
      <c r="I3523" s="103"/>
    </row>
    <row r="3524" spans="1:9" x14ac:dyDescent="0.35">
      <c r="A3524" t="s">
        <v>2172</v>
      </c>
      <c r="B3524" t="s">
        <v>51</v>
      </c>
      <c r="C3524" t="s">
        <v>39</v>
      </c>
      <c r="D3524" t="s">
        <v>1768</v>
      </c>
      <c r="E3524" s="103">
        <v>6.3627553777404561E-2</v>
      </c>
      <c r="F3524" s="103">
        <v>678258</v>
      </c>
      <c r="G3524" s="103">
        <v>2</v>
      </c>
      <c r="H3524" t="s">
        <v>1078</v>
      </c>
      <c r="I3524" s="103"/>
    </row>
    <row r="3525" spans="1:9" x14ac:dyDescent="0.35">
      <c r="A3525" t="s">
        <v>1258</v>
      </c>
      <c r="B3525" t="s">
        <v>51</v>
      </c>
      <c r="C3525" t="s">
        <v>39</v>
      </c>
      <c r="D3525" t="s">
        <v>340</v>
      </c>
      <c r="E3525" s="103">
        <v>9.2540989719375896E-2</v>
      </c>
      <c r="F3525" s="103">
        <v>678258</v>
      </c>
      <c r="G3525" s="103">
        <v>2</v>
      </c>
      <c r="H3525" t="s">
        <v>1078</v>
      </c>
      <c r="I3525" s="103"/>
    </row>
    <row r="3526" spans="1:9" x14ac:dyDescent="0.35">
      <c r="A3526" t="s">
        <v>1259</v>
      </c>
      <c r="B3526" t="s">
        <v>51</v>
      </c>
      <c r="C3526" t="s">
        <v>39</v>
      </c>
      <c r="D3526" t="s">
        <v>777</v>
      </c>
      <c r="E3526" s="103">
        <v>7.1521610314349796E-2</v>
      </c>
      <c r="F3526" s="103">
        <v>678258</v>
      </c>
      <c r="G3526" s="103">
        <v>2</v>
      </c>
      <c r="H3526" t="s">
        <v>1078</v>
      </c>
      <c r="I3526" s="103"/>
    </row>
    <row r="3527" spans="1:9" x14ac:dyDescent="0.35">
      <c r="A3527" t="s">
        <v>1260</v>
      </c>
      <c r="B3527" t="s">
        <v>51</v>
      </c>
      <c r="C3527" t="s">
        <v>39</v>
      </c>
      <c r="D3527" t="s">
        <v>776</v>
      </c>
      <c r="E3527" s="103">
        <v>0.18897110112552351</v>
      </c>
      <c r="F3527" s="103">
        <v>678258</v>
      </c>
      <c r="G3527" s="103">
        <v>2</v>
      </c>
      <c r="H3527" t="s">
        <v>1078</v>
      </c>
      <c r="I3527" s="103"/>
    </row>
    <row r="3528" spans="1:9" x14ac:dyDescent="0.35">
      <c r="A3528" t="s">
        <v>2845</v>
      </c>
      <c r="B3528" t="s">
        <v>47</v>
      </c>
      <c r="C3528" t="s">
        <v>2588</v>
      </c>
      <c r="D3528" t="s">
        <v>54</v>
      </c>
      <c r="E3528" s="103">
        <v>250393</v>
      </c>
      <c r="F3528" s="103">
        <v>678258</v>
      </c>
      <c r="G3528" s="103">
        <v>2</v>
      </c>
      <c r="H3528" t="s">
        <v>54</v>
      </c>
      <c r="I3528" s="103"/>
    </row>
    <row r="3529" spans="1:9" x14ac:dyDescent="0.35">
      <c r="A3529" t="s">
        <v>2846</v>
      </c>
      <c r="B3529" t="s">
        <v>48</v>
      </c>
      <c r="C3529" t="s">
        <v>2588</v>
      </c>
      <c r="D3529" t="s">
        <v>54</v>
      </c>
      <c r="E3529" s="103">
        <v>1200090302.6894531</v>
      </c>
      <c r="F3529" s="103">
        <v>678258</v>
      </c>
      <c r="G3529" s="103">
        <v>2</v>
      </c>
      <c r="H3529" t="s">
        <v>54</v>
      </c>
      <c r="I3529" s="103"/>
    </row>
    <row r="3530" spans="1:9" x14ac:dyDescent="0.35">
      <c r="A3530" t="s">
        <v>2847</v>
      </c>
      <c r="B3530" t="s">
        <v>49</v>
      </c>
      <c r="C3530" t="s">
        <v>2588</v>
      </c>
      <c r="D3530" t="s">
        <v>54</v>
      </c>
      <c r="E3530" s="103">
        <v>0.3691707285428259</v>
      </c>
      <c r="F3530" s="103">
        <v>678258</v>
      </c>
      <c r="G3530" s="103">
        <v>2</v>
      </c>
      <c r="H3530" t="s">
        <v>54</v>
      </c>
      <c r="I3530" s="103"/>
    </row>
    <row r="3531" spans="1:9" x14ac:dyDescent="0.35">
      <c r="A3531" t="s">
        <v>2848</v>
      </c>
      <c r="B3531" t="s">
        <v>50</v>
      </c>
      <c r="C3531" t="s">
        <v>2588</v>
      </c>
      <c r="D3531" t="s">
        <v>54</v>
      </c>
      <c r="E3531" s="103">
        <v>1769.3713936134232</v>
      </c>
      <c r="F3531" s="103">
        <v>678258</v>
      </c>
      <c r="G3531" s="103">
        <v>2</v>
      </c>
      <c r="H3531" t="s">
        <v>54</v>
      </c>
      <c r="I3531" s="103"/>
    </row>
    <row r="3532" spans="1:9" x14ac:dyDescent="0.35">
      <c r="A3532" t="s">
        <v>2849</v>
      </c>
      <c r="B3532" t="s">
        <v>51</v>
      </c>
      <c r="C3532" t="s">
        <v>2588</v>
      </c>
      <c r="D3532" t="s">
        <v>40</v>
      </c>
      <c r="E3532" s="103">
        <v>1.5359829059947977E-2</v>
      </c>
      <c r="F3532" s="103">
        <v>678258</v>
      </c>
      <c r="G3532" s="103">
        <v>2</v>
      </c>
      <c r="H3532" t="s">
        <v>1078</v>
      </c>
      <c r="I3532" s="103"/>
    </row>
    <row r="3533" spans="1:9" x14ac:dyDescent="0.35">
      <c r="A3533" t="s">
        <v>6300</v>
      </c>
      <c r="B3533" t="s">
        <v>51</v>
      </c>
      <c r="C3533" t="s">
        <v>2588</v>
      </c>
      <c r="D3533" t="s">
        <v>5070</v>
      </c>
      <c r="E3533" s="103">
        <v>1.5374236483736529E-2</v>
      </c>
      <c r="F3533" s="103">
        <v>678258</v>
      </c>
      <c r="G3533" s="103">
        <v>2</v>
      </c>
      <c r="H3533" t="s">
        <v>1078</v>
      </c>
      <c r="I3533" s="103"/>
    </row>
    <row r="3534" spans="1:9" x14ac:dyDescent="0.35">
      <c r="A3534" t="s">
        <v>6301</v>
      </c>
      <c r="B3534" t="s">
        <v>51</v>
      </c>
      <c r="C3534" t="s">
        <v>2588</v>
      </c>
      <c r="D3534" t="s">
        <v>5071</v>
      </c>
      <c r="E3534" s="103">
        <v>1.5359829059947977E-2</v>
      </c>
      <c r="F3534" s="103">
        <v>678258</v>
      </c>
      <c r="G3534" s="103">
        <v>2</v>
      </c>
      <c r="H3534" t="s">
        <v>1078</v>
      </c>
      <c r="I3534" s="103"/>
    </row>
    <row r="3535" spans="1:9" x14ac:dyDescent="0.35">
      <c r="A3535" t="s">
        <v>6302</v>
      </c>
      <c r="B3535" t="s">
        <v>51</v>
      </c>
      <c r="C3535" t="s">
        <v>2588</v>
      </c>
      <c r="D3535" t="s">
        <v>5072</v>
      </c>
      <c r="E3535" s="103">
        <v>1.5374187433873131E-2</v>
      </c>
      <c r="F3535" s="103">
        <v>678258</v>
      </c>
      <c r="G3535" s="103">
        <v>2</v>
      </c>
      <c r="H3535" t="s">
        <v>1078</v>
      </c>
      <c r="I3535" s="103"/>
    </row>
    <row r="3536" spans="1:9" x14ac:dyDescent="0.35">
      <c r="A3536" t="s">
        <v>2850</v>
      </c>
      <c r="B3536" t="s">
        <v>51</v>
      </c>
      <c r="C3536" t="s">
        <v>2588</v>
      </c>
      <c r="D3536" t="s">
        <v>42</v>
      </c>
      <c r="E3536" s="103">
        <v>1.4484711432803951E-2</v>
      </c>
      <c r="F3536" s="103">
        <v>678258</v>
      </c>
      <c r="G3536" s="103">
        <v>2</v>
      </c>
      <c r="H3536" t="s">
        <v>1078</v>
      </c>
      <c r="I3536" s="103"/>
    </row>
    <row r="3537" spans="1:9" x14ac:dyDescent="0.35">
      <c r="A3537" t="s">
        <v>2851</v>
      </c>
      <c r="B3537" t="s">
        <v>51</v>
      </c>
      <c r="C3537" t="s">
        <v>2588</v>
      </c>
      <c r="D3537" t="s">
        <v>1767</v>
      </c>
      <c r="E3537" s="103">
        <v>1.4159470147052369E-2</v>
      </c>
      <c r="F3537" s="103">
        <v>678258</v>
      </c>
      <c r="G3537" s="103">
        <v>2</v>
      </c>
      <c r="H3537" t="s">
        <v>1078</v>
      </c>
      <c r="I3537" s="103"/>
    </row>
    <row r="3538" spans="1:9" x14ac:dyDescent="0.35">
      <c r="A3538" t="s">
        <v>2852</v>
      </c>
      <c r="B3538" t="s">
        <v>51</v>
      </c>
      <c r="C3538" t="s">
        <v>2588</v>
      </c>
      <c r="D3538" t="s">
        <v>1768</v>
      </c>
      <c r="E3538" s="103">
        <v>5.0352320801868343E-3</v>
      </c>
      <c r="F3538" s="103">
        <v>678258</v>
      </c>
      <c r="G3538" s="103">
        <v>2</v>
      </c>
      <c r="H3538" t="s">
        <v>1078</v>
      </c>
      <c r="I3538" s="103"/>
    </row>
    <row r="3539" spans="1:9" x14ac:dyDescent="0.35">
      <c r="A3539" t="s">
        <v>2853</v>
      </c>
      <c r="B3539" t="s">
        <v>51</v>
      </c>
      <c r="C3539" t="s">
        <v>2588</v>
      </c>
      <c r="D3539" t="s">
        <v>340</v>
      </c>
      <c r="E3539" s="103">
        <v>1.3394014328080642E-2</v>
      </c>
      <c r="F3539" s="103">
        <v>678258</v>
      </c>
      <c r="G3539" s="103">
        <v>2</v>
      </c>
      <c r="H3539" t="s">
        <v>1078</v>
      </c>
      <c r="I3539" s="103"/>
    </row>
    <row r="3540" spans="1:9" x14ac:dyDescent="0.35">
      <c r="A3540" t="s">
        <v>2854</v>
      </c>
      <c r="B3540" t="s">
        <v>51</v>
      </c>
      <c r="C3540" t="s">
        <v>2588</v>
      </c>
      <c r="D3540" t="s">
        <v>777</v>
      </c>
      <c r="E3540" s="103">
        <v>1.0196655664432917E-2</v>
      </c>
      <c r="F3540" s="103">
        <v>678258</v>
      </c>
      <c r="G3540" s="103">
        <v>2</v>
      </c>
      <c r="H3540" t="s">
        <v>1078</v>
      </c>
      <c r="I3540" s="103"/>
    </row>
    <row r="3541" spans="1:9" x14ac:dyDescent="0.35">
      <c r="A3541" t="s">
        <v>2855</v>
      </c>
      <c r="B3541" t="s">
        <v>51</v>
      </c>
      <c r="C3541" t="s">
        <v>2588</v>
      </c>
      <c r="D3541" t="s">
        <v>776</v>
      </c>
      <c r="E3541" s="103">
        <v>2.1995723697370899E-2</v>
      </c>
      <c r="F3541" s="103">
        <v>678258</v>
      </c>
      <c r="G3541" s="103">
        <v>2</v>
      </c>
      <c r="H3541" t="s">
        <v>1078</v>
      </c>
      <c r="I3541" s="103"/>
    </row>
    <row r="3542" spans="1:9" x14ac:dyDescent="0.35">
      <c r="A3542" t="s">
        <v>2856</v>
      </c>
      <c r="B3542" t="s">
        <v>47</v>
      </c>
      <c r="C3542" t="s">
        <v>2589</v>
      </c>
      <c r="D3542" t="s">
        <v>54</v>
      </c>
      <c r="E3542" s="103">
        <v>77370</v>
      </c>
      <c r="F3542" s="103">
        <v>678258</v>
      </c>
      <c r="G3542" s="103">
        <v>2</v>
      </c>
      <c r="H3542" t="s">
        <v>54</v>
      </c>
      <c r="I3542" s="103"/>
    </row>
    <row r="3543" spans="1:9" x14ac:dyDescent="0.35">
      <c r="A3543" t="s">
        <v>2857</v>
      </c>
      <c r="B3543" t="s">
        <v>48</v>
      </c>
      <c r="C3543" t="s">
        <v>2589</v>
      </c>
      <c r="D3543" t="s">
        <v>54</v>
      </c>
      <c r="E3543" s="103">
        <v>1147542800</v>
      </c>
      <c r="F3543" s="103">
        <v>678258</v>
      </c>
      <c r="G3543" s="103">
        <v>2</v>
      </c>
      <c r="H3543" t="s">
        <v>54</v>
      </c>
      <c r="I3543" s="103"/>
    </row>
    <row r="3544" spans="1:9" x14ac:dyDescent="0.35">
      <c r="A3544" t="s">
        <v>2858</v>
      </c>
      <c r="B3544" t="s">
        <v>49</v>
      </c>
      <c r="C3544" t="s">
        <v>2589</v>
      </c>
      <c r="D3544" t="s">
        <v>54</v>
      </c>
      <c r="E3544" s="103">
        <v>0.11407163645692348</v>
      </c>
      <c r="F3544" s="103">
        <v>678258</v>
      </c>
      <c r="G3544" s="103">
        <v>2</v>
      </c>
      <c r="H3544" t="s">
        <v>54</v>
      </c>
      <c r="I3544" s="103"/>
    </row>
    <row r="3545" spans="1:9" x14ac:dyDescent="0.35">
      <c r="A3545" t="s">
        <v>2859</v>
      </c>
      <c r="B3545" t="s">
        <v>50</v>
      </c>
      <c r="C3545" t="s">
        <v>2589</v>
      </c>
      <c r="D3545" t="s">
        <v>54</v>
      </c>
      <c r="E3545" s="103">
        <v>1691.8971836675719</v>
      </c>
      <c r="F3545" s="103">
        <v>678258</v>
      </c>
      <c r="G3545" s="103">
        <v>2</v>
      </c>
      <c r="H3545" t="s">
        <v>54</v>
      </c>
      <c r="I3545" s="103"/>
    </row>
    <row r="3546" spans="1:9" x14ac:dyDescent="0.35">
      <c r="A3546" t="s">
        <v>2860</v>
      </c>
      <c r="B3546" t="s">
        <v>51</v>
      </c>
      <c r="C3546" t="s">
        <v>2589</v>
      </c>
      <c r="D3546" t="s">
        <v>40</v>
      </c>
      <c r="E3546" s="103">
        <v>4.3840945473750705E-2</v>
      </c>
      <c r="F3546" s="103">
        <v>678258</v>
      </c>
      <c r="G3546" s="103">
        <v>2</v>
      </c>
      <c r="H3546" t="s">
        <v>1078</v>
      </c>
      <c r="I3546" s="103"/>
    </row>
    <row r="3547" spans="1:9" x14ac:dyDescent="0.35">
      <c r="A3547" t="s">
        <v>6303</v>
      </c>
      <c r="B3547" t="s">
        <v>51</v>
      </c>
      <c r="C3547" t="s">
        <v>2589</v>
      </c>
      <c r="D3547" t="s">
        <v>5070</v>
      </c>
      <c r="E3547" s="103">
        <v>4.443980048553918E-2</v>
      </c>
      <c r="F3547" s="103">
        <v>678258</v>
      </c>
      <c r="G3547" s="103">
        <v>2</v>
      </c>
      <c r="H3547" t="s">
        <v>1078</v>
      </c>
      <c r="I3547" s="103"/>
    </row>
    <row r="3548" spans="1:9" x14ac:dyDescent="0.35">
      <c r="A3548" t="s">
        <v>6304</v>
      </c>
      <c r="B3548" t="s">
        <v>51</v>
      </c>
      <c r="C3548" t="s">
        <v>2589</v>
      </c>
      <c r="D3548" t="s">
        <v>5071</v>
      </c>
      <c r="E3548" s="103">
        <v>4.3840945473750705E-2</v>
      </c>
      <c r="F3548" s="103">
        <v>678258</v>
      </c>
      <c r="G3548" s="103">
        <v>2</v>
      </c>
      <c r="H3548" t="s">
        <v>1078</v>
      </c>
      <c r="I3548" s="103"/>
    </row>
    <row r="3549" spans="1:9" x14ac:dyDescent="0.35">
      <c r="A3549" t="s">
        <v>6305</v>
      </c>
      <c r="B3549" t="s">
        <v>51</v>
      </c>
      <c r="C3549" t="s">
        <v>2589</v>
      </c>
      <c r="D3549" t="s">
        <v>5072</v>
      </c>
      <c r="E3549" s="103">
        <v>4.4419725465788554E-2</v>
      </c>
      <c r="F3549" s="103">
        <v>678258</v>
      </c>
      <c r="G3549" s="103">
        <v>2</v>
      </c>
      <c r="H3549" t="s">
        <v>1078</v>
      </c>
      <c r="I3549" s="103"/>
    </row>
    <row r="3550" spans="1:9" x14ac:dyDescent="0.35">
      <c r="A3550" t="s">
        <v>2861</v>
      </c>
      <c r="B3550" t="s">
        <v>51</v>
      </c>
      <c r="C3550" t="s">
        <v>2589</v>
      </c>
      <c r="D3550" t="s">
        <v>42</v>
      </c>
      <c r="E3550" s="103">
        <v>4.2768074193814197E-2</v>
      </c>
      <c r="F3550" s="103">
        <v>678258</v>
      </c>
      <c r="G3550" s="103">
        <v>2</v>
      </c>
      <c r="H3550" t="s">
        <v>1078</v>
      </c>
      <c r="I3550" s="103"/>
    </row>
    <row r="3551" spans="1:9" x14ac:dyDescent="0.35">
      <c r="A3551" t="s">
        <v>2862</v>
      </c>
      <c r="B3551" t="s">
        <v>51</v>
      </c>
      <c r="C3551" t="s">
        <v>2589</v>
      </c>
      <c r="D3551" t="s">
        <v>1767</v>
      </c>
      <c r="E3551" s="103">
        <v>4.0536689635941009E-2</v>
      </c>
      <c r="F3551" s="103">
        <v>678258</v>
      </c>
      <c r="G3551" s="103">
        <v>2</v>
      </c>
      <c r="H3551" t="s">
        <v>1078</v>
      </c>
      <c r="I3551" s="103"/>
    </row>
    <row r="3552" spans="1:9" x14ac:dyDescent="0.35">
      <c r="A3552" t="s">
        <v>2863</v>
      </c>
      <c r="B3552" t="s">
        <v>51</v>
      </c>
      <c r="C3552" t="s">
        <v>2589</v>
      </c>
      <c r="D3552" t="s">
        <v>1768</v>
      </c>
      <c r="E3552" s="103">
        <v>1.1574975616067124E-2</v>
      </c>
      <c r="F3552" s="103">
        <v>678258</v>
      </c>
      <c r="G3552" s="103">
        <v>2</v>
      </c>
      <c r="H3552" t="s">
        <v>1078</v>
      </c>
      <c r="I3552" s="103"/>
    </row>
    <row r="3553" spans="1:9" x14ac:dyDescent="0.35">
      <c r="A3553" t="s">
        <v>2864</v>
      </c>
      <c r="B3553" t="s">
        <v>51</v>
      </c>
      <c r="C3553" t="s">
        <v>2589</v>
      </c>
      <c r="D3553" t="s">
        <v>340</v>
      </c>
      <c r="E3553" s="103">
        <v>4.2419868343964801E-2</v>
      </c>
      <c r="F3553" s="103">
        <v>678258</v>
      </c>
      <c r="G3553" s="103">
        <v>2</v>
      </c>
      <c r="H3553" t="s">
        <v>1078</v>
      </c>
      <c r="I3553" s="103"/>
    </row>
    <row r="3554" spans="1:9" x14ac:dyDescent="0.35">
      <c r="A3554" t="s">
        <v>2865</v>
      </c>
      <c r="B3554" t="s">
        <v>51</v>
      </c>
      <c r="C3554" t="s">
        <v>2589</v>
      </c>
      <c r="D3554" t="s">
        <v>777</v>
      </c>
      <c r="E3554" s="103">
        <v>2.3523087776679732E-2</v>
      </c>
      <c r="F3554" s="103">
        <v>678258</v>
      </c>
      <c r="G3554" s="103">
        <v>2</v>
      </c>
      <c r="H3554" t="s">
        <v>1078</v>
      </c>
      <c r="I3554" s="103"/>
    </row>
    <row r="3555" spans="1:9" x14ac:dyDescent="0.35">
      <c r="A3555" t="s">
        <v>2866</v>
      </c>
      <c r="B3555" t="s">
        <v>51</v>
      </c>
      <c r="C3555" t="s">
        <v>2589</v>
      </c>
      <c r="D3555" t="s">
        <v>776</v>
      </c>
      <c r="E3555" s="103">
        <v>6.3090829646626295E-2</v>
      </c>
      <c r="F3555" s="103">
        <v>678258</v>
      </c>
      <c r="G3555" s="103">
        <v>2</v>
      </c>
      <c r="H3555" t="s">
        <v>1078</v>
      </c>
      <c r="I3555" s="103"/>
    </row>
    <row r="3556" spans="1:9" x14ac:dyDescent="0.35">
      <c r="A3556" t="s">
        <v>2834</v>
      </c>
      <c r="B3556" t="s">
        <v>47</v>
      </c>
      <c r="C3556" t="s">
        <v>2590</v>
      </c>
      <c r="D3556" t="s">
        <v>54</v>
      </c>
      <c r="E3556" s="103">
        <v>9883</v>
      </c>
      <c r="F3556" s="103">
        <v>678258</v>
      </c>
      <c r="G3556" s="103">
        <v>2</v>
      </c>
      <c r="H3556" t="s">
        <v>54</v>
      </c>
      <c r="I3556" s="103"/>
    </row>
    <row r="3557" spans="1:9" x14ac:dyDescent="0.35">
      <c r="A3557" t="s">
        <v>2835</v>
      </c>
      <c r="B3557" t="s">
        <v>48</v>
      </c>
      <c r="C3557" t="s">
        <v>2590</v>
      </c>
      <c r="D3557" t="s">
        <v>54</v>
      </c>
      <c r="E3557" s="103">
        <v>309688662</v>
      </c>
      <c r="F3557" s="103">
        <v>678258</v>
      </c>
      <c r="G3557" s="103">
        <v>2</v>
      </c>
      <c r="H3557" t="s">
        <v>54</v>
      </c>
      <c r="I3557" s="103"/>
    </row>
    <row r="3558" spans="1:9" x14ac:dyDescent="0.35">
      <c r="A3558" t="s">
        <v>2836</v>
      </c>
      <c r="B3558" t="s">
        <v>49</v>
      </c>
      <c r="C3558" t="s">
        <v>2590</v>
      </c>
      <c r="D3558" t="s">
        <v>54</v>
      </c>
      <c r="E3558" s="103">
        <v>1.4571151390768705E-2</v>
      </c>
      <c r="F3558" s="103">
        <v>678258</v>
      </c>
      <c r="G3558" s="103">
        <v>2</v>
      </c>
      <c r="H3558" t="s">
        <v>54</v>
      </c>
      <c r="I3558" s="103"/>
    </row>
    <row r="3559" spans="1:9" x14ac:dyDescent="0.35">
      <c r="A3559" t="s">
        <v>2837</v>
      </c>
      <c r="B3559" t="s">
        <v>50</v>
      </c>
      <c r="C3559" t="s">
        <v>2590</v>
      </c>
      <c r="D3559" t="s">
        <v>54</v>
      </c>
      <c r="E3559" s="103">
        <v>456.59418982157234</v>
      </c>
      <c r="F3559" s="103">
        <v>678258</v>
      </c>
      <c r="G3559" s="103">
        <v>2</v>
      </c>
      <c r="H3559" t="s">
        <v>54</v>
      </c>
      <c r="I3559" s="103"/>
    </row>
    <row r="3560" spans="1:9" x14ac:dyDescent="0.35">
      <c r="A3560" t="s">
        <v>2838</v>
      </c>
      <c r="B3560" t="s">
        <v>51</v>
      </c>
      <c r="C3560" t="s">
        <v>2590</v>
      </c>
      <c r="D3560" t="s">
        <v>40</v>
      </c>
      <c r="E3560" s="103">
        <v>9.4363453177517417E-2</v>
      </c>
      <c r="F3560" s="103">
        <v>678258</v>
      </c>
      <c r="G3560" s="103">
        <v>2</v>
      </c>
      <c r="H3560" t="s">
        <v>1078</v>
      </c>
      <c r="I3560" s="103"/>
    </row>
    <row r="3561" spans="1:9" x14ac:dyDescent="0.35">
      <c r="A3561" t="s">
        <v>6306</v>
      </c>
      <c r="B3561" t="s">
        <v>51</v>
      </c>
      <c r="C3561" t="s">
        <v>2590</v>
      </c>
      <c r="D3561" t="s">
        <v>5070</v>
      </c>
      <c r="E3561" s="103">
        <v>9.5266465937876701E-2</v>
      </c>
      <c r="F3561" s="103">
        <v>678258</v>
      </c>
      <c r="G3561" s="103">
        <v>2</v>
      </c>
      <c r="H3561" t="s">
        <v>1078</v>
      </c>
      <c r="I3561" s="103"/>
    </row>
    <row r="3562" spans="1:9" x14ac:dyDescent="0.35">
      <c r="A3562" t="s">
        <v>6307</v>
      </c>
      <c r="B3562" t="s">
        <v>51</v>
      </c>
      <c r="C3562" t="s">
        <v>2590</v>
      </c>
      <c r="D3562" t="s">
        <v>5071</v>
      </c>
      <c r="E3562" s="103">
        <v>9.4363453177517417E-2</v>
      </c>
      <c r="F3562" s="103">
        <v>678258</v>
      </c>
      <c r="G3562" s="103">
        <v>2</v>
      </c>
      <c r="H3562" t="s">
        <v>1078</v>
      </c>
      <c r="I3562" s="103"/>
    </row>
    <row r="3563" spans="1:9" x14ac:dyDescent="0.35">
      <c r="A3563" t="s">
        <v>6308</v>
      </c>
      <c r="B3563" t="s">
        <v>51</v>
      </c>
      <c r="C3563" t="s">
        <v>2590</v>
      </c>
      <c r="D3563" t="s">
        <v>5072</v>
      </c>
      <c r="E3563" s="103">
        <v>9.5266465937876701E-2</v>
      </c>
      <c r="F3563" s="103">
        <v>678258</v>
      </c>
      <c r="G3563" s="103">
        <v>2</v>
      </c>
      <c r="H3563" t="s">
        <v>1078</v>
      </c>
      <c r="I3563" s="103"/>
    </row>
    <row r="3564" spans="1:9" x14ac:dyDescent="0.35">
      <c r="A3564" t="s">
        <v>2839</v>
      </c>
      <c r="B3564" t="s">
        <v>51</v>
      </c>
      <c r="C3564" t="s">
        <v>2590</v>
      </c>
      <c r="D3564" t="s">
        <v>42</v>
      </c>
      <c r="E3564" s="103">
        <v>8.9009266642825907E-2</v>
      </c>
      <c r="F3564" s="103">
        <v>678258</v>
      </c>
      <c r="G3564" s="103">
        <v>2</v>
      </c>
      <c r="H3564" t="s">
        <v>1078</v>
      </c>
      <c r="I3564" s="103"/>
    </row>
    <row r="3565" spans="1:9" x14ac:dyDescent="0.35">
      <c r="A3565" t="s">
        <v>2840</v>
      </c>
      <c r="B3565" t="s">
        <v>51</v>
      </c>
      <c r="C3565" t="s">
        <v>2590</v>
      </c>
      <c r="D3565" t="s">
        <v>1767</v>
      </c>
      <c r="E3565" s="103">
        <v>7.9551806842515782E-2</v>
      </c>
      <c r="F3565" s="103">
        <v>678258</v>
      </c>
      <c r="G3565" s="103">
        <v>2</v>
      </c>
      <c r="H3565" t="s">
        <v>1078</v>
      </c>
      <c r="I3565" s="103"/>
    </row>
    <row r="3566" spans="1:9" x14ac:dyDescent="0.35">
      <c r="A3566" t="s">
        <v>2841</v>
      </c>
      <c r="B3566" t="s">
        <v>51</v>
      </c>
      <c r="C3566" t="s">
        <v>2590</v>
      </c>
      <c r="D3566" t="s">
        <v>1768</v>
      </c>
      <c r="E3566" s="103">
        <v>2.0297234213285886E-2</v>
      </c>
      <c r="F3566" s="103">
        <v>678258</v>
      </c>
      <c r="G3566" s="103">
        <v>2</v>
      </c>
      <c r="H3566" t="s">
        <v>1078</v>
      </c>
      <c r="I3566" s="103"/>
    </row>
    <row r="3567" spans="1:9" x14ac:dyDescent="0.35">
      <c r="A3567" t="s">
        <v>2842</v>
      </c>
      <c r="B3567" t="s">
        <v>51</v>
      </c>
      <c r="C3567" t="s">
        <v>2590</v>
      </c>
      <c r="D3567" t="s">
        <v>340</v>
      </c>
      <c r="E3567" s="103">
        <v>8.876425325855368E-2</v>
      </c>
      <c r="F3567" s="103">
        <v>678258</v>
      </c>
      <c r="G3567" s="103">
        <v>2</v>
      </c>
      <c r="H3567" t="s">
        <v>1078</v>
      </c>
      <c r="I3567" s="103"/>
    </row>
    <row r="3568" spans="1:9" x14ac:dyDescent="0.35">
      <c r="A3568" t="s">
        <v>2843</v>
      </c>
      <c r="B3568" t="s">
        <v>51</v>
      </c>
      <c r="C3568" t="s">
        <v>2590</v>
      </c>
      <c r="D3568" t="s">
        <v>777</v>
      </c>
      <c r="E3568" s="103">
        <v>6.5428007853197467E-2</v>
      </c>
      <c r="F3568" s="103">
        <v>678258</v>
      </c>
      <c r="G3568" s="103">
        <v>2</v>
      </c>
      <c r="H3568" t="s">
        <v>1078</v>
      </c>
      <c r="I3568" s="103"/>
    </row>
    <row r="3569" spans="1:9" x14ac:dyDescent="0.35">
      <c r="A3569" t="s">
        <v>2844</v>
      </c>
      <c r="B3569" t="s">
        <v>51</v>
      </c>
      <c r="C3569" t="s">
        <v>2590</v>
      </c>
      <c r="D3569" t="s">
        <v>776</v>
      </c>
      <c r="E3569" s="103">
        <v>0.14304098236620999</v>
      </c>
      <c r="F3569" s="103">
        <v>678258</v>
      </c>
      <c r="G3569" s="103">
        <v>2</v>
      </c>
      <c r="H3569" t="s">
        <v>1078</v>
      </c>
      <c r="I3569" s="103"/>
    </row>
    <row r="3570" spans="1:9" x14ac:dyDescent="0.35">
      <c r="A3570" t="s">
        <v>3687</v>
      </c>
      <c r="B3570" t="s">
        <v>47</v>
      </c>
      <c r="C3570" t="s">
        <v>3119</v>
      </c>
      <c r="D3570" t="s">
        <v>54</v>
      </c>
      <c r="E3570" s="103">
        <v>8411</v>
      </c>
      <c r="F3570" s="103">
        <v>678258</v>
      </c>
      <c r="G3570" s="103">
        <v>2</v>
      </c>
      <c r="H3570" t="s">
        <v>54</v>
      </c>
      <c r="I3570" s="103"/>
    </row>
    <row r="3571" spans="1:9" x14ac:dyDescent="0.35">
      <c r="A3571" t="s">
        <v>3688</v>
      </c>
      <c r="B3571" t="s">
        <v>48</v>
      </c>
      <c r="C3571" t="s">
        <v>3119</v>
      </c>
      <c r="D3571" t="s">
        <v>54</v>
      </c>
      <c r="E3571" s="103">
        <v>985916697.4765625</v>
      </c>
      <c r="F3571" s="103">
        <v>678258</v>
      </c>
      <c r="G3571" s="103">
        <v>2</v>
      </c>
      <c r="H3571" t="s">
        <v>54</v>
      </c>
      <c r="I3571" s="103"/>
    </row>
    <row r="3572" spans="1:9" x14ac:dyDescent="0.35">
      <c r="A3572" t="s">
        <v>3689</v>
      </c>
      <c r="B3572" t="s">
        <v>49</v>
      </c>
      <c r="C3572" t="s">
        <v>3119</v>
      </c>
      <c r="D3572" t="s">
        <v>54</v>
      </c>
      <c r="E3572" s="103">
        <v>1.2400885798619404E-2</v>
      </c>
      <c r="F3572" s="103">
        <v>678258</v>
      </c>
      <c r="G3572" s="103">
        <v>2</v>
      </c>
      <c r="H3572" t="s">
        <v>54</v>
      </c>
      <c r="I3572" s="103"/>
    </row>
    <row r="3573" spans="1:9" x14ac:dyDescent="0.35">
      <c r="A3573" t="s">
        <v>3690</v>
      </c>
      <c r="B3573" t="s">
        <v>50</v>
      </c>
      <c r="C3573" t="s">
        <v>3119</v>
      </c>
      <c r="D3573" t="s">
        <v>54</v>
      </c>
      <c r="E3573" s="103">
        <v>1453.6012807465042</v>
      </c>
      <c r="F3573" s="103">
        <v>678258</v>
      </c>
      <c r="G3573" s="103">
        <v>2</v>
      </c>
      <c r="H3573" t="s">
        <v>54</v>
      </c>
      <c r="I3573" s="103"/>
    </row>
    <row r="3574" spans="1:9" x14ac:dyDescent="0.35">
      <c r="A3574" t="s">
        <v>3691</v>
      </c>
      <c r="B3574" t="s">
        <v>51</v>
      </c>
      <c r="C3574" t="s">
        <v>3119</v>
      </c>
      <c r="D3574" t="s">
        <v>40</v>
      </c>
      <c r="E3574" s="103">
        <v>0.38555910262782445</v>
      </c>
      <c r="F3574" s="103">
        <v>678258</v>
      </c>
      <c r="G3574" s="103">
        <v>2</v>
      </c>
      <c r="H3574" t="s">
        <v>1078</v>
      </c>
      <c r="I3574" s="103"/>
    </row>
    <row r="3575" spans="1:9" x14ac:dyDescent="0.35">
      <c r="A3575" t="s">
        <v>6309</v>
      </c>
      <c r="B3575" t="s">
        <v>51</v>
      </c>
      <c r="C3575" t="s">
        <v>3119</v>
      </c>
      <c r="D3575" t="s">
        <v>5070</v>
      </c>
      <c r="E3575" s="103">
        <v>0.38848539988454456</v>
      </c>
      <c r="F3575" s="103">
        <v>678258</v>
      </c>
      <c r="G3575" s="103">
        <v>2</v>
      </c>
      <c r="H3575" t="s">
        <v>1078</v>
      </c>
      <c r="I3575" s="103"/>
    </row>
    <row r="3576" spans="1:9" x14ac:dyDescent="0.35">
      <c r="A3576" t="s">
        <v>6310</v>
      </c>
      <c r="B3576" t="s">
        <v>51</v>
      </c>
      <c r="C3576" t="s">
        <v>3119</v>
      </c>
      <c r="D3576" t="s">
        <v>5071</v>
      </c>
      <c r="E3576" s="103">
        <v>0.38555910262782445</v>
      </c>
      <c r="F3576" s="103">
        <v>678258</v>
      </c>
      <c r="G3576" s="103">
        <v>2</v>
      </c>
      <c r="H3576" t="s">
        <v>1078</v>
      </c>
      <c r="I3576" s="103"/>
    </row>
    <row r="3577" spans="1:9" x14ac:dyDescent="0.35">
      <c r="A3577" t="s">
        <v>6311</v>
      </c>
      <c r="B3577" t="s">
        <v>51</v>
      </c>
      <c r="C3577" t="s">
        <v>3119</v>
      </c>
      <c r="D3577" t="s">
        <v>5072</v>
      </c>
      <c r="E3577" s="103">
        <v>0.38848539988454456</v>
      </c>
      <c r="F3577" s="103">
        <v>678258</v>
      </c>
      <c r="G3577" s="103">
        <v>2</v>
      </c>
      <c r="H3577" t="s">
        <v>1078</v>
      </c>
      <c r="I3577" s="103"/>
    </row>
    <row r="3578" spans="1:9" x14ac:dyDescent="0.35">
      <c r="A3578" t="s">
        <v>3692</v>
      </c>
      <c r="B3578" t="s">
        <v>51</v>
      </c>
      <c r="C3578" t="s">
        <v>3119</v>
      </c>
      <c r="D3578" t="s">
        <v>42</v>
      </c>
      <c r="E3578" s="103">
        <v>0.26279133877209326</v>
      </c>
      <c r="F3578" s="103">
        <v>678258</v>
      </c>
      <c r="G3578" s="103">
        <v>2</v>
      </c>
      <c r="H3578" t="s">
        <v>1078</v>
      </c>
      <c r="I3578" s="103"/>
    </row>
    <row r="3579" spans="1:9" x14ac:dyDescent="0.35">
      <c r="A3579" t="s">
        <v>3693</v>
      </c>
      <c r="B3579" t="s">
        <v>51</v>
      </c>
      <c r="C3579" t="s">
        <v>3119</v>
      </c>
      <c r="D3579" t="s">
        <v>1767</v>
      </c>
      <c r="E3579" s="103">
        <v>0.26202726503023466</v>
      </c>
      <c r="F3579" s="103">
        <v>678258</v>
      </c>
      <c r="G3579" s="103">
        <v>2</v>
      </c>
      <c r="H3579" t="s">
        <v>1078</v>
      </c>
      <c r="I3579" s="103"/>
    </row>
    <row r="3580" spans="1:9" x14ac:dyDescent="0.35">
      <c r="A3580" t="s">
        <v>3694</v>
      </c>
      <c r="B3580" t="s">
        <v>51</v>
      </c>
      <c r="C3580" t="s">
        <v>3119</v>
      </c>
      <c r="D3580" t="s">
        <v>1768</v>
      </c>
      <c r="E3580" s="103">
        <v>6.8775981713076473E-2</v>
      </c>
      <c r="F3580" s="103">
        <v>678258</v>
      </c>
      <c r="G3580" s="103">
        <v>2</v>
      </c>
      <c r="H3580" t="s">
        <v>1078</v>
      </c>
      <c r="I3580" s="103"/>
    </row>
    <row r="3581" spans="1:9" x14ac:dyDescent="0.35">
      <c r="A3581" t="s">
        <v>3695</v>
      </c>
      <c r="B3581" t="s">
        <v>51</v>
      </c>
      <c r="C3581" t="s">
        <v>3119</v>
      </c>
      <c r="D3581" t="s">
        <v>340</v>
      </c>
      <c r="E3581" s="103">
        <v>0.32289808612748966</v>
      </c>
      <c r="F3581" s="103">
        <v>678258</v>
      </c>
      <c r="G3581" s="103">
        <v>2</v>
      </c>
      <c r="H3581" t="s">
        <v>1078</v>
      </c>
      <c r="I3581" s="103"/>
    </row>
    <row r="3582" spans="1:9" x14ac:dyDescent="0.35">
      <c r="A3582" t="s">
        <v>3696</v>
      </c>
      <c r="B3582" t="s">
        <v>51</v>
      </c>
      <c r="C3582" t="s">
        <v>3119</v>
      </c>
      <c r="D3582" t="s">
        <v>777</v>
      </c>
      <c r="E3582" s="103">
        <v>0.24584776206785949</v>
      </c>
      <c r="F3582" s="103">
        <v>678258</v>
      </c>
      <c r="G3582" s="103">
        <v>2</v>
      </c>
      <c r="H3582" t="s">
        <v>1078</v>
      </c>
      <c r="I3582" s="103"/>
    </row>
    <row r="3583" spans="1:9" x14ac:dyDescent="0.35">
      <c r="A3583" t="s">
        <v>3697</v>
      </c>
      <c r="B3583" t="s">
        <v>51</v>
      </c>
      <c r="C3583" t="s">
        <v>3119</v>
      </c>
      <c r="D3583" t="s">
        <v>776</v>
      </c>
      <c r="E3583" s="103">
        <v>0.53575865273550705</v>
      </c>
      <c r="F3583" s="103">
        <v>678258</v>
      </c>
      <c r="G3583" s="103">
        <v>2</v>
      </c>
      <c r="H3583" t="s">
        <v>1078</v>
      </c>
      <c r="I3583" s="103"/>
    </row>
    <row r="3584" spans="1:9" x14ac:dyDescent="0.35">
      <c r="A3584" t="s">
        <v>3698</v>
      </c>
      <c r="B3584" t="s">
        <v>47</v>
      </c>
      <c r="C3584" t="s">
        <v>3104</v>
      </c>
      <c r="D3584" t="s">
        <v>54</v>
      </c>
      <c r="E3584" s="103">
        <v>106411</v>
      </c>
      <c r="F3584" s="103">
        <v>678258</v>
      </c>
      <c r="G3584" s="103">
        <v>2</v>
      </c>
      <c r="H3584" t="s">
        <v>54</v>
      </c>
      <c r="I3584" s="103"/>
    </row>
    <row r="3585" spans="1:9" x14ac:dyDescent="0.35">
      <c r="A3585" t="s">
        <v>3699</v>
      </c>
      <c r="B3585" t="s">
        <v>48</v>
      </c>
      <c r="C3585" t="s">
        <v>3104</v>
      </c>
      <c r="D3585" t="s">
        <v>54</v>
      </c>
      <c r="E3585" s="103">
        <v>21790241319.765625</v>
      </c>
      <c r="F3585" s="103">
        <v>678258</v>
      </c>
      <c r="G3585" s="103">
        <v>2</v>
      </c>
      <c r="H3585" t="s">
        <v>54</v>
      </c>
      <c r="I3585" s="103"/>
    </row>
    <row r="3586" spans="1:9" x14ac:dyDescent="0.35">
      <c r="A3586" t="s">
        <v>3700</v>
      </c>
      <c r="B3586" t="s">
        <v>49</v>
      </c>
      <c r="C3586" t="s">
        <v>3104</v>
      </c>
      <c r="D3586" t="s">
        <v>54</v>
      </c>
      <c r="E3586" s="103">
        <v>0.15688867658029834</v>
      </c>
      <c r="F3586" s="103">
        <v>678258</v>
      </c>
      <c r="G3586" s="103">
        <v>2</v>
      </c>
      <c r="H3586" t="s">
        <v>54</v>
      </c>
      <c r="I3586" s="103"/>
    </row>
    <row r="3587" spans="1:9" x14ac:dyDescent="0.35">
      <c r="A3587" t="s">
        <v>3701</v>
      </c>
      <c r="B3587" t="s">
        <v>50</v>
      </c>
      <c r="C3587" t="s">
        <v>3104</v>
      </c>
      <c r="D3587" t="s">
        <v>54</v>
      </c>
      <c r="E3587" s="103">
        <v>32126.773764210116</v>
      </c>
      <c r="F3587" s="103">
        <v>678258</v>
      </c>
      <c r="G3587" s="103">
        <v>2</v>
      </c>
      <c r="H3587" t="s">
        <v>54</v>
      </c>
      <c r="I3587" s="103"/>
    </row>
    <row r="3588" spans="1:9" x14ac:dyDescent="0.35">
      <c r="A3588" t="s">
        <v>3702</v>
      </c>
      <c r="B3588" t="s">
        <v>51</v>
      </c>
      <c r="C3588" t="s">
        <v>3104</v>
      </c>
      <c r="D3588" t="s">
        <v>40</v>
      </c>
      <c r="E3588" s="103">
        <v>0.65634889008789077</v>
      </c>
      <c r="F3588" s="103">
        <v>678258</v>
      </c>
      <c r="G3588" s="103">
        <v>2</v>
      </c>
      <c r="H3588" t="s">
        <v>1078</v>
      </c>
      <c r="I3588" s="103"/>
    </row>
    <row r="3589" spans="1:9" x14ac:dyDescent="0.35">
      <c r="A3589" t="s">
        <v>6312</v>
      </c>
      <c r="B3589" t="s">
        <v>51</v>
      </c>
      <c r="C3589" t="s">
        <v>3104</v>
      </c>
      <c r="D3589" t="s">
        <v>5070</v>
      </c>
      <c r="E3589" s="103">
        <v>0.65981695946850072</v>
      </c>
      <c r="F3589" s="103">
        <v>678258</v>
      </c>
      <c r="G3589" s="103">
        <v>2</v>
      </c>
      <c r="H3589" t="s">
        <v>1078</v>
      </c>
      <c r="I3589" s="103"/>
    </row>
    <row r="3590" spans="1:9" x14ac:dyDescent="0.35">
      <c r="A3590" t="s">
        <v>6313</v>
      </c>
      <c r="B3590" t="s">
        <v>51</v>
      </c>
      <c r="C3590" t="s">
        <v>3104</v>
      </c>
      <c r="D3590" t="s">
        <v>5071</v>
      </c>
      <c r="E3590" s="103">
        <v>0.65634889008789077</v>
      </c>
      <c r="F3590" s="103">
        <v>678258</v>
      </c>
      <c r="G3590" s="103">
        <v>2</v>
      </c>
      <c r="H3590" t="s">
        <v>1078</v>
      </c>
      <c r="I3590" s="103"/>
    </row>
    <row r="3591" spans="1:9" x14ac:dyDescent="0.35">
      <c r="A3591" t="s">
        <v>6314</v>
      </c>
      <c r="B3591" t="s">
        <v>51</v>
      </c>
      <c r="C3591" t="s">
        <v>3104</v>
      </c>
      <c r="D3591" t="s">
        <v>5072</v>
      </c>
      <c r="E3591" s="103">
        <v>0.6597962439701025</v>
      </c>
      <c r="F3591" s="103">
        <v>678258</v>
      </c>
      <c r="G3591" s="103">
        <v>2</v>
      </c>
      <c r="H3591" t="s">
        <v>1078</v>
      </c>
      <c r="I3591" s="103"/>
    </row>
    <row r="3592" spans="1:9" x14ac:dyDescent="0.35">
      <c r="A3592" t="s">
        <v>3703</v>
      </c>
      <c r="B3592" t="s">
        <v>51</v>
      </c>
      <c r="C3592" t="s">
        <v>3104</v>
      </c>
      <c r="D3592" t="s">
        <v>42</v>
      </c>
      <c r="E3592" s="103">
        <v>0.6126866046022561</v>
      </c>
      <c r="F3592" s="103">
        <v>678258</v>
      </c>
      <c r="G3592" s="103">
        <v>2</v>
      </c>
      <c r="H3592" t="s">
        <v>1078</v>
      </c>
      <c r="I3592" s="103"/>
    </row>
    <row r="3593" spans="1:9" x14ac:dyDescent="0.35">
      <c r="A3593" t="s">
        <v>3704</v>
      </c>
      <c r="B3593" t="s">
        <v>51</v>
      </c>
      <c r="C3593" t="s">
        <v>3104</v>
      </c>
      <c r="D3593" t="s">
        <v>1767</v>
      </c>
      <c r="E3593" s="103">
        <v>0.60418937306850673</v>
      </c>
      <c r="F3593" s="103">
        <v>678258</v>
      </c>
      <c r="G3593" s="103">
        <v>2</v>
      </c>
      <c r="H3593" t="s">
        <v>1078</v>
      </c>
      <c r="I3593" s="103"/>
    </row>
    <row r="3594" spans="1:9" x14ac:dyDescent="0.35">
      <c r="A3594" t="s">
        <v>3705</v>
      </c>
      <c r="B3594" t="s">
        <v>51</v>
      </c>
      <c r="C3594" t="s">
        <v>3104</v>
      </c>
      <c r="D3594" t="s">
        <v>1768</v>
      </c>
      <c r="E3594" s="103">
        <v>0.14902004584644823</v>
      </c>
      <c r="F3594" s="103">
        <v>678258</v>
      </c>
      <c r="G3594" s="103">
        <v>2</v>
      </c>
      <c r="H3594" t="s">
        <v>1078</v>
      </c>
      <c r="I3594" s="103"/>
    </row>
    <row r="3595" spans="1:9" x14ac:dyDescent="0.35">
      <c r="A3595" t="s">
        <v>3706</v>
      </c>
      <c r="B3595" t="s">
        <v>51</v>
      </c>
      <c r="C3595" t="s">
        <v>3104</v>
      </c>
      <c r="D3595" t="s">
        <v>340</v>
      </c>
      <c r="E3595" s="103">
        <v>0.59579280872148455</v>
      </c>
      <c r="F3595" s="103">
        <v>678258</v>
      </c>
      <c r="G3595" s="103">
        <v>2</v>
      </c>
      <c r="H3595" t="s">
        <v>1078</v>
      </c>
      <c r="I3595" s="103"/>
    </row>
    <row r="3596" spans="1:9" x14ac:dyDescent="0.35">
      <c r="A3596" t="s">
        <v>3707</v>
      </c>
      <c r="B3596" t="s">
        <v>51</v>
      </c>
      <c r="C3596" t="s">
        <v>3104</v>
      </c>
      <c r="D3596" t="s">
        <v>777</v>
      </c>
      <c r="E3596" s="103">
        <v>0.40412359030660466</v>
      </c>
      <c r="F3596" s="103">
        <v>678258</v>
      </c>
      <c r="G3596" s="103">
        <v>2</v>
      </c>
      <c r="H3596" t="s">
        <v>1078</v>
      </c>
      <c r="I3596" s="103"/>
    </row>
    <row r="3597" spans="1:9" x14ac:dyDescent="0.35">
      <c r="A3597" t="s">
        <v>3708</v>
      </c>
      <c r="B3597" t="s">
        <v>51</v>
      </c>
      <c r="C3597" t="s">
        <v>3104</v>
      </c>
      <c r="D3597" t="s">
        <v>776</v>
      </c>
      <c r="E3597" s="103">
        <v>0.92023157314082693</v>
      </c>
      <c r="F3597" s="103">
        <v>678258</v>
      </c>
      <c r="G3597" s="103">
        <v>2</v>
      </c>
      <c r="H3597" t="s">
        <v>1078</v>
      </c>
      <c r="I3597" s="103"/>
    </row>
    <row r="3598" spans="1:9" x14ac:dyDescent="0.35">
      <c r="A3598" t="s">
        <v>3709</v>
      </c>
      <c r="B3598" t="s">
        <v>47</v>
      </c>
      <c r="C3598" t="s">
        <v>3106</v>
      </c>
      <c r="D3598" t="s">
        <v>54</v>
      </c>
      <c r="E3598" s="103">
        <v>494497</v>
      </c>
      <c r="F3598" s="103">
        <v>678258</v>
      </c>
      <c r="G3598" s="103">
        <v>2</v>
      </c>
      <c r="H3598" t="s">
        <v>54</v>
      </c>
      <c r="I3598" s="103"/>
    </row>
    <row r="3599" spans="1:9" x14ac:dyDescent="0.35">
      <c r="A3599" t="s">
        <v>3710</v>
      </c>
      <c r="B3599" t="s">
        <v>48</v>
      </c>
      <c r="C3599" t="s">
        <v>3106</v>
      </c>
      <c r="D3599" t="s">
        <v>54</v>
      </c>
      <c r="E3599" s="103">
        <v>175328275210.875</v>
      </c>
      <c r="F3599" s="103">
        <v>678258</v>
      </c>
      <c r="G3599" s="103">
        <v>2</v>
      </c>
      <c r="H3599" t="s">
        <v>54</v>
      </c>
      <c r="I3599" s="103"/>
    </row>
    <row r="3600" spans="1:9" x14ac:dyDescent="0.35">
      <c r="A3600" t="s">
        <v>3711</v>
      </c>
      <c r="B3600" t="s">
        <v>49</v>
      </c>
      <c r="C3600" t="s">
        <v>3106</v>
      </c>
      <c r="D3600" t="s">
        <v>54</v>
      </c>
      <c r="E3600" s="103">
        <v>0.72906917426701934</v>
      </c>
      <c r="F3600" s="103">
        <v>678258</v>
      </c>
      <c r="G3600" s="103">
        <v>2</v>
      </c>
      <c r="H3600" t="s">
        <v>54</v>
      </c>
      <c r="I3600" s="103"/>
    </row>
    <row r="3601" spans="1:9" x14ac:dyDescent="0.35">
      <c r="A3601" t="s">
        <v>3712</v>
      </c>
      <c r="B3601" t="s">
        <v>50</v>
      </c>
      <c r="C3601" t="s">
        <v>3106</v>
      </c>
      <c r="D3601" t="s">
        <v>54</v>
      </c>
      <c r="E3601" s="103">
        <v>258497.90966103607</v>
      </c>
      <c r="F3601" s="103">
        <v>678258</v>
      </c>
      <c r="G3601" s="103">
        <v>2</v>
      </c>
      <c r="H3601" t="s">
        <v>54</v>
      </c>
      <c r="I3601" s="103"/>
    </row>
    <row r="3602" spans="1:9" x14ac:dyDescent="0.35">
      <c r="A3602" t="s">
        <v>3713</v>
      </c>
      <c r="B3602" t="s">
        <v>51</v>
      </c>
      <c r="C3602" t="s">
        <v>3106</v>
      </c>
      <c r="D3602" t="s">
        <v>40</v>
      </c>
      <c r="E3602" s="103">
        <v>1.1254804546585335</v>
      </c>
      <c r="F3602" s="103">
        <v>678258</v>
      </c>
      <c r="G3602" s="103">
        <v>2</v>
      </c>
      <c r="H3602" t="s">
        <v>1078</v>
      </c>
      <c r="I3602" s="103"/>
    </row>
    <row r="3603" spans="1:9" x14ac:dyDescent="0.35">
      <c r="A3603" t="s">
        <v>6315</v>
      </c>
      <c r="B3603" t="s">
        <v>51</v>
      </c>
      <c r="C3603" t="s">
        <v>3106</v>
      </c>
      <c r="D3603" t="s">
        <v>5070</v>
      </c>
      <c r="E3603" s="103">
        <v>1.1280541313291441</v>
      </c>
      <c r="F3603" s="103">
        <v>678258</v>
      </c>
      <c r="G3603" s="103">
        <v>2</v>
      </c>
      <c r="H3603" t="s">
        <v>1078</v>
      </c>
      <c r="I3603" s="103"/>
    </row>
    <row r="3604" spans="1:9" x14ac:dyDescent="0.35">
      <c r="A3604" t="s">
        <v>6316</v>
      </c>
      <c r="B3604" t="s">
        <v>51</v>
      </c>
      <c r="C3604" t="s">
        <v>3106</v>
      </c>
      <c r="D3604" t="s">
        <v>5071</v>
      </c>
      <c r="E3604" s="103">
        <v>1.1254804546585335</v>
      </c>
      <c r="F3604" s="103">
        <v>678258</v>
      </c>
      <c r="G3604" s="103">
        <v>2</v>
      </c>
      <c r="H3604" t="s">
        <v>1078</v>
      </c>
      <c r="I3604" s="103"/>
    </row>
    <row r="3605" spans="1:9" x14ac:dyDescent="0.35">
      <c r="A3605" t="s">
        <v>6317</v>
      </c>
      <c r="B3605" t="s">
        <v>51</v>
      </c>
      <c r="C3605" t="s">
        <v>3106</v>
      </c>
      <c r="D3605" t="s">
        <v>5072</v>
      </c>
      <c r="E3605" s="103">
        <v>1.1279498269274209</v>
      </c>
      <c r="F3605" s="103">
        <v>678258</v>
      </c>
      <c r="G3605" s="103">
        <v>2</v>
      </c>
      <c r="H3605" t="s">
        <v>1078</v>
      </c>
      <c r="I3605" s="103"/>
    </row>
    <row r="3606" spans="1:9" x14ac:dyDescent="0.35">
      <c r="A3606" t="s">
        <v>3714</v>
      </c>
      <c r="B3606" t="s">
        <v>51</v>
      </c>
      <c r="C3606" t="s">
        <v>3106</v>
      </c>
      <c r="D3606" t="s">
        <v>42</v>
      </c>
      <c r="E3606" s="103">
        <v>1.0460843987790804</v>
      </c>
      <c r="F3606" s="103">
        <v>678258</v>
      </c>
      <c r="G3606" s="103">
        <v>2</v>
      </c>
      <c r="H3606" t="s">
        <v>1078</v>
      </c>
      <c r="I3606" s="103"/>
    </row>
    <row r="3607" spans="1:9" x14ac:dyDescent="0.35">
      <c r="A3607" t="s">
        <v>3715</v>
      </c>
      <c r="B3607" t="s">
        <v>51</v>
      </c>
      <c r="C3607" t="s">
        <v>3106</v>
      </c>
      <c r="D3607" t="s">
        <v>1767</v>
      </c>
      <c r="E3607" s="103">
        <v>1.0313931260344689</v>
      </c>
      <c r="F3607" s="103">
        <v>678258</v>
      </c>
      <c r="G3607" s="103">
        <v>2</v>
      </c>
      <c r="H3607" t="s">
        <v>1078</v>
      </c>
      <c r="I3607" s="103"/>
    </row>
    <row r="3608" spans="1:9" x14ac:dyDescent="0.35">
      <c r="A3608" t="s">
        <v>3716</v>
      </c>
      <c r="B3608" t="s">
        <v>51</v>
      </c>
      <c r="C3608" t="s">
        <v>3106</v>
      </c>
      <c r="D3608" t="s">
        <v>1768</v>
      </c>
      <c r="E3608" s="103">
        <v>0.28397385552036963</v>
      </c>
      <c r="F3608" s="103">
        <v>678258</v>
      </c>
      <c r="G3608" s="103">
        <v>2</v>
      </c>
      <c r="H3608" t="s">
        <v>1078</v>
      </c>
      <c r="I3608" s="103"/>
    </row>
    <row r="3609" spans="1:9" x14ac:dyDescent="0.35">
      <c r="A3609" t="s">
        <v>3717</v>
      </c>
      <c r="B3609" t="s">
        <v>51</v>
      </c>
      <c r="C3609" t="s">
        <v>3106</v>
      </c>
      <c r="D3609" t="s">
        <v>340</v>
      </c>
      <c r="E3609" s="103">
        <v>1.0229931356578843</v>
      </c>
      <c r="F3609" s="103">
        <v>678258</v>
      </c>
      <c r="G3609" s="103">
        <v>2</v>
      </c>
      <c r="H3609" t="s">
        <v>1078</v>
      </c>
      <c r="I3609" s="103"/>
    </row>
    <row r="3610" spans="1:9" x14ac:dyDescent="0.35">
      <c r="A3610" t="s">
        <v>3718</v>
      </c>
      <c r="B3610" t="s">
        <v>51</v>
      </c>
      <c r="C3610" t="s">
        <v>3106</v>
      </c>
      <c r="D3610" t="s">
        <v>777</v>
      </c>
      <c r="E3610" s="103">
        <v>0.71075840579391014</v>
      </c>
      <c r="F3610" s="103">
        <v>678258</v>
      </c>
      <c r="G3610" s="103">
        <v>2</v>
      </c>
      <c r="H3610" t="s">
        <v>1078</v>
      </c>
      <c r="I3610" s="103"/>
    </row>
    <row r="3611" spans="1:9" x14ac:dyDescent="0.35">
      <c r="A3611" t="s">
        <v>3719</v>
      </c>
      <c r="B3611" t="s">
        <v>51</v>
      </c>
      <c r="C3611" t="s">
        <v>3106</v>
      </c>
      <c r="D3611" t="s">
        <v>776</v>
      </c>
      <c r="E3611" s="103">
        <v>1.6001831839661891</v>
      </c>
      <c r="F3611" s="103">
        <v>678258</v>
      </c>
      <c r="G3611" s="103">
        <v>2</v>
      </c>
      <c r="H3611" t="s">
        <v>1078</v>
      </c>
      <c r="I3611" s="103"/>
    </row>
    <row r="3612" spans="1:9" x14ac:dyDescent="0.35">
      <c r="A3612" t="s">
        <v>3720</v>
      </c>
      <c r="B3612" t="s">
        <v>47</v>
      </c>
      <c r="C3612" t="s">
        <v>3108</v>
      </c>
      <c r="D3612" t="s">
        <v>54</v>
      </c>
      <c r="E3612" s="103">
        <v>123974</v>
      </c>
      <c r="F3612" s="103">
        <v>678258</v>
      </c>
      <c r="G3612" s="103">
        <v>2</v>
      </c>
      <c r="H3612" t="s">
        <v>54</v>
      </c>
      <c r="I3612" s="103"/>
    </row>
    <row r="3613" spans="1:9" x14ac:dyDescent="0.35">
      <c r="A3613" t="s">
        <v>3721</v>
      </c>
      <c r="B3613" t="s">
        <v>48</v>
      </c>
      <c r="C3613" t="s">
        <v>3108</v>
      </c>
      <c r="D3613" t="s">
        <v>54</v>
      </c>
      <c r="E3613" s="103">
        <v>52298575542.28125</v>
      </c>
      <c r="F3613" s="103">
        <v>678258</v>
      </c>
      <c r="G3613" s="103">
        <v>2</v>
      </c>
      <c r="H3613" t="s">
        <v>54</v>
      </c>
      <c r="I3613" s="103"/>
    </row>
    <row r="3614" spans="1:9" x14ac:dyDescent="0.35">
      <c r="A3614" t="s">
        <v>3722</v>
      </c>
      <c r="B3614" t="s">
        <v>49</v>
      </c>
      <c r="C3614" t="s">
        <v>3108</v>
      </c>
      <c r="D3614" t="s">
        <v>54</v>
      </c>
      <c r="E3614" s="103">
        <v>0.1827829527996721</v>
      </c>
      <c r="F3614" s="103">
        <v>678258</v>
      </c>
      <c r="G3614" s="103">
        <v>2</v>
      </c>
      <c r="H3614" t="s">
        <v>54</v>
      </c>
      <c r="I3614" s="103"/>
    </row>
    <row r="3615" spans="1:9" x14ac:dyDescent="0.35">
      <c r="A3615" t="s">
        <v>3723</v>
      </c>
      <c r="B3615" t="s">
        <v>50</v>
      </c>
      <c r="C3615" t="s">
        <v>3108</v>
      </c>
      <c r="D3615" t="s">
        <v>54</v>
      </c>
      <c r="E3615" s="103">
        <v>77107.200419724133</v>
      </c>
      <c r="F3615" s="103">
        <v>678258</v>
      </c>
      <c r="G3615" s="103">
        <v>2</v>
      </c>
      <c r="H3615" t="s">
        <v>54</v>
      </c>
      <c r="I3615" s="103"/>
    </row>
    <row r="3616" spans="1:9" x14ac:dyDescent="0.35">
      <c r="A3616" t="s">
        <v>3724</v>
      </c>
      <c r="B3616" t="s">
        <v>51</v>
      </c>
      <c r="C3616" t="s">
        <v>3108</v>
      </c>
      <c r="D3616" t="s">
        <v>40</v>
      </c>
      <c r="E3616" s="103">
        <v>1.3299142073382657</v>
      </c>
      <c r="F3616" s="103">
        <v>678258</v>
      </c>
      <c r="G3616" s="103">
        <v>2</v>
      </c>
      <c r="H3616" t="s">
        <v>1078</v>
      </c>
      <c r="I3616" s="103"/>
    </row>
    <row r="3617" spans="1:9" x14ac:dyDescent="0.35">
      <c r="A3617" t="s">
        <v>6318</v>
      </c>
      <c r="B3617" t="s">
        <v>51</v>
      </c>
      <c r="C3617" t="s">
        <v>3108</v>
      </c>
      <c r="D3617" t="s">
        <v>5070</v>
      </c>
      <c r="E3617" s="103">
        <v>1.3329816803698284</v>
      </c>
      <c r="F3617" s="103">
        <v>678258</v>
      </c>
      <c r="G3617" s="103">
        <v>2</v>
      </c>
      <c r="H3617" t="s">
        <v>1078</v>
      </c>
      <c r="I3617" s="103"/>
    </row>
    <row r="3618" spans="1:9" x14ac:dyDescent="0.35">
      <c r="A3618" t="s">
        <v>6319</v>
      </c>
      <c r="B3618" t="s">
        <v>51</v>
      </c>
      <c r="C3618" t="s">
        <v>3108</v>
      </c>
      <c r="D3618" t="s">
        <v>5071</v>
      </c>
      <c r="E3618" s="103">
        <v>1.3299142073382657</v>
      </c>
      <c r="F3618" s="103">
        <v>678258</v>
      </c>
      <c r="G3618" s="103">
        <v>2</v>
      </c>
      <c r="H3618" t="s">
        <v>1078</v>
      </c>
      <c r="I3618" s="103"/>
    </row>
    <row r="3619" spans="1:9" x14ac:dyDescent="0.35">
      <c r="A3619" t="s">
        <v>6320</v>
      </c>
      <c r="B3619" t="s">
        <v>51</v>
      </c>
      <c r="C3619" t="s">
        <v>3108</v>
      </c>
      <c r="D3619" t="s">
        <v>5072</v>
      </c>
      <c r="E3619" s="103">
        <v>1.332754806582767</v>
      </c>
      <c r="F3619" s="103">
        <v>678258</v>
      </c>
      <c r="G3619" s="103">
        <v>2</v>
      </c>
      <c r="H3619" t="s">
        <v>1078</v>
      </c>
      <c r="I3619" s="103"/>
    </row>
    <row r="3620" spans="1:9" x14ac:dyDescent="0.35">
      <c r="A3620" t="s">
        <v>3725</v>
      </c>
      <c r="B3620" t="s">
        <v>51</v>
      </c>
      <c r="C3620" t="s">
        <v>3108</v>
      </c>
      <c r="D3620" t="s">
        <v>42</v>
      </c>
      <c r="E3620" s="103">
        <v>1.2451353642781704</v>
      </c>
      <c r="F3620" s="103">
        <v>678258</v>
      </c>
      <c r="G3620" s="103">
        <v>2</v>
      </c>
      <c r="H3620" t="s">
        <v>1078</v>
      </c>
      <c r="I3620" s="103"/>
    </row>
    <row r="3621" spans="1:9" x14ac:dyDescent="0.35">
      <c r="A3621" t="s">
        <v>3726</v>
      </c>
      <c r="B3621" t="s">
        <v>51</v>
      </c>
      <c r="C3621" t="s">
        <v>3108</v>
      </c>
      <c r="D3621" t="s">
        <v>1767</v>
      </c>
      <c r="E3621" s="103">
        <v>1.2332993663595806</v>
      </c>
      <c r="F3621" s="103">
        <v>678258</v>
      </c>
      <c r="G3621" s="103">
        <v>2</v>
      </c>
      <c r="H3621" t="s">
        <v>1078</v>
      </c>
      <c r="I3621" s="103"/>
    </row>
    <row r="3622" spans="1:9" x14ac:dyDescent="0.35">
      <c r="A3622" t="s">
        <v>3727</v>
      </c>
      <c r="B3622" t="s">
        <v>51</v>
      </c>
      <c r="C3622" t="s">
        <v>3108</v>
      </c>
      <c r="D3622" t="s">
        <v>1768</v>
      </c>
      <c r="E3622" s="103">
        <v>0.29638996499627657</v>
      </c>
      <c r="F3622" s="103">
        <v>678258</v>
      </c>
      <c r="G3622" s="103">
        <v>2</v>
      </c>
      <c r="H3622" t="s">
        <v>1078</v>
      </c>
      <c r="I3622" s="103"/>
    </row>
    <row r="3623" spans="1:9" x14ac:dyDescent="0.35">
      <c r="A3623" t="s">
        <v>3728</v>
      </c>
      <c r="B3623" t="s">
        <v>51</v>
      </c>
      <c r="C3623" t="s">
        <v>3108</v>
      </c>
      <c r="D3623" t="s">
        <v>340</v>
      </c>
      <c r="E3623" s="103">
        <v>1.2110831489208771</v>
      </c>
      <c r="F3623" s="103">
        <v>678258</v>
      </c>
      <c r="G3623" s="103">
        <v>2</v>
      </c>
      <c r="H3623" t="s">
        <v>1078</v>
      </c>
      <c r="I3623" s="103"/>
    </row>
    <row r="3624" spans="1:9" x14ac:dyDescent="0.35">
      <c r="A3624" t="s">
        <v>3729</v>
      </c>
      <c r="B3624" t="s">
        <v>51</v>
      </c>
      <c r="C3624" t="s">
        <v>3108</v>
      </c>
      <c r="D3624" t="s">
        <v>777</v>
      </c>
      <c r="E3624" s="103">
        <v>0.8497450723651121</v>
      </c>
      <c r="F3624" s="103">
        <v>678258</v>
      </c>
      <c r="G3624" s="103">
        <v>2</v>
      </c>
      <c r="H3624" t="s">
        <v>1078</v>
      </c>
      <c r="I3624" s="103"/>
    </row>
    <row r="3625" spans="1:9" x14ac:dyDescent="0.35">
      <c r="A3625" t="s">
        <v>3730</v>
      </c>
      <c r="B3625" t="s">
        <v>51</v>
      </c>
      <c r="C3625" t="s">
        <v>3108</v>
      </c>
      <c r="D3625" t="s">
        <v>776</v>
      </c>
      <c r="E3625" s="103">
        <v>1.9064196820021582</v>
      </c>
      <c r="F3625" s="103">
        <v>678258</v>
      </c>
      <c r="G3625" s="103">
        <v>2</v>
      </c>
      <c r="H3625" t="s">
        <v>1078</v>
      </c>
      <c r="I3625" s="103"/>
    </row>
    <row r="3626" spans="1:9" x14ac:dyDescent="0.35">
      <c r="A3626" t="s">
        <v>94</v>
      </c>
      <c r="B3626" t="s">
        <v>47</v>
      </c>
      <c r="C3626" t="s">
        <v>58</v>
      </c>
      <c r="D3626" t="s">
        <v>54</v>
      </c>
      <c r="E3626" s="103">
        <v>0</v>
      </c>
      <c r="F3626" s="103">
        <v>678258</v>
      </c>
      <c r="G3626" s="103">
        <v>2</v>
      </c>
      <c r="H3626" t="s">
        <v>54</v>
      </c>
      <c r="I3626" s="103"/>
    </row>
    <row r="3627" spans="1:9" x14ac:dyDescent="0.35">
      <c r="A3627" t="s">
        <v>95</v>
      </c>
      <c r="B3627" t="s">
        <v>48</v>
      </c>
      <c r="C3627" t="s">
        <v>58</v>
      </c>
      <c r="D3627" t="s">
        <v>54</v>
      </c>
      <c r="E3627" s="103">
        <v>0</v>
      </c>
      <c r="F3627" s="103">
        <v>678258</v>
      </c>
      <c r="G3627" s="103">
        <v>2</v>
      </c>
      <c r="H3627" t="s">
        <v>54</v>
      </c>
      <c r="I3627" s="103"/>
    </row>
    <row r="3628" spans="1:9" x14ac:dyDescent="0.35">
      <c r="A3628" t="s">
        <v>96</v>
      </c>
      <c r="B3628" t="s">
        <v>49</v>
      </c>
      <c r="C3628" t="s">
        <v>58</v>
      </c>
      <c r="D3628" t="s">
        <v>54</v>
      </c>
      <c r="E3628" s="103">
        <v>0</v>
      </c>
      <c r="F3628" s="103">
        <v>678258</v>
      </c>
      <c r="G3628" s="103">
        <v>2</v>
      </c>
      <c r="H3628" t="s">
        <v>54</v>
      </c>
      <c r="I3628" s="103"/>
    </row>
    <row r="3629" spans="1:9" x14ac:dyDescent="0.35">
      <c r="A3629" t="s">
        <v>97</v>
      </c>
      <c r="B3629" t="s">
        <v>50</v>
      </c>
      <c r="C3629" t="s">
        <v>58</v>
      </c>
      <c r="D3629" t="s">
        <v>54</v>
      </c>
      <c r="E3629" s="103">
        <v>0</v>
      </c>
      <c r="F3629" s="103">
        <v>678258</v>
      </c>
      <c r="G3629" s="103">
        <v>2</v>
      </c>
      <c r="H3629" t="s">
        <v>54</v>
      </c>
      <c r="I3629" s="103"/>
    </row>
    <row r="3630" spans="1:9" x14ac:dyDescent="0.35">
      <c r="A3630" t="s">
        <v>3731</v>
      </c>
      <c r="B3630" t="s">
        <v>47</v>
      </c>
      <c r="C3630" t="s">
        <v>3110</v>
      </c>
      <c r="D3630" t="s">
        <v>54</v>
      </c>
      <c r="E3630" s="103">
        <v>5080</v>
      </c>
      <c r="F3630" s="103">
        <v>678258</v>
      </c>
      <c r="G3630" s="103">
        <v>2</v>
      </c>
      <c r="H3630" t="s">
        <v>54</v>
      </c>
      <c r="I3630" s="103"/>
    </row>
    <row r="3631" spans="1:9" x14ac:dyDescent="0.35">
      <c r="A3631" t="s">
        <v>3732</v>
      </c>
      <c r="B3631" t="s">
        <v>48</v>
      </c>
      <c r="C3631" t="s">
        <v>3110</v>
      </c>
      <c r="D3631" t="s">
        <v>54</v>
      </c>
      <c r="E3631" s="103">
        <v>4940060756.6875</v>
      </c>
      <c r="F3631" s="103">
        <v>678258</v>
      </c>
      <c r="G3631" s="103">
        <v>2</v>
      </c>
      <c r="H3631" t="s">
        <v>54</v>
      </c>
      <c r="I3631" s="103"/>
    </row>
    <row r="3632" spans="1:9" x14ac:dyDescent="0.35">
      <c r="A3632" t="s">
        <v>3733</v>
      </c>
      <c r="B3632" t="s">
        <v>49</v>
      </c>
      <c r="C3632" t="s">
        <v>3110</v>
      </c>
      <c r="D3632" t="s">
        <v>54</v>
      </c>
      <c r="E3632" s="103">
        <v>7.489775277254378E-3</v>
      </c>
      <c r="F3632" s="103">
        <v>678258</v>
      </c>
      <c r="G3632" s="103">
        <v>2</v>
      </c>
      <c r="H3632" t="s">
        <v>54</v>
      </c>
      <c r="I3632" s="103"/>
    </row>
    <row r="3633" spans="1:9" x14ac:dyDescent="0.35">
      <c r="A3633" t="s">
        <v>3734</v>
      </c>
      <c r="B3633" t="s">
        <v>50</v>
      </c>
      <c r="C3633" t="s">
        <v>3110</v>
      </c>
      <c r="D3633" t="s">
        <v>54</v>
      </c>
      <c r="E3633" s="103">
        <v>7283.4537251127149</v>
      </c>
      <c r="F3633" s="103">
        <v>678258</v>
      </c>
      <c r="G3633" s="103">
        <v>2</v>
      </c>
      <c r="H3633" t="s">
        <v>54</v>
      </c>
      <c r="I3633" s="103"/>
    </row>
    <row r="3634" spans="1:9" x14ac:dyDescent="0.35">
      <c r="A3634" t="s">
        <v>3735</v>
      </c>
      <c r="B3634" t="s">
        <v>51</v>
      </c>
      <c r="C3634" t="s">
        <v>3110</v>
      </c>
      <c r="D3634" t="s">
        <v>40</v>
      </c>
      <c r="E3634" s="103">
        <v>3.1450843806977042</v>
      </c>
      <c r="F3634" s="103">
        <v>678258</v>
      </c>
      <c r="G3634" s="103">
        <v>2</v>
      </c>
      <c r="H3634" t="s">
        <v>1078</v>
      </c>
      <c r="I3634" s="103"/>
    </row>
    <row r="3635" spans="1:9" x14ac:dyDescent="0.35">
      <c r="A3635" t="s">
        <v>6321</v>
      </c>
      <c r="B3635" t="s">
        <v>51</v>
      </c>
      <c r="C3635" t="s">
        <v>3110</v>
      </c>
      <c r="D3635" t="s">
        <v>5070</v>
      </c>
      <c r="E3635" s="103">
        <v>3.1679973760236511</v>
      </c>
      <c r="F3635" s="103">
        <v>678258</v>
      </c>
      <c r="G3635" s="103">
        <v>2</v>
      </c>
      <c r="H3635" t="s">
        <v>1078</v>
      </c>
      <c r="I3635" s="103"/>
    </row>
    <row r="3636" spans="1:9" x14ac:dyDescent="0.35">
      <c r="A3636" t="s">
        <v>6322</v>
      </c>
      <c r="B3636" t="s">
        <v>51</v>
      </c>
      <c r="C3636" t="s">
        <v>3110</v>
      </c>
      <c r="D3636" t="s">
        <v>5071</v>
      </c>
      <c r="E3636" s="103">
        <v>3.1450843806977042</v>
      </c>
      <c r="F3636" s="103">
        <v>678258</v>
      </c>
      <c r="G3636" s="103">
        <v>2</v>
      </c>
      <c r="H3636" t="s">
        <v>1078</v>
      </c>
      <c r="I3636" s="103"/>
    </row>
    <row r="3637" spans="1:9" x14ac:dyDescent="0.35">
      <c r="A3637" t="s">
        <v>6323</v>
      </c>
      <c r="B3637" t="s">
        <v>51</v>
      </c>
      <c r="C3637" t="s">
        <v>3110</v>
      </c>
      <c r="D3637" t="s">
        <v>5072</v>
      </c>
      <c r="E3637" s="103">
        <v>3.1679973760236511</v>
      </c>
      <c r="F3637" s="103">
        <v>678258</v>
      </c>
      <c r="G3637" s="103">
        <v>2</v>
      </c>
      <c r="H3637" t="s">
        <v>1078</v>
      </c>
      <c r="I3637" s="103"/>
    </row>
    <row r="3638" spans="1:9" x14ac:dyDescent="0.35">
      <c r="A3638" t="s">
        <v>3736</v>
      </c>
      <c r="B3638" t="s">
        <v>51</v>
      </c>
      <c r="C3638" t="s">
        <v>3110</v>
      </c>
      <c r="D3638" t="s">
        <v>42</v>
      </c>
      <c r="E3638" s="103">
        <v>2.4755328750429171</v>
      </c>
      <c r="F3638" s="103">
        <v>678258</v>
      </c>
      <c r="G3638" s="103">
        <v>2</v>
      </c>
      <c r="H3638" t="s">
        <v>1078</v>
      </c>
      <c r="I3638" s="103"/>
    </row>
    <row r="3639" spans="1:9" x14ac:dyDescent="0.35">
      <c r="A3639" t="s">
        <v>3737</v>
      </c>
      <c r="B3639" t="s">
        <v>51</v>
      </c>
      <c r="C3639" t="s">
        <v>3110</v>
      </c>
      <c r="D3639" t="s">
        <v>1767</v>
      </c>
      <c r="E3639" s="103">
        <v>2.4700073494113979</v>
      </c>
      <c r="F3639" s="103">
        <v>678258</v>
      </c>
      <c r="G3639" s="103">
        <v>2</v>
      </c>
      <c r="H3639" t="s">
        <v>1078</v>
      </c>
      <c r="I3639" s="103"/>
    </row>
    <row r="3640" spans="1:9" x14ac:dyDescent="0.35">
      <c r="A3640" t="s">
        <v>3738</v>
      </c>
      <c r="B3640" t="s">
        <v>51</v>
      </c>
      <c r="C3640" t="s">
        <v>3110</v>
      </c>
      <c r="D3640" t="s">
        <v>1768</v>
      </c>
      <c r="E3640" s="103">
        <v>0.48603801492912402</v>
      </c>
      <c r="F3640" s="103">
        <v>678258</v>
      </c>
      <c r="G3640" s="103">
        <v>2</v>
      </c>
      <c r="H3640" t="s">
        <v>1078</v>
      </c>
      <c r="I3640" s="103"/>
    </row>
    <row r="3641" spans="1:9" x14ac:dyDescent="0.35">
      <c r="A3641" t="s">
        <v>3739</v>
      </c>
      <c r="B3641" t="s">
        <v>51</v>
      </c>
      <c r="C3641" t="s">
        <v>3110</v>
      </c>
      <c r="D3641" t="s">
        <v>340</v>
      </c>
      <c r="E3641" s="103">
        <v>2.5723898985988991</v>
      </c>
      <c r="F3641" s="103">
        <v>678258</v>
      </c>
      <c r="G3641" s="103">
        <v>2</v>
      </c>
      <c r="H3641" t="s">
        <v>1078</v>
      </c>
      <c r="I3641" s="103"/>
    </row>
    <row r="3642" spans="1:9" x14ac:dyDescent="0.35">
      <c r="A3642" t="s">
        <v>3740</v>
      </c>
      <c r="B3642" t="s">
        <v>51</v>
      </c>
      <c r="C3642" t="s">
        <v>3110</v>
      </c>
      <c r="D3642" t="s">
        <v>777</v>
      </c>
      <c r="E3642" s="103">
        <v>1.930617111136294</v>
      </c>
      <c r="F3642" s="103">
        <v>678258</v>
      </c>
      <c r="G3642" s="103">
        <v>2</v>
      </c>
      <c r="H3642" t="s">
        <v>1078</v>
      </c>
      <c r="I3642" s="103"/>
    </row>
    <row r="3643" spans="1:9" x14ac:dyDescent="0.35">
      <c r="A3643" t="s">
        <v>3741</v>
      </c>
      <c r="B3643" t="s">
        <v>51</v>
      </c>
      <c r="C3643" t="s">
        <v>3110</v>
      </c>
      <c r="D3643" t="s">
        <v>776</v>
      </c>
      <c r="E3643" s="103">
        <v>4.3771988449865642</v>
      </c>
      <c r="F3643" s="103">
        <v>678258</v>
      </c>
      <c r="G3643" s="103">
        <v>2</v>
      </c>
      <c r="H3643" t="s">
        <v>1078</v>
      </c>
      <c r="I3643" s="103"/>
    </row>
    <row r="3644" spans="1:9" x14ac:dyDescent="0.35">
      <c r="A3644" t="s">
        <v>3742</v>
      </c>
      <c r="B3644" t="s">
        <v>47</v>
      </c>
      <c r="C3644" t="s">
        <v>3113</v>
      </c>
      <c r="D3644" t="s">
        <v>54</v>
      </c>
      <c r="E3644" s="103">
        <v>407741</v>
      </c>
      <c r="F3644" s="103">
        <v>678258</v>
      </c>
      <c r="G3644" s="103">
        <v>2</v>
      </c>
      <c r="H3644" t="s">
        <v>54</v>
      </c>
      <c r="I3644" s="103"/>
    </row>
    <row r="3645" spans="1:9" x14ac:dyDescent="0.35">
      <c r="A3645" t="s">
        <v>3743</v>
      </c>
      <c r="B3645" t="s">
        <v>48</v>
      </c>
      <c r="C3645" t="s">
        <v>3113</v>
      </c>
      <c r="D3645" t="s">
        <v>54</v>
      </c>
      <c r="E3645" s="103">
        <v>4147020515.1352539</v>
      </c>
      <c r="F3645" s="103">
        <v>678258</v>
      </c>
      <c r="G3645" s="103">
        <v>2</v>
      </c>
      <c r="H3645" t="s">
        <v>54</v>
      </c>
      <c r="I3645" s="103"/>
    </row>
    <row r="3646" spans="1:9" x14ac:dyDescent="0.35">
      <c r="A3646" t="s">
        <v>3744</v>
      </c>
      <c r="B3646" t="s">
        <v>49</v>
      </c>
      <c r="C3646" t="s">
        <v>3113</v>
      </c>
      <c r="D3646" t="s">
        <v>54</v>
      </c>
      <c r="E3646" s="103">
        <v>0.60115914592971997</v>
      </c>
      <c r="F3646" s="103">
        <v>678258</v>
      </c>
      <c r="G3646" s="103">
        <v>2</v>
      </c>
      <c r="H3646" t="s">
        <v>54</v>
      </c>
      <c r="I3646" s="103"/>
    </row>
    <row r="3647" spans="1:9" x14ac:dyDescent="0.35">
      <c r="A3647" t="s">
        <v>3745</v>
      </c>
      <c r="B3647" t="s">
        <v>50</v>
      </c>
      <c r="C3647" t="s">
        <v>3113</v>
      </c>
      <c r="D3647" t="s">
        <v>54</v>
      </c>
      <c r="E3647" s="103">
        <v>6114.222781206051</v>
      </c>
      <c r="F3647" s="103">
        <v>678258</v>
      </c>
      <c r="G3647" s="103">
        <v>2</v>
      </c>
      <c r="H3647" t="s">
        <v>54</v>
      </c>
      <c r="I3647" s="103"/>
    </row>
    <row r="3648" spans="1:9" x14ac:dyDescent="0.35">
      <c r="A3648" t="s">
        <v>3746</v>
      </c>
      <c r="B3648" t="s">
        <v>51</v>
      </c>
      <c r="C3648" t="s">
        <v>3113</v>
      </c>
      <c r="D3648" t="s">
        <v>40</v>
      </c>
      <c r="E3648" s="103">
        <v>3.2426540374662638E-2</v>
      </c>
      <c r="F3648" s="103">
        <v>678258</v>
      </c>
      <c r="G3648" s="103">
        <v>2</v>
      </c>
      <c r="H3648" t="s">
        <v>1078</v>
      </c>
      <c r="I3648" s="103"/>
    </row>
    <row r="3649" spans="1:9" x14ac:dyDescent="0.35">
      <c r="A3649" t="s">
        <v>6324</v>
      </c>
      <c r="B3649" t="s">
        <v>51</v>
      </c>
      <c r="C3649" t="s">
        <v>3113</v>
      </c>
      <c r="D3649" t="s">
        <v>5070</v>
      </c>
      <c r="E3649" s="103">
        <v>3.245839953739884E-2</v>
      </c>
      <c r="F3649" s="103">
        <v>678258</v>
      </c>
      <c r="G3649" s="103">
        <v>2</v>
      </c>
      <c r="H3649" t="s">
        <v>1078</v>
      </c>
      <c r="I3649" s="103"/>
    </row>
    <row r="3650" spans="1:9" x14ac:dyDescent="0.35">
      <c r="A3650" t="s">
        <v>6325</v>
      </c>
      <c r="B3650" t="s">
        <v>51</v>
      </c>
      <c r="C3650" t="s">
        <v>3113</v>
      </c>
      <c r="D3650" t="s">
        <v>5071</v>
      </c>
      <c r="E3650" s="103">
        <v>3.2426540374662638E-2</v>
      </c>
      <c r="F3650" s="103">
        <v>678258</v>
      </c>
      <c r="G3650" s="103">
        <v>2</v>
      </c>
      <c r="H3650" t="s">
        <v>1078</v>
      </c>
      <c r="I3650" s="103"/>
    </row>
    <row r="3651" spans="1:9" x14ac:dyDescent="0.35">
      <c r="A3651" t="s">
        <v>6326</v>
      </c>
      <c r="B3651" t="s">
        <v>51</v>
      </c>
      <c r="C3651" t="s">
        <v>3113</v>
      </c>
      <c r="D3651" t="s">
        <v>5072</v>
      </c>
      <c r="E3651" s="103">
        <v>3.2457196393236971E-2</v>
      </c>
      <c r="F3651" s="103">
        <v>678258</v>
      </c>
      <c r="G3651" s="103">
        <v>2</v>
      </c>
      <c r="H3651" t="s">
        <v>1078</v>
      </c>
      <c r="I3651" s="103"/>
    </row>
    <row r="3652" spans="1:9" x14ac:dyDescent="0.35">
      <c r="A3652" t="s">
        <v>3747</v>
      </c>
      <c r="B3652" t="s">
        <v>51</v>
      </c>
      <c r="C3652" t="s">
        <v>3113</v>
      </c>
      <c r="D3652" t="s">
        <v>42</v>
      </c>
      <c r="E3652" s="103">
        <v>2.9683120357498347E-2</v>
      </c>
      <c r="F3652" s="103">
        <v>678258</v>
      </c>
      <c r="G3652" s="103">
        <v>2</v>
      </c>
      <c r="H3652" t="s">
        <v>1078</v>
      </c>
      <c r="I3652" s="103"/>
    </row>
    <row r="3653" spans="1:9" x14ac:dyDescent="0.35">
      <c r="A3653" t="s">
        <v>3748</v>
      </c>
      <c r="B3653" t="s">
        <v>51</v>
      </c>
      <c r="C3653" t="s">
        <v>3113</v>
      </c>
      <c r="D3653" t="s">
        <v>1767</v>
      </c>
      <c r="E3653" s="103">
        <v>2.9336284342769827E-2</v>
      </c>
      <c r="F3653" s="103">
        <v>678258</v>
      </c>
      <c r="G3653" s="103">
        <v>2</v>
      </c>
      <c r="H3653" t="s">
        <v>1078</v>
      </c>
      <c r="I3653" s="103"/>
    </row>
    <row r="3654" spans="1:9" x14ac:dyDescent="0.35">
      <c r="A3654" t="s">
        <v>3749</v>
      </c>
      <c r="B3654" t="s">
        <v>51</v>
      </c>
      <c r="C3654" t="s">
        <v>3113</v>
      </c>
      <c r="D3654" t="s">
        <v>1768</v>
      </c>
      <c r="E3654" s="103">
        <v>8.1928274973507784E-3</v>
      </c>
      <c r="F3654" s="103">
        <v>678258</v>
      </c>
      <c r="G3654" s="103">
        <v>2</v>
      </c>
      <c r="H3654" t="s">
        <v>1078</v>
      </c>
      <c r="I3654" s="103"/>
    </row>
    <row r="3655" spans="1:9" x14ac:dyDescent="0.35">
      <c r="A3655" t="s">
        <v>3750</v>
      </c>
      <c r="B3655" t="s">
        <v>51</v>
      </c>
      <c r="C3655" t="s">
        <v>3113</v>
      </c>
      <c r="D3655" t="s">
        <v>340</v>
      </c>
      <c r="E3655" s="103">
        <v>2.9069652258045111E-2</v>
      </c>
      <c r="F3655" s="103">
        <v>678258</v>
      </c>
      <c r="G3655" s="103">
        <v>2</v>
      </c>
      <c r="H3655" t="s">
        <v>1078</v>
      </c>
      <c r="I3655" s="103"/>
    </row>
    <row r="3656" spans="1:9" x14ac:dyDescent="0.35">
      <c r="A3656" t="s">
        <v>3751</v>
      </c>
      <c r="B3656" t="s">
        <v>51</v>
      </c>
      <c r="C3656" t="s">
        <v>3113</v>
      </c>
      <c r="D3656" t="s">
        <v>777</v>
      </c>
      <c r="E3656" s="103">
        <v>2.0825563041878679E-2</v>
      </c>
      <c r="F3656" s="103">
        <v>678258</v>
      </c>
      <c r="G3656" s="103">
        <v>2</v>
      </c>
      <c r="H3656" t="s">
        <v>1078</v>
      </c>
      <c r="I3656" s="103"/>
    </row>
    <row r="3657" spans="1:9" x14ac:dyDescent="0.35">
      <c r="A3657" t="s">
        <v>3752</v>
      </c>
      <c r="B3657" t="s">
        <v>51</v>
      </c>
      <c r="C3657" t="s">
        <v>3113</v>
      </c>
      <c r="D3657" t="s">
        <v>776</v>
      </c>
      <c r="E3657" s="103">
        <v>4.6173011452505422E-2</v>
      </c>
      <c r="F3657" s="103">
        <v>678258</v>
      </c>
      <c r="G3657" s="103">
        <v>2</v>
      </c>
      <c r="H3657" t="s">
        <v>1078</v>
      </c>
      <c r="I3657" s="103"/>
    </row>
    <row r="3658" spans="1:9" x14ac:dyDescent="0.35">
      <c r="A3658" t="s">
        <v>3753</v>
      </c>
      <c r="B3658" t="s">
        <v>47</v>
      </c>
      <c r="C3658" t="s">
        <v>3115</v>
      </c>
      <c r="D3658" t="s">
        <v>54</v>
      </c>
      <c r="E3658" s="103">
        <v>515019</v>
      </c>
      <c r="F3658" s="103">
        <v>678258</v>
      </c>
      <c r="G3658" s="103">
        <v>2</v>
      </c>
      <c r="H3658" t="s">
        <v>54</v>
      </c>
      <c r="I3658" s="103"/>
    </row>
    <row r="3659" spans="1:9" x14ac:dyDescent="0.35">
      <c r="A3659" t="s">
        <v>3754</v>
      </c>
      <c r="B3659" t="s">
        <v>48</v>
      </c>
      <c r="C3659" t="s">
        <v>3115</v>
      </c>
      <c r="D3659" t="s">
        <v>54</v>
      </c>
      <c r="E3659" s="103">
        <v>5383881895.9135742</v>
      </c>
      <c r="F3659" s="103">
        <v>678258</v>
      </c>
      <c r="G3659" s="103">
        <v>2</v>
      </c>
      <c r="H3659" t="s">
        <v>54</v>
      </c>
      <c r="I3659" s="103"/>
    </row>
    <row r="3660" spans="1:9" x14ac:dyDescent="0.35">
      <c r="A3660" t="s">
        <v>3755</v>
      </c>
      <c r="B3660" t="s">
        <v>49</v>
      </c>
      <c r="C3660" t="s">
        <v>3115</v>
      </c>
      <c r="D3660" t="s">
        <v>54</v>
      </c>
      <c r="E3660" s="103">
        <v>0.75932609714887256</v>
      </c>
      <c r="F3660" s="103">
        <v>678258</v>
      </c>
      <c r="G3660" s="103">
        <v>2</v>
      </c>
      <c r="H3660" t="s">
        <v>54</v>
      </c>
      <c r="I3660" s="103"/>
    </row>
    <row r="3661" spans="1:9" x14ac:dyDescent="0.35">
      <c r="A3661" t="s">
        <v>3756</v>
      </c>
      <c r="B3661" t="s">
        <v>50</v>
      </c>
      <c r="C3661" t="s">
        <v>3115</v>
      </c>
      <c r="D3661" t="s">
        <v>54</v>
      </c>
      <c r="E3661" s="103">
        <v>7937.8081731635666</v>
      </c>
      <c r="F3661" s="103">
        <v>678258</v>
      </c>
      <c r="G3661" s="103">
        <v>2</v>
      </c>
      <c r="H3661" t="s">
        <v>54</v>
      </c>
      <c r="I3661" s="103"/>
    </row>
    <row r="3662" spans="1:9" x14ac:dyDescent="0.35">
      <c r="A3662" t="s">
        <v>3757</v>
      </c>
      <c r="B3662" t="s">
        <v>51</v>
      </c>
      <c r="C3662" t="s">
        <v>3115</v>
      </c>
      <c r="D3662" t="s">
        <v>40</v>
      </c>
      <c r="E3662" s="103">
        <v>3.3187512810623251E-2</v>
      </c>
      <c r="F3662" s="103">
        <v>678258</v>
      </c>
      <c r="G3662" s="103">
        <v>2</v>
      </c>
      <c r="H3662" t="s">
        <v>1078</v>
      </c>
      <c r="I3662" s="103"/>
    </row>
    <row r="3663" spans="1:9" x14ac:dyDescent="0.35">
      <c r="A3663" t="s">
        <v>6327</v>
      </c>
      <c r="B3663" t="s">
        <v>51</v>
      </c>
      <c r="C3663" t="s">
        <v>3115</v>
      </c>
      <c r="D3663" t="s">
        <v>5070</v>
      </c>
      <c r="E3663" s="103">
        <v>3.3266998299195785E-2</v>
      </c>
      <c r="F3663" s="103">
        <v>678258</v>
      </c>
      <c r="G3663" s="103">
        <v>2</v>
      </c>
      <c r="H3663" t="s">
        <v>1078</v>
      </c>
      <c r="I3663" s="103"/>
    </row>
    <row r="3664" spans="1:9" x14ac:dyDescent="0.35">
      <c r="A3664" t="s">
        <v>6328</v>
      </c>
      <c r="B3664" t="s">
        <v>51</v>
      </c>
      <c r="C3664" t="s">
        <v>3115</v>
      </c>
      <c r="D3664" t="s">
        <v>5071</v>
      </c>
      <c r="E3664" s="103">
        <v>3.3187512810623251E-2</v>
      </c>
      <c r="F3664" s="103">
        <v>678258</v>
      </c>
      <c r="G3664" s="103">
        <v>2</v>
      </c>
      <c r="H3664" t="s">
        <v>1078</v>
      </c>
      <c r="I3664" s="103"/>
    </row>
    <row r="3665" spans="1:9" x14ac:dyDescent="0.35">
      <c r="A3665" t="s">
        <v>6329</v>
      </c>
      <c r="B3665" t="s">
        <v>51</v>
      </c>
      <c r="C3665" t="s">
        <v>3115</v>
      </c>
      <c r="D3665" t="s">
        <v>5072</v>
      </c>
      <c r="E3665" s="103">
        <v>3.3263518737648518E-2</v>
      </c>
      <c r="F3665" s="103">
        <v>678258</v>
      </c>
      <c r="G3665" s="103">
        <v>2</v>
      </c>
      <c r="H3665" t="s">
        <v>1078</v>
      </c>
      <c r="I3665" s="103"/>
    </row>
    <row r="3666" spans="1:9" x14ac:dyDescent="0.35">
      <c r="A3666" t="s">
        <v>3758</v>
      </c>
      <c r="B3666" t="s">
        <v>51</v>
      </c>
      <c r="C3666" t="s">
        <v>3115</v>
      </c>
      <c r="D3666" t="s">
        <v>42</v>
      </c>
      <c r="E3666" s="103">
        <v>3.0820820637733594E-2</v>
      </c>
      <c r="F3666" s="103">
        <v>678258</v>
      </c>
      <c r="G3666" s="103">
        <v>2</v>
      </c>
      <c r="H3666" t="s">
        <v>1078</v>
      </c>
      <c r="I3666" s="103"/>
    </row>
    <row r="3667" spans="1:9" x14ac:dyDescent="0.35">
      <c r="A3667" t="s">
        <v>3759</v>
      </c>
      <c r="B3667" t="s">
        <v>51</v>
      </c>
      <c r="C3667" t="s">
        <v>3115</v>
      </c>
      <c r="D3667" t="s">
        <v>1767</v>
      </c>
      <c r="E3667" s="103">
        <v>3.0404988597340969E-2</v>
      </c>
      <c r="F3667" s="103">
        <v>678258</v>
      </c>
      <c r="G3667" s="103">
        <v>2</v>
      </c>
      <c r="H3667" t="s">
        <v>1078</v>
      </c>
      <c r="I3667" s="103"/>
    </row>
    <row r="3668" spans="1:9" x14ac:dyDescent="0.35">
      <c r="A3668" t="s">
        <v>3760</v>
      </c>
      <c r="B3668" t="s">
        <v>51</v>
      </c>
      <c r="C3668" t="s">
        <v>3115</v>
      </c>
      <c r="D3668" t="s">
        <v>1768</v>
      </c>
      <c r="E3668" s="103">
        <v>8.2437219314793145E-3</v>
      </c>
      <c r="F3668" s="103">
        <v>678258</v>
      </c>
      <c r="G3668" s="103">
        <v>2</v>
      </c>
      <c r="H3668" t="s">
        <v>1078</v>
      </c>
      <c r="I3668" s="103"/>
    </row>
    <row r="3669" spans="1:9" x14ac:dyDescent="0.35">
      <c r="A3669" t="s">
        <v>3761</v>
      </c>
      <c r="B3669" t="s">
        <v>51</v>
      </c>
      <c r="C3669" t="s">
        <v>3115</v>
      </c>
      <c r="D3669" t="s">
        <v>340</v>
      </c>
      <c r="E3669" s="103">
        <v>3.013952016916072E-2</v>
      </c>
      <c r="F3669" s="103">
        <v>678258</v>
      </c>
      <c r="G3669" s="103">
        <v>2</v>
      </c>
      <c r="H3669" t="s">
        <v>1078</v>
      </c>
      <c r="I3669" s="103"/>
    </row>
    <row r="3670" spans="1:9" x14ac:dyDescent="0.35">
      <c r="A3670" t="s">
        <v>3762</v>
      </c>
      <c r="B3670" t="s">
        <v>51</v>
      </c>
      <c r="C3670" t="s">
        <v>3115</v>
      </c>
      <c r="D3670" t="s">
        <v>777</v>
      </c>
      <c r="E3670" s="103">
        <v>2.1005420267503513E-2</v>
      </c>
      <c r="F3670" s="103">
        <v>678258</v>
      </c>
      <c r="G3670" s="103">
        <v>2</v>
      </c>
      <c r="H3670" t="s">
        <v>1078</v>
      </c>
      <c r="I3670" s="103"/>
    </row>
    <row r="3671" spans="1:9" x14ac:dyDescent="0.35">
      <c r="A3671" t="s">
        <v>3763</v>
      </c>
      <c r="B3671" t="s">
        <v>51</v>
      </c>
      <c r="C3671" t="s">
        <v>3115</v>
      </c>
      <c r="D3671" t="s">
        <v>776</v>
      </c>
      <c r="E3671" s="103">
        <v>4.7210235186981267E-2</v>
      </c>
      <c r="F3671" s="103">
        <v>678258</v>
      </c>
      <c r="G3671" s="103">
        <v>2</v>
      </c>
      <c r="H3671" t="s">
        <v>1078</v>
      </c>
      <c r="I3671" s="103"/>
    </row>
    <row r="3672" spans="1:9" x14ac:dyDescent="0.35">
      <c r="A3672" t="s">
        <v>114</v>
      </c>
      <c r="B3672" t="s">
        <v>49</v>
      </c>
      <c r="C3672" t="s">
        <v>40</v>
      </c>
      <c r="D3672" t="s">
        <v>54</v>
      </c>
      <c r="E3672" s="103">
        <v>1</v>
      </c>
      <c r="F3672" s="103">
        <v>678258</v>
      </c>
      <c r="G3672" s="103">
        <v>2</v>
      </c>
      <c r="H3672" t="s">
        <v>54</v>
      </c>
      <c r="I3672" s="103"/>
    </row>
    <row r="3673" spans="1:9" x14ac:dyDescent="0.35">
      <c r="A3673" t="s">
        <v>115</v>
      </c>
      <c r="B3673" t="s">
        <v>50</v>
      </c>
      <c r="C3673" t="s">
        <v>40</v>
      </c>
      <c r="D3673" t="s">
        <v>54</v>
      </c>
      <c r="E3673" s="103">
        <v>321659.470840052</v>
      </c>
      <c r="F3673" s="103">
        <v>678258</v>
      </c>
      <c r="G3673" s="103">
        <v>2</v>
      </c>
      <c r="H3673" t="s">
        <v>54</v>
      </c>
      <c r="I3673" s="103"/>
    </row>
    <row r="3674" spans="1:9" x14ac:dyDescent="0.35">
      <c r="A3674" t="s">
        <v>1261</v>
      </c>
      <c r="B3674" t="s">
        <v>51</v>
      </c>
      <c r="C3674" t="s">
        <v>40</v>
      </c>
      <c r="D3674" t="s">
        <v>40</v>
      </c>
      <c r="E3674" s="103">
        <v>1</v>
      </c>
      <c r="F3674" s="103">
        <v>678258</v>
      </c>
      <c r="G3674" s="103">
        <v>2</v>
      </c>
      <c r="H3674" t="s">
        <v>1078</v>
      </c>
      <c r="I3674" s="103"/>
    </row>
    <row r="3675" spans="1:9" x14ac:dyDescent="0.35">
      <c r="A3675" t="s">
        <v>6330</v>
      </c>
      <c r="B3675" t="s">
        <v>51</v>
      </c>
      <c r="C3675" t="s">
        <v>40</v>
      </c>
      <c r="D3675" t="s">
        <v>5070</v>
      </c>
      <c r="E3675" s="103">
        <v>1.0025522706973828</v>
      </c>
      <c r="F3675" s="103">
        <v>678258</v>
      </c>
      <c r="G3675" s="103">
        <v>2</v>
      </c>
      <c r="H3675" t="s">
        <v>1078</v>
      </c>
      <c r="I3675" s="103"/>
    </row>
    <row r="3676" spans="1:9" x14ac:dyDescent="0.35">
      <c r="A3676" t="s">
        <v>6331</v>
      </c>
      <c r="B3676" t="s">
        <v>51</v>
      </c>
      <c r="C3676" t="s">
        <v>40</v>
      </c>
      <c r="D3676" t="s">
        <v>5071</v>
      </c>
      <c r="E3676" s="103">
        <v>1</v>
      </c>
      <c r="F3676" s="103">
        <v>678258</v>
      </c>
      <c r="G3676" s="103">
        <v>2</v>
      </c>
      <c r="H3676" t="s">
        <v>1078</v>
      </c>
      <c r="I3676" s="103"/>
    </row>
    <row r="3677" spans="1:9" x14ac:dyDescent="0.35">
      <c r="A3677" t="s">
        <v>6332</v>
      </c>
      <c r="B3677" t="s">
        <v>51</v>
      </c>
      <c r="C3677" t="s">
        <v>40</v>
      </c>
      <c r="D3677" t="s">
        <v>5072</v>
      </c>
      <c r="E3677" s="103">
        <v>1.0024908155707444</v>
      </c>
      <c r="F3677" s="103">
        <v>678258</v>
      </c>
      <c r="G3677" s="103">
        <v>2</v>
      </c>
      <c r="H3677" t="s">
        <v>1078</v>
      </c>
      <c r="I3677" s="103"/>
    </row>
    <row r="3678" spans="1:9" x14ac:dyDescent="0.35">
      <c r="A3678" t="s">
        <v>1262</v>
      </c>
      <c r="B3678" t="s">
        <v>51</v>
      </c>
      <c r="C3678" t="s">
        <v>40</v>
      </c>
      <c r="D3678" t="s">
        <v>42</v>
      </c>
      <c r="E3678" s="103">
        <v>0.95794407971086593</v>
      </c>
      <c r="F3678" s="103">
        <v>678258</v>
      </c>
      <c r="G3678" s="103">
        <v>2</v>
      </c>
      <c r="H3678" t="s">
        <v>1078</v>
      </c>
      <c r="I3678" s="103"/>
    </row>
    <row r="3679" spans="1:9" x14ac:dyDescent="0.35">
      <c r="A3679" t="s">
        <v>2173</v>
      </c>
      <c r="B3679" t="s">
        <v>51</v>
      </c>
      <c r="C3679" t="s">
        <v>40</v>
      </c>
      <c r="D3679" t="s">
        <v>1767</v>
      </c>
      <c r="E3679" s="103">
        <v>0.94738679518910407</v>
      </c>
      <c r="F3679" s="103">
        <v>678258</v>
      </c>
      <c r="G3679" s="103">
        <v>2</v>
      </c>
      <c r="H3679" t="s">
        <v>1078</v>
      </c>
      <c r="I3679" s="103"/>
    </row>
    <row r="3680" spans="1:9" x14ac:dyDescent="0.35">
      <c r="A3680" t="s">
        <v>2174</v>
      </c>
      <c r="B3680" t="s">
        <v>51</v>
      </c>
      <c r="C3680" t="s">
        <v>40</v>
      </c>
      <c r="D3680" t="s">
        <v>1768</v>
      </c>
      <c r="E3680" s="103">
        <v>0.34981563378124841</v>
      </c>
      <c r="F3680" s="103">
        <v>678258</v>
      </c>
      <c r="G3680" s="103">
        <v>2</v>
      </c>
      <c r="H3680" t="s">
        <v>1078</v>
      </c>
      <c r="I3680" s="103"/>
    </row>
    <row r="3681" spans="1:9" x14ac:dyDescent="0.35">
      <c r="A3681" t="s">
        <v>1263</v>
      </c>
      <c r="B3681" t="s">
        <v>51</v>
      </c>
      <c r="C3681" t="s">
        <v>40</v>
      </c>
      <c r="D3681" t="s">
        <v>340</v>
      </c>
      <c r="E3681" s="103">
        <v>0.91122425495688586</v>
      </c>
      <c r="F3681" s="103">
        <v>678258</v>
      </c>
      <c r="G3681" s="103">
        <v>2</v>
      </c>
      <c r="H3681" t="s">
        <v>1078</v>
      </c>
      <c r="I3681" s="103"/>
    </row>
    <row r="3682" spans="1:9" x14ac:dyDescent="0.35">
      <c r="A3682" t="s">
        <v>1264</v>
      </c>
      <c r="B3682" t="s">
        <v>51</v>
      </c>
      <c r="C3682" t="s">
        <v>40</v>
      </c>
      <c r="D3682" t="s">
        <v>777</v>
      </c>
      <c r="E3682" s="103">
        <v>0.6478664941382769</v>
      </c>
      <c r="F3682" s="103">
        <v>678258</v>
      </c>
      <c r="G3682" s="103">
        <v>2</v>
      </c>
      <c r="H3682" t="s">
        <v>1078</v>
      </c>
      <c r="I3682" s="103"/>
    </row>
    <row r="3683" spans="1:9" x14ac:dyDescent="0.35">
      <c r="A3683" t="s">
        <v>499</v>
      </c>
      <c r="B3683" t="s">
        <v>44</v>
      </c>
      <c r="C3683" t="s">
        <v>40</v>
      </c>
      <c r="D3683" t="s">
        <v>777</v>
      </c>
      <c r="E3683" s="103">
        <v>1</v>
      </c>
      <c r="F3683" s="103">
        <v>678258</v>
      </c>
      <c r="G3683" s="103">
        <v>2</v>
      </c>
      <c r="H3683" t="s">
        <v>54</v>
      </c>
      <c r="I3683" s="103"/>
    </row>
    <row r="3684" spans="1:9" x14ac:dyDescent="0.35">
      <c r="A3684" t="s">
        <v>500</v>
      </c>
      <c r="B3684" t="s">
        <v>45</v>
      </c>
      <c r="C3684" t="s">
        <v>40</v>
      </c>
      <c r="D3684" t="s">
        <v>777</v>
      </c>
      <c r="E3684" s="103">
        <v>0.35213350560422363</v>
      </c>
      <c r="F3684" s="103">
        <v>678258</v>
      </c>
      <c r="G3684" s="103">
        <v>2</v>
      </c>
      <c r="H3684" t="s">
        <v>54</v>
      </c>
      <c r="I3684" s="103"/>
    </row>
    <row r="3685" spans="1:9" x14ac:dyDescent="0.35">
      <c r="A3685" t="s">
        <v>501</v>
      </c>
      <c r="B3685" t="s">
        <v>46</v>
      </c>
      <c r="C3685" t="s">
        <v>40</v>
      </c>
      <c r="D3685" t="s">
        <v>777</v>
      </c>
      <c r="E3685" s="103">
        <v>0.13921267563706319</v>
      </c>
      <c r="F3685" s="103">
        <v>678258</v>
      </c>
      <c r="G3685" s="103">
        <v>2</v>
      </c>
      <c r="H3685" t="s">
        <v>54</v>
      </c>
      <c r="I3685" s="103"/>
    </row>
    <row r="3686" spans="1:9" x14ac:dyDescent="0.35">
      <c r="A3686" t="s">
        <v>1265</v>
      </c>
      <c r="B3686" t="s">
        <v>51</v>
      </c>
      <c r="C3686" t="s">
        <v>40</v>
      </c>
      <c r="D3686" t="s">
        <v>776</v>
      </c>
      <c r="E3686" s="103">
        <v>1.4535986050603495</v>
      </c>
      <c r="F3686" s="103">
        <v>678258</v>
      </c>
      <c r="G3686" s="103">
        <v>2</v>
      </c>
      <c r="H3686" t="s">
        <v>1078</v>
      </c>
      <c r="I3686" s="103"/>
    </row>
    <row r="3687" spans="1:9" x14ac:dyDescent="0.35">
      <c r="A3687" t="s">
        <v>503</v>
      </c>
      <c r="B3687" t="s">
        <v>44</v>
      </c>
      <c r="C3687" t="s">
        <v>40</v>
      </c>
      <c r="D3687" t="s">
        <v>776</v>
      </c>
      <c r="E3687" s="103">
        <v>0</v>
      </c>
      <c r="F3687" s="103">
        <v>678258</v>
      </c>
      <c r="G3687" s="103">
        <v>2</v>
      </c>
      <c r="H3687" t="s">
        <v>54</v>
      </c>
      <c r="I3687" s="103"/>
    </row>
    <row r="3688" spans="1:9" x14ac:dyDescent="0.35">
      <c r="A3688" t="s">
        <v>504</v>
      </c>
      <c r="B3688" t="s">
        <v>45</v>
      </c>
      <c r="C3688" t="s">
        <v>40</v>
      </c>
      <c r="D3688" t="s">
        <v>776</v>
      </c>
      <c r="E3688" s="103">
        <v>0</v>
      </c>
      <c r="F3688" s="103">
        <v>678258</v>
      </c>
      <c r="G3688" s="103">
        <v>2</v>
      </c>
      <c r="H3688" t="s">
        <v>54</v>
      </c>
      <c r="I3688" s="103"/>
    </row>
    <row r="3689" spans="1:9" x14ac:dyDescent="0.35">
      <c r="A3689" t="s">
        <v>505</v>
      </c>
      <c r="B3689" t="s">
        <v>46</v>
      </c>
      <c r="C3689" t="s">
        <v>40</v>
      </c>
      <c r="D3689" t="s">
        <v>776</v>
      </c>
      <c r="E3689" s="103">
        <v>0</v>
      </c>
      <c r="F3689" s="103">
        <v>678258</v>
      </c>
      <c r="G3689" s="103">
        <v>2</v>
      </c>
      <c r="H3689" t="s">
        <v>54</v>
      </c>
      <c r="I3689" s="103"/>
    </row>
    <row r="3690" spans="1:9" x14ac:dyDescent="0.35">
      <c r="A3690" t="s">
        <v>6333</v>
      </c>
      <c r="B3690" t="s">
        <v>49</v>
      </c>
      <c r="C3690" t="s">
        <v>5070</v>
      </c>
      <c r="D3690" t="s">
        <v>54</v>
      </c>
      <c r="E3690" s="103">
        <v>1</v>
      </c>
      <c r="F3690" s="103">
        <v>678258</v>
      </c>
      <c r="G3690" s="103">
        <v>2</v>
      </c>
      <c r="H3690" t="s">
        <v>54</v>
      </c>
      <c r="I3690" s="103"/>
    </row>
    <row r="3691" spans="1:9" x14ac:dyDescent="0.35">
      <c r="A3691" t="s">
        <v>6334</v>
      </c>
      <c r="B3691" t="s">
        <v>50</v>
      </c>
      <c r="C3691" t="s">
        <v>5070</v>
      </c>
      <c r="D3691" t="s">
        <v>54</v>
      </c>
      <c r="E3691" s="103">
        <v>320862.45150422363</v>
      </c>
      <c r="F3691" s="103">
        <v>678258</v>
      </c>
      <c r="G3691" s="103">
        <v>2</v>
      </c>
      <c r="H3691" t="s">
        <v>54</v>
      </c>
      <c r="I3691" s="103"/>
    </row>
    <row r="3692" spans="1:9" x14ac:dyDescent="0.35">
      <c r="A3692" t="s">
        <v>6335</v>
      </c>
      <c r="B3692" t="s">
        <v>51</v>
      </c>
      <c r="C3692" t="s">
        <v>5070</v>
      </c>
      <c r="D3692" t="s">
        <v>40</v>
      </c>
      <c r="E3692" s="103">
        <v>0.99761529820940675</v>
      </c>
      <c r="F3692" s="103">
        <v>678258</v>
      </c>
      <c r="G3692" s="103">
        <v>2</v>
      </c>
      <c r="H3692" t="s">
        <v>1078</v>
      </c>
      <c r="I3692" s="103"/>
    </row>
    <row r="3693" spans="1:9" x14ac:dyDescent="0.35">
      <c r="A3693" t="s">
        <v>6336</v>
      </c>
      <c r="B3693" t="s">
        <v>51</v>
      </c>
      <c r="C3693" t="s">
        <v>5070</v>
      </c>
      <c r="D3693" t="s">
        <v>5070</v>
      </c>
      <c r="E3693" s="103">
        <v>1</v>
      </c>
      <c r="F3693" s="103">
        <v>678258</v>
      </c>
      <c r="G3693" s="103">
        <v>2</v>
      </c>
      <c r="H3693" t="s">
        <v>1078</v>
      </c>
      <c r="I3693" s="103"/>
    </row>
    <row r="3694" spans="1:9" x14ac:dyDescent="0.35">
      <c r="A3694" t="s">
        <v>6337</v>
      </c>
      <c r="B3694" t="s">
        <v>51</v>
      </c>
      <c r="C3694" t="s">
        <v>5070</v>
      </c>
      <c r="D3694" t="s">
        <v>5071</v>
      </c>
      <c r="E3694" s="103">
        <v>0.99761529820940675</v>
      </c>
      <c r="F3694" s="103">
        <v>678258</v>
      </c>
      <c r="G3694" s="103">
        <v>2</v>
      </c>
      <c r="H3694" t="s">
        <v>1078</v>
      </c>
      <c r="I3694" s="103"/>
    </row>
    <row r="3695" spans="1:9" x14ac:dyDescent="0.35">
      <c r="A3695" t="s">
        <v>6338</v>
      </c>
      <c r="B3695" t="s">
        <v>51</v>
      </c>
      <c r="C3695" t="s">
        <v>5070</v>
      </c>
      <c r="D3695" t="s">
        <v>5072</v>
      </c>
      <c r="E3695" s="103">
        <v>0.99993890945533848</v>
      </c>
      <c r="F3695" s="103">
        <v>678258</v>
      </c>
      <c r="G3695" s="103">
        <v>2</v>
      </c>
      <c r="H3695" t="s">
        <v>1078</v>
      </c>
      <c r="I3695" s="103"/>
    </row>
    <row r="3696" spans="1:9" x14ac:dyDescent="0.35">
      <c r="A3696" t="s">
        <v>6339</v>
      </c>
      <c r="B3696" t="s">
        <v>51</v>
      </c>
      <c r="C3696" t="s">
        <v>5070</v>
      </c>
      <c r="D3696" t="s">
        <v>42</v>
      </c>
      <c r="E3696" s="103">
        <v>0.9554938218906025</v>
      </c>
      <c r="F3696" s="103">
        <v>678258</v>
      </c>
      <c r="G3696" s="103">
        <v>2</v>
      </c>
      <c r="H3696" t="s">
        <v>1078</v>
      </c>
      <c r="I3696" s="103"/>
    </row>
    <row r="3697" spans="1:9" x14ac:dyDescent="0.35">
      <c r="A3697" t="s">
        <v>6340</v>
      </c>
      <c r="B3697" t="s">
        <v>51</v>
      </c>
      <c r="C3697" t="s">
        <v>5070</v>
      </c>
      <c r="D3697" t="s">
        <v>1767</v>
      </c>
      <c r="E3697" s="103">
        <v>0.94501704299031219</v>
      </c>
      <c r="F3697" s="103">
        <v>678258</v>
      </c>
      <c r="G3697" s="103">
        <v>2</v>
      </c>
      <c r="H3697" t="s">
        <v>1078</v>
      </c>
      <c r="I3697" s="103"/>
    </row>
    <row r="3698" spans="1:9" x14ac:dyDescent="0.35">
      <c r="A3698" t="s">
        <v>6341</v>
      </c>
      <c r="B3698" t="s">
        <v>51</v>
      </c>
      <c r="C3698" t="s">
        <v>5070</v>
      </c>
      <c r="D3698" t="s">
        <v>1768</v>
      </c>
      <c r="E3698" s="103">
        <v>0.34923091561590186</v>
      </c>
      <c r="F3698" s="103">
        <v>678258</v>
      </c>
      <c r="G3698" s="103">
        <v>2</v>
      </c>
      <c r="H3698" t="s">
        <v>1078</v>
      </c>
      <c r="I3698" s="103"/>
    </row>
    <row r="3699" spans="1:9" x14ac:dyDescent="0.35">
      <c r="A3699" t="s">
        <v>6342</v>
      </c>
      <c r="B3699" t="s">
        <v>51</v>
      </c>
      <c r="C3699" t="s">
        <v>5070</v>
      </c>
      <c r="D3699" t="s">
        <v>340</v>
      </c>
      <c r="E3699" s="103">
        <v>0.90885534379965316</v>
      </c>
      <c r="F3699" s="103">
        <v>678258</v>
      </c>
      <c r="G3699" s="103">
        <v>2</v>
      </c>
      <c r="H3699" t="s">
        <v>1078</v>
      </c>
      <c r="I3699" s="103"/>
    </row>
    <row r="3700" spans="1:9" x14ac:dyDescent="0.35">
      <c r="A3700" t="s">
        <v>6343</v>
      </c>
      <c r="B3700" t="s">
        <v>51</v>
      </c>
      <c r="C3700" t="s">
        <v>5070</v>
      </c>
      <c r="D3700" t="s">
        <v>777</v>
      </c>
      <c r="E3700" s="103">
        <v>0.64645365402397781</v>
      </c>
      <c r="F3700" s="103">
        <v>678258</v>
      </c>
      <c r="G3700" s="103">
        <v>2</v>
      </c>
      <c r="H3700" t="s">
        <v>1078</v>
      </c>
      <c r="I3700" s="103"/>
    </row>
    <row r="3701" spans="1:9" x14ac:dyDescent="0.35">
      <c r="A3701" t="s">
        <v>6344</v>
      </c>
      <c r="B3701" t="s">
        <v>44</v>
      </c>
      <c r="C3701" t="s">
        <v>5070</v>
      </c>
      <c r="D3701" t="s">
        <v>777</v>
      </c>
      <c r="E3701" s="103">
        <v>1</v>
      </c>
      <c r="F3701" s="103">
        <v>678258</v>
      </c>
      <c r="G3701" s="103">
        <v>2</v>
      </c>
      <c r="H3701" t="s">
        <v>54</v>
      </c>
      <c r="I3701" s="103"/>
    </row>
    <row r="3702" spans="1:9" x14ac:dyDescent="0.35">
      <c r="A3702" t="s">
        <v>6345</v>
      </c>
      <c r="B3702" t="s">
        <v>45</v>
      </c>
      <c r="C3702" t="s">
        <v>5070</v>
      </c>
      <c r="D3702" t="s">
        <v>777</v>
      </c>
      <c r="E3702" s="103">
        <v>0.35354634593128553</v>
      </c>
      <c r="F3702" s="103">
        <v>678258</v>
      </c>
      <c r="G3702" s="103">
        <v>2</v>
      </c>
      <c r="H3702" t="s">
        <v>54</v>
      </c>
      <c r="I3702" s="103"/>
    </row>
    <row r="3703" spans="1:9" x14ac:dyDescent="0.35">
      <c r="A3703" t="s">
        <v>6346</v>
      </c>
      <c r="B3703" t="s">
        <v>46</v>
      </c>
      <c r="C3703" t="s">
        <v>5070</v>
      </c>
      <c r="D3703" t="s">
        <v>777</v>
      </c>
      <c r="E3703" s="103">
        <v>0.14036427168535084</v>
      </c>
      <c r="F3703" s="103">
        <v>678258</v>
      </c>
      <c r="G3703" s="103">
        <v>2</v>
      </c>
      <c r="H3703" t="s">
        <v>54</v>
      </c>
      <c r="I3703" s="103"/>
    </row>
    <row r="3704" spans="1:9" x14ac:dyDescent="0.35">
      <c r="A3704" t="s">
        <v>6347</v>
      </c>
      <c r="B3704" t="s">
        <v>51</v>
      </c>
      <c r="C3704" t="s">
        <v>5070</v>
      </c>
      <c r="D3704" t="s">
        <v>776</v>
      </c>
      <c r="E3704" s="103">
        <v>1.450116098783321</v>
      </c>
      <c r="F3704" s="103">
        <v>678258</v>
      </c>
      <c r="G3704" s="103">
        <v>2</v>
      </c>
      <c r="H3704" t="s">
        <v>1078</v>
      </c>
      <c r="I3704" s="103"/>
    </row>
    <row r="3705" spans="1:9" x14ac:dyDescent="0.35">
      <c r="A3705" t="s">
        <v>6348</v>
      </c>
      <c r="B3705" t="s">
        <v>44</v>
      </c>
      <c r="C3705" t="s">
        <v>5070</v>
      </c>
      <c r="D3705" t="s">
        <v>776</v>
      </c>
      <c r="E3705" s="103">
        <v>0</v>
      </c>
      <c r="F3705" s="103">
        <v>678258</v>
      </c>
      <c r="G3705" s="103">
        <v>2</v>
      </c>
      <c r="H3705" t="s">
        <v>54</v>
      </c>
      <c r="I3705" s="103"/>
    </row>
    <row r="3706" spans="1:9" x14ac:dyDescent="0.35">
      <c r="A3706" t="s">
        <v>6349</v>
      </c>
      <c r="B3706" t="s">
        <v>45</v>
      </c>
      <c r="C3706" t="s">
        <v>5070</v>
      </c>
      <c r="D3706" t="s">
        <v>776</v>
      </c>
      <c r="E3706" s="103">
        <v>0</v>
      </c>
      <c r="F3706" s="103">
        <v>678258</v>
      </c>
      <c r="G3706" s="103">
        <v>2</v>
      </c>
      <c r="H3706" t="s">
        <v>54</v>
      </c>
      <c r="I3706" s="103"/>
    </row>
    <row r="3707" spans="1:9" x14ac:dyDescent="0.35">
      <c r="A3707" t="s">
        <v>6350</v>
      </c>
      <c r="B3707" t="s">
        <v>46</v>
      </c>
      <c r="C3707" t="s">
        <v>5070</v>
      </c>
      <c r="D3707" t="s">
        <v>776</v>
      </c>
      <c r="E3707" s="103">
        <v>0</v>
      </c>
      <c r="F3707" s="103">
        <v>678258</v>
      </c>
      <c r="G3707" s="103">
        <v>2</v>
      </c>
      <c r="H3707" t="s">
        <v>54</v>
      </c>
      <c r="I3707" s="103"/>
    </row>
    <row r="3708" spans="1:9" x14ac:dyDescent="0.35">
      <c r="A3708" t="s">
        <v>6351</v>
      </c>
      <c r="B3708" t="s">
        <v>49</v>
      </c>
      <c r="C3708" t="s">
        <v>5071</v>
      </c>
      <c r="D3708" t="s">
        <v>54</v>
      </c>
      <c r="E3708" s="103">
        <v>1</v>
      </c>
      <c r="F3708" s="103">
        <v>678258</v>
      </c>
      <c r="G3708" s="103">
        <v>2</v>
      </c>
      <c r="H3708" t="s">
        <v>54</v>
      </c>
      <c r="I3708" s="103"/>
    </row>
    <row r="3709" spans="1:9" x14ac:dyDescent="0.35">
      <c r="A3709" t="s">
        <v>6352</v>
      </c>
      <c r="B3709" t="s">
        <v>50</v>
      </c>
      <c r="C3709" t="s">
        <v>5071</v>
      </c>
      <c r="D3709" t="s">
        <v>54</v>
      </c>
      <c r="E3709" s="103">
        <v>321659.470840052</v>
      </c>
      <c r="F3709" s="103">
        <v>678258</v>
      </c>
      <c r="G3709" s="103">
        <v>2</v>
      </c>
      <c r="H3709" t="s">
        <v>54</v>
      </c>
      <c r="I3709" s="103"/>
    </row>
    <row r="3710" spans="1:9" x14ac:dyDescent="0.35">
      <c r="A3710" t="s">
        <v>6353</v>
      </c>
      <c r="B3710" t="s">
        <v>51</v>
      </c>
      <c r="C3710" t="s">
        <v>5071</v>
      </c>
      <c r="D3710" t="s">
        <v>40</v>
      </c>
      <c r="E3710" s="103">
        <v>1</v>
      </c>
      <c r="F3710" s="103">
        <v>678258</v>
      </c>
      <c r="G3710" s="103">
        <v>2</v>
      </c>
      <c r="H3710" t="s">
        <v>1078</v>
      </c>
      <c r="I3710" s="103"/>
    </row>
    <row r="3711" spans="1:9" x14ac:dyDescent="0.35">
      <c r="A3711" t="s">
        <v>6354</v>
      </c>
      <c r="B3711" t="s">
        <v>51</v>
      </c>
      <c r="C3711" t="s">
        <v>5071</v>
      </c>
      <c r="D3711" t="s">
        <v>5070</v>
      </c>
      <c r="E3711" s="103">
        <v>1.0025522706973828</v>
      </c>
      <c r="F3711" s="103">
        <v>678258</v>
      </c>
      <c r="G3711" s="103">
        <v>2</v>
      </c>
      <c r="H3711" t="s">
        <v>1078</v>
      </c>
      <c r="I3711" s="103"/>
    </row>
    <row r="3712" spans="1:9" x14ac:dyDescent="0.35">
      <c r="A3712" t="s">
        <v>6355</v>
      </c>
      <c r="B3712" t="s">
        <v>51</v>
      </c>
      <c r="C3712" t="s">
        <v>5071</v>
      </c>
      <c r="D3712" t="s">
        <v>5071</v>
      </c>
      <c r="E3712" s="103">
        <v>1</v>
      </c>
      <c r="F3712" s="103">
        <v>678258</v>
      </c>
      <c r="G3712" s="103">
        <v>2</v>
      </c>
      <c r="H3712" t="s">
        <v>1078</v>
      </c>
      <c r="I3712" s="103"/>
    </row>
    <row r="3713" spans="1:9" x14ac:dyDescent="0.35">
      <c r="A3713" t="s">
        <v>6356</v>
      </c>
      <c r="B3713" t="s">
        <v>51</v>
      </c>
      <c r="C3713" t="s">
        <v>5071</v>
      </c>
      <c r="D3713" t="s">
        <v>5072</v>
      </c>
      <c r="E3713" s="103">
        <v>1.0024908155707444</v>
      </c>
      <c r="F3713" s="103">
        <v>678258</v>
      </c>
      <c r="G3713" s="103">
        <v>2</v>
      </c>
      <c r="H3713" t="s">
        <v>1078</v>
      </c>
      <c r="I3713" s="103"/>
    </row>
    <row r="3714" spans="1:9" x14ac:dyDescent="0.35">
      <c r="A3714" t="s">
        <v>6357</v>
      </c>
      <c r="B3714" t="s">
        <v>51</v>
      </c>
      <c r="C3714" t="s">
        <v>5071</v>
      </c>
      <c r="D3714" t="s">
        <v>42</v>
      </c>
      <c r="E3714" s="103">
        <v>0.95794407971086593</v>
      </c>
      <c r="F3714" s="103">
        <v>678258</v>
      </c>
      <c r="G3714" s="103">
        <v>2</v>
      </c>
      <c r="H3714" t="s">
        <v>1078</v>
      </c>
      <c r="I3714" s="103"/>
    </row>
    <row r="3715" spans="1:9" x14ac:dyDescent="0.35">
      <c r="A3715" t="s">
        <v>6358</v>
      </c>
      <c r="B3715" t="s">
        <v>51</v>
      </c>
      <c r="C3715" t="s">
        <v>5071</v>
      </c>
      <c r="D3715" t="s">
        <v>1767</v>
      </c>
      <c r="E3715" s="103">
        <v>0.94738679518910407</v>
      </c>
      <c r="F3715" s="103">
        <v>678258</v>
      </c>
      <c r="G3715" s="103">
        <v>2</v>
      </c>
      <c r="H3715" t="s">
        <v>1078</v>
      </c>
      <c r="I3715" s="103"/>
    </row>
    <row r="3716" spans="1:9" x14ac:dyDescent="0.35">
      <c r="A3716" t="s">
        <v>6359</v>
      </c>
      <c r="B3716" t="s">
        <v>51</v>
      </c>
      <c r="C3716" t="s">
        <v>5071</v>
      </c>
      <c r="D3716" t="s">
        <v>1768</v>
      </c>
      <c r="E3716" s="103">
        <v>0.34981563378124841</v>
      </c>
      <c r="F3716" s="103">
        <v>678258</v>
      </c>
      <c r="G3716" s="103">
        <v>2</v>
      </c>
      <c r="H3716" t="s">
        <v>1078</v>
      </c>
      <c r="I3716" s="103"/>
    </row>
    <row r="3717" spans="1:9" x14ac:dyDescent="0.35">
      <c r="A3717" t="s">
        <v>6360</v>
      </c>
      <c r="B3717" t="s">
        <v>51</v>
      </c>
      <c r="C3717" t="s">
        <v>5071</v>
      </c>
      <c r="D3717" t="s">
        <v>340</v>
      </c>
      <c r="E3717" s="103">
        <v>0.91122425495688586</v>
      </c>
      <c r="F3717" s="103">
        <v>678258</v>
      </c>
      <c r="G3717" s="103">
        <v>2</v>
      </c>
      <c r="H3717" t="s">
        <v>1078</v>
      </c>
      <c r="I3717" s="103"/>
    </row>
    <row r="3718" spans="1:9" x14ac:dyDescent="0.35">
      <c r="A3718" t="s">
        <v>6361</v>
      </c>
      <c r="B3718" t="s">
        <v>51</v>
      </c>
      <c r="C3718" t="s">
        <v>5071</v>
      </c>
      <c r="D3718" t="s">
        <v>777</v>
      </c>
      <c r="E3718" s="103">
        <v>0.6478664941382769</v>
      </c>
      <c r="F3718" s="103">
        <v>678258</v>
      </c>
      <c r="G3718" s="103">
        <v>2</v>
      </c>
      <c r="H3718" t="s">
        <v>1078</v>
      </c>
      <c r="I3718" s="103"/>
    </row>
    <row r="3719" spans="1:9" x14ac:dyDescent="0.35">
      <c r="A3719" t="s">
        <v>6362</v>
      </c>
      <c r="B3719" t="s">
        <v>44</v>
      </c>
      <c r="C3719" t="s">
        <v>5071</v>
      </c>
      <c r="D3719" t="s">
        <v>777</v>
      </c>
      <c r="E3719" s="103">
        <v>1</v>
      </c>
      <c r="F3719" s="103">
        <v>678258</v>
      </c>
      <c r="G3719" s="103">
        <v>2</v>
      </c>
      <c r="H3719" t="s">
        <v>54</v>
      </c>
      <c r="I3719" s="103"/>
    </row>
    <row r="3720" spans="1:9" x14ac:dyDescent="0.35">
      <c r="A3720" t="s">
        <v>6363</v>
      </c>
      <c r="B3720" t="s">
        <v>45</v>
      </c>
      <c r="C3720" t="s">
        <v>5071</v>
      </c>
      <c r="D3720" t="s">
        <v>777</v>
      </c>
      <c r="E3720" s="103">
        <v>0.35213350560422363</v>
      </c>
      <c r="F3720" s="103">
        <v>678258</v>
      </c>
      <c r="G3720" s="103">
        <v>2</v>
      </c>
      <c r="H3720" t="s">
        <v>54</v>
      </c>
      <c r="I3720" s="103"/>
    </row>
    <row r="3721" spans="1:9" x14ac:dyDescent="0.35">
      <c r="A3721" t="s">
        <v>6364</v>
      </c>
      <c r="B3721" t="s">
        <v>46</v>
      </c>
      <c r="C3721" t="s">
        <v>5071</v>
      </c>
      <c r="D3721" t="s">
        <v>777</v>
      </c>
      <c r="E3721" s="103">
        <v>0.13921267563706319</v>
      </c>
      <c r="F3721" s="103">
        <v>678258</v>
      </c>
      <c r="G3721" s="103">
        <v>2</v>
      </c>
      <c r="H3721" t="s">
        <v>54</v>
      </c>
      <c r="I3721" s="103"/>
    </row>
    <row r="3722" spans="1:9" x14ac:dyDescent="0.35">
      <c r="A3722" t="s">
        <v>6365</v>
      </c>
      <c r="B3722" t="s">
        <v>51</v>
      </c>
      <c r="C3722" t="s">
        <v>5071</v>
      </c>
      <c r="D3722" t="s">
        <v>776</v>
      </c>
      <c r="E3722" s="103">
        <v>1.4535986050603495</v>
      </c>
      <c r="F3722" s="103">
        <v>678258</v>
      </c>
      <c r="G3722" s="103">
        <v>2</v>
      </c>
      <c r="H3722" t="s">
        <v>1078</v>
      </c>
      <c r="I3722" s="103"/>
    </row>
    <row r="3723" spans="1:9" x14ac:dyDescent="0.35">
      <c r="A3723" t="s">
        <v>6366</v>
      </c>
      <c r="B3723" t="s">
        <v>44</v>
      </c>
      <c r="C3723" t="s">
        <v>5071</v>
      </c>
      <c r="D3723" t="s">
        <v>776</v>
      </c>
      <c r="E3723" s="103">
        <v>0</v>
      </c>
      <c r="F3723" s="103">
        <v>678258</v>
      </c>
      <c r="G3723" s="103">
        <v>2</v>
      </c>
      <c r="H3723" t="s">
        <v>54</v>
      </c>
      <c r="I3723" s="103"/>
    </row>
    <row r="3724" spans="1:9" x14ac:dyDescent="0.35">
      <c r="A3724" t="s">
        <v>6367</v>
      </c>
      <c r="B3724" t="s">
        <v>45</v>
      </c>
      <c r="C3724" t="s">
        <v>5071</v>
      </c>
      <c r="D3724" t="s">
        <v>776</v>
      </c>
      <c r="E3724" s="103">
        <v>0</v>
      </c>
      <c r="F3724" s="103">
        <v>678258</v>
      </c>
      <c r="G3724" s="103">
        <v>2</v>
      </c>
      <c r="H3724" t="s">
        <v>54</v>
      </c>
      <c r="I3724" s="103"/>
    </row>
    <row r="3725" spans="1:9" x14ac:dyDescent="0.35">
      <c r="A3725" t="s">
        <v>6368</v>
      </c>
      <c r="B3725" t="s">
        <v>46</v>
      </c>
      <c r="C3725" t="s">
        <v>5071</v>
      </c>
      <c r="D3725" t="s">
        <v>776</v>
      </c>
      <c r="E3725" s="103">
        <v>0</v>
      </c>
      <c r="F3725" s="103">
        <v>678258</v>
      </c>
      <c r="G3725" s="103">
        <v>2</v>
      </c>
      <c r="H3725" t="s">
        <v>54</v>
      </c>
      <c r="I3725" s="103"/>
    </row>
    <row r="3726" spans="1:9" x14ac:dyDescent="0.35">
      <c r="A3726" t="s">
        <v>6369</v>
      </c>
      <c r="B3726" t="s">
        <v>49</v>
      </c>
      <c r="C3726" t="s">
        <v>5072</v>
      </c>
      <c r="D3726" t="s">
        <v>54</v>
      </c>
      <c r="E3726" s="103">
        <v>1</v>
      </c>
      <c r="F3726" s="103">
        <v>678258</v>
      </c>
      <c r="G3726" s="103">
        <v>2</v>
      </c>
      <c r="H3726" t="s">
        <v>54</v>
      </c>
      <c r="I3726" s="103"/>
    </row>
    <row r="3727" spans="1:9" x14ac:dyDescent="0.35">
      <c r="A3727" t="s">
        <v>6370</v>
      </c>
      <c r="B3727" t="s">
        <v>50</v>
      </c>
      <c r="C3727" t="s">
        <v>5072</v>
      </c>
      <c r="D3727" t="s">
        <v>54</v>
      </c>
      <c r="E3727" s="103">
        <v>320884.69570243015</v>
      </c>
      <c r="F3727" s="103">
        <v>678258</v>
      </c>
      <c r="G3727" s="103">
        <v>2</v>
      </c>
      <c r="H3727" t="s">
        <v>54</v>
      </c>
      <c r="I3727" s="103"/>
    </row>
    <row r="3728" spans="1:9" x14ac:dyDescent="0.35">
      <c r="A3728" t="s">
        <v>6371</v>
      </c>
      <c r="B3728" t="s">
        <v>51</v>
      </c>
      <c r="C3728" t="s">
        <v>5072</v>
      </c>
      <c r="D3728" t="s">
        <v>40</v>
      </c>
      <c r="E3728" s="103">
        <v>0.99767638875406828</v>
      </c>
      <c r="F3728" s="103">
        <v>678258</v>
      </c>
      <c r="G3728" s="103">
        <v>2</v>
      </c>
      <c r="H3728" t="s">
        <v>1078</v>
      </c>
      <c r="I3728" s="103"/>
    </row>
    <row r="3729" spans="1:9" x14ac:dyDescent="0.35">
      <c r="A3729" t="s">
        <v>6372</v>
      </c>
      <c r="B3729" t="s">
        <v>51</v>
      </c>
      <c r="C3729" t="s">
        <v>5072</v>
      </c>
      <c r="D3729" t="s">
        <v>5070</v>
      </c>
      <c r="E3729" s="103">
        <v>1.0000614551266385</v>
      </c>
      <c r="F3729" s="103">
        <v>678258</v>
      </c>
      <c r="G3729" s="103">
        <v>2</v>
      </c>
      <c r="H3729" t="s">
        <v>1078</v>
      </c>
      <c r="I3729" s="103"/>
    </row>
    <row r="3730" spans="1:9" x14ac:dyDescent="0.35">
      <c r="A3730" t="s">
        <v>6373</v>
      </c>
      <c r="B3730" t="s">
        <v>51</v>
      </c>
      <c r="C3730" t="s">
        <v>5072</v>
      </c>
      <c r="D3730" t="s">
        <v>5071</v>
      </c>
      <c r="E3730" s="103">
        <v>0.99767638875406828</v>
      </c>
      <c r="F3730" s="103">
        <v>678258</v>
      </c>
      <c r="G3730" s="103">
        <v>2</v>
      </c>
      <c r="H3730" t="s">
        <v>1078</v>
      </c>
      <c r="I3730" s="103"/>
    </row>
    <row r="3731" spans="1:9" x14ac:dyDescent="0.35">
      <c r="A3731" t="s">
        <v>6374</v>
      </c>
      <c r="B3731" t="s">
        <v>51</v>
      </c>
      <c r="C3731" t="s">
        <v>5072</v>
      </c>
      <c r="D3731" t="s">
        <v>5072</v>
      </c>
      <c r="E3731" s="103">
        <v>1</v>
      </c>
      <c r="F3731" s="103">
        <v>678258</v>
      </c>
      <c r="G3731" s="103">
        <v>2</v>
      </c>
      <c r="H3731" t="s">
        <v>1078</v>
      </c>
      <c r="I3731" s="103"/>
    </row>
    <row r="3732" spans="1:9" x14ac:dyDescent="0.35">
      <c r="A3732" t="s">
        <v>6375</v>
      </c>
      <c r="B3732" t="s">
        <v>51</v>
      </c>
      <c r="C3732" t="s">
        <v>5072</v>
      </c>
      <c r="D3732" t="s">
        <v>42</v>
      </c>
      <c r="E3732" s="103">
        <v>0.95555207111044949</v>
      </c>
      <c r="F3732" s="103">
        <v>678258</v>
      </c>
      <c r="G3732" s="103">
        <v>2</v>
      </c>
      <c r="H3732" t="s">
        <v>1078</v>
      </c>
      <c r="I3732" s="103"/>
    </row>
    <row r="3733" spans="1:9" x14ac:dyDescent="0.35">
      <c r="A3733" t="s">
        <v>6376</v>
      </c>
      <c r="B3733" t="s">
        <v>51</v>
      </c>
      <c r="C3733" t="s">
        <v>5072</v>
      </c>
      <c r="D3733" t="s">
        <v>1767</v>
      </c>
      <c r="E3733" s="103">
        <v>0.94507334661913578</v>
      </c>
      <c r="F3733" s="103">
        <v>678258</v>
      </c>
      <c r="G3733" s="103">
        <v>2</v>
      </c>
      <c r="H3733" t="s">
        <v>1078</v>
      </c>
      <c r="I3733" s="103"/>
    </row>
    <row r="3734" spans="1:9" x14ac:dyDescent="0.35">
      <c r="A3734" t="s">
        <v>6377</v>
      </c>
      <c r="B3734" t="s">
        <v>51</v>
      </c>
      <c r="C3734" t="s">
        <v>5072</v>
      </c>
      <c r="D3734" t="s">
        <v>1768</v>
      </c>
      <c r="E3734" s="103">
        <v>0.34924606939571068</v>
      </c>
      <c r="F3734" s="103">
        <v>678258</v>
      </c>
      <c r="G3734" s="103">
        <v>2</v>
      </c>
      <c r="H3734" t="s">
        <v>1078</v>
      </c>
      <c r="I3734" s="103"/>
    </row>
    <row r="3735" spans="1:9" x14ac:dyDescent="0.35">
      <c r="A3735" t="s">
        <v>6378</v>
      </c>
      <c r="B3735" t="s">
        <v>51</v>
      </c>
      <c r="C3735" t="s">
        <v>5072</v>
      </c>
      <c r="D3735" t="s">
        <v>340</v>
      </c>
      <c r="E3735" s="103">
        <v>0.9089152518968725</v>
      </c>
      <c r="F3735" s="103">
        <v>678258</v>
      </c>
      <c r="G3735" s="103">
        <v>2</v>
      </c>
      <c r="H3735" t="s">
        <v>1078</v>
      </c>
      <c r="I3735" s="103"/>
    </row>
    <row r="3736" spans="1:9" x14ac:dyDescent="0.35">
      <c r="A3736" t="s">
        <v>6379</v>
      </c>
      <c r="B3736" t="s">
        <v>51</v>
      </c>
      <c r="C3736" t="s">
        <v>5072</v>
      </c>
      <c r="D3736" t="s">
        <v>777</v>
      </c>
      <c r="E3736" s="103">
        <v>0.64649030856323109</v>
      </c>
      <c r="F3736" s="103">
        <v>678258</v>
      </c>
      <c r="G3736" s="103">
        <v>2</v>
      </c>
      <c r="H3736" t="s">
        <v>1078</v>
      </c>
      <c r="I3736" s="103"/>
    </row>
    <row r="3737" spans="1:9" x14ac:dyDescent="0.35">
      <c r="A3737" t="s">
        <v>7336</v>
      </c>
      <c r="B3737" t="s">
        <v>44</v>
      </c>
      <c r="C3737" t="s">
        <v>5072</v>
      </c>
      <c r="D3737" t="s">
        <v>777</v>
      </c>
      <c r="E3737" s="103">
        <v>1</v>
      </c>
      <c r="F3737" s="103">
        <v>678258</v>
      </c>
      <c r="G3737" s="103">
        <v>2</v>
      </c>
      <c r="H3737" t="s">
        <v>54</v>
      </c>
      <c r="I3737" s="103"/>
    </row>
    <row r="3738" spans="1:9" x14ac:dyDescent="0.35">
      <c r="A3738" t="s">
        <v>7337</v>
      </c>
      <c r="B3738" t="s">
        <v>45</v>
      </c>
      <c r="C3738" t="s">
        <v>5072</v>
      </c>
      <c r="D3738" t="s">
        <v>777</v>
      </c>
      <c r="E3738" s="103">
        <v>0.35350969131900295</v>
      </c>
      <c r="F3738" s="103">
        <v>678258</v>
      </c>
      <c r="G3738" s="103">
        <v>2</v>
      </c>
      <c r="H3738" t="s">
        <v>54</v>
      </c>
      <c r="I3738" s="103"/>
    </row>
    <row r="3739" spans="1:9" x14ac:dyDescent="0.35">
      <c r="A3739" t="s">
        <v>7338</v>
      </c>
      <c r="B3739" t="s">
        <v>46</v>
      </c>
      <c r="C3739" t="s">
        <v>5072</v>
      </c>
      <c r="D3739" t="s">
        <v>777</v>
      </c>
      <c r="E3739" s="103">
        <v>0.14033500735302962</v>
      </c>
      <c r="F3739" s="103">
        <v>678258</v>
      </c>
      <c r="G3739" s="103">
        <v>2</v>
      </c>
      <c r="H3739" t="s">
        <v>54</v>
      </c>
      <c r="I3739" s="103"/>
    </row>
    <row r="3740" spans="1:9" x14ac:dyDescent="0.35">
      <c r="A3740" t="s">
        <v>6380</v>
      </c>
      <c r="B3740" t="s">
        <v>51</v>
      </c>
      <c r="C3740" t="s">
        <v>5072</v>
      </c>
      <c r="D3740" t="s">
        <v>776</v>
      </c>
      <c r="E3740" s="103">
        <v>1.4502115721027342</v>
      </c>
      <c r="F3740" s="103">
        <v>678258</v>
      </c>
      <c r="G3740" s="103">
        <v>2</v>
      </c>
      <c r="H3740" t="s">
        <v>1078</v>
      </c>
      <c r="I3740" s="103"/>
    </row>
    <row r="3741" spans="1:9" x14ac:dyDescent="0.35">
      <c r="A3741" t="s">
        <v>7339</v>
      </c>
      <c r="B3741" t="s">
        <v>44</v>
      </c>
      <c r="C3741" t="s">
        <v>5072</v>
      </c>
      <c r="D3741" t="s">
        <v>776</v>
      </c>
      <c r="E3741" s="103">
        <v>0</v>
      </c>
      <c r="F3741" s="103">
        <v>678258</v>
      </c>
      <c r="G3741" s="103">
        <v>2</v>
      </c>
      <c r="H3741" t="s">
        <v>54</v>
      </c>
      <c r="I3741" s="103"/>
    </row>
    <row r="3742" spans="1:9" x14ac:dyDescent="0.35">
      <c r="A3742" t="s">
        <v>7340</v>
      </c>
      <c r="B3742" t="s">
        <v>45</v>
      </c>
      <c r="C3742" t="s">
        <v>5072</v>
      </c>
      <c r="D3742" t="s">
        <v>776</v>
      </c>
      <c r="E3742" s="103">
        <v>0</v>
      </c>
      <c r="F3742" s="103">
        <v>678258</v>
      </c>
      <c r="G3742" s="103">
        <v>2</v>
      </c>
      <c r="H3742" t="s">
        <v>54</v>
      </c>
      <c r="I3742" s="103"/>
    </row>
    <row r="3743" spans="1:9" x14ac:dyDescent="0.35">
      <c r="A3743" t="s">
        <v>7341</v>
      </c>
      <c r="B3743" t="s">
        <v>46</v>
      </c>
      <c r="C3743" t="s">
        <v>5072</v>
      </c>
      <c r="D3743" t="s">
        <v>776</v>
      </c>
      <c r="E3743" s="103">
        <v>0</v>
      </c>
      <c r="F3743" s="103">
        <v>678258</v>
      </c>
      <c r="G3743" s="103">
        <v>2</v>
      </c>
      <c r="H3743" t="s">
        <v>54</v>
      </c>
      <c r="I3743" s="103"/>
    </row>
    <row r="3744" spans="1:9" x14ac:dyDescent="0.35">
      <c r="A3744" t="s">
        <v>92</v>
      </c>
      <c r="B3744" t="s">
        <v>49</v>
      </c>
      <c r="C3744" t="s">
        <v>42</v>
      </c>
      <c r="D3744" t="s">
        <v>54</v>
      </c>
      <c r="E3744" s="103">
        <v>1</v>
      </c>
      <c r="F3744" s="103">
        <v>678258</v>
      </c>
      <c r="G3744" s="103">
        <v>2</v>
      </c>
      <c r="H3744" t="s">
        <v>54</v>
      </c>
      <c r="I3744" s="103"/>
    </row>
    <row r="3745" spans="1:9" x14ac:dyDescent="0.35">
      <c r="A3745" t="s">
        <v>93</v>
      </c>
      <c r="B3745" t="s">
        <v>50</v>
      </c>
      <c r="C3745" t="s">
        <v>42</v>
      </c>
      <c r="D3745" t="s">
        <v>54</v>
      </c>
      <c r="E3745" s="103">
        <v>336368.08373933978</v>
      </c>
      <c r="F3745" s="103">
        <v>678258</v>
      </c>
      <c r="G3745" s="103">
        <v>2</v>
      </c>
      <c r="H3745" t="s">
        <v>54</v>
      </c>
      <c r="I3745" s="103"/>
    </row>
    <row r="3746" spans="1:9" x14ac:dyDescent="0.35">
      <c r="A3746" t="s">
        <v>1266</v>
      </c>
      <c r="B3746" t="s">
        <v>51</v>
      </c>
      <c r="C3746" t="s">
        <v>42</v>
      </c>
      <c r="D3746" t="s">
        <v>40</v>
      </c>
      <c r="E3746" s="103">
        <v>1.0470902285033692</v>
      </c>
      <c r="F3746" s="103">
        <v>678258</v>
      </c>
      <c r="G3746" s="103">
        <v>2</v>
      </c>
      <c r="H3746" t="s">
        <v>1078</v>
      </c>
      <c r="I3746" s="103"/>
    </row>
    <row r="3747" spans="1:9" x14ac:dyDescent="0.35">
      <c r="A3747" t="s">
        <v>6381</v>
      </c>
      <c r="B3747" t="s">
        <v>51</v>
      </c>
      <c r="C3747" t="s">
        <v>42</v>
      </c>
      <c r="D3747" t="s">
        <v>5070</v>
      </c>
      <c r="E3747" s="103">
        <v>1.049590726804934</v>
      </c>
      <c r="F3747" s="103">
        <v>678258</v>
      </c>
      <c r="G3747" s="103">
        <v>2</v>
      </c>
      <c r="H3747" t="s">
        <v>1078</v>
      </c>
      <c r="I3747" s="103"/>
    </row>
    <row r="3748" spans="1:9" x14ac:dyDescent="0.35">
      <c r="A3748" t="s">
        <v>6382</v>
      </c>
      <c r="B3748" t="s">
        <v>51</v>
      </c>
      <c r="C3748" t="s">
        <v>42</v>
      </c>
      <c r="D3748" t="s">
        <v>5071</v>
      </c>
      <c r="E3748" s="103">
        <v>1.0470902285033692</v>
      </c>
      <c r="F3748" s="103">
        <v>678258</v>
      </c>
      <c r="G3748" s="103">
        <v>2</v>
      </c>
      <c r="H3748" t="s">
        <v>1078</v>
      </c>
      <c r="I3748" s="103"/>
    </row>
    <row r="3749" spans="1:9" x14ac:dyDescent="0.35">
      <c r="A3749" t="s">
        <v>6383</v>
      </c>
      <c r="B3749" t="s">
        <v>51</v>
      </c>
      <c r="C3749" t="s">
        <v>42</v>
      </c>
      <c r="D3749" t="s">
        <v>5072</v>
      </c>
      <c r="E3749" s="103">
        <v>1.0495262708572661</v>
      </c>
      <c r="F3749" s="103">
        <v>678258</v>
      </c>
      <c r="G3749" s="103">
        <v>2</v>
      </c>
      <c r="H3749" t="s">
        <v>1078</v>
      </c>
      <c r="I3749" s="103"/>
    </row>
    <row r="3750" spans="1:9" x14ac:dyDescent="0.35">
      <c r="A3750" t="s">
        <v>1267</v>
      </c>
      <c r="B3750" t="s">
        <v>51</v>
      </c>
      <c r="C3750" t="s">
        <v>42</v>
      </c>
      <c r="D3750" t="s">
        <v>42</v>
      </c>
      <c r="E3750" s="103">
        <v>1</v>
      </c>
      <c r="F3750" s="103">
        <v>678258</v>
      </c>
      <c r="G3750" s="103">
        <v>2</v>
      </c>
      <c r="H3750" t="s">
        <v>1078</v>
      </c>
      <c r="I3750" s="103"/>
    </row>
    <row r="3751" spans="1:9" x14ac:dyDescent="0.35">
      <c r="A3751" t="s">
        <v>2175</v>
      </c>
      <c r="B3751" t="s">
        <v>51</v>
      </c>
      <c r="C3751" t="s">
        <v>42</v>
      </c>
      <c r="D3751" t="s">
        <v>1767</v>
      </c>
      <c r="E3751" s="103">
        <v>0.98898949014580262</v>
      </c>
      <c r="F3751" s="103">
        <v>678258</v>
      </c>
      <c r="G3751" s="103">
        <v>2</v>
      </c>
      <c r="H3751" t="s">
        <v>1078</v>
      </c>
      <c r="I3751" s="103"/>
    </row>
    <row r="3752" spans="1:9" x14ac:dyDescent="0.35">
      <c r="A3752" t="s">
        <v>2176</v>
      </c>
      <c r="B3752" t="s">
        <v>51</v>
      </c>
      <c r="C3752" t="s">
        <v>42</v>
      </c>
      <c r="D3752" t="s">
        <v>1768</v>
      </c>
      <c r="E3752" s="103">
        <v>0.36126866509208133</v>
      </c>
      <c r="F3752" s="103">
        <v>678258</v>
      </c>
      <c r="G3752" s="103">
        <v>2</v>
      </c>
      <c r="H3752" t="s">
        <v>1078</v>
      </c>
      <c r="I3752" s="103"/>
    </row>
    <row r="3753" spans="1:9" x14ac:dyDescent="0.35">
      <c r="A3753" t="s">
        <v>1268</v>
      </c>
      <c r="B3753" t="s">
        <v>51</v>
      </c>
      <c r="C3753" t="s">
        <v>42</v>
      </c>
      <c r="D3753" t="s">
        <v>340</v>
      </c>
      <c r="E3753" s="103">
        <v>0.95322077763422186</v>
      </c>
      <c r="F3753" s="103">
        <v>678258</v>
      </c>
      <c r="G3753" s="103">
        <v>2</v>
      </c>
      <c r="H3753" t="s">
        <v>1078</v>
      </c>
      <c r="I3753" s="103"/>
    </row>
    <row r="3754" spans="1:9" x14ac:dyDescent="0.35">
      <c r="A3754" t="s">
        <v>1269</v>
      </c>
      <c r="B3754" t="s">
        <v>51</v>
      </c>
      <c r="C3754" t="s">
        <v>42</v>
      </c>
      <c r="D3754" t="s">
        <v>777</v>
      </c>
      <c r="E3754" s="103">
        <v>0.67797182552768398</v>
      </c>
      <c r="F3754" s="103">
        <v>678258</v>
      </c>
      <c r="G3754" s="103">
        <v>2</v>
      </c>
      <c r="H3754" t="s">
        <v>1078</v>
      </c>
      <c r="I3754" s="103"/>
    </row>
    <row r="3755" spans="1:9" x14ac:dyDescent="0.35">
      <c r="A3755" t="s">
        <v>475</v>
      </c>
      <c r="B3755" t="s">
        <v>44</v>
      </c>
      <c r="C3755" t="s">
        <v>42</v>
      </c>
      <c r="D3755" t="s">
        <v>777</v>
      </c>
      <c r="E3755" s="103">
        <v>0.99776928543415633</v>
      </c>
      <c r="F3755" s="103">
        <v>678258</v>
      </c>
      <c r="G3755" s="103">
        <v>2</v>
      </c>
      <c r="H3755" t="s">
        <v>54</v>
      </c>
      <c r="I3755" s="103"/>
    </row>
    <row r="3756" spans="1:9" x14ac:dyDescent="0.35">
      <c r="A3756" t="s">
        <v>476</v>
      </c>
      <c r="B3756" t="s">
        <v>45</v>
      </c>
      <c r="C3756" t="s">
        <v>42</v>
      </c>
      <c r="D3756" t="s">
        <v>777</v>
      </c>
      <c r="E3756" s="103">
        <v>0.32216995573568458</v>
      </c>
      <c r="F3756" s="103">
        <v>678258</v>
      </c>
      <c r="G3756" s="103">
        <v>2</v>
      </c>
      <c r="H3756" t="s">
        <v>54</v>
      </c>
      <c r="I3756" s="103"/>
    </row>
    <row r="3757" spans="1:9" x14ac:dyDescent="0.35">
      <c r="A3757" t="s">
        <v>477</v>
      </c>
      <c r="B3757" t="s">
        <v>46</v>
      </c>
      <c r="C3757" t="s">
        <v>42</v>
      </c>
      <c r="D3757" t="s">
        <v>777</v>
      </c>
      <c r="E3757" s="103">
        <v>0.12118371560399811</v>
      </c>
      <c r="F3757" s="103">
        <v>678258</v>
      </c>
      <c r="G3757" s="103">
        <v>2</v>
      </c>
      <c r="H3757" t="s">
        <v>54</v>
      </c>
      <c r="I3757" s="103"/>
    </row>
    <row r="3758" spans="1:9" x14ac:dyDescent="0.35">
      <c r="A3758" t="s">
        <v>1270</v>
      </c>
      <c r="B3758" t="s">
        <v>51</v>
      </c>
      <c r="C3758" t="s">
        <v>42</v>
      </c>
      <c r="D3758" t="s">
        <v>776</v>
      </c>
      <c r="E3758" s="103">
        <v>1.5203652724113186</v>
      </c>
      <c r="F3758" s="103">
        <v>678258</v>
      </c>
      <c r="G3758" s="103">
        <v>2</v>
      </c>
      <c r="H3758" t="s">
        <v>1078</v>
      </c>
      <c r="I3758" s="103"/>
    </row>
    <row r="3759" spans="1:9" x14ac:dyDescent="0.35">
      <c r="A3759" t="s">
        <v>479</v>
      </c>
      <c r="B3759" t="s">
        <v>44</v>
      </c>
      <c r="C3759" t="s">
        <v>42</v>
      </c>
      <c r="D3759" t="s">
        <v>776</v>
      </c>
      <c r="E3759" s="103">
        <v>0</v>
      </c>
      <c r="F3759" s="103">
        <v>678258</v>
      </c>
      <c r="G3759" s="103">
        <v>2</v>
      </c>
      <c r="H3759" t="s">
        <v>54</v>
      </c>
      <c r="I3759" s="103"/>
    </row>
    <row r="3760" spans="1:9" x14ac:dyDescent="0.35">
      <c r="A3760" t="s">
        <v>480</v>
      </c>
      <c r="B3760" t="s">
        <v>45</v>
      </c>
      <c r="C3760" t="s">
        <v>42</v>
      </c>
      <c r="D3760" t="s">
        <v>776</v>
      </c>
      <c r="E3760" s="103">
        <v>0</v>
      </c>
      <c r="F3760" s="103">
        <v>678258</v>
      </c>
      <c r="G3760" s="103">
        <v>2</v>
      </c>
      <c r="H3760" t="s">
        <v>54</v>
      </c>
      <c r="I3760" s="103"/>
    </row>
    <row r="3761" spans="1:9" x14ac:dyDescent="0.35">
      <c r="A3761" t="s">
        <v>481</v>
      </c>
      <c r="B3761" t="s">
        <v>46</v>
      </c>
      <c r="C3761" t="s">
        <v>42</v>
      </c>
      <c r="D3761" t="s">
        <v>776</v>
      </c>
      <c r="E3761" s="103">
        <v>0</v>
      </c>
      <c r="F3761" s="103">
        <v>678258</v>
      </c>
      <c r="G3761" s="103">
        <v>2</v>
      </c>
      <c r="H3761" t="s">
        <v>54</v>
      </c>
      <c r="I3761" s="103"/>
    </row>
    <row r="3762" spans="1:9" x14ac:dyDescent="0.35">
      <c r="A3762" t="s">
        <v>2177</v>
      </c>
      <c r="B3762" t="s">
        <v>49</v>
      </c>
      <c r="C3762" t="s">
        <v>1767</v>
      </c>
      <c r="D3762" t="s">
        <v>54</v>
      </c>
      <c r="E3762" s="103">
        <v>1</v>
      </c>
      <c r="F3762" s="103">
        <v>678258</v>
      </c>
      <c r="G3762" s="103">
        <v>2</v>
      </c>
      <c r="H3762" t="s">
        <v>54</v>
      </c>
      <c r="I3762" s="103"/>
    </row>
    <row r="3763" spans="1:9" x14ac:dyDescent="0.35">
      <c r="A3763" t="s">
        <v>2178</v>
      </c>
      <c r="B3763" t="s">
        <v>50</v>
      </c>
      <c r="C3763" t="s">
        <v>1767</v>
      </c>
      <c r="D3763" t="s">
        <v>54</v>
      </c>
      <c r="E3763" s="103">
        <v>340285.94650644233</v>
      </c>
      <c r="F3763" s="103">
        <v>678258</v>
      </c>
      <c r="G3763" s="103">
        <v>2</v>
      </c>
      <c r="H3763" t="s">
        <v>54</v>
      </c>
      <c r="I3763" s="103"/>
    </row>
    <row r="3764" spans="1:9" x14ac:dyDescent="0.35">
      <c r="A3764" t="s">
        <v>2179</v>
      </c>
      <c r="B3764" t="s">
        <v>51</v>
      </c>
      <c r="C3764" t="s">
        <v>1767</v>
      </c>
      <c r="D3764" t="s">
        <v>40</v>
      </c>
      <c r="E3764" s="103">
        <v>1.0591366203437382</v>
      </c>
      <c r="F3764" s="103">
        <v>678258</v>
      </c>
      <c r="G3764" s="103">
        <v>2</v>
      </c>
      <c r="H3764" t="s">
        <v>1078</v>
      </c>
      <c r="I3764" s="103"/>
    </row>
    <row r="3765" spans="1:9" x14ac:dyDescent="0.35">
      <c r="A3765" t="s">
        <v>6384</v>
      </c>
      <c r="B3765" t="s">
        <v>51</v>
      </c>
      <c r="C3765" t="s">
        <v>1767</v>
      </c>
      <c r="D3765" t="s">
        <v>5070</v>
      </c>
      <c r="E3765" s="103">
        <v>1.0617239077512739</v>
      </c>
      <c r="F3765" s="103">
        <v>678258</v>
      </c>
      <c r="G3765" s="103">
        <v>2</v>
      </c>
      <c r="H3765" t="s">
        <v>1078</v>
      </c>
      <c r="I3765" s="103"/>
    </row>
    <row r="3766" spans="1:9" x14ac:dyDescent="0.35">
      <c r="A3766" t="s">
        <v>6385</v>
      </c>
      <c r="B3766" t="s">
        <v>51</v>
      </c>
      <c r="C3766" t="s">
        <v>1767</v>
      </c>
      <c r="D3766" t="s">
        <v>5071</v>
      </c>
      <c r="E3766" s="103">
        <v>1.0591366203437382</v>
      </c>
      <c r="F3766" s="103">
        <v>678258</v>
      </c>
      <c r="G3766" s="103">
        <v>2</v>
      </c>
      <c r="H3766" t="s">
        <v>1078</v>
      </c>
      <c r="I3766" s="103"/>
    </row>
    <row r="3767" spans="1:9" x14ac:dyDescent="0.35">
      <c r="A3767" t="s">
        <v>6386</v>
      </c>
      <c r="B3767" t="s">
        <v>51</v>
      </c>
      <c r="C3767" t="s">
        <v>1767</v>
      </c>
      <c r="D3767" t="s">
        <v>5072</v>
      </c>
      <c r="E3767" s="103">
        <v>1.0616571437054771</v>
      </c>
      <c r="F3767" s="103">
        <v>678258</v>
      </c>
      <c r="G3767" s="103">
        <v>2</v>
      </c>
      <c r="H3767" t="s">
        <v>1078</v>
      </c>
      <c r="I3767" s="103"/>
    </row>
    <row r="3768" spans="1:9" x14ac:dyDescent="0.35">
      <c r="A3768" t="s">
        <v>2180</v>
      </c>
      <c r="B3768" t="s">
        <v>51</v>
      </c>
      <c r="C3768" t="s">
        <v>1767</v>
      </c>
      <c r="D3768" t="s">
        <v>42</v>
      </c>
      <c r="E3768" s="103">
        <v>1.0115229231832141</v>
      </c>
      <c r="F3768" s="103">
        <v>678258</v>
      </c>
      <c r="G3768" s="103">
        <v>2</v>
      </c>
      <c r="H3768" t="s">
        <v>1078</v>
      </c>
      <c r="I3768" s="103"/>
    </row>
    <row r="3769" spans="1:9" x14ac:dyDescent="0.35">
      <c r="A3769" t="s">
        <v>2181</v>
      </c>
      <c r="B3769" t="s">
        <v>51</v>
      </c>
      <c r="C3769" t="s">
        <v>1767</v>
      </c>
      <c r="D3769" t="s">
        <v>1767</v>
      </c>
      <c r="E3769" s="103">
        <v>1</v>
      </c>
      <c r="F3769" s="103">
        <v>678258</v>
      </c>
      <c r="G3769" s="103">
        <v>2</v>
      </c>
      <c r="H3769" t="s">
        <v>1078</v>
      </c>
      <c r="I3769" s="103"/>
    </row>
    <row r="3770" spans="1:9" x14ac:dyDescent="0.35">
      <c r="A3770" t="s">
        <v>2182</v>
      </c>
      <c r="B3770" t="s">
        <v>51</v>
      </c>
      <c r="C3770" t="s">
        <v>1767</v>
      </c>
      <c r="D3770" t="s">
        <v>1768</v>
      </c>
      <c r="E3770" s="103">
        <v>0.3647436558705156</v>
      </c>
      <c r="F3770" s="103">
        <v>678258</v>
      </c>
      <c r="G3770" s="103">
        <v>2</v>
      </c>
      <c r="H3770" t="s">
        <v>1078</v>
      </c>
      <c r="I3770" s="103"/>
    </row>
    <row r="3771" spans="1:9" x14ac:dyDescent="0.35">
      <c r="A3771" t="s">
        <v>2183</v>
      </c>
      <c r="B3771" t="s">
        <v>51</v>
      </c>
      <c r="C3771" t="s">
        <v>1767</v>
      </c>
      <c r="D3771" t="s">
        <v>340</v>
      </c>
      <c r="E3771" s="103">
        <v>0.96429775683443464</v>
      </c>
      <c r="F3771" s="103">
        <v>678258</v>
      </c>
      <c r="G3771" s="103">
        <v>2</v>
      </c>
      <c r="H3771" t="s">
        <v>1078</v>
      </c>
      <c r="I3771" s="103"/>
    </row>
    <row r="3772" spans="1:9" x14ac:dyDescent="0.35">
      <c r="A3772" t="s">
        <v>2184</v>
      </c>
      <c r="B3772" t="s">
        <v>51</v>
      </c>
      <c r="C3772" t="s">
        <v>1767</v>
      </c>
      <c r="D3772" t="s">
        <v>777</v>
      </c>
      <c r="E3772" s="103">
        <v>0.68537281085285418</v>
      </c>
      <c r="F3772" s="103">
        <v>678258</v>
      </c>
      <c r="G3772" s="103">
        <v>2</v>
      </c>
      <c r="H3772" t="s">
        <v>1078</v>
      </c>
      <c r="I3772" s="103"/>
    </row>
    <row r="3773" spans="1:9" x14ac:dyDescent="0.35">
      <c r="A3773" t="s">
        <v>2185</v>
      </c>
      <c r="B3773" t="s">
        <v>44</v>
      </c>
      <c r="C3773" t="s">
        <v>1767</v>
      </c>
      <c r="D3773" t="s">
        <v>777</v>
      </c>
      <c r="E3773" s="103">
        <v>0.99547812189461826</v>
      </c>
      <c r="F3773" s="103">
        <v>678258</v>
      </c>
      <c r="G3773" s="103">
        <v>2</v>
      </c>
      <c r="H3773" t="s">
        <v>54</v>
      </c>
      <c r="I3773" s="103"/>
    </row>
    <row r="3774" spans="1:9" x14ac:dyDescent="0.35">
      <c r="A3774" t="s">
        <v>2186</v>
      </c>
      <c r="B3774" t="s">
        <v>45</v>
      </c>
      <c r="C3774" t="s">
        <v>1767</v>
      </c>
      <c r="D3774" t="s">
        <v>777</v>
      </c>
      <c r="E3774" s="103">
        <v>0.31486394272678553</v>
      </c>
      <c r="F3774" s="103">
        <v>678258</v>
      </c>
      <c r="G3774" s="103">
        <v>2</v>
      </c>
      <c r="H3774" t="s">
        <v>54</v>
      </c>
      <c r="I3774" s="103"/>
    </row>
    <row r="3775" spans="1:9" x14ac:dyDescent="0.35">
      <c r="A3775" t="s">
        <v>2187</v>
      </c>
      <c r="B3775" t="s">
        <v>46</v>
      </c>
      <c r="C3775" t="s">
        <v>1767</v>
      </c>
      <c r="D3775" t="s">
        <v>777</v>
      </c>
      <c r="E3775" s="103">
        <v>0.11649570122616494</v>
      </c>
      <c r="F3775" s="103">
        <v>678258</v>
      </c>
      <c r="G3775" s="103">
        <v>2</v>
      </c>
      <c r="H3775" t="s">
        <v>54</v>
      </c>
      <c r="I3775" s="103"/>
    </row>
    <row r="3776" spans="1:9" x14ac:dyDescent="0.35">
      <c r="A3776" t="s">
        <v>2188</v>
      </c>
      <c r="B3776" t="s">
        <v>51</v>
      </c>
      <c r="C3776" t="s">
        <v>1767</v>
      </c>
      <c r="D3776" t="s">
        <v>776</v>
      </c>
      <c r="E3776" s="103">
        <v>1.5377665957458615</v>
      </c>
      <c r="F3776" s="103">
        <v>678258</v>
      </c>
      <c r="G3776" s="103">
        <v>2</v>
      </c>
      <c r="H3776" t="s">
        <v>1078</v>
      </c>
      <c r="I3776" s="103"/>
    </row>
    <row r="3777" spans="1:9" x14ac:dyDescent="0.35">
      <c r="A3777" t="s">
        <v>2189</v>
      </c>
      <c r="B3777" t="s">
        <v>44</v>
      </c>
      <c r="C3777" t="s">
        <v>1767</v>
      </c>
      <c r="D3777" t="s">
        <v>776</v>
      </c>
      <c r="E3777" s="103">
        <v>0</v>
      </c>
      <c r="F3777" s="103">
        <v>678258</v>
      </c>
      <c r="G3777" s="103">
        <v>2</v>
      </c>
      <c r="H3777" t="s">
        <v>54</v>
      </c>
      <c r="I3777" s="103"/>
    </row>
    <row r="3778" spans="1:9" x14ac:dyDescent="0.35">
      <c r="A3778" t="s">
        <v>2190</v>
      </c>
      <c r="B3778" t="s">
        <v>45</v>
      </c>
      <c r="C3778" t="s">
        <v>1767</v>
      </c>
      <c r="D3778" t="s">
        <v>776</v>
      </c>
      <c r="E3778" s="103">
        <v>0</v>
      </c>
      <c r="F3778" s="103">
        <v>678258</v>
      </c>
      <c r="G3778" s="103">
        <v>2</v>
      </c>
      <c r="H3778" t="s">
        <v>54</v>
      </c>
      <c r="I3778" s="103"/>
    </row>
    <row r="3779" spans="1:9" x14ac:dyDescent="0.35">
      <c r="A3779" t="s">
        <v>2191</v>
      </c>
      <c r="B3779" t="s">
        <v>46</v>
      </c>
      <c r="C3779" t="s">
        <v>1767</v>
      </c>
      <c r="D3779" t="s">
        <v>776</v>
      </c>
      <c r="E3779" s="103">
        <v>0</v>
      </c>
      <c r="F3779" s="103">
        <v>678258</v>
      </c>
      <c r="G3779" s="103">
        <v>2</v>
      </c>
      <c r="H3779" t="s">
        <v>54</v>
      </c>
      <c r="I3779" s="103"/>
    </row>
    <row r="3780" spans="1:9" x14ac:dyDescent="0.35">
      <c r="A3780" t="s">
        <v>2192</v>
      </c>
      <c r="B3780" t="s">
        <v>49</v>
      </c>
      <c r="C3780" t="s">
        <v>1768</v>
      </c>
      <c r="D3780" t="s">
        <v>54</v>
      </c>
      <c r="E3780" s="103">
        <v>1</v>
      </c>
      <c r="F3780" s="103">
        <v>678258</v>
      </c>
      <c r="G3780" s="103">
        <v>2</v>
      </c>
      <c r="H3780" t="s">
        <v>54</v>
      </c>
      <c r="I3780" s="103"/>
    </row>
    <row r="3781" spans="1:9" x14ac:dyDescent="0.35">
      <c r="A3781" t="s">
        <v>2193</v>
      </c>
      <c r="B3781" t="s">
        <v>50</v>
      </c>
      <c r="C3781" t="s">
        <v>1768</v>
      </c>
      <c r="D3781" t="s">
        <v>54</v>
      </c>
      <c r="E3781" s="103">
        <v>1083241.2664052146</v>
      </c>
      <c r="F3781" s="103">
        <v>678258</v>
      </c>
      <c r="G3781" s="103">
        <v>2</v>
      </c>
      <c r="H3781" t="s">
        <v>54</v>
      </c>
      <c r="I3781" s="103"/>
    </row>
    <row r="3782" spans="1:9" x14ac:dyDescent="0.35">
      <c r="A3782" t="s">
        <v>2194</v>
      </c>
      <c r="B3782" t="s">
        <v>51</v>
      </c>
      <c r="C3782" t="s">
        <v>1768</v>
      </c>
      <c r="D3782" t="s">
        <v>40</v>
      </c>
      <c r="E3782" s="103">
        <v>3.4137001665851847</v>
      </c>
      <c r="F3782" s="103">
        <v>678258</v>
      </c>
      <c r="G3782" s="103">
        <v>2</v>
      </c>
      <c r="H3782" t="s">
        <v>1078</v>
      </c>
      <c r="I3782" s="103"/>
    </row>
    <row r="3783" spans="1:9" x14ac:dyDescent="0.35">
      <c r="A3783" t="s">
        <v>6387</v>
      </c>
      <c r="B3783" t="s">
        <v>51</v>
      </c>
      <c r="C3783" t="s">
        <v>1768</v>
      </c>
      <c r="D3783" t="s">
        <v>5070</v>
      </c>
      <c r="E3783" s="103">
        <v>3.425673668962586</v>
      </c>
      <c r="F3783" s="103">
        <v>678258</v>
      </c>
      <c r="G3783" s="103">
        <v>2</v>
      </c>
      <c r="H3783" t="s">
        <v>1078</v>
      </c>
      <c r="I3783" s="103"/>
    </row>
    <row r="3784" spans="1:9" x14ac:dyDescent="0.35">
      <c r="A3784" t="s">
        <v>6388</v>
      </c>
      <c r="B3784" t="s">
        <v>51</v>
      </c>
      <c r="C3784" t="s">
        <v>1768</v>
      </c>
      <c r="D3784" t="s">
        <v>5071</v>
      </c>
      <c r="E3784" s="103">
        <v>3.4137001665851847</v>
      </c>
      <c r="F3784" s="103">
        <v>678258</v>
      </c>
      <c r="G3784" s="103">
        <v>2</v>
      </c>
      <c r="H3784" t="s">
        <v>1078</v>
      </c>
      <c r="I3784" s="103"/>
    </row>
    <row r="3785" spans="1:9" x14ac:dyDescent="0.35">
      <c r="A3785" t="s">
        <v>6389</v>
      </c>
      <c r="B3785" t="s">
        <v>51</v>
      </c>
      <c r="C3785" t="s">
        <v>1768</v>
      </c>
      <c r="D3785" t="s">
        <v>5072</v>
      </c>
      <c r="E3785" s="103">
        <v>3.4254179494222425</v>
      </c>
      <c r="F3785" s="103">
        <v>678258</v>
      </c>
      <c r="G3785" s="103">
        <v>2</v>
      </c>
      <c r="H3785" t="s">
        <v>1078</v>
      </c>
      <c r="I3785" s="103"/>
    </row>
    <row r="3786" spans="1:9" x14ac:dyDescent="0.35">
      <c r="A3786" t="s">
        <v>2195</v>
      </c>
      <c r="B3786" t="s">
        <v>51</v>
      </c>
      <c r="C3786" t="s">
        <v>1768</v>
      </c>
      <c r="D3786" t="s">
        <v>42</v>
      </c>
      <c r="E3786" s="103">
        <v>3.2256333035790341</v>
      </c>
      <c r="F3786" s="103">
        <v>678258</v>
      </c>
      <c r="G3786" s="103">
        <v>2</v>
      </c>
      <c r="H3786" t="s">
        <v>1078</v>
      </c>
      <c r="I3786" s="103"/>
    </row>
    <row r="3787" spans="1:9" x14ac:dyDescent="0.35">
      <c r="A3787" t="s">
        <v>2196</v>
      </c>
      <c r="B3787" t="s">
        <v>51</v>
      </c>
      <c r="C3787" t="s">
        <v>1768</v>
      </c>
      <c r="D3787" t="s">
        <v>1767</v>
      </c>
      <c r="E3787" s="103">
        <v>3.184202003179502</v>
      </c>
      <c r="F3787" s="103">
        <v>678258</v>
      </c>
      <c r="G3787" s="103">
        <v>2</v>
      </c>
      <c r="H3787" t="s">
        <v>1078</v>
      </c>
      <c r="I3787" s="103"/>
    </row>
    <row r="3788" spans="1:9" x14ac:dyDescent="0.35">
      <c r="A3788" t="s">
        <v>2197</v>
      </c>
      <c r="B3788" t="s">
        <v>51</v>
      </c>
      <c r="C3788" t="s">
        <v>1768</v>
      </c>
      <c r="D3788" t="s">
        <v>1768</v>
      </c>
      <c r="E3788" s="103">
        <v>1</v>
      </c>
      <c r="F3788" s="103">
        <v>678258</v>
      </c>
      <c r="G3788" s="103">
        <v>2</v>
      </c>
      <c r="H3788" t="s">
        <v>1078</v>
      </c>
      <c r="I3788" s="103"/>
    </row>
    <row r="3789" spans="1:9" x14ac:dyDescent="0.35">
      <c r="A3789" t="s">
        <v>2198</v>
      </c>
      <c r="B3789" t="s">
        <v>51</v>
      </c>
      <c r="C3789" t="s">
        <v>1768</v>
      </c>
      <c r="D3789" t="s">
        <v>340</v>
      </c>
      <c r="E3789" s="103">
        <v>3.1095058571563707</v>
      </c>
      <c r="F3789" s="103">
        <v>678258</v>
      </c>
      <c r="G3789" s="103">
        <v>2</v>
      </c>
      <c r="H3789" t="s">
        <v>1078</v>
      </c>
      <c r="I3789" s="103"/>
    </row>
    <row r="3790" spans="1:9" x14ac:dyDescent="0.35">
      <c r="A3790" t="s">
        <v>2199</v>
      </c>
      <c r="B3790" t="s">
        <v>51</v>
      </c>
      <c r="C3790" t="s">
        <v>1768</v>
      </c>
      <c r="D3790" t="s">
        <v>777</v>
      </c>
      <c r="E3790" s="103">
        <v>2.166758683224109</v>
      </c>
      <c r="F3790" s="103">
        <v>678258</v>
      </c>
      <c r="G3790" s="103">
        <v>2</v>
      </c>
      <c r="H3790" t="s">
        <v>1078</v>
      </c>
      <c r="I3790" s="103"/>
    </row>
    <row r="3791" spans="1:9" x14ac:dyDescent="0.35">
      <c r="A3791" t="s">
        <v>2200</v>
      </c>
      <c r="B3791" t="s">
        <v>44</v>
      </c>
      <c r="C3791" t="s">
        <v>1768</v>
      </c>
      <c r="D3791" t="s">
        <v>777</v>
      </c>
      <c r="E3791" s="103">
        <v>4.8455012694284476E-2</v>
      </c>
      <c r="F3791" s="103">
        <v>678258</v>
      </c>
      <c r="G3791" s="103">
        <v>2</v>
      </c>
      <c r="H3791" t="s">
        <v>54</v>
      </c>
      <c r="I3791" s="103"/>
    </row>
    <row r="3792" spans="1:9" x14ac:dyDescent="0.35">
      <c r="A3792" t="s">
        <v>2201</v>
      </c>
      <c r="B3792" t="s">
        <v>45</v>
      </c>
      <c r="C3792" t="s">
        <v>1768</v>
      </c>
      <c r="D3792" t="s">
        <v>777</v>
      </c>
      <c r="E3792" s="103">
        <v>7.821337380873504E-3</v>
      </c>
      <c r="F3792" s="103">
        <v>678258</v>
      </c>
      <c r="G3792" s="103">
        <v>2</v>
      </c>
      <c r="H3792" t="s">
        <v>54</v>
      </c>
      <c r="I3792" s="103"/>
    </row>
    <row r="3793" spans="1:9" x14ac:dyDescent="0.35">
      <c r="A3793" t="s">
        <v>2202</v>
      </c>
      <c r="B3793" t="s">
        <v>46</v>
      </c>
      <c r="C3793" t="s">
        <v>1768</v>
      </c>
      <c r="D3793" t="s">
        <v>777</v>
      </c>
      <c r="E3793" s="103">
        <v>1.807174471063673E-3</v>
      </c>
      <c r="F3793" s="103">
        <v>678258</v>
      </c>
      <c r="G3793" s="103">
        <v>2</v>
      </c>
      <c r="H3793" t="s">
        <v>54</v>
      </c>
      <c r="I3793" s="103"/>
    </row>
    <row r="3794" spans="1:9" x14ac:dyDescent="0.35">
      <c r="A3794" t="s">
        <v>2203</v>
      </c>
      <c r="B3794" t="s">
        <v>51</v>
      </c>
      <c r="C3794" t="s">
        <v>1768</v>
      </c>
      <c r="D3794" t="s">
        <v>776</v>
      </c>
      <c r="E3794" s="103">
        <v>4.8859134010255465</v>
      </c>
      <c r="F3794" s="103">
        <v>678258</v>
      </c>
      <c r="G3794" s="103">
        <v>2</v>
      </c>
      <c r="H3794" t="s">
        <v>1078</v>
      </c>
      <c r="I3794" s="103"/>
    </row>
    <row r="3795" spans="1:9" x14ac:dyDescent="0.35">
      <c r="A3795" t="s">
        <v>2204</v>
      </c>
      <c r="B3795" t="s">
        <v>44</v>
      </c>
      <c r="C3795" t="s">
        <v>1768</v>
      </c>
      <c r="D3795" t="s">
        <v>776</v>
      </c>
      <c r="E3795" s="103">
        <v>0</v>
      </c>
      <c r="F3795" s="103">
        <v>678258</v>
      </c>
      <c r="G3795" s="103">
        <v>2</v>
      </c>
      <c r="H3795" t="s">
        <v>54</v>
      </c>
      <c r="I3795" s="103"/>
    </row>
    <row r="3796" spans="1:9" x14ac:dyDescent="0.35">
      <c r="A3796" t="s">
        <v>2205</v>
      </c>
      <c r="B3796" t="s">
        <v>45</v>
      </c>
      <c r="C3796" t="s">
        <v>1768</v>
      </c>
      <c r="D3796" t="s">
        <v>776</v>
      </c>
      <c r="E3796" s="103">
        <v>0</v>
      </c>
      <c r="F3796" s="103">
        <v>678258</v>
      </c>
      <c r="G3796" s="103">
        <v>2</v>
      </c>
      <c r="H3796" t="s">
        <v>54</v>
      </c>
      <c r="I3796" s="103"/>
    </row>
    <row r="3797" spans="1:9" x14ac:dyDescent="0.35">
      <c r="A3797" t="s">
        <v>2206</v>
      </c>
      <c r="B3797" t="s">
        <v>46</v>
      </c>
      <c r="C3797" t="s">
        <v>1768</v>
      </c>
      <c r="D3797" t="s">
        <v>776</v>
      </c>
      <c r="E3797" s="103">
        <v>0</v>
      </c>
      <c r="F3797" s="103">
        <v>678258</v>
      </c>
      <c r="G3797" s="103">
        <v>2</v>
      </c>
      <c r="H3797" t="s">
        <v>54</v>
      </c>
      <c r="I3797" s="103"/>
    </row>
    <row r="3798" spans="1:9" x14ac:dyDescent="0.35">
      <c r="A3798" t="s">
        <v>358</v>
      </c>
      <c r="B3798" t="s">
        <v>47</v>
      </c>
      <c r="C3798" t="s">
        <v>353</v>
      </c>
      <c r="D3798" t="s">
        <v>54</v>
      </c>
      <c r="E3798" s="103">
        <v>24896</v>
      </c>
      <c r="F3798" s="103">
        <v>678258</v>
      </c>
      <c r="G3798" s="103">
        <v>2</v>
      </c>
      <c r="H3798" t="s">
        <v>54</v>
      </c>
      <c r="I3798" s="103"/>
    </row>
    <row r="3799" spans="1:9" x14ac:dyDescent="0.35">
      <c r="A3799" t="s">
        <v>359</v>
      </c>
      <c r="B3799" t="s">
        <v>48</v>
      </c>
      <c r="C3799" t="s">
        <v>353</v>
      </c>
      <c r="D3799" t="s">
        <v>54</v>
      </c>
      <c r="E3799" s="103">
        <v>525497435.29310453</v>
      </c>
      <c r="F3799" s="103">
        <v>678258</v>
      </c>
      <c r="G3799" s="103">
        <v>2</v>
      </c>
      <c r="H3799" t="s">
        <v>54</v>
      </c>
      <c r="I3799" s="103"/>
    </row>
    <row r="3800" spans="1:9" x14ac:dyDescent="0.35">
      <c r="A3800" t="s">
        <v>360</v>
      </c>
      <c r="B3800" t="s">
        <v>49</v>
      </c>
      <c r="C3800" t="s">
        <v>353</v>
      </c>
      <c r="D3800" t="s">
        <v>54</v>
      </c>
      <c r="E3800" s="103">
        <v>3.6705796319394683E-2</v>
      </c>
      <c r="F3800" s="103">
        <v>678258</v>
      </c>
      <c r="G3800" s="103">
        <v>2</v>
      </c>
      <c r="H3800" t="s">
        <v>54</v>
      </c>
      <c r="I3800" s="103"/>
    </row>
    <row r="3801" spans="1:9" x14ac:dyDescent="0.35">
      <c r="A3801" t="s">
        <v>361</v>
      </c>
      <c r="B3801" t="s">
        <v>50</v>
      </c>
      <c r="C3801" t="s">
        <v>353</v>
      </c>
      <c r="D3801" t="s">
        <v>54</v>
      </c>
      <c r="E3801" s="103">
        <v>774.77513762182605</v>
      </c>
      <c r="F3801" s="103">
        <v>678258</v>
      </c>
      <c r="G3801" s="103">
        <v>2</v>
      </c>
      <c r="H3801" t="s">
        <v>54</v>
      </c>
      <c r="I3801" s="103"/>
    </row>
    <row r="3802" spans="1:9" x14ac:dyDescent="0.35">
      <c r="A3802" t="s">
        <v>402</v>
      </c>
      <c r="B3802" t="s">
        <v>49</v>
      </c>
      <c r="C3802" t="s">
        <v>340</v>
      </c>
      <c r="D3802" t="s">
        <v>54</v>
      </c>
      <c r="E3802" s="103">
        <v>1</v>
      </c>
      <c r="F3802" s="103">
        <v>678258</v>
      </c>
      <c r="G3802" s="103">
        <v>2</v>
      </c>
      <c r="H3802" t="s">
        <v>54</v>
      </c>
      <c r="I3802" s="103"/>
    </row>
    <row r="3803" spans="1:9" x14ac:dyDescent="0.35">
      <c r="A3803" t="s">
        <v>403</v>
      </c>
      <c r="B3803" t="s">
        <v>50</v>
      </c>
      <c r="C3803" t="s">
        <v>340</v>
      </c>
      <c r="D3803" t="s">
        <v>54</v>
      </c>
      <c r="E3803" s="103">
        <v>360265.32592866564</v>
      </c>
      <c r="F3803" s="103">
        <v>678258</v>
      </c>
      <c r="G3803" s="103">
        <v>2</v>
      </c>
      <c r="H3803" t="s">
        <v>54</v>
      </c>
      <c r="I3803" s="103"/>
    </row>
    <row r="3804" spans="1:9" x14ac:dyDescent="0.35">
      <c r="A3804" t="s">
        <v>1271</v>
      </c>
      <c r="B3804" t="s">
        <v>51</v>
      </c>
      <c r="C3804" t="s">
        <v>340</v>
      </c>
      <c r="D3804" t="s">
        <v>40</v>
      </c>
      <c r="E3804" s="103">
        <v>1.1242612466833508</v>
      </c>
      <c r="F3804" s="103">
        <v>678258</v>
      </c>
      <c r="G3804" s="103">
        <v>2</v>
      </c>
      <c r="H3804" t="s">
        <v>1078</v>
      </c>
      <c r="I3804" s="103"/>
    </row>
    <row r="3805" spans="1:9" x14ac:dyDescent="0.35">
      <c r="A3805" t="s">
        <v>6390</v>
      </c>
      <c r="B3805" t="s">
        <v>51</v>
      </c>
      <c r="C3805" t="s">
        <v>340</v>
      </c>
      <c r="D3805" t="s">
        <v>5070</v>
      </c>
      <c r="E3805" s="103">
        <v>1.126851621262005</v>
      </c>
      <c r="F3805" s="103">
        <v>678258</v>
      </c>
      <c r="G3805" s="103">
        <v>2</v>
      </c>
      <c r="H3805" t="s">
        <v>1078</v>
      </c>
      <c r="I3805" s="103"/>
    </row>
    <row r="3806" spans="1:9" x14ac:dyDescent="0.35">
      <c r="A3806" t="s">
        <v>6391</v>
      </c>
      <c r="B3806" t="s">
        <v>51</v>
      </c>
      <c r="C3806" t="s">
        <v>340</v>
      </c>
      <c r="D3806" t="s">
        <v>5071</v>
      </c>
      <c r="E3806" s="103">
        <v>1.1242612466833508</v>
      </c>
      <c r="F3806" s="103">
        <v>678258</v>
      </c>
      <c r="G3806" s="103">
        <v>2</v>
      </c>
      <c r="H3806" t="s">
        <v>1078</v>
      </c>
      <c r="I3806" s="103"/>
    </row>
    <row r="3807" spans="1:9" x14ac:dyDescent="0.35">
      <c r="A3807" t="s">
        <v>6392</v>
      </c>
      <c r="B3807" t="s">
        <v>51</v>
      </c>
      <c r="C3807" t="s">
        <v>340</v>
      </c>
      <c r="D3807" t="s">
        <v>5072</v>
      </c>
      <c r="E3807" s="103">
        <v>1.1267889354055367</v>
      </c>
      <c r="F3807" s="103">
        <v>678258</v>
      </c>
      <c r="G3807" s="103">
        <v>2</v>
      </c>
      <c r="H3807" t="s">
        <v>1078</v>
      </c>
      <c r="I3807" s="103"/>
    </row>
    <row r="3808" spans="1:9" x14ac:dyDescent="0.35">
      <c r="A3808" t="s">
        <v>1272</v>
      </c>
      <c r="B3808" t="s">
        <v>51</v>
      </c>
      <c r="C3808" t="s">
        <v>340</v>
      </c>
      <c r="D3808" t="s">
        <v>42</v>
      </c>
      <c r="E3808" s="103">
        <v>1.0766562364433094</v>
      </c>
      <c r="F3808" s="103">
        <v>678258</v>
      </c>
      <c r="G3808" s="103">
        <v>2</v>
      </c>
      <c r="H3808" t="s">
        <v>1078</v>
      </c>
      <c r="I3808" s="103"/>
    </row>
    <row r="3809" spans="1:9" x14ac:dyDescent="0.35">
      <c r="A3809" t="s">
        <v>2207</v>
      </c>
      <c r="B3809" t="s">
        <v>51</v>
      </c>
      <c r="C3809" t="s">
        <v>340</v>
      </c>
      <c r="D3809" t="s">
        <v>1767</v>
      </c>
      <c r="E3809" s="103">
        <v>1.065064671124242</v>
      </c>
      <c r="F3809" s="103">
        <v>678258</v>
      </c>
      <c r="G3809" s="103">
        <v>2</v>
      </c>
      <c r="H3809" t="s">
        <v>1078</v>
      </c>
      <c r="I3809" s="103"/>
    </row>
    <row r="3810" spans="1:9" x14ac:dyDescent="0.35">
      <c r="A3810" t="s">
        <v>2208</v>
      </c>
      <c r="B3810" t="s">
        <v>51</v>
      </c>
      <c r="C3810" t="s">
        <v>340</v>
      </c>
      <c r="D3810" t="s">
        <v>1768</v>
      </c>
      <c r="E3810" s="103">
        <v>0.3982792577808445</v>
      </c>
      <c r="F3810" s="103">
        <v>678258</v>
      </c>
      <c r="G3810" s="103">
        <v>2</v>
      </c>
      <c r="H3810" t="s">
        <v>1078</v>
      </c>
      <c r="I3810" s="103"/>
    </row>
    <row r="3811" spans="1:9" x14ac:dyDescent="0.35">
      <c r="A3811" t="s">
        <v>1273</v>
      </c>
      <c r="B3811" t="s">
        <v>51</v>
      </c>
      <c r="C3811" t="s">
        <v>340</v>
      </c>
      <c r="D3811" t="s">
        <v>340</v>
      </c>
      <c r="E3811" s="103">
        <v>1</v>
      </c>
      <c r="F3811" s="103">
        <v>678258</v>
      </c>
      <c r="G3811" s="103">
        <v>2</v>
      </c>
      <c r="H3811" t="s">
        <v>1078</v>
      </c>
      <c r="I3811" s="103"/>
    </row>
    <row r="3812" spans="1:9" x14ac:dyDescent="0.35">
      <c r="A3812" t="s">
        <v>1274</v>
      </c>
      <c r="B3812" t="s">
        <v>51</v>
      </c>
      <c r="C3812" t="s">
        <v>340</v>
      </c>
      <c r="D3812" t="s">
        <v>777</v>
      </c>
      <c r="E3812" s="103">
        <v>0.72756317458269482</v>
      </c>
      <c r="F3812" s="103">
        <v>678258</v>
      </c>
      <c r="G3812" s="103">
        <v>2</v>
      </c>
      <c r="H3812" t="s">
        <v>1078</v>
      </c>
      <c r="I3812" s="103"/>
    </row>
    <row r="3813" spans="1:9" x14ac:dyDescent="0.35">
      <c r="A3813" t="s">
        <v>483</v>
      </c>
      <c r="B3813" t="s">
        <v>44</v>
      </c>
      <c r="C3813" t="s">
        <v>340</v>
      </c>
      <c r="D3813" t="s">
        <v>777</v>
      </c>
      <c r="E3813" s="103">
        <v>0.9417758434106196</v>
      </c>
      <c r="F3813" s="103">
        <v>678258</v>
      </c>
      <c r="G3813" s="103">
        <v>2</v>
      </c>
      <c r="H3813" t="s">
        <v>54</v>
      </c>
      <c r="I3813" s="103"/>
    </row>
    <row r="3814" spans="1:9" x14ac:dyDescent="0.35">
      <c r="A3814" t="s">
        <v>484</v>
      </c>
      <c r="B3814" t="s">
        <v>45</v>
      </c>
      <c r="C3814" t="s">
        <v>340</v>
      </c>
      <c r="D3814" t="s">
        <v>777</v>
      </c>
      <c r="E3814" s="103">
        <v>0.28608842962489478</v>
      </c>
      <c r="F3814" s="103">
        <v>678258</v>
      </c>
      <c r="G3814" s="103">
        <v>2</v>
      </c>
      <c r="H3814" t="s">
        <v>54</v>
      </c>
      <c r="I3814" s="103"/>
    </row>
    <row r="3815" spans="1:9" x14ac:dyDescent="0.35">
      <c r="A3815" t="s">
        <v>485</v>
      </c>
      <c r="B3815" t="s">
        <v>46</v>
      </c>
      <c r="C3815" t="s">
        <v>340</v>
      </c>
      <c r="D3815" t="s">
        <v>777</v>
      </c>
      <c r="E3815" s="103">
        <v>0.10518686405193016</v>
      </c>
      <c r="F3815" s="103">
        <v>678258</v>
      </c>
      <c r="G3815" s="103">
        <v>2</v>
      </c>
      <c r="H3815" t="s">
        <v>54</v>
      </c>
      <c r="I3815" s="103"/>
    </row>
    <row r="3816" spans="1:9" x14ac:dyDescent="0.35">
      <c r="A3816" t="s">
        <v>1275</v>
      </c>
      <c r="B3816" t="s">
        <v>51</v>
      </c>
      <c r="C3816" t="s">
        <v>340</v>
      </c>
      <c r="D3816" t="s">
        <v>776</v>
      </c>
      <c r="E3816" s="103">
        <v>1.6292625097583555</v>
      </c>
      <c r="F3816" s="103">
        <v>678258</v>
      </c>
      <c r="G3816" s="103">
        <v>2</v>
      </c>
      <c r="H3816" t="s">
        <v>1078</v>
      </c>
      <c r="I3816" s="103"/>
    </row>
    <row r="3817" spans="1:9" x14ac:dyDescent="0.35">
      <c r="A3817" t="s">
        <v>487</v>
      </c>
      <c r="B3817" t="s">
        <v>44</v>
      </c>
      <c r="C3817" t="s">
        <v>340</v>
      </c>
      <c r="D3817" t="s">
        <v>776</v>
      </c>
      <c r="E3817" s="103">
        <v>0</v>
      </c>
      <c r="F3817" s="103">
        <v>678258</v>
      </c>
      <c r="G3817" s="103">
        <v>2</v>
      </c>
      <c r="H3817" t="s">
        <v>54</v>
      </c>
      <c r="I3817" s="103"/>
    </row>
    <row r="3818" spans="1:9" x14ac:dyDescent="0.35">
      <c r="A3818" t="s">
        <v>488</v>
      </c>
      <c r="B3818" t="s">
        <v>45</v>
      </c>
      <c r="C3818" t="s">
        <v>340</v>
      </c>
      <c r="D3818" t="s">
        <v>776</v>
      </c>
      <c r="E3818" s="103">
        <v>0</v>
      </c>
      <c r="F3818" s="103">
        <v>678258</v>
      </c>
      <c r="G3818" s="103">
        <v>2</v>
      </c>
      <c r="H3818" t="s">
        <v>54</v>
      </c>
      <c r="I3818" s="103"/>
    </row>
    <row r="3819" spans="1:9" x14ac:dyDescent="0.35">
      <c r="A3819" t="s">
        <v>489</v>
      </c>
      <c r="B3819" t="s">
        <v>46</v>
      </c>
      <c r="C3819" t="s">
        <v>340</v>
      </c>
      <c r="D3819" t="s">
        <v>776</v>
      </c>
      <c r="E3819" s="103">
        <v>0</v>
      </c>
      <c r="F3819" s="103">
        <v>678258</v>
      </c>
      <c r="G3819" s="103">
        <v>2</v>
      </c>
      <c r="H3819" t="s">
        <v>54</v>
      </c>
      <c r="I3819" s="103"/>
    </row>
    <row r="3820" spans="1:9" x14ac:dyDescent="0.35">
      <c r="A3820" t="s">
        <v>1276</v>
      </c>
      <c r="B3820" t="s">
        <v>51</v>
      </c>
      <c r="C3820" t="s">
        <v>353</v>
      </c>
      <c r="D3820" t="s">
        <v>40</v>
      </c>
      <c r="E3820" s="103">
        <v>6.3303659882838925E-2</v>
      </c>
      <c r="F3820" s="103">
        <v>678258</v>
      </c>
      <c r="G3820" s="103">
        <v>2</v>
      </c>
      <c r="H3820" t="s">
        <v>1078</v>
      </c>
      <c r="I3820" s="103"/>
    </row>
    <row r="3821" spans="1:9" x14ac:dyDescent="0.35">
      <c r="A3821" t="s">
        <v>6393</v>
      </c>
      <c r="B3821" t="s">
        <v>51</v>
      </c>
      <c r="C3821" t="s">
        <v>353</v>
      </c>
      <c r="D3821" t="s">
        <v>5070</v>
      </c>
      <c r="E3821" s="103">
        <v>6.7858916588282775E-2</v>
      </c>
      <c r="F3821" s="103">
        <v>678258</v>
      </c>
      <c r="G3821" s="103">
        <v>2</v>
      </c>
      <c r="H3821" t="s">
        <v>1078</v>
      </c>
      <c r="I3821" s="103"/>
    </row>
    <row r="3822" spans="1:9" x14ac:dyDescent="0.35">
      <c r="A3822" t="s">
        <v>6394</v>
      </c>
      <c r="B3822" t="s">
        <v>51</v>
      </c>
      <c r="C3822" t="s">
        <v>353</v>
      </c>
      <c r="D3822" t="s">
        <v>5071</v>
      </c>
      <c r="E3822" s="103">
        <v>6.3303659882838925E-2</v>
      </c>
      <c r="F3822" s="103">
        <v>678258</v>
      </c>
      <c r="G3822" s="103">
        <v>2</v>
      </c>
      <c r="H3822" t="s">
        <v>1078</v>
      </c>
      <c r="I3822" s="103"/>
    </row>
    <row r="3823" spans="1:9" x14ac:dyDescent="0.35">
      <c r="A3823" t="s">
        <v>6395</v>
      </c>
      <c r="B3823" t="s">
        <v>51</v>
      </c>
      <c r="C3823" t="s">
        <v>353</v>
      </c>
      <c r="D3823" t="s">
        <v>5072</v>
      </c>
      <c r="E3823" s="103">
        <v>6.7858916588282775E-2</v>
      </c>
      <c r="F3823" s="103">
        <v>678258</v>
      </c>
      <c r="G3823" s="103">
        <v>2</v>
      </c>
      <c r="H3823" t="s">
        <v>1078</v>
      </c>
      <c r="I3823" s="103"/>
    </row>
    <row r="3824" spans="1:9" x14ac:dyDescent="0.35">
      <c r="A3824" t="s">
        <v>1277</v>
      </c>
      <c r="B3824" t="s">
        <v>51</v>
      </c>
      <c r="C3824" t="s">
        <v>353</v>
      </c>
      <c r="D3824" t="s">
        <v>42</v>
      </c>
      <c r="E3824" s="103">
        <v>6.5167053715504866E-2</v>
      </c>
      <c r="F3824" s="103">
        <v>678258</v>
      </c>
      <c r="G3824" s="103">
        <v>2</v>
      </c>
      <c r="H3824" t="s">
        <v>1078</v>
      </c>
      <c r="I3824" s="103"/>
    </row>
    <row r="3825" spans="1:9" x14ac:dyDescent="0.35">
      <c r="A3825" t="s">
        <v>2209</v>
      </c>
      <c r="B3825" t="s">
        <v>51</v>
      </c>
      <c r="C3825" t="s">
        <v>353</v>
      </c>
      <c r="D3825" t="s">
        <v>1767</v>
      </c>
      <c r="E3825" s="103">
        <v>6.3026791459256756E-2</v>
      </c>
      <c r="F3825" s="103">
        <v>678258</v>
      </c>
      <c r="G3825" s="103">
        <v>2</v>
      </c>
      <c r="H3825" t="s">
        <v>1078</v>
      </c>
      <c r="I3825" s="103"/>
    </row>
    <row r="3826" spans="1:9" x14ac:dyDescent="0.35">
      <c r="A3826" t="s">
        <v>2210</v>
      </c>
      <c r="B3826" t="s">
        <v>51</v>
      </c>
      <c r="C3826" t="s">
        <v>353</v>
      </c>
      <c r="D3826" t="s">
        <v>1768</v>
      </c>
      <c r="E3826" s="103">
        <v>1.551701482190084E-2</v>
      </c>
      <c r="F3826" s="103">
        <v>678258</v>
      </c>
      <c r="G3826" s="103">
        <v>2</v>
      </c>
      <c r="H3826" t="s">
        <v>1078</v>
      </c>
      <c r="I3826" s="103"/>
    </row>
    <row r="3827" spans="1:9" x14ac:dyDescent="0.35">
      <c r="A3827" t="s">
        <v>1278</v>
      </c>
      <c r="B3827" t="s">
        <v>51</v>
      </c>
      <c r="C3827" t="s">
        <v>353</v>
      </c>
      <c r="D3827" t="s">
        <v>340</v>
      </c>
      <c r="E3827" s="103">
        <v>6.2905679525968289E-2</v>
      </c>
      <c r="F3827" s="103">
        <v>678258</v>
      </c>
      <c r="G3827" s="103">
        <v>2</v>
      </c>
      <c r="H3827" t="s">
        <v>1078</v>
      </c>
      <c r="I3827" s="103"/>
    </row>
    <row r="3828" spans="1:9" x14ac:dyDescent="0.35">
      <c r="A3828" t="s">
        <v>1279</v>
      </c>
      <c r="B3828" t="s">
        <v>51</v>
      </c>
      <c r="C3828" t="s">
        <v>353</v>
      </c>
      <c r="D3828" t="s">
        <v>777</v>
      </c>
      <c r="E3828" s="103">
        <v>3.7492323094451663E-2</v>
      </c>
      <c r="F3828" s="103">
        <v>678258</v>
      </c>
      <c r="G3828" s="103">
        <v>2</v>
      </c>
      <c r="H3828" t="s">
        <v>1078</v>
      </c>
      <c r="I3828" s="103"/>
    </row>
    <row r="3829" spans="1:9" x14ac:dyDescent="0.35">
      <c r="A3829" t="s">
        <v>1280</v>
      </c>
      <c r="B3829" t="s">
        <v>51</v>
      </c>
      <c r="C3829" t="s">
        <v>353</v>
      </c>
      <c r="D3829" t="s">
        <v>776</v>
      </c>
      <c r="E3829" s="103">
        <v>9.2275152625574647E-2</v>
      </c>
      <c r="F3829" s="103">
        <v>678258</v>
      </c>
      <c r="G3829" s="103">
        <v>2</v>
      </c>
      <c r="H3829" t="s">
        <v>1078</v>
      </c>
      <c r="I3829" s="103"/>
    </row>
    <row r="3830" spans="1:9" x14ac:dyDescent="0.35">
      <c r="A3830" t="s">
        <v>4611</v>
      </c>
      <c r="B3830" t="s">
        <v>47</v>
      </c>
      <c r="C3830" t="s">
        <v>4357</v>
      </c>
      <c r="D3830" t="s">
        <v>54</v>
      </c>
      <c r="E3830" s="103">
        <v>7750</v>
      </c>
      <c r="F3830" s="103">
        <v>678258</v>
      </c>
      <c r="G3830" s="103">
        <v>2</v>
      </c>
      <c r="H3830" t="s">
        <v>54</v>
      </c>
      <c r="I3830" s="103"/>
    </row>
    <row r="3831" spans="1:9" x14ac:dyDescent="0.35">
      <c r="A3831" t="s">
        <v>4612</v>
      </c>
      <c r="B3831" t="s">
        <v>48</v>
      </c>
      <c r="C3831" t="s">
        <v>4357</v>
      </c>
      <c r="D3831" t="s">
        <v>54</v>
      </c>
      <c r="E3831" s="103">
        <v>15087305.387161255</v>
      </c>
      <c r="F3831" s="103">
        <v>678258</v>
      </c>
      <c r="G3831" s="103">
        <v>2</v>
      </c>
      <c r="H3831" t="s">
        <v>54</v>
      </c>
      <c r="I3831" s="103"/>
    </row>
    <row r="3832" spans="1:9" x14ac:dyDescent="0.35">
      <c r="A3832" t="s">
        <v>4613</v>
      </c>
      <c r="B3832" t="s">
        <v>49</v>
      </c>
      <c r="C3832" t="s">
        <v>4357</v>
      </c>
      <c r="D3832" t="s">
        <v>54</v>
      </c>
      <c r="E3832" s="103">
        <v>1.14263303934491E-2</v>
      </c>
      <c r="F3832" s="103">
        <v>678258</v>
      </c>
      <c r="G3832" s="103">
        <v>2</v>
      </c>
      <c r="H3832" t="s">
        <v>54</v>
      </c>
      <c r="I3832" s="103"/>
    </row>
    <row r="3833" spans="1:9" x14ac:dyDescent="0.35">
      <c r="A3833" t="s">
        <v>4614</v>
      </c>
      <c r="B3833" t="s">
        <v>50</v>
      </c>
      <c r="C3833" t="s">
        <v>4357</v>
      </c>
      <c r="D3833" t="s">
        <v>54</v>
      </c>
      <c r="E3833" s="103">
        <v>22.244198206525031</v>
      </c>
      <c r="F3833" s="103">
        <v>678258</v>
      </c>
      <c r="G3833" s="103">
        <v>2</v>
      </c>
      <c r="H3833" t="s">
        <v>54</v>
      </c>
      <c r="I3833" s="103"/>
    </row>
    <row r="3834" spans="1:9" x14ac:dyDescent="0.35">
      <c r="A3834" t="s">
        <v>4615</v>
      </c>
      <c r="B3834" t="s">
        <v>51</v>
      </c>
      <c r="C3834" t="s">
        <v>4357</v>
      </c>
      <c r="D3834" t="s">
        <v>40</v>
      </c>
      <c r="E3834" s="103">
        <v>5.3464710504584493E-3</v>
      </c>
      <c r="F3834" s="103">
        <v>678258</v>
      </c>
      <c r="G3834" s="103">
        <v>2</v>
      </c>
      <c r="H3834" t="s">
        <v>1078</v>
      </c>
      <c r="I3834" s="103"/>
    </row>
    <row r="3835" spans="1:9" x14ac:dyDescent="0.35">
      <c r="A3835" t="s">
        <v>6282</v>
      </c>
      <c r="B3835" t="s">
        <v>51</v>
      </c>
      <c r="C3835" t="s">
        <v>4357</v>
      </c>
      <c r="D3835" t="s">
        <v>5070</v>
      </c>
      <c r="E3835" s="103">
        <v>5.3783782301319505E-3</v>
      </c>
      <c r="F3835" s="103">
        <v>678258</v>
      </c>
      <c r="G3835" s="103">
        <v>2</v>
      </c>
      <c r="H3835" t="s">
        <v>1078</v>
      </c>
      <c r="I3835" s="103"/>
    </row>
    <row r="3836" spans="1:9" x14ac:dyDescent="0.35">
      <c r="A3836" t="s">
        <v>6283</v>
      </c>
      <c r="B3836" t="s">
        <v>51</v>
      </c>
      <c r="C3836" t="s">
        <v>4357</v>
      </c>
      <c r="D3836" t="s">
        <v>5071</v>
      </c>
      <c r="E3836" s="103">
        <v>5.3464710504584493E-3</v>
      </c>
      <c r="F3836" s="103">
        <v>678258</v>
      </c>
      <c r="G3836" s="103">
        <v>2</v>
      </c>
      <c r="H3836" t="s">
        <v>1078</v>
      </c>
      <c r="I3836" s="103"/>
    </row>
    <row r="3837" spans="1:9" x14ac:dyDescent="0.35">
      <c r="A3837" t="s">
        <v>6284</v>
      </c>
      <c r="B3837" t="s">
        <v>51</v>
      </c>
      <c r="C3837" t="s">
        <v>4357</v>
      </c>
      <c r="D3837" t="s">
        <v>5072</v>
      </c>
      <c r="E3837" s="103">
        <v>5.3464710504584493E-3</v>
      </c>
      <c r="F3837" s="103">
        <v>678258</v>
      </c>
      <c r="G3837" s="103">
        <v>2</v>
      </c>
      <c r="H3837" t="s">
        <v>1078</v>
      </c>
      <c r="I3837" s="103"/>
    </row>
    <row r="3838" spans="1:9" x14ac:dyDescent="0.35">
      <c r="A3838" t="s">
        <v>4616</v>
      </c>
      <c r="B3838" t="s">
        <v>51</v>
      </c>
      <c r="C3838" t="s">
        <v>4357</v>
      </c>
      <c r="D3838" t="s">
        <v>42</v>
      </c>
      <c r="E3838" s="103">
        <v>5.0978063683886484E-3</v>
      </c>
      <c r="F3838" s="103">
        <v>678258</v>
      </c>
      <c r="G3838" s="103">
        <v>2</v>
      </c>
      <c r="H3838" t="s">
        <v>1078</v>
      </c>
      <c r="I3838" s="103"/>
    </row>
    <row r="3839" spans="1:9" x14ac:dyDescent="0.35">
      <c r="A3839" t="s">
        <v>4617</v>
      </c>
      <c r="B3839" t="s">
        <v>51</v>
      </c>
      <c r="C3839" t="s">
        <v>4357</v>
      </c>
      <c r="D3839" t="s">
        <v>1767</v>
      </c>
      <c r="E3839" s="103">
        <v>4.9275337649755243E-3</v>
      </c>
      <c r="F3839" s="103">
        <v>678258</v>
      </c>
      <c r="G3839" s="103">
        <v>2</v>
      </c>
      <c r="H3839" t="s">
        <v>1078</v>
      </c>
      <c r="I3839" s="103"/>
    </row>
    <row r="3840" spans="1:9" x14ac:dyDescent="0.35">
      <c r="A3840" t="s">
        <v>4618</v>
      </c>
      <c r="B3840" t="s">
        <v>51</v>
      </c>
      <c r="C3840" t="s">
        <v>4357</v>
      </c>
      <c r="D3840" t="s">
        <v>1768</v>
      </c>
      <c r="E3840" s="103">
        <v>1.3262157916858989E-3</v>
      </c>
      <c r="F3840" s="103">
        <v>678258</v>
      </c>
      <c r="G3840" s="103">
        <v>2</v>
      </c>
      <c r="H3840" t="s">
        <v>1078</v>
      </c>
      <c r="I3840" s="103"/>
    </row>
    <row r="3841" spans="1:9" x14ac:dyDescent="0.35">
      <c r="A3841" t="s">
        <v>4619</v>
      </c>
      <c r="B3841" t="s">
        <v>51</v>
      </c>
      <c r="C3841" t="s">
        <v>4357</v>
      </c>
      <c r="D3841" t="s">
        <v>340</v>
      </c>
      <c r="E3841" s="103">
        <v>5.2429866069520466E-3</v>
      </c>
      <c r="F3841" s="103">
        <v>678258</v>
      </c>
      <c r="G3841" s="103">
        <v>2</v>
      </c>
      <c r="H3841" t="s">
        <v>1078</v>
      </c>
      <c r="I3841" s="103"/>
    </row>
    <row r="3842" spans="1:9" x14ac:dyDescent="0.35">
      <c r="A3842" t="s">
        <v>4620</v>
      </c>
      <c r="B3842" t="s">
        <v>51</v>
      </c>
      <c r="C3842" t="s">
        <v>4357</v>
      </c>
      <c r="D3842" t="s">
        <v>777</v>
      </c>
      <c r="E3842" s="103">
        <v>3.2079012238524127E-3</v>
      </c>
      <c r="F3842" s="103">
        <v>678258</v>
      </c>
      <c r="G3842" s="103">
        <v>2</v>
      </c>
      <c r="H3842" t="s">
        <v>1078</v>
      </c>
      <c r="I3842" s="103"/>
    </row>
    <row r="3843" spans="1:9" x14ac:dyDescent="0.35">
      <c r="A3843" t="s">
        <v>4621</v>
      </c>
      <c r="B3843" t="s">
        <v>51</v>
      </c>
      <c r="C3843" t="s">
        <v>4357</v>
      </c>
      <c r="D3843" t="s">
        <v>776</v>
      </c>
      <c r="E3843" s="103">
        <v>8.3555538940000319E-3</v>
      </c>
      <c r="F3843" s="103">
        <v>678258</v>
      </c>
      <c r="G3843" s="103">
        <v>2</v>
      </c>
      <c r="H3843" t="s">
        <v>1078</v>
      </c>
      <c r="I3843" s="103"/>
    </row>
    <row r="3844" spans="1:9" x14ac:dyDescent="0.35">
      <c r="A3844" t="s">
        <v>4596</v>
      </c>
      <c r="B3844" t="s">
        <v>47</v>
      </c>
      <c r="C3844" t="s">
        <v>4358</v>
      </c>
      <c r="D3844" t="s">
        <v>54</v>
      </c>
      <c r="E3844" s="103">
        <v>0</v>
      </c>
      <c r="F3844" s="103">
        <v>678258</v>
      </c>
      <c r="G3844" s="103">
        <v>2</v>
      </c>
      <c r="H3844" t="s">
        <v>54</v>
      </c>
      <c r="I3844" s="103"/>
    </row>
    <row r="3845" spans="1:9" x14ac:dyDescent="0.35">
      <c r="A3845" t="s">
        <v>4597</v>
      </c>
      <c r="B3845" t="s">
        <v>48</v>
      </c>
      <c r="C3845" t="s">
        <v>4358</v>
      </c>
      <c r="D3845" t="s">
        <v>54</v>
      </c>
      <c r="E3845" s="103">
        <v>0</v>
      </c>
      <c r="F3845" s="103">
        <v>678258</v>
      </c>
      <c r="G3845" s="103">
        <v>2</v>
      </c>
      <c r="H3845" t="s">
        <v>54</v>
      </c>
      <c r="I3845" s="103"/>
    </row>
    <row r="3846" spans="1:9" x14ac:dyDescent="0.35">
      <c r="A3846" t="s">
        <v>4598</v>
      </c>
      <c r="B3846" t="s">
        <v>49</v>
      </c>
      <c r="C3846" t="s">
        <v>4358</v>
      </c>
      <c r="D3846" t="s">
        <v>54</v>
      </c>
      <c r="E3846" s="103">
        <v>0</v>
      </c>
      <c r="F3846" s="103">
        <v>678258</v>
      </c>
      <c r="G3846" s="103">
        <v>2</v>
      </c>
      <c r="H3846" t="s">
        <v>54</v>
      </c>
      <c r="I3846" s="103"/>
    </row>
    <row r="3847" spans="1:9" x14ac:dyDescent="0.35">
      <c r="A3847" t="s">
        <v>4599</v>
      </c>
      <c r="B3847" t="s">
        <v>50</v>
      </c>
      <c r="C3847" t="s">
        <v>4358</v>
      </c>
      <c r="D3847" t="s">
        <v>54</v>
      </c>
      <c r="E3847" s="103">
        <v>0</v>
      </c>
      <c r="F3847" s="103">
        <v>678258</v>
      </c>
      <c r="G3847" s="103">
        <v>2</v>
      </c>
      <c r="H3847" t="s">
        <v>54</v>
      </c>
      <c r="I3847" s="103"/>
    </row>
    <row r="3848" spans="1:9" x14ac:dyDescent="0.35">
      <c r="A3848" t="s">
        <v>4600</v>
      </c>
      <c r="B3848" t="s">
        <v>47</v>
      </c>
      <c r="C3848" t="s">
        <v>4359</v>
      </c>
      <c r="D3848" t="s">
        <v>54</v>
      </c>
      <c r="E3848" s="103">
        <v>330</v>
      </c>
      <c r="F3848" s="103">
        <v>678258</v>
      </c>
      <c r="G3848" s="103">
        <v>2</v>
      </c>
      <c r="H3848" t="s">
        <v>54</v>
      </c>
      <c r="I3848" s="103"/>
    </row>
    <row r="3849" spans="1:9" x14ac:dyDescent="0.35">
      <c r="A3849" t="s">
        <v>4601</v>
      </c>
      <c r="B3849" t="s">
        <v>48</v>
      </c>
      <c r="C3849" t="s">
        <v>4359</v>
      </c>
      <c r="D3849" t="s">
        <v>54</v>
      </c>
      <c r="E3849" s="103">
        <v>420875.2001953125</v>
      </c>
      <c r="F3849" s="103">
        <v>678258</v>
      </c>
      <c r="G3849" s="103">
        <v>2</v>
      </c>
      <c r="H3849" t="s">
        <v>54</v>
      </c>
      <c r="I3849" s="103"/>
    </row>
    <row r="3850" spans="1:9" x14ac:dyDescent="0.35">
      <c r="A3850" t="s">
        <v>4602</v>
      </c>
      <c r="B3850" t="s">
        <v>49</v>
      </c>
      <c r="C3850" t="s">
        <v>4359</v>
      </c>
      <c r="D3850" t="s">
        <v>54</v>
      </c>
      <c r="E3850" s="103">
        <v>4.8654051997912301E-4</v>
      </c>
      <c r="F3850" s="103">
        <v>678258</v>
      </c>
      <c r="G3850" s="103">
        <v>2</v>
      </c>
      <c r="H3850" t="s">
        <v>54</v>
      </c>
      <c r="I3850" s="103"/>
    </row>
    <row r="3851" spans="1:9" x14ac:dyDescent="0.35">
      <c r="A3851" t="s">
        <v>4603</v>
      </c>
      <c r="B3851" t="s">
        <v>50</v>
      </c>
      <c r="C3851" t="s">
        <v>4359</v>
      </c>
      <c r="D3851" t="s">
        <v>54</v>
      </c>
      <c r="E3851" s="103">
        <v>0.62052375378589342</v>
      </c>
      <c r="F3851" s="103">
        <v>678258</v>
      </c>
      <c r="G3851" s="103">
        <v>2</v>
      </c>
      <c r="H3851" t="s">
        <v>54</v>
      </c>
      <c r="I3851" s="103"/>
    </row>
    <row r="3852" spans="1:9" x14ac:dyDescent="0.35">
      <c r="A3852" t="s">
        <v>4604</v>
      </c>
      <c r="B3852" t="s">
        <v>51</v>
      </c>
      <c r="C3852" t="s">
        <v>4359</v>
      </c>
      <c r="D3852" t="s">
        <v>40</v>
      </c>
      <c r="E3852" s="103">
        <v>3.7588236381586623E-3</v>
      </c>
      <c r="F3852" s="103">
        <v>678258</v>
      </c>
      <c r="G3852" s="103">
        <v>2</v>
      </c>
      <c r="H3852" t="s">
        <v>1078</v>
      </c>
      <c r="I3852" s="103"/>
    </row>
    <row r="3853" spans="1:9" x14ac:dyDescent="0.35">
      <c r="A3853" t="s">
        <v>6285</v>
      </c>
      <c r="B3853" t="s">
        <v>51</v>
      </c>
      <c r="C3853" t="s">
        <v>4359</v>
      </c>
      <c r="D3853" t="s">
        <v>5070</v>
      </c>
      <c r="E3853" s="103">
        <v>3.7730057011751469E-3</v>
      </c>
      <c r="F3853" s="103">
        <v>678258</v>
      </c>
      <c r="G3853" s="103">
        <v>2</v>
      </c>
      <c r="H3853" t="s">
        <v>1078</v>
      </c>
      <c r="I3853" s="103"/>
    </row>
    <row r="3854" spans="1:9" x14ac:dyDescent="0.35">
      <c r="A3854" t="s">
        <v>6286</v>
      </c>
      <c r="B3854" t="s">
        <v>51</v>
      </c>
      <c r="C3854" t="s">
        <v>4359</v>
      </c>
      <c r="D3854" t="s">
        <v>5071</v>
      </c>
      <c r="E3854" s="103">
        <v>3.7588236381586623E-3</v>
      </c>
      <c r="F3854" s="103">
        <v>678258</v>
      </c>
      <c r="G3854" s="103">
        <v>2</v>
      </c>
      <c r="H3854" t="s">
        <v>1078</v>
      </c>
      <c r="I3854" s="103"/>
    </row>
    <row r="3855" spans="1:9" x14ac:dyDescent="0.35">
      <c r="A3855" t="s">
        <v>6287</v>
      </c>
      <c r="B3855" t="s">
        <v>51</v>
      </c>
      <c r="C3855" t="s">
        <v>4359</v>
      </c>
      <c r="D3855" t="s">
        <v>5072</v>
      </c>
      <c r="E3855" s="103">
        <v>3.7588236381586623E-3</v>
      </c>
      <c r="F3855" s="103">
        <v>678258</v>
      </c>
      <c r="G3855" s="103">
        <v>2</v>
      </c>
      <c r="H3855" t="s">
        <v>1078</v>
      </c>
      <c r="I3855" s="103"/>
    </row>
    <row r="3856" spans="1:9" x14ac:dyDescent="0.35">
      <c r="A3856" t="s">
        <v>4605</v>
      </c>
      <c r="B3856" t="s">
        <v>51</v>
      </c>
      <c r="C3856" t="s">
        <v>4359</v>
      </c>
      <c r="D3856" t="s">
        <v>42</v>
      </c>
      <c r="E3856" s="103">
        <v>3.5637000819939038E-3</v>
      </c>
      <c r="F3856" s="103">
        <v>678258</v>
      </c>
      <c r="G3856" s="103">
        <v>2</v>
      </c>
      <c r="H3856" t="s">
        <v>1078</v>
      </c>
      <c r="I3856" s="103"/>
    </row>
    <row r="3857" spans="1:9" x14ac:dyDescent="0.35">
      <c r="A3857" t="s">
        <v>4606</v>
      </c>
      <c r="B3857" t="s">
        <v>51</v>
      </c>
      <c r="C3857" t="s">
        <v>4359</v>
      </c>
      <c r="D3857" t="s">
        <v>1767</v>
      </c>
      <c r="E3857" s="103">
        <v>3.5306809044949729E-3</v>
      </c>
      <c r="F3857" s="103">
        <v>678258</v>
      </c>
      <c r="G3857" s="103">
        <v>2</v>
      </c>
      <c r="H3857" t="s">
        <v>1078</v>
      </c>
      <c r="I3857" s="103"/>
    </row>
    <row r="3858" spans="1:9" x14ac:dyDescent="0.35">
      <c r="A3858" t="s">
        <v>4607</v>
      </c>
      <c r="B3858" t="s">
        <v>51</v>
      </c>
      <c r="C3858" t="s">
        <v>4359</v>
      </c>
      <c r="D3858" t="s">
        <v>1768</v>
      </c>
      <c r="E3858" s="103">
        <v>1.2481740869409543E-3</v>
      </c>
      <c r="F3858" s="103">
        <v>678258</v>
      </c>
      <c r="G3858" s="103">
        <v>2</v>
      </c>
      <c r="H3858" t="s">
        <v>1078</v>
      </c>
      <c r="I3858" s="103"/>
    </row>
    <row r="3859" spans="1:9" x14ac:dyDescent="0.35">
      <c r="A3859" t="s">
        <v>4608</v>
      </c>
      <c r="B3859" t="s">
        <v>51</v>
      </c>
      <c r="C3859" t="s">
        <v>4359</v>
      </c>
      <c r="D3859" t="s">
        <v>340</v>
      </c>
      <c r="E3859" s="103">
        <v>3.6826640456390763E-3</v>
      </c>
      <c r="F3859" s="103">
        <v>678258</v>
      </c>
      <c r="G3859" s="103">
        <v>2</v>
      </c>
      <c r="H3859" t="s">
        <v>1078</v>
      </c>
      <c r="I3859" s="103"/>
    </row>
    <row r="3860" spans="1:9" x14ac:dyDescent="0.35">
      <c r="A3860" t="s">
        <v>4609</v>
      </c>
      <c r="B3860" t="s">
        <v>51</v>
      </c>
      <c r="C3860" t="s">
        <v>4359</v>
      </c>
      <c r="D3860" t="s">
        <v>777</v>
      </c>
      <c r="E3860" s="103">
        <v>2.022727736243794E-3</v>
      </c>
      <c r="F3860" s="103">
        <v>678258</v>
      </c>
      <c r="G3860" s="103">
        <v>2</v>
      </c>
      <c r="H3860" t="s">
        <v>1078</v>
      </c>
      <c r="I3860" s="103"/>
    </row>
    <row r="3861" spans="1:9" x14ac:dyDescent="0.35">
      <c r="A3861" t="s">
        <v>4610</v>
      </c>
      <c r="B3861" t="s">
        <v>51</v>
      </c>
      <c r="C3861" t="s">
        <v>4359</v>
      </c>
      <c r="D3861" t="s">
        <v>776</v>
      </c>
      <c r="E3861" s="103">
        <v>5.4251198754348279E-3</v>
      </c>
      <c r="F3861" s="103">
        <v>678258</v>
      </c>
      <c r="G3861" s="103">
        <v>2</v>
      </c>
      <c r="H3861" t="s">
        <v>1078</v>
      </c>
      <c r="I3861" s="103"/>
    </row>
    <row r="3862" spans="1:9" x14ac:dyDescent="0.35">
      <c r="A3862" t="s">
        <v>7497</v>
      </c>
      <c r="B3862" t="s">
        <v>47</v>
      </c>
      <c r="C3862" t="s">
        <v>7392</v>
      </c>
      <c r="D3862" t="s">
        <v>54</v>
      </c>
      <c r="E3862" s="103">
        <v>7420</v>
      </c>
      <c r="F3862" s="103">
        <v>678258</v>
      </c>
      <c r="G3862" s="103">
        <v>2</v>
      </c>
      <c r="H3862" t="s">
        <v>54</v>
      </c>
      <c r="I3862" s="103"/>
    </row>
    <row r="3863" spans="1:9" x14ac:dyDescent="0.35">
      <c r="A3863" t="s">
        <v>7498</v>
      </c>
      <c r="B3863" t="s">
        <v>48</v>
      </c>
      <c r="C3863" t="s">
        <v>7392</v>
      </c>
      <c r="D3863" t="s">
        <v>54</v>
      </c>
      <c r="E3863" s="103">
        <v>14666430.186965942</v>
      </c>
      <c r="F3863" s="103">
        <v>678258</v>
      </c>
      <c r="G3863" s="103">
        <v>2</v>
      </c>
      <c r="H3863" t="s">
        <v>54</v>
      </c>
      <c r="I3863" s="103"/>
    </row>
    <row r="3864" spans="1:9" x14ac:dyDescent="0.35">
      <c r="A3864" t="s">
        <v>7499</v>
      </c>
      <c r="B3864" t="s">
        <v>49</v>
      </c>
      <c r="C3864" t="s">
        <v>7392</v>
      </c>
      <c r="D3864" t="s">
        <v>54</v>
      </c>
      <c r="E3864" s="103">
        <v>1.0939789873469977E-2</v>
      </c>
      <c r="F3864" s="103">
        <v>678258</v>
      </c>
      <c r="G3864" s="103">
        <v>2</v>
      </c>
      <c r="H3864" t="s">
        <v>54</v>
      </c>
      <c r="I3864" s="103"/>
    </row>
    <row r="3865" spans="1:9" x14ac:dyDescent="0.35">
      <c r="A3865" t="s">
        <v>7500</v>
      </c>
      <c r="B3865" t="s">
        <v>50</v>
      </c>
      <c r="C3865" t="s">
        <v>7392</v>
      </c>
      <c r="D3865" t="s">
        <v>54</v>
      </c>
      <c r="E3865" s="103">
        <v>21.623674452739138</v>
      </c>
      <c r="F3865" s="103">
        <v>678258</v>
      </c>
      <c r="G3865" s="103">
        <v>2</v>
      </c>
      <c r="H3865" t="s">
        <v>54</v>
      </c>
      <c r="I3865" s="103"/>
    </row>
    <row r="3866" spans="1:9" x14ac:dyDescent="0.35">
      <c r="A3866" t="s">
        <v>7501</v>
      </c>
      <c r="B3866" t="s">
        <v>51</v>
      </c>
      <c r="C3866" t="s">
        <v>7392</v>
      </c>
      <c r="D3866" t="s">
        <v>40</v>
      </c>
      <c r="E3866" s="103">
        <v>5.4170807062615392E-3</v>
      </c>
      <c r="F3866" s="103">
        <v>678258</v>
      </c>
      <c r="G3866" s="103">
        <v>2</v>
      </c>
      <c r="H3866" t="s">
        <v>1078</v>
      </c>
      <c r="I3866" s="103"/>
    </row>
    <row r="3867" spans="1:9" x14ac:dyDescent="0.35">
      <c r="A3867" t="s">
        <v>7502</v>
      </c>
      <c r="B3867" t="s">
        <v>51</v>
      </c>
      <c r="C3867" t="s">
        <v>7392</v>
      </c>
      <c r="D3867" t="s">
        <v>5070</v>
      </c>
      <c r="E3867" s="103">
        <v>5.4497761997486273E-3</v>
      </c>
      <c r="F3867" s="103">
        <v>678258</v>
      </c>
      <c r="G3867" s="103">
        <v>2</v>
      </c>
      <c r="H3867" t="s">
        <v>1078</v>
      </c>
      <c r="I3867" s="103"/>
    </row>
    <row r="3868" spans="1:9" x14ac:dyDescent="0.35">
      <c r="A3868" t="s">
        <v>7503</v>
      </c>
      <c r="B3868" t="s">
        <v>51</v>
      </c>
      <c r="C3868" t="s">
        <v>7392</v>
      </c>
      <c r="D3868" t="s">
        <v>5071</v>
      </c>
      <c r="E3868" s="103">
        <v>5.4170807062615392E-3</v>
      </c>
      <c r="F3868" s="103">
        <v>678258</v>
      </c>
      <c r="G3868" s="103">
        <v>2</v>
      </c>
      <c r="H3868" t="s">
        <v>1078</v>
      </c>
      <c r="I3868" s="103"/>
    </row>
    <row r="3869" spans="1:9" x14ac:dyDescent="0.35">
      <c r="A3869" t="s">
        <v>7504</v>
      </c>
      <c r="B3869" t="s">
        <v>51</v>
      </c>
      <c r="C3869" t="s">
        <v>7392</v>
      </c>
      <c r="D3869" t="s">
        <v>5072</v>
      </c>
      <c r="E3869" s="103">
        <v>5.4170807062615392E-3</v>
      </c>
      <c r="F3869" s="103">
        <v>678258</v>
      </c>
      <c r="G3869" s="103">
        <v>2</v>
      </c>
      <c r="H3869" t="s">
        <v>1078</v>
      </c>
      <c r="I3869" s="103"/>
    </row>
    <row r="3870" spans="1:9" x14ac:dyDescent="0.35">
      <c r="A3870" t="s">
        <v>7505</v>
      </c>
      <c r="B3870" t="s">
        <v>51</v>
      </c>
      <c r="C3870" t="s">
        <v>7392</v>
      </c>
      <c r="D3870" t="s">
        <v>42</v>
      </c>
      <c r="E3870" s="103">
        <v>5.1660348150881453E-3</v>
      </c>
      <c r="F3870" s="103">
        <v>678258</v>
      </c>
      <c r="G3870" s="103">
        <v>2</v>
      </c>
      <c r="H3870" t="s">
        <v>1078</v>
      </c>
      <c r="I3870" s="103"/>
    </row>
    <row r="3871" spans="1:9" x14ac:dyDescent="0.35">
      <c r="A3871" t="s">
        <v>7506</v>
      </c>
      <c r="B3871" t="s">
        <v>51</v>
      </c>
      <c r="C3871" t="s">
        <v>7392</v>
      </c>
      <c r="D3871" t="s">
        <v>1767</v>
      </c>
      <c r="E3871" s="103">
        <v>4.9896579487974345E-3</v>
      </c>
      <c r="F3871" s="103">
        <v>678258</v>
      </c>
      <c r="G3871" s="103">
        <v>2</v>
      </c>
      <c r="H3871" t="s">
        <v>1078</v>
      </c>
      <c r="I3871" s="103"/>
    </row>
    <row r="3872" spans="1:9" x14ac:dyDescent="0.35">
      <c r="A3872" t="s">
        <v>7507</v>
      </c>
      <c r="B3872" t="s">
        <v>51</v>
      </c>
      <c r="C3872" t="s">
        <v>7392</v>
      </c>
      <c r="D3872" t="s">
        <v>1768</v>
      </c>
      <c r="E3872" s="103">
        <v>1.3296866491745553E-3</v>
      </c>
      <c r="F3872" s="103">
        <v>678258</v>
      </c>
      <c r="G3872" s="103">
        <v>2</v>
      </c>
      <c r="H3872" t="s">
        <v>1078</v>
      </c>
      <c r="I3872" s="103"/>
    </row>
    <row r="3873" spans="1:9" x14ac:dyDescent="0.35">
      <c r="A3873" t="s">
        <v>7508</v>
      </c>
      <c r="B3873" t="s">
        <v>51</v>
      </c>
      <c r="C3873" t="s">
        <v>7392</v>
      </c>
      <c r="D3873" t="s">
        <v>340</v>
      </c>
      <c r="E3873" s="103">
        <v>5.3123810065791735E-3</v>
      </c>
      <c r="F3873" s="103">
        <v>678258</v>
      </c>
      <c r="G3873" s="103">
        <v>2</v>
      </c>
      <c r="H3873" t="s">
        <v>1078</v>
      </c>
      <c r="I3873" s="103"/>
    </row>
    <row r="3874" spans="1:9" x14ac:dyDescent="0.35">
      <c r="A3874" t="s">
        <v>7509</v>
      </c>
      <c r="B3874" t="s">
        <v>51</v>
      </c>
      <c r="C3874" t="s">
        <v>7392</v>
      </c>
      <c r="D3874" t="s">
        <v>777</v>
      </c>
      <c r="E3874" s="103">
        <v>3.2606110959428228E-3</v>
      </c>
      <c r="F3874" s="103">
        <v>678258</v>
      </c>
      <c r="G3874" s="103">
        <v>2</v>
      </c>
      <c r="H3874" t="s">
        <v>1078</v>
      </c>
      <c r="I3874" s="103"/>
    </row>
    <row r="3875" spans="1:9" x14ac:dyDescent="0.35">
      <c r="A3875" t="s">
        <v>7510</v>
      </c>
      <c r="B3875" t="s">
        <v>51</v>
      </c>
      <c r="C3875" t="s">
        <v>7392</v>
      </c>
      <c r="D3875" t="s">
        <v>776</v>
      </c>
      <c r="E3875" s="103">
        <v>8.4858831697583216E-3</v>
      </c>
      <c r="F3875" s="103">
        <v>678258</v>
      </c>
      <c r="G3875" s="103">
        <v>2</v>
      </c>
      <c r="H3875" t="s">
        <v>1078</v>
      </c>
      <c r="I3875" s="103"/>
    </row>
    <row r="3876" spans="1:9" x14ac:dyDescent="0.35">
      <c r="A3876" t="s">
        <v>4960</v>
      </c>
      <c r="B3876" t="s">
        <v>47</v>
      </c>
      <c r="C3876" t="s">
        <v>4874</v>
      </c>
      <c r="D3876" t="s">
        <v>54</v>
      </c>
      <c r="E3876" s="103">
        <v>7750</v>
      </c>
      <c r="F3876" s="103">
        <v>678258</v>
      </c>
      <c r="G3876" s="103">
        <v>2</v>
      </c>
      <c r="H3876" t="s">
        <v>54</v>
      </c>
      <c r="I3876" s="103"/>
    </row>
    <row r="3877" spans="1:9" x14ac:dyDescent="0.35">
      <c r="A3877" t="s">
        <v>4961</v>
      </c>
      <c r="B3877" t="s">
        <v>48</v>
      </c>
      <c r="C3877" t="s">
        <v>4874</v>
      </c>
      <c r="D3877" t="s">
        <v>54</v>
      </c>
      <c r="E3877" s="103">
        <v>15087305.387161255</v>
      </c>
      <c r="F3877" s="103">
        <v>678258</v>
      </c>
      <c r="G3877" s="103">
        <v>2</v>
      </c>
      <c r="H3877" t="s">
        <v>54</v>
      </c>
      <c r="I3877" s="103"/>
    </row>
    <row r="3878" spans="1:9" x14ac:dyDescent="0.35">
      <c r="A3878" t="s">
        <v>4962</v>
      </c>
      <c r="B3878" t="s">
        <v>49</v>
      </c>
      <c r="C3878" t="s">
        <v>4874</v>
      </c>
      <c r="D3878" t="s">
        <v>54</v>
      </c>
      <c r="E3878" s="103">
        <v>1.14263303934491E-2</v>
      </c>
      <c r="F3878" s="103">
        <v>678258</v>
      </c>
      <c r="G3878" s="103">
        <v>2</v>
      </c>
      <c r="H3878" t="s">
        <v>54</v>
      </c>
      <c r="I3878" s="103"/>
    </row>
    <row r="3879" spans="1:9" x14ac:dyDescent="0.35">
      <c r="A3879" t="s">
        <v>4963</v>
      </c>
      <c r="B3879" t="s">
        <v>50</v>
      </c>
      <c r="C3879" t="s">
        <v>4874</v>
      </c>
      <c r="D3879" t="s">
        <v>54</v>
      </c>
      <c r="E3879" s="103">
        <v>22.244198206525031</v>
      </c>
      <c r="F3879" s="103">
        <v>678258</v>
      </c>
      <c r="G3879" s="103">
        <v>2</v>
      </c>
      <c r="H3879" t="s">
        <v>54</v>
      </c>
      <c r="I3879" s="103"/>
    </row>
    <row r="3880" spans="1:9" x14ac:dyDescent="0.35">
      <c r="A3880" t="s">
        <v>4964</v>
      </c>
      <c r="B3880" t="s">
        <v>51</v>
      </c>
      <c r="C3880" t="s">
        <v>4874</v>
      </c>
      <c r="D3880" t="s">
        <v>40</v>
      </c>
      <c r="E3880" s="103">
        <v>5.3464710504584493E-3</v>
      </c>
      <c r="F3880" s="103">
        <v>678258</v>
      </c>
      <c r="G3880" s="103">
        <v>2</v>
      </c>
      <c r="H3880" t="s">
        <v>1078</v>
      </c>
      <c r="I3880" s="103"/>
    </row>
    <row r="3881" spans="1:9" x14ac:dyDescent="0.35">
      <c r="A3881" t="s">
        <v>6396</v>
      </c>
      <c r="B3881" t="s">
        <v>51</v>
      </c>
      <c r="C3881" t="s">
        <v>4874</v>
      </c>
      <c r="D3881" t="s">
        <v>5070</v>
      </c>
      <c r="E3881" s="103">
        <v>5.3783782301319505E-3</v>
      </c>
      <c r="F3881" s="103">
        <v>678258</v>
      </c>
      <c r="G3881" s="103">
        <v>2</v>
      </c>
      <c r="H3881" t="s">
        <v>1078</v>
      </c>
      <c r="I3881" s="103"/>
    </row>
    <row r="3882" spans="1:9" x14ac:dyDescent="0.35">
      <c r="A3882" t="s">
        <v>6397</v>
      </c>
      <c r="B3882" t="s">
        <v>51</v>
      </c>
      <c r="C3882" t="s">
        <v>4874</v>
      </c>
      <c r="D3882" t="s">
        <v>5071</v>
      </c>
      <c r="E3882" s="103">
        <v>5.3464710504584493E-3</v>
      </c>
      <c r="F3882" s="103">
        <v>678258</v>
      </c>
      <c r="G3882" s="103">
        <v>2</v>
      </c>
      <c r="H3882" t="s">
        <v>1078</v>
      </c>
      <c r="I3882" s="103"/>
    </row>
    <row r="3883" spans="1:9" x14ac:dyDescent="0.35">
      <c r="A3883" t="s">
        <v>6398</v>
      </c>
      <c r="B3883" t="s">
        <v>51</v>
      </c>
      <c r="C3883" t="s">
        <v>4874</v>
      </c>
      <c r="D3883" t="s">
        <v>5072</v>
      </c>
      <c r="E3883" s="103">
        <v>5.3464710504584493E-3</v>
      </c>
      <c r="F3883" s="103">
        <v>678258</v>
      </c>
      <c r="G3883" s="103">
        <v>2</v>
      </c>
      <c r="H3883" t="s">
        <v>1078</v>
      </c>
      <c r="I3883" s="103"/>
    </row>
    <row r="3884" spans="1:9" x14ac:dyDescent="0.35">
      <c r="A3884" t="s">
        <v>4965</v>
      </c>
      <c r="B3884" t="s">
        <v>51</v>
      </c>
      <c r="C3884" t="s">
        <v>4874</v>
      </c>
      <c r="D3884" t="s">
        <v>42</v>
      </c>
      <c r="E3884" s="103">
        <v>5.0978063683886484E-3</v>
      </c>
      <c r="F3884" s="103">
        <v>678258</v>
      </c>
      <c r="G3884" s="103">
        <v>2</v>
      </c>
      <c r="H3884" t="s">
        <v>1078</v>
      </c>
      <c r="I3884" s="103"/>
    </row>
    <row r="3885" spans="1:9" x14ac:dyDescent="0.35">
      <c r="A3885" t="s">
        <v>4966</v>
      </c>
      <c r="B3885" t="s">
        <v>51</v>
      </c>
      <c r="C3885" t="s">
        <v>4874</v>
      </c>
      <c r="D3885" t="s">
        <v>1767</v>
      </c>
      <c r="E3885" s="103">
        <v>4.9275337649755243E-3</v>
      </c>
      <c r="F3885" s="103">
        <v>678258</v>
      </c>
      <c r="G3885" s="103">
        <v>2</v>
      </c>
      <c r="H3885" t="s">
        <v>1078</v>
      </c>
      <c r="I3885" s="103"/>
    </row>
    <row r="3886" spans="1:9" x14ac:dyDescent="0.35">
      <c r="A3886" t="s">
        <v>4967</v>
      </c>
      <c r="B3886" t="s">
        <v>51</v>
      </c>
      <c r="C3886" t="s">
        <v>4874</v>
      </c>
      <c r="D3886" t="s">
        <v>1768</v>
      </c>
      <c r="E3886" s="103">
        <v>1.3262157916858989E-3</v>
      </c>
      <c r="F3886" s="103">
        <v>678258</v>
      </c>
      <c r="G3886" s="103">
        <v>2</v>
      </c>
      <c r="H3886" t="s">
        <v>1078</v>
      </c>
      <c r="I3886" s="103"/>
    </row>
    <row r="3887" spans="1:9" x14ac:dyDescent="0.35">
      <c r="A3887" t="s">
        <v>4968</v>
      </c>
      <c r="B3887" t="s">
        <v>51</v>
      </c>
      <c r="C3887" t="s">
        <v>4874</v>
      </c>
      <c r="D3887" t="s">
        <v>340</v>
      </c>
      <c r="E3887" s="103">
        <v>5.2429866069520466E-3</v>
      </c>
      <c r="F3887" s="103">
        <v>678258</v>
      </c>
      <c r="G3887" s="103">
        <v>2</v>
      </c>
      <c r="H3887" t="s">
        <v>1078</v>
      </c>
      <c r="I3887" s="103"/>
    </row>
    <row r="3888" spans="1:9" x14ac:dyDescent="0.35">
      <c r="A3888" t="s">
        <v>4969</v>
      </c>
      <c r="B3888" t="s">
        <v>51</v>
      </c>
      <c r="C3888" t="s">
        <v>4874</v>
      </c>
      <c r="D3888" t="s">
        <v>777</v>
      </c>
      <c r="E3888" s="103">
        <v>3.2079012238524127E-3</v>
      </c>
      <c r="F3888" s="103">
        <v>678258</v>
      </c>
      <c r="G3888" s="103">
        <v>2</v>
      </c>
      <c r="H3888" t="s">
        <v>1078</v>
      </c>
      <c r="I3888" s="103"/>
    </row>
    <row r="3889" spans="1:9" x14ac:dyDescent="0.35">
      <c r="A3889" t="s">
        <v>4970</v>
      </c>
      <c r="B3889" t="s">
        <v>51</v>
      </c>
      <c r="C3889" t="s">
        <v>4874</v>
      </c>
      <c r="D3889" t="s">
        <v>776</v>
      </c>
      <c r="E3889" s="103">
        <v>8.3555538940000319E-3</v>
      </c>
      <c r="F3889" s="103">
        <v>678258</v>
      </c>
      <c r="G3889" s="103">
        <v>2</v>
      </c>
      <c r="H3889" t="s">
        <v>1078</v>
      </c>
      <c r="I3889" s="103"/>
    </row>
    <row r="3890" spans="1:9" x14ac:dyDescent="0.35">
      <c r="A3890" t="s">
        <v>98</v>
      </c>
      <c r="B3890" t="s">
        <v>47</v>
      </c>
      <c r="C3890" t="s">
        <v>36</v>
      </c>
      <c r="D3890" t="s">
        <v>54</v>
      </c>
      <c r="E3890" s="103">
        <v>181423</v>
      </c>
      <c r="F3890" s="103">
        <v>678258</v>
      </c>
      <c r="G3890" s="103">
        <v>2</v>
      </c>
      <c r="H3890" t="s">
        <v>54</v>
      </c>
      <c r="I3890" s="103"/>
    </row>
    <row r="3891" spans="1:9" x14ac:dyDescent="0.35">
      <c r="A3891" t="s">
        <v>99</v>
      </c>
      <c r="B3891" t="s">
        <v>48</v>
      </c>
      <c r="C3891" t="s">
        <v>36</v>
      </c>
      <c r="D3891" t="s">
        <v>54</v>
      </c>
      <c r="E3891" s="103">
        <v>6699729951.2930002</v>
      </c>
      <c r="F3891" s="103">
        <v>678258</v>
      </c>
      <c r="G3891" s="103">
        <v>2</v>
      </c>
      <c r="H3891" t="s">
        <v>54</v>
      </c>
      <c r="I3891" s="103"/>
    </row>
    <row r="3892" spans="1:9" x14ac:dyDescent="0.35">
      <c r="A3892" t="s">
        <v>100</v>
      </c>
      <c r="B3892" t="s">
        <v>49</v>
      </c>
      <c r="C3892" t="s">
        <v>36</v>
      </c>
      <c r="D3892" t="s">
        <v>54</v>
      </c>
      <c r="E3892" s="103">
        <v>0.2674837598671892</v>
      </c>
      <c r="F3892" s="103">
        <v>678258</v>
      </c>
      <c r="G3892" s="103">
        <v>2</v>
      </c>
      <c r="H3892" t="s">
        <v>54</v>
      </c>
      <c r="I3892" s="103"/>
    </row>
    <row r="3893" spans="1:9" x14ac:dyDescent="0.35">
      <c r="A3893" t="s">
        <v>101</v>
      </c>
      <c r="B3893" t="s">
        <v>50</v>
      </c>
      <c r="C3893" t="s">
        <v>36</v>
      </c>
      <c r="D3893" t="s">
        <v>54</v>
      </c>
      <c r="E3893" s="103">
        <v>9877.8487703690935</v>
      </c>
      <c r="F3893" s="103">
        <v>678258</v>
      </c>
      <c r="G3893" s="103">
        <v>2</v>
      </c>
      <c r="H3893" t="s">
        <v>54</v>
      </c>
      <c r="I3893" s="103"/>
    </row>
    <row r="3894" spans="1:9" x14ac:dyDescent="0.35">
      <c r="A3894" t="s">
        <v>1281</v>
      </c>
      <c r="B3894" t="s">
        <v>51</v>
      </c>
      <c r="C3894" t="s">
        <v>36</v>
      </c>
      <c r="D3894" t="s">
        <v>40</v>
      </c>
      <c r="E3894" s="103">
        <v>0.11926866770293156</v>
      </c>
      <c r="F3894" s="103">
        <v>678258</v>
      </c>
      <c r="G3894" s="103">
        <v>2</v>
      </c>
      <c r="H3894" t="s">
        <v>1078</v>
      </c>
      <c r="I3894" s="103"/>
    </row>
    <row r="3895" spans="1:9" x14ac:dyDescent="0.35">
      <c r="A3895" t="s">
        <v>6288</v>
      </c>
      <c r="B3895" t="s">
        <v>51</v>
      </c>
      <c r="C3895" t="s">
        <v>36</v>
      </c>
      <c r="D3895" t="s">
        <v>5070</v>
      </c>
      <c r="E3895" s="103">
        <v>0.11938004617008105</v>
      </c>
      <c r="F3895" s="103">
        <v>678258</v>
      </c>
      <c r="G3895" s="103">
        <v>2</v>
      </c>
      <c r="H3895" t="s">
        <v>1078</v>
      </c>
      <c r="I3895" s="103"/>
    </row>
    <row r="3896" spans="1:9" x14ac:dyDescent="0.35">
      <c r="A3896" t="s">
        <v>6289</v>
      </c>
      <c r="B3896" t="s">
        <v>51</v>
      </c>
      <c r="C3896" t="s">
        <v>36</v>
      </c>
      <c r="D3896" t="s">
        <v>5071</v>
      </c>
      <c r="E3896" s="103">
        <v>0.11926866770293156</v>
      </c>
      <c r="F3896" s="103">
        <v>678258</v>
      </c>
      <c r="G3896" s="103">
        <v>2</v>
      </c>
      <c r="H3896" t="s">
        <v>1078</v>
      </c>
      <c r="I3896" s="103"/>
    </row>
    <row r="3897" spans="1:9" x14ac:dyDescent="0.35">
      <c r="A3897" t="s">
        <v>6290</v>
      </c>
      <c r="B3897" t="s">
        <v>51</v>
      </c>
      <c r="C3897" t="s">
        <v>36</v>
      </c>
      <c r="D3897" t="s">
        <v>5072</v>
      </c>
      <c r="E3897" s="103">
        <v>0.11938004617008105</v>
      </c>
      <c r="F3897" s="103">
        <v>678258</v>
      </c>
      <c r="G3897" s="103">
        <v>2</v>
      </c>
      <c r="H3897" t="s">
        <v>1078</v>
      </c>
      <c r="I3897" s="103"/>
    </row>
    <row r="3898" spans="1:9" x14ac:dyDescent="0.35">
      <c r="A3898" t="s">
        <v>1282</v>
      </c>
      <c r="B3898" t="s">
        <v>51</v>
      </c>
      <c r="C3898" t="s">
        <v>36</v>
      </c>
      <c r="D3898" t="s">
        <v>42</v>
      </c>
      <c r="E3898" s="103">
        <v>0.11257122982675108</v>
      </c>
      <c r="F3898" s="103">
        <v>678258</v>
      </c>
      <c r="G3898" s="103">
        <v>2</v>
      </c>
      <c r="H3898" t="s">
        <v>1078</v>
      </c>
      <c r="I3898" s="103"/>
    </row>
    <row r="3899" spans="1:9" x14ac:dyDescent="0.35">
      <c r="A3899" t="s">
        <v>2211</v>
      </c>
      <c r="B3899" t="s">
        <v>51</v>
      </c>
      <c r="C3899" t="s">
        <v>36</v>
      </c>
      <c r="D3899" t="s">
        <v>1767</v>
      </c>
      <c r="E3899" s="103">
        <v>0.11073780568690919</v>
      </c>
      <c r="F3899" s="103">
        <v>678258</v>
      </c>
      <c r="G3899" s="103">
        <v>2</v>
      </c>
      <c r="H3899" t="s">
        <v>1078</v>
      </c>
      <c r="I3899" s="103"/>
    </row>
    <row r="3900" spans="1:9" x14ac:dyDescent="0.35">
      <c r="A3900" t="s">
        <v>2212</v>
      </c>
      <c r="B3900" t="s">
        <v>51</v>
      </c>
      <c r="C3900" t="s">
        <v>36</v>
      </c>
      <c r="D3900" t="s">
        <v>1768</v>
      </c>
      <c r="E3900" s="103">
        <v>3.7746348220617898E-2</v>
      </c>
      <c r="F3900" s="103">
        <v>678258</v>
      </c>
      <c r="G3900" s="103">
        <v>2</v>
      </c>
      <c r="H3900" t="s">
        <v>1078</v>
      </c>
      <c r="I3900" s="103"/>
    </row>
    <row r="3901" spans="1:9" x14ac:dyDescent="0.35">
      <c r="A3901" t="s">
        <v>1283</v>
      </c>
      <c r="B3901" t="s">
        <v>51</v>
      </c>
      <c r="C3901" t="s">
        <v>36</v>
      </c>
      <c r="D3901" t="s">
        <v>340</v>
      </c>
      <c r="E3901" s="103">
        <v>0.10062491198015512</v>
      </c>
      <c r="F3901" s="103">
        <v>678258</v>
      </c>
      <c r="G3901" s="103">
        <v>2</v>
      </c>
      <c r="H3901" t="s">
        <v>1078</v>
      </c>
      <c r="I3901" s="103"/>
    </row>
    <row r="3902" spans="1:9" x14ac:dyDescent="0.35">
      <c r="A3902" t="s">
        <v>1284</v>
      </c>
      <c r="B3902" t="s">
        <v>51</v>
      </c>
      <c r="C3902" t="s">
        <v>36</v>
      </c>
      <c r="D3902" t="s">
        <v>777</v>
      </c>
      <c r="E3902" s="103">
        <v>7.9754292974624982E-2</v>
      </c>
      <c r="F3902" s="103">
        <v>678258</v>
      </c>
      <c r="G3902" s="103">
        <v>2</v>
      </c>
      <c r="H3902" t="s">
        <v>1078</v>
      </c>
      <c r="I3902" s="103"/>
    </row>
    <row r="3903" spans="1:9" x14ac:dyDescent="0.35">
      <c r="A3903" t="s">
        <v>1285</v>
      </c>
      <c r="B3903" t="s">
        <v>51</v>
      </c>
      <c r="C3903" t="s">
        <v>36</v>
      </c>
      <c r="D3903" t="s">
        <v>776</v>
      </c>
      <c r="E3903" s="103">
        <v>0.17021407464414462</v>
      </c>
      <c r="F3903" s="103">
        <v>678258</v>
      </c>
      <c r="G3903" s="103">
        <v>2</v>
      </c>
      <c r="H3903" t="s">
        <v>1078</v>
      </c>
      <c r="I3903" s="103"/>
    </row>
    <row r="3904" spans="1:9" x14ac:dyDescent="0.35">
      <c r="A3904" t="s">
        <v>116</v>
      </c>
      <c r="B3904" t="s">
        <v>47</v>
      </c>
      <c r="C3904" t="s">
        <v>35</v>
      </c>
      <c r="D3904" t="s">
        <v>54</v>
      </c>
      <c r="E3904" s="103">
        <v>0</v>
      </c>
      <c r="F3904" s="103">
        <v>678455</v>
      </c>
      <c r="G3904" s="103">
        <v>3</v>
      </c>
      <c r="H3904" t="s">
        <v>54</v>
      </c>
      <c r="I3904" s="103"/>
    </row>
    <row r="3905" spans="1:9" x14ac:dyDescent="0.35">
      <c r="A3905" t="s">
        <v>117</v>
      </c>
      <c r="B3905" t="s">
        <v>48</v>
      </c>
      <c r="C3905" t="s">
        <v>35</v>
      </c>
      <c r="D3905" t="s">
        <v>54</v>
      </c>
      <c r="E3905" s="103">
        <v>0</v>
      </c>
      <c r="F3905" s="103">
        <v>678455</v>
      </c>
      <c r="G3905" s="103">
        <v>3</v>
      </c>
      <c r="H3905" t="s">
        <v>54</v>
      </c>
      <c r="I3905" s="103"/>
    </row>
    <row r="3906" spans="1:9" x14ac:dyDescent="0.35">
      <c r="A3906" t="s">
        <v>118</v>
      </c>
      <c r="B3906" t="s">
        <v>49</v>
      </c>
      <c r="C3906" t="s">
        <v>35</v>
      </c>
      <c r="D3906" t="s">
        <v>54</v>
      </c>
      <c r="E3906" s="103">
        <v>0</v>
      </c>
      <c r="F3906" s="103">
        <v>678455</v>
      </c>
      <c r="G3906" s="103">
        <v>3</v>
      </c>
      <c r="H3906" t="s">
        <v>54</v>
      </c>
      <c r="I3906" s="103"/>
    </row>
    <row r="3907" spans="1:9" x14ac:dyDescent="0.35">
      <c r="A3907" t="s">
        <v>119</v>
      </c>
      <c r="B3907" t="s">
        <v>50</v>
      </c>
      <c r="C3907" t="s">
        <v>35</v>
      </c>
      <c r="D3907" t="s">
        <v>54</v>
      </c>
      <c r="E3907" s="103">
        <v>0</v>
      </c>
      <c r="F3907" s="103">
        <v>678455</v>
      </c>
      <c r="G3907" s="103">
        <v>3</v>
      </c>
      <c r="H3907" t="s">
        <v>54</v>
      </c>
      <c r="I3907" s="103"/>
    </row>
    <row r="3908" spans="1:9" x14ac:dyDescent="0.35">
      <c r="A3908" t="s">
        <v>130</v>
      </c>
      <c r="B3908" t="s">
        <v>47</v>
      </c>
      <c r="C3908" t="s">
        <v>37</v>
      </c>
      <c r="D3908" t="s">
        <v>54</v>
      </c>
      <c r="E3908" s="103">
        <v>179950</v>
      </c>
      <c r="F3908" s="103">
        <v>678455</v>
      </c>
      <c r="G3908" s="103">
        <v>3</v>
      </c>
      <c r="H3908" t="s">
        <v>54</v>
      </c>
      <c r="I3908" s="103"/>
    </row>
    <row r="3909" spans="1:9" x14ac:dyDescent="0.35">
      <c r="A3909" t="s">
        <v>131</v>
      </c>
      <c r="B3909" t="s">
        <v>48</v>
      </c>
      <c r="C3909" t="s">
        <v>37</v>
      </c>
      <c r="D3909" t="s">
        <v>54</v>
      </c>
      <c r="E3909" s="103">
        <v>20732922048.895508</v>
      </c>
      <c r="F3909" s="103">
        <v>678455</v>
      </c>
      <c r="G3909" s="103">
        <v>3</v>
      </c>
      <c r="H3909" t="s">
        <v>54</v>
      </c>
      <c r="I3909" s="103"/>
    </row>
    <row r="3910" spans="1:9" x14ac:dyDescent="0.35">
      <c r="A3910" t="s">
        <v>132</v>
      </c>
      <c r="B3910" t="s">
        <v>49</v>
      </c>
      <c r="C3910" t="s">
        <v>37</v>
      </c>
      <c r="D3910" t="s">
        <v>54</v>
      </c>
      <c r="E3910" s="103">
        <v>0.26523498242330001</v>
      </c>
      <c r="F3910" s="103">
        <v>678455</v>
      </c>
      <c r="G3910" s="103">
        <v>3</v>
      </c>
      <c r="H3910" t="s">
        <v>54</v>
      </c>
      <c r="I3910" s="103"/>
    </row>
    <row r="3911" spans="1:9" x14ac:dyDescent="0.35">
      <c r="A3911" t="s">
        <v>133</v>
      </c>
      <c r="B3911" t="s">
        <v>50</v>
      </c>
      <c r="C3911" t="s">
        <v>37</v>
      </c>
      <c r="D3911" t="s">
        <v>54</v>
      </c>
      <c r="E3911" s="103">
        <v>30559.023146554315</v>
      </c>
      <c r="F3911" s="103">
        <v>678455</v>
      </c>
      <c r="G3911" s="103">
        <v>3</v>
      </c>
      <c r="H3911" t="s">
        <v>54</v>
      </c>
      <c r="I3911" s="103"/>
    </row>
    <row r="3912" spans="1:9" x14ac:dyDescent="0.35">
      <c r="A3912" t="s">
        <v>1286</v>
      </c>
      <c r="B3912" t="s">
        <v>51</v>
      </c>
      <c r="C3912" t="s">
        <v>37</v>
      </c>
      <c r="D3912" t="s">
        <v>40</v>
      </c>
      <c r="E3912" s="103">
        <v>0.25175659271438028</v>
      </c>
      <c r="F3912" s="103">
        <v>678455</v>
      </c>
      <c r="G3912" s="103">
        <v>3</v>
      </c>
      <c r="H3912" t="s">
        <v>1078</v>
      </c>
      <c r="I3912" s="103"/>
    </row>
    <row r="3913" spans="1:9" x14ac:dyDescent="0.35">
      <c r="A3913" t="s">
        <v>6408</v>
      </c>
      <c r="B3913" t="s">
        <v>51</v>
      </c>
      <c r="C3913" t="s">
        <v>37</v>
      </c>
      <c r="D3913" t="s">
        <v>5070</v>
      </c>
      <c r="E3913" s="103">
        <v>0.25298329032505246</v>
      </c>
      <c r="F3913" s="103">
        <v>678455</v>
      </c>
      <c r="G3913" s="103">
        <v>3</v>
      </c>
      <c r="H3913" t="s">
        <v>1078</v>
      </c>
      <c r="I3913" s="103"/>
    </row>
    <row r="3914" spans="1:9" x14ac:dyDescent="0.35">
      <c r="A3914" t="s">
        <v>6409</v>
      </c>
      <c r="B3914" t="s">
        <v>51</v>
      </c>
      <c r="C3914" t="s">
        <v>37</v>
      </c>
      <c r="D3914" t="s">
        <v>5071</v>
      </c>
      <c r="E3914" s="103">
        <v>0.25175659271438028</v>
      </c>
      <c r="F3914" s="103">
        <v>678455</v>
      </c>
      <c r="G3914" s="103">
        <v>3</v>
      </c>
      <c r="H3914" t="s">
        <v>1078</v>
      </c>
      <c r="I3914" s="103"/>
    </row>
    <row r="3915" spans="1:9" x14ac:dyDescent="0.35">
      <c r="A3915" t="s">
        <v>6410</v>
      </c>
      <c r="B3915" t="s">
        <v>51</v>
      </c>
      <c r="C3915" t="s">
        <v>37</v>
      </c>
      <c r="D3915" t="s">
        <v>5072</v>
      </c>
      <c r="E3915" s="103">
        <v>0.25297146057939485</v>
      </c>
      <c r="F3915" s="103">
        <v>678455</v>
      </c>
      <c r="G3915" s="103">
        <v>3</v>
      </c>
      <c r="H3915" t="s">
        <v>1078</v>
      </c>
      <c r="I3915" s="103"/>
    </row>
    <row r="3916" spans="1:9" x14ac:dyDescent="0.35">
      <c r="A3916" t="s">
        <v>1287</v>
      </c>
      <c r="B3916" t="s">
        <v>51</v>
      </c>
      <c r="C3916" t="s">
        <v>37</v>
      </c>
      <c r="D3916" t="s">
        <v>42</v>
      </c>
      <c r="E3916" s="103">
        <v>0.2457943721598301</v>
      </c>
      <c r="F3916" s="103">
        <v>678455</v>
      </c>
      <c r="G3916" s="103">
        <v>3</v>
      </c>
      <c r="H3916" t="s">
        <v>1078</v>
      </c>
      <c r="I3916" s="103"/>
    </row>
    <row r="3917" spans="1:9" x14ac:dyDescent="0.35">
      <c r="A3917" t="s">
        <v>2213</v>
      </c>
      <c r="B3917" t="s">
        <v>51</v>
      </c>
      <c r="C3917" t="s">
        <v>37</v>
      </c>
      <c r="D3917" t="s">
        <v>1767</v>
      </c>
      <c r="E3917" s="103">
        <v>0.24469190216576897</v>
      </c>
      <c r="F3917" s="103">
        <v>678455</v>
      </c>
      <c r="G3917" s="103">
        <v>3</v>
      </c>
      <c r="H3917" t="s">
        <v>1078</v>
      </c>
      <c r="I3917" s="103"/>
    </row>
    <row r="3918" spans="1:9" x14ac:dyDescent="0.35">
      <c r="A3918" t="s">
        <v>2214</v>
      </c>
      <c r="B3918" t="s">
        <v>51</v>
      </c>
      <c r="C3918" t="s">
        <v>37</v>
      </c>
      <c r="D3918" t="s">
        <v>1768</v>
      </c>
      <c r="E3918" s="103">
        <v>0.11924194169897132</v>
      </c>
      <c r="F3918" s="103">
        <v>678455</v>
      </c>
      <c r="G3918" s="103">
        <v>3</v>
      </c>
      <c r="H3918" t="s">
        <v>1078</v>
      </c>
      <c r="I3918" s="103"/>
    </row>
    <row r="3919" spans="1:9" x14ac:dyDescent="0.35">
      <c r="A3919" t="s">
        <v>1288</v>
      </c>
      <c r="B3919" t="s">
        <v>51</v>
      </c>
      <c r="C3919" t="s">
        <v>37</v>
      </c>
      <c r="D3919" t="s">
        <v>340</v>
      </c>
      <c r="E3919" s="103">
        <v>0.22043612327811526</v>
      </c>
      <c r="F3919" s="103">
        <v>678455</v>
      </c>
      <c r="G3919" s="103">
        <v>3</v>
      </c>
      <c r="H3919" t="s">
        <v>1078</v>
      </c>
      <c r="I3919" s="103"/>
    </row>
    <row r="3920" spans="1:9" x14ac:dyDescent="0.35">
      <c r="A3920" t="s">
        <v>1289</v>
      </c>
      <c r="B3920" t="s">
        <v>51</v>
      </c>
      <c r="C3920" t="s">
        <v>37</v>
      </c>
      <c r="D3920" t="s">
        <v>777</v>
      </c>
      <c r="E3920" s="103">
        <v>0.2281934534434617</v>
      </c>
      <c r="F3920" s="103">
        <v>678455</v>
      </c>
      <c r="G3920" s="103">
        <v>3</v>
      </c>
      <c r="H3920" t="s">
        <v>1078</v>
      </c>
      <c r="I3920" s="103"/>
    </row>
    <row r="3921" spans="1:9" x14ac:dyDescent="0.35">
      <c r="A3921" t="s">
        <v>1290</v>
      </c>
      <c r="B3921" t="s">
        <v>51</v>
      </c>
      <c r="C3921" t="s">
        <v>37</v>
      </c>
      <c r="D3921" t="s">
        <v>776</v>
      </c>
      <c r="E3921" s="103">
        <v>0.51826781883507722</v>
      </c>
      <c r="F3921" s="103">
        <v>678455</v>
      </c>
      <c r="G3921" s="103">
        <v>3</v>
      </c>
      <c r="H3921" t="s">
        <v>1078</v>
      </c>
      <c r="I3921" s="103"/>
    </row>
    <row r="3922" spans="1:9" x14ac:dyDescent="0.35">
      <c r="A3922" t="s">
        <v>134</v>
      </c>
      <c r="B3922" t="s">
        <v>47</v>
      </c>
      <c r="C3922" t="s">
        <v>38</v>
      </c>
      <c r="D3922" t="s">
        <v>54</v>
      </c>
      <c r="E3922" s="103">
        <v>40426</v>
      </c>
      <c r="F3922" s="103">
        <v>678455</v>
      </c>
      <c r="G3922" s="103">
        <v>3</v>
      </c>
      <c r="H3922" t="s">
        <v>54</v>
      </c>
      <c r="I3922" s="103"/>
    </row>
    <row r="3923" spans="1:9" x14ac:dyDescent="0.35">
      <c r="A3923" t="s">
        <v>135</v>
      </c>
      <c r="B3923" t="s">
        <v>48</v>
      </c>
      <c r="C3923" t="s">
        <v>38</v>
      </c>
      <c r="D3923" t="s">
        <v>54</v>
      </c>
      <c r="E3923" s="103">
        <v>6275830529.9300003</v>
      </c>
      <c r="F3923" s="103">
        <v>678455</v>
      </c>
      <c r="G3923" s="103">
        <v>3</v>
      </c>
      <c r="H3923" t="s">
        <v>54</v>
      </c>
      <c r="I3923" s="103"/>
    </row>
    <row r="3924" spans="1:9" x14ac:dyDescent="0.35">
      <c r="A3924" t="s">
        <v>136</v>
      </c>
      <c r="B3924" t="s">
        <v>49</v>
      </c>
      <c r="C3924" t="s">
        <v>38</v>
      </c>
      <c r="D3924" t="s">
        <v>54</v>
      </c>
      <c r="E3924" s="103">
        <v>5.9585381491771748E-2</v>
      </c>
      <c r="F3924" s="103">
        <v>678455</v>
      </c>
      <c r="G3924" s="103">
        <v>3</v>
      </c>
      <c r="H3924" t="s">
        <v>54</v>
      </c>
      <c r="I3924" s="103"/>
    </row>
    <row r="3925" spans="1:9" x14ac:dyDescent="0.35">
      <c r="A3925" t="s">
        <v>137</v>
      </c>
      <c r="B3925" t="s">
        <v>50</v>
      </c>
      <c r="C3925" t="s">
        <v>38</v>
      </c>
      <c r="D3925" t="s">
        <v>54</v>
      </c>
      <c r="E3925" s="103">
        <v>9250.1794959577273</v>
      </c>
      <c r="F3925" s="103">
        <v>678455</v>
      </c>
      <c r="G3925" s="103">
        <v>3</v>
      </c>
      <c r="H3925" t="s">
        <v>54</v>
      </c>
      <c r="I3925" s="103"/>
    </row>
    <row r="3926" spans="1:9" x14ac:dyDescent="0.35">
      <c r="A3926" t="s">
        <v>1291</v>
      </c>
      <c r="B3926" t="s">
        <v>51</v>
      </c>
      <c r="C3926" t="s">
        <v>38</v>
      </c>
      <c r="D3926" t="s">
        <v>40</v>
      </c>
      <c r="E3926" s="103">
        <v>0.34291291337105767</v>
      </c>
      <c r="F3926" s="103">
        <v>678455</v>
      </c>
      <c r="G3926" s="103">
        <v>3</v>
      </c>
      <c r="H3926" t="s">
        <v>1078</v>
      </c>
      <c r="I3926" s="103"/>
    </row>
    <row r="3927" spans="1:9" x14ac:dyDescent="0.35">
      <c r="A3927" t="s">
        <v>6411</v>
      </c>
      <c r="B3927" t="s">
        <v>51</v>
      </c>
      <c r="C3927" t="s">
        <v>38</v>
      </c>
      <c r="D3927" t="s">
        <v>5070</v>
      </c>
      <c r="E3927" s="103">
        <v>0.34356836359388832</v>
      </c>
      <c r="F3927" s="103">
        <v>678455</v>
      </c>
      <c r="G3927" s="103">
        <v>3</v>
      </c>
      <c r="H3927" t="s">
        <v>1078</v>
      </c>
      <c r="I3927" s="103"/>
    </row>
    <row r="3928" spans="1:9" x14ac:dyDescent="0.35">
      <c r="A3928" t="s">
        <v>6412</v>
      </c>
      <c r="B3928" t="s">
        <v>51</v>
      </c>
      <c r="C3928" t="s">
        <v>38</v>
      </c>
      <c r="D3928" t="s">
        <v>5071</v>
      </c>
      <c r="E3928" s="103">
        <v>0.34291291337105767</v>
      </c>
      <c r="F3928" s="103">
        <v>678455</v>
      </c>
      <c r="G3928" s="103">
        <v>3</v>
      </c>
      <c r="H3928" t="s">
        <v>1078</v>
      </c>
      <c r="I3928" s="103"/>
    </row>
    <row r="3929" spans="1:9" x14ac:dyDescent="0.35">
      <c r="A3929" t="s">
        <v>6413</v>
      </c>
      <c r="B3929" t="s">
        <v>51</v>
      </c>
      <c r="C3929" t="s">
        <v>38</v>
      </c>
      <c r="D3929" t="s">
        <v>5072</v>
      </c>
      <c r="E3929" s="103">
        <v>0.34356836359388832</v>
      </c>
      <c r="F3929" s="103">
        <v>678455</v>
      </c>
      <c r="G3929" s="103">
        <v>3</v>
      </c>
      <c r="H3929" t="s">
        <v>1078</v>
      </c>
      <c r="I3929" s="103"/>
    </row>
    <row r="3930" spans="1:9" x14ac:dyDescent="0.35">
      <c r="A3930" t="s">
        <v>1292</v>
      </c>
      <c r="B3930" t="s">
        <v>51</v>
      </c>
      <c r="C3930" t="s">
        <v>38</v>
      </c>
      <c r="D3930" t="s">
        <v>42</v>
      </c>
      <c r="E3930" s="103">
        <v>0.34042691320649365</v>
      </c>
      <c r="F3930" s="103">
        <v>678455</v>
      </c>
      <c r="G3930" s="103">
        <v>3</v>
      </c>
      <c r="H3930" t="s">
        <v>1078</v>
      </c>
      <c r="I3930" s="103"/>
    </row>
    <row r="3931" spans="1:9" x14ac:dyDescent="0.35">
      <c r="A3931" t="s">
        <v>2215</v>
      </c>
      <c r="B3931" t="s">
        <v>51</v>
      </c>
      <c r="C3931" t="s">
        <v>38</v>
      </c>
      <c r="D3931" t="s">
        <v>1767</v>
      </c>
      <c r="E3931" s="103">
        <v>0.3392361890060025</v>
      </c>
      <c r="F3931" s="103">
        <v>678455</v>
      </c>
      <c r="G3931" s="103">
        <v>3</v>
      </c>
      <c r="H3931" t="s">
        <v>1078</v>
      </c>
      <c r="I3931" s="103"/>
    </row>
    <row r="3932" spans="1:9" x14ac:dyDescent="0.35">
      <c r="A3932" t="s">
        <v>2216</v>
      </c>
      <c r="B3932" t="s">
        <v>51</v>
      </c>
      <c r="C3932" t="s">
        <v>38</v>
      </c>
      <c r="D3932" t="s">
        <v>1768</v>
      </c>
      <c r="E3932" s="103">
        <v>0.20508517783877936</v>
      </c>
      <c r="F3932" s="103">
        <v>678455</v>
      </c>
      <c r="G3932" s="103">
        <v>3</v>
      </c>
      <c r="H3932" t="s">
        <v>1078</v>
      </c>
      <c r="I3932" s="103"/>
    </row>
    <row r="3933" spans="1:9" x14ac:dyDescent="0.35">
      <c r="A3933" t="s">
        <v>1293</v>
      </c>
      <c r="B3933" t="s">
        <v>51</v>
      </c>
      <c r="C3933" t="s">
        <v>38</v>
      </c>
      <c r="D3933" t="s">
        <v>340</v>
      </c>
      <c r="E3933" s="103">
        <v>0.23219622709625773</v>
      </c>
      <c r="F3933" s="103">
        <v>678455</v>
      </c>
      <c r="G3933" s="103">
        <v>3</v>
      </c>
      <c r="H3933" t="s">
        <v>1078</v>
      </c>
      <c r="I3933" s="103"/>
    </row>
    <row r="3934" spans="1:9" x14ac:dyDescent="0.35">
      <c r="A3934" t="s">
        <v>1294</v>
      </c>
      <c r="B3934" t="s">
        <v>51</v>
      </c>
      <c r="C3934" t="s">
        <v>38</v>
      </c>
      <c r="D3934" t="s">
        <v>777</v>
      </c>
      <c r="E3934" s="103">
        <v>0.32032962922156116</v>
      </c>
      <c r="F3934" s="103">
        <v>678455</v>
      </c>
      <c r="G3934" s="103">
        <v>3</v>
      </c>
      <c r="H3934" t="s">
        <v>1078</v>
      </c>
      <c r="I3934" s="103"/>
    </row>
    <row r="3935" spans="1:9" x14ac:dyDescent="0.35">
      <c r="A3935" t="s">
        <v>1295</v>
      </c>
      <c r="B3935" t="s">
        <v>51</v>
      </c>
      <c r="C3935" t="s">
        <v>38</v>
      </c>
      <c r="D3935" t="s">
        <v>776</v>
      </c>
      <c r="E3935" s="103">
        <v>0.70629066063754908</v>
      </c>
      <c r="F3935" s="103">
        <v>678455</v>
      </c>
      <c r="G3935" s="103">
        <v>3</v>
      </c>
      <c r="H3935" t="s">
        <v>1078</v>
      </c>
      <c r="I3935" s="103"/>
    </row>
    <row r="3936" spans="1:9" x14ac:dyDescent="0.35">
      <c r="A3936" t="s">
        <v>138</v>
      </c>
      <c r="B3936" t="s">
        <v>47</v>
      </c>
      <c r="C3936" t="s">
        <v>39</v>
      </c>
      <c r="D3936" t="s">
        <v>54</v>
      </c>
      <c r="E3936" s="103">
        <v>0</v>
      </c>
      <c r="F3936" s="103">
        <v>678455</v>
      </c>
      <c r="G3936" s="103">
        <v>3</v>
      </c>
      <c r="H3936" t="s">
        <v>54</v>
      </c>
      <c r="I3936" s="103"/>
    </row>
    <row r="3937" spans="1:9" x14ac:dyDescent="0.35">
      <c r="A3937" t="s">
        <v>139</v>
      </c>
      <c r="B3937" t="s">
        <v>48</v>
      </c>
      <c r="C3937" t="s">
        <v>39</v>
      </c>
      <c r="D3937" t="s">
        <v>54</v>
      </c>
      <c r="E3937" s="103">
        <v>0</v>
      </c>
      <c r="F3937" s="103">
        <v>678455</v>
      </c>
      <c r="G3937" s="103">
        <v>3</v>
      </c>
      <c r="H3937" t="s">
        <v>54</v>
      </c>
      <c r="I3937" s="103"/>
    </row>
    <row r="3938" spans="1:9" x14ac:dyDescent="0.35">
      <c r="A3938" t="s">
        <v>140</v>
      </c>
      <c r="B3938" t="s">
        <v>49</v>
      </c>
      <c r="C3938" t="s">
        <v>39</v>
      </c>
      <c r="D3938" t="s">
        <v>54</v>
      </c>
      <c r="E3938" s="103">
        <v>0</v>
      </c>
      <c r="F3938" s="103">
        <v>678455</v>
      </c>
      <c r="G3938" s="103">
        <v>3</v>
      </c>
      <c r="H3938" t="s">
        <v>54</v>
      </c>
      <c r="I3938" s="103"/>
    </row>
    <row r="3939" spans="1:9" x14ac:dyDescent="0.35">
      <c r="A3939" t="s">
        <v>141</v>
      </c>
      <c r="B3939" t="s">
        <v>50</v>
      </c>
      <c r="C3939" t="s">
        <v>39</v>
      </c>
      <c r="D3939" t="s">
        <v>54</v>
      </c>
      <c r="E3939" s="103">
        <v>0</v>
      </c>
      <c r="F3939" s="103">
        <v>678455</v>
      </c>
      <c r="G3939" s="103">
        <v>3</v>
      </c>
      <c r="H3939" t="s">
        <v>54</v>
      </c>
      <c r="I3939" s="103"/>
    </row>
    <row r="3940" spans="1:9" x14ac:dyDescent="0.35">
      <c r="A3940" t="s">
        <v>2878</v>
      </c>
      <c r="B3940" t="s">
        <v>47</v>
      </c>
      <c r="C3940" t="s">
        <v>2588</v>
      </c>
      <c r="D3940" t="s">
        <v>54</v>
      </c>
      <c r="E3940" s="103">
        <v>167992</v>
      </c>
      <c r="F3940" s="103">
        <v>678455</v>
      </c>
      <c r="G3940" s="103">
        <v>3</v>
      </c>
      <c r="H3940" t="s">
        <v>54</v>
      </c>
      <c r="I3940" s="103"/>
    </row>
    <row r="3941" spans="1:9" x14ac:dyDescent="0.35">
      <c r="A3941" t="s">
        <v>2879</v>
      </c>
      <c r="B3941" t="s">
        <v>48</v>
      </c>
      <c r="C3941" t="s">
        <v>2588</v>
      </c>
      <c r="D3941" t="s">
        <v>54</v>
      </c>
      <c r="E3941" s="103">
        <v>731688094.27148438</v>
      </c>
      <c r="F3941" s="103">
        <v>678455</v>
      </c>
      <c r="G3941" s="103">
        <v>3</v>
      </c>
      <c r="H3941" t="s">
        <v>54</v>
      </c>
      <c r="I3941" s="103"/>
    </row>
    <row r="3942" spans="1:9" x14ac:dyDescent="0.35">
      <c r="A3942" t="s">
        <v>2880</v>
      </c>
      <c r="B3942" t="s">
        <v>49</v>
      </c>
      <c r="C3942" t="s">
        <v>2588</v>
      </c>
      <c r="D3942" t="s">
        <v>54</v>
      </c>
      <c r="E3942" s="103">
        <v>0.24760964249655468</v>
      </c>
      <c r="F3942" s="103">
        <v>678455</v>
      </c>
      <c r="G3942" s="103">
        <v>3</v>
      </c>
      <c r="H3942" t="s">
        <v>54</v>
      </c>
      <c r="I3942" s="103"/>
    </row>
    <row r="3943" spans="1:9" x14ac:dyDescent="0.35">
      <c r="A3943" t="s">
        <v>2881</v>
      </c>
      <c r="B3943" t="s">
        <v>50</v>
      </c>
      <c r="C3943" t="s">
        <v>2588</v>
      </c>
      <c r="D3943" t="s">
        <v>54</v>
      </c>
      <c r="E3943" s="103">
        <v>1078.4622329726869</v>
      </c>
      <c r="F3943" s="103">
        <v>678455</v>
      </c>
      <c r="G3943" s="103">
        <v>3</v>
      </c>
      <c r="H3943" t="s">
        <v>54</v>
      </c>
      <c r="I3943" s="103"/>
    </row>
    <row r="3944" spans="1:9" x14ac:dyDescent="0.35">
      <c r="A3944" t="s">
        <v>2882</v>
      </c>
      <c r="B3944" t="s">
        <v>51</v>
      </c>
      <c r="C3944" t="s">
        <v>2588</v>
      </c>
      <c r="D3944" t="s">
        <v>40</v>
      </c>
      <c r="E3944" s="103">
        <v>9.6335151199265605E-3</v>
      </c>
      <c r="F3944" s="103">
        <v>678455</v>
      </c>
      <c r="G3944" s="103">
        <v>3</v>
      </c>
      <c r="H3944" t="s">
        <v>1078</v>
      </c>
      <c r="I3944" s="103"/>
    </row>
    <row r="3945" spans="1:9" x14ac:dyDescent="0.35">
      <c r="A3945" t="s">
        <v>6414</v>
      </c>
      <c r="B3945" t="s">
        <v>51</v>
      </c>
      <c r="C3945" t="s">
        <v>2588</v>
      </c>
      <c r="D3945" t="s">
        <v>5070</v>
      </c>
      <c r="E3945" s="103">
        <v>9.6594542795006028E-3</v>
      </c>
      <c r="F3945" s="103">
        <v>678455</v>
      </c>
      <c r="G3945" s="103">
        <v>3</v>
      </c>
      <c r="H3945" t="s">
        <v>1078</v>
      </c>
      <c r="I3945" s="103"/>
    </row>
    <row r="3946" spans="1:9" x14ac:dyDescent="0.35">
      <c r="A3946" t="s">
        <v>6415</v>
      </c>
      <c r="B3946" t="s">
        <v>51</v>
      </c>
      <c r="C3946" t="s">
        <v>2588</v>
      </c>
      <c r="D3946" t="s">
        <v>5071</v>
      </c>
      <c r="E3946" s="103">
        <v>9.6335151199265605E-3</v>
      </c>
      <c r="F3946" s="103">
        <v>678455</v>
      </c>
      <c r="G3946" s="103">
        <v>3</v>
      </c>
      <c r="H3946" t="s">
        <v>1078</v>
      </c>
      <c r="I3946" s="103"/>
    </row>
    <row r="3947" spans="1:9" x14ac:dyDescent="0.35">
      <c r="A3947" t="s">
        <v>6416</v>
      </c>
      <c r="B3947" t="s">
        <v>51</v>
      </c>
      <c r="C3947" t="s">
        <v>2588</v>
      </c>
      <c r="D3947" t="s">
        <v>5072</v>
      </c>
      <c r="E3947" s="103">
        <v>9.6591453972596601E-3</v>
      </c>
      <c r="F3947" s="103">
        <v>678455</v>
      </c>
      <c r="G3947" s="103">
        <v>3</v>
      </c>
      <c r="H3947" t="s">
        <v>1078</v>
      </c>
      <c r="I3947" s="103"/>
    </row>
    <row r="3948" spans="1:9" x14ac:dyDescent="0.35">
      <c r="A3948" t="s">
        <v>2883</v>
      </c>
      <c r="B3948" t="s">
        <v>51</v>
      </c>
      <c r="C3948" t="s">
        <v>2588</v>
      </c>
      <c r="D3948" t="s">
        <v>42</v>
      </c>
      <c r="E3948" s="103">
        <v>9.3173906372308497E-3</v>
      </c>
      <c r="F3948" s="103">
        <v>678455</v>
      </c>
      <c r="G3948" s="103">
        <v>3</v>
      </c>
      <c r="H3948" t="s">
        <v>1078</v>
      </c>
      <c r="I3948" s="103"/>
    </row>
    <row r="3949" spans="1:9" x14ac:dyDescent="0.35">
      <c r="A3949" t="s">
        <v>2884</v>
      </c>
      <c r="B3949" t="s">
        <v>51</v>
      </c>
      <c r="C3949" t="s">
        <v>2588</v>
      </c>
      <c r="D3949" t="s">
        <v>1767</v>
      </c>
      <c r="E3949" s="103">
        <v>9.1635784309184766E-3</v>
      </c>
      <c r="F3949" s="103">
        <v>678455</v>
      </c>
      <c r="G3949" s="103">
        <v>3</v>
      </c>
      <c r="H3949" t="s">
        <v>1078</v>
      </c>
      <c r="I3949" s="103"/>
    </row>
    <row r="3950" spans="1:9" x14ac:dyDescent="0.35">
      <c r="A3950" t="s">
        <v>2885</v>
      </c>
      <c r="B3950" t="s">
        <v>51</v>
      </c>
      <c r="C3950" t="s">
        <v>2588</v>
      </c>
      <c r="D3950" t="s">
        <v>1768</v>
      </c>
      <c r="E3950" s="103">
        <v>3.9173458560148007E-3</v>
      </c>
      <c r="F3950" s="103">
        <v>678455</v>
      </c>
      <c r="G3950" s="103">
        <v>3</v>
      </c>
      <c r="H3950" t="s">
        <v>1078</v>
      </c>
      <c r="I3950" s="103"/>
    </row>
    <row r="3951" spans="1:9" x14ac:dyDescent="0.35">
      <c r="A3951" t="s">
        <v>2886</v>
      </c>
      <c r="B3951" t="s">
        <v>51</v>
      </c>
      <c r="C3951" t="s">
        <v>2588</v>
      </c>
      <c r="D3951" t="s">
        <v>340</v>
      </c>
      <c r="E3951" s="103">
        <v>8.7787423186726152E-3</v>
      </c>
      <c r="F3951" s="103">
        <v>678455</v>
      </c>
      <c r="G3951" s="103">
        <v>3</v>
      </c>
      <c r="H3951" t="s">
        <v>1078</v>
      </c>
      <c r="I3951" s="103"/>
    </row>
    <row r="3952" spans="1:9" x14ac:dyDescent="0.35">
      <c r="A3952" t="s">
        <v>2887</v>
      </c>
      <c r="B3952" t="s">
        <v>51</v>
      </c>
      <c r="C3952" t="s">
        <v>2588</v>
      </c>
      <c r="D3952" t="s">
        <v>777</v>
      </c>
      <c r="E3952" s="103">
        <v>8.9372724448080979E-3</v>
      </c>
      <c r="F3952" s="103">
        <v>678455</v>
      </c>
      <c r="G3952" s="103">
        <v>3</v>
      </c>
      <c r="H3952" t="s">
        <v>1078</v>
      </c>
      <c r="I3952" s="103"/>
    </row>
    <row r="3953" spans="1:9" x14ac:dyDescent="0.35">
      <c r="A3953" t="s">
        <v>2888</v>
      </c>
      <c r="B3953" t="s">
        <v>51</v>
      </c>
      <c r="C3953" t="s">
        <v>2588</v>
      </c>
      <c r="D3953" t="s">
        <v>776</v>
      </c>
      <c r="E3953" s="103">
        <v>1.9784809596912863E-2</v>
      </c>
      <c r="F3953" s="103">
        <v>678455</v>
      </c>
      <c r="G3953" s="103">
        <v>3</v>
      </c>
      <c r="H3953" t="s">
        <v>1078</v>
      </c>
      <c r="I3953" s="103"/>
    </row>
    <row r="3954" spans="1:9" x14ac:dyDescent="0.35">
      <c r="A3954" t="s">
        <v>2889</v>
      </c>
      <c r="B3954" t="s">
        <v>47</v>
      </c>
      <c r="C3954" t="s">
        <v>2589</v>
      </c>
      <c r="D3954" t="s">
        <v>54</v>
      </c>
      <c r="E3954" s="103">
        <v>112621</v>
      </c>
      <c r="F3954" s="103">
        <v>678455</v>
      </c>
      <c r="G3954" s="103">
        <v>3</v>
      </c>
      <c r="H3954" t="s">
        <v>54</v>
      </c>
      <c r="I3954" s="103"/>
    </row>
    <row r="3955" spans="1:9" x14ac:dyDescent="0.35">
      <c r="A3955" t="s">
        <v>2890</v>
      </c>
      <c r="B3955" t="s">
        <v>48</v>
      </c>
      <c r="C3955" t="s">
        <v>2589</v>
      </c>
      <c r="D3955" t="s">
        <v>54</v>
      </c>
      <c r="E3955" s="103">
        <v>1297025800</v>
      </c>
      <c r="F3955" s="103">
        <v>678455</v>
      </c>
      <c r="G3955" s="103">
        <v>3</v>
      </c>
      <c r="H3955" t="s">
        <v>54</v>
      </c>
      <c r="I3955" s="103"/>
    </row>
    <row r="3956" spans="1:9" x14ac:dyDescent="0.35">
      <c r="A3956" t="s">
        <v>2891</v>
      </c>
      <c r="B3956" t="s">
        <v>49</v>
      </c>
      <c r="C3956" t="s">
        <v>2589</v>
      </c>
      <c r="D3956" t="s">
        <v>54</v>
      </c>
      <c r="E3956" s="103">
        <v>0.16599627093911903</v>
      </c>
      <c r="F3956" s="103">
        <v>678455</v>
      </c>
      <c r="G3956" s="103">
        <v>3</v>
      </c>
      <c r="H3956" t="s">
        <v>54</v>
      </c>
      <c r="I3956" s="103"/>
    </row>
    <row r="3957" spans="1:9" x14ac:dyDescent="0.35">
      <c r="A3957" t="s">
        <v>2892</v>
      </c>
      <c r="B3957" t="s">
        <v>50</v>
      </c>
      <c r="C3957" t="s">
        <v>2589</v>
      </c>
      <c r="D3957" t="s">
        <v>54</v>
      </c>
      <c r="E3957" s="103">
        <v>1911.7344554907843</v>
      </c>
      <c r="F3957" s="103">
        <v>678455</v>
      </c>
      <c r="G3957" s="103">
        <v>3</v>
      </c>
      <c r="H3957" t="s">
        <v>54</v>
      </c>
      <c r="I3957" s="103"/>
    </row>
    <row r="3958" spans="1:9" x14ac:dyDescent="0.35">
      <c r="A3958" t="s">
        <v>2893</v>
      </c>
      <c r="B3958" t="s">
        <v>51</v>
      </c>
      <c r="C3958" t="s">
        <v>2589</v>
      </c>
      <c r="D3958" t="s">
        <v>40</v>
      </c>
      <c r="E3958" s="103">
        <v>2.485941493928636E-2</v>
      </c>
      <c r="F3958" s="103">
        <v>678455</v>
      </c>
      <c r="G3958" s="103">
        <v>3</v>
      </c>
      <c r="H3958" t="s">
        <v>1078</v>
      </c>
      <c r="I3958" s="103"/>
    </row>
    <row r="3959" spans="1:9" x14ac:dyDescent="0.35">
      <c r="A3959" t="s">
        <v>6417</v>
      </c>
      <c r="B3959" t="s">
        <v>51</v>
      </c>
      <c r="C3959" t="s">
        <v>2589</v>
      </c>
      <c r="D3959" t="s">
        <v>5070</v>
      </c>
      <c r="E3959" s="103">
        <v>2.5162771797119142E-2</v>
      </c>
      <c r="F3959" s="103">
        <v>678455</v>
      </c>
      <c r="G3959" s="103">
        <v>3</v>
      </c>
      <c r="H3959" t="s">
        <v>1078</v>
      </c>
      <c r="I3959" s="103"/>
    </row>
    <row r="3960" spans="1:9" x14ac:dyDescent="0.35">
      <c r="A3960" t="s">
        <v>6418</v>
      </c>
      <c r="B3960" t="s">
        <v>51</v>
      </c>
      <c r="C3960" t="s">
        <v>2589</v>
      </c>
      <c r="D3960" t="s">
        <v>5071</v>
      </c>
      <c r="E3960" s="103">
        <v>2.485941493928636E-2</v>
      </c>
      <c r="F3960" s="103">
        <v>678455</v>
      </c>
      <c r="G3960" s="103">
        <v>3</v>
      </c>
      <c r="H3960" t="s">
        <v>1078</v>
      </c>
      <c r="I3960" s="103"/>
    </row>
    <row r="3961" spans="1:9" x14ac:dyDescent="0.35">
      <c r="A3961" t="s">
        <v>6419</v>
      </c>
      <c r="B3961" t="s">
        <v>51</v>
      </c>
      <c r="C3961" t="s">
        <v>2589</v>
      </c>
      <c r="D3961" t="s">
        <v>5072</v>
      </c>
      <c r="E3961" s="103">
        <v>2.5161667179850831E-2</v>
      </c>
      <c r="F3961" s="103">
        <v>678455</v>
      </c>
      <c r="G3961" s="103">
        <v>3</v>
      </c>
      <c r="H3961" t="s">
        <v>1078</v>
      </c>
      <c r="I3961" s="103"/>
    </row>
    <row r="3962" spans="1:9" x14ac:dyDescent="0.35">
      <c r="A3962" t="s">
        <v>2894</v>
      </c>
      <c r="B3962" t="s">
        <v>51</v>
      </c>
      <c r="C3962" t="s">
        <v>2589</v>
      </c>
      <c r="D3962" t="s">
        <v>42</v>
      </c>
      <c r="E3962" s="103">
        <v>2.440334831145002E-2</v>
      </c>
      <c r="F3962" s="103">
        <v>678455</v>
      </c>
      <c r="G3962" s="103">
        <v>3</v>
      </c>
      <c r="H3962" t="s">
        <v>1078</v>
      </c>
      <c r="I3962" s="103"/>
    </row>
    <row r="3963" spans="1:9" x14ac:dyDescent="0.35">
      <c r="A3963" t="s">
        <v>2895</v>
      </c>
      <c r="B3963" t="s">
        <v>51</v>
      </c>
      <c r="C3963" t="s">
        <v>2589</v>
      </c>
      <c r="D3963" t="s">
        <v>1767</v>
      </c>
      <c r="E3963" s="103">
        <v>2.3571846814291936E-2</v>
      </c>
      <c r="F3963" s="103">
        <v>678455</v>
      </c>
      <c r="G3963" s="103">
        <v>3</v>
      </c>
      <c r="H3963" t="s">
        <v>1078</v>
      </c>
      <c r="I3963" s="103"/>
    </row>
    <row r="3964" spans="1:9" x14ac:dyDescent="0.35">
      <c r="A3964" t="s">
        <v>2896</v>
      </c>
      <c r="B3964" t="s">
        <v>51</v>
      </c>
      <c r="C3964" t="s">
        <v>2589</v>
      </c>
      <c r="D3964" t="s">
        <v>1768</v>
      </c>
      <c r="E3964" s="103">
        <v>8.6989343678642497E-3</v>
      </c>
      <c r="F3964" s="103">
        <v>678455</v>
      </c>
      <c r="G3964" s="103">
        <v>3</v>
      </c>
      <c r="H3964" t="s">
        <v>1078</v>
      </c>
      <c r="I3964" s="103"/>
    </row>
    <row r="3965" spans="1:9" x14ac:dyDescent="0.35">
      <c r="A3965" t="s">
        <v>2897</v>
      </c>
      <c r="B3965" t="s">
        <v>51</v>
      </c>
      <c r="C3965" t="s">
        <v>2589</v>
      </c>
      <c r="D3965" t="s">
        <v>340</v>
      </c>
      <c r="E3965" s="103">
        <v>2.3882645155957016E-2</v>
      </c>
      <c r="F3965" s="103">
        <v>678455</v>
      </c>
      <c r="G3965" s="103">
        <v>3</v>
      </c>
      <c r="H3965" t="s">
        <v>1078</v>
      </c>
      <c r="I3965" s="103"/>
    </row>
    <row r="3966" spans="1:9" x14ac:dyDescent="0.35">
      <c r="A3966" t="s">
        <v>2898</v>
      </c>
      <c r="B3966" t="s">
        <v>51</v>
      </c>
      <c r="C3966" t="s">
        <v>2589</v>
      </c>
      <c r="D3966" t="s">
        <v>777</v>
      </c>
      <c r="E3966" s="103">
        <v>1.8265319329938738E-2</v>
      </c>
      <c r="F3966" s="103">
        <v>678455</v>
      </c>
      <c r="G3966" s="103">
        <v>3</v>
      </c>
      <c r="H3966" t="s">
        <v>1078</v>
      </c>
      <c r="I3966" s="103"/>
    </row>
    <row r="3967" spans="1:9" x14ac:dyDescent="0.35">
      <c r="A3967" t="s">
        <v>2899</v>
      </c>
      <c r="B3967" t="s">
        <v>51</v>
      </c>
      <c r="C3967" t="s">
        <v>2589</v>
      </c>
      <c r="D3967" t="s">
        <v>776</v>
      </c>
      <c r="E3967" s="103">
        <v>4.8989068154089599E-2</v>
      </c>
      <c r="F3967" s="103">
        <v>678455</v>
      </c>
      <c r="G3967" s="103">
        <v>3</v>
      </c>
      <c r="H3967" t="s">
        <v>1078</v>
      </c>
      <c r="I3967" s="103"/>
    </row>
    <row r="3968" spans="1:9" x14ac:dyDescent="0.35">
      <c r="A3968" t="s">
        <v>2867</v>
      </c>
      <c r="B3968" t="s">
        <v>47</v>
      </c>
      <c r="C3968" t="s">
        <v>2590</v>
      </c>
      <c r="D3968" t="s">
        <v>54</v>
      </c>
      <c r="E3968" s="103">
        <v>6144</v>
      </c>
      <c r="F3968" s="103">
        <v>678455</v>
      </c>
      <c r="G3968" s="103">
        <v>3</v>
      </c>
      <c r="H3968" t="s">
        <v>54</v>
      </c>
      <c r="I3968" s="103"/>
    </row>
    <row r="3969" spans="1:9" x14ac:dyDescent="0.35">
      <c r="A3969" t="s">
        <v>2868</v>
      </c>
      <c r="B3969" t="s">
        <v>48</v>
      </c>
      <c r="C3969" t="s">
        <v>2590</v>
      </c>
      <c r="D3969" t="s">
        <v>54</v>
      </c>
      <c r="E3969" s="103">
        <v>257619198</v>
      </c>
      <c r="F3969" s="103">
        <v>678455</v>
      </c>
      <c r="G3969" s="103">
        <v>3</v>
      </c>
      <c r="H3969" t="s">
        <v>54</v>
      </c>
      <c r="I3969" s="103"/>
    </row>
    <row r="3970" spans="1:9" x14ac:dyDescent="0.35">
      <c r="A3970" t="s">
        <v>2869</v>
      </c>
      <c r="B3970" t="s">
        <v>49</v>
      </c>
      <c r="C3970" t="s">
        <v>2590</v>
      </c>
      <c r="D3970" t="s">
        <v>54</v>
      </c>
      <c r="E3970" s="103">
        <v>9.0558695860447642E-3</v>
      </c>
      <c r="F3970" s="103">
        <v>678455</v>
      </c>
      <c r="G3970" s="103">
        <v>3</v>
      </c>
      <c r="H3970" t="s">
        <v>54</v>
      </c>
      <c r="I3970" s="103"/>
    </row>
    <row r="3971" spans="1:9" x14ac:dyDescent="0.35">
      <c r="A3971" t="s">
        <v>2870</v>
      </c>
      <c r="B3971" t="s">
        <v>50</v>
      </c>
      <c r="C3971" t="s">
        <v>2590</v>
      </c>
      <c r="D3971" t="s">
        <v>54</v>
      </c>
      <c r="E3971" s="103">
        <v>379.71449543447983</v>
      </c>
      <c r="F3971" s="103">
        <v>678455</v>
      </c>
      <c r="G3971" s="103">
        <v>3</v>
      </c>
      <c r="H3971" t="s">
        <v>54</v>
      </c>
      <c r="I3971" s="103"/>
    </row>
    <row r="3972" spans="1:9" x14ac:dyDescent="0.35">
      <c r="A3972" t="s">
        <v>2871</v>
      </c>
      <c r="B3972" t="s">
        <v>51</v>
      </c>
      <c r="C3972" t="s">
        <v>2590</v>
      </c>
      <c r="D3972" t="s">
        <v>40</v>
      </c>
      <c r="E3972" s="103">
        <v>9.325122486632631E-2</v>
      </c>
      <c r="F3972" s="103">
        <v>678455</v>
      </c>
      <c r="G3972" s="103">
        <v>3</v>
      </c>
      <c r="H3972" t="s">
        <v>1078</v>
      </c>
      <c r="I3972" s="103"/>
    </row>
    <row r="3973" spans="1:9" x14ac:dyDescent="0.35">
      <c r="A3973" t="s">
        <v>6420</v>
      </c>
      <c r="B3973" t="s">
        <v>51</v>
      </c>
      <c r="C3973" t="s">
        <v>2590</v>
      </c>
      <c r="D3973" t="s">
        <v>5070</v>
      </c>
      <c r="E3973" s="103">
        <v>9.325122486632631E-2</v>
      </c>
      <c r="F3973" s="103">
        <v>678455</v>
      </c>
      <c r="G3973" s="103">
        <v>3</v>
      </c>
      <c r="H3973" t="s">
        <v>1078</v>
      </c>
      <c r="I3973" s="103"/>
    </row>
    <row r="3974" spans="1:9" x14ac:dyDescent="0.35">
      <c r="A3974" t="s">
        <v>6421</v>
      </c>
      <c r="B3974" t="s">
        <v>51</v>
      </c>
      <c r="C3974" t="s">
        <v>2590</v>
      </c>
      <c r="D3974" t="s">
        <v>5071</v>
      </c>
      <c r="E3974" s="103">
        <v>9.325122486632631E-2</v>
      </c>
      <c r="F3974" s="103">
        <v>678455</v>
      </c>
      <c r="G3974" s="103">
        <v>3</v>
      </c>
      <c r="H3974" t="s">
        <v>1078</v>
      </c>
      <c r="I3974" s="103"/>
    </row>
    <row r="3975" spans="1:9" x14ac:dyDescent="0.35">
      <c r="A3975" t="s">
        <v>6422</v>
      </c>
      <c r="B3975" t="s">
        <v>51</v>
      </c>
      <c r="C3975" t="s">
        <v>2590</v>
      </c>
      <c r="D3975" t="s">
        <v>5072</v>
      </c>
      <c r="E3975" s="103">
        <v>9.325122486632631E-2</v>
      </c>
      <c r="F3975" s="103">
        <v>678455</v>
      </c>
      <c r="G3975" s="103">
        <v>3</v>
      </c>
      <c r="H3975" t="s">
        <v>1078</v>
      </c>
      <c r="I3975" s="103"/>
    </row>
    <row r="3976" spans="1:9" x14ac:dyDescent="0.35">
      <c r="A3976" t="s">
        <v>2872</v>
      </c>
      <c r="B3976" t="s">
        <v>51</v>
      </c>
      <c r="C3976" t="s">
        <v>2590</v>
      </c>
      <c r="D3976" t="s">
        <v>42</v>
      </c>
      <c r="E3976" s="103">
        <v>8.8732944938083383E-2</v>
      </c>
      <c r="F3976" s="103">
        <v>678455</v>
      </c>
      <c r="G3976" s="103">
        <v>3</v>
      </c>
      <c r="H3976" t="s">
        <v>1078</v>
      </c>
      <c r="I3976" s="103"/>
    </row>
    <row r="3977" spans="1:9" x14ac:dyDescent="0.35">
      <c r="A3977" t="s">
        <v>2873</v>
      </c>
      <c r="B3977" t="s">
        <v>51</v>
      </c>
      <c r="C3977" t="s">
        <v>2590</v>
      </c>
      <c r="D3977" t="s">
        <v>1767</v>
      </c>
      <c r="E3977" s="103">
        <v>8.1038913403095589E-2</v>
      </c>
      <c r="F3977" s="103">
        <v>678455</v>
      </c>
      <c r="G3977" s="103">
        <v>3</v>
      </c>
      <c r="H3977" t="s">
        <v>1078</v>
      </c>
      <c r="I3977" s="103"/>
    </row>
    <row r="3978" spans="1:9" x14ac:dyDescent="0.35">
      <c r="A3978" t="s">
        <v>2874</v>
      </c>
      <c r="B3978" t="s">
        <v>51</v>
      </c>
      <c r="C3978" t="s">
        <v>2590</v>
      </c>
      <c r="D3978" t="s">
        <v>1768</v>
      </c>
      <c r="E3978" s="103">
        <v>2.3436231885072389E-2</v>
      </c>
      <c r="F3978" s="103">
        <v>678455</v>
      </c>
      <c r="G3978" s="103">
        <v>3</v>
      </c>
      <c r="H3978" t="s">
        <v>1078</v>
      </c>
      <c r="I3978" s="103"/>
    </row>
    <row r="3979" spans="1:9" x14ac:dyDescent="0.35">
      <c r="A3979" t="s">
        <v>2875</v>
      </c>
      <c r="B3979" t="s">
        <v>51</v>
      </c>
      <c r="C3979" t="s">
        <v>2590</v>
      </c>
      <c r="D3979" t="s">
        <v>340</v>
      </c>
      <c r="E3979" s="103">
        <v>8.6565147024476721E-2</v>
      </c>
      <c r="F3979" s="103">
        <v>678455</v>
      </c>
      <c r="G3979" s="103">
        <v>3</v>
      </c>
      <c r="H3979" t="s">
        <v>1078</v>
      </c>
      <c r="I3979" s="103"/>
    </row>
    <row r="3980" spans="1:9" x14ac:dyDescent="0.35">
      <c r="A3980" t="s">
        <v>2876</v>
      </c>
      <c r="B3980" t="s">
        <v>51</v>
      </c>
      <c r="C3980" t="s">
        <v>2590</v>
      </c>
      <c r="D3980" t="s">
        <v>777</v>
      </c>
      <c r="E3980" s="103">
        <v>7.0487722731708724E-2</v>
      </c>
      <c r="F3980" s="103">
        <v>678455</v>
      </c>
      <c r="G3980" s="103">
        <v>3</v>
      </c>
      <c r="H3980" t="s">
        <v>1078</v>
      </c>
      <c r="I3980" s="103"/>
    </row>
    <row r="3981" spans="1:9" x14ac:dyDescent="0.35">
      <c r="A3981" t="s">
        <v>2877</v>
      </c>
      <c r="B3981" t="s">
        <v>51</v>
      </c>
      <c r="C3981" t="s">
        <v>2590</v>
      </c>
      <c r="D3981" t="s">
        <v>776</v>
      </c>
      <c r="E3981" s="103">
        <v>0.18083067683778642</v>
      </c>
      <c r="F3981" s="103">
        <v>678455</v>
      </c>
      <c r="G3981" s="103">
        <v>3</v>
      </c>
      <c r="H3981" t="s">
        <v>1078</v>
      </c>
      <c r="I3981" s="103"/>
    </row>
    <row r="3982" spans="1:9" x14ac:dyDescent="0.35">
      <c r="A3982" t="s">
        <v>3764</v>
      </c>
      <c r="B3982" t="s">
        <v>47</v>
      </c>
      <c r="C3982" t="s">
        <v>3119</v>
      </c>
      <c r="D3982" t="s">
        <v>54</v>
      </c>
      <c r="E3982" s="103">
        <v>900</v>
      </c>
      <c r="F3982" s="103">
        <v>678455</v>
      </c>
      <c r="G3982" s="103">
        <v>3</v>
      </c>
      <c r="H3982" t="s">
        <v>54</v>
      </c>
      <c r="I3982" s="103"/>
    </row>
    <row r="3983" spans="1:9" x14ac:dyDescent="0.35">
      <c r="A3983" t="s">
        <v>3765</v>
      </c>
      <c r="B3983" t="s">
        <v>48</v>
      </c>
      <c r="C3983" t="s">
        <v>3119</v>
      </c>
      <c r="D3983" t="s">
        <v>54</v>
      </c>
      <c r="E3983" s="103">
        <v>150000004.6875</v>
      </c>
      <c r="F3983" s="103">
        <v>678455</v>
      </c>
      <c r="G3983" s="103">
        <v>3</v>
      </c>
      <c r="H3983" t="s">
        <v>54</v>
      </c>
      <c r="I3983" s="103"/>
    </row>
    <row r="3984" spans="1:9" x14ac:dyDescent="0.35">
      <c r="A3984" t="s">
        <v>3766</v>
      </c>
      <c r="B3984" t="s">
        <v>49</v>
      </c>
      <c r="C3984" t="s">
        <v>3119</v>
      </c>
      <c r="D3984" t="s">
        <v>54</v>
      </c>
      <c r="E3984" s="103">
        <v>1.326543396393276E-3</v>
      </c>
      <c r="F3984" s="103">
        <v>678455</v>
      </c>
      <c r="G3984" s="103">
        <v>3</v>
      </c>
      <c r="H3984" t="s">
        <v>54</v>
      </c>
      <c r="I3984" s="103"/>
    </row>
    <row r="3985" spans="1:9" x14ac:dyDescent="0.35">
      <c r="A3985" t="s">
        <v>3767</v>
      </c>
      <c r="B3985" t="s">
        <v>50</v>
      </c>
      <c r="C3985" t="s">
        <v>3119</v>
      </c>
      <c r="D3985" t="s">
        <v>54</v>
      </c>
      <c r="E3985" s="103">
        <v>221.09057297462618</v>
      </c>
      <c r="F3985" s="103">
        <v>678455</v>
      </c>
      <c r="G3985" s="103">
        <v>3</v>
      </c>
      <c r="H3985" t="s">
        <v>54</v>
      </c>
      <c r="I3985" s="103"/>
    </row>
    <row r="3986" spans="1:9" x14ac:dyDescent="0.35">
      <c r="A3986" t="s">
        <v>3768</v>
      </c>
      <c r="B3986" t="s">
        <v>51</v>
      </c>
      <c r="C3986" t="s">
        <v>3119</v>
      </c>
      <c r="D3986" t="s">
        <v>40</v>
      </c>
      <c r="E3986" s="103">
        <v>0.33096609467773452</v>
      </c>
      <c r="F3986" s="103">
        <v>678455</v>
      </c>
      <c r="G3986" s="103">
        <v>3</v>
      </c>
      <c r="H3986" t="s">
        <v>1078</v>
      </c>
      <c r="I3986" s="103"/>
    </row>
    <row r="3987" spans="1:9" x14ac:dyDescent="0.35">
      <c r="A3987" t="s">
        <v>6423</v>
      </c>
      <c r="B3987" t="s">
        <v>51</v>
      </c>
      <c r="C3987" t="s">
        <v>3119</v>
      </c>
      <c r="D3987" t="s">
        <v>5070</v>
      </c>
      <c r="E3987" s="103">
        <v>0.33096609467773452</v>
      </c>
      <c r="F3987" s="103">
        <v>678455</v>
      </c>
      <c r="G3987" s="103">
        <v>3</v>
      </c>
      <c r="H3987" t="s">
        <v>1078</v>
      </c>
      <c r="I3987" s="103"/>
    </row>
    <row r="3988" spans="1:9" x14ac:dyDescent="0.35">
      <c r="A3988" t="s">
        <v>6424</v>
      </c>
      <c r="B3988" t="s">
        <v>51</v>
      </c>
      <c r="C3988" t="s">
        <v>3119</v>
      </c>
      <c r="D3988" t="s">
        <v>5071</v>
      </c>
      <c r="E3988" s="103">
        <v>0.33096609467773452</v>
      </c>
      <c r="F3988" s="103">
        <v>678455</v>
      </c>
      <c r="G3988" s="103">
        <v>3</v>
      </c>
      <c r="H3988" t="s">
        <v>1078</v>
      </c>
      <c r="I3988" s="103"/>
    </row>
    <row r="3989" spans="1:9" x14ac:dyDescent="0.35">
      <c r="A3989" t="s">
        <v>6425</v>
      </c>
      <c r="B3989" t="s">
        <v>51</v>
      </c>
      <c r="C3989" t="s">
        <v>3119</v>
      </c>
      <c r="D3989" t="s">
        <v>5072</v>
      </c>
      <c r="E3989" s="103">
        <v>0.33096609467773452</v>
      </c>
      <c r="F3989" s="103">
        <v>678455</v>
      </c>
      <c r="G3989" s="103">
        <v>3</v>
      </c>
      <c r="H3989" t="s">
        <v>1078</v>
      </c>
      <c r="I3989" s="103"/>
    </row>
    <row r="3990" spans="1:9" x14ac:dyDescent="0.35">
      <c r="A3990" t="s">
        <v>3769</v>
      </c>
      <c r="B3990" t="s">
        <v>51</v>
      </c>
      <c r="C3990" t="s">
        <v>3119</v>
      </c>
      <c r="D3990" t="s">
        <v>42</v>
      </c>
      <c r="E3990" s="103">
        <v>0.24164017575803998</v>
      </c>
      <c r="F3990" s="103">
        <v>678455</v>
      </c>
      <c r="G3990" s="103">
        <v>3</v>
      </c>
      <c r="H3990" t="s">
        <v>1078</v>
      </c>
      <c r="I3990" s="103"/>
    </row>
    <row r="3991" spans="1:9" x14ac:dyDescent="0.35">
      <c r="A3991" t="s">
        <v>3770</v>
      </c>
      <c r="B3991" t="s">
        <v>51</v>
      </c>
      <c r="C3991" t="s">
        <v>3119</v>
      </c>
      <c r="D3991" t="s">
        <v>1767</v>
      </c>
      <c r="E3991" s="103">
        <v>0.24164017575803998</v>
      </c>
      <c r="F3991" s="103">
        <v>678455</v>
      </c>
      <c r="G3991" s="103">
        <v>3</v>
      </c>
      <c r="H3991" t="s">
        <v>1078</v>
      </c>
      <c r="I3991" s="103"/>
    </row>
    <row r="3992" spans="1:9" x14ac:dyDescent="0.35">
      <c r="A3992" t="s">
        <v>3771</v>
      </c>
      <c r="B3992" t="s">
        <v>51</v>
      </c>
      <c r="C3992" t="s">
        <v>3119</v>
      </c>
      <c r="D3992" t="s">
        <v>1768</v>
      </c>
      <c r="E3992" s="103">
        <v>5.8763990702357952E-2</v>
      </c>
      <c r="F3992" s="103">
        <v>678455</v>
      </c>
      <c r="G3992" s="103">
        <v>3</v>
      </c>
      <c r="H3992" t="s">
        <v>1078</v>
      </c>
      <c r="I3992" s="103"/>
    </row>
    <row r="3993" spans="1:9" x14ac:dyDescent="0.35">
      <c r="A3993" t="s">
        <v>3772</v>
      </c>
      <c r="B3993" t="s">
        <v>51</v>
      </c>
      <c r="C3993" t="s">
        <v>3119</v>
      </c>
      <c r="D3993" t="s">
        <v>340</v>
      </c>
      <c r="E3993" s="103">
        <v>0.32464138164192841</v>
      </c>
      <c r="F3993" s="103">
        <v>678455</v>
      </c>
      <c r="G3993" s="103">
        <v>3</v>
      </c>
      <c r="H3993" t="s">
        <v>1078</v>
      </c>
      <c r="I3993" s="103"/>
    </row>
    <row r="3994" spans="1:9" x14ac:dyDescent="0.35">
      <c r="A3994" t="s">
        <v>3773</v>
      </c>
      <c r="B3994" t="s">
        <v>51</v>
      </c>
      <c r="C3994" t="s">
        <v>3119</v>
      </c>
      <c r="D3994" t="s">
        <v>777</v>
      </c>
      <c r="E3994" s="103">
        <v>0.26433020743048052</v>
      </c>
      <c r="F3994" s="103">
        <v>678455</v>
      </c>
      <c r="G3994" s="103">
        <v>3</v>
      </c>
      <c r="H3994" t="s">
        <v>1078</v>
      </c>
      <c r="I3994" s="103"/>
    </row>
    <row r="3995" spans="1:9" x14ac:dyDescent="0.35">
      <c r="A3995" t="s">
        <v>3774</v>
      </c>
      <c r="B3995" t="s">
        <v>51</v>
      </c>
      <c r="C3995" t="s">
        <v>3119</v>
      </c>
      <c r="D3995" t="s">
        <v>776</v>
      </c>
      <c r="E3995" s="103">
        <v>0.7089550592072722</v>
      </c>
      <c r="F3995" s="103">
        <v>678455</v>
      </c>
      <c r="G3995" s="103">
        <v>3</v>
      </c>
      <c r="H3995" t="s">
        <v>1078</v>
      </c>
      <c r="I3995" s="103"/>
    </row>
    <row r="3996" spans="1:9" x14ac:dyDescent="0.35">
      <c r="A3996" t="s">
        <v>3775</v>
      </c>
      <c r="B3996" t="s">
        <v>47</v>
      </c>
      <c r="C3996" t="s">
        <v>3104</v>
      </c>
      <c r="D3996" t="s">
        <v>54</v>
      </c>
      <c r="E3996" s="103">
        <v>83327</v>
      </c>
      <c r="F3996" s="103">
        <v>678455</v>
      </c>
      <c r="G3996" s="103">
        <v>3</v>
      </c>
      <c r="H3996" t="s">
        <v>54</v>
      </c>
      <c r="I3996" s="103"/>
    </row>
    <row r="3997" spans="1:9" x14ac:dyDescent="0.35">
      <c r="A3997" t="s">
        <v>3776</v>
      </c>
      <c r="B3997" t="s">
        <v>48</v>
      </c>
      <c r="C3997" t="s">
        <v>3104</v>
      </c>
      <c r="D3997" t="s">
        <v>54</v>
      </c>
      <c r="E3997" s="103">
        <v>16370332583.078125</v>
      </c>
      <c r="F3997" s="103">
        <v>678455</v>
      </c>
      <c r="G3997" s="103">
        <v>3</v>
      </c>
      <c r="H3997" t="s">
        <v>54</v>
      </c>
      <c r="I3997" s="103"/>
    </row>
    <row r="3998" spans="1:9" x14ac:dyDescent="0.35">
      <c r="A3998" t="s">
        <v>3777</v>
      </c>
      <c r="B3998" t="s">
        <v>49</v>
      </c>
      <c r="C3998" t="s">
        <v>3104</v>
      </c>
      <c r="D3998" t="s">
        <v>54</v>
      </c>
      <c r="E3998" s="103">
        <v>0.122818757323625</v>
      </c>
      <c r="F3998" s="103">
        <v>678455</v>
      </c>
      <c r="G3998" s="103">
        <v>3</v>
      </c>
      <c r="H3998" t="s">
        <v>54</v>
      </c>
      <c r="I3998" s="103"/>
    </row>
    <row r="3999" spans="1:9" x14ac:dyDescent="0.35">
      <c r="A3999" t="s">
        <v>3778</v>
      </c>
      <c r="B3999" t="s">
        <v>50</v>
      </c>
      <c r="C3999" t="s">
        <v>3104</v>
      </c>
      <c r="D3999" t="s">
        <v>54</v>
      </c>
      <c r="E3999" s="103">
        <v>24128.840649826627</v>
      </c>
      <c r="F3999" s="103">
        <v>678455</v>
      </c>
      <c r="G3999" s="103">
        <v>3</v>
      </c>
      <c r="H3999" t="s">
        <v>54</v>
      </c>
      <c r="I3999" s="103"/>
    </row>
    <row r="4000" spans="1:9" x14ac:dyDescent="0.35">
      <c r="A4000" t="s">
        <v>3779</v>
      </c>
      <c r="B4000" t="s">
        <v>51</v>
      </c>
      <c r="C4000" t="s">
        <v>3104</v>
      </c>
      <c r="D4000" t="s">
        <v>40</v>
      </c>
      <c r="E4000" s="103">
        <v>0.42700501582970313</v>
      </c>
      <c r="F4000" s="103">
        <v>678455</v>
      </c>
      <c r="G4000" s="103">
        <v>3</v>
      </c>
      <c r="H4000" t="s">
        <v>1078</v>
      </c>
      <c r="I4000" s="103"/>
    </row>
    <row r="4001" spans="1:9" x14ac:dyDescent="0.35">
      <c r="A4001" t="s">
        <v>6426</v>
      </c>
      <c r="B4001" t="s">
        <v>51</v>
      </c>
      <c r="C4001" t="s">
        <v>3104</v>
      </c>
      <c r="D4001" t="s">
        <v>5070</v>
      </c>
      <c r="E4001" s="103">
        <v>0.433443915931993</v>
      </c>
      <c r="F4001" s="103">
        <v>678455</v>
      </c>
      <c r="G4001" s="103">
        <v>3</v>
      </c>
      <c r="H4001" t="s">
        <v>1078</v>
      </c>
      <c r="I4001" s="103"/>
    </row>
    <row r="4002" spans="1:9" x14ac:dyDescent="0.35">
      <c r="A4002" t="s">
        <v>6427</v>
      </c>
      <c r="B4002" t="s">
        <v>51</v>
      </c>
      <c r="C4002" t="s">
        <v>3104</v>
      </c>
      <c r="D4002" t="s">
        <v>5071</v>
      </c>
      <c r="E4002" s="103">
        <v>0.42700501582970313</v>
      </c>
      <c r="F4002" s="103">
        <v>678455</v>
      </c>
      <c r="G4002" s="103">
        <v>3</v>
      </c>
      <c r="H4002" t="s">
        <v>1078</v>
      </c>
      <c r="I4002" s="103"/>
    </row>
    <row r="4003" spans="1:9" x14ac:dyDescent="0.35">
      <c r="A4003" t="s">
        <v>6428</v>
      </c>
      <c r="B4003" t="s">
        <v>51</v>
      </c>
      <c r="C4003" t="s">
        <v>3104</v>
      </c>
      <c r="D4003" t="s">
        <v>5072</v>
      </c>
      <c r="E4003" s="103">
        <v>0.43338567773321801</v>
      </c>
      <c r="F4003" s="103">
        <v>678455</v>
      </c>
      <c r="G4003" s="103">
        <v>3</v>
      </c>
      <c r="H4003" t="s">
        <v>1078</v>
      </c>
      <c r="I4003" s="103"/>
    </row>
    <row r="4004" spans="1:9" x14ac:dyDescent="0.35">
      <c r="A4004" t="s">
        <v>3780</v>
      </c>
      <c r="B4004" t="s">
        <v>51</v>
      </c>
      <c r="C4004" t="s">
        <v>3104</v>
      </c>
      <c r="D4004" t="s">
        <v>42</v>
      </c>
      <c r="E4004" s="103">
        <v>0.41333679785075667</v>
      </c>
      <c r="F4004" s="103">
        <v>678455</v>
      </c>
      <c r="G4004" s="103">
        <v>3</v>
      </c>
      <c r="H4004" t="s">
        <v>1078</v>
      </c>
      <c r="I4004" s="103"/>
    </row>
    <row r="4005" spans="1:9" x14ac:dyDescent="0.35">
      <c r="A4005" t="s">
        <v>3781</v>
      </c>
      <c r="B4005" t="s">
        <v>51</v>
      </c>
      <c r="C4005" t="s">
        <v>3104</v>
      </c>
      <c r="D4005" t="s">
        <v>1767</v>
      </c>
      <c r="E4005" s="103">
        <v>0.41120773734041299</v>
      </c>
      <c r="F4005" s="103">
        <v>678455</v>
      </c>
      <c r="G4005" s="103">
        <v>3</v>
      </c>
      <c r="H4005" t="s">
        <v>1078</v>
      </c>
      <c r="I4005" s="103"/>
    </row>
    <row r="4006" spans="1:9" x14ac:dyDescent="0.35">
      <c r="A4006" t="s">
        <v>3782</v>
      </c>
      <c r="B4006" t="s">
        <v>51</v>
      </c>
      <c r="C4006" t="s">
        <v>3104</v>
      </c>
      <c r="D4006" t="s">
        <v>1768</v>
      </c>
      <c r="E4006" s="103">
        <v>0.1241379173182256</v>
      </c>
      <c r="F4006" s="103">
        <v>678455</v>
      </c>
      <c r="G4006" s="103">
        <v>3</v>
      </c>
      <c r="H4006" t="s">
        <v>1078</v>
      </c>
      <c r="I4006" s="103"/>
    </row>
    <row r="4007" spans="1:9" x14ac:dyDescent="0.35">
      <c r="A4007" t="s">
        <v>3783</v>
      </c>
      <c r="B4007" t="s">
        <v>51</v>
      </c>
      <c r="C4007" t="s">
        <v>3104</v>
      </c>
      <c r="D4007" t="s">
        <v>340</v>
      </c>
      <c r="E4007" s="103">
        <v>0.41613122440710604</v>
      </c>
      <c r="F4007" s="103">
        <v>678455</v>
      </c>
      <c r="G4007" s="103">
        <v>3</v>
      </c>
      <c r="H4007" t="s">
        <v>1078</v>
      </c>
      <c r="I4007" s="103"/>
    </row>
    <row r="4008" spans="1:9" x14ac:dyDescent="0.35">
      <c r="A4008" t="s">
        <v>3784</v>
      </c>
      <c r="B4008" t="s">
        <v>51</v>
      </c>
      <c r="C4008" t="s">
        <v>3104</v>
      </c>
      <c r="D4008" t="s">
        <v>777</v>
      </c>
      <c r="E4008" s="103">
        <v>0.37722984101738216</v>
      </c>
      <c r="F4008" s="103">
        <v>678455</v>
      </c>
      <c r="G4008" s="103">
        <v>3</v>
      </c>
      <c r="H4008" t="s">
        <v>1078</v>
      </c>
      <c r="I4008" s="103"/>
    </row>
    <row r="4009" spans="1:9" x14ac:dyDescent="0.35">
      <c r="A4009" t="s">
        <v>3785</v>
      </c>
      <c r="B4009" t="s">
        <v>51</v>
      </c>
      <c r="C4009" t="s">
        <v>3104</v>
      </c>
      <c r="D4009" t="s">
        <v>776</v>
      </c>
      <c r="E4009" s="103">
        <v>0.87636661277020522</v>
      </c>
      <c r="F4009" s="103">
        <v>678455</v>
      </c>
      <c r="G4009" s="103">
        <v>3</v>
      </c>
      <c r="H4009" t="s">
        <v>1078</v>
      </c>
      <c r="I4009" s="103"/>
    </row>
    <row r="4010" spans="1:9" x14ac:dyDescent="0.35">
      <c r="A4010" t="s">
        <v>3786</v>
      </c>
      <c r="B4010" t="s">
        <v>47</v>
      </c>
      <c r="C4010" t="s">
        <v>3106</v>
      </c>
      <c r="D4010" t="s">
        <v>54</v>
      </c>
      <c r="E4010" s="103">
        <v>482868</v>
      </c>
      <c r="F4010" s="103">
        <v>678455</v>
      </c>
      <c r="G4010" s="103">
        <v>3</v>
      </c>
      <c r="H4010" t="s">
        <v>54</v>
      </c>
      <c r="I4010" s="103"/>
    </row>
    <row r="4011" spans="1:9" x14ac:dyDescent="0.35">
      <c r="A4011" t="s">
        <v>3787</v>
      </c>
      <c r="B4011" t="s">
        <v>48</v>
      </c>
      <c r="C4011" t="s">
        <v>3106</v>
      </c>
      <c r="D4011" t="s">
        <v>54</v>
      </c>
      <c r="E4011" s="103">
        <v>163854765294.125</v>
      </c>
      <c r="F4011" s="103">
        <v>678455</v>
      </c>
      <c r="G4011" s="103">
        <v>3</v>
      </c>
      <c r="H4011" t="s">
        <v>54</v>
      </c>
      <c r="I4011" s="103"/>
    </row>
    <row r="4012" spans="1:9" x14ac:dyDescent="0.35">
      <c r="A4012" t="s">
        <v>3788</v>
      </c>
      <c r="B4012" t="s">
        <v>49</v>
      </c>
      <c r="C4012" t="s">
        <v>3106</v>
      </c>
      <c r="D4012" t="s">
        <v>54</v>
      </c>
      <c r="E4012" s="103">
        <v>0.71171706303292037</v>
      </c>
      <c r="F4012" s="103">
        <v>678455</v>
      </c>
      <c r="G4012" s="103">
        <v>3</v>
      </c>
      <c r="H4012" t="s">
        <v>54</v>
      </c>
      <c r="I4012" s="103"/>
    </row>
    <row r="4013" spans="1:9" x14ac:dyDescent="0.35">
      <c r="A4013" t="s">
        <v>3789</v>
      </c>
      <c r="B4013" t="s">
        <v>50</v>
      </c>
      <c r="C4013" t="s">
        <v>3106</v>
      </c>
      <c r="D4013" t="s">
        <v>54</v>
      </c>
      <c r="E4013" s="103">
        <v>241511.61874276851</v>
      </c>
      <c r="F4013" s="103">
        <v>678455</v>
      </c>
      <c r="G4013" s="103">
        <v>3</v>
      </c>
      <c r="H4013" t="s">
        <v>54</v>
      </c>
      <c r="I4013" s="103"/>
    </row>
    <row r="4014" spans="1:9" x14ac:dyDescent="0.35">
      <c r="A4014" t="s">
        <v>3790</v>
      </c>
      <c r="B4014" t="s">
        <v>51</v>
      </c>
      <c r="C4014" t="s">
        <v>3106</v>
      </c>
      <c r="D4014" t="s">
        <v>40</v>
      </c>
      <c r="E4014" s="103">
        <v>0.74176035905496418</v>
      </c>
      <c r="F4014" s="103">
        <v>678455</v>
      </c>
      <c r="G4014" s="103">
        <v>3</v>
      </c>
      <c r="H4014" t="s">
        <v>1078</v>
      </c>
      <c r="I4014" s="103"/>
    </row>
    <row r="4015" spans="1:9" x14ac:dyDescent="0.35">
      <c r="A4015" t="s">
        <v>6429</v>
      </c>
      <c r="B4015" t="s">
        <v>51</v>
      </c>
      <c r="C4015" t="s">
        <v>3106</v>
      </c>
      <c r="D4015" t="s">
        <v>5070</v>
      </c>
      <c r="E4015" s="103">
        <v>0.74888810999595357</v>
      </c>
      <c r="F4015" s="103">
        <v>678455</v>
      </c>
      <c r="G4015" s="103">
        <v>3</v>
      </c>
      <c r="H4015" t="s">
        <v>1078</v>
      </c>
      <c r="I4015" s="103"/>
    </row>
    <row r="4016" spans="1:9" x14ac:dyDescent="0.35">
      <c r="A4016" t="s">
        <v>6430</v>
      </c>
      <c r="B4016" t="s">
        <v>51</v>
      </c>
      <c r="C4016" t="s">
        <v>3106</v>
      </c>
      <c r="D4016" t="s">
        <v>5071</v>
      </c>
      <c r="E4016" s="103">
        <v>0.74176035905496418</v>
      </c>
      <c r="F4016" s="103">
        <v>678455</v>
      </c>
      <c r="G4016" s="103">
        <v>3</v>
      </c>
      <c r="H4016" t="s">
        <v>1078</v>
      </c>
      <c r="I4016" s="103"/>
    </row>
    <row r="4017" spans="1:9" x14ac:dyDescent="0.35">
      <c r="A4017" t="s">
        <v>6431</v>
      </c>
      <c r="B4017" t="s">
        <v>51</v>
      </c>
      <c r="C4017" t="s">
        <v>3106</v>
      </c>
      <c r="D4017" t="s">
        <v>5072</v>
      </c>
      <c r="E4017" s="103">
        <v>0.74882643400174076</v>
      </c>
      <c r="F4017" s="103">
        <v>678455</v>
      </c>
      <c r="G4017" s="103">
        <v>3</v>
      </c>
      <c r="H4017" t="s">
        <v>1078</v>
      </c>
      <c r="I4017" s="103"/>
    </row>
    <row r="4018" spans="1:9" x14ac:dyDescent="0.35">
      <c r="A4018" t="s">
        <v>3791</v>
      </c>
      <c r="B4018" t="s">
        <v>51</v>
      </c>
      <c r="C4018" t="s">
        <v>3106</v>
      </c>
      <c r="D4018" t="s">
        <v>42</v>
      </c>
      <c r="E4018" s="103">
        <v>0.71418116268782816</v>
      </c>
      <c r="F4018" s="103">
        <v>678455</v>
      </c>
      <c r="G4018" s="103">
        <v>3</v>
      </c>
      <c r="H4018" t="s">
        <v>1078</v>
      </c>
      <c r="I4018" s="103"/>
    </row>
    <row r="4019" spans="1:9" x14ac:dyDescent="0.35">
      <c r="A4019" t="s">
        <v>3792</v>
      </c>
      <c r="B4019" t="s">
        <v>51</v>
      </c>
      <c r="C4019" t="s">
        <v>3106</v>
      </c>
      <c r="D4019" t="s">
        <v>1767</v>
      </c>
      <c r="E4019" s="103">
        <v>0.70729060256330389</v>
      </c>
      <c r="F4019" s="103">
        <v>678455</v>
      </c>
      <c r="G4019" s="103">
        <v>3</v>
      </c>
      <c r="H4019" t="s">
        <v>1078</v>
      </c>
      <c r="I4019" s="103"/>
    </row>
    <row r="4020" spans="1:9" x14ac:dyDescent="0.35">
      <c r="A4020" t="s">
        <v>3793</v>
      </c>
      <c r="B4020" t="s">
        <v>51</v>
      </c>
      <c r="C4020" t="s">
        <v>3106</v>
      </c>
      <c r="D4020" t="s">
        <v>1768</v>
      </c>
      <c r="E4020" s="103">
        <v>0.23931863042715171</v>
      </c>
      <c r="F4020" s="103">
        <v>678455</v>
      </c>
      <c r="G4020" s="103">
        <v>3</v>
      </c>
      <c r="H4020" t="s">
        <v>1078</v>
      </c>
      <c r="I4020" s="103"/>
    </row>
    <row r="4021" spans="1:9" x14ac:dyDescent="0.35">
      <c r="A4021" t="s">
        <v>3794</v>
      </c>
      <c r="B4021" t="s">
        <v>51</v>
      </c>
      <c r="C4021" t="s">
        <v>3106</v>
      </c>
      <c r="D4021" t="s">
        <v>340</v>
      </c>
      <c r="E4021" s="103">
        <v>0.70650005547015682</v>
      </c>
      <c r="F4021" s="103">
        <v>678455</v>
      </c>
      <c r="G4021" s="103">
        <v>3</v>
      </c>
      <c r="H4021" t="s">
        <v>1078</v>
      </c>
      <c r="I4021" s="103"/>
    </row>
    <row r="4022" spans="1:9" x14ac:dyDescent="0.35">
      <c r="A4022" t="s">
        <v>3795</v>
      </c>
      <c r="B4022" t="s">
        <v>51</v>
      </c>
      <c r="C4022" t="s">
        <v>3106</v>
      </c>
      <c r="D4022" t="s">
        <v>777</v>
      </c>
      <c r="E4022" s="103">
        <v>0.65082852339251318</v>
      </c>
      <c r="F4022" s="103">
        <v>678455</v>
      </c>
      <c r="G4022" s="103">
        <v>3</v>
      </c>
      <c r="H4022" t="s">
        <v>1078</v>
      </c>
      <c r="I4022" s="103"/>
    </row>
    <row r="4023" spans="1:9" x14ac:dyDescent="0.35">
      <c r="A4023" t="s">
        <v>3796</v>
      </c>
      <c r="B4023" t="s">
        <v>51</v>
      </c>
      <c r="C4023" t="s">
        <v>3106</v>
      </c>
      <c r="D4023" t="s">
        <v>776</v>
      </c>
      <c r="E4023" s="103">
        <v>1.5132540240554841</v>
      </c>
      <c r="F4023" s="103">
        <v>678455</v>
      </c>
      <c r="G4023" s="103">
        <v>3</v>
      </c>
      <c r="H4023" t="s">
        <v>1078</v>
      </c>
      <c r="I4023" s="103"/>
    </row>
    <row r="4024" spans="1:9" x14ac:dyDescent="0.35">
      <c r="A4024" t="s">
        <v>3797</v>
      </c>
      <c r="B4024" t="s">
        <v>47</v>
      </c>
      <c r="C4024" t="s">
        <v>3108</v>
      </c>
      <c r="D4024" t="s">
        <v>54</v>
      </c>
      <c r="E4024" s="103">
        <v>149064</v>
      </c>
      <c r="F4024" s="103">
        <v>678455</v>
      </c>
      <c r="G4024" s="103">
        <v>3</v>
      </c>
      <c r="H4024" t="s">
        <v>54</v>
      </c>
      <c r="I4024" s="103"/>
    </row>
    <row r="4025" spans="1:9" x14ac:dyDescent="0.35">
      <c r="A4025" t="s">
        <v>3798</v>
      </c>
      <c r="B4025" t="s">
        <v>48</v>
      </c>
      <c r="C4025" t="s">
        <v>3108</v>
      </c>
      <c r="D4025" t="s">
        <v>54</v>
      </c>
      <c r="E4025" s="103">
        <v>61617468572.71875</v>
      </c>
      <c r="F4025" s="103">
        <v>678455</v>
      </c>
      <c r="G4025" s="103">
        <v>3</v>
      </c>
      <c r="H4025" t="s">
        <v>54</v>
      </c>
      <c r="I4025" s="103"/>
    </row>
    <row r="4026" spans="1:9" x14ac:dyDescent="0.35">
      <c r="A4026" t="s">
        <v>3799</v>
      </c>
      <c r="B4026" t="s">
        <v>49</v>
      </c>
      <c r="C4026" t="s">
        <v>3108</v>
      </c>
      <c r="D4026" t="s">
        <v>54</v>
      </c>
      <c r="E4026" s="103">
        <v>0.21971096093329698</v>
      </c>
      <c r="F4026" s="103">
        <v>678455</v>
      </c>
      <c r="G4026" s="103">
        <v>3</v>
      </c>
      <c r="H4026" t="s">
        <v>54</v>
      </c>
      <c r="I4026" s="103"/>
    </row>
    <row r="4027" spans="1:9" x14ac:dyDescent="0.35">
      <c r="A4027" t="s">
        <v>3800</v>
      </c>
      <c r="B4027" t="s">
        <v>50</v>
      </c>
      <c r="C4027" t="s">
        <v>3108</v>
      </c>
      <c r="D4027" t="s">
        <v>54</v>
      </c>
      <c r="E4027" s="103">
        <v>90820.273375122517</v>
      </c>
      <c r="F4027" s="103">
        <v>678455</v>
      </c>
      <c r="G4027" s="103">
        <v>3</v>
      </c>
      <c r="H4027" t="s">
        <v>54</v>
      </c>
      <c r="I4027" s="103"/>
    </row>
    <row r="4028" spans="1:9" x14ac:dyDescent="0.35">
      <c r="A4028" t="s">
        <v>3801</v>
      </c>
      <c r="B4028" t="s">
        <v>51</v>
      </c>
      <c r="C4028" t="s">
        <v>3108</v>
      </c>
      <c r="D4028" t="s">
        <v>40</v>
      </c>
      <c r="E4028" s="103">
        <v>0.89254170168800018</v>
      </c>
      <c r="F4028" s="103">
        <v>678455</v>
      </c>
      <c r="G4028" s="103">
        <v>3</v>
      </c>
      <c r="H4028" t="s">
        <v>1078</v>
      </c>
      <c r="I4028" s="103"/>
    </row>
    <row r="4029" spans="1:9" x14ac:dyDescent="0.35">
      <c r="A4029" t="s">
        <v>6432</v>
      </c>
      <c r="B4029" t="s">
        <v>51</v>
      </c>
      <c r="C4029" t="s">
        <v>3108</v>
      </c>
      <c r="D4029" t="s">
        <v>5070</v>
      </c>
      <c r="E4029" s="103">
        <v>0.90568487411900322</v>
      </c>
      <c r="F4029" s="103">
        <v>678455</v>
      </c>
      <c r="G4029" s="103">
        <v>3</v>
      </c>
      <c r="H4029" t="s">
        <v>1078</v>
      </c>
      <c r="I4029" s="103"/>
    </row>
    <row r="4030" spans="1:9" x14ac:dyDescent="0.35">
      <c r="A4030" t="s">
        <v>6433</v>
      </c>
      <c r="B4030" t="s">
        <v>51</v>
      </c>
      <c r="C4030" t="s">
        <v>3108</v>
      </c>
      <c r="D4030" t="s">
        <v>5071</v>
      </c>
      <c r="E4030" s="103">
        <v>0.89254170168800018</v>
      </c>
      <c r="F4030" s="103">
        <v>678455</v>
      </c>
      <c r="G4030" s="103">
        <v>3</v>
      </c>
      <c r="H4030" t="s">
        <v>1078</v>
      </c>
      <c r="I4030" s="103"/>
    </row>
    <row r="4031" spans="1:9" x14ac:dyDescent="0.35">
      <c r="A4031" t="s">
        <v>6434</v>
      </c>
      <c r="B4031" t="s">
        <v>51</v>
      </c>
      <c r="C4031" t="s">
        <v>3108</v>
      </c>
      <c r="D4031" t="s">
        <v>5072</v>
      </c>
      <c r="E4031" s="103">
        <v>0.90564761160753271</v>
      </c>
      <c r="F4031" s="103">
        <v>678455</v>
      </c>
      <c r="G4031" s="103">
        <v>3</v>
      </c>
      <c r="H4031" t="s">
        <v>1078</v>
      </c>
      <c r="I4031" s="103"/>
    </row>
    <row r="4032" spans="1:9" x14ac:dyDescent="0.35">
      <c r="A4032" t="s">
        <v>3802</v>
      </c>
      <c r="B4032" t="s">
        <v>51</v>
      </c>
      <c r="C4032" t="s">
        <v>3108</v>
      </c>
      <c r="D4032" t="s">
        <v>42</v>
      </c>
      <c r="E4032" s="103">
        <v>0.87083674729150695</v>
      </c>
      <c r="F4032" s="103">
        <v>678455</v>
      </c>
      <c r="G4032" s="103">
        <v>3</v>
      </c>
      <c r="H4032" t="s">
        <v>1078</v>
      </c>
      <c r="I4032" s="103"/>
    </row>
    <row r="4033" spans="1:9" x14ac:dyDescent="0.35">
      <c r="A4033" t="s">
        <v>3803</v>
      </c>
      <c r="B4033" t="s">
        <v>51</v>
      </c>
      <c r="C4033" t="s">
        <v>3108</v>
      </c>
      <c r="D4033" t="s">
        <v>1767</v>
      </c>
      <c r="E4033" s="103">
        <v>0.86312343495192445</v>
      </c>
      <c r="F4033" s="103">
        <v>678455</v>
      </c>
      <c r="G4033" s="103">
        <v>3</v>
      </c>
      <c r="H4033" t="s">
        <v>1078</v>
      </c>
      <c r="I4033" s="103"/>
    </row>
    <row r="4034" spans="1:9" x14ac:dyDescent="0.35">
      <c r="A4034" t="s">
        <v>3804</v>
      </c>
      <c r="B4034" t="s">
        <v>51</v>
      </c>
      <c r="C4034" t="s">
        <v>3108</v>
      </c>
      <c r="D4034" t="s">
        <v>1768</v>
      </c>
      <c r="E4034" s="103">
        <v>0.25226661966437547</v>
      </c>
      <c r="F4034" s="103">
        <v>678455</v>
      </c>
      <c r="G4034" s="103">
        <v>3</v>
      </c>
      <c r="H4034" t="s">
        <v>1078</v>
      </c>
      <c r="I4034" s="103"/>
    </row>
    <row r="4035" spans="1:9" x14ac:dyDescent="0.35">
      <c r="A4035" t="s">
        <v>3805</v>
      </c>
      <c r="B4035" t="s">
        <v>51</v>
      </c>
      <c r="C4035" t="s">
        <v>3108</v>
      </c>
      <c r="D4035" t="s">
        <v>340</v>
      </c>
      <c r="E4035" s="103">
        <v>0.86054865246503243</v>
      </c>
      <c r="F4035" s="103">
        <v>678455</v>
      </c>
      <c r="G4035" s="103">
        <v>3</v>
      </c>
      <c r="H4035" t="s">
        <v>1078</v>
      </c>
      <c r="I4035" s="103"/>
    </row>
    <row r="4036" spans="1:9" x14ac:dyDescent="0.35">
      <c r="A4036" t="s">
        <v>3806</v>
      </c>
      <c r="B4036" t="s">
        <v>51</v>
      </c>
      <c r="C4036" t="s">
        <v>3108</v>
      </c>
      <c r="D4036" t="s">
        <v>777</v>
      </c>
      <c r="E4036" s="103">
        <v>0.79477033044629697</v>
      </c>
      <c r="F4036" s="103">
        <v>678455</v>
      </c>
      <c r="G4036" s="103">
        <v>3</v>
      </c>
      <c r="H4036" t="s">
        <v>1078</v>
      </c>
      <c r="I4036" s="103"/>
    </row>
    <row r="4037" spans="1:9" x14ac:dyDescent="0.35">
      <c r="A4037" t="s">
        <v>3807</v>
      </c>
      <c r="B4037" t="s">
        <v>51</v>
      </c>
      <c r="C4037" t="s">
        <v>3108</v>
      </c>
      <c r="D4037" t="s">
        <v>776</v>
      </c>
      <c r="E4037" s="103">
        <v>1.8445861620724437</v>
      </c>
      <c r="F4037" s="103">
        <v>678455</v>
      </c>
      <c r="G4037" s="103">
        <v>3</v>
      </c>
      <c r="H4037" t="s">
        <v>1078</v>
      </c>
      <c r="I4037" s="103"/>
    </row>
    <row r="4038" spans="1:9" x14ac:dyDescent="0.35">
      <c r="A4038" t="s">
        <v>122</v>
      </c>
      <c r="B4038" t="s">
        <v>47</v>
      </c>
      <c r="C4038" t="s">
        <v>58</v>
      </c>
      <c r="D4038" t="s">
        <v>54</v>
      </c>
      <c r="E4038" s="103">
        <v>0</v>
      </c>
      <c r="F4038" s="103">
        <v>678455</v>
      </c>
      <c r="G4038" s="103">
        <v>3</v>
      </c>
      <c r="H4038" t="s">
        <v>54</v>
      </c>
      <c r="I4038" s="103"/>
    </row>
    <row r="4039" spans="1:9" x14ac:dyDescent="0.35">
      <c r="A4039" t="s">
        <v>123</v>
      </c>
      <c r="B4039" t="s">
        <v>48</v>
      </c>
      <c r="C4039" t="s">
        <v>58</v>
      </c>
      <c r="D4039" t="s">
        <v>54</v>
      </c>
      <c r="E4039" s="103">
        <v>0</v>
      </c>
      <c r="F4039" s="103">
        <v>678455</v>
      </c>
      <c r="G4039" s="103">
        <v>3</v>
      </c>
      <c r="H4039" t="s">
        <v>54</v>
      </c>
      <c r="I4039" s="103"/>
    </row>
    <row r="4040" spans="1:9" x14ac:dyDescent="0.35">
      <c r="A4040" t="s">
        <v>124</v>
      </c>
      <c r="B4040" t="s">
        <v>49</v>
      </c>
      <c r="C4040" t="s">
        <v>58</v>
      </c>
      <c r="D4040" t="s">
        <v>54</v>
      </c>
      <c r="E4040" s="103">
        <v>0</v>
      </c>
      <c r="F4040" s="103">
        <v>678455</v>
      </c>
      <c r="G4040" s="103">
        <v>3</v>
      </c>
      <c r="H4040" t="s">
        <v>54</v>
      </c>
      <c r="I4040" s="103"/>
    </row>
    <row r="4041" spans="1:9" x14ac:dyDescent="0.35">
      <c r="A4041" t="s">
        <v>125</v>
      </c>
      <c r="B4041" t="s">
        <v>50</v>
      </c>
      <c r="C4041" t="s">
        <v>58</v>
      </c>
      <c r="D4041" t="s">
        <v>54</v>
      </c>
      <c r="E4041" s="103">
        <v>0</v>
      </c>
      <c r="F4041" s="103">
        <v>678455</v>
      </c>
      <c r="G4041" s="103">
        <v>3</v>
      </c>
      <c r="H4041" t="s">
        <v>54</v>
      </c>
      <c r="I4041" s="103"/>
    </row>
    <row r="4042" spans="1:9" x14ac:dyDescent="0.35">
      <c r="A4042" t="s">
        <v>3808</v>
      </c>
      <c r="B4042" t="s">
        <v>47</v>
      </c>
      <c r="C4042" t="s">
        <v>3110</v>
      </c>
      <c r="D4042" t="s">
        <v>54</v>
      </c>
      <c r="E4042" s="103">
        <v>9361</v>
      </c>
      <c r="F4042" s="103">
        <v>678455</v>
      </c>
      <c r="G4042" s="103">
        <v>3</v>
      </c>
      <c r="H4042" t="s">
        <v>54</v>
      </c>
      <c r="I4042" s="103"/>
    </row>
    <row r="4043" spans="1:9" x14ac:dyDescent="0.35">
      <c r="A4043" t="s">
        <v>3809</v>
      </c>
      <c r="B4043" t="s">
        <v>48</v>
      </c>
      <c r="C4043" t="s">
        <v>3110</v>
      </c>
      <c r="D4043" t="s">
        <v>54</v>
      </c>
      <c r="E4043" s="103">
        <v>9505108055.0625</v>
      </c>
      <c r="F4043" s="103">
        <v>678455</v>
      </c>
      <c r="G4043" s="103">
        <v>3</v>
      </c>
      <c r="H4043" t="s">
        <v>54</v>
      </c>
      <c r="I4043" s="103"/>
    </row>
    <row r="4044" spans="1:9" x14ac:dyDescent="0.35">
      <c r="A4044" t="s">
        <v>3810</v>
      </c>
      <c r="B4044" t="s">
        <v>49</v>
      </c>
      <c r="C4044" t="s">
        <v>3110</v>
      </c>
      <c r="D4044" t="s">
        <v>54</v>
      </c>
      <c r="E4044" s="103">
        <v>1.3797525259597173E-2</v>
      </c>
      <c r="F4044" s="103">
        <v>678455</v>
      </c>
      <c r="G4044" s="103">
        <v>3</v>
      </c>
      <c r="H4044" t="s">
        <v>54</v>
      </c>
      <c r="I4044" s="103"/>
    </row>
    <row r="4045" spans="1:9" x14ac:dyDescent="0.35">
      <c r="A4045" t="s">
        <v>3811</v>
      </c>
      <c r="B4045" t="s">
        <v>50</v>
      </c>
      <c r="C4045" t="s">
        <v>3110</v>
      </c>
      <c r="D4045" t="s">
        <v>54</v>
      </c>
      <c r="E4045" s="103">
        <v>14009.931469386327</v>
      </c>
      <c r="F4045" s="103">
        <v>678455</v>
      </c>
      <c r="G4045" s="103">
        <v>3</v>
      </c>
      <c r="H4045" t="s">
        <v>54</v>
      </c>
      <c r="I4045" s="103"/>
    </row>
    <row r="4046" spans="1:9" x14ac:dyDescent="0.35">
      <c r="A4046" t="s">
        <v>3812</v>
      </c>
      <c r="B4046" t="s">
        <v>51</v>
      </c>
      <c r="C4046" t="s">
        <v>3110</v>
      </c>
      <c r="D4046" t="s">
        <v>40</v>
      </c>
      <c r="E4046" s="103">
        <v>2.2943889322095088</v>
      </c>
      <c r="F4046" s="103">
        <v>678455</v>
      </c>
      <c r="G4046" s="103">
        <v>3</v>
      </c>
      <c r="H4046" t="s">
        <v>1078</v>
      </c>
      <c r="I4046" s="103"/>
    </row>
    <row r="4047" spans="1:9" x14ac:dyDescent="0.35">
      <c r="A4047" t="s">
        <v>6435</v>
      </c>
      <c r="B4047" t="s">
        <v>51</v>
      </c>
      <c r="C4047" t="s">
        <v>3110</v>
      </c>
      <c r="D4047" t="s">
        <v>5070</v>
      </c>
      <c r="E4047" s="103">
        <v>2.2943889322095088</v>
      </c>
      <c r="F4047" s="103">
        <v>678455</v>
      </c>
      <c r="G4047" s="103">
        <v>3</v>
      </c>
      <c r="H4047" t="s">
        <v>1078</v>
      </c>
      <c r="I4047" s="103"/>
    </row>
    <row r="4048" spans="1:9" x14ac:dyDescent="0.35">
      <c r="A4048" t="s">
        <v>6436</v>
      </c>
      <c r="B4048" t="s">
        <v>51</v>
      </c>
      <c r="C4048" t="s">
        <v>3110</v>
      </c>
      <c r="D4048" t="s">
        <v>5071</v>
      </c>
      <c r="E4048" s="103">
        <v>2.2943889322095088</v>
      </c>
      <c r="F4048" s="103">
        <v>678455</v>
      </c>
      <c r="G4048" s="103">
        <v>3</v>
      </c>
      <c r="H4048" t="s">
        <v>1078</v>
      </c>
      <c r="I4048" s="103"/>
    </row>
    <row r="4049" spans="1:9" x14ac:dyDescent="0.35">
      <c r="A4049" t="s">
        <v>6437</v>
      </c>
      <c r="B4049" t="s">
        <v>51</v>
      </c>
      <c r="C4049" t="s">
        <v>3110</v>
      </c>
      <c r="D4049" t="s">
        <v>5072</v>
      </c>
      <c r="E4049" s="103">
        <v>2.2943889322095088</v>
      </c>
      <c r="F4049" s="103">
        <v>678455</v>
      </c>
      <c r="G4049" s="103">
        <v>3</v>
      </c>
      <c r="H4049" t="s">
        <v>1078</v>
      </c>
      <c r="I4049" s="103"/>
    </row>
    <row r="4050" spans="1:9" x14ac:dyDescent="0.35">
      <c r="A4050" t="s">
        <v>3813</v>
      </c>
      <c r="B4050" t="s">
        <v>51</v>
      </c>
      <c r="C4050" t="s">
        <v>3110</v>
      </c>
      <c r="D4050" t="s">
        <v>42</v>
      </c>
      <c r="E4050" s="103">
        <v>2.1722731817967196</v>
      </c>
      <c r="F4050" s="103">
        <v>678455</v>
      </c>
      <c r="G4050" s="103">
        <v>3</v>
      </c>
      <c r="H4050" t="s">
        <v>1078</v>
      </c>
      <c r="I4050" s="103"/>
    </row>
    <row r="4051" spans="1:9" x14ac:dyDescent="0.35">
      <c r="A4051" t="s">
        <v>3814</v>
      </c>
      <c r="B4051" t="s">
        <v>51</v>
      </c>
      <c r="C4051" t="s">
        <v>3110</v>
      </c>
      <c r="D4051" t="s">
        <v>1767</v>
      </c>
      <c r="E4051" s="103">
        <v>2.1645608919700883</v>
      </c>
      <c r="F4051" s="103">
        <v>678455</v>
      </c>
      <c r="G4051" s="103">
        <v>3</v>
      </c>
      <c r="H4051" t="s">
        <v>1078</v>
      </c>
      <c r="I4051" s="103"/>
    </row>
    <row r="4052" spans="1:9" x14ac:dyDescent="0.35">
      <c r="A4052" t="s">
        <v>3815</v>
      </c>
      <c r="B4052" t="s">
        <v>51</v>
      </c>
      <c r="C4052" t="s">
        <v>3110</v>
      </c>
      <c r="D4052" t="s">
        <v>1768</v>
      </c>
      <c r="E4052" s="103">
        <v>0.44534162888719919</v>
      </c>
      <c r="F4052" s="103">
        <v>678455</v>
      </c>
      <c r="G4052" s="103">
        <v>3</v>
      </c>
      <c r="H4052" t="s">
        <v>1078</v>
      </c>
      <c r="I4052" s="103"/>
    </row>
    <row r="4053" spans="1:9" x14ac:dyDescent="0.35">
      <c r="A4053" t="s">
        <v>3816</v>
      </c>
      <c r="B4053" t="s">
        <v>51</v>
      </c>
      <c r="C4053" t="s">
        <v>3110</v>
      </c>
      <c r="D4053" t="s">
        <v>340</v>
      </c>
      <c r="E4053" s="103">
        <v>2.1585454733834131</v>
      </c>
      <c r="F4053" s="103">
        <v>678455</v>
      </c>
      <c r="G4053" s="103">
        <v>3</v>
      </c>
      <c r="H4053" t="s">
        <v>1078</v>
      </c>
      <c r="I4053" s="103"/>
    </row>
    <row r="4054" spans="1:9" x14ac:dyDescent="0.35">
      <c r="A4054" t="s">
        <v>3817</v>
      </c>
      <c r="B4054" t="s">
        <v>51</v>
      </c>
      <c r="C4054" t="s">
        <v>3110</v>
      </c>
      <c r="D4054" t="s">
        <v>777</v>
      </c>
      <c r="E4054" s="103">
        <v>1.8668040503408063</v>
      </c>
      <c r="F4054" s="103">
        <v>678455</v>
      </c>
      <c r="G4054" s="103">
        <v>3</v>
      </c>
      <c r="H4054" t="s">
        <v>1078</v>
      </c>
      <c r="I4054" s="103"/>
    </row>
    <row r="4055" spans="1:9" x14ac:dyDescent="0.35">
      <c r="A4055" t="s">
        <v>3818</v>
      </c>
      <c r="B4055" t="s">
        <v>51</v>
      </c>
      <c r="C4055" t="s">
        <v>3110</v>
      </c>
      <c r="D4055" t="s">
        <v>776</v>
      </c>
      <c r="E4055" s="103">
        <v>4.4781110030190465</v>
      </c>
      <c r="F4055" s="103">
        <v>678455</v>
      </c>
      <c r="G4055" s="103">
        <v>3</v>
      </c>
      <c r="H4055" t="s">
        <v>1078</v>
      </c>
      <c r="I4055" s="103"/>
    </row>
    <row r="4056" spans="1:9" x14ac:dyDescent="0.35">
      <c r="A4056" t="s">
        <v>3819</v>
      </c>
      <c r="B4056" t="s">
        <v>47</v>
      </c>
      <c r="C4056" t="s">
        <v>3113</v>
      </c>
      <c r="D4056" t="s">
        <v>54</v>
      </c>
      <c r="E4056" s="103">
        <v>401472</v>
      </c>
      <c r="F4056" s="103">
        <v>678455</v>
      </c>
      <c r="G4056" s="103">
        <v>3</v>
      </c>
      <c r="H4056" t="s">
        <v>54</v>
      </c>
      <c r="I4056" s="103"/>
    </row>
    <row r="4057" spans="1:9" x14ac:dyDescent="0.35">
      <c r="A4057" t="s">
        <v>3820</v>
      </c>
      <c r="B4057" t="s">
        <v>48</v>
      </c>
      <c r="C4057" t="s">
        <v>3113</v>
      </c>
      <c r="D4057" t="s">
        <v>54</v>
      </c>
      <c r="E4057" s="103">
        <v>3503524490.0645142</v>
      </c>
      <c r="F4057" s="103">
        <v>678455</v>
      </c>
      <c r="G4057" s="103">
        <v>3</v>
      </c>
      <c r="H4057" t="s">
        <v>54</v>
      </c>
      <c r="I4057" s="103"/>
    </row>
    <row r="4058" spans="1:9" x14ac:dyDescent="0.35">
      <c r="A4058" t="s">
        <v>3821</v>
      </c>
      <c r="B4058" t="s">
        <v>49</v>
      </c>
      <c r="C4058" t="s">
        <v>3113</v>
      </c>
      <c r="D4058" t="s">
        <v>54</v>
      </c>
      <c r="E4058" s="103">
        <v>0.59174447826311249</v>
      </c>
      <c r="F4058" s="103">
        <v>678455</v>
      </c>
      <c r="G4058" s="103">
        <v>3</v>
      </c>
      <c r="H4058" t="s">
        <v>54</v>
      </c>
      <c r="I4058" s="103"/>
    </row>
    <row r="4059" spans="1:9" x14ac:dyDescent="0.35">
      <c r="A4059" t="s">
        <v>3822</v>
      </c>
      <c r="B4059" t="s">
        <v>50</v>
      </c>
      <c r="C4059" t="s">
        <v>3113</v>
      </c>
      <c r="D4059" t="s">
        <v>54</v>
      </c>
      <c r="E4059" s="103">
        <v>5163.974751552445</v>
      </c>
      <c r="F4059" s="103">
        <v>678455</v>
      </c>
      <c r="G4059" s="103">
        <v>3</v>
      </c>
      <c r="H4059" t="s">
        <v>54</v>
      </c>
      <c r="I4059" s="103"/>
    </row>
    <row r="4060" spans="1:9" x14ac:dyDescent="0.35">
      <c r="A4060" t="s">
        <v>3823</v>
      </c>
      <c r="B4060" t="s">
        <v>51</v>
      </c>
      <c r="C4060" t="s">
        <v>3113</v>
      </c>
      <c r="D4060" t="s">
        <v>40</v>
      </c>
      <c r="E4060" s="103">
        <v>1.9236381947899731E-2</v>
      </c>
      <c r="F4060" s="103">
        <v>678455</v>
      </c>
      <c r="G4060" s="103">
        <v>3</v>
      </c>
      <c r="H4060" t="s">
        <v>1078</v>
      </c>
      <c r="I4060" s="103"/>
    </row>
    <row r="4061" spans="1:9" x14ac:dyDescent="0.35">
      <c r="A4061" t="s">
        <v>6438</v>
      </c>
      <c r="B4061" t="s">
        <v>51</v>
      </c>
      <c r="C4061" t="s">
        <v>3113</v>
      </c>
      <c r="D4061" t="s">
        <v>5070</v>
      </c>
      <c r="E4061" s="103">
        <v>1.9391959947471425E-2</v>
      </c>
      <c r="F4061" s="103">
        <v>678455</v>
      </c>
      <c r="G4061" s="103">
        <v>3</v>
      </c>
      <c r="H4061" t="s">
        <v>1078</v>
      </c>
      <c r="I4061" s="103"/>
    </row>
    <row r="4062" spans="1:9" x14ac:dyDescent="0.35">
      <c r="A4062" t="s">
        <v>6439</v>
      </c>
      <c r="B4062" t="s">
        <v>51</v>
      </c>
      <c r="C4062" t="s">
        <v>3113</v>
      </c>
      <c r="D4062" t="s">
        <v>5071</v>
      </c>
      <c r="E4062" s="103">
        <v>1.9236381947899731E-2</v>
      </c>
      <c r="F4062" s="103">
        <v>678455</v>
      </c>
      <c r="G4062" s="103">
        <v>3</v>
      </c>
      <c r="H4062" t="s">
        <v>1078</v>
      </c>
      <c r="I4062" s="103"/>
    </row>
    <row r="4063" spans="1:9" x14ac:dyDescent="0.35">
      <c r="A4063" t="s">
        <v>6440</v>
      </c>
      <c r="B4063" t="s">
        <v>51</v>
      </c>
      <c r="C4063" t="s">
        <v>3113</v>
      </c>
      <c r="D4063" t="s">
        <v>5072</v>
      </c>
      <c r="E4063" s="103">
        <v>1.9390465169582809E-2</v>
      </c>
      <c r="F4063" s="103">
        <v>678455</v>
      </c>
      <c r="G4063" s="103">
        <v>3</v>
      </c>
      <c r="H4063" t="s">
        <v>1078</v>
      </c>
      <c r="I4063" s="103"/>
    </row>
    <row r="4064" spans="1:9" x14ac:dyDescent="0.35">
      <c r="A4064" t="s">
        <v>3824</v>
      </c>
      <c r="B4064" t="s">
        <v>51</v>
      </c>
      <c r="C4064" t="s">
        <v>3113</v>
      </c>
      <c r="D4064" t="s">
        <v>42</v>
      </c>
      <c r="E4064" s="103">
        <v>1.833761619126743E-2</v>
      </c>
      <c r="F4064" s="103">
        <v>678455</v>
      </c>
      <c r="G4064" s="103">
        <v>3</v>
      </c>
      <c r="H4064" t="s">
        <v>1078</v>
      </c>
      <c r="I4064" s="103"/>
    </row>
    <row r="4065" spans="1:9" x14ac:dyDescent="0.35">
      <c r="A4065" t="s">
        <v>3825</v>
      </c>
      <c r="B4065" t="s">
        <v>51</v>
      </c>
      <c r="C4065" t="s">
        <v>3113</v>
      </c>
      <c r="D4065" t="s">
        <v>1767</v>
      </c>
      <c r="E4065" s="103">
        <v>1.8215312381098844E-2</v>
      </c>
      <c r="F4065" s="103">
        <v>678455</v>
      </c>
      <c r="G4065" s="103">
        <v>3</v>
      </c>
      <c r="H4065" t="s">
        <v>1078</v>
      </c>
      <c r="I4065" s="103"/>
    </row>
    <row r="4066" spans="1:9" x14ac:dyDescent="0.35">
      <c r="A4066" t="s">
        <v>3826</v>
      </c>
      <c r="B4066" t="s">
        <v>51</v>
      </c>
      <c r="C4066" t="s">
        <v>3113</v>
      </c>
      <c r="D4066" t="s">
        <v>1768</v>
      </c>
      <c r="E4066" s="103">
        <v>6.3121436827472035E-3</v>
      </c>
      <c r="F4066" s="103">
        <v>678455</v>
      </c>
      <c r="G4066" s="103">
        <v>3</v>
      </c>
      <c r="H4066" t="s">
        <v>1078</v>
      </c>
      <c r="I4066" s="103"/>
    </row>
    <row r="4067" spans="1:9" x14ac:dyDescent="0.35">
      <c r="A4067" t="s">
        <v>3827</v>
      </c>
      <c r="B4067" t="s">
        <v>51</v>
      </c>
      <c r="C4067" t="s">
        <v>3113</v>
      </c>
      <c r="D4067" t="s">
        <v>340</v>
      </c>
      <c r="E4067" s="103">
        <v>1.8190058028856086E-2</v>
      </c>
      <c r="F4067" s="103">
        <v>678455</v>
      </c>
      <c r="G4067" s="103">
        <v>3</v>
      </c>
      <c r="H4067" t="s">
        <v>1078</v>
      </c>
      <c r="I4067" s="103"/>
    </row>
    <row r="4068" spans="1:9" x14ac:dyDescent="0.35">
      <c r="A4068" t="s">
        <v>3828</v>
      </c>
      <c r="B4068" t="s">
        <v>51</v>
      </c>
      <c r="C4068" t="s">
        <v>3113</v>
      </c>
      <c r="D4068" t="s">
        <v>777</v>
      </c>
      <c r="E4068" s="103">
        <v>1.721454313045288E-2</v>
      </c>
      <c r="F4068" s="103">
        <v>678455</v>
      </c>
      <c r="G4068" s="103">
        <v>3</v>
      </c>
      <c r="H4068" t="s">
        <v>1078</v>
      </c>
      <c r="I4068" s="103"/>
    </row>
    <row r="4069" spans="1:9" x14ac:dyDescent="0.35">
      <c r="A4069" t="s">
        <v>3829</v>
      </c>
      <c r="B4069" t="s">
        <v>51</v>
      </c>
      <c r="C4069" t="s">
        <v>3113</v>
      </c>
      <c r="D4069" t="s">
        <v>776</v>
      </c>
      <c r="E4069" s="103">
        <v>3.9211998063427109E-2</v>
      </c>
      <c r="F4069" s="103">
        <v>678455</v>
      </c>
      <c r="G4069" s="103">
        <v>3</v>
      </c>
      <c r="H4069" t="s">
        <v>1078</v>
      </c>
      <c r="I4069" s="103"/>
    </row>
    <row r="4070" spans="1:9" x14ac:dyDescent="0.35">
      <c r="A4070" t="s">
        <v>3830</v>
      </c>
      <c r="B4070" t="s">
        <v>47</v>
      </c>
      <c r="C4070" t="s">
        <v>3115</v>
      </c>
      <c r="D4070" t="s">
        <v>54</v>
      </c>
      <c r="E4070" s="103">
        <v>504622</v>
      </c>
      <c r="F4070" s="103">
        <v>678455</v>
      </c>
      <c r="G4070" s="103">
        <v>3</v>
      </c>
      <c r="H4070" t="s">
        <v>54</v>
      </c>
      <c r="I4070" s="103"/>
    </row>
    <row r="4071" spans="1:9" x14ac:dyDescent="0.35">
      <c r="A4071" t="s">
        <v>3831</v>
      </c>
      <c r="B4071" t="s">
        <v>48</v>
      </c>
      <c r="C4071" t="s">
        <v>3115</v>
      </c>
      <c r="D4071" t="s">
        <v>54</v>
      </c>
      <c r="E4071" s="103">
        <v>5205733454.9643555</v>
      </c>
      <c r="F4071" s="103">
        <v>678455</v>
      </c>
      <c r="G4071" s="103">
        <v>3</v>
      </c>
      <c r="H4071" t="s">
        <v>54</v>
      </c>
      <c r="I4071" s="103"/>
    </row>
    <row r="4072" spans="1:9" x14ac:dyDescent="0.35">
      <c r="A4072" t="s">
        <v>3832</v>
      </c>
      <c r="B4072" t="s">
        <v>49</v>
      </c>
      <c r="C4072" t="s">
        <v>3115</v>
      </c>
      <c r="D4072" t="s">
        <v>54</v>
      </c>
      <c r="E4072" s="103">
        <v>0.74378109086085298</v>
      </c>
      <c r="F4072" s="103">
        <v>678455</v>
      </c>
      <c r="G4072" s="103">
        <v>3</v>
      </c>
      <c r="H4072" t="s">
        <v>54</v>
      </c>
      <c r="I4072" s="103"/>
    </row>
    <row r="4073" spans="1:9" x14ac:dyDescent="0.35">
      <c r="A4073" t="s">
        <v>3833</v>
      </c>
      <c r="B4073" t="s">
        <v>50</v>
      </c>
      <c r="C4073" t="s">
        <v>3115</v>
      </c>
      <c r="D4073" t="s">
        <v>54</v>
      </c>
      <c r="E4073" s="103">
        <v>7672.9237089627986</v>
      </c>
      <c r="F4073" s="103">
        <v>678455</v>
      </c>
      <c r="G4073" s="103">
        <v>3</v>
      </c>
      <c r="H4073" t="s">
        <v>54</v>
      </c>
      <c r="I4073" s="103"/>
    </row>
    <row r="4074" spans="1:9" x14ac:dyDescent="0.35">
      <c r="A4074" t="s">
        <v>3834</v>
      </c>
      <c r="B4074" t="s">
        <v>51</v>
      </c>
      <c r="C4074" t="s">
        <v>3115</v>
      </c>
      <c r="D4074" t="s">
        <v>40</v>
      </c>
      <c r="E4074" s="103">
        <v>2.2512533824506197E-2</v>
      </c>
      <c r="F4074" s="103">
        <v>678455</v>
      </c>
      <c r="G4074" s="103">
        <v>3</v>
      </c>
      <c r="H4074" t="s">
        <v>1078</v>
      </c>
      <c r="I4074" s="103"/>
    </row>
    <row r="4075" spans="1:9" x14ac:dyDescent="0.35">
      <c r="A4075" t="s">
        <v>6441</v>
      </c>
      <c r="B4075" t="s">
        <v>51</v>
      </c>
      <c r="C4075" t="s">
        <v>3115</v>
      </c>
      <c r="D4075" t="s">
        <v>5070</v>
      </c>
      <c r="E4075" s="103">
        <v>2.2752855421894955E-2</v>
      </c>
      <c r="F4075" s="103">
        <v>678455</v>
      </c>
      <c r="G4075" s="103">
        <v>3</v>
      </c>
      <c r="H4075" t="s">
        <v>1078</v>
      </c>
      <c r="I4075" s="103"/>
    </row>
    <row r="4076" spans="1:9" x14ac:dyDescent="0.35">
      <c r="A4076" t="s">
        <v>6442</v>
      </c>
      <c r="B4076" t="s">
        <v>51</v>
      </c>
      <c r="C4076" t="s">
        <v>3115</v>
      </c>
      <c r="D4076" t="s">
        <v>5071</v>
      </c>
      <c r="E4076" s="103">
        <v>2.2512533824506197E-2</v>
      </c>
      <c r="F4076" s="103">
        <v>678455</v>
      </c>
      <c r="G4076" s="103">
        <v>3</v>
      </c>
      <c r="H4076" t="s">
        <v>1078</v>
      </c>
      <c r="I4076" s="103"/>
    </row>
    <row r="4077" spans="1:9" x14ac:dyDescent="0.35">
      <c r="A4077" t="s">
        <v>6443</v>
      </c>
      <c r="B4077" t="s">
        <v>51</v>
      </c>
      <c r="C4077" t="s">
        <v>3115</v>
      </c>
      <c r="D4077" t="s">
        <v>5072</v>
      </c>
      <c r="E4077" s="103">
        <v>2.2751156055543665E-2</v>
      </c>
      <c r="F4077" s="103">
        <v>678455</v>
      </c>
      <c r="G4077" s="103">
        <v>3</v>
      </c>
      <c r="H4077" t="s">
        <v>1078</v>
      </c>
      <c r="I4077" s="103"/>
    </row>
    <row r="4078" spans="1:9" x14ac:dyDescent="0.35">
      <c r="A4078" t="s">
        <v>3835</v>
      </c>
      <c r="B4078" t="s">
        <v>51</v>
      </c>
      <c r="C4078" t="s">
        <v>3115</v>
      </c>
      <c r="D4078" t="s">
        <v>42</v>
      </c>
      <c r="E4078" s="103">
        <v>2.1705620719494206E-2</v>
      </c>
      <c r="F4078" s="103">
        <v>678455</v>
      </c>
      <c r="G4078" s="103">
        <v>3</v>
      </c>
      <c r="H4078" t="s">
        <v>1078</v>
      </c>
      <c r="I4078" s="103"/>
    </row>
    <row r="4079" spans="1:9" x14ac:dyDescent="0.35">
      <c r="A4079" t="s">
        <v>3836</v>
      </c>
      <c r="B4079" t="s">
        <v>51</v>
      </c>
      <c r="C4079" t="s">
        <v>3115</v>
      </c>
      <c r="D4079" t="s">
        <v>1767</v>
      </c>
      <c r="E4079" s="103">
        <v>2.1493932885699448E-2</v>
      </c>
      <c r="F4079" s="103">
        <v>678455</v>
      </c>
      <c r="G4079" s="103">
        <v>3</v>
      </c>
      <c r="H4079" t="s">
        <v>1078</v>
      </c>
      <c r="I4079" s="103"/>
    </row>
    <row r="4080" spans="1:9" x14ac:dyDescent="0.35">
      <c r="A4080" t="s">
        <v>3837</v>
      </c>
      <c r="B4080" t="s">
        <v>51</v>
      </c>
      <c r="C4080" t="s">
        <v>3115</v>
      </c>
      <c r="D4080" t="s">
        <v>1768</v>
      </c>
      <c r="E4080" s="103">
        <v>7.1135103911225484E-3</v>
      </c>
      <c r="F4080" s="103">
        <v>678455</v>
      </c>
      <c r="G4080" s="103">
        <v>3</v>
      </c>
      <c r="H4080" t="s">
        <v>1078</v>
      </c>
      <c r="I4080" s="103"/>
    </row>
    <row r="4081" spans="1:9" x14ac:dyDescent="0.35">
      <c r="A4081" t="s">
        <v>3838</v>
      </c>
      <c r="B4081" t="s">
        <v>51</v>
      </c>
      <c r="C4081" t="s">
        <v>3115</v>
      </c>
      <c r="D4081" t="s">
        <v>340</v>
      </c>
      <c r="E4081" s="103">
        <v>2.149865308966329E-2</v>
      </c>
      <c r="F4081" s="103">
        <v>678455</v>
      </c>
      <c r="G4081" s="103">
        <v>3</v>
      </c>
      <c r="H4081" t="s">
        <v>1078</v>
      </c>
      <c r="I4081" s="103"/>
    </row>
    <row r="4082" spans="1:9" x14ac:dyDescent="0.35">
      <c r="A4082" t="s">
        <v>3839</v>
      </c>
      <c r="B4082" t="s">
        <v>51</v>
      </c>
      <c r="C4082" t="s">
        <v>3115</v>
      </c>
      <c r="D4082" t="s">
        <v>777</v>
      </c>
      <c r="E4082" s="103">
        <v>1.9786615041173711E-2</v>
      </c>
      <c r="F4082" s="103">
        <v>678455</v>
      </c>
      <c r="G4082" s="103">
        <v>3</v>
      </c>
      <c r="H4082" t="s">
        <v>1078</v>
      </c>
      <c r="I4082" s="103"/>
    </row>
    <row r="4083" spans="1:9" x14ac:dyDescent="0.35">
      <c r="A4083" t="s">
        <v>3840</v>
      </c>
      <c r="B4083" t="s">
        <v>51</v>
      </c>
      <c r="C4083" t="s">
        <v>3115</v>
      </c>
      <c r="D4083" t="s">
        <v>776</v>
      </c>
      <c r="E4083" s="103">
        <v>4.6004701685152596E-2</v>
      </c>
      <c r="F4083" s="103">
        <v>678455</v>
      </c>
      <c r="G4083" s="103">
        <v>3</v>
      </c>
      <c r="H4083" t="s">
        <v>1078</v>
      </c>
      <c r="I4083" s="103"/>
    </row>
    <row r="4084" spans="1:9" x14ac:dyDescent="0.35">
      <c r="A4084" t="s">
        <v>142</v>
      </c>
      <c r="B4084" t="s">
        <v>49</v>
      </c>
      <c r="C4084" t="s">
        <v>40</v>
      </c>
      <c r="D4084" t="s">
        <v>54</v>
      </c>
      <c r="E4084" s="103">
        <v>1</v>
      </c>
      <c r="F4084" s="103">
        <v>678455</v>
      </c>
      <c r="G4084" s="103">
        <v>3</v>
      </c>
      <c r="H4084" t="s">
        <v>54</v>
      </c>
      <c r="I4084" s="103"/>
    </row>
    <row r="4085" spans="1:9" x14ac:dyDescent="0.35">
      <c r="A4085" t="s">
        <v>143</v>
      </c>
      <c r="B4085" t="s">
        <v>50</v>
      </c>
      <c r="C4085" t="s">
        <v>40</v>
      </c>
      <c r="D4085" t="s">
        <v>54</v>
      </c>
      <c r="E4085" s="103">
        <v>462688.11352011887</v>
      </c>
      <c r="F4085" s="103">
        <v>678455</v>
      </c>
      <c r="G4085" s="103">
        <v>3</v>
      </c>
      <c r="H4085" t="s">
        <v>54</v>
      </c>
      <c r="I4085" s="103"/>
    </row>
    <row r="4086" spans="1:9" x14ac:dyDescent="0.35">
      <c r="A4086" t="s">
        <v>1296</v>
      </c>
      <c r="B4086" t="s">
        <v>51</v>
      </c>
      <c r="C4086" t="s">
        <v>40</v>
      </c>
      <c r="D4086" t="s">
        <v>40</v>
      </c>
      <c r="E4086" s="103">
        <v>1</v>
      </c>
      <c r="F4086" s="103">
        <v>678455</v>
      </c>
      <c r="G4086" s="103">
        <v>3</v>
      </c>
      <c r="H4086" t="s">
        <v>1078</v>
      </c>
      <c r="I4086" s="103"/>
    </row>
    <row r="4087" spans="1:9" x14ac:dyDescent="0.35">
      <c r="A4087" t="s">
        <v>6444</v>
      </c>
      <c r="B4087" t="s">
        <v>51</v>
      </c>
      <c r="C4087" t="s">
        <v>40</v>
      </c>
      <c r="D4087" t="s">
        <v>5070</v>
      </c>
      <c r="E4087" s="103">
        <v>1.0093010744507331</v>
      </c>
      <c r="F4087" s="103">
        <v>678455</v>
      </c>
      <c r="G4087" s="103">
        <v>3</v>
      </c>
      <c r="H4087" t="s">
        <v>1078</v>
      </c>
      <c r="I4087" s="103"/>
    </row>
    <row r="4088" spans="1:9" x14ac:dyDescent="0.35">
      <c r="A4088" t="s">
        <v>6445</v>
      </c>
      <c r="B4088" t="s">
        <v>51</v>
      </c>
      <c r="C4088" t="s">
        <v>40</v>
      </c>
      <c r="D4088" t="s">
        <v>5071</v>
      </c>
      <c r="E4088" s="103">
        <v>1</v>
      </c>
      <c r="F4088" s="103">
        <v>678455</v>
      </c>
      <c r="G4088" s="103">
        <v>3</v>
      </c>
      <c r="H4088" t="s">
        <v>1078</v>
      </c>
      <c r="I4088" s="103"/>
    </row>
    <row r="4089" spans="1:9" x14ac:dyDescent="0.35">
      <c r="A4089" t="s">
        <v>6446</v>
      </c>
      <c r="B4089" t="s">
        <v>51</v>
      </c>
      <c r="C4089" t="s">
        <v>40</v>
      </c>
      <c r="D4089" t="s">
        <v>5072</v>
      </c>
      <c r="E4089" s="103">
        <v>1.0092117603817155</v>
      </c>
      <c r="F4089" s="103">
        <v>678455</v>
      </c>
      <c r="G4089" s="103">
        <v>3</v>
      </c>
      <c r="H4089" t="s">
        <v>1078</v>
      </c>
      <c r="I4089" s="103"/>
    </row>
    <row r="4090" spans="1:9" x14ac:dyDescent="0.35">
      <c r="A4090" t="s">
        <v>1297</v>
      </c>
      <c r="B4090" t="s">
        <v>51</v>
      </c>
      <c r="C4090" t="s">
        <v>40</v>
      </c>
      <c r="D4090" t="s">
        <v>42</v>
      </c>
      <c r="E4090" s="103">
        <v>0.98170570514219246</v>
      </c>
      <c r="F4090" s="103">
        <v>678455</v>
      </c>
      <c r="G4090" s="103">
        <v>3</v>
      </c>
      <c r="H4090" t="s">
        <v>1078</v>
      </c>
      <c r="I4090" s="103"/>
    </row>
    <row r="4091" spans="1:9" x14ac:dyDescent="0.35">
      <c r="A4091" t="s">
        <v>2217</v>
      </c>
      <c r="B4091" t="s">
        <v>51</v>
      </c>
      <c r="C4091" t="s">
        <v>40</v>
      </c>
      <c r="D4091" t="s">
        <v>1767</v>
      </c>
      <c r="E4091" s="103">
        <v>0.97496451336031886</v>
      </c>
      <c r="F4091" s="103">
        <v>678455</v>
      </c>
      <c r="G4091" s="103">
        <v>3</v>
      </c>
      <c r="H4091" t="s">
        <v>1078</v>
      </c>
      <c r="I4091" s="103"/>
    </row>
    <row r="4092" spans="1:9" x14ac:dyDescent="0.35">
      <c r="A4092" t="s">
        <v>2218</v>
      </c>
      <c r="B4092" t="s">
        <v>51</v>
      </c>
      <c r="C4092" t="s">
        <v>40</v>
      </c>
      <c r="D4092" t="s">
        <v>1768</v>
      </c>
      <c r="E4092" s="103">
        <v>0.42646634341235773</v>
      </c>
      <c r="F4092" s="103">
        <v>678455</v>
      </c>
      <c r="G4092" s="103">
        <v>3</v>
      </c>
      <c r="H4092" t="s">
        <v>1078</v>
      </c>
      <c r="I4092" s="103"/>
    </row>
    <row r="4093" spans="1:9" x14ac:dyDescent="0.35">
      <c r="A4093" t="s">
        <v>1298</v>
      </c>
      <c r="B4093" t="s">
        <v>51</v>
      </c>
      <c r="C4093" t="s">
        <v>40</v>
      </c>
      <c r="D4093" t="s">
        <v>340</v>
      </c>
      <c r="E4093" s="103">
        <v>0.9528044235104105</v>
      </c>
      <c r="F4093" s="103">
        <v>678455</v>
      </c>
      <c r="G4093" s="103">
        <v>3</v>
      </c>
      <c r="H4093" t="s">
        <v>1078</v>
      </c>
      <c r="I4093" s="103"/>
    </row>
    <row r="4094" spans="1:9" x14ac:dyDescent="0.35">
      <c r="A4094" t="s">
        <v>1299</v>
      </c>
      <c r="B4094" t="s">
        <v>51</v>
      </c>
      <c r="C4094" t="s">
        <v>40</v>
      </c>
      <c r="D4094" t="s">
        <v>777</v>
      </c>
      <c r="E4094" s="103">
        <v>0.89922882601332288</v>
      </c>
      <c r="F4094" s="103">
        <v>678455</v>
      </c>
      <c r="G4094" s="103">
        <v>3</v>
      </c>
      <c r="H4094" t="s">
        <v>1078</v>
      </c>
      <c r="I4094" s="103"/>
    </row>
    <row r="4095" spans="1:9" x14ac:dyDescent="0.35">
      <c r="A4095" t="s">
        <v>531</v>
      </c>
      <c r="B4095" t="s">
        <v>44</v>
      </c>
      <c r="C4095" t="s">
        <v>40</v>
      </c>
      <c r="D4095" t="s">
        <v>777</v>
      </c>
      <c r="E4095" s="103">
        <v>0.66022654413336179</v>
      </c>
      <c r="F4095" s="103">
        <v>678455</v>
      </c>
      <c r="G4095" s="103">
        <v>3</v>
      </c>
      <c r="H4095" t="s">
        <v>54</v>
      </c>
      <c r="I4095" s="103"/>
    </row>
    <row r="4096" spans="1:9" x14ac:dyDescent="0.35">
      <c r="A4096" t="s">
        <v>532</v>
      </c>
      <c r="B4096" t="s">
        <v>45</v>
      </c>
      <c r="C4096" t="s">
        <v>40</v>
      </c>
      <c r="D4096" t="s">
        <v>777</v>
      </c>
      <c r="E4096" s="103">
        <v>0.13326449298162676</v>
      </c>
      <c r="F4096" s="103">
        <v>678455</v>
      </c>
      <c r="G4096" s="103">
        <v>3</v>
      </c>
      <c r="H4096" t="s">
        <v>54</v>
      </c>
      <c r="I4096" s="103"/>
    </row>
    <row r="4097" spans="1:9" x14ac:dyDescent="0.35">
      <c r="A4097" t="s">
        <v>533</v>
      </c>
      <c r="B4097" t="s">
        <v>46</v>
      </c>
      <c r="C4097" t="s">
        <v>40</v>
      </c>
      <c r="D4097" t="s">
        <v>777</v>
      </c>
      <c r="E4097" s="103">
        <v>3.4568625006660567E-2</v>
      </c>
      <c r="F4097" s="103">
        <v>678455</v>
      </c>
      <c r="G4097" s="103">
        <v>3</v>
      </c>
      <c r="H4097" t="s">
        <v>54</v>
      </c>
      <c r="I4097" s="103"/>
    </row>
    <row r="4098" spans="1:9" x14ac:dyDescent="0.35">
      <c r="A4098" t="s">
        <v>1300</v>
      </c>
      <c r="B4098" t="s">
        <v>51</v>
      </c>
      <c r="C4098" t="s">
        <v>40</v>
      </c>
      <c r="D4098" t="s">
        <v>776</v>
      </c>
      <c r="E4098" s="103">
        <v>2.0706582068658959</v>
      </c>
      <c r="F4098" s="103">
        <v>678455</v>
      </c>
      <c r="G4098" s="103">
        <v>3</v>
      </c>
      <c r="H4098" t="s">
        <v>1078</v>
      </c>
      <c r="I4098" s="103"/>
    </row>
    <row r="4099" spans="1:9" x14ac:dyDescent="0.35">
      <c r="A4099" t="s">
        <v>535</v>
      </c>
      <c r="B4099" t="s">
        <v>44</v>
      </c>
      <c r="C4099" t="s">
        <v>40</v>
      </c>
      <c r="D4099" t="s">
        <v>776</v>
      </c>
      <c r="E4099" s="103">
        <v>0</v>
      </c>
      <c r="F4099" s="103">
        <v>678455</v>
      </c>
      <c r="G4099" s="103">
        <v>3</v>
      </c>
      <c r="H4099" t="s">
        <v>54</v>
      </c>
      <c r="I4099" s="103"/>
    </row>
    <row r="4100" spans="1:9" x14ac:dyDescent="0.35">
      <c r="A4100" t="s">
        <v>536</v>
      </c>
      <c r="B4100" t="s">
        <v>45</v>
      </c>
      <c r="C4100" t="s">
        <v>40</v>
      </c>
      <c r="D4100" t="s">
        <v>776</v>
      </c>
      <c r="E4100" s="103">
        <v>0</v>
      </c>
      <c r="F4100" s="103">
        <v>678455</v>
      </c>
      <c r="G4100" s="103">
        <v>3</v>
      </c>
      <c r="H4100" t="s">
        <v>54</v>
      </c>
      <c r="I4100" s="103"/>
    </row>
    <row r="4101" spans="1:9" x14ac:dyDescent="0.35">
      <c r="A4101" t="s">
        <v>537</v>
      </c>
      <c r="B4101" t="s">
        <v>46</v>
      </c>
      <c r="C4101" t="s">
        <v>40</v>
      </c>
      <c r="D4101" t="s">
        <v>776</v>
      </c>
      <c r="E4101" s="103">
        <v>0</v>
      </c>
      <c r="F4101" s="103">
        <v>678455</v>
      </c>
      <c r="G4101" s="103">
        <v>3</v>
      </c>
      <c r="H4101" t="s">
        <v>54</v>
      </c>
      <c r="I4101" s="103"/>
    </row>
    <row r="4102" spans="1:9" x14ac:dyDescent="0.35">
      <c r="A4102" t="s">
        <v>6447</v>
      </c>
      <c r="B4102" t="s">
        <v>49</v>
      </c>
      <c r="C4102" t="s">
        <v>5070</v>
      </c>
      <c r="D4102" t="s">
        <v>54</v>
      </c>
      <c r="E4102" s="103">
        <v>1</v>
      </c>
      <c r="F4102" s="103">
        <v>678455</v>
      </c>
      <c r="G4102" s="103">
        <v>3</v>
      </c>
      <c r="H4102" t="s">
        <v>54</v>
      </c>
      <c r="I4102" s="103"/>
    </row>
    <row r="4103" spans="1:9" x14ac:dyDescent="0.35">
      <c r="A4103" t="s">
        <v>6448</v>
      </c>
      <c r="B4103" t="s">
        <v>50</v>
      </c>
      <c r="C4103" t="s">
        <v>5070</v>
      </c>
      <c r="D4103" t="s">
        <v>54</v>
      </c>
      <c r="E4103" s="103">
        <v>458638.58337748214</v>
      </c>
      <c r="F4103" s="103">
        <v>678455</v>
      </c>
      <c r="G4103" s="103">
        <v>3</v>
      </c>
      <c r="H4103" t="s">
        <v>54</v>
      </c>
      <c r="I4103" s="103"/>
    </row>
    <row r="4104" spans="1:9" x14ac:dyDescent="0.35">
      <c r="A4104" t="s">
        <v>6449</v>
      </c>
      <c r="B4104" t="s">
        <v>51</v>
      </c>
      <c r="C4104" t="s">
        <v>5070</v>
      </c>
      <c r="D4104" t="s">
        <v>40</v>
      </c>
      <c r="E4104" s="103">
        <v>0.99142941607234303</v>
      </c>
      <c r="F4104" s="103">
        <v>678455</v>
      </c>
      <c r="G4104" s="103">
        <v>3</v>
      </c>
      <c r="H4104" t="s">
        <v>1078</v>
      </c>
      <c r="I4104" s="103"/>
    </row>
    <row r="4105" spans="1:9" x14ac:dyDescent="0.35">
      <c r="A4105" t="s">
        <v>6450</v>
      </c>
      <c r="B4105" t="s">
        <v>51</v>
      </c>
      <c r="C4105" t="s">
        <v>5070</v>
      </c>
      <c r="D4105" t="s">
        <v>5070</v>
      </c>
      <c r="E4105" s="103">
        <v>1</v>
      </c>
      <c r="F4105" s="103">
        <v>678455</v>
      </c>
      <c r="G4105" s="103">
        <v>3</v>
      </c>
      <c r="H4105" t="s">
        <v>1078</v>
      </c>
      <c r="I4105" s="103"/>
    </row>
    <row r="4106" spans="1:9" x14ac:dyDescent="0.35">
      <c r="A4106" t="s">
        <v>6451</v>
      </c>
      <c r="B4106" t="s">
        <v>51</v>
      </c>
      <c r="C4106" t="s">
        <v>5070</v>
      </c>
      <c r="D4106" t="s">
        <v>5071</v>
      </c>
      <c r="E4106" s="103">
        <v>0.99142941607234303</v>
      </c>
      <c r="F4106" s="103">
        <v>678455</v>
      </c>
      <c r="G4106" s="103">
        <v>3</v>
      </c>
      <c r="H4106" t="s">
        <v>1078</v>
      </c>
      <c r="I4106" s="103"/>
    </row>
    <row r="4107" spans="1:9" x14ac:dyDescent="0.35">
      <c r="A4107" t="s">
        <v>6452</v>
      </c>
      <c r="B4107" t="s">
        <v>51</v>
      </c>
      <c r="C4107" t="s">
        <v>5070</v>
      </c>
      <c r="D4107" t="s">
        <v>5072</v>
      </c>
      <c r="E4107" s="103">
        <v>0.99991123270426208</v>
      </c>
      <c r="F4107" s="103">
        <v>678455</v>
      </c>
      <c r="G4107" s="103">
        <v>3</v>
      </c>
      <c r="H4107" t="s">
        <v>1078</v>
      </c>
      <c r="I4107" s="103"/>
    </row>
    <row r="4108" spans="1:9" x14ac:dyDescent="0.35">
      <c r="A4108" t="s">
        <v>6453</v>
      </c>
      <c r="B4108" t="s">
        <v>51</v>
      </c>
      <c r="C4108" t="s">
        <v>5070</v>
      </c>
      <c r="D4108" t="s">
        <v>42</v>
      </c>
      <c r="E4108" s="103">
        <v>0.97268404043829682</v>
      </c>
      <c r="F4108" s="103">
        <v>678455</v>
      </c>
      <c r="G4108" s="103">
        <v>3</v>
      </c>
      <c r="H4108" t="s">
        <v>1078</v>
      </c>
      <c r="I4108" s="103"/>
    </row>
    <row r="4109" spans="1:9" x14ac:dyDescent="0.35">
      <c r="A4109" t="s">
        <v>6454</v>
      </c>
      <c r="B4109" t="s">
        <v>51</v>
      </c>
      <c r="C4109" t="s">
        <v>5070</v>
      </c>
      <c r="D4109" t="s">
        <v>1767</v>
      </c>
      <c r="E4109" s="103">
        <v>0.96599815556981372</v>
      </c>
      <c r="F4109" s="103">
        <v>678455</v>
      </c>
      <c r="G4109" s="103">
        <v>3</v>
      </c>
      <c r="H4109" t="s">
        <v>1078</v>
      </c>
      <c r="I4109" s="103"/>
    </row>
    <row r="4110" spans="1:9" x14ac:dyDescent="0.35">
      <c r="A4110" t="s">
        <v>6455</v>
      </c>
      <c r="B4110" t="s">
        <v>51</v>
      </c>
      <c r="C4110" t="s">
        <v>5070</v>
      </c>
      <c r="D4110" t="s">
        <v>1768</v>
      </c>
      <c r="E4110" s="103">
        <v>0.42362496861776694</v>
      </c>
      <c r="F4110" s="103">
        <v>678455</v>
      </c>
      <c r="G4110" s="103">
        <v>3</v>
      </c>
      <c r="H4110" t="s">
        <v>1078</v>
      </c>
      <c r="I4110" s="103"/>
    </row>
    <row r="4111" spans="1:9" x14ac:dyDescent="0.35">
      <c r="A4111" t="s">
        <v>6456</v>
      </c>
      <c r="B4111" t="s">
        <v>51</v>
      </c>
      <c r="C4111" t="s">
        <v>5070</v>
      </c>
      <c r="D4111" t="s">
        <v>340</v>
      </c>
      <c r="E4111" s="103">
        <v>0.94396383881412227</v>
      </c>
      <c r="F4111" s="103">
        <v>678455</v>
      </c>
      <c r="G4111" s="103">
        <v>3</v>
      </c>
      <c r="H4111" t="s">
        <v>1078</v>
      </c>
      <c r="I4111" s="103"/>
    </row>
    <row r="4112" spans="1:9" x14ac:dyDescent="0.35">
      <c r="A4112" t="s">
        <v>6457</v>
      </c>
      <c r="B4112" t="s">
        <v>51</v>
      </c>
      <c r="C4112" t="s">
        <v>5070</v>
      </c>
      <c r="D4112" t="s">
        <v>777</v>
      </c>
      <c r="E4112" s="103">
        <v>0.89144631266082641</v>
      </c>
      <c r="F4112" s="103">
        <v>678455</v>
      </c>
      <c r="G4112" s="103">
        <v>3</v>
      </c>
      <c r="H4112" t="s">
        <v>1078</v>
      </c>
      <c r="I4112" s="103"/>
    </row>
    <row r="4113" spans="1:9" x14ac:dyDescent="0.35">
      <c r="A4113" t="s">
        <v>6458</v>
      </c>
      <c r="B4113" t="s">
        <v>44</v>
      </c>
      <c r="C4113" t="s">
        <v>5070</v>
      </c>
      <c r="D4113" t="s">
        <v>777</v>
      </c>
      <c r="E4113" s="103">
        <v>0.67439550154394912</v>
      </c>
      <c r="F4113" s="103">
        <v>678455</v>
      </c>
      <c r="G4113" s="103">
        <v>3</v>
      </c>
      <c r="H4113" t="s">
        <v>54</v>
      </c>
      <c r="I4113" s="103"/>
    </row>
    <row r="4114" spans="1:9" x14ac:dyDescent="0.35">
      <c r="A4114" t="s">
        <v>6459</v>
      </c>
      <c r="B4114" t="s">
        <v>45</v>
      </c>
      <c r="C4114" t="s">
        <v>5070</v>
      </c>
      <c r="D4114" t="s">
        <v>777</v>
      </c>
      <c r="E4114" s="103">
        <v>0.1379733282880751</v>
      </c>
      <c r="F4114" s="103">
        <v>678455</v>
      </c>
      <c r="G4114" s="103">
        <v>3</v>
      </c>
      <c r="H4114" t="s">
        <v>54</v>
      </c>
      <c r="I4114" s="103"/>
    </row>
    <row r="4115" spans="1:9" x14ac:dyDescent="0.35">
      <c r="A4115" t="s">
        <v>6460</v>
      </c>
      <c r="B4115" t="s">
        <v>46</v>
      </c>
      <c r="C4115" t="s">
        <v>5070</v>
      </c>
      <c r="D4115" t="s">
        <v>777</v>
      </c>
      <c r="E4115" s="103">
        <v>3.6524188613074944E-2</v>
      </c>
      <c r="F4115" s="103">
        <v>678455</v>
      </c>
      <c r="G4115" s="103">
        <v>3</v>
      </c>
      <c r="H4115" t="s">
        <v>54</v>
      </c>
      <c r="I4115" s="103"/>
    </row>
    <row r="4116" spans="1:9" x14ac:dyDescent="0.35">
      <c r="A4116" t="s">
        <v>6461</v>
      </c>
      <c r="B4116" t="s">
        <v>51</v>
      </c>
      <c r="C4116" t="s">
        <v>5070</v>
      </c>
      <c r="D4116" t="s">
        <v>776</v>
      </c>
      <c r="E4116" s="103">
        <v>2.052589779444244</v>
      </c>
      <c r="F4116" s="103">
        <v>678455</v>
      </c>
      <c r="G4116" s="103">
        <v>3</v>
      </c>
      <c r="H4116" t="s">
        <v>1078</v>
      </c>
      <c r="I4116" s="103"/>
    </row>
    <row r="4117" spans="1:9" x14ac:dyDescent="0.35">
      <c r="A4117" t="s">
        <v>6462</v>
      </c>
      <c r="B4117" t="s">
        <v>44</v>
      </c>
      <c r="C4117" t="s">
        <v>5070</v>
      </c>
      <c r="D4117" t="s">
        <v>776</v>
      </c>
      <c r="E4117" s="103">
        <v>0</v>
      </c>
      <c r="F4117" s="103">
        <v>678455</v>
      </c>
      <c r="G4117" s="103">
        <v>3</v>
      </c>
      <c r="H4117" t="s">
        <v>54</v>
      </c>
      <c r="I4117" s="103"/>
    </row>
    <row r="4118" spans="1:9" x14ac:dyDescent="0.35">
      <c r="A4118" t="s">
        <v>6463</v>
      </c>
      <c r="B4118" t="s">
        <v>45</v>
      </c>
      <c r="C4118" t="s">
        <v>5070</v>
      </c>
      <c r="D4118" t="s">
        <v>776</v>
      </c>
      <c r="E4118" s="103">
        <v>0</v>
      </c>
      <c r="F4118" s="103">
        <v>678455</v>
      </c>
      <c r="G4118" s="103">
        <v>3</v>
      </c>
      <c r="H4118" t="s">
        <v>54</v>
      </c>
      <c r="I4118" s="103"/>
    </row>
    <row r="4119" spans="1:9" x14ac:dyDescent="0.35">
      <c r="A4119" t="s">
        <v>6464</v>
      </c>
      <c r="B4119" t="s">
        <v>46</v>
      </c>
      <c r="C4119" t="s">
        <v>5070</v>
      </c>
      <c r="D4119" t="s">
        <v>776</v>
      </c>
      <c r="E4119" s="103">
        <v>0</v>
      </c>
      <c r="F4119" s="103">
        <v>678455</v>
      </c>
      <c r="G4119" s="103">
        <v>3</v>
      </c>
      <c r="H4119" t="s">
        <v>54</v>
      </c>
      <c r="I4119" s="103"/>
    </row>
    <row r="4120" spans="1:9" x14ac:dyDescent="0.35">
      <c r="A4120" t="s">
        <v>6465</v>
      </c>
      <c r="B4120" t="s">
        <v>49</v>
      </c>
      <c r="C4120" t="s">
        <v>5071</v>
      </c>
      <c r="D4120" t="s">
        <v>54</v>
      </c>
      <c r="E4120" s="103">
        <v>1</v>
      </c>
      <c r="F4120" s="103">
        <v>678455</v>
      </c>
      <c r="G4120" s="103">
        <v>3</v>
      </c>
      <c r="H4120" t="s">
        <v>54</v>
      </c>
      <c r="I4120" s="103"/>
    </row>
    <row r="4121" spans="1:9" x14ac:dyDescent="0.35">
      <c r="A4121" t="s">
        <v>6466</v>
      </c>
      <c r="B4121" t="s">
        <v>50</v>
      </c>
      <c r="C4121" t="s">
        <v>5071</v>
      </c>
      <c r="D4121" t="s">
        <v>54</v>
      </c>
      <c r="E4121" s="103">
        <v>462688.11352011887</v>
      </c>
      <c r="F4121" s="103">
        <v>678455</v>
      </c>
      <c r="G4121" s="103">
        <v>3</v>
      </c>
      <c r="H4121" t="s">
        <v>54</v>
      </c>
      <c r="I4121" s="103"/>
    </row>
    <row r="4122" spans="1:9" x14ac:dyDescent="0.35">
      <c r="A4122" t="s">
        <v>6467</v>
      </c>
      <c r="B4122" t="s">
        <v>51</v>
      </c>
      <c r="C4122" t="s">
        <v>5071</v>
      </c>
      <c r="D4122" t="s">
        <v>40</v>
      </c>
      <c r="E4122" s="103">
        <v>1</v>
      </c>
      <c r="F4122" s="103">
        <v>678455</v>
      </c>
      <c r="G4122" s="103">
        <v>3</v>
      </c>
      <c r="H4122" t="s">
        <v>1078</v>
      </c>
      <c r="I4122" s="103"/>
    </row>
    <row r="4123" spans="1:9" x14ac:dyDescent="0.35">
      <c r="A4123" t="s">
        <v>6468</v>
      </c>
      <c r="B4123" t="s">
        <v>51</v>
      </c>
      <c r="C4123" t="s">
        <v>5071</v>
      </c>
      <c r="D4123" t="s">
        <v>5070</v>
      </c>
      <c r="E4123" s="103">
        <v>1.0093010744507331</v>
      </c>
      <c r="F4123" s="103">
        <v>678455</v>
      </c>
      <c r="G4123" s="103">
        <v>3</v>
      </c>
      <c r="H4123" t="s">
        <v>1078</v>
      </c>
      <c r="I4123" s="103"/>
    </row>
    <row r="4124" spans="1:9" x14ac:dyDescent="0.35">
      <c r="A4124" t="s">
        <v>6469</v>
      </c>
      <c r="B4124" t="s">
        <v>51</v>
      </c>
      <c r="C4124" t="s">
        <v>5071</v>
      </c>
      <c r="D4124" t="s">
        <v>5071</v>
      </c>
      <c r="E4124" s="103">
        <v>1</v>
      </c>
      <c r="F4124" s="103">
        <v>678455</v>
      </c>
      <c r="G4124" s="103">
        <v>3</v>
      </c>
      <c r="H4124" t="s">
        <v>1078</v>
      </c>
      <c r="I4124" s="103"/>
    </row>
    <row r="4125" spans="1:9" x14ac:dyDescent="0.35">
      <c r="A4125" t="s">
        <v>6470</v>
      </c>
      <c r="B4125" t="s">
        <v>51</v>
      </c>
      <c r="C4125" t="s">
        <v>5071</v>
      </c>
      <c r="D4125" t="s">
        <v>5072</v>
      </c>
      <c r="E4125" s="103">
        <v>1.0092117603817155</v>
      </c>
      <c r="F4125" s="103">
        <v>678455</v>
      </c>
      <c r="G4125" s="103">
        <v>3</v>
      </c>
      <c r="H4125" t="s">
        <v>1078</v>
      </c>
      <c r="I4125" s="103"/>
    </row>
    <row r="4126" spans="1:9" x14ac:dyDescent="0.35">
      <c r="A4126" t="s">
        <v>6471</v>
      </c>
      <c r="B4126" t="s">
        <v>51</v>
      </c>
      <c r="C4126" t="s">
        <v>5071</v>
      </c>
      <c r="D4126" t="s">
        <v>42</v>
      </c>
      <c r="E4126" s="103">
        <v>0.98170570514219246</v>
      </c>
      <c r="F4126" s="103">
        <v>678455</v>
      </c>
      <c r="G4126" s="103">
        <v>3</v>
      </c>
      <c r="H4126" t="s">
        <v>1078</v>
      </c>
      <c r="I4126" s="103"/>
    </row>
    <row r="4127" spans="1:9" x14ac:dyDescent="0.35">
      <c r="A4127" t="s">
        <v>6472</v>
      </c>
      <c r="B4127" t="s">
        <v>51</v>
      </c>
      <c r="C4127" t="s">
        <v>5071</v>
      </c>
      <c r="D4127" t="s">
        <v>1767</v>
      </c>
      <c r="E4127" s="103">
        <v>0.97496451336031886</v>
      </c>
      <c r="F4127" s="103">
        <v>678455</v>
      </c>
      <c r="G4127" s="103">
        <v>3</v>
      </c>
      <c r="H4127" t="s">
        <v>1078</v>
      </c>
      <c r="I4127" s="103"/>
    </row>
    <row r="4128" spans="1:9" x14ac:dyDescent="0.35">
      <c r="A4128" t="s">
        <v>6473</v>
      </c>
      <c r="B4128" t="s">
        <v>51</v>
      </c>
      <c r="C4128" t="s">
        <v>5071</v>
      </c>
      <c r="D4128" t="s">
        <v>1768</v>
      </c>
      <c r="E4128" s="103">
        <v>0.42646634341235773</v>
      </c>
      <c r="F4128" s="103">
        <v>678455</v>
      </c>
      <c r="G4128" s="103">
        <v>3</v>
      </c>
      <c r="H4128" t="s">
        <v>1078</v>
      </c>
      <c r="I4128" s="103"/>
    </row>
    <row r="4129" spans="1:9" x14ac:dyDescent="0.35">
      <c r="A4129" t="s">
        <v>6474</v>
      </c>
      <c r="B4129" t="s">
        <v>51</v>
      </c>
      <c r="C4129" t="s">
        <v>5071</v>
      </c>
      <c r="D4129" t="s">
        <v>340</v>
      </c>
      <c r="E4129" s="103">
        <v>0.9528044235104105</v>
      </c>
      <c r="F4129" s="103">
        <v>678455</v>
      </c>
      <c r="G4129" s="103">
        <v>3</v>
      </c>
      <c r="H4129" t="s">
        <v>1078</v>
      </c>
      <c r="I4129" s="103"/>
    </row>
    <row r="4130" spans="1:9" x14ac:dyDescent="0.35">
      <c r="A4130" t="s">
        <v>6475</v>
      </c>
      <c r="B4130" t="s">
        <v>51</v>
      </c>
      <c r="C4130" t="s">
        <v>5071</v>
      </c>
      <c r="D4130" t="s">
        <v>777</v>
      </c>
      <c r="E4130" s="103">
        <v>0.89922882601332288</v>
      </c>
      <c r="F4130" s="103">
        <v>678455</v>
      </c>
      <c r="G4130" s="103">
        <v>3</v>
      </c>
      <c r="H4130" t="s">
        <v>1078</v>
      </c>
      <c r="I4130" s="103"/>
    </row>
    <row r="4131" spans="1:9" x14ac:dyDescent="0.35">
      <c r="A4131" t="s">
        <v>6476</v>
      </c>
      <c r="B4131" t="s">
        <v>44</v>
      </c>
      <c r="C4131" t="s">
        <v>5071</v>
      </c>
      <c r="D4131" t="s">
        <v>777</v>
      </c>
      <c r="E4131" s="103">
        <v>0.66022654413336179</v>
      </c>
      <c r="F4131" s="103">
        <v>678455</v>
      </c>
      <c r="G4131" s="103">
        <v>3</v>
      </c>
      <c r="H4131" t="s">
        <v>54</v>
      </c>
      <c r="I4131" s="103"/>
    </row>
    <row r="4132" spans="1:9" x14ac:dyDescent="0.35">
      <c r="A4132" t="s">
        <v>6477</v>
      </c>
      <c r="B4132" t="s">
        <v>45</v>
      </c>
      <c r="C4132" t="s">
        <v>5071</v>
      </c>
      <c r="D4132" t="s">
        <v>777</v>
      </c>
      <c r="E4132" s="103">
        <v>0.13326449298162676</v>
      </c>
      <c r="F4132" s="103">
        <v>678455</v>
      </c>
      <c r="G4132" s="103">
        <v>3</v>
      </c>
      <c r="H4132" t="s">
        <v>54</v>
      </c>
      <c r="I4132" s="103"/>
    </row>
    <row r="4133" spans="1:9" x14ac:dyDescent="0.35">
      <c r="A4133" t="s">
        <v>6478</v>
      </c>
      <c r="B4133" t="s">
        <v>46</v>
      </c>
      <c r="C4133" t="s">
        <v>5071</v>
      </c>
      <c r="D4133" t="s">
        <v>777</v>
      </c>
      <c r="E4133" s="103">
        <v>3.4568625006660567E-2</v>
      </c>
      <c r="F4133" s="103">
        <v>678455</v>
      </c>
      <c r="G4133" s="103">
        <v>3</v>
      </c>
      <c r="H4133" t="s">
        <v>54</v>
      </c>
      <c r="I4133" s="103"/>
    </row>
    <row r="4134" spans="1:9" x14ac:dyDescent="0.35">
      <c r="A4134" t="s">
        <v>6479</v>
      </c>
      <c r="B4134" t="s">
        <v>51</v>
      </c>
      <c r="C4134" t="s">
        <v>5071</v>
      </c>
      <c r="D4134" t="s">
        <v>776</v>
      </c>
      <c r="E4134" s="103">
        <v>2.0706582068658959</v>
      </c>
      <c r="F4134" s="103">
        <v>678455</v>
      </c>
      <c r="G4134" s="103">
        <v>3</v>
      </c>
      <c r="H4134" t="s">
        <v>1078</v>
      </c>
      <c r="I4134" s="103"/>
    </row>
    <row r="4135" spans="1:9" x14ac:dyDescent="0.35">
      <c r="A4135" t="s">
        <v>6480</v>
      </c>
      <c r="B4135" t="s">
        <v>44</v>
      </c>
      <c r="C4135" t="s">
        <v>5071</v>
      </c>
      <c r="D4135" t="s">
        <v>776</v>
      </c>
      <c r="E4135" s="103">
        <v>0</v>
      </c>
      <c r="F4135" s="103">
        <v>678455</v>
      </c>
      <c r="G4135" s="103">
        <v>3</v>
      </c>
      <c r="H4135" t="s">
        <v>54</v>
      </c>
      <c r="I4135" s="103"/>
    </row>
    <row r="4136" spans="1:9" x14ac:dyDescent="0.35">
      <c r="A4136" t="s">
        <v>6481</v>
      </c>
      <c r="B4136" t="s">
        <v>45</v>
      </c>
      <c r="C4136" t="s">
        <v>5071</v>
      </c>
      <c r="D4136" t="s">
        <v>776</v>
      </c>
      <c r="E4136" s="103">
        <v>0</v>
      </c>
      <c r="F4136" s="103">
        <v>678455</v>
      </c>
      <c r="G4136" s="103">
        <v>3</v>
      </c>
      <c r="H4136" t="s">
        <v>54</v>
      </c>
      <c r="I4136" s="103"/>
    </row>
    <row r="4137" spans="1:9" x14ac:dyDescent="0.35">
      <c r="A4137" t="s">
        <v>6482</v>
      </c>
      <c r="B4137" t="s">
        <v>46</v>
      </c>
      <c r="C4137" t="s">
        <v>5071</v>
      </c>
      <c r="D4137" t="s">
        <v>776</v>
      </c>
      <c r="E4137" s="103">
        <v>0</v>
      </c>
      <c r="F4137" s="103">
        <v>678455</v>
      </c>
      <c r="G4137" s="103">
        <v>3</v>
      </c>
      <c r="H4137" t="s">
        <v>54</v>
      </c>
      <c r="I4137" s="103"/>
    </row>
    <row r="4138" spans="1:9" x14ac:dyDescent="0.35">
      <c r="A4138" t="s">
        <v>6483</v>
      </c>
      <c r="B4138" t="s">
        <v>49</v>
      </c>
      <c r="C4138" t="s">
        <v>5072</v>
      </c>
      <c r="D4138" t="s">
        <v>54</v>
      </c>
      <c r="E4138" s="103">
        <v>1</v>
      </c>
      <c r="F4138" s="103">
        <v>678455</v>
      </c>
      <c r="G4138" s="103">
        <v>3</v>
      </c>
      <c r="H4138" t="s">
        <v>54</v>
      </c>
      <c r="I4138" s="103"/>
    </row>
    <row r="4139" spans="1:9" x14ac:dyDescent="0.35">
      <c r="A4139" t="s">
        <v>6484</v>
      </c>
      <c r="B4139" t="s">
        <v>50</v>
      </c>
      <c r="C4139" t="s">
        <v>5072</v>
      </c>
      <c r="D4139" t="s">
        <v>54</v>
      </c>
      <c r="E4139" s="103">
        <v>458680.90526664665</v>
      </c>
      <c r="F4139" s="103">
        <v>678455</v>
      </c>
      <c r="G4139" s="103">
        <v>3</v>
      </c>
      <c r="H4139" t="s">
        <v>54</v>
      </c>
      <c r="I4139" s="103"/>
    </row>
    <row r="4140" spans="1:9" x14ac:dyDescent="0.35">
      <c r="A4140" t="s">
        <v>6485</v>
      </c>
      <c r="B4140" t="s">
        <v>51</v>
      </c>
      <c r="C4140" t="s">
        <v>5072</v>
      </c>
      <c r="D4140" t="s">
        <v>40</v>
      </c>
      <c r="E4140" s="103">
        <v>0.99151818336808073</v>
      </c>
      <c r="F4140" s="103">
        <v>678455</v>
      </c>
      <c r="G4140" s="103">
        <v>3</v>
      </c>
      <c r="H4140" t="s">
        <v>1078</v>
      </c>
      <c r="I4140" s="103"/>
    </row>
    <row r="4141" spans="1:9" x14ac:dyDescent="0.35">
      <c r="A4141" t="s">
        <v>6486</v>
      </c>
      <c r="B4141" t="s">
        <v>51</v>
      </c>
      <c r="C4141" t="s">
        <v>5072</v>
      </c>
      <c r="D4141" t="s">
        <v>5070</v>
      </c>
      <c r="E4141" s="103">
        <v>1.0000893140690177</v>
      </c>
      <c r="F4141" s="103">
        <v>678455</v>
      </c>
      <c r="G4141" s="103">
        <v>3</v>
      </c>
      <c r="H4141" t="s">
        <v>1078</v>
      </c>
      <c r="I4141" s="103"/>
    </row>
    <row r="4142" spans="1:9" x14ac:dyDescent="0.35">
      <c r="A4142" t="s">
        <v>6487</v>
      </c>
      <c r="B4142" t="s">
        <v>51</v>
      </c>
      <c r="C4142" t="s">
        <v>5072</v>
      </c>
      <c r="D4142" t="s">
        <v>5071</v>
      </c>
      <c r="E4142" s="103">
        <v>0.99151818336808073</v>
      </c>
      <c r="F4142" s="103">
        <v>678455</v>
      </c>
      <c r="G4142" s="103">
        <v>3</v>
      </c>
      <c r="H4142" t="s">
        <v>1078</v>
      </c>
      <c r="I4142" s="103"/>
    </row>
    <row r="4143" spans="1:9" x14ac:dyDescent="0.35">
      <c r="A4143" t="s">
        <v>6488</v>
      </c>
      <c r="B4143" t="s">
        <v>51</v>
      </c>
      <c r="C4143" t="s">
        <v>5072</v>
      </c>
      <c r="D4143" t="s">
        <v>5072</v>
      </c>
      <c r="E4143" s="103">
        <v>1</v>
      </c>
      <c r="F4143" s="103">
        <v>678455</v>
      </c>
      <c r="G4143" s="103">
        <v>3</v>
      </c>
      <c r="H4143" t="s">
        <v>1078</v>
      </c>
      <c r="I4143" s="103"/>
    </row>
    <row r="4144" spans="1:9" x14ac:dyDescent="0.35">
      <c r="A4144" t="s">
        <v>6489</v>
      </c>
      <c r="B4144" t="s">
        <v>51</v>
      </c>
      <c r="C4144" t="s">
        <v>5072</v>
      </c>
      <c r="D4144" t="s">
        <v>42</v>
      </c>
      <c r="E4144" s="103">
        <v>0.97277127368317462</v>
      </c>
      <c r="F4144" s="103">
        <v>678455</v>
      </c>
      <c r="G4144" s="103">
        <v>3</v>
      </c>
      <c r="H4144" t="s">
        <v>1078</v>
      </c>
      <c r="I4144" s="103"/>
    </row>
    <row r="4145" spans="1:9" x14ac:dyDescent="0.35">
      <c r="A4145" t="s">
        <v>6490</v>
      </c>
      <c r="B4145" t="s">
        <v>51</v>
      </c>
      <c r="C4145" t="s">
        <v>5072</v>
      </c>
      <c r="D4145" t="s">
        <v>1767</v>
      </c>
      <c r="E4145" s="103">
        <v>0.96608513949690411</v>
      </c>
      <c r="F4145" s="103">
        <v>678455</v>
      </c>
      <c r="G4145" s="103">
        <v>3</v>
      </c>
      <c r="H4145" t="s">
        <v>1078</v>
      </c>
      <c r="I4145" s="103"/>
    </row>
    <row r="4146" spans="1:9" x14ac:dyDescent="0.35">
      <c r="A4146" t="s">
        <v>6491</v>
      </c>
      <c r="B4146" t="s">
        <v>51</v>
      </c>
      <c r="C4146" t="s">
        <v>5072</v>
      </c>
      <c r="D4146" t="s">
        <v>1768</v>
      </c>
      <c r="E4146" s="103">
        <v>0.42366477195823232</v>
      </c>
      <c r="F4146" s="103">
        <v>678455</v>
      </c>
      <c r="G4146" s="103">
        <v>3</v>
      </c>
      <c r="H4146" t="s">
        <v>1078</v>
      </c>
      <c r="I4146" s="103"/>
    </row>
    <row r="4147" spans="1:9" x14ac:dyDescent="0.35">
      <c r="A4147" t="s">
        <v>6492</v>
      </c>
      <c r="B4147" t="s">
        <v>51</v>
      </c>
      <c r="C4147" t="s">
        <v>5072</v>
      </c>
      <c r="D4147" t="s">
        <v>340</v>
      </c>
      <c r="E4147" s="103">
        <v>0.94404829199024864</v>
      </c>
      <c r="F4147" s="103">
        <v>678455</v>
      </c>
      <c r="G4147" s="103">
        <v>3</v>
      </c>
      <c r="H4147" t="s">
        <v>1078</v>
      </c>
      <c r="I4147" s="103"/>
    </row>
    <row r="4148" spans="1:9" x14ac:dyDescent="0.35">
      <c r="A4148" t="s">
        <v>6493</v>
      </c>
      <c r="B4148" t="s">
        <v>51</v>
      </c>
      <c r="C4148" t="s">
        <v>5072</v>
      </c>
      <c r="D4148" t="s">
        <v>777</v>
      </c>
      <c r="E4148" s="103">
        <v>0.89152632355989103</v>
      </c>
      <c r="F4148" s="103">
        <v>678455</v>
      </c>
      <c r="G4148" s="103">
        <v>3</v>
      </c>
      <c r="H4148" t="s">
        <v>1078</v>
      </c>
      <c r="I4148" s="103"/>
    </row>
    <row r="4149" spans="1:9" x14ac:dyDescent="0.35">
      <c r="A4149" t="s">
        <v>7342</v>
      </c>
      <c r="B4149" t="s">
        <v>44</v>
      </c>
      <c r="C4149" t="s">
        <v>5072</v>
      </c>
      <c r="D4149" t="s">
        <v>777</v>
      </c>
      <c r="E4149" s="103">
        <v>0.67439550154394912</v>
      </c>
      <c r="F4149" s="103">
        <v>678455</v>
      </c>
      <c r="G4149" s="103">
        <v>3</v>
      </c>
      <c r="H4149" t="s">
        <v>54</v>
      </c>
      <c r="I4149" s="103"/>
    </row>
    <row r="4150" spans="1:9" x14ac:dyDescent="0.35">
      <c r="A4150" t="s">
        <v>7343</v>
      </c>
      <c r="B4150" t="s">
        <v>45</v>
      </c>
      <c r="C4150" t="s">
        <v>5072</v>
      </c>
      <c r="D4150" t="s">
        <v>777</v>
      </c>
      <c r="E4150" s="103">
        <v>0.13793755118337395</v>
      </c>
      <c r="F4150" s="103">
        <v>678455</v>
      </c>
      <c r="G4150" s="103">
        <v>3</v>
      </c>
      <c r="H4150" t="s">
        <v>54</v>
      </c>
      <c r="I4150" s="103"/>
    </row>
    <row r="4151" spans="1:9" x14ac:dyDescent="0.35">
      <c r="A4151" t="s">
        <v>7344</v>
      </c>
      <c r="B4151" t="s">
        <v>46</v>
      </c>
      <c r="C4151" t="s">
        <v>5072</v>
      </c>
      <c r="D4151" t="s">
        <v>777</v>
      </c>
      <c r="E4151" s="103">
        <v>3.6505898445685622E-2</v>
      </c>
      <c r="F4151" s="103">
        <v>678455</v>
      </c>
      <c r="G4151" s="103">
        <v>3</v>
      </c>
      <c r="H4151" t="s">
        <v>54</v>
      </c>
      <c r="I4151" s="103"/>
    </row>
    <row r="4152" spans="1:9" x14ac:dyDescent="0.35">
      <c r="A4152" t="s">
        <v>6494</v>
      </c>
      <c r="B4152" t="s">
        <v>51</v>
      </c>
      <c r="C4152" t="s">
        <v>5072</v>
      </c>
      <c r="D4152" t="s">
        <v>776</v>
      </c>
      <c r="E4152" s="103">
        <v>2.0527777928162516</v>
      </c>
      <c r="F4152" s="103">
        <v>678455</v>
      </c>
      <c r="G4152" s="103">
        <v>3</v>
      </c>
      <c r="H4152" t="s">
        <v>1078</v>
      </c>
      <c r="I4152" s="103"/>
    </row>
    <row r="4153" spans="1:9" x14ac:dyDescent="0.35">
      <c r="A4153" t="s">
        <v>7345</v>
      </c>
      <c r="B4153" t="s">
        <v>44</v>
      </c>
      <c r="C4153" t="s">
        <v>5072</v>
      </c>
      <c r="D4153" t="s">
        <v>776</v>
      </c>
      <c r="E4153" s="103">
        <v>0</v>
      </c>
      <c r="F4153" s="103">
        <v>678455</v>
      </c>
      <c r="G4153" s="103">
        <v>3</v>
      </c>
      <c r="H4153" t="s">
        <v>54</v>
      </c>
      <c r="I4153" s="103"/>
    </row>
    <row r="4154" spans="1:9" x14ac:dyDescent="0.35">
      <c r="A4154" t="s">
        <v>7346</v>
      </c>
      <c r="B4154" t="s">
        <v>45</v>
      </c>
      <c r="C4154" t="s">
        <v>5072</v>
      </c>
      <c r="D4154" t="s">
        <v>776</v>
      </c>
      <c r="E4154" s="103">
        <v>0</v>
      </c>
      <c r="F4154" s="103">
        <v>678455</v>
      </c>
      <c r="G4154" s="103">
        <v>3</v>
      </c>
      <c r="H4154" t="s">
        <v>54</v>
      </c>
      <c r="I4154" s="103"/>
    </row>
    <row r="4155" spans="1:9" x14ac:dyDescent="0.35">
      <c r="A4155" t="s">
        <v>7347</v>
      </c>
      <c r="B4155" t="s">
        <v>46</v>
      </c>
      <c r="C4155" t="s">
        <v>5072</v>
      </c>
      <c r="D4155" t="s">
        <v>776</v>
      </c>
      <c r="E4155" s="103">
        <v>0</v>
      </c>
      <c r="F4155" s="103">
        <v>678455</v>
      </c>
      <c r="G4155" s="103">
        <v>3</v>
      </c>
      <c r="H4155" t="s">
        <v>54</v>
      </c>
      <c r="I4155" s="103"/>
    </row>
    <row r="4156" spans="1:9" x14ac:dyDescent="0.35">
      <c r="A4156" t="s">
        <v>120</v>
      </c>
      <c r="B4156" t="s">
        <v>49</v>
      </c>
      <c r="C4156" t="s">
        <v>42</v>
      </c>
      <c r="D4156" t="s">
        <v>54</v>
      </c>
      <c r="E4156" s="103">
        <v>1</v>
      </c>
      <c r="F4156" s="103">
        <v>678455</v>
      </c>
      <c r="G4156" s="103">
        <v>3</v>
      </c>
      <c r="H4156" t="s">
        <v>54</v>
      </c>
      <c r="I4156" s="103"/>
    </row>
    <row r="4157" spans="1:9" x14ac:dyDescent="0.35">
      <c r="A4157" t="s">
        <v>121</v>
      </c>
      <c r="B4157" t="s">
        <v>50</v>
      </c>
      <c r="C4157" t="s">
        <v>42</v>
      </c>
      <c r="D4157" t="s">
        <v>54</v>
      </c>
      <c r="E4157" s="103">
        <v>471696.57241097197</v>
      </c>
      <c r="F4157" s="103">
        <v>678455</v>
      </c>
      <c r="G4157" s="103">
        <v>3</v>
      </c>
      <c r="H4157" t="s">
        <v>54</v>
      </c>
      <c r="I4157" s="103"/>
    </row>
    <row r="4158" spans="1:9" x14ac:dyDescent="0.35">
      <c r="A4158" t="s">
        <v>1301</v>
      </c>
      <c r="B4158" t="s">
        <v>51</v>
      </c>
      <c r="C4158" t="s">
        <v>42</v>
      </c>
      <c r="D4158" t="s">
        <v>40</v>
      </c>
      <c r="E4158" s="103">
        <v>1.0199958767251309</v>
      </c>
      <c r="F4158" s="103">
        <v>678455</v>
      </c>
      <c r="G4158" s="103">
        <v>3</v>
      </c>
      <c r="H4158" t="s">
        <v>1078</v>
      </c>
      <c r="I4158" s="103"/>
    </row>
    <row r="4159" spans="1:9" x14ac:dyDescent="0.35">
      <c r="A4159" t="s">
        <v>6495</v>
      </c>
      <c r="B4159" t="s">
        <v>51</v>
      </c>
      <c r="C4159" t="s">
        <v>42</v>
      </c>
      <c r="D4159" t="s">
        <v>5070</v>
      </c>
      <c r="E4159" s="103">
        <v>1.0288372697348369</v>
      </c>
      <c r="F4159" s="103">
        <v>678455</v>
      </c>
      <c r="G4159" s="103">
        <v>3</v>
      </c>
      <c r="H4159" t="s">
        <v>1078</v>
      </c>
      <c r="I4159" s="103"/>
    </row>
    <row r="4160" spans="1:9" x14ac:dyDescent="0.35">
      <c r="A4160" t="s">
        <v>6496</v>
      </c>
      <c r="B4160" t="s">
        <v>51</v>
      </c>
      <c r="C4160" t="s">
        <v>42</v>
      </c>
      <c r="D4160" t="s">
        <v>5071</v>
      </c>
      <c r="E4160" s="103">
        <v>1.0199958767251309</v>
      </c>
      <c r="F4160" s="103">
        <v>678455</v>
      </c>
      <c r="G4160" s="103">
        <v>3</v>
      </c>
      <c r="H4160" t="s">
        <v>1078</v>
      </c>
      <c r="I4160" s="103"/>
    </row>
    <row r="4161" spans="1:9" x14ac:dyDescent="0.35">
      <c r="A4161" t="s">
        <v>6497</v>
      </c>
      <c r="B4161" t="s">
        <v>51</v>
      </c>
      <c r="C4161" t="s">
        <v>42</v>
      </c>
      <c r="D4161" t="s">
        <v>5072</v>
      </c>
      <c r="E4161" s="103">
        <v>1.0287463539559785</v>
      </c>
      <c r="F4161" s="103">
        <v>678455</v>
      </c>
      <c r="G4161" s="103">
        <v>3</v>
      </c>
      <c r="H4161" t="s">
        <v>1078</v>
      </c>
      <c r="I4161" s="103"/>
    </row>
    <row r="4162" spans="1:9" x14ac:dyDescent="0.35">
      <c r="A4162" t="s">
        <v>1302</v>
      </c>
      <c r="B4162" t="s">
        <v>51</v>
      </c>
      <c r="C4162" t="s">
        <v>42</v>
      </c>
      <c r="D4162" t="s">
        <v>42</v>
      </c>
      <c r="E4162" s="103">
        <v>1</v>
      </c>
      <c r="F4162" s="103">
        <v>678455</v>
      </c>
      <c r="G4162" s="103">
        <v>3</v>
      </c>
      <c r="H4162" t="s">
        <v>1078</v>
      </c>
      <c r="I4162" s="103"/>
    </row>
    <row r="4163" spans="1:9" x14ac:dyDescent="0.35">
      <c r="A4163" t="s">
        <v>2219</v>
      </c>
      <c r="B4163" t="s">
        <v>51</v>
      </c>
      <c r="C4163" t="s">
        <v>42</v>
      </c>
      <c r="D4163" t="s">
        <v>1767</v>
      </c>
      <c r="E4163" s="103">
        <v>0.99308429311923729</v>
      </c>
      <c r="F4163" s="103">
        <v>678455</v>
      </c>
      <c r="G4163" s="103">
        <v>3</v>
      </c>
      <c r="H4163" t="s">
        <v>1078</v>
      </c>
      <c r="I4163" s="103"/>
    </row>
    <row r="4164" spans="1:9" x14ac:dyDescent="0.35">
      <c r="A4164" t="s">
        <v>2220</v>
      </c>
      <c r="B4164" t="s">
        <v>51</v>
      </c>
      <c r="C4164" t="s">
        <v>42</v>
      </c>
      <c r="D4164" t="s">
        <v>1768</v>
      </c>
      <c r="E4164" s="103">
        <v>0.43272899229040701</v>
      </c>
      <c r="F4164" s="103">
        <v>678455</v>
      </c>
      <c r="G4164" s="103">
        <v>3</v>
      </c>
      <c r="H4164" t="s">
        <v>1078</v>
      </c>
      <c r="I4164" s="103"/>
    </row>
    <row r="4165" spans="1:9" x14ac:dyDescent="0.35">
      <c r="A4165" t="s">
        <v>1303</v>
      </c>
      <c r="B4165" t="s">
        <v>51</v>
      </c>
      <c r="C4165" t="s">
        <v>42</v>
      </c>
      <c r="D4165" t="s">
        <v>340</v>
      </c>
      <c r="E4165" s="103">
        <v>0.97114864774006526</v>
      </c>
      <c r="F4165" s="103">
        <v>678455</v>
      </c>
      <c r="G4165" s="103">
        <v>3</v>
      </c>
      <c r="H4165" t="s">
        <v>1078</v>
      </c>
      <c r="I4165" s="103"/>
    </row>
    <row r="4166" spans="1:9" x14ac:dyDescent="0.35">
      <c r="A4166" t="s">
        <v>1304</v>
      </c>
      <c r="B4166" t="s">
        <v>51</v>
      </c>
      <c r="C4166" t="s">
        <v>42</v>
      </c>
      <c r="D4166" t="s">
        <v>777</v>
      </c>
      <c r="E4166" s="103">
        <v>0.9167004791149963</v>
      </c>
      <c r="F4166" s="103">
        <v>678455</v>
      </c>
      <c r="G4166" s="103">
        <v>3</v>
      </c>
      <c r="H4166" t="s">
        <v>1078</v>
      </c>
      <c r="I4166" s="103"/>
    </row>
    <row r="4167" spans="1:9" x14ac:dyDescent="0.35">
      <c r="A4167" t="s">
        <v>507</v>
      </c>
      <c r="B4167" t="s">
        <v>44</v>
      </c>
      <c r="C4167" t="s">
        <v>42</v>
      </c>
      <c r="D4167" t="s">
        <v>777</v>
      </c>
      <c r="E4167" s="103">
        <v>0.62106845700893942</v>
      </c>
      <c r="F4167" s="103">
        <v>678455</v>
      </c>
      <c r="G4167" s="103">
        <v>3</v>
      </c>
      <c r="H4167" t="s">
        <v>54</v>
      </c>
      <c r="I4167" s="103"/>
    </row>
    <row r="4168" spans="1:9" x14ac:dyDescent="0.35">
      <c r="A4168" t="s">
        <v>508</v>
      </c>
      <c r="B4168" t="s">
        <v>45</v>
      </c>
      <c r="C4168" t="s">
        <v>42</v>
      </c>
      <c r="D4168" t="s">
        <v>777</v>
      </c>
      <c r="E4168" s="103">
        <v>0.12274017283895351</v>
      </c>
      <c r="F4168" s="103">
        <v>678455</v>
      </c>
      <c r="G4168" s="103">
        <v>3</v>
      </c>
      <c r="H4168" t="s">
        <v>54</v>
      </c>
      <c r="I4168" s="103"/>
    </row>
    <row r="4169" spans="1:9" x14ac:dyDescent="0.35">
      <c r="A4169" t="s">
        <v>509</v>
      </c>
      <c r="B4169" t="s">
        <v>46</v>
      </c>
      <c r="C4169" t="s">
        <v>42</v>
      </c>
      <c r="D4169" t="s">
        <v>777</v>
      </c>
      <c r="E4169" s="103">
        <v>3.1051147806243701E-2</v>
      </c>
      <c r="F4169" s="103">
        <v>678455</v>
      </c>
      <c r="G4169" s="103">
        <v>3</v>
      </c>
      <c r="H4169" t="s">
        <v>54</v>
      </c>
      <c r="I4169" s="103"/>
    </row>
    <row r="4170" spans="1:9" x14ac:dyDescent="0.35">
      <c r="A4170" t="s">
        <v>1305</v>
      </c>
      <c r="B4170" t="s">
        <v>51</v>
      </c>
      <c r="C4170" t="s">
        <v>42</v>
      </c>
      <c r="D4170" t="s">
        <v>776</v>
      </c>
      <c r="E4170" s="103">
        <v>2.1109511496361826</v>
      </c>
      <c r="F4170" s="103">
        <v>678455</v>
      </c>
      <c r="G4170" s="103">
        <v>3</v>
      </c>
      <c r="H4170" t="s">
        <v>1078</v>
      </c>
      <c r="I4170" s="103"/>
    </row>
    <row r="4171" spans="1:9" x14ac:dyDescent="0.35">
      <c r="A4171" t="s">
        <v>511</v>
      </c>
      <c r="B4171" t="s">
        <v>44</v>
      </c>
      <c r="C4171" t="s">
        <v>42</v>
      </c>
      <c r="D4171" t="s">
        <v>776</v>
      </c>
      <c r="E4171" s="103">
        <v>0</v>
      </c>
      <c r="F4171" s="103">
        <v>678455</v>
      </c>
      <c r="G4171" s="103">
        <v>3</v>
      </c>
      <c r="H4171" t="s">
        <v>54</v>
      </c>
      <c r="I4171" s="103"/>
    </row>
    <row r="4172" spans="1:9" x14ac:dyDescent="0.35">
      <c r="A4172" t="s">
        <v>512</v>
      </c>
      <c r="B4172" t="s">
        <v>45</v>
      </c>
      <c r="C4172" t="s">
        <v>42</v>
      </c>
      <c r="D4172" t="s">
        <v>776</v>
      </c>
      <c r="E4172" s="103">
        <v>0</v>
      </c>
      <c r="F4172" s="103">
        <v>678455</v>
      </c>
      <c r="G4172" s="103">
        <v>3</v>
      </c>
      <c r="H4172" t="s">
        <v>54</v>
      </c>
      <c r="I4172" s="103"/>
    </row>
    <row r="4173" spans="1:9" x14ac:dyDescent="0.35">
      <c r="A4173" t="s">
        <v>513</v>
      </c>
      <c r="B4173" t="s">
        <v>46</v>
      </c>
      <c r="C4173" t="s">
        <v>42</v>
      </c>
      <c r="D4173" t="s">
        <v>776</v>
      </c>
      <c r="E4173" s="103">
        <v>0</v>
      </c>
      <c r="F4173" s="103">
        <v>678455</v>
      </c>
      <c r="G4173" s="103">
        <v>3</v>
      </c>
      <c r="H4173" t="s">
        <v>54</v>
      </c>
      <c r="I4173" s="103"/>
    </row>
    <row r="4174" spans="1:9" x14ac:dyDescent="0.35">
      <c r="A4174" t="s">
        <v>2221</v>
      </c>
      <c r="B4174" t="s">
        <v>49</v>
      </c>
      <c r="C4174" t="s">
        <v>1767</v>
      </c>
      <c r="D4174" t="s">
        <v>54</v>
      </c>
      <c r="E4174" s="103">
        <v>1</v>
      </c>
      <c r="F4174" s="103">
        <v>678455</v>
      </c>
      <c r="G4174" s="103">
        <v>3</v>
      </c>
      <c r="H4174" t="s">
        <v>54</v>
      </c>
      <c r="I4174" s="103"/>
    </row>
    <row r="4175" spans="1:9" x14ac:dyDescent="0.35">
      <c r="A4175" t="s">
        <v>2222</v>
      </c>
      <c r="B4175" t="s">
        <v>50</v>
      </c>
      <c r="C4175" t="s">
        <v>1767</v>
      </c>
      <c r="D4175" t="s">
        <v>54</v>
      </c>
      <c r="E4175" s="103">
        <v>475066.48359486996</v>
      </c>
      <c r="F4175" s="103">
        <v>678455</v>
      </c>
      <c r="G4175" s="103">
        <v>3</v>
      </c>
      <c r="H4175" t="s">
        <v>54</v>
      </c>
      <c r="I4175" s="103"/>
    </row>
    <row r="4176" spans="1:9" x14ac:dyDescent="0.35">
      <c r="A4176" t="s">
        <v>2223</v>
      </c>
      <c r="B4176" t="s">
        <v>51</v>
      </c>
      <c r="C4176" t="s">
        <v>1767</v>
      </c>
      <c r="D4176" t="s">
        <v>40</v>
      </c>
      <c r="E4176" s="103">
        <v>1.0273522690687391</v>
      </c>
      <c r="F4176" s="103">
        <v>678455</v>
      </c>
      <c r="G4176" s="103">
        <v>3</v>
      </c>
      <c r="H4176" t="s">
        <v>1078</v>
      </c>
      <c r="I4176" s="103"/>
    </row>
    <row r="4177" spans="1:9" x14ac:dyDescent="0.35">
      <c r="A4177" t="s">
        <v>6498</v>
      </c>
      <c r="B4177" t="s">
        <v>51</v>
      </c>
      <c r="C4177" t="s">
        <v>1767</v>
      </c>
      <c r="D4177" t="s">
        <v>5070</v>
      </c>
      <c r="E4177" s="103">
        <v>1.0362504409716378</v>
      </c>
      <c r="F4177" s="103">
        <v>678455</v>
      </c>
      <c r="G4177" s="103">
        <v>3</v>
      </c>
      <c r="H4177" t="s">
        <v>1078</v>
      </c>
      <c r="I4177" s="103"/>
    </row>
    <row r="4178" spans="1:9" x14ac:dyDescent="0.35">
      <c r="A4178" t="s">
        <v>6499</v>
      </c>
      <c r="B4178" t="s">
        <v>51</v>
      </c>
      <c r="C4178" t="s">
        <v>1767</v>
      </c>
      <c r="D4178" t="s">
        <v>5071</v>
      </c>
      <c r="E4178" s="103">
        <v>1.0273522690687391</v>
      </c>
      <c r="F4178" s="103">
        <v>678455</v>
      </c>
      <c r="G4178" s="103">
        <v>3</v>
      </c>
      <c r="H4178" t="s">
        <v>1078</v>
      </c>
      <c r="I4178" s="103"/>
    </row>
    <row r="4179" spans="1:9" x14ac:dyDescent="0.35">
      <c r="A4179" t="s">
        <v>6500</v>
      </c>
      <c r="B4179" t="s">
        <v>51</v>
      </c>
      <c r="C4179" t="s">
        <v>1767</v>
      </c>
      <c r="D4179" t="s">
        <v>5072</v>
      </c>
      <c r="E4179" s="103">
        <v>1.036159265348211</v>
      </c>
      <c r="F4179" s="103">
        <v>678455</v>
      </c>
      <c r="G4179" s="103">
        <v>3</v>
      </c>
      <c r="H4179" t="s">
        <v>1078</v>
      </c>
      <c r="I4179" s="103"/>
    </row>
    <row r="4180" spans="1:9" x14ac:dyDescent="0.35">
      <c r="A4180" t="s">
        <v>2224</v>
      </c>
      <c r="B4180" t="s">
        <v>51</v>
      </c>
      <c r="C4180" t="s">
        <v>1767</v>
      </c>
      <c r="D4180" t="s">
        <v>42</v>
      </c>
      <c r="E4180" s="103">
        <v>1.0071614945601595</v>
      </c>
      <c r="F4180" s="103">
        <v>678455</v>
      </c>
      <c r="G4180" s="103">
        <v>3</v>
      </c>
      <c r="H4180" t="s">
        <v>1078</v>
      </c>
      <c r="I4180" s="103"/>
    </row>
    <row r="4181" spans="1:9" x14ac:dyDescent="0.35">
      <c r="A4181" t="s">
        <v>2225</v>
      </c>
      <c r="B4181" t="s">
        <v>51</v>
      </c>
      <c r="C4181" t="s">
        <v>1767</v>
      </c>
      <c r="D4181" t="s">
        <v>1767</v>
      </c>
      <c r="E4181" s="103">
        <v>1</v>
      </c>
      <c r="F4181" s="103">
        <v>678455</v>
      </c>
      <c r="G4181" s="103">
        <v>3</v>
      </c>
      <c r="H4181" t="s">
        <v>1078</v>
      </c>
      <c r="I4181" s="103"/>
    </row>
    <row r="4182" spans="1:9" x14ac:dyDescent="0.35">
      <c r="A4182" t="s">
        <v>2226</v>
      </c>
      <c r="B4182" t="s">
        <v>51</v>
      </c>
      <c r="C4182" t="s">
        <v>1767</v>
      </c>
      <c r="D4182" t="s">
        <v>1768</v>
      </c>
      <c r="E4182" s="103">
        <v>0.43535519102309939</v>
      </c>
      <c r="F4182" s="103">
        <v>678455</v>
      </c>
      <c r="G4182" s="103">
        <v>3</v>
      </c>
      <c r="H4182" t="s">
        <v>1078</v>
      </c>
      <c r="I4182" s="103"/>
    </row>
    <row r="4183" spans="1:9" x14ac:dyDescent="0.35">
      <c r="A4183" t="s">
        <v>2227</v>
      </c>
      <c r="B4183" t="s">
        <v>51</v>
      </c>
      <c r="C4183" t="s">
        <v>1767</v>
      </c>
      <c r="D4183" t="s">
        <v>340</v>
      </c>
      <c r="E4183" s="103">
        <v>0.9780707017053627</v>
      </c>
      <c r="F4183" s="103">
        <v>678455</v>
      </c>
      <c r="G4183" s="103">
        <v>3</v>
      </c>
      <c r="H4183" t="s">
        <v>1078</v>
      </c>
      <c r="I4183" s="103"/>
    </row>
    <row r="4184" spans="1:9" x14ac:dyDescent="0.35">
      <c r="A4184" t="s">
        <v>2228</v>
      </c>
      <c r="B4184" t="s">
        <v>51</v>
      </c>
      <c r="C4184" t="s">
        <v>1767</v>
      </c>
      <c r="D4184" t="s">
        <v>777</v>
      </c>
      <c r="E4184" s="103">
        <v>0.92258373647070724</v>
      </c>
      <c r="F4184" s="103">
        <v>678455</v>
      </c>
      <c r="G4184" s="103">
        <v>3</v>
      </c>
      <c r="H4184" t="s">
        <v>1078</v>
      </c>
      <c r="I4184" s="103"/>
    </row>
    <row r="4185" spans="1:9" x14ac:dyDescent="0.35">
      <c r="A4185" t="s">
        <v>2229</v>
      </c>
      <c r="B4185" t="s">
        <v>44</v>
      </c>
      <c r="C4185" t="s">
        <v>1767</v>
      </c>
      <c r="D4185" t="s">
        <v>777</v>
      </c>
      <c r="E4185" s="103">
        <v>0.61552792742333684</v>
      </c>
      <c r="F4185" s="103">
        <v>678455</v>
      </c>
      <c r="G4185" s="103">
        <v>3</v>
      </c>
      <c r="H4185" t="s">
        <v>54</v>
      </c>
      <c r="I4185" s="103"/>
    </row>
    <row r="4186" spans="1:9" x14ac:dyDescent="0.35">
      <c r="A4186" t="s">
        <v>2230</v>
      </c>
      <c r="B4186" t="s">
        <v>45</v>
      </c>
      <c r="C4186" t="s">
        <v>1767</v>
      </c>
      <c r="D4186" t="s">
        <v>777</v>
      </c>
      <c r="E4186" s="103">
        <v>0.11820679429637923</v>
      </c>
      <c r="F4186" s="103">
        <v>678455</v>
      </c>
      <c r="G4186" s="103">
        <v>3</v>
      </c>
      <c r="H4186" t="s">
        <v>54</v>
      </c>
      <c r="I4186" s="103"/>
    </row>
    <row r="4187" spans="1:9" x14ac:dyDescent="0.35">
      <c r="A4187" t="s">
        <v>2231</v>
      </c>
      <c r="B4187" t="s">
        <v>46</v>
      </c>
      <c r="C4187" t="s">
        <v>1767</v>
      </c>
      <c r="D4187" t="s">
        <v>777</v>
      </c>
      <c r="E4187" s="103">
        <v>2.9138225751632683E-2</v>
      </c>
      <c r="F4187" s="103">
        <v>678455</v>
      </c>
      <c r="G4187" s="103">
        <v>3</v>
      </c>
      <c r="H4187" t="s">
        <v>54</v>
      </c>
      <c r="I4187" s="103"/>
    </row>
    <row r="4188" spans="1:9" x14ac:dyDescent="0.35">
      <c r="A4188" t="s">
        <v>2232</v>
      </c>
      <c r="B4188" t="s">
        <v>51</v>
      </c>
      <c r="C4188" t="s">
        <v>1767</v>
      </c>
      <c r="D4188" t="s">
        <v>776</v>
      </c>
      <c r="E4188" s="103">
        <v>2.1256196409242971</v>
      </c>
      <c r="F4188" s="103">
        <v>678455</v>
      </c>
      <c r="G4188" s="103">
        <v>3</v>
      </c>
      <c r="H4188" t="s">
        <v>1078</v>
      </c>
      <c r="I4188" s="103"/>
    </row>
    <row r="4189" spans="1:9" x14ac:dyDescent="0.35">
      <c r="A4189" t="s">
        <v>2233</v>
      </c>
      <c r="B4189" t="s">
        <v>44</v>
      </c>
      <c r="C4189" t="s">
        <v>1767</v>
      </c>
      <c r="D4189" t="s">
        <v>776</v>
      </c>
      <c r="E4189" s="103">
        <v>0</v>
      </c>
      <c r="F4189" s="103">
        <v>678455</v>
      </c>
      <c r="G4189" s="103">
        <v>3</v>
      </c>
      <c r="H4189" t="s">
        <v>54</v>
      </c>
      <c r="I4189" s="103"/>
    </row>
    <row r="4190" spans="1:9" x14ac:dyDescent="0.35">
      <c r="A4190" t="s">
        <v>2234</v>
      </c>
      <c r="B4190" t="s">
        <v>45</v>
      </c>
      <c r="C4190" t="s">
        <v>1767</v>
      </c>
      <c r="D4190" t="s">
        <v>776</v>
      </c>
      <c r="E4190" s="103">
        <v>0</v>
      </c>
      <c r="F4190" s="103">
        <v>678455</v>
      </c>
      <c r="G4190" s="103">
        <v>3</v>
      </c>
      <c r="H4190" t="s">
        <v>54</v>
      </c>
      <c r="I4190" s="103"/>
    </row>
    <row r="4191" spans="1:9" x14ac:dyDescent="0.35">
      <c r="A4191" t="s">
        <v>2235</v>
      </c>
      <c r="B4191" t="s">
        <v>46</v>
      </c>
      <c r="C4191" t="s">
        <v>1767</v>
      </c>
      <c r="D4191" t="s">
        <v>776</v>
      </c>
      <c r="E4191" s="103">
        <v>0</v>
      </c>
      <c r="F4191" s="103">
        <v>678455</v>
      </c>
      <c r="G4191" s="103">
        <v>3</v>
      </c>
      <c r="H4191" t="s">
        <v>54</v>
      </c>
      <c r="I4191" s="103"/>
    </row>
    <row r="4192" spans="1:9" x14ac:dyDescent="0.35">
      <c r="A4192" t="s">
        <v>2236</v>
      </c>
      <c r="B4192" t="s">
        <v>49</v>
      </c>
      <c r="C4192" t="s">
        <v>1768</v>
      </c>
      <c r="D4192" t="s">
        <v>54</v>
      </c>
      <c r="E4192" s="103">
        <v>1</v>
      </c>
      <c r="F4192" s="103">
        <v>678455</v>
      </c>
      <c r="G4192" s="103">
        <v>3</v>
      </c>
      <c r="H4192" t="s">
        <v>54</v>
      </c>
      <c r="I4192" s="103"/>
    </row>
    <row r="4193" spans="1:9" x14ac:dyDescent="0.35">
      <c r="A4193" t="s">
        <v>2237</v>
      </c>
      <c r="B4193" t="s">
        <v>50</v>
      </c>
      <c r="C4193" t="s">
        <v>1768</v>
      </c>
      <c r="D4193" t="s">
        <v>54</v>
      </c>
      <c r="E4193" s="103">
        <v>1245398.7593400686</v>
      </c>
      <c r="F4193" s="103">
        <v>678455</v>
      </c>
      <c r="G4193" s="103">
        <v>3</v>
      </c>
      <c r="H4193" t="s">
        <v>54</v>
      </c>
      <c r="I4193" s="103"/>
    </row>
    <row r="4194" spans="1:9" x14ac:dyDescent="0.35">
      <c r="A4194" t="s">
        <v>2238</v>
      </c>
      <c r="B4194" t="s">
        <v>51</v>
      </c>
      <c r="C4194" t="s">
        <v>1768</v>
      </c>
      <c r="D4194" t="s">
        <v>40</v>
      </c>
      <c r="E4194" s="103">
        <v>2.7040845898793635</v>
      </c>
      <c r="F4194" s="103">
        <v>678455</v>
      </c>
      <c r="G4194" s="103">
        <v>3</v>
      </c>
      <c r="H4194" t="s">
        <v>1078</v>
      </c>
      <c r="I4194" s="103"/>
    </row>
    <row r="4195" spans="1:9" x14ac:dyDescent="0.35">
      <c r="A4195" t="s">
        <v>6501</v>
      </c>
      <c r="B4195" t="s">
        <v>51</v>
      </c>
      <c r="C4195" t="s">
        <v>1768</v>
      </c>
      <c r="D4195" t="s">
        <v>5070</v>
      </c>
      <c r="E4195" s="103">
        <v>2.7357479483313947</v>
      </c>
      <c r="F4195" s="103">
        <v>678455</v>
      </c>
      <c r="G4195" s="103">
        <v>3</v>
      </c>
      <c r="H4195" t="s">
        <v>1078</v>
      </c>
      <c r="I4195" s="103"/>
    </row>
    <row r="4196" spans="1:9" x14ac:dyDescent="0.35">
      <c r="A4196" t="s">
        <v>6502</v>
      </c>
      <c r="B4196" t="s">
        <v>51</v>
      </c>
      <c r="C4196" t="s">
        <v>1768</v>
      </c>
      <c r="D4196" t="s">
        <v>5071</v>
      </c>
      <c r="E4196" s="103">
        <v>2.7040845898793635</v>
      </c>
      <c r="F4196" s="103">
        <v>678455</v>
      </c>
      <c r="G4196" s="103">
        <v>3</v>
      </c>
      <c r="H4196" t="s">
        <v>1078</v>
      </c>
      <c r="I4196" s="103"/>
    </row>
    <row r="4197" spans="1:9" x14ac:dyDescent="0.35">
      <c r="A4197" t="s">
        <v>6503</v>
      </c>
      <c r="B4197" t="s">
        <v>51</v>
      </c>
      <c r="C4197" t="s">
        <v>1768</v>
      </c>
      <c r="D4197" t="s">
        <v>5072</v>
      </c>
      <c r="E4197" s="103">
        <v>2.7355332058908992</v>
      </c>
      <c r="F4197" s="103">
        <v>678455</v>
      </c>
      <c r="G4197" s="103">
        <v>3</v>
      </c>
      <c r="H4197" t="s">
        <v>1078</v>
      </c>
      <c r="I4197" s="103"/>
    </row>
    <row r="4198" spans="1:9" x14ac:dyDescent="0.35">
      <c r="A4198" t="s">
        <v>2239</v>
      </c>
      <c r="B4198" t="s">
        <v>51</v>
      </c>
      <c r="C4198" t="s">
        <v>1768</v>
      </c>
      <c r="D4198" t="s">
        <v>42</v>
      </c>
      <c r="E4198" s="103">
        <v>2.6407226355313869</v>
      </c>
      <c r="F4198" s="103">
        <v>678455</v>
      </c>
      <c r="G4198" s="103">
        <v>3</v>
      </c>
      <c r="H4198" t="s">
        <v>1078</v>
      </c>
      <c r="I4198" s="103"/>
    </row>
    <row r="4199" spans="1:9" x14ac:dyDescent="0.35">
      <c r="A4199" t="s">
        <v>2240</v>
      </c>
      <c r="B4199" t="s">
        <v>51</v>
      </c>
      <c r="C4199" t="s">
        <v>1768</v>
      </c>
      <c r="D4199" t="s">
        <v>1767</v>
      </c>
      <c r="E4199" s="103">
        <v>2.6197144758561524</v>
      </c>
      <c r="F4199" s="103">
        <v>678455</v>
      </c>
      <c r="G4199" s="103">
        <v>3</v>
      </c>
      <c r="H4199" t="s">
        <v>1078</v>
      </c>
      <c r="I4199" s="103"/>
    </row>
    <row r="4200" spans="1:9" x14ac:dyDescent="0.35">
      <c r="A4200" t="s">
        <v>2241</v>
      </c>
      <c r="B4200" t="s">
        <v>51</v>
      </c>
      <c r="C4200" t="s">
        <v>1768</v>
      </c>
      <c r="D4200" t="s">
        <v>1768</v>
      </c>
      <c r="E4200" s="103">
        <v>1</v>
      </c>
      <c r="F4200" s="103">
        <v>678455</v>
      </c>
      <c r="G4200" s="103">
        <v>3</v>
      </c>
      <c r="H4200" t="s">
        <v>1078</v>
      </c>
      <c r="I4200" s="103"/>
    </row>
    <row r="4201" spans="1:9" x14ac:dyDescent="0.35">
      <c r="A4201" t="s">
        <v>2242</v>
      </c>
      <c r="B4201" t="s">
        <v>51</v>
      </c>
      <c r="C4201" t="s">
        <v>1768</v>
      </c>
      <c r="D4201" t="s">
        <v>340</v>
      </c>
      <c r="E4201" s="103">
        <v>2.5876353807896271</v>
      </c>
      <c r="F4201" s="103">
        <v>678455</v>
      </c>
      <c r="G4201" s="103">
        <v>3</v>
      </c>
      <c r="H4201" t="s">
        <v>1078</v>
      </c>
      <c r="I4201" s="103"/>
    </row>
    <row r="4202" spans="1:9" x14ac:dyDescent="0.35">
      <c r="A4202" t="s">
        <v>2243</v>
      </c>
      <c r="B4202" t="s">
        <v>51</v>
      </c>
      <c r="C4202" t="s">
        <v>1768</v>
      </c>
      <c r="D4202" t="s">
        <v>777</v>
      </c>
      <c r="E4202" s="103">
        <v>2.4029877472295902</v>
      </c>
      <c r="F4202" s="103">
        <v>678455</v>
      </c>
      <c r="G4202" s="103">
        <v>3</v>
      </c>
      <c r="H4202" t="s">
        <v>1078</v>
      </c>
      <c r="I4202" s="103"/>
    </row>
    <row r="4203" spans="1:9" x14ac:dyDescent="0.35">
      <c r="A4203" t="s">
        <v>2244</v>
      </c>
      <c r="B4203" t="s">
        <v>44</v>
      </c>
      <c r="C4203" t="s">
        <v>1768</v>
      </c>
      <c r="D4203" t="s">
        <v>777</v>
      </c>
      <c r="E4203" s="103">
        <v>1.9447126191125423E-2</v>
      </c>
      <c r="F4203" s="103">
        <v>678455</v>
      </c>
      <c r="G4203" s="103">
        <v>3</v>
      </c>
      <c r="H4203" t="s">
        <v>54</v>
      </c>
      <c r="I4203" s="103"/>
    </row>
    <row r="4204" spans="1:9" x14ac:dyDescent="0.35">
      <c r="A4204" t="s">
        <v>2245</v>
      </c>
      <c r="B4204" t="s">
        <v>45</v>
      </c>
      <c r="C4204" t="s">
        <v>1768</v>
      </c>
      <c r="D4204" t="s">
        <v>777</v>
      </c>
      <c r="E4204" s="103">
        <v>1.5824346049156961E-3</v>
      </c>
      <c r="F4204" s="103">
        <v>678455</v>
      </c>
      <c r="G4204" s="103">
        <v>3</v>
      </c>
      <c r="H4204" t="s">
        <v>54</v>
      </c>
      <c r="I4204" s="103"/>
    </row>
    <row r="4205" spans="1:9" x14ac:dyDescent="0.35">
      <c r="A4205" t="s">
        <v>2246</v>
      </c>
      <c r="B4205" t="s">
        <v>46</v>
      </c>
      <c r="C4205" t="s">
        <v>1768</v>
      </c>
      <c r="D4205" t="s">
        <v>777</v>
      </c>
      <c r="E4205" s="103">
        <v>2.4762454555072314E-4</v>
      </c>
      <c r="F4205" s="103">
        <v>678455</v>
      </c>
      <c r="G4205" s="103">
        <v>3</v>
      </c>
      <c r="H4205" t="s">
        <v>54</v>
      </c>
      <c r="I4205" s="103"/>
    </row>
    <row r="4206" spans="1:9" x14ac:dyDescent="0.35">
      <c r="A4206" t="s">
        <v>2247</v>
      </c>
      <c r="B4206" t="s">
        <v>51</v>
      </c>
      <c r="C4206" t="s">
        <v>1768</v>
      </c>
      <c r="D4206" t="s">
        <v>776</v>
      </c>
      <c r="E4206" s="103">
        <v>5.5627050391670894</v>
      </c>
      <c r="F4206" s="103">
        <v>678455</v>
      </c>
      <c r="G4206" s="103">
        <v>3</v>
      </c>
      <c r="H4206" t="s">
        <v>1078</v>
      </c>
      <c r="I4206" s="103"/>
    </row>
    <row r="4207" spans="1:9" x14ac:dyDescent="0.35">
      <c r="A4207" t="s">
        <v>2248</v>
      </c>
      <c r="B4207" t="s">
        <v>44</v>
      </c>
      <c r="C4207" t="s">
        <v>1768</v>
      </c>
      <c r="D4207" t="s">
        <v>776</v>
      </c>
      <c r="E4207" s="103">
        <v>0</v>
      </c>
      <c r="F4207" s="103">
        <v>678455</v>
      </c>
      <c r="G4207" s="103">
        <v>3</v>
      </c>
      <c r="H4207" t="s">
        <v>54</v>
      </c>
      <c r="I4207" s="103"/>
    </row>
    <row r="4208" spans="1:9" x14ac:dyDescent="0.35">
      <c r="A4208" t="s">
        <v>2249</v>
      </c>
      <c r="B4208" t="s">
        <v>45</v>
      </c>
      <c r="C4208" t="s">
        <v>1768</v>
      </c>
      <c r="D4208" t="s">
        <v>776</v>
      </c>
      <c r="E4208" s="103">
        <v>0</v>
      </c>
      <c r="F4208" s="103">
        <v>678455</v>
      </c>
      <c r="G4208" s="103">
        <v>3</v>
      </c>
      <c r="H4208" t="s">
        <v>54</v>
      </c>
      <c r="I4208" s="103"/>
    </row>
    <row r="4209" spans="1:9" x14ac:dyDescent="0.35">
      <c r="A4209" t="s">
        <v>2250</v>
      </c>
      <c r="B4209" t="s">
        <v>46</v>
      </c>
      <c r="C4209" t="s">
        <v>1768</v>
      </c>
      <c r="D4209" t="s">
        <v>776</v>
      </c>
      <c r="E4209" s="103">
        <v>0</v>
      </c>
      <c r="F4209" s="103">
        <v>678455</v>
      </c>
      <c r="G4209" s="103">
        <v>3</v>
      </c>
      <c r="H4209" t="s">
        <v>54</v>
      </c>
      <c r="I4209" s="103"/>
    </row>
    <row r="4210" spans="1:9" x14ac:dyDescent="0.35">
      <c r="A4210" t="s">
        <v>362</v>
      </c>
      <c r="B4210" t="s">
        <v>47</v>
      </c>
      <c r="C4210" t="s">
        <v>353</v>
      </c>
      <c r="D4210" t="s">
        <v>54</v>
      </c>
      <c r="E4210" s="103">
        <v>81446</v>
      </c>
      <c r="F4210" s="103">
        <v>678455</v>
      </c>
      <c r="G4210" s="103">
        <v>3</v>
      </c>
      <c r="H4210" t="s">
        <v>54</v>
      </c>
      <c r="I4210" s="103"/>
    </row>
    <row r="4211" spans="1:9" x14ac:dyDescent="0.35">
      <c r="A4211" t="s">
        <v>363</v>
      </c>
      <c r="B4211" t="s">
        <v>48</v>
      </c>
      <c r="C4211" t="s">
        <v>353</v>
      </c>
      <c r="D4211" t="s">
        <v>54</v>
      </c>
      <c r="E4211" s="103">
        <v>2718710475.6095209</v>
      </c>
      <c r="F4211" s="103">
        <v>678455</v>
      </c>
      <c r="G4211" s="103">
        <v>3</v>
      </c>
      <c r="H4211" t="s">
        <v>54</v>
      </c>
      <c r="I4211" s="103"/>
    </row>
    <row r="4212" spans="1:9" x14ac:dyDescent="0.35">
      <c r="A4212" t="s">
        <v>364</v>
      </c>
      <c r="B4212" t="s">
        <v>49</v>
      </c>
      <c r="C4212" t="s">
        <v>353</v>
      </c>
      <c r="D4212" t="s">
        <v>54</v>
      </c>
      <c r="E4212" s="103">
        <v>0.12004628162516305</v>
      </c>
      <c r="F4212" s="103">
        <v>678455</v>
      </c>
      <c r="G4212" s="103">
        <v>3</v>
      </c>
      <c r="H4212" t="s">
        <v>54</v>
      </c>
      <c r="I4212" s="103"/>
    </row>
    <row r="4213" spans="1:9" x14ac:dyDescent="0.35">
      <c r="A4213" t="s">
        <v>365</v>
      </c>
      <c r="B4213" t="s">
        <v>50</v>
      </c>
      <c r="C4213" t="s">
        <v>353</v>
      </c>
      <c r="D4213" t="s">
        <v>54</v>
      </c>
      <c r="E4213" s="103">
        <v>4007.2082534722581</v>
      </c>
      <c r="F4213" s="103">
        <v>678455</v>
      </c>
      <c r="G4213" s="103">
        <v>3</v>
      </c>
      <c r="H4213" t="s">
        <v>54</v>
      </c>
      <c r="I4213" s="103"/>
    </row>
    <row r="4214" spans="1:9" x14ac:dyDescent="0.35">
      <c r="A4214" t="s">
        <v>404</v>
      </c>
      <c r="B4214" t="s">
        <v>49</v>
      </c>
      <c r="C4214" t="s">
        <v>340</v>
      </c>
      <c r="D4214" t="s">
        <v>54</v>
      </c>
      <c r="E4214" s="103">
        <v>1</v>
      </c>
      <c r="F4214" s="103">
        <v>678455</v>
      </c>
      <c r="G4214" s="103">
        <v>3</v>
      </c>
      <c r="H4214" t="s">
        <v>54</v>
      </c>
      <c r="I4214" s="103"/>
    </row>
    <row r="4215" spans="1:9" x14ac:dyDescent="0.35">
      <c r="A4215" t="s">
        <v>405</v>
      </c>
      <c r="B4215" t="s">
        <v>50</v>
      </c>
      <c r="C4215" t="s">
        <v>340</v>
      </c>
      <c r="D4215" t="s">
        <v>54</v>
      </c>
      <c r="E4215" s="103">
        <v>495172.00557652814</v>
      </c>
      <c r="F4215" s="103">
        <v>678455</v>
      </c>
      <c r="G4215" s="103">
        <v>3</v>
      </c>
      <c r="H4215" t="s">
        <v>54</v>
      </c>
      <c r="I4215" s="103"/>
    </row>
    <row r="4216" spans="1:9" x14ac:dyDescent="0.35">
      <c r="A4216" t="s">
        <v>1306</v>
      </c>
      <c r="B4216" t="s">
        <v>51</v>
      </c>
      <c r="C4216" t="s">
        <v>340</v>
      </c>
      <c r="D4216" t="s">
        <v>40</v>
      </c>
      <c r="E4216" s="103">
        <v>1.0703793709597755</v>
      </c>
      <c r="F4216" s="103">
        <v>678455</v>
      </c>
      <c r="G4216" s="103">
        <v>3</v>
      </c>
      <c r="H4216" t="s">
        <v>1078</v>
      </c>
      <c r="I4216" s="103"/>
    </row>
    <row r="4217" spans="1:9" x14ac:dyDescent="0.35">
      <c r="A4217" t="s">
        <v>6504</v>
      </c>
      <c r="B4217" t="s">
        <v>51</v>
      </c>
      <c r="C4217" t="s">
        <v>340</v>
      </c>
      <c r="D4217" t="s">
        <v>5070</v>
      </c>
      <c r="E4217" s="103">
        <v>1.0795248648024971</v>
      </c>
      <c r="F4217" s="103">
        <v>678455</v>
      </c>
      <c r="G4217" s="103">
        <v>3</v>
      </c>
      <c r="H4217" t="s">
        <v>1078</v>
      </c>
      <c r="I4217" s="103"/>
    </row>
    <row r="4218" spans="1:9" x14ac:dyDescent="0.35">
      <c r="A4218" t="s">
        <v>6505</v>
      </c>
      <c r="B4218" t="s">
        <v>51</v>
      </c>
      <c r="C4218" t="s">
        <v>340</v>
      </c>
      <c r="D4218" t="s">
        <v>5071</v>
      </c>
      <c r="E4218" s="103">
        <v>1.0703793709597755</v>
      </c>
      <c r="F4218" s="103">
        <v>678455</v>
      </c>
      <c r="G4218" s="103">
        <v>3</v>
      </c>
      <c r="H4218" t="s">
        <v>1078</v>
      </c>
      <c r="I4218" s="103"/>
    </row>
    <row r="4219" spans="1:9" x14ac:dyDescent="0.35">
      <c r="A4219" t="s">
        <v>6506</v>
      </c>
      <c r="B4219" t="s">
        <v>51</v>
      </c>
      <c r="C4219" t="s">
        <v>340</v>
      </c>
      <c r="D4219" t="s">
        <v>5072</v>
      </c>
      <c r="E4219" s="103">
        <v>1.0794299293715011</v>
      </c>
      <c r="F4219" s="103">
        <v>678455</v>
      </c>
      <c r="G4219" s="103">
        <v>3</v>
      </c>
      <c r="H4219" t="s">
        <v>1078</v>
      </c>
      <c r="I4219" s="103"/>
    </row>
    <row r="4220" spans="1:9" x14ac:dyDescent="0.35">
      <c r="A4220" t="s">
        <v>1307</v>
      </c>
      <c r="B4220" t="s">
        <v>51</v>
      </c>
      <c r="C4220" t="s">
        <v>340</v>
      </c>
      <c r="D4220" t="s">
        <v>42</v>
      </c>
      <c r="E4220" s="103">
        <v>1.0503218025093348</v>
      </c>
      <c r="F4220" s="103">
        <v>678455</v>
      </c>
      <c r="G4220" s="103">
        <v>3</v>
      </c>
      <c r="H4220" t="s">
        <v>1078</v>
      </c>
      <c r="I4220" s="103"/>
    </row>
    <row r="4221" spans="1:9" x14ac:dyDescent="0.35">
      <c r="A4221" t="s">
        <v>2251</v>
      </c>
      <c r="B4221" t="s">
        <v>51</v>
      </c>
      <c r="C4221" t="s">
        <v>340</v>
      </c>
      <c r="D4221" t="s">
        <v>1767</v>
      </c>
      <c r="E4221" s="103">
        <v>1.0430615926406437</v>
      </c>
      <c r="F4221" s="103">
        <v>678455</v>
      </c>
      <c r="G4221" s="103">
        <v>3</v>
      </c>
      <c r="H4221" t="s">
        <v>1078</v>
      </c>
      <c r="I4221" s="103"/>
    </row>
    <row r="4222" spans="1:9" x14ac:dyDescent="0.35">
      <c r="A4222" t="s">
        <v>2252</v>
      </c>
      <c r="B4222" t="s">
        <v>51</v>
      </c>
      <c r="C4222" t="s">
        <v>340</v>
      </c>
      <c r="D4222" t="s">
        <v>1768</v>
      </c>
      <c r="E4222" s="103">
        <v>0.46163804576144218</v>
      </c>
      <c r="F4222" s="103">
        <v>678455</v>
      </c>
      <c r="G4222" s="103">
        <v>3</v>
      </c>
      <c r="H4222" t="s">
        <v>1078</v>
      </c>
      <c r="I4222" s="103"/>
    </row>
    <row r="4223" spans="1:9" x14ac:dyDescent="0.35">
      <c r="A4223" t="s">
        <v>1308</v>
      </c>
      <c r="B4223" t="s">
        <v>51</v>
      </c>
      <c r="C4223" t="s">
        <v>340</v>
      </c>
      <c r="D4223" t="s">
        <v>340</v>
      </c>
      <c r="E4223" s="103">
        <v>1</v>
      </c>
      <c r="F4223" s="103">
        <v>678455</v>
      </c>
      <c r="G4223" s="103">
        <v>3</v>
      </c>
      <c r="H4223" t="s">
        <v>1078</v>
      </c>
      <c r="I4223" s="103"/>
    </row>
    <row r="4224" spans="1:9" x14ac:dyDescent="0.35">
      <c r="A4224" t="s">
        <v>1309</v>
      </c>
      <c r="B4224" t="s">
        <v>51</v>
      </c>
      <c r="C4224" t="s">
        <v>340</v>
      </c>
      <c r="D4224" t="s">
        <v>777</v>
      </c>
      <c r="E4224" s="103">
        <v>0.96199707798324519</v>
      </c>
      <c r="F4224" s="103">
        <v>678455</v>
      </c>
      <c r="G4224" s="103">
        <v>3</v>
      </c>
      <c r="H4224" t="s">
        <v>1078</v>
      </c>
      <c r="I4224" s="103"/>
    </row>
    <row r="4225" spans="1:9" x14ac:dyDescent="0.35">
      <c r="A4225" t="s">
        <v>515</v>
      </c>
      <c r="B4225" t="s">
        <v>44</v>
      </c>
      <c r="C4225" t="s">
        <v>340</v>
      </c>
      <c r="D4225" t="s">
        <v>777</v>
      </c>
      <c r="E4225" s="103">
        <v>0.56399466434767231</v>
      </c>
      <c r="F4225" s="103">
        <v>678455</v>
      </c>
      <c r="G4225" s="103">
        <v>3</v>
      </c>
      <c r="H4225" t="s">
        <v>54</v>
      </c>
      <c r="I4225" s="103"/>
    </row>
    <row r="4226" spans="1:9" x14ac:dyDescent="0.35">
      <c r="A4226" t="s">
        <v>516</v>
      </c>
      <c r="B4226" t="s">
        <v>45</v>
      </c>
      <c r="C4226" t="s">
        <v>340</v>
      </c>
      <c r="D4226" t="s">
        <v>777</v>
      </c>
      <c r="E4226" s="103">
        <v>0.11462689768910254</v>
      </c>
      <c r="F4226" s="103">
        <v>678455</v>
      </c>
      <c r="G4226" s="103">
        <v>3</v>
      </c>
      <c r="H4226" t="s">
        <v>54</v>
      </c>
      <c r="I4226" s="103"/>
    </row>
    <row r="4227" spans="1:9" x14ac:dyDescent="0.35">
      <c r="A4227" t="s">
        <v>517</v>
      </c>
      <c r="B4227" t="s">
        <v>46</v>
      </c>
      <c r="C4227" t="s">
        <v>340</v>
      </c>
      <c r="D4227" t="s">
        <v>777</v>
      </c>
      <c r="E4227" s="103">
        <v>2.9120601512898983E-2</v>
      </c>
      <c r="F4227" s="103">
        <v>678455</v>
      </c>
      <c r="G4227" s="103">
        <v>3</v>
      </c>
      <c r="H4227" t="s">
        <v>54</v>
      </c>
      <c r="I4227" s="103"/>
    </row>
    <row r="4228" spans="1:9" x14ac:dyDescent="0.35">
      <c r="A4228" t="s">
        <v>1310</v>
      </c>
      <c r="B4228" t="s">
        <v>51</v>
      </c>
      <c r="C4228" t="s">
        <v>340</v>
      </c>
      <c r="D4228" t="s">
        <v>776</v>
      </c>
      <c r="E4228" s="103">
        <v>2.2158072223657443</v>
      </c>
      <c r="F4228" s="103">
        <v>678455</v>
      </c>
      <c r="G4228" s="103">
        <v>3</v>
      </c>
      <c r="H4228" t="s">
        <v>1078</v>
      </c>
      <c r="I4228" s="103"/>
    </row>
    <row r="4229" spans="1:9" x14ac:dyDescent="0.35">
      <c r="A4229" t="s">
        <v>519</v>
      </c>
      <c r="B4229" t="s">
        <v>44</v>
      </c>
      <c r="C4229" t="s">
        <v>340</v>
      </c>
      <c r="D4229" t="s">
        <v>776</v>
      </c>
      <c r="E4229" s="103">
        <v>0</v>
      </c>
      <c r="F4229" s="103">
        <v>678455</v>
      </c>
      <c r="G4229" s="103">
        <v>3</v>
      </c>
      <c r="H4229" t="s">
        <v>54</v>
      </c>
      <c r="I4229" s="103"/>
    </row>
    <row r="4230" spans="1:9" x14ac:dyDescent="0.35">
      <c r="A4230" t="s">
        <v>520</v>
      </c>
      <c r="B4230" t="s">
        <v>45</v>
      </c>
      <c r="C4230" t="s">
        <v>340</v>
      </c>
      <c r="D4230" t="s">
        <v>776</v>
      </c>
      <c r="E4230" s="103">
        <v>0</v>
      </c>
      <c r="F4230" s="103">
        <v>678455</v>
      </c>
      <c r="G4230" s="103">
        <v>3</v>
      </c>
      <c r="H4230" t="s">
        <v>54</v>
      </c>
      <c r="I4230" s="103"/>
    </row>
    <row r="4231" spans="1:9" x14ac:dyDescent="0.35">
      <c r="A4231" t="s">
        <v>521</v>
      </c>
      <c r="B4231" t="s">
        <v>46</v>
      </c>
      <c r="C4231" t="s">
        <v>340</v>
      </c>
      <c r="D4231" t="s">
        <v>776</v>
      </c>
      <c r="E4231" s="103">
        <v>0</v>
      </c>
      <c r="F4231" s="103">
        <v>678455</v>
      </c>
      <c r="G4231" s="103">
        <v>3</v>
      </c>
      <c r="H4231" t="s">
        <v>54</v>
      </c>
      <c r="I4231" s="103"/>
    </row>
    <row r="4232" spans="1:9" x14ac:dyDescent="0.35">
      <c r="A4232" t="s">
        <v>1311</v>
      </c>
      <c r="B4232" t="s">
        <v>51</v>
      </c>
      <c r="C4232" t="s">
        <v>353</v>
      </c>
      <c r="D4232" t="s">
        <v>40</v>
      </c>
      <c r="E4232" s="103">
        <v>7.065455520232683E-2</v>
      </c>
      <c r="F4232" s="103">
        <v>678455</v>
      </c>
      <c r="G4232" s="103">
        <v>3</v>
      </c>
      <c r="H4232" t="s">
        <v>1078</v>
      </c>
      <c r="I4232" s="103"/>
    </row>
    <row r="4233" spans="1:9" x14ac:dyDescent="0.35">
      <c r="A4233" t="s">
        <v>6507</v>
      </c>
      <c r="B4233" t="s">
        <v>51</v>
      </c>
      <c r="C4233" t="s">
        <v>353</v>
      </c>
      <c r="D4233" t="s">
        <v>5070</v>
      </c>
      <c r="E4233" s="103">
        <v>7.6735074647948709E-2</v>
      </c>
      <c r="F4233" s="103">
        <v>678455</v>
      </c>
      <c r="G4233" s="103">
        <v>3</v>
      </c>
      <c r="H4233" t="s">
        <v>1078</v>
      </c>
      <c r="I4233" s="103"/>
    </row>
    <row r="4234" spans="1:9" x14ac:dyDescent="0.35">
      <c r="A4234" t="s">
        <v>6508</v>
      </c>
      <c r="B4234" t="s">
        <v>51</v>
      </c>
      <c r="C4234" t="s">
        <v>353</v>
      </c>
      <c r="D4234" t="s">
        <v>5071</v>
      </c>
      <c r="E4234" s="103">
        <v>7.065455520232683E-2</v>
      </c>
      <c r="F4234" s="103">
        <v>678455</v>
      </c>
      <c r="G4234" s="103">
        <v>3</v>
      </c>
      <c r="H4234" t="s">
        <v>1078</v>
      </c>
      <c r="I4234" s="103"/>
    </row>
    <row r="4235" spans="1:9" x14ac:dyDescent="0.35">
      <c r="A4235" t="s">
        <v>6509</v>
      </c>
      <c r="B4235" t="s">
        <v>51</v>
      </c>
      <c r="C4235" t="s">
        <v>353</v>
      </c>
      <c r="D4235" t="s">
        <v>5072</v>
      </c>
      <c r="E4235" s="103">
        <v>7.6735074647948709E-2</v>
      </c>
      <c r="F4235" s="103">
        <v>678455</v>
      </c>
      <c r="G4235" s="103">
        <v>3</v>
      </c>
      <c r="H4235" t="s">
        <v>1078</v>
      </c>
      <c r="I4235" s="103"/>
    </row>
    <row r="4236" spans="1:9" x14ac:dyDescent="0.35">
      <c r="A4236" t="s">
        <v>1312</v>
      </c>
      <c r="B4236" t="s">
        <v>51</v>
      </c>
      <c r="C4236" t="s">
        <v>353</v>
      </c>
      <c r="D4236" t="s">
        <v>42</v>
      </c>
      <c r="E4236" s="103">
        <v>7.4424891284138719E-2</v>
      </c>
      <c r="F4236" s="103">
        <v>678455</v>
      </c>
      <c r="G4236" s="103">
        <v>3</v>
      </c>
      <c r="H4236" t="s">
        <v>1078</v>
      </c>
      <c r="I4236" s="103"/>
    </row>
    <row r="4237" spans="1:9" x14ac:dyDescent="0.35">
      <c r="A4237" t="s">
        <v>2253</v>
      </c>
      <c r="B4237" t="s">
        <v>51</v>
      </c>
      <c r="C4237" t="s">
        <v>353</v>
      </c>
      <c r="D4237" t="s">
        <v>1767</v>
      </c>
      <c r="E4237" s="103">
        <v>7.3966254874431994E-2</v>
      </c>
      <c r="F4237" s="103">
        <v>678455</v>
      </c>
      <c r="G4237" s="103">
        <v>3</v>
      </c>
      <c r="H4237" t="s">
        <v>1078</v>
      </c>
      <c r="I4237" s="103"/>
    </row>
    <row r="4238" spans="1:9" x14ac:dyDescent="0.35">
      <c r="A4238" t="s">
        <v>2254</v>
      </c>
      <c r="B4238" t="s">
        <v>51</v>
      </c>
      <c r="C4238" t="s">
        <v>353</v>
      </c>
      <c r="D4238" t="s">
        <v>1768</v>
      </c>
      <c r="E4238" s="103">
        <v>2.3337428000253457E-2</v>
      </c>
      <c r="F4238" s="103">
        <v>678455</v>
      </c>
      <c r="G4238" s="103">
        <v>3</v>
      </c>
      <c r="H4238" t="s">
        <v>1078</v>
      </c>
      <c r="I4238" s="103"/>
    </row>
    <row r="4239" spans="1:9" x14ac:dyDescent="0.35">
      <c r="A4239" t="s">
        <v>1313</v>
      </c>
      <c r="B4239" t="s">
        <v>51</v>
      </c>
      <c r="C4239" t="s">
        <v>353</v>
      </c>
      <c r="D4239" t="s">
        <v>340</v>
      </c>
      <c r="E4239" s="103">
        <v>7.2939631295722271E-2</v>
      </c>
      <c r="F4239" s="103">
        <v>678455</v>
      </c>
      <c r="G4239" s="103">
        <v>3</v>
      </c>
      <c r="H4239" t="s">
        <v>1078</v>
      </c>
      <c r="I4239" s="103"/>
    </row>
    <row r="4240" spans="1:9" x14ac:dyDescent="0.35">
      <c r="A4240" t="s">
        <v>1314</v>
      </c>
      <c r="B4240" t="s">
        <v>51</v>
      </c>
      <c r="C4240" t="s">
        <v>353</v>
      </c>
      <c r="D4240" t="s">
        <v>777</v>
      </c>
      <c r="E4240" s="103">
        <v>6.4162774133084008E-2</v>
      </c>
      <c r="F4240" s="103">
        <v>678455</v>
      </c>
      <c r="G4240" s="103">
        <v>3</v>
      </c>
      <c r="H4240" t="s">
        <v>1078</v>
      </c>
      <c r="I4240" s="103"/>
    </row>
    <row r="4241" spans="1:9" x14ac:dyDescent="0.35">
      <c r="A4241" t="s">
        <v>1315</v>
      </c>
      <c r="B4241" t="s">
        <v>51</v>
      </c>
      <c r="C4241" t="s">
        <v>353</v>
      </c>
      <c r="D4241" t="s">
        <v>776</v>
      </c>
      <c r="E4241" s="103">
        <v>0.14894600488730533</v>
      </c>
      <c r="F4241" s="103">
        <v>678455</v>
      </c>
      <c r="G4241" s="103">
        <v>3</v>
      </c>
      <c r="H4241" t="s">
        <v>1078</v>
      </c>
      <c r="I4241" s="103"/>
    </row>
    <row r="4242" spans="1:9" x14ac:dyDescent="0.35">
      <c r="A4242" t="s">
        <v>4637</v>
      </c>
      <c r="B4242" t="s">
        <v>47</v>
      </c>
      <c r="C4242" t="s">
        <v>4357</v>
      </c>
      <c r="D4242" t="s">
        <v>54</v>
      </c>
      <c r="E4242" s="103">
        <v>12863</v>
      </c>
      <c r="F4242" s="103">
        <v>678455</v>
      </c>
      <c r="G4242" s="103">
        <v>3</v>
      </c>
      <c r="H4242" t="s">
        <v>54</v>
      </c>
      <c r="I4242" s="103"/>
    </row>
    <row r="4243" spans="1:9" x14ac:dyDescent="0.35">
      <c r="A4243" t="s">
        <v>4638</v>
      </c>
      <c r="B4243" t="s">
        <v>48</v>
      </c>
      <c r="C4243" t="s">
        <v>4357</v>
      </c>
      <c r="D4243" t="s">
        <v>54</v>
      </c>
      <c r="E4243" s="103">
        <v>28713497.313110352</v>
      </c>
      <c r="F4243" s="103">
        <v>678455</v>
      </c>
      <c r="G4243" s="103">
        <v>3</v>
      </c>
      <c r="H4243" t="s">
        <v>54</v>
      </c>
      <c r="I4243" s="103"/>
    </row>
    <row r="4244" spans="1:9" x14ac:dyDescent="0.35">
      <c r="A4244" t="s">
        <v>4639</v>
      </c>
      <c r="B4244" t="s">
        <v>49</v>
      </c>
      <c r="C4244" t="s">
        <v>4357</v>
      </c>
      <c r="D4244" t="s">
        <v>54</v>
      </c>
      <c r="E4244" s="103">
        <v>1.8959253008674119E-2</v>
      </c>
      <c r="F4244" s="103">
        <v>678455</v>
      </c>
      <c r="G4244" s="103">
        <v>3</v>
      </c>
      <c r="H4244" t="s">
        <v>54</v>
      </c>
      <c r="I4244" s="103"/>
    </row>
    <row r="4245" spans="1:9" x14ac:dyDescent="0.35">
      <c r="A4245" t="s">
        <v>4640</v>
      </c>
      <c r="B4245" t="s">
        <v>50</v>
      </c>
      <c r="C4245" t="s">
        <v>4357</v>
      </c>
      <c r="D4245" t="s">
        <v>54</v>
      </c>
      <c r="E4245" s="103">
        <v>42.321889164514012</v>
      </c>
      <c r="F4245" s="103">
        <v>678455</v>
      </c>
      <c r="G4245" s="103">
        <v>3</v>
      </c>
      <c r="H4245" t="s">
        <v>54</v>
      </c>
      <c r="I4245" s="103"/>
    </row>
    <row r="4246" spans="1:9" x14ac:dyDescent="0.35">
      <c r="A4246" t="s">
        <v>4641</v>
      </c>
      <c r="B4246" t="s">
        <v>51</v>
      </c>
      <c r="C4246" t="s">
        <v>4357</v>
      </c>
      <c r="D4246" t="s">
        <v>40</v>
      </c>
      <c r="E4246" s="103">
        <v>4.6820038583401339E-3</v>
      </c>
      <c r="F4246" s="103">
        <v>678455</v>
      </c>
      <c r="G4246" s="103">
        <v>3</v>
      </c>
      <c r="H4246" t="s">
        <v>1078</v>
      </c>
      <c r="I4246" s="103"/>
    </row>
    <row r="4247" spans="1:9" x14ac:dyDescent="0.35">
      <c r="A4247" t="s">
        <v>6399</v>
      </c>
      <c r="B4247" t="s">
        <v>51</v>
      </c>
      <c r="C4247" t="s">
        <v>4357</v>
      </c>
      <c r="D4247" t="s">
        <v>5070</v>
      </c>
      <c r="E4247" s="103">
        <v>4.7108432477216524E-3</v>
      </c>
      <c r="F4247" s="103">
        <v>678455</v>
      </c>
      <c r="G4247" s="103">
        <v>3</v>
      </c>
      <c r="H4247" t="s">
        <v>1078</v>
      </c>
      <c r="I4247" s="103"/>
    </row>
    <row r="4248" spans="1:9" x14ac:dyDescent="0.35">
      <c r="A4248" t="s">
        <v>6400</v>
      </c>
      <c r="B4248" t="s">
        <v>51</v>
      </c>
      <c r="C4248" t="s">
        <v>4357</v>
      </c>
      <c r="D4248" t="s">
        <v>5071</v>
      </c>
      <c r="E4248" s="103">
        <v>4.6820038583401339E-3</v>
      </c>
      <c r="F4248" s="103">
        <v>678455</v>
      </c>
      <c r="G4248" s="103">
        <v>3</v>
      </c>
      <c r="H4248" t="s">
        <v>1078</v>
      </c>
      <c r="I4248" s="103"/>
    </row>
    <row r="4249" spans="1:9" x14ac:dyDescent="0.35">
      <c r="A4249" t="s">
        <v>6401</v>
      </c>
      <c r="B4249" t="s">
        <v>51</v>
      </c>
      <c r="C4249" t="s">
        <v>4357</v>
      </c>
      <c r="D4249" t="s">
        <v>5072</v>
      </c>
      <c r="E4249" s="103">
        <v>4.6820038583401339E-3</v>
      </c>
      <c r="F4249" s="103">
        <v>678455</v>
      </c>
      <c r="G4249" s="103">
        <v>3</v>
      </c>
      <c r="H4249" t="s">
        <v>1078</v>
      </c>
      <c r="I4249" s="103"/>
    </row>
    <row r="4250" spans="1:9" x14ac:dyDescent="0.35">
      <c r="A4250" t="s">
        <v>4642</v>
      </c>
      <c r="B4250" t="s">
        <v>51</v>
      </c>
      <c r="C4250" t="s">
        <v>4357</v>
      </c>
      <c r="D4250" t="s">
        <v>42</v>
      </c>
      <c r="E4250" s="103">
        <v>4.6010908150219158E-3</v>
      </c>
      <c r="F4250" s="103">
        <v>678455</v>
      </c>
      <c r="G4250" s="103">
        <v>3</v>
      </c>
      <c r="H4250" t="s">
        <v>1078</v>
      </c>
      <c r="I4250" s="103"/>
    </row>
    <row r="4251" spans="1:9" x14ac:dyDescent="0.35">
      <c r="A4251" t="s">
        <v>4643</v>
      </c>
      <c r="B4251" t="s">
        <v>51</v>
      </c>
      <c r="C4251" t="s">
        <v>4357</v>
      </c>
      <c r="D4251" t="s">
        <v>1767</v>
      </c>
      <c r="E4251" s="103">
        <v>4.5879406245947409E-3</v>
      </c>
      <c r="F4251" s="103">
        <v>678455</v>
      </c>
      <c r="G4251" s="103">
        <v>3</v>
      </c>
      <c r="H4251" t="s">
        <v>1078</v>
      </c>
      <c r="I4251" s="103"/>
    </row>
    <row r="4252" spans="1:9" x14ac:dyDescent="0.35">
      <c r="A4252" t="s">
        <v>4644</v>
      </c>
      <c r="B4252" t="s">
        <v>51</v>
      </c>
      <c r="C4252" t="s">
        <v>4357</v>
      </c>
      <c r="D4252" t="s">
        <v>1768</v>
      </c>
      <c r="E4252" s="103">
        <v>2.0994150163635718E-3</v>
      </c>
      <c r="F4252" s="103">
        <v>678455</v>
      </c>
      <c r="G4252" s="103">
        <v>3</v>
      </c>
      <c r="H4252" t="s">
        <v>1078</v>
      </c>
      <c r="I4252" s="103"/>
    </row>
    <row r="4253" spans="1:9" x14ac:dyDescent="0.35">
      <c r="A4253" t="s">
        <v>4645</v>
      </c>
      <c r="B4253" t="s">
        <v>51</v>
      </c>
      <c r="C4253" t="s">
        <v>4357</v>
      </c>
      <c r="D4253" t="s">
        <v>340</v>
      </c>
      <c r="E4253" s="103">
        <v>4.454456939193603E-3</v>
      </c>
      <c r="F4253" s="103">
        <v>678455</v>
      </c>
      <c r="G4253" s="103">
        <v>3</v>
      </c>
      <c r="H4253" t="s">
        <v>1078</v>
      </c>
      <c r="I4253" s="103"/>
    </row>
    <row r="4254" spans="1:9" x14ac:dyDescent="0.35">
      <c r="A4254" t="s">
        <v>4646</v>
      </c>
      <c r="B4254" t="s">
        <v>51</v>
      </c>
      <c r="C4254" t="s">
        <v>4357</v>
      </c>
      <c r="D4254" t="s">
        <v>777</v>
      </c>
      <c r="E4254" s="103">
        <v>4.2201503945256862E-3</v>
      </c>
      <c r="F4254" s="103">
        <v>678455</v>
      </c>
      <c r="G4254" s="103">
        <v>3</v>
      </c>
      <c r="H4254" t="s">
        <v>1078</v>
      </c>
      <c r="I4254" s="103"/>
    </row>
    <row r="4255" spans="1:9" x14ac:dyDescent="0.35">
      <c r="A4255" t="s">
        <v>4647</v>
      </c>
      <c r="B4255" t="s">
        <v>51</v>
      </c>
      <c r="C4255" t="s">
        <v>4357</v>
      </c>
      <c r="D4255" t="s">
        <v>776</v>
      </c>
      <c r="E4255" s="103">
        <v>9.9167077901998277E-3</v>
      </c>
      <c r="F4255" s="103">
        <v>678455</v>
      </c>
      <c r="G4255" s="103">
        <v>3</v>
      </c>
      <c r="H4255" t="s">
        <v>1078</v>
      </c>
      <c r="I4255" s="103"/>
    </row>
    <row r="4256" spans="1:9" x14ac:dyDescent="0.35">
      <c r="A4256" t="s">
        <v>4622</v>
      </c>
      <c r="B4256" t="s">
        <v>47</v>
      </c>
      <c r="C4256" t="s">
        <v>4358</v>
      </c>
      <c r="D4256" t="s">
        <v>54</v>
      </c>
      <c r="E4256" s="103">
        <v>0</v>
      </c>
      <c r="F4256" s="103">
        <v>678455</v>
      </c>
      <c r="G4256" s="103">
        <v>3</v>
      </c>
      <c r="H4256" t="s">
        <v>54</v>
      </c>
      <c r="I4256" s="103"/>
    </row>
    <row r="4257" spans="1:9" x14ac:dyDescent="0.35">
      <c r="A4257" t="s">
        <v>4623</v>
      </c>
      <c r="B4257" t="s">
        <v>48</v>
      </c>
      <c r="C4257" t="s">
        <v>4358</v>
      </c>
      <c r="D4257" t="s">
        <v>54</v>
      </c>
      <c r="E4257" s="103">
        <v>0</v>
      </c>
      <c r="F4257" s="103">
        <v>678455</v>
      </c>
      <c r="G4257" s="103">
        <v>3</v>
      </c>
      <c r="H4257" t="s">
        <v>54</v>
      </c>
      <c r="I4257" s="103"/>
    </row>
    <row r="4258" spans="1:9" x14ac:dyDescent="0.35">
      <c r="A4258" t="s">
        <v>4624</v>
      </c>
      <c r="B4258" t="s">
        <v>49</v>
      </c>
      <c r="C4258" t="s">
        <v>4358</v>
      </c>
      <c r="D4258" t="s">
        <v>54</v>
      </c>
      <c r="E4258" s="103">
        <v>0</v>
      </c>
      <c r="F4258" s="103">
        <v>678455</v>
      </c>
      <c r="G4258" s="103">
        <v>3</v>
      </c>
      <c r="H4258" t="s">
        <v>54</v>
      </c>
      <c r="I4258" s="103"/>
    </row>
    <row r="4259" spans="1:9" x14ac:dyDescent="0.35">
      <c r="A4259" t="s">
        <v>4625</v>
      </c>
      <c r="B4259" t="s">
        <v>50</v>
      </c>
      <c r="C4259" t="s">
        <v>4358</v>
      </c>
      <c r="D4259" t="s">
        <v>54</v>
      </c>
      <c r="E4259" s="103">
        <v>0</v>
      </c>
      <c r="F4259" s="103">
        <v>678455</v>
      </c>
      <c r="G4259" s="103">
        <v>3</v>
      </c>
      <c r="H4259" t="s">
        <v>54</v>
      </c>
      <c r="I4259" s="103"/>
    </row>
    <row r="4260" spans="1:9" x14ac:dyDescent="0.35">
      <c r="A4260" t="s">
        <v>4626</v>
      </c>
      <c r="B4260" t="s">
        <v>47</v>
      </c>
      <c r="C4260" t="s">
        <v>4359</v>
      </c>
      <c r="D4260" t="s">
        <v>54</v>
      </c>
      <c r="E4260" s="103">
        <v>5454</v>
      </c>
      <c r="F4260" s="103">
        <v>678455</v>
      </c>
      <c r="G4260" s="103">
        <v>3</v>
      </c>
      <c r="H4260" t="s">
        <v>54</v>
      </c>
      <c r="I4260" s="103"/>
    </row>
    <row r="4261" spans="1:9" x14ac:dyDescent="0.35">
      <c r="A4261" t="s">
        <v>4627</v>
      </c>
      <c r="B4261" t="s">
        <v>48</v>
      </c>
      <c r="C4261" t="s">
        <v>4359</v>
      </c>
      <c r="D4261" t="s">
        <v>54</v>
      </c>
      <c r="E4261" s="103">
        <v>9324038.9357910156</v>
      </c>
      <c r="F4261" s="103">
        <v>678455</v>
      </c>
      <c r="G4261" s="103">
        <v>3</v>
      </c>
      <c r="H4261" t="s">
        <v>54</v>
      </c>
      <c r="I4261" s="103"/>
    </row>
    <row r="4262" spans="1:9" x14ac:dyDescent="0.35">
      <c r="A4262" t="s">
        <v>4628</v>
      </c>
      <c r="B4262" t="s">
        <v>49</v>
      </c>
      <c r="C4262" t="s">
        <v>4359</v>
      </c>
      <c r="D4262" t="s">
        <v>54</v>
      </c>
      <c r="E4262" s="103">
        <v>8.0388529821432513E-3</v>
      </c>
      <c r="F4262" s="103">
        <v>678455</v>
      </c>
      <c r="G4262" s="103">
        <v>3</v>
      </c>
      <c r="H4262" t="s">
        <v>54</v>
      </c>
      <c r="I4262" s="103"/>
    </row>
    <row r="4263" spans="1:9" x14ac:dyDescent="0.35">
      <c r="A4263" t="s">
        <v>4629</v>
      </c>
      <c r="B4263" t="s">
        <v>50</v>
      </c>
      <c r="C4263" t="s">
        <v>4359</v>
      </c>
      <c r="D4263" t="s">
        <v>54</v>
      </c>
      <c r="E4263" s="103">
        <v>13.74304697554151</v>
      </c>
      <c r="F4263" s="103">
        <v>678455</v>
      </c>
      <c r="G4263" s="103">
        <v>3</v>
      </c>
      <c r="H4263" t="s">
        <v>54</v>
      </c>
      <c r="I4263" s="103"/>
    </row>
    <row r="4264" spans="1:9" x14ac:dyDescent="0.35">
      <c r="A4264" t="s">
        <v>4630</v>
      </c>
      <c r="B4264" t="s">
        <v>51</v>
      </c>
      <c r="C4264" t="s">
        <v>4359</v>
      </c>
      <c r="D4264" t="s">
        <v>40</v>
      </c>
      <c r="E4264" s="103">
        <v>3.5307436918802365E-3</v>
      </c>
      <c r="F4264" s="103">
        <v>678455</v>
      </c>
      <c r="G4264" s="103">
        <v>3</v>
      </c>
      <c r="H4264" t="s">
        <v>1078</v>
      </c>
      <c r="I4264" s="103"/>
    </row>
    <row r="4265" spans="1:9" x14ac:dyDescent="0.35">
      <c r="A4265" t="s">
        <v>6402</v>
      </c>
      <c r="B4265" t="s">
        <v>51</v>
      </c>
      <c r="C4265" t="s">
        <v>4359</v>
      </c>
      <c r="D4265" t="s">
        <v>5070</v>
      </c>
      <c r="E4265" s="103">
        <v>3.5538864409111054E-3</v>
      </c>
      <c r="F4265" s="103">
        <v>678455</v>
      </c>
      <c r="G4265" s="103">
        <v>3</v>
      </c>
      <c r="H4265" t="s">
        <v>1078</v>
      </c>
      <c r="I4265" s="103"/>
    </row>
    <row r="4266" spans="1:9" x14ac:dyDescent="0.35">
      <c r="A4266" t="s">
        <v>6403</v>
      </c>
      <c r="B4266" t="s">
        <v>51</v>
      </c>
      <c r="C4266" t="s">
        <v>4359</v>
      </c>
      <c r="D4266" t="s">
        <v>5071</v>
      </c>
      <c r="E4266" s="103">
        <v>3.5307436918802365E-3</v>
      </c>
      <c r="F4266" s="103">
        <v>678455</v>
      </c>
      <c r="G4266" s="103">
        <v>3</v>
      </c>
      <c r="H4266" t="s">
        <v>1078</v>
      </c>
      <c r="I4266" s="103"/>
    </row>
    <row r="4267" spans="1:9" x14ac:dyDescent="0.35">
      <c r="A4267" t="s">
        <v>6404</v>
      </c>
      <c r="B4267" t="s">
        <v>51</v>
      </c>
      <c r="C4267" t="s">
        <v>4359</v>
      </c>
      <c r="D4267" t="s">
        <v>5072</v>
      </c>
      <c r="E4267" s="103">
        <v>3.5307436918802365E-3</v>
      </c>
      <c r="F4267" s="103">
        <v>678455</v>
      </c>
      <c r="G4267" s="103">
        <v>3</v>
      </c>
      <c r="H4267" t="s">
        <v>1078</v>
      </c>
      <c r="I4267" s="103"/>
    </row>
    <row r="4268" spans="1:9" x14ac:dyDescent="0.35">
      <c r="A4268" t="s">
        <v>4631</v>
      </c>
      <c r="B4268" t="s">
        <v>51</v>
      </c>
      <c r="C4268" t="s">
        <v>4359</v>
      </c>
      <c r="D4268" t="s">
        <v>42</v>
      </c>
      <c r="E4268" s="103">
        <v>3.4758357572165274E-3</v>
      </c>
      <c r="F4268" s="103">
        <v>678455</v>
      </c>
      <c r="G4268" s="103">
        <v>3</v>
      </c>
      <c r="H4268" t="s">
        <v>1078</v>
      </c>
      <c r="I4268" s="103"/>
    </row>
    <row r="4269" spans="1:9" x14ac:dyDescent="0.35">
      <c r="A4269" t="s">
        <v>4632</v>
      </c>
      <c r="B4269" t="s">
        <v>51</v>
      </c>
      <c r="C4269" t="s">
        <v>4359</v>
      </c>
      <c r="D4269" t="s">
        <v>1767</v>
      </c>
      <c r="E4269" s="103">
        <v>3.4751140304245375E-3</v>
      </c>
      <c r="F4269" s="103">
        <v>678455</v>
      </c>
      <c r="G4269" s="103">
        <v>3</v>
      </c>
      <c r="H4269" t="s">
        <v>1078</v>
      </c>
      <c r="I4269" s="103"/>
    </row>
    <row r="4270" spans="1:9" x14ac:dyDescent="0.35">
      <c r="A4270" t="s">
        <v>4633</v>
      </c>
      <c r="B4270" t="s">
        <v>51</v>
      </c>
      <c r="C4270" t="s">
        <v>4359</v>
      </c>
      <c r="D4270" t="s">
        <v>1768</v>
      </c>
      <c r="E4270" s="103">
        <v>1.7035612084356092E-3</v>
      </c>
      <c r="F4270" s="103">
        <v>678455</v>
      </c>
      <c r="G4270" s="103">
        <v>3</v>
      </c>
      <c r="H4270" t="s">
        <v>1078</v>
      </c>
      <c r="I4270" s="103"/>
    </row>
    <row r="4271" spans="1:9" x14ac:dyDescent="0.35">
      <c r="A4271" t="s">
        <v>4634</v>
      </c>
      <c r="B4271" t="s">
        <v>51</v>
      </c>
      <c r="C4271" t="s">
        <v>4359</v>
      </c>
      <c r="D4271" t="s">
        <v>340</v>
      </c>
      <c r="E4271" s="103">
        <v>3.4762816176541942E-3</v>
      </c>
      <c r="F4271" s="103">
        <v>678455</v>
      </c>
      <c r="G4271" s="103">
        <v>3</v>
      </c>
      <c r="H4271" t="s">
        <v>1078</v>
      </c>
      <c r="I4271" s="103"/>
    </row>
    <row r="4272" spans="1:9" x14ac:dyDescent="0.35">
      <c r="A4272" t="s">
        <v>4635</v>
      </c>
      <c r="B4272" t="s">
        <v>51</v>
      </c>
      <c r="C4272" t="s">
        <v>4359</v>
      </c>
      <c r="D4272" t="s">
        <v>777</v>
      </c>
      <c r="E4272" s="103">
        <v>3.1382597371328175E-3</v>
      </c>
      <c r="F4272" s="103">
        <v>678455</v>
      </c>
      <c r="G4272" s="103">
        <v>3</v>
      </c>
      <c r="H4272" t="s">
        <v>1078</v>
      </c>
      <c r="I4272" s="103"/>
    </row>
    <row r="4273" spans="1:9" x14ac:dyDescent="0.35">
      <c r="A4273" t="s">
        <v>4636</v>
      </c>
      <c r="B4273" t="s">
        <v>51</v>
      </c>
      <c r="C4273" t="s">
        <v>4359</v>
      </c>
      <c r="D4273" t="s">
        <v>776</v>
      </c>
      <c r="E4273" s="103">
        <v>7.536636201403461E-3</v>
      </c>
      <c r="F4273" s="103">
        <v>678455</v>
      </c>
      <c r="G4273" s="103">
        <v>3</v>
      </c>
      <c r="H4273" t="s">
        <v>1078</v>
      </c>
      <c r="I4273" s="103"/>
    </row>
    <row r="4274" spans="1:9" x14ac:dyDescent="0.35">
      <c r="A4274" t="s">
        <v>7511</v>
      </c>
      <c r="B4274" t="s">
        <v>47</v>
      </c>
      <c r="C4274" t="s">
        <v>7392</v>
      </c>
      <c r="D4274" t="s">
        <v>54</v>
      </c>
      <c r="E4274" s="103">
        <v>9187</v>
      </c>
      <c r="F4274" s="103">
        <v>678455</v>
      </c>
      <c r="G4274" s="103">
        <v>3</v>
      </c>
      <c r="H4274" t="s">
        <v>54</v>
      </c>
      <c r="I4274" s="103"/>
    </row>
    <row r="4275" spans="1:9" x14ac:dyDescent="0.35">
      <c r="A4275" t="s">
        <v>7512</v>
      </c>
      <c r="B4275" t="s">
        <v>48</v>
      </c>
      <c r="C4275" t="s">
        <v>7392</v>
      </c>
      <c r="D4275" t="s">
        <v>54</v>
      </c>
      <c r="E4275" s="103">
        <v>19389458.377319336</v>
      </c>
      <c r="F4275" s="103">
        <v>678455</v>
      </c>
      <c r="G4275" s="103">
        <v>3</v>
      </c>
      <c r="H4275" t="s">
        <v>54</v>
      </c>
      <c r="I4275" s="103"/>
    </row>
    <row r="4276" spans="1:9" x14ac:dyDescent="0.35">
      <c r="A4276" t="s">
        <v>7513</v>
      </c>
      <c r="B4276" t="s">
        <v>49</v>
      </c>
      <c r="C4276" t="s">
        <v>7392</v>
      </c>
      <c r="D4276" t="s">
        <v>54</v>
      </c>
      <c r="E4276" s="103">
        <v>1.354106020296114E-2</v>
      </c>
      <c r="F4276" s="103">
        <v>678455</v>
      </c>
      <c r="G4276" s="103">
        <v>3</v>
      </c>
      <c r="H4276" t="s">
        <v>54</v>
      </c>
      <c r="I4276" s="103"/>
    </row>
    <row r="4277" spans="1:9" x14ac:dyDescent="0.35">
      <c r="A4277" t="s">
        <v>7514</v>
      </c>
      <c r="B4277" t="s">
        <v>50</v>
      </c>
      <c r="C4277" t="s">
        <v>7392</v>
      </c>
      <c r="D4277" t="s">
        <v>54</v>
      </c>
      <c r="E4277" s="103">
        <v>28.578842188972498</v>
      </c>
      <c r="F4277" s="103">
        <v>678455</v>
      </c>
      <c r="G4277" s="103">
        <v>3</v>
      </c>
      <c r="H4277" t="s">
        <v>54</v>
      </c>
      <c r="I4277" s="103"/>
    </row>
    <row r="4278" spans="1:9" x14ac:dyDescent="0.35">
      <c r="A4278" t="s">
        <v>7515</v>
      </c>
      <c r="B4278" t="s">
        <v>51</v>
      </c>
      <c r="C4278" t="s">
        <v>7392</v>
      </c>
      <c r="D4278" t="s">
        <v>40</v>
      </c>
      <c r="E4278" s="103">
        <v>4.4593381445862997E-3</v>
      </c>
      <c r="F4278" s="103">
        <v>678455</v>
      </c>
      <c r="G4278" s="103">
        <v>3</v>
      </c>
      <c r="H4278" t="s">
        <v>1078</v>
      </c>
      <c r="I4278" s="103"/>
    </row>
    <row r="4279" spans="1:9" x14ac:dyDescent="0.35">
      <c r="A4279" t="s">
        <v>7516</v>
      </c>
      <c r="B4279" t="s">
        <v>51</v>
      </c>
      <c r="C4279" t="s">
        <v>7392</v>
      </c>
      <c r="D4279" t="s">
        <v>5070</v>
      </c>
      <c r="E4279" s="103">
        <v>4.48597801749368E-3</v>
      </c>
      <c r="F4279" s="103">
        <v>678455</v>
      </c>
      <c r="G4279" s="103">
        <v>3</v>
      </c>
      <c r="H4279" t="s">
        <v>1078</v>
      </c>
      <c r="I4279" s="103"/>
    </row>
    <row r="4280" spans="1:9" x14ac:dyDescent="0.35">
      <c r="A4280" t="s">
        <v>7517</v>
      </c>
      <c r="B4280" t="s">
        <v>51</v>
      </c>
      <c r="C4280" t="s">
        <v>7392</v>
      </c>
      <c r="D4280" t="s">
        <v>5071</v>
      </c>
      <c r="E4280" s="103">
        <v>4.4593381445862997E-3</v>
      </c>
      <c r="F4280" s="103">
        <v>678455</v>
      </c>
      <c r="G4280" s="103">
        <v>3</v>
      </c>
      <c r="H4280" t="s">
        <v>1078</v>
      </c>
      <c r="I4280" s="103"/>
    </row>
    <row r="4281" spans="1:9" x14ac:dyDescent="0.35">
      <c r="A4281" t="s">
        <v>7518</v>
      </c>
      <c r="B4281" t="s">
        <v>51</v>
      </c>
      <c r="C4281" t="s">
        <v>7392</v>
      </c>
      <c r="D4281" t="s">
        <v>5072</v>
      </c>
      <c r="E4281" s="103">
        <v>4.4593381445862997E-3</v>
      </c>
      <c r="F4281" s="103">
        <v>678455</v>
      </c>
      <c r="G4281" s="103">
        <v>3</v>
      </c>
      <c r="H4281" t="s">
        <v>1078</v>
      </c>
      <c r="I4281" s="103"/>
    </row>
    <row r="4282" spans="1:9" x14ac:dyDescent="0.35">
      <c r="A4282" t="s">
        <v>7519</v>
      </c>
      <c r="B4282" t="s">
        <v>51</v>
      </c>
      <c r="C4282" t="s">
        <v>7392</v>
      </c>
      <c r="D4282" t="s">
        <v>42</v>
      </c>
      <c r="E4282" s="103">
        <v>4.3786462320417937E-3</v>
      </c>
      <c r="F4282" s="103">
        <v>678455</v>
      </c>
      <c r="G4282" s="103">
        <v>3</v>
      </c>
      <c r="H4282" t="s">
        <v>1078</v>
      </c>
      <c r="I4282" s="103"/>
    </row>
    <row r="4283" spans="1:9" x14ac:dyDescent="0.35">
      <c r="A4283" t="s">
        <v>7520</v>
      </c>
      <c r="B4283" t="s">
        <v>51</v>
      </c>
      <c r="C4283" t="s">
        <v>7392</v>
      </c>
      <c r="D4283" t="s">
        <v>1767</v>
      </c>
      <c r="E4283" s="103">
        <v>4.3606627116824555E-3</v>
      </c>
      <c r="F4283" s="103">
        <v>678455</v>
      </c>
      <c r="G4283" s="103">
        <v>3</v>
      </c>
      <c r="H4283" t="s">
        <v>1078</v>
      </c>
      <c r="I4283" s="103"/>
    </row>
    <row r="4284" spans="1:9" x14ac:dyDescent="0.35">
      <c r="A4284" t="s">
        <v>7521</v>
      </c>
      <c r="B4284" t="s">
        <v>51</v>
      </c>
      <c r="C4284" t="s">
        <v>7392</v>
      </c>
      <c r="D4284" t="s">
        <v>1768</v>
      </c>
      <c r="E4284" s="103">
        <v>1.9281106481633624E-3</v>
      </c>
      <c r="F4284" s="103">
        <v>678455</v>
      </c>
      <c r="G4284" s="103">
        <v>3</v>
      </c>
      <c r="H4284" t="s">
        <v>1078</v>
      </c>
      <c r="I4284" s="103"/>
    </row>
    <row r="4285" spans="1:9" x14ac:dyDescent="0.35">
      <c r="A4285" t="s">
        <v>7522</v>
      </c>
      <c r="B4285" t="s">
        <v>51</v>
      </c>
      <c r="C4285" t="s">
        <v>7392</v>
      </c>
      <c r="D4285" t="s">
        <v>340</v>
      </c>
      <c r="E4285" s="103">
        <v>4.1730749609406046E-3</v>
      </c>
      <c r="F4285" s="103">
        <v>678455</v>
      </c>
      <c r="G4285" s="103">
        <v>3</v>
      </c>
      <c r="H4285" t="s">
        <v>1078</v>
      </c>
      <c r="I4285" s="103"/>
    </row>
    <row r="4286" spans="1:9" x14ac:dyDescent="0.35">
      <c r="A4286" t="s">
        <v>7523</v>
      </c>
      <c r="B4286" t="s">
        <v>51</v>
      </c>
      <c r="C4286" t="s">
        <v>7392</v>
      </c>
      <c r="D4286" t="s">
        <v>777</v>
      </c>
      <c r="E4286" s="103">
        <v>4.0456869400741823E-3</v>
      </c>
      <c r="F4286" s="103">
        <v>678455</v>
      </c>
      <c r="G4286" s="103">
        <v>3</v>
      </c>
      <c r="H4286" t="s">
        <v>1078</v>
      </c>
      <c r="I4286" s="103"/>
    </row>
    <row r="4287" spans="1:9" x14ac:dyDescent="0.35">
      <c r="A4287" t="s">
        <v>7524</v>
      </c>
      <c r="B4287" t="s">
        <v>51</v>
      </c>
      <c r="C4287" t="s">
        <v>7392</v>
      </c>
      <c r="D4287" t="s">
        <v>776</v>
      </c>
      <c r="E4287" s="103">
        <v>9.4104493809606948E-3</v>
      </c>
      <c r="F4287" s="103">
        <v>678455</v>
      </c>
      <c r="G4287" s="103">
        <v>3</v>
      </c>
      <c r="H4287" t="s">
        <v>1078</v>
      </c>
      <c r="I4287" s="103"/>
    </row>
    <row r="4288" spans="1:9" x14ac:dyDescent="0.35">
      <c r="A4288" t="s">
        <v>4971</v>
      </c>
      <c r="B4288" t="s">
        <v>47</v>
      </c>
      <c r="C4288" t="s">
        <v>4874</v>
      </c>
      <c r="D4288" t="s">
        <v>54</v>
      </c>
      <c r="E4288" s="103">
        <v>12863</v>
      </c>
      <c r="F4288" s="103">
        <v>678455</v>
      </c>
      <c r="G4288" s="103">
        <v>3</v>
      </c>
      <c r="H4288" t="s">
        <v>54</v>
      </c>
      <c r="I4288" s="103"/>
    </row>
    <row r="4289" spans="1:9" x14ac:dyDescent="0.35">
      <c r="A4289" t="s">
        <v>4972</v>
      </c>
      <c r="B4289" t="s">
        <v>48</v>
      </c>
      <c r="C4289" t="s">
        <v>4874</v>
      </c>
      <c r="D4289" t="s">
        <v>54</v>
      </c>
      <c r="E4289" s="103">
        <v>28713497.313110352</v>
      </c>
      <c r="F4289" s="103">
        <v>678455</v>
      </c>
      <c r="G4289" s="103">
        <v>3</v>
      </c>
      <c r="H4289" t="s">
        <v>54</v>
      </c>
      <c r="I4289" s="103"/>
    </row>
    <row r="4290" spans="1:9" x14ac:dyDescent="0.35">
      <c r="A4290" t="s">
        <v>4973</v>
      </c>
      <c r="B4290" t="s">
        <v>49</v>
      </c>
      <c r="C4290" t="s">
        <v>4874</v>
      </c>
      <c r="D4290" t="s">
        <v>54</v>
      </c>
      <c r="E4290" s="103">
        <v>1.8959253008674119E-2</v>
      </c>
      <c r="F4290" s="103">
        <v>678455</v>
      </c>
      <c r="G4290" s="103">
        <v>3</v>
      </c>
      <c r="H4290" t="s">
        <v>54</v>
      </c>
      <c r="I4290" s="103"/>
    </row>
    <row r="4291" spans="1:9" x14ac:dyDescent="0.35">
      <c r="A4291" t="s">
        <v>4974</v>
      </c>
      <c r="B4291" t="s">
        <v>50</v>
      </c>
      <c r="C4291" t="s">
        <v>4874</v>
      </c>
      <c r="D4291" t="s">
        <v>54</v>
      </c>
      <c r="E4291" s="103">
        <v>42.321889164514012</v>
      </c>
      <c r="F4291" s="103">
        <v>678455</v>
      </c>
      <c r="G4291" s="103">
        <v>3</v>
      </c>
      <c r="H4291" t="s">
        <v>54</v>
      </c>
      <c r="I4291" s="103"/>
    </row>
    <row r="4292" spans="1:9" x14ac:dyDescent="0.35">
      <c r="A4292" t="s">
        <v>4975</v>
      </c>
      <c r="B4292" t="s">
        <v>51</v>
      </c>
      <c r="C4292" t="s">
        <v>4874</v>
      </c>
      <c r="D4292" t="s">
        <v>40</v>
      </c>
      <c r="E4292" s="103">
        <v>4.6820038583401339E-3</v>
      </c>
      <c r="F4292" s="103">
        <v>678455</v>
      </c>
      <c r="G4292" s="103">
        <v>3</v>
      </c>
      <c r="H4292" t="s">
        <v>1078</v>
      </c>
      <c r="I4292" s="103"/>
    </row>
    <row r="4293" spans="1:9" x14ac:dyDescent="0.35">
      <c r="A4293" t="s">
        <v>6510</v>
      </c>
      <c r="B4293" t="s">
        <v>51</v>
      </c>
      <c r="C4293" t="s">
        <v>4874</v>
      </c>
      <c r="D4293" t="s">
        <v>5070</v>
      </c>
      <c r="E4293" s="103">
        <v>4.7108432477216524E-3</v>
      </c>
      <c r="F4293" s="103">
        <v>678455</v>
      </c>
      <c r="G4293" s="103">
        <v>3</v>
      </c>
      <c r="H4293" t="s">
        <v>1078</v>
      </c>
      <c r="I4293" s="103"/>
    </row>
    <row r="4294" spans="1:9" x14ac:dyDescent="0.35">
      <c r="A4294" t="s">
        <v>6511</v>
      </c>
      <c r="B4294" t="s">
        <v>51</v>
      </c>
      <c r="C4294" t="s">
        <v>4874</v>
      </c>
      <c r="D4294" t="s">
        <v>5071</v>
      </c>
      <c r="E4294" s="103">
        <v>4.6820038583401339E-3</v>
      </c>
      <c r="F4294" s="103">
        <v>678455</v>
      </c>
      <c r="G4294" s="103">
        <v>3</v>
      </c>
      <c r="H4294" t="s">
        <v>1078</v>
      </c>
      <c r="I4294" s="103"/>
    </row>
    <row r="4295" spans="1:9" x14ac:dyDescent="0.35">
      <c r="A4295" t="s">
        <v>6512</v>
      </c>
      <c r="B4295" t="s">
        <v>51</v>
      </c>
      <c r="C4295" t="s">
        <v>4874</v>
      </c>
      <c r="D4295" t="s">
        <v>5072</v>
      </c>
      <c r="E4295" s="103">
        <v>4.6820038583401339E-3</v>
      </c>
      <c r="F4295" s="103">
        <v>678455</v>
      </c>
      <c r="G4295" s="103">
        <v>3</v>
      </c>
      <c r="H4295" t="s">
        <v>1078</v>
      </c>
      <c r="I4295" s="103"/>
    </row>
    <row r="4296" spans="1:9" x14ac:dyDescent="0.35">
      <c r="A4296" t="s">
        <v>4976</v>
      </c>
      <c r="B4296" t="s">
        <v>51</v>
      </c>
      <c r="C4296" t="s">
        <v>4874</v>
      </c>
      <c r="D4296" t="s">
        <v>42</v>
      </c>
      <c r="E4296" s="103">
        <v>4.6010908150219158E-3</v>
      </c>
      <c r="F4296" s="103">
        <v>678455</v>
      </c>
      <c r="G4296" s="103">
        <v>3</v>
      </c>
      <c r="H4296" t="s">
        <v>1078</v>
      </c>
      <c r="I4296" s="103"/>
    </row>
    <row r="4297" spans="1:9" x14ac:dyDescent="0.35">
      <c r="A4297" t="s">
        <v>4977</v>
      </c>
      <c r="B4297" t="s">
        <v>51</v>
      </c>
      <c r="C4297" t="s">
        <v>4874</v>
      </c>
      <c r="D4297" t="s">
        <v>1767</v>
      </c>
      <c r="E4297" s="103">
        <v>4.5879406245947409E-3</v>
      </c>
      <c r="F4297" s="103">
        <v>678455</v>
      </c>
      <c r="G4297" s="103">
        <v>3</v>
      </c>
      <c r="H4297" t="s">
        <v>1078</v>
      </c>
      <c r="I4297" s="103"/>
    </row>
    <row r="4298" spans="1:9" x14ac:dyDescent="0.35">
      <c r="A4298" t="s">
        <v>4978</v>
      </c>
      <c r="B4298" t="s">
        <v>51</v>
      </c>
      <c r="C4298" t="s">
        <v>4874</v>
      </c>
      <c r="D4298" t="s">
        <v>1768</v>
      </c>
      <c r="E4298" s="103">
        <v>2.0994150163635718E-3</v>
      </c>
      <c r="F4298" s="103">
        <v>678455</v>
      </c>
      <c r="G4298" s="103">
        <v>3</v>
      </c>
      <c r="H4298" t="s">
        <v>1078</v>
      </c>
      <c r="I4298" s="103"/>
    </row>
    <row r="4299" spans="1:9" x14ac:dyDescent="0.35">
      <c r="A4299" t="s">
        <v>4979</v>
      </c>
      <c r="B4299" t="s">
        <v>51</v>
      </c>
      <c r="C4299" t="s">
        <v>4874</v>
      </c>
      <c r="D4299" t="s">
        <v>340</v>
      </c>
      <c r="E4299" s="103">
        <v>4.454456939193603E-3</v>
      </c>
      <c r="F4299" s="103">
        <v>678455</v>
      </c>
      <c r="G4299" s="103">
        <v>3</v>
      </c>
      <c r="H4299" t="s">
        <v>1078</v>
      </c>
      <c r="I4299" s="103"/>
    </row>
    <row r="4300" spans="1:9" x14ac:dyDescent="0.35">
      <c r="A4300" t="s">
        <v>4980</v>
      </c>
      <c r="B4300" t="s">
        <v>51</v>
      </c>
      <c r="C4300" t="s">
        <v>4874</v>
      </c>
      <c r="D4300" t="s">
        <v>777</v>
      </c>
      <c r="E4300" s="103">
        <v>4.2201503945256862E-3</v>
      </c>
      <c r="F4300" s="103">
        <v>678455</v>
      </c>
      <c r="G4300" s="103">
        <v>3</v>
      </c>
      <c r="H4300" t="s">
        <v>1078</v>
      </c>
      <c r="I4300" s="103"/>
    </row>
    <row r="4301" spans="1:9" x14ac:dyDescent="0.35">
      <c r="A4301" t="s">
        <v>4981</v>
      </c>
      <c r="B4301" t="s">
        <v>51</v>
      </c>
      <c r="C4301" t="s">
        <v>4874</v>
      </c>
      <c r="D4301" t="s">
        <v>776</v>
      </c>
      <c r="E4301" s="103">
        <v>9.9167077901998277E-3</v>
      </c>
      <c r="F4301" s="103">
        <v>678455</v>
      </c>
      <c r="G4301" s="103">
        <v>3</v>
      </c>
      <c r="H4301" t="s">
        <v>1078</v>
      </c>
      <c r="I4301" s="103"/>
    </row>
    <row r="4302" spans="1:9" x14ac:dyDescent="0.35">
      <c r="A4302" t="s">
        <v>126</v>
      </c>
      <c r="B4302" t="s">
        <v>47</v>
      </c>
      <c r="C4302" t="s">
        <v>36</v>
      </c>
      <c r="D4302" t="s">
        <v>54</v>
      </c>
      <c r="E4302" s="103">
        <v>113544</v>
      </c>
      <c r="F4302" s="103">
        <v>678455</v>
      </c>
      <c r="G4302" s="103">
        <v>3</v>
      </c>
      <c r="H4302" t="s">
        <v>54</v>
      </c>
      <c r="I4302" s="103"/>
    </row>
    <row r="4303" spans="1:9" x14ac:dyDescent="0.35">
      <c r="A4303" t="s">
        <v>127</v>
      </c>
      <c r="B4303" t="s">
        <v>48</v>
      </c>
      <c r="C4303" t="s">
        <v>36</v>
      </c>
      <c r="D4303" t="s">
        <v>54</v>
      </c>
      <c r="E4303" s="103">
        <v>4200839568.4299998</v>
      </c>
      <c r="F4303" s="103">
        <v>678455</v>
      </c>
      <c r="G4303" s="103">
        <v>3</v>
      </c>
      <c r="H4303" t="s">
        <v>54</v>
      </c>
      <c r="I4303" s="103"/>
    </row>
    <row r="4304" spans="1:9" x14ac:dyDescent="0.35">
      <c r="A4304" t="s">
        <v>128</v>
      </c>
      <c r="B4304" t="s">
        <v>49</v>
      </c>
      <c r="C4304" t="s">
        <v>36</v>
      </c>
      <c r="D4304" t="s">
        <v>54</v>
      </c>
      <c r="E4304" s="103">
        <v>0.16735671488897569</v>
      </c>
      <c r="F4304" s="103">
        <v>678455</v>
      </c>
      <c r="G4304" s="103">
        <v>3</v>
      </c>
      <c r="H4304" t="s">
        <v>54</v>
      </c>
      <c r="I4304" s="103"/>
    </row>
    <row r="4305" spans="1:9" x14ac:dyDescent="0.35">
      <c r="A4305" t="s">
        <v>129</v>
      </c>
      <c r="B4305" t="s">
        <v>50</v>
      </c>
      <c r="C4305" t="s">
        <v>36</v>
      </c>
      <c r="D4305" t="s">
        <v>54</v>
      </c>
      <c r="E4305" s="103">
        <v>6191.7733208982172</v>
      </c>
      <c r="F4305" s="103">
        <v>678455</v>
      </c>
      <c r="G4305" s="103">
        <v>3</v>
      </c>
      <c r="H4305" t="s">
        <v>54</v>
      </c>
      <c r="I4305" s="103"/>
    </row>
    <row r="4306" spans="1:9" x14ac:dyDescent="0.35">
      <c r="A4306" t="s">
        <v>1316</v>
      </c>
      <c r="B4306" t="s">
        <v>51</v>
      </c>
      <c r="C4306" t="s">
        <v>36</v>
      </c>
      <c r="D4306" t="s">
        <v>40</v>
      </c>
      <c r="E4306" s="103">
        <v>8.2266717464085745E-2</v>
      </c>
      <c r="F4306" s="103">
        <v>678455</v>
      </c>
      <c r="G4306" s="103">
        <v>3</v>
      </c>
      <c r="H4306" t="s">
        <v>1078</v>
      </c>
      <c r="I4306" s="103"/>
    </row>
    <row r="4307" spans="1:9" x14ac:dyDescent="0.35">
      <c r="A4307" t="s">
        <v>6405</v>
      </c>
      <c r="B4307" t="s">
        <v>51</v>
      </c>
      <c r="C4307" t="s">
        <v>36</v>
      </c>
      <c r="D4307" t="s">
        <v>5070</v>
      </c>
      <c r="E4307" s="103">
        <v>8.2478553713668967E-2</v>
      </c>
      <c r="F4307" s="103">
        <v>678455</v>
      </c>
      <c r="G4307" s="103">
        <v>3</v>
      </c>
      <c r="H4307" t="s">
        <v>1078</v>
      </c>
      <c r="I4307" s="103"/>
    </row>
    <row r="4308" spans="1:9" x14ac:dyDescent="0.35">
      <c r="A4308" t="s">
        <v>6406</v>
      </c>
      <c r="B4308" t="s">
        <v>51</v>
      </c>
      <c r="C4308" t="s">
        <v>36</v>
      </c>
      <c r="D4308" t="s">
        <v>5071</v>
      </c>
      <c r="E4308" s="103">
        <v>8.2266717464085745E-2</v>
      </c>
      <c r="F4308" s="103">
        <v>678455</v>
      </c>
      <c r="G4308" s="103">
        <v>3</v>
      </c>
      <c r="H4308" t="s">
        <v>1078</v>
      </c>
      <c r="I4308" s="103"/>
    </row>
    <row r="4309" spans="1:9" x14ac:dyDescent="0.35">
      <c r="A4309" t="s">
        <v>6407</v>
      </c>
      <c r="B4309" t="s">
        <v>51</v>
      </c>
      <c r="C4309" t="s">
        <v>36</v>
      </c>
      <c r="D4309" t="s">
        <v>5072</v>
      </c>
      <c r="E4309" s="103">
        <v>8.2478553713668967E-2</v>
      </c>
      <c r="F4309" s="103">
        <v>678455</v>
      </c>
      <c r="G4309" s="103">
        <v>3</v>
      </c>
      <c r="H4309" t="s">
        <v>1078</v>
      </c>
      <c r="I4309" s="103"/>
    </row>
    <row r="4310" spans="1:9" x14ac:dyDescent="0.35">
      <c r="A4310" t="s">
        <v>1317</v>
      </c>
      <c r="B4310" t="s">
        <v>51</v>
      </c>
      <c r="C4310" t="s">
        <v>36</v>
      </c>
      <c r="D4310" t="s">
        <v>42</v>
      </c>
      <c r="E4310" s="103">
        <v>7.9501993832454459E-2</v>
      </c>
      <c r="F4310" s="103">
        <v>678455</v>
      </c>
      <c r="G4310" s="103">
        <v>3</v>
      </c>
      <c r="H4310" t="s">
        <v>1078</v>
      </c>
      <c r="I4310" s="103"/>
    </row>
    <row r="4311" spans="1:9" x14ac:dyDescent="0.35">
      <c r="A4311" t="s">
        <v>2255</v>
      </c>
      <c r="B4311" t="s">
        <v>51</v>
      </c>
      <c r="C4311" t="s">
        <v>36</v>
      </c>
      <c r="D4311" t="s">
        <v>1767</v>
      </c>
      <c r="E4311" s="103">
        <v>7.8217728574324893E-2</v>
      </c>
      <c r="F4311" s="103">
        <v>678455</v>
      </c>
      <c r="G4311" s="103">
        <v>3</v>
      </c>
      <c r="H4311" t="s">
        <v>1078</v>
      </c>
      <c r="I4311" s="103"/>
    </row>
    <row r="4312" spans="1:9" x14ac:dyDescent="0.35">
      <c r="A4312" t="s">
        <v>2256</v>
      </c>
      <c r="B4312" t="s">
        <v>51</v>
      </c>
      <c r="C4312" t="s">
        <v>36</v>
      </c>
      <c r="D4312" t="s">
        <v>1768</v>
      </c>
      <c r="E4312" s="103">
        <v>3.2832168041017261E-2</v>
      </c>
      <c r="F4312" s="103">
        <v>678455</v>
      </c>
      <c r="G4312" s="103">
        <v>3</v>
      </c>
      <c r="H4312" t="s">
        <v>1078</v>
      </c>
      <c r="I4312" s="103"/>
    </row>
    <row r="4313" spans="1:9" x14ac:dyDescent="0.35">
      <c r="A4313" t="s">
        <v>1318</v>
      </c>
      <c r="B4313" t="s">
        <v>51</v>
      </c>
      <c r="C4313" t="s">
        <v>36</v>
      </c>
      <c r="D4313" t="s">
        <v>340</v>
      </c>
      <c r="E4313" s="103">
        <v>7.2520603801128125E-2</v>
      </c>
      <c r="F4313" s="103">
        <v>678455</v>
      </c>
      <c r="G4313" s="103">
        <v>3</v>
      </c>
      <c r="H4313" t="s">
        <v>1078</v>
      </c>
      <c r="I4313" s="103"/>
    </row>
    <row r="4314" spans="1:9" x14ac:dyDescent="0.35">
      <c r="A4314" t="s">
        <v>1319</v>
      </c>
      <c r="B4314" t="s">
        <v>51</v>
      </c>
      <c r="C4314" t="s">
        <v>36</v>
      </c>
      <c r="D4314" t="s">
        <v>777</v>
      </c>
      <c r="E4314" s="103">
        <v>7.6840874163920311E-2</v>
      </c>
      <c r="F4314" s="103">
        <v>678455</v>
      </c>
      <c r="G4314" s="103">
        <v>3</v>
      </c>
      <c r="H4314" t="s">
        <v>1078</v>
      </c>
      <c r="I4314" s="103"/>
    </row>
    <row r="4315" spans="1:9" x14ac:dyDescent="0.35">
      <c r="A4315" t="s">
        <v>1320</v>
      </c>
      <c r="B4315" t="s">
        <v>51</v>
      </c>
      <c r="C4315" t="s">
        <v>36</v>
      </c>
      <c r="D4315" t="s">
        <v>776</v>
      </c>
      <c r="E4315" s="103">
        <v>0.16863326377204255</v>
      </c>
      <c r="F4315" s="103">
        <v>678455</v>
      </c>
      <c r="G4315" s="103">
        <v>3</v>
      </c>
      <c r="H4315" t="s">
        <v>1078</v>
      </c>
      <c r="I4315" s="103"/>
    </row>
    <row r="4316" spans="1:9" x14ac:dyDescent="0.35">
      <c r="A4316" t="s">
        <v>144</v>
      </c>
      <c r="B4316" t="s">
        <v>47</v>
      </c>
      <c r="C4316" t="s">
        <v>35</v>
      </c>
      <c r="D4316" t="s">
        <v>54</v>
      </c>
      <c r="E4316" s="103">
        <v>348</v>
      </c>
      <c r="F4316" s="103">
        <v>677948</v>
      </c>
      <c r="G4316" s="103">
        <v>4</v>
      </c>
      <c r="H4316" t="s">
        <v>54</v>
      </c>
      <c r="I4316" s="103"/>
    </row>
    <row r="4317" spans="1:9" x14ac:dyDescent="0.35">
      <c r="A4317" t="s">
        <v>145</v>
      </c>
      <c r="B4317" t="s">
        <v>48</v>
      </c>
      <c r="C4317" t="s">
        <v>35</v>
      </c>
      <c r="D4317" t="s">
        <v>54</v>
      </c>
      <c r="E4317" s="103">
        <v>45436572.584413439</v>
      </c>
      <c r="F4317" s="103">
        <v>677948</v>
      </c>
      <c r="G4317" s="103">
        <v>4</v>
      </c>
      <c r="H4317" t="s">
        <v>54</v>
      </c>
      <c r="I4317" s="103"/>
    </row>
    <row r="4318" spans="1:9" x14ac:dyDescent="0.35">
      <c r="A4318" t="s">
        <v>146</v>
      </c>
      <c r="B4318" t="s">
        <v>49</v>
      </c>
      <c r="C4318" t="s">
        <v>35</v>
      </c>
      <c r="D4318" t="s">
        <v>54</v>
      </c>
      <c r="E4318" s="103">
        <v>5.1331370547593618E-4</v>
      </c>
      <c r="F4318" s="103">
        <v>677948</v>
      </c>
      <c r="G4318" s="103">
        <v>4</v>
      </c>
      <c r="H4318" t="s">
        <v>54</v>
      </c>
      <c r="I4318" s="103"/>
    </row>
    <row r="4319" spans="1:9" x14ac:dyDescent="0.35">
      <c r="A4319" t="s">
        <v>147</v>
      </c>
      <c r="B4319" t="s">
        <v>50</v>
      </c>
      <c r="C4319" t="s">
        <v>35</v>
      </c>
      <c r="D4319" t="s">
        <v>54</v>
      </c>
      <c r="E4319" s="103">
        <v>67.020734015608042</v>
      </c>
      <c r="F4319" s="103">
        <v>677948</v>
      </c>
      <c r="G4319" s="103">
        <v>4</v>
      </c>
      <c r="H4319" t="s">
        <v>54</v>
      </c>
      <c r="I4319" s="103"/>
    </row>
    <row r="4320" spans="1:9" x14ac:dyDescent="0.35">
      <c r="A4320" t="s">
        <v>158</v>
      </c>
      <c r="B4320" t="s">
        <v>47</v>
      </c>
      <c r="C4320" t="s">
        <v>37</v>
      </c>
      <c r="D4320" t="s">
        <v>54</v>
      </c>
      <c r="E4320" s="103">
        <v>180844</v>
      </c>
      <c r="F4320" s="103">
        <v>677948</v>
      </c>
      <c r="G4320" s="103">
        <v>4</v>
      </c>
      <c r="H4320" t="s">
        <v>54</v>
      </c>
      <c r="I4320" s="103"/>
    </row>
    <row r="4321" spans="1:9" x14ac:dyDescent="0.35">
      <c r="A4321" t="s">
        <v>159</v>
      </c>
      <c r="B4321" t="s">
        <v>48</v>
      </c>
      <c r="C4321" t="s">
        <v>37</v>
      </c>
      <c r="D4321" t="s">
        <v>54</v>
      </c>
      <c r="E4321" s="103">
        <v>23270648513.597656</v>
      </c>
      <c r="F4321" s="103">
        <v>677948</v>
      </c>
      <c r="G4321" s="103">
        <v>4</v>
      </c>
      <c r="H4321" t="s">
        <v>54</v>
      </c>
      <c r="I4321" s="103"/>
    </row>
    <row r="4322" spans="1:9" x14ac:dyDescent="0.35">
      <c r="A4322" t="s">
        <v>160</v>
      </c>
      <c r="B4322" t="s">
        <v>49</v>
      </c>
      <c r="C4322" t="s">
        <v>37</v>
      </c>
      <c r="D4322" t="s">
        <v>54</v>
      </c>
      <c r="E4322" s="103">
        <v>0.26675202227899486</v>
      </c>
      <c r="F4322" s="103">
        <v>677948</v>
      </c>
      <c r="G4322" s="103">
        <v>4</v>
      </c>
      <c r="H4322" t="s">
        <v>54</v>
      </c>
      <c r="I4322" s="103"/>
    </row>
    <row r="4323" spans="1:9" x14ac:dyDescent="0.35">
      <c r="A4323" t="s">
        <v>161</v>
      </c>
      <c r="B4323" t="s">
        <v>50</v>
      </c>
      <c r="C4323" t="s">
        <v>37</v>
      </c>
      <c r="D4323" t="s">
        <v>54</v>
      </c>
      <c r="E4323" s="103">
        <v>34325.12303834167</v>
      </c>
      <c r="F4323" s="103">
        <v>677948</v>
      </c>
      <c r="G4323" s="103">
        <v>4</v>
      </c>
      <c r="H4323" t="s">
        <v>54</v>
      </c>
      <c r="I4323" s="103"/>
    </row>
    <row r="4324" spans="1:9" x14ac:dyDescent="0.35">
      <c r="A4324" t="s">
        <v>1321</v>
      </c>
      <c r="B4324" t="s">
        <v>51</v>
      </c>
      <c r="C4324" t="s">
        <v>37</v>
      </c>
      <c r="D4324" t="s">
        <v>40</v>
      </c>
      <c r="E4324" s="103">
        <v>0.21736024705227877</v>
      </c>
      <c r="F4324" s="103">
        <v>677948</v>
      </c>
      <c r="G4324" s="103">
        <v>4</v>
      </c>
      <c r="H4324" t="s">
        <v>1078</v>
      </c>
      <c r="I4324" s="103"/>
    </row>
    <row r="4325" spans="1:9" x14ac:dyDescent="0.35">
      <c r="A4325" t="s">
        <v>6522</v>
      </c>
      <c r="B4325" t="s">
        <v>51</v>
      </c>
      <c r="C4325" t="s">
        <v>37</v>
      </c>
      <c r="D4325" t="s">
        <v>5070</v>
      </c>
      <c r="E4325" s="103">
        <v>0.21827954344586464</v>
      </c>
      <c r="F4325" s="103">
        <v>677948</v>
      </c>
      <c r="G4325" s="103">
        <v>4</v>
      </c>
      <c r="H4325" t="s">
        <v>1078</v>
      </c>
      <c r="I4325" s="103"/>
    </row>
    <row r="4326" spans="1:9" x14ac:dyDescent="0.35">
      <c r="A4326" t="s">
        <v>6523</v>
      </c>
      <c r="B4326" t="s">
        <v>51</v>
      </c>
      <c r="C4326" t="s">
        <v>37</v>
      </c>
      <c r="D4326" t="s">
        <v>5071</v>
      </c>
      <c r="E4326" s="103">
        <v>0.21736024705227877</v>
      </c>
      <c r="F4326" s="103">
        <v>677948</v>
      </c>
      <c r="G4326" s="103">
        <v>4</v>
      </c>
      <c r="H4326" t="s">
        <v>1078</v>
      </c>
      <c r="I4326" s="103"/>
    </row>
    <row r="4327" spans="1:9" x14ac:dyDescent="0.35">
      <c r="A4327" t="s">
        <v>6524</v>
      </c>
      <c r="B4327" t="s">
        <v>51</v>
      </c>
      <c r="C4327" t="s">
        <v>37</v>
      </c>
      <c r="D4327" t="s">
        <v>5072</v>
      </c>
      <c r="E4327" s="103">
        <v>0.21826995332363283</v>
      </c>
      <c r="F4327" s="103">
        <v>677948</v>
      </c>
      <c r="G4327" s="103">
        <v>4</v>
      </c>
      <c r="H4327" t="s">
        <v>1078</v>
      </c>
      <c r="I4327" s="103"/>
    </row>
    <row r="4328" spans="1:9" x14ac:dyDescent="0.35">
      <c r="A4328" t="s">
        <v>1322</v>
      </c>
      <c r="B4328" t="s">
        <v>51</v>
      </c>
      <c r="C4328" t="s">
        <v>37</v>
      </c>
      <c r="D4328" t="s">
        <v>42</v>
      </c>
      <c r="E4328" s="103">
        <v>0.21378734167053598</v>
      </c>
      <c r="F4328" s="103">
        <v>677948</v>
      </c>
      <c r="G4328" s="103">
        <v>4</v>
      </c>
      <c r="H4328" t="s">
        <v>1078</v>
      </c>
      <c r="I4328" s="103"/>
    </row>
    <row r="4329" spans="1:9" x14ac:dyDescent="0.35">
      <c r="A4329" t="s">
        <v>2257</v>
      </c>
      <c r="B4329" t="s">
        <v>51</v>
      </c>
      <c r="C4329" t="s">
        <v>37</v>
      </c>
      <c r="D4329" t="s">
        <v>1767</v>
      </c>
      <c r="E4329" s="103">
        <v>0.21291845042449217</v>
      </c>
      <c r="F4329" s="103">
        <v>677948</v>
      </c>
      <c r="G4329" s="103">
        <v>4</v>
      </c>
      <c r="H4329" t="s">
        <v>1078</v>
      </c>
      <c r="I4329" s="103"/>
    </row>
    <row r="4330" spans="1:9" x14ac:dyDescent="0.35">
      <c r="A4330" t="s">
        <v>2258</v>
      </c>
      <c r="B4330" t="s">
        <v>51</v>
      </c>
      <c r="C4330" t="s">
        <v>37</v>
      </c>
      <c r="D4330" t="s">
        <v>1768</v>
      </c>
      <c r="E4330" s="103">
        <v>0.11440171765193541</v>
      </c>
      <c r="F4330" s="103">
        <v>677948</v>
      </c>
      <c r="G4330" s="103">
        <v>4</v>
      </c>
      <c r="H4330" t="s">
        <v>1078</v>
      </c>
      <c r="I4330" s="103"/>
    </row>
    <row r="4331" spans="1:9" x14ac:dyDescent="0.35">
      <c r="A4331" t="s">
        <v>1323</v>
      </c>
      <c r="B4331" t="s">
        <v>51</v>
      </c>
      <c r="C4331" t="s">
        <v>37</v>
      </c>
      <c r="D4331" t="s">
        <v>340</v>
      </c>
      <c r="E4331" s="103">
        <v>0.2019643217033886</v>
      </c>
      <c r="F4331" s="103">
        <v>677948</v>
      </c>
      <c r="G4331" s="103">
        <v>4</v>
      </c>
      <c r="H4331" t="s">
        <v>1078</v>
      </c>
      <c r="I4331" s="103"/>
    </row>
    <row r="4332" spans="1:9" x14ac:dyDescent="0.35">
      <c r="A4332" t="s">
        <v>1324</v>
      </c>
      <c r="B4332" t="s">
        <v>51</v>
      </c>
      <c r="C4332" t="s">
        <v>37</v>
      </c>
      <c r="D4332" t="s">
        <v>777</v>
      </c>
      <c r="E4332" s="103">
        <v>0.24080811249497305</v>
      </c>
      <c r="F4332" s="103">
        <v>677948</v>
      </c>
      <c r="G4332" s="103">
        <v>4</v>
      </c>
      <c r="H4332" t="s">
        <v>1078</v>
      </c>
      <c r="I4332" s="103"/>
    </row>
    <row r="4333" spans="1:9" x14ac:dyDescent="0.35">
      <c r="A4333" t="s">
        <v>1325</v>
      </c>
      <c r="B4333" t="s">
        <v>51</v>
      </c>
      <c r="C4333" t="s">
        <v>37</v>
      </c>
      <c r="D4333" t="s">
        <v>776</v>
      </c>
      <c r="E4333" s="103">
        <v>0.57012157537117658</v>
      </c>
      <c r="F4333" s="103">
        <v>677948</v>
      </c>
      <c r="G4333" s="103">
        <v>4</v>
      </c>
      <c r="H4333" t="s">
        <v>1078</v>
      </c>
      <c r="I4333" s="103"/>
    </row>
    <row r="4334" spans="1:9" x14ac:dyDescent="0.35">
      <c r="A4334" t="s">
        <v>162</v>
      </c>
      <c r="B4334" t="s">
        <v>47</v>
      </c>
      <c r="C4334" t="s">
        <v>38</v>
      </c>
      <c r="D4334" t="s">
        <v>54</v>
      </c>
      <c r="E4334" s="103">
        <v>38971</v>
      </c>
      <c r="F4334" s="103">
        <v>677948</v>
      </c>
      <c r="G4334" s="103">
        <v>4</v>
      </c>
      <c r="H4334" t="s">
        <v>54</v>
      </c>
      <c r="I4334" s="103"/>
    </row>
    <row r="4335" spans="1:9" x14ac:dyDescent="0.35">
      <c r="A4335" t="s">
        <v>163</v>
      </c>
      <c r="B4335" t="s">
        <v>48</v>
      </c>
      <c r="C4335" t="s">
        <v>38</v>
      </c>
      <c r="D4335" t="s">
        <v>54</v>
      </c>
      <c r="E4335" s="103">
        <v>6311116362.8610001</v>
      </c>
      <c r="F4335" s="103">
        <v>677948</v>
      </c>
      <c r="G4335" s="103">
        <v>4</v>
      </c>
      <c r="H4335" t="s">
        <v>54</v>
      </c>
      <c r="I4335" s="103"/>
    </row>
    <row r="4336" spans="1:9" x14ac:dyDescent="0.35">
      <c r="A4336" t="s">
        <v>164</v>
      </c>
      <c r="B4336" t="s">
        <v>49</v>
      </c>
      <c r="C4336" t="s">
        <v>38</v>
      </c>
      <c r="D4336" t="s">
        <v>54</v>
      </c>
      <c r="E4336" s="103">
        <v>5.7483759816387099E-2</v>
      </c>
      <c r="F4336" s="103">
        <v>677948</v>
      </c>
      <c r="G4336" s="103">
        <v>4</v>
      </c>
      <c r="H4336" t="s">
        <v>54</v>
      </c>
      <c r="I4336" s="103"/>
    </row>
    <row r="4337" spans="1:9" x14ac:dyDescent="0.35">
      <c r="A4337" t="s">
        <v>165</v>
      </c>
      <c r="B4337" t="s">
        <v>50</v>
      </c>
      <c r="C4337" t="s">
        <v>38</v>
      </c>
      <c r="D4337" t="s">
        <v>54</v>
      </c>
      <c r="E4337" s="103">
        <v>9309.1451893965314</v>
      </c>
      <c r="F4337" s="103">
        <v>677948</v>
      </c>
      <c r="G4337" s="103">
        <v>4</v>
      </c>
      <c r="H4337" t="s">
        <v>54</v>
      </c>
      <c r="I4337" s="103"/>
    </row>
    <row r="4338" spans="1:9" x14ac:dyDescent="0.35">
      <c r="A4338" t="s">
        <v>1326</v>
      </c>
      <c r="B4338" t="s">
        <v>51</v>
      </c>
      <c r="C4338" t="s">
        <v>38</v>
      </c>
      <c r="D4338" t="s">
        <v>40</v>
      </c>
      <c r="E4338" s="103">
        <v>0.2754965795674702</v>
      </c>
      <c r="F4338" s="103">
        <v>677948</v>
      </c>
      <c r="G4338" s="103">
        <v>4</v>
      </c>
      <c r="H4338" t="s">
        <v>1078</v>
      </c>
      <c r="I4338" s="103"/>
    </row>
    <row r="4339" spans="1:9" x14ac:dyDescent="0.35">
      <c r="A4339" t="s">
        <v>6525</v>
      </c>
      <c r="B4339" t="s">
        <v>51</v>
      </c>
      <c r="C4339" t="s">
        <v>38</v>
      </c>
      <c r="D4339" t="s">
        <v>5070</v>
      </c>
      <c r="E4339" s="103">
        <v>0.27663017307615045</v>
      </c>
      <c r="F4339" s="103">
        <v>677948</v>
      </c>
      <c r="G4339" s="103">
        <v>4</v>
      </c>
      <c r="H4339" t="s">
        <v>1078</v>
      </c>
      <c r="I4339" s="103"/>
    </row>
    <row r="4340" spans="1:9" x14ac:dyDescent="0.35">
      <c r="A4340" t="s">
        <v>6526</v>
      </c>
      <c r="B4340" t="s">
        <v>51</v>
      </c>
      <c r="C4340" t="s">
        <v>38</v>
      </c>
      <c r="D4340" t="s">
        <v>5071</v>
      </c>
      <c r="E4340" s="103">
        <v>0.2754965795674702</v>
      </c>
      <c r="F4340" s="103">
        <v>677948</v>
      </c>
      <c r="G4340" s="103">
        <v>4</v>
      </c>
      <c r="H4340" t="s">
        <v>1078</v>
      </c>
      <c r="I4340" s="103"/>
    </row>
    <row r="4341" spans="1:9" x14ac:dyDescent="0.35">
      <c r="A4341" t="s">
        <v>6527</v>
      </c>
      <c r="B4341" t="s">
        <v>51</v>
      </c>
      <c r="C4341" t="s">
        <v>38</v>
      </c>
      <c r="D4341" t="s">
        <v>5072</v>
      </c>
      <c r="E4341" s="103">
        <v>0.27662772337991298</v>
      </c>
      <c r="F4341" s="103">
        <v>677948</v>
      </c>
      <c r="G4341" s="103">
        <v>4</v>
      </c>
      <c r="H4341" t="s">
        <v>1078</v>
      </c>
      <c r="I4341" s="103"/>
    </row>
    <row r="4342" spans="1:9" x14ac:dyDescent="0.35">
      <c r="A4342" t="s">
        <v>1327</v>
      </c>
      <c r="B4342" t="s">
        <v>51</v>
      </c>
      <c r="C4342" t="s">
        <v>38</v>
      </c>
      <c r="D4342" t="s">
        <v>42</v>
      </c>
      <c r="E4342" s="103">
        <v>0.27505554688371847</v>
      </c>
      <c r="F4342" s="103">
        <v>677948</v>
      </c>
      <c r="G4342" s="103">
        <v>4</v>
      </c>
      <c r="H4342" t="s">
        <v>1078</v>
      </c>
      <c r="I4342" s="103"/>
    </row>
    <row r="4343" spans="1:9" x14ac:dyDescent="0.35">
      <c r="A4343" t="s">
        <v>2259</v>
      </c>
      <c r="B4343" t="s">
        <v>51</v>
      </c>
      <c r="C4343" t="s">
        <v>38</v>
      </c>
      <c r="D4343" t="s">
        <v>1767</v>
      </c>
      <c r="E4343" s="103">
        <v>0.27420774944505744</v>
      </c>
      <c r="F4343" s="103">
        <v>677948</v>
      </c>
      <c r="G4343" s="103">
        <v>4</v>
      </c>
      <c r="H4343" t="s">
        <v>1078</v>
      </c>
      <c r="I4343" s="103"/>
    </row>
    <row r="4344" spans="1:9" x14ac:dyDescent="0.35">
      <c r="A4344" t="s">
        <v>2260</v>
      </c>
      <c r="B4344" t="s">
        <v>51</v>
      </c>
      <c r="C4344" t="s">
        <v>38</v>
      </c>
      <c r="D4344" t="s">
        <v>1768</v>
      </c>
      <c r="E4344" s="103">
        <v>0.18509662534990606</v>
      </c>
      <c r="F4344" s="103">
        <v>677948</v>
      </c>
      <c r="G4344" s="103">
        <v>4</v>
      </c>
      <c r="H4344" t="s">
        <v>1078</v>
      </c>
      <c r="I4344" s="103"/>
    </row>
    <row r="4345" spans="1:9" x14ac:dyDescent="0.35">
      <c r="A4345" t="s">
        <v>1328</v>
      </c>
      <c r="B4345" t="s">
        <v>51</v>
      </c>
      <c r="C4345" t="s">
        <v>38</v>
      </c>
      <c r="D4345" t="s">
        <v>340</v>
      </c>
      <c r="E4345" s="103">
        <v>0.19830868665059245</v>
      </c>
      <c r="F4345" s="103">
        <v>677948</v>
      </c>
      <c r="G4345" s="103">
        <v>4</v>
      </c>
      <c r="H4345" t="s">
        <v>1078</v>
      </c>
      <c r="I4345" s="103"/>
    </row>
    <row r="4346" spans="1:9" x14ac:dyDescent="0.35">
      <c r="A4346" t="s">
        <v>1329</v>
      </c>
      <c r="B4346" t="s">
        <v>51</v>
      </c>
      <c r="C4346" t="s">
        <v>38</v>
      </c>
      <c r="D4346" t="s">
        <v>777</v>
      </c>
      <c r="E4346" s="103">
        <v>0.32720902713151157</v>
      </c>
      <c r="F4346" s="103">
        <v>677948</v>
      </c>
      <c r="G4346" s="103">
        <v>4</v>
      </c>
      <c r="H4346" t="s">
        <v>1078</v>
      </c>
      <c r="I4346" s="103"/>
    </row>
    <row r="4347" spans="1:9" x14ac:dyDescent="0.35">
      <c r="A4347" t="s">
        <v>1330</v>
      </c>
      <c r="B4347" t="s">
        <v>51</v>
      </c>
      <c r="C4347" t="s">
        <v>38</v>
      </c>
      <c r="D4347" t="s">
        <v>776</v>
      </c>
      <c r="E4347" s="103">
        <v>0.73247368087742415</v>
      </c>
      <c r="F4347" s="103">
        <v>677948</v>
      </c>
      <c r="G4347" s="103">
        <v>4</v>
      </c>
      <c r="H4347" t="s">
        <v>1078</v>
      </c>
      <c r="I4347" s="103"/>
    </row>
    <row r="4348" spans="1:9" x14ac:dyDescent="0.35">
      <c r="A4348" t="s">
        <v>166</v>
      </c>
      <c r="B4348" t="s">
        <v>47</v>
      </c>
      <c r="C4348" t="s">
        <v>39</v>
      </c>
      <c r="D4348" t="s">
        <v>54</v>
      </c>
      <c r="E4348" s="103">
        <v>1709</v>
      </c>
      <c r="F4348" s="103">
        <v>677948</v>
      </c>
      <c r="G4348" s="103">
        <v>4</v>
      </c>
      <c r="H4348" t="s">
        <v>54</v>
      </c>
      <c r="I4348" s="103"/>
    </row>
    <row r="4349" spans="1:9" x14ac:dyDescent="0.35">
      <c r="A4349" t="s">
        <v>167</v>
      </c>
      <c r="B4349" t="s">
        <v>48</v>
      </c>
      <c r="C4349" t="s">
        <v>39</v>
      </c>
      <c r="D4349" t="s">
        <v>54</v>
      </c>
      <c r="E4349" s="103">
        <v>8493082.3770000003</v>
      </c>
      <c r="F4349" s="103">
        <v>677948</v>
      </c>
      <c r="G4349" s="103">
        <v>4</v>
      </c>
      <c r="H4349" t="s">
        <v>54</v>
      </c>
      <c r="I4349" s="103"/>
    </row>
    <row r="4350" spans="1:9" x14ac:dyDescent="0.35">
      <c r="A4350" t="s">
        <v>168</v>
      </c>
      <c r="B4350" t="s">
        <v>49</v>
      </c>
      <c r="C4350" t="s">
        <v>39</v>
      </c>
      <c r="D4350" t="s">
        <v>54</v>
      </c>
      <c r="E4350" s="103">
        <v>2.5208423064895834E-3</v>
      </c>
      <c r="F4350" s="103">
        <v>677948</v>
      </c>
      <c r="G4350" s="103">
        <v>4</v>
      </c>
      <c r="H4350" t="s">
        <v>54</v>
      </c>
      <c r="I4350" s="103"/>
    </row>
    <row r="4351" spans="1:9" x14ac:dyDescent="0.35">
      <c r="A4351" t="s">
        <v>169</v>
      </c>
      <c r="B4351" t="s">
        <v>50</v>
      </c>
      <c r="C4351" t="s">
        <v>39</v>
      </c>
      <c r="D4351" t="s">
        <v>54</v>
      </c>
      <c r="E4351" s="103">
        <v>12.527630993822536</v>
      </c>
      <c r="F4351" s="103">
        <v>677948</v>
      </c>
      <c r="G4351" s="103">
        <v>4</v>
      </c>
      <c r="H4351" t="s">
        <v>54</v>
      </c>
      <c r="I4351" s="103"/>
    </row>
    <row r="4352" spans="1:9" x14ac:dyDescent="0.35">
      <c r="A4352" t="s">
        <v>1331</v>
      </c>
      <c r="B4352" t="s">
        <v>51</v>
      </c>
      <c r="C4352" t="s">
        <v>39</v>
      </c>
      <c r="D4352" t="s">
        <v>40</v>
      </c>
      <c r="E4352" s="103">
        <v>8.45122418378552E-3</v>
      </c>
      <c r="F4352" s="103">
        <v>677948</v>
      </c>
      <c r="G4352" s="103">
        <v>4</v>
      </c>
      <c r="H4352" t="s">
        <v>1078</v>
      </c>
      <c r="I4352" s="103"/>
    </row>
    <row r="4353" spans="1:9" x14ac:dyDescent="0.35">
      <c r="A4353" t="s">
        <v>6528</v>
      </c>
      <c r="B4353" t="s">
        <v>51</v>
      </c>
      <c r="C4353" t="s">
        <v>39</v>
      </c>
      <c r="D4353" t="s">
        <v>5070</v>
      </c>
      <c r="E4353" s="103">
        <v>8.45122418378552E-3</v>
      </c>
      <c r="F4353" s="103">
        <v>677948</v>
      </c>
      <c r="G4353" s="103">
        <v>4</v>
      </c>
      <c r="H4353" t="s">
        <v>1078</v>
      </c>
      <c r="I4353" s="103"/>
    </row>
    <row r="4354" spans="1:9" x14ac:dyDescent="0.35">
      <c r="A4354" t="s">
        <v>6529</v>
      </c>
      <c r="B4354" t="s">
        <v>51</v>
      </c>
      <c r="C4354" t="s">
        <v>39</v>
      </c>
      <c r="D4354" t="s">
        <v>5071</v>
      </c>
      <c r="E4354" s="103">
        <v>8.45122418378552E-3</v>
      </c>
      <c r="F4354" s="103">
        <v>677948</v>
      </c>
      <c r="G4354" s="103">
        <v>4</v>
      </c>
      <c r="H4354" t="s">
        <v>1078</v>
      </c>
      <c r="I4354" s="103"/>
    </row>
    <row r="4355" spans="1:9" x14ac:dyDescent="0.35">
      <c r="A4355" t="s">
        <v>6530</v>
      </c>
      <c r="B4355" t="s">
        <v>51</v>
      </c>
      <c r="C4355" t="s">
        <v>39</v>
      </c>
      <c r="D4355" t="s">
        <v>5072</v>
      </c>
      <c r="E4355" s="103">
        <v>8.45122418378552E-3</v>
      </c>
      <c r="F4355" s="103">
        <v>677948</v>
      </c>
      <c r="G4355" s="103">
        <v>4</v>
      </c>
      <c r="H4355" t="s">
        <v>1078</v>
      </c>
      <c r="I4355" s="103"/>
    </row>
    <row r="4356" spans="1:9" x14ac:dyDescent="0.35">
      <c r="A4356" t="s">
        <v>1332</v>
      </c>
      <c r="B4356" t="s">
        <v>51</v>
      </c>
      <c r="C4356" t="s">
        <v>39</v>
      </c>
      <c r="D4356" t="s">
        <v>42</v>
      </c>
      <c r="E4356" s="103">
        <v>8.3291694049979111E-3</v>
      </c>
      <c r="F4356" s="103">
        <v>677948</v>
      </c>
      <c r="G4356" s="103">
        <v>4</v>
      </c>
      <c r="H4356" t="s">
        <v>1078</v>
      </c>
      <c r="I4356" s="103"/>
    </row>
    <row r="4357" spans="1:9" x14ac:dyDescent="0.35">
      <c r="A4357" t="s">
        <v>2261</v>
      </c>
      <c r="B4357" t="s">
        <v>51</v>
      </c>
      <c r="C4357" t="s">
        <v>39</v>
      </c>
      <c r="D4357" t="s">
        <v>1767</v>
      </c>
      <c r="E4357" s="103">
        <v>8.3291694049979111E-3</v>
      </c>
      <c r="F4357" s="103">
        <v>677948</v>
      </c>
      <c r="G4357" s="103">
        <v>4</v>
      </c>
      <c r="H4357" t="s">
        <v>1078</v>
      </c>
      <c r="I4357" s="103"/>
    </row>
    <row r="4358" spans="1:9" x14ac:dyDescent="0.35">
      <c r="A4358" t="s">
        <v>2262</v>
      </c>
      <c r="B4358" t="s">
        <v>51</v>
      </c>
      <c r="C4358" t="s">
        <v>39</v>
      </c>
      <c r="D4358" t="s">
        <v>1768</v>
      </c>
      <c r="E4358" s="103">
        <v>4.7583821150037654E-3</v>
      </c>
      <c r="F4358" s="103">
        <v>677948</v>
      </c>
      <c r="G4358" s="103">
        <v>4</v>
      </c>
      <c r="H4358" t="s">
        <v>1078</v>
      </c>
      <c r="I4358" s="103"/>
    </row>
    <row r="4359" spans="1:9" x14ac:dyDescent="0.35">
      <c r="A4359" t="s">
        <v>1333</v>
      </c>
      <c r="B4359" t="s">
        <v>51</v>
      </c>
      <c r="C4359" t="s">
        <v>39</v>
      </c>
      <c r="D4359" t="s">
        <v>340</v>
      </c>
      <c r="E4359" s="103">
        <v>8.1589335786487749E-3</v>
      </c>
      <c r="F4359" s="103">
        <v>677948</v>
      </c>
      <c r="G4359" s="103">
        <v>4</v>
      </c>
      <c r="H4359" t="s">
        <v>1078</v>
      </c>
      <c r="I4359" s="103"/>
    </row>
    <row r="4360" spans="1:9" x14ac:dyDescent="0.35">
      <c r="A4360" t="s">
        <v>1334</v>
      </c>
      <c r="B4360" t="s">
        <v>51</v>
      </c>
      <c r="C4360" t="s">
        <v>39</v>
      </c>
      <c r="D4360" t="s">
        <v>777</v>
      </c>
      <c r="E4360" s="103">
        <v>8.6376252404399521E-3</v>
      </c>
      <c r="F4360" s="103">
        <v>677948</v>
      </c>
      <c r="G4360" s="103">
        <v>4</v>
      </c>
      <c r="H4360" t="s">
        <v>1078</v>
      </c>
      <c r="I4360" s="103"/>
    </row>
    <row r="4361" spans="1:9" x14ac:dyDescent="0.35">
      <c r="A4361" t="s">
        <v>1335</v>
      </c>
      <c r="B4361" t="s">
        <v>51</v>
      </c>
      <c r="C4361" t="s">
        <v>39</v>
      </c>
      <c r="D4361" t="s">
        <v>776</v>
      </c>
      <c r="E4361" s="103">
        <v>2.1607861179267763E-2</v>
      </c>
      <c r="F4361" s="103">
        <v>677948</v>
      </c>
      <c r="G4361" s="103">
        <v>4</v>
      </c>
      <c r="H4361" t="s">
        <v>1078</v>
      </c>
      <c r="I4361" s="103"/>
    </row>
    <row r="4362" spans="1:9" x14ac:dyDescent="0.35">
      <c r="A4362" t="s">
        <v>2911</v>
      </c>
      <c r="B4362" t="s">
        <v>47</v>
      </c>
      <c r="C4362" t="s">
        <v>2588</v>
      </c>
      <c r="D4362" t="s">
        <v>54</v>
      </c>
      <c r="E4362" s="103">
        <v>125828</v>
      </c>
      <c r="F4362" s="103">
        <v>677948</v>
      </c>
      <c r="G4362" s="103">
        <v>4</v>
      </c>
      <c r="H4362" t="s">
        <v>54</v>
      </c>
      <c r="I4362" s="103"/>
    </row>
    <row r="4363" spans="1:9" x14ac:dyDescent="0.35">
      <c r="A4363" t="s">
        <v>2912</v>
      </c>
      <c r="B4363" t="s">
        <v>48</v>
      </c>
      <c r="C4363" t="s">
        <v>2588</v>
      </c>
      <c r="D4363" t="s">
        <v>54</v>
      </c>
      <c r="E4363" s="103">
        <v>564977740.56445313</v>
      </c>
      <c r="F4363" s="103">
        <v>677948</v>
      </c>
      <c r="G4363" s="103">
        <v>4</v>
      </c>
      <c r="H4363" t="s">
        <v>54</v>
      </c>
      <c r="I4363" s="103"/>
    </row>
    <row r="4364" spans="1:9" x14ac:dyDescent="0.35">
      <c r="A4364" t="s">
        <v>2913</v>
      </c>
      <c r="B4364" t="s">
        <v>49</v>
      </c>
      <c r="C4364" t="s">
        <v>2588</v>
      </c>
      <c r="D4364" t="s">
        <v>54</v>
      </c>
      <c r="E4364" s="103">
        <v>0.18560125555352328</v>
      </c>
      <c r="F4364" s="103">
        <v>677948</v>
      </c>
      <c r="G4364" s="103">
        <v>4</v>
      </c>
      <c r="H4364" t="s">
        <v>54</v>
      </c>
      <c r="I4364" s="103"/>
    </row>
    <row r="4365" spans="1:9" x14ac:dyDescent="0.35">
      <c r="A4365" t="s">
        <v>2914</v>
      </c>
      <c r="B4365" t="s">
        <v>50</v>
      </c>
      <c r="C4365" t="s">
        <v>2588</v>
      </c>
      <c r="D4365" t="s">
        <v>54</v>
      </c>
      <c r="E4365" s="103">
        <v>833.3644181625333</v>
      </c>
      <c r="F4365" s="103">
        <v>677948</v>
      </c>
      <c r="G4365" s="103">
        <v>4</v>
      </c>
      <c r="H4365" t="s">
        <v>54</v>
      </c>
      <c r="I4365" s="103"/>
    </row>
    <row r="4366" spans="1:9" x14ac:dyDescent="0.35">
      <c r="A4366" t="s">
        <v>2915</v>
      </c>
      <c r="B4366" t="s">
        <v>51</v>
      </c>
      <c r="C4366" t="s">
        <v>2588</v>
      </c>
      <c r="D4366" t="s">
        <v>40</v>
      </c>
      <c r="E4366" s="103">
        <v>7.5768902744309998E-3</v>
      </c>
      <c r="F4366" s="103">
        <v>677948</v>
      </c>
      <c r="G4366" s="103">
        <v>4</v>
      </c>
      <c r="H4366" t="s">
        <v>1078</v>
      </c>
      <c r="I4366" s="103"/>
    </row>
    <row r="4367" spans="1:9" x14ac:dyDescent="0.35">
      <c r="A4367" t="s">
        <v>6531</v>
      </c>
      <c r="B4367" t="s">
        <v>51</v>
      </c>
      <c r="C4367" t="s">
        <v>2588</v>
      </c>
      <c r="D4367" t="s">
        <v>5070</v>
      </c>
      <c r="E4367" s="103">
        <v>7.6457554199035726E-3</v>
      </c>
      <c r="F4367" s="103">
        <v>677948</v>
      </c>
      <c r="G4367" s="103">
        <v>4</v>
      </c>
      <c r="H4367" t="s">
        <v>1078</v>
      </c>
      <c r="I4367" s="103"/>
    </row>
    <row r="4368" spans="1:9" x14ac:dyDescent="0.35">
      <c r="A4368" t="s">
        <v>6532</v>
      </c>
      <c r="B4368" t="s">
        <v>51</v>
      </c>
      <c r="C4368" t="s">
        <v>2588</v>
      </c>
      <c r="D4368" t="s">
        <v>5071</v>
      </c>
      <c r="E4368" s="103">
        <v>7.5768902744309998E-3</v>
      </c>
      <c r="F4368" s="103">
        <v>677948</v>
      </c>
      <c r="G4368" s="103">
        <v>4</v>
      </c>
      <c r="H4368" t="s">
        <v>1078</v>
      </c>
      <c r="I4368" s="103"/>
    </row>
    <row r="4369" spans="1:9" x14ac:dyDescent="0.35">
      <c r="A4369" t="s">
        <v>6533</v>
      </c>
      <c r="B4369" t="s">
        <v>51</v>
      </c>
      <c r="C4369" t="s">
        <v>2588</v>
      </c>
      <c r="D4369" t="s">
        <v>5072</v>
      </c>
      <c r="E4369" s="103">
        <v>7.644315335317611E-3</v>
      </c>
      <c r="F4369" s="103">
        <v>677948</v>
      </c>
      <c r="G4369" s="103">
        <v>4</v>
      </c>
      <c r="H4369" t="s">
        <v>1078</v>
      </c>
      <c r="I4369" s="103"/>
    </row>
    <row r="4370" spans="1:9" x14ac:dyDescent="0.35">
      <c r="A4370" t="s">
        <v>2916</v>
      </c>
      <c r="B4370" t="s">
        <v>51</v>
      </c>
      <c r="C4370" t="s">
        <v>2588</v>
      </c>
      <c r="D4370" t="s">
        <v>42</v>
      </c>
      <c r="E4370" s="103">
        <v>7.4805084736720186E-3</v>
      </c>
      <c r="F4370" s="103">
        <v>677948</v>
      </c>
      <c r="G4370" s="103">
        <v>4</v>
      </c>
      <c r="H4370" t="s">
        <v>1078</v>
      </c>
      <c r="I4370" s="103"/>
    </row>
    <row r="4371" spans="1:9" x14ac:dyDescent="0.35">
      <c r="A4371" t="s">
        <v>2917</v>
      </c>
      <c r="B4371" t="s">
        <v>51</v>
      </c>
      <c r="C4371" t="s">
        <v>2588</v>
      </c>
      <c r="D4371" t="s">
        <v>1767</v>
      </c>
      <c r="E4371" s="103">
        <v>7.3844830436897149E-3</v>
      </c>
      <c r="F4371" s="103">
        <v>677948</v>
      </c>
      <c r="G4371" s="103">
        <v>4</v>
      </c>
      <c r="H4371" t="s">
        <v>1078</v>
      </c>
      <c r="I4371" s="103"/>
    </row>
    <row r="4372" spans="1:9" x14ac:dyDescent="0.35">
      <c r="A4372" t="s">
        <v>2918</v>
      </c>
      <c r="B4372" t="s">
        <v>51</v>
      </c>
      <c r="C4372" t="s">
        <v>2588</v>
      </c>
      <c r="D4372" t="s">
        <v>1768</v>
      </c>
      <c r="E4372" s="103">
        <v>3.7780518832176589E-3</v>
      </c>
      <c r="F4372" s="103">
        <v>677948</v>
      </c>
      <c r="G4372" s="103">
        <v>4</v>
      </c>
      <c r="H4372" t="s">
        <v>1078</v>
      </c>
      <c r="I4372" s="103"/>
    </row>
    <row r="4373" spans="1:9" x14ac:dyDescent="0.35">
      <c r="A4373" t="s">
        <v>2919</v>
      </c>
      <c r="B4373" t="s">
        <v>51</v>
      </c>
      <c r="C4373" t="s">
        <v>2588</v>
      </c>
      <c r="D4373" t="s">
        <v>340</v>
      </c>
      <c r="E4373" s="103">
        <v>7.2752311780915555E-3</v>
      </c>
      <c r="F4373" s="103">
        <v>677948</v>
      </c>
      <c r="G4373" s="103">
        <v>4</v>
      </c>
      <c r="H4373" t="s">
        <v>1078</v>
      </c>
      <c r="I4373" s="103"/>
    </row>
    <row r="4374" spans="1:9" x14ac:dyDescent="0.35">
      <c r="A4374" t="s">
        <v>2920</v>
      </c>
      <c r="B4374" t="s">
        <v>51</v>
      </c>
      <c r="C4374" t="s">
        <v>2588</v>
      </c>
      <c r="D4374" t="s">
        <v>777</v>
      </c>
      <c r="E4374" s="103">
        <v>8.88287190009702E-3</v>
      </c>
      <c r="F4374" s="103">
        <v>677948</v>
      </c>
      <c r="G4374" s="103">
        <v>4</v>
      </c>
      <c r="H4374" t="s">
        <v>1078</v>
      </c>
      <c r="I4374" s="103"/>
    </row>
    <row r="4375" spans="1:9" x14ac:dyDescent="0.35">
      <c r="A4375" t="s">
        <v>2921</v>
      </c>
      <c r="B4375" t="s">
        <v>51</v>
      </c>
      <c r="C4375" t="s">
        <v>2588</v>
      </c>
      <c r="D4375" t="s">
        <v>776</v>
      </c>
      <c r="E4375" s="103">
        <v>2.019131345632439E-2</v>
      </c>
      <c r="F4375" s="103">
        <v>677948</v>
      </c>
      <c r="G4375" s="103">
        <v>4</v>
      </c>
      <c r="H4375" t="s">
        <v>1078</v>
      </c>
      <c r="I4375" s="103"/>
    </row>
    <row r="4376" spans="1:9" x14ac:dyDescent="0.35">
      <c r="A4376" t="s">
        <v>2922</v>
      </c>
      <c r="B4376" t="s">
        <v>47</v>
      </c>
      <c r="C4376" t="s">
        <v>2589</v>
      </c>
      <c r="D4376" t="s">
        <v>54</v>
      </c>
      <c r="E4376" s="103">
        <v>198617</v>
      </c>
      <c r="F4376" s="103">
        <v>677948</v>
      </c>
      <c r="G4376" s="103">
        <v>4</v>
      </c>
      <c r="H4376" t="s">
        <v>54</v>
      </c>
      <c r="I4376" s="103"/>
    </row>
    <row r="4377" spans="1:9" x14ac:dyDescent="0.35">
      <c r="A4377" t="s">
        <v>2923</v>
      </c>
      <c r="B4377" t="s">
        <v>48</v>
      </c>
      <c r="C4377" t="s">
        <v>2589</v>
      </c>
      <c r="D4377" t="s">
        <v>54</v>
      </c>
      <c r="E4377" s="103">
        <v>2390564400</v>
      </c>
      <c r="F4377" s="103">
        <v>677948</v>
      </c>
      <c r="G4377" s="103">
        <v>4</v>
      </c>
      <c r="H4377" t="s">
        <v>54</v>
      </c>
      <c r="I4377" s="103"/>
    </row>
    <row r="4378" spans="1:9" x14ac:dyDescent="0.35">
      <c r="A4378" t="s">
        <v>2924</v>
      </c>
      <c r="B4378" t="s">
        <v>49</v>
      </c>
      <c r="C4378" t="s">
        <v>2589</v>
      </c>
      <c r="D4378" t="s">
        <v>54</v>
      </c>
      <c r="E4378" s="103">
        <v>0.29296789724285638</v>
      </c>
      <c r="F4378" s="103">
        <v>677948</v>
      </c>
      <c r="G4378" s="103">
        <v>4</v>
      </c>
      <c r="H4378" t="s">
        <v>54</v>
      </c>
      <c r="I4378" s="103"/>
    </row>
    <row r="4379" spans="1:9" x14ac:dyDescent="0.35">
      <c r="A4379" t="s">
        <v>2925</v>
      </c>
      <c r="B4379" t="s">
        <v>50</v>
      </c>
      <c r="C4379" t="s">
        <v>2589</v>
      </c>
      <c r="D4379" t="s">
        <v>54</v>
      </c>
      <c r="E4379" s="103">
        <v>3526.176638916259</v>
      </c>
      <c r="F4379" s="103">
        <v>677948</v>
      </c>
      <c r="G4379" s="103">
        <v>4</v>
      </c>
      <c r="H4379" t="s">
        <v>54</v>
      </c>
      <c r="I4379" s="103"/>
    </row>
    <row r="4380" spans="1:9" x14ac:dyDescent="0.35">
      <c r="A4380" t="s">
        <v>2926</v>
      </c>
      <c r="B4380" t="s">
        <v>51</v>
      </c>
      <c r="C4380" t="s">
        <v>2589</v>
      </c>
      <c r="D4380" t="s">
        <v>40</v>
      </c>
      <c r="E4380" s="103">
        <v>2.0138553836344743E-2</v>
      </c>
      <c r="F4380" s="103">
        <v>677948</v>
      </c>
      <c r="G4380" s="103">
        <v>4</v>
      </c>
      <c r="H4380" t="s">
        <v>1078</v>
      </c>
      <c r="I4380" s="103"/>
    </row>
    <row r="4381" spans="1:9" x14ac:dyDescent="0.35">
      <c r="A4381" t="s">
        <v>6534</v>
      </c>
      <c r="B4381" t="s">
        <v>51</v>
      </c>
      <c r="C4381" t="s">
        <v>2589</v>
      </c>
      <c r="D4381" t="s">
        <v>5070</v>
      </c>
      <c r="E4381" s="103">
        <v>2.0395464959448644E-2</v>
      </c>
      <c r="F4381" s="103">
        <v>677948</v>
      </c>
      <c r="G4381" s="103">
        <v>4</v>
      </c>
      <c r="H4381" t="s">
        <v>1078</v>
      </c>
      <c r="I4381" s="103"/>
    </row>
    <row r="4382" spans="1:9" x14ac:dyDescent="0.35">
      <c r="A4382" t="s">
        <v>6535</v>
      </c>
      <c r="B4382" t="s">
        <v>51</v>
      </c>
      <c r="C4382" t="s">
        <v>2589</v>
      </c>
      <c r="D4382" t="s">
        <v>5071</v>
      </c>
      <c r="E4382" s="103">
        <v>2.0138553836344743E-2</v>
      </c>
      <c r="F4382" s="103">
        <v>677948</v>
      </c>
      <c r="G4382" s="103">
        <v>4</v>
      </c>
      <c r="H4382" t="s">
        <v>1078</v>
      </c>
      <c r="I4382" s="103"/>
    </row>
    <row r="4383" spans="1:9" x14ac:dyDescent="0.35">
      <c r="A4383" t="s">
        <v>6536</v>
      </c>
      <c r="B4383" t="s">
        <v>51</v>
      </c>
      <c r="C4383" t="s">
        <v>2589</v>
      </c>
      <c r="D4383" t="s">
        <v>5072</v>
      </c>
      <c r="E4383" s="103">
        <v>2.0392089510713581E-2</v>
      </c>
      <c r="F4383" s="103">
        <v>677948</v>
      </c>
      <c r="G4383" s="103">
        <v>4</v>
      </c>
      <c r="H4383" t="s">
        <v>1078</v>
      </c>
      <c r="I4383" s="103"/>
    </row>
    <row r="4384" spans="1:9" x14ac:dyDescent="0.35">
      <c r="A4384" t="s">
        <v>2927</v>
      </c>
      <c r="B4384" t="s">
        <v>51</v>
      </c>
      <c r="C4384" t="s">
        <v>2589</v>
      </c>
      <c r="D4384" t="s">
        <v>42</v>
      </c>
      <c r="E4384" s="103">
        <v>1.9922985457749412E-2</v>
      </c>
      <c r="F4384" s="103">
        <v>677948</v>
      </c>
      <c r="G4384" s="103">
        <v>4</v>
      </c>
      <c r="H4384" t="s">
        <v>1078</v>
      </c>
      <c r="I4384" s="103"/>
    </row>
    <row r="4385" spans="1:9" x14ac:dyDescent="0.35">
      <c r="A4385" t="s">
        <v>2928</v>
      </c>
      <c r="B4385" t="s">
        <v>51</v>
      </c>
      <c r="C4385" t="s">
        <v>2589</v>
      </c>
      <c r="D4385" t="s">
        <v>1767</v>
      </c>
      <c r="E4385" s="103">
        <v>1.9388123060447467E-2</v>
      </c>
      <c r="F4385" s="103">
        <v>677948</v>
      </c>
      <c r="G4385" s="103">
        <v>4</v>
      </c>
      <c r="H4385" t="s">
        <v>1078</v>
      </c>
      <c r="I4385" s="103"/>
    </row>
    <row r="4386" spans="1:9" x14ac:dyDescent="0.35">
      <c r="A4386" t="s">
        <v>2929</v>
      </c>
      <c r="B4386" t="s">
        <v>51</v>
      </c>
      <c r="C4386" t="s">
        <v>2589</v>
      </c>
      <c r="D4386" t="s">
        <v>1768</v>
      </c>
      <c r="E4386" s="103">
        <v>7.8869525253120725E-3</v>
      </c>
      <c r="F4386" s="103">
        <v>677948</v>
      </c>
      <c r="G4386" s="103">
        <v>4</v>
      </c>
      <c r="H4386" t="s">
        <v>1078</v>
      </c>
      <c r="I4386" s="103"/>
    </row>
    <row r="4387" spans="1:9" x14ac:dyDescent="0.35">
      <c r="A4387" t="s">
        <v>2930</v>
      </c>
      <c r="B4387" t="s">
        <v>51</v>
      </c>
      <c r="C4387" t="s">
        <v>2589</v>
      </c>
      <c r="D4387" t="s">
        <v>340</v>
      </c>
      <c r="E4387" s="103">
        <v>1.9900183181317307E-2</v>
      </c>
      <c r="F4387" s="103">
        <v>677948</v>
      </c>
      <c r="G4387" s="103">
        <v>4</v>
      </c>
      <c r="H4387" t="s">
        <v>1078</v>
      </c>
      <c r="I4387" s="103"/>
    </row>
    <row r="4388" spans="1:9" x14ac:dyDescent="0.35">
      <c r="A4388" t="s">
        <v>2931</v>
      </c>
      <c r="B4388" t="s">
        <v>51</v>
      </c>
      <c r="C4388" t="s">
        <v>2589</v>
      </c>
      <c r="D4388" t="s">
        <v>777</v>
      </c>
      <c r="E4388" s="103">
        <v>1.9088951015706557E-2</v>
      </c>
      <c r="F4388" s="103">
        <v>677948</v>
      </c>
      <c r="G4388" s="103">
        <v>4</v>
      </c>
      <c r="H4388" t="s">
        <v>1078</v>
      </c>
      <c r="I4388" s="103"/>
    </row>
    <row r="4389" spans="1:9" x14ac:dyDescent="0.35">
      <c r="A4389" t="s">
        <v>2932</v>
      </c>
      <c r="B4389" t="s">
        <v>51</v>
      </c>
      <c r="C4389" t="s">
        <v>2589</v>
      </c>
      <c r="D4389" t="s">
        <v>776</v>
      </c>
      <c r="E4389" s="103">
        <v>5.1198115149605927E-2</v>
      </c>
      <c r="F4389" s="103">
        <v>677948</v>
      </c>
      <c r="G4389" s="103">
        <v>4</v>
      </c>
      <c r="H4389" t="s">
        <v>1078</v>
      </c>
      <c r="I4389" s="103"/>
    </row>
    <row r="4390" spans="1:9" x14ac:dyDescent="0.35">
      <c r="A4390" t="s">
        <v>2900</v>
      </c>
      <c r="B4390" t="s">
        <v>47</v>
      </c>
      <c r="C4390" t="s">
        <v>2590</v>
      </c>
      <c r="D4390" t="s">
        <v>54</v>
      </c>
      <c r="E4390" s="103">
        <v>3217</v>
      </c>
      <c r="F4390" s="103">
        <v>677948</v>
      </c>
      <c r="G4390" s="103">
        <v>4</v>
      </c>
      <c r="H4390" t="s">
        <v>54</v>
      </c>
      <c r="I4390" s="103"/>
    </row>
    <row r="4391" spans="1:9" x14ac:dyDescent="0.35">
      <c r="A4391" t="s">
        <v>2901</v>
      </c>
      <c r="B4391" t="s">
        <v>48</v>
      </c>
      <c r="C4391" t="s">
        <v>2590</v>
      </c>
      <c r="D4391" t="s">
        <v>54</v>
      </c>
      <c r="E4391" s="103">
        <v>42379991</v>
      </c>
      <c r="F4391" s="103">
        <v>677948</v>
      </c>
      <c r="G4391" s="103">
        <v>4</v>
      </c>
      <c r="H4391" t="s">
        <v>54</v>
      </c>
      <c r="I4391" s="103"/>
    </row>
    <row r="4392" spans="1:9" x14ac:dyDescent="0.35">
      <c r="A4392" t="s">
        <v>2902</v>
      </c>
      <c r="B4392" t="s">
        <v>49</v>
      </c>
      <c r="C4392" t="s">
        <v>2590</v>
      </c>
      <c r="D4392" t="s">
        <v>54</v>
      </c>
      <c r="E4392" s="103">
        <v>4.7452016968853065E-3</v>
      </c>
      <c r="F4392" s="103">
        <v>677948</v>
      </c>
      <c r="G4392" s="103">
        <v>4</v>
      </c>
      <c r="H4392" t="s">
        <v>54</v>
      </c>
      <c r="I4392" s="103"/>
    </row>
    <row r="4393" spans="1:9" x14ac:dyDescent="0.35">
      <c r="A4393" t="s">
        <v>2903</v>
      </c>
      <c r="B4393" t="s">
        <v>50</v>
      </c>
      <c r="C4393" t="s">
        <v>2590</v>
      </c>
      <c r="D4393" t="s">
        <v>54</v>
      </c>
      <c r="E4393" s="103">
        <v>62.512155799559849</v>
      </c>
      <c r="F4393" s="103">
        <v>677948</v>
      </c>
      <c r="G4393" s="103">
        <v>4</v>
      </c>
      <c r="H4393" t="s">
        <v>54</v>
      </c>
      <c r="I4393" s="103"/>
    </row>
    <row r="4394" spans="1:9" x14ac:dyDescent="0.35">
      <c r="A4394" t="s">
        <v>2904</v>
      </c>
      <c r="B4394" t="s">
        <v>51</v>
      </c>
      <c r="C4394" t="s">
        <v>2590</v>
      </c>
      <c r="D4394" t="s">
        <v>40</v>
      </c>
      <c r="E4394" s="103">
        <v>2.3114291220744161E-2</v>
      </c>
      <c r="F4394" s="103">
        <v>677948</v>
      </c>
      <c r="G4394" s="103">
        <v>4</v>
      </c>
      <c r="H4394" t="s">
        <v>1078</v>
      </c>
      <c r="I4394" s="103"/>
    </row>
    <row r="4395" spans="1:9" x14ac:dyDescent="0.35">
      <c r="A4395" t="s">
        <v>6537</v>
      </c>
      <c r="B4395" t="s">
        <v>51</v>
      </c>
      <c r="C4395" t="s">
        <v>2590</v>
      </c>
      <c r="D4395" t="s">
        <v>5070</v>
      </c>
      <c r="E4395" s="103">
        <v>2.3114291220744161E-2</v>
      </c>
      <c r="F4395" s="103">
        <v>677948</v>
      </c>
      <c r="G4395" s="103">
        <v>4</v>
      </c>
      <c r="H4395" t="s">
        <v>1078</v>
      </c>
      <c r="I4395" s="103"/>
    </row>
    <row r="4396" spans="1:9" x14ac:dyDescent="0.35">
      <c r="A4396" t="s">
        <v>6538</v>
      </c>
      <c r="B4396" t="s">
        <v>51</v>
      </c>
      <c r="C4396" t="s">
        <v>2590</v>
      </c>
      <c r="D4396" t="s">
        <v>5071</v>
      </c>
      <c r="E4396" s="103">
        <v>2.3114291220744161E-2</v>
      </c>
      <c r="F4396" s="103">
        <v>677948</v>
      </c>
      <c r="G4396" s="103">
        <v>4</v>
      </c>
      <c r="H4396" t="s">
        <v>1078</v>
      </c>
      <c r="I4396" s="103"/>
    </row>
    <row r="4397" spans="1:9" x14ac:dyDescent="0.35">
      <c r="A4397" t="s">
        <v>6539</v>
      </c>
      <c r="B4397" t="s">
        <v>51</v>
      </c>
      <c r="C4397" t="s">
        <v>2590</v>
      </c>
      <c r="D4397" t="s">
        <v>5072</v>
      </c>
      <c r="E4397" s="103">
        <v>2.3114291220744161E-2</v>
      </c>
      <c r="F4397" s="103">
        <v>677948</v>
      </c>
      <c r="G4397" s="103">
        <v>4</v>
      </c>
      <c r="H4397" t="s">
        <v>1078</v>
      </c>
      <c r="I4397" s="103"/>
    </row>
    <row r="4398" spans="1:9" x14ac:dyDescent="0.35">
      <c r="A4398" t="s">
        <v>2905</v>
      </c>
      <c r="B4398" t="s">
        <v>51</v>
      </c>
      <c r="C4398" t="s">
        <v>2590</v>
      </c>
      <c r="D4398" t="s">
        <v>42</v>
      </c>
      <c r="E4398" s="103">
        <v>2.2303294964937874E-2</v>
      </c>
      <c r="F4398" s="103">
        <v>677948</v>
      </c>
      <c r="G4398" s="103">
        <v>4</v>
      </c>
      <c r="H4398" t="s">
        <v>1078</v>
      </c>
      <c r="I4398" s="103"/>
    </row>
    <row r="4399" spans="1:9" x14ac:dyDescent="0.35">
      <c r="A4399" t="s">
        <v>2906</v>
      </c>
      <c r="B4399" t="s">
        <v>51</v>
      </c>
      <c r="C4399" t="s">
        <v>2590</v>
      </c>
      <c r="D4399" t="s">
        <v>1767</v>
      </c>
      <c r="E4399" s="103">
        <v>2.1717682033343833E-2</v>
      </c>
      <c r="F4399" s="103">
        <v>677948</v>
      </c>
      <c r="G4399" s="103">
        <v>4</v>
      </c>
      <c r="H4399" t="s">
        <v>1078</v>
      </c>
      <c r="I4399" s="103"/>
    </row>
    <row r="4400" spans="1:9" x14ac:dyDescent="0.35">
      <c r="A4400" t="s">
        <v>2907</v>
      </c>
      <c r="B4400" t="s">
        <v>51</v>
      </c>
      <c r="C4400" t="s">
        <v>2590</v>
      </c>
      <c r="D4400" t="s">
        <v>1768</v>
      </c>
      <c r="E4400" s="103">
        <v>6.7835940485950642E-3</v>
      </c>
      <c r="F4400" s="103">
        <v>677948</v>
      </c>
      <c r="G4400" s="103">
        <v>4</v>
      </c>
      <c r="H4400" t="s">
        <v>1078</v>
      </c>
      <c r="I4400" s="103"/>
    </row>
    <row r="4401" spans="1:9" x14ac:dyDescent="0.35">
      <c r="A4401" t="s">
        <v>2908</v>
      </c>
      <c r="B4401" t="s">
        <v>51</v>
      </c>
      <c r="C4401" t="s">
        <v>2590</v>
      </c>
      <c r="D4401" t="s">
        <v>340</v>
      </c>
      <c r="E4401" s="103">
        <v>2.3005180204635097E-2</v>
      </c>
      <c r="F4401" s="103">
        <v>677948</v>
      </c>
      <c r="G4401" s="103">
        <v>4</v>
      </c>
      <c r="H4401" t="s">
        <v>1078</v>
      </c>
      <c r="I4401" s="103"/>
    </row>
    <row r="4402" spans="1:9" x14ac:dyDescent="0.35">
      <c r="A4402" t="s">
        <v>2909</v>
      </c>
      <c r="B4402" t="s">
        <v>51</v>
      </c>
      <c r="C4402" t="s">
        <v>2590</v>
      </c>
      <c r="D4402" t="s">
        <v>777</v>
      </c>
      <c r="E4402" s="103">
        <v>2.404603373535508E-2</v>
      </c>
      <c r="F4402" s="103">
        <v>677948</v>
      </c>
      <c r="G4402" s="103">
        <v>4</v>
      </c>
      <c r="H4402" t="s">
        <v>1078</v>
      </c>
      <c r="I4402" s="103"/>
    </row>
    <row r="4403" spans="1:9" x14ac:dyDescent="0.35">
      <c r="A4403" t="s">
        <v>2910</v>
      </c>
      <c r="B4403" t="s">
        <v>51</v>
      </c>
      <c r="C4403" t="s">
        <v>2590</v>
      </c>
      <c r="D4403" t="s">
        <v>776</v>
      </c>
      <c r="E4403" s="103">
        <v>5.7991365210395253E-2</v>
      </c>
      <c r="F4403" s="103">
        <v>677948</v>
      </c>
      <c r="G4403" s="103">
        <v>4</v>
      </c>
      <c r="H4403" t="s">
        <v>1078</v>
      </c>
      <c r="I4403" s="103"/>
    </row>
    <row r="4404" spans="1:9" x14ac:dyDescent="0.35">
      <c r="A4404" t="s">
        <v>3841</v>
      </c>
      <c r="B4404" t="s">
        <v>47</v>
      </c>
      <c r="C4404" t="s">
        <v>3119</v>
      </c>
      <c r="D4404" t="s">
        <v>54</v>
      </c>
      <c r="E4404" s="103">
        <v>1806</v>
      </c>
      <c r="F4404" s="103">
        <v>677948</v>
      </c>
      <c r="G4404" s="103">
        <v>4</v>
      </c>
      <c r="H4404" t="s">
        <v>54</v>
      </c>
      <c r="I4404" s="103"/>
    </row>
    <row r="4405" spans="1:9" x14ac:dyDescent="0.35">
      <c r="A4405" t="s">
        <v>3842</v>
      </c>
      <c r="B4405" t="s">
        <v>48</v>
      </c>
      <c r="C4405" t="s">
        <v>3119</v>
      </c>
      <c r="D4405" t="s">
        <v>54</v>
      </c>
      <c r="E4405" s="103">
        <v>301000009.40625</v>
      </c>
      <c r="F4405" s="103">
        <v>677948</v>
      </c>
      <c r="G4405" s="103">
        <v>4</v>
      </c>
      <c r="H4405" t="s">
        <v>54</v>
      </c>
      <c r="I4405" s="103"/>
    </row>
    <row r="4406" spans="1:9" x14ac:dyDescent="0.35">
      <c r="A4406" t="s">
        <v>3843</v>
      </c>
      <c r="B4406" t="s">
        <v>49</v>
      </c>
      <c r="C4406" t="s">
        <v>3119</v>
      </c>
      <c r="D4406" t="s">
        <v>54</v>
      </c>
      <c r="E4406" s="103">
        <v>2.6639211266940828E-3</v>
      </c>
      <c r="F4406" s="103">
        <v>677948</v>
      </c>
      <c r="G4406" s="103">
        <v>4</v>
      </c>
      <c r="H4406" t="s">
        <v>54</v>
      </c>
      <c r="I4406" s="103"/>
    </row>
    <row r="4407" spans="1:9" x14ac:dyDescent="0.35">
      <c r="A4407" t="s">
        <v>3844</v>
      </c>
      <c r="B4407" t="s">
        <v>50</v>
      </c>
      <c r="C4407" t="s">
        <v>3119</v>
      </c>
      <c r="D4407" t="s">
        <v>54</v>
      </c>
      <c r="E4407" s="103">
        <v>443.98686832360301</v>
      </c>
      <c r="F4407" s="103">
        <v>677948</v>
      </c>
      <c r="G4407" s="103">
        <v>4</v>
      </c>
      <c r="H4407" t="s">
        <v>54</v>
      </c>
      <c r="I4407" s="103"/>
    </row>
    <row r="4408" spans="1:9" x14ac:dyDescent="0.35">
      <c r="A4408" t="s">
        <v>3845</v>
      </c>
      <c r="B4408" t="s">
        <v>51</v>
      </c>
      <c r="C4408" t="s">
        <v>3119</v>
      </c>
      <c r="D4408" t="s">
        <v>40</v>
      </c>
      <c r="E4408" s="103">
        <v>0.31250000976562498</v>
      </c>
      <c r="F4408" s="103">
        <v>677948</v>
      </c>
      <c r="G4408" s="103">
        <v>4</v>
      </c>
      <c r="H4408" t="s">
        <v>1078</v>
      </c>
      <c r="I4408" s="103"/>
    </row>
    <row r="4409" spans="1:9" x14ac:dyDescent="0.35">
      <c r="A4409" t="s">
        <v>6540</v>
      </c>
      <c r="B4409" t="s">
        <v>51</v>
      </c>
      <c r="C4409" t="s">
        <v>3119</v>
      </c>
      <c r="D4409" t="s">
        <v>5070</v>
      </c>
      <c r="E4409" s="103">
        <v>0.31250000976562498</v>
      </c>
      <c r="F4409" s="103">
        <v>677948</v>
      </c>
      <c r="G4409" s="103">
        <v>4</v>
      </c>
      <c r="H4409" t="s">
        <v>1078</v>
      </c>
      <c r="I4409" s="103"/>
    </row>
    <row r="4410" spans="1:9" x14ac:dyDescent="0.35">
      <c r="A4410" t="s">
        <v>6541</v>
      </c>
      <c r="B4410" t="s">
        <v>51</v>
      </c>
      <c r="C4410" t="s">
        <v>3119</v>
      </c>
      <c r="D4410" t="s">
        <v>5071</v>
      </c>
      <c r="E4410" s="103">
        <v>0.31250000976562498</v>
      </c>
      <c r="F4410" s="103">
        <v>677948</v>
      </c>
      <c r="G4410" s="103">
        <v>4</v>
      </c>
      <c r="H4410" t="s">
        <v>1078</v>
      </c>
      <c r="I4410" s="103"/>
    </row>
    <row r="4411" spans="1:9" x14ac:dyDescent="0.35">
      <c r="A4411" t="s">
        <v>6542</v>
      </c>
      <c r="B4411" t="s">
        <v>51</v>
      </c>
      <c r="C4411" t="s">
        <v>3119</v>
      </c>
      <c r="D4411" t="s">
        <v>5072</v>
      </c>
      <c r="E4411" s="103">
        <v>0.31250000976562498</v>
      </c>
      <c r="F4411" s="103">
        <v>677948</v>
      </c>
      <c r="G4411" s="103">
        <v>4</v>
      </c>
      <c r="H4411" t="s">
        <v>1078</v>
      </c>
      <c r="I4411" s="103"/>
    </row>
    <row r="4412" spans="1:9" x14ac:dyDescent="0.35">
      <c r="A4412" t="s">
        <v>3846</v>
      </c>
      <c r="B4412" t="s">
        <v>51</v>
      </c>
      <c r="C4412" t="s">
        <v>3119</v>
      </c>
      <c r="D4412" t="s">
        <v>42</v>
      </c>
      <c r="E4412" s="103">
        <v>0.2333650547612221</v>
      </c>
      <c r="F4412" s="103">
        <v>677948</v>
      </c>
      <c r="G4412" s="103">
        <v>4</v>
      </c>
      <c r="H4412" t="s">
        <v>1078</v>
      </c>
      <c r="I4412" s="103"/>
    </row>
    <row r="4413" spans="1:9" x14ac:dyDescent="0.35">
      <c r="A4413" t="s">
        <v>3847</v>
      </c>
      <c r="B4413" t="s">
        <v>51</v>
      </c>
      <c r="C4413" t="s">
        <v>3119</v>
      </c>
      <c r="D4413" t="s">
        <v>1767</v>
      </c>
      <c r="E4413" s="103">
        <v>0.2333650547612221</v>
      </c>
      <c r="F4413" s="103">
        <v>677948</v>
      </c>
      <c r="G4413" s="103">
        <v>4</v>
      </c>
      <c r="H4413" t="s">
        <v>1078</v>
      </c>
      <c r="I4413" s="103"/>
    </row>
    <row r="4414" spans="1:9" x14ac:dyDescent="0.35">
      <c r="A4414" t="s">
        <v>3848</v>
      </c>
      <c r="B4414" t="s">
        <v>51</v>
      </c>
      <c r="C4414" t="s">
        <v>3119</v>
      </c>
      <c r="D4414" t="s">
        <v>1768</v>
      </c>
      <c r="E4414" s="103">
        <v>6.3505114923020689E-2</v>
      </c>
      <c r="F4414" s="103">
        <v>677948</v>
      </c>
      <c r="G4414" s="103">
        <v>4</v>
      </c>
      <c r="H4414" t="s">
        <v>1078</v>
      </c>
      <c r="I4414" s="103"/>
    </row>
    <row r="4415" spans="1:9" x14ac:dyDescent="0.35">
      <c r="A4415" t="s">
        <v>3849</v>
      </c>
      <c r="B4415" t="s">
        <v>51</v>
      </c>
      <c r="C4415" t="s">
        <v>3119</v>
      </c>
      <c r="D4415" t="s">
        <v>340</v>
      </c>
      <c r="E4415" s="103">
        <v>0.30871411352899419</v>
      </c>
      <c r="F4415" s="103">
        <v>677948</v>
      </c>
      <c r="G4415" s="103">
        <v>4</v>
      </c>
      <c r="H4415" t="s">
        <v>1078</v>
      </c>
      <c r="I4415" s="103"/>
    </row>
    <row r="4416" spans="1:9" x14ac:dyDescent="0.35">
      <c r="A4416" t="s">
        <v>3850</v>
      </c>
      <c r="B4416" t="s">
        <v>51</v>
      </c>
      <c r="C4416" t="s">
        <v>3119</v>
      </c>
      <c r="D4416" t="s">
        <v>777</v>
      </c>
      <c r="E4416" s="103">
        <v>0.26433020743048052</v>
      </c>
      <c r="F4416" s="103">
        <v>677948</v>
      </c>
      <c r="G4416" s="103">
        <v>4</v>
      </c>
      <c r="H4416" t="s">
        <v>1078</v>
      </c>
      <c r="I4416" s="103"/>
    </row>
    <row r="4417" spans="1:9" x14ac:dyDescent="0.35">
      <c r="A4417" t="s">
        <v>3851</v>
      </c>
      <c r="B4417" t="s">
        <v>51</v>
      </c>
      <c r="C4417" t="s">
        <v>3119</v>
      </c>
      <c r="D4417" t="s">
        <v>776</v>
      </c>
      <c r="E4417" s="103">
        <v>0.7089550592072722</v>
      </c>
      <c r="F4417" s="103">
        <v>677948</v>
      </c>
      <c r="G4417" s="103">
        <v>4</v>
      </c>
      <c r="H4417" t="s">
        <v>1078</v>
      </c>
      <c r="I4417" s="103"/>
    </row>
    <row r="4418" spans="1:9" x14ac:dyDescent="0.35">
      <c r="A4418" t="s">
        <v>3852</v>
      </c>
      <c r="B4418" t="s">
        <v>47</v>
      </c>
      <c r="C4418" t="s">
        <v>3104</v>
      </c>
      <c r="D4418" t="s">
        <v>54</v>
      </c>
      <c r="E4418" s="103">
        <v>105492</v>
      </c>
      <c r="F4418" s="103">
        <v>677948</v>
      </c>
      <c r="G4418" s="103">
        <v>4</v>
      </c>
      <c r="H4418" t="s">
        <v>54</v>
      </c>
      <c r="I4418" s="103"/>
    </row>
    <row r="4419" spans="1:9" x14ac:dyDescent="0.35">
      <c r="A4419" t="s">
        <v>3853</v>
      </c>
      <c r="B4419" t="s">
        <v>48</v>
      </c>
      <c r="C4419" t="s">
        <v>3104</v>
      </c>
      <c r="D4419" t="s">
        <v>54</v>
      </c>
      <c r="E4419" s="103">
        <v>22528533948.171875</v>
      </c>
      <c r="F4419" s="103">
        <v>677948</v>
      </c>
      <c r="G4419" s="103">
        <v>4</v>
      </c>
      <c r="H4419" t="s">
        <v>54</v>
      </c>
      <c r="I4419" s="103"/>
    </row>
    <row r="4420" spans="1:9" x14ac:dyDescent="0.35">
      <c r="A4420" t="s">
        <v>3854</v>
      </c>
      <c r="B4420" t="s">
        <v>49</v>
      </c>
      <c r="C4420" t="s">
        <v>3104</v>
      </c>
      <c r="D4420" t="s">
        <v>54</v>
      </c>
      <c r="E4420" s="103">
        <v>0.15560485464961915</v>
      </c>
      <c r="F4420" s="103">
        <v>677948</v>
      </c>
      <c r="G4420" s="103">
        <v>4</v>
      </c>
      <c r="H4420" t="s">
        <v>54</v>
      </c>
      <c r="I4420" s="103"/>
    </row>
    <row r="4421" spans="1:9" x14ac:dyDescent="0.35">
      <c r="A4421" t="s">
        <v>3855</v>
      </c>
      <c r="B4421" t="s">
        <v>50</v>
      </c>
      <c r="C4421" t="s">
        <v>3104</v>
      </c>
      <c r="D4421" t="s">
        <v>54</v>
      </c>
      <c r="E4421" s="103">
        <v>33230.474827231403</v>
      </c>
      <c r="F4421" s="103">
        <v>677948</v>
      </c>
      <c r="G4421" s="103">
        <v>4</v>
      </c>
      <c r="H4421" t="s">
        <v>54</v>
      </c>
      <c r="I4421" s="103"/>
    </row>
    <row r="4422" spans="1:9" x14ac:dyDescent="0.35">
      <c r="A4422" t="s">
        <v>3856</v>
      </c>
      <c r="B4422" t="s">
        <v>51</v>
      </c>
      <c r="C4422" t="s">
        <v>3104</v>
      </c>
      <c r="D4422" t="s">
        <v>40</v>
      </c>
      <c r="E4422" s="103">
        <v>0.3615427657076038</v>
      </c>
      <c r="F4422" s="103">
        <v>677948</v>
      </c>
      <c r="G4422" s="103">
        <v>4</v>
      </c>
      <c r="H4422" t="s">
        <v>1078</v>
      </c>
      <c r="I4422" s="103"/>
    </row>
    <row r="4423" spans="1:9" x14ac:dyDescent="0.35">
      <c r="A4423" t="s">
        <v>6543</v>
      </c>
      <c r="B4423" t="s">
        <v>51</v>
      </c>
      <c r="C4423" t="s">
        <v>3104</v>
      </c>
      <c r="D4423" t="s">
        <v>5070</v>
      </c>
      <c r="E4423" s="103">
        <v>0.36574326532015611</v>
      </c>
      <c r="F4423" s="103">
        <v>677948</v>
      </c>
      <c r="G4423" s="103">
        <v>4</v>
      </c>
      <c r="H4423" t="s">
        <v>1078</v>
      </c>
      <c r="I4423" s="103"/>
    </row>
    <row r="4424" spans="1:9" x14ac:dyDescent="0.35">
      <c r="A4424" t="s">
        <v>6544</v>
      </c>
      <c r="B4424" t="s">
        <v>51</v>
      </c>
      <c r="C4424" t="s">
        <v>3104</v>
      </c>
      <c r="D4424" t="s">
        <v>5071</v>
      </c>
      <c r="E4424" s="103">
        <v>0.3615427657076038</v>
      </c>
      <c r="F4424" s="103">
        <v>677948</v>
      </c>
      <c r="G4424" s="103">
        <v>4</v>
      </c>
      <c r="H4424" t="s">
        <v>1078</v>
      </c>
      <c r="I4424" s="103"/>
    </row>
    <row r="4425" spans="1:9" x14ac:dyDescent="0.35">
      <c r="A4425" t="s">
        <v>6545</v>
      </c>
      <c r="B4425" t="s">
        <v>51</v>
      </c>
      <c r="C4425" t="s">
        <v>3104</v>
      </c>
      <c r="D4425" t="s">
        <v>5072</v>
      </c>
      <c r="E4425" s="103">
        <v>0.36572642554803164</v>
      </c>
      <c r="F4425" s="103">
        <v>677948</v>
      </c>
      <c r="G4425" s="103">
        <v>4</v>
      </c>
      <c r="H4425" t="s">
        <v>1078</v>
      </c>
      <c r="I4425" s="103"/>
    </row>
    <row r="4426" spans="1:9" x14ac:dyDescent="0.35">
      <c r="A4426" t="s">
        <v>3857</v>
      </c>
      <c r="B4426" t="s">
        <v>51</v>
      </c>
      <c r="C4426" t="s">
        <v>3104</v>
      </c>
      <c r="D4426" t="s">
        <v>42</v>
      </c>
      <c r="E4426" s="103">
        <v>0.35153351520115383</v>
      </c>
      <c r="F4426" s="103">
        <v>677948</v>
      </c>
      <c r="G4426" s="103">
        <v>4</v>
      </c>
      <c r="H4426" t="s">
        <v>1078</v>
      </c>
      <c r="I4426" s="103"/>
    </row>
    <row r="4427" spans="1:9" x14ac:dyDescent="0.35">
      <c r="A4427" t="s">
        <v>3858</v>
      </c>
      <c r="B4427" t="s">
        <v>51</v>
      </c>
      <c r="C4427" t="s">
        <v>3104</v>
      </c>
      <c r="D4427" t="s">
        <v>1767</v>
      </c>
      <c r="E4427" s="103">
        <v>0.34826405100480673</v>
      </c>
      <c r="F4427" s="103">
        <v>677948</v>
      </c>
      <c r="G4427" s="103">
        <v>4</v>
      </c>
      <c r="H4427" t="s">
        <v>1078</v>
      </c>
      <c r="I4427" s="103"/>
    </row>
    <row r="4428" spans="1:9" x14ac:dyDescent="0.35">
      <c r="A4428" t="s">
        <v>3859</v>
      </c>
      <c r="B4428" t="s">
        <v>51</v>
      </c>
      <c r="C4428" t="s">
        <v>3104</v>
      </c>
      <c r="D4428" t="s">
        <v>1768</v>
      </c>
      <c r="E4428" s="103">
        <v>0.12044548958429067</v>
      </c>
      <c r="F4428" s="103">
        <v>677948</v>
      </c>
      <c r="G4428" s="103">
        <v>4</v>
      </c>
      <c r="H4428" t="s">
        <v>1078</v>
      </c>
      <c r="I4428" s="103"/>
    </row>
    <row r="4429" spans="1:9" x14ac:dyDescent="0.35">
      <c r="A4429" t="s">
        <v>3860</v>
      </c>
      <c r="B4429" t="s">
        <v>51</v>
      </c>
      <c r="C4429" t="s">
        <v>3104</v>
      </c>
      <c r="D4429" t="s">
        <v>340</v>
      </c>
      <c r="E4429" s="103">
        <v>0.35352638363973049</v>
      </c>
      <c r="F4429" s="103">
        <v>677948</v>
      </c>
      <c r="G4429" s="103">
        <v>4</v>
      </c>
      <c r="H4429" t="s">
        <v>1078</v>
      </c>
      <c r="I4429" s="103"/>
    </row>
    <row r="4430" spans="1:9" x14ac:dyDescent="0.35">
      <c r="A4430" t="s">
        <v>3861</v>
      </c>
      <c r="B4430" t="s">
        <v>51</v>
      </c>
      <c r="C4430" t="s">
        <v>3104</v>
      </c>
      <c r="D4430" t="s">
        <v>777</v>
      </c>
      <c r="E4430" s="103">
        <v>0.38808267808631769</v>
      </c>
      <c r="F4430" s="103">
        <v>677948</v>
      </c>
      <c r="G4430" s="103">
        <v>4</v>
      </c>
      <c r="H4430" t="s">
        <v>1078</v>
      </c>
      <c r="I4430" s="103"/>
    </row>
    <row r="4431" spans="1:9" x14ac:dyDescent="0.35">
      <c r="A4431" t="s">
        <v>3862</v>
      </c>
      <c r="B4431" t="s">
        <v>51</v>
      </c>
      <c r="C4431" t="s">
        <v>3104</v>
      </c>
      <c r="D4431" t="s">
        <v>776</v>
      </c>
      <c r="E4431" s="103">
        <v>0.93901746402738273</v>
      </c>
      <c r="F4431" s="103">
        <v>677948</v>
      </c>
      <c r="G4431" s="103">
        <v>4</v>
      </c>
      <c r="H4431" t="s">
        <v>1078</v>
      </c>
      <c r="I4431" s="103"/>
    </row>
    <row r="4432" spans="1:9" x14ac:dyDescent="0.35">
      <c r="A4432" t="s">
        <v>3863</v>
      </c>
      <c r="B4432" t="s">
        <v>47</v>
      </c>
      <c r="C4432" t="s">
        <v>3106</v>
      </c>
      <c r="D4432" t="s">
        <v>54</v>
      </c>
      <c r="E4432" s="103">
        <v>474337</v>
      </c>
      <c r="F4432" s="103">
        <v>677948</v>
      </c>
      <c r="G4432" s="103">
        <v>4</v>
      </c>
      <c r="H4432" t="s">
        <v>54</v>
      </c>
      <c r="I4432" s="103"/>
    </row>
    <row r="4433" spans="1:9" x14ac:dyDescent="0.35">
      <c r="A4433" t="s">
        <v>3864</v>
      </c>
      <c r="B4433" t="s">
        <v>48</v>
      </c>
      <c r="C4433" t="s">
        <v>3106</v>
      </c>
      <c r="D4433" t="s">
        <v>54</v>
      </c>
      <c r="E4433" s="103">
        <v>164540048377.375</v>
      </c>
      <c r="F4433" s="103">
        <v>677948</v>
      </c>
      <c r="G4433" s="103">
        <v>4</v>
      </c>
      <c r="H4433" t="s">
        <v>54</v>
      </c>
      <c r="I4433" s="103"/>
    </row>
    <row r="4434" spans="1:9" x14ac:dyDescent="0.35">
      <c r="A4434" t="s">
        <v>3865</v>
      </c>
      <c r="B4434" t="s">
        <v>49</v>
      </c>
      <c r="C4434" t="s">
        <v>3106</v>
      </c>
      <c r="D4434" t="s">
        <v>54</v>
      </c>
      <c r="E4434" s="103">
        <v>0.69966575607568726</v>
      </c>
      <c r="F4434" s="103">
        <v>677948</v>
      </c>
      <c r="G4434" s="103">
        <v>4</v>
      </c>
      <c r="H4434" t="s">
        <v>54</v>
      </c>
      <c r="I4434" s="103"/>
    </row>
    <row r="4435" spans="1:9" x14ac:dyDescent="0.35">
      <c r="A4435" t="s">
        <v>3866</v>
      </c>
      <c r="B4435" t="s">
        <v>50</v>
      </c>
      <c r="C4435" t="s">
        <v>3106</v>
      </c>
      <c r="D4435" t="s">
        <v>54</v>
      </c>
      <c r="E4435" s="103">
        <v>242703.05152810391</v>
      </c>
      <c r="F4435" s="103">
        <v>677948</v>
      </c>
      <c r="G4435" s="103">
        <v>4</v>
      </c>
      <c r="H4435" t="s">
        <v>54</v>
      </c>
      <c r="I4435" s="103"/>
    </row>
    <row r="4436" spans="1:9" x14ac:dyDescent="0.35">
      <c r="A4436" t="s">
        <v>3867</v>
      </c>
      <c r="B4436" t="s">
        <v>51</v>
      </c>
      <c r="C4436" t="s">
        <v>3106</v>
      </c>
      <c r="D4436" t="s">
        <v>40</v>
      </c>
      <c r="E4436" s="103">
        <v>0.58565214781842423</v>
      </c>
      <c r="F4436" s="103">
        <v>677948</v>
      </c>
      <c r="G4436" s="103">
        <v>4</v>
      </c>
      <c r="H4436" t="s">
        <v>1078</v>
      </c>
      <c r="I4436" s="103"/>
    </row>
    <row r="4437" spans="1:9" x14ac:dyDescent="0.35">
      <c r="A4437" t="s">
        <v>6546</v>
      </c>
      <c r="B4437" t="s">
        <v>51</v>
      </c>
      <c r="C4437" t="s">
        <v>3106</v>
      </c>
      <c r="D4437" t="s">
        <v>5070</v>
      </c>
      <c r="E4437" s="103">
        <v>0.59143612655869815</v>
      </c>
      <c r="F4437" s="103">
        <v>677948</v>
      </c>
      <c r="G4437" s="103">
        <v>4</v>
      </c>
      <c r="H4437" t="s">
        <v>1078</v>
      </c>
      <c r="I4437" s="103"/>
    </row>
    <row r="4438" spans="1:9" x14ac:dyDescent="0.35">
      <c r="A4438" t="s">
        <v>6547</v>
      </c>
      <c r="B4438" t="s">
        <v>51</v>
      </c>
      <c r="C4438" t="s">
        <v>3106</v>
      </c>
      <c r="D4438" t="s">
        <v>5071</v>
      </c>
      <c r="E4438" s="103">
        <v>0.58565214781842423</v>
      </c>
      <c r="F4438" s="103">
        <v>677948</v>
      </c>
      <c r="G4438" s="103">
        <v>4</v>
      </c>
      <c r="H4438" t="s">
        <v>1078</v>
      </c>
      <c r="I4438" s="103"/>
    </row>
    <row r="4439" spans="1:9" x14ac:dyDescent="0.35">
      <c r="A4439" t="s">
        <v>6548</v>
      </c>
      <c r="B4439" t="s">
        <v>51</v>
      </c>
      <c r="C4439" t="s">
        <v>3106</v>
      </c>
      <c r="D4439" t="s">
        <v>5072</v>
      </c>
      <c r="E4439" s="103">
        <v>0.59138280548698885</v>
      </c>
      <c r="F4439" s="103">
        <v>677948</v>
      </c>
      <c r="G4439" s="103">
        <v>4</v>
      </c>
      <c r="H4439" t="s">
        <v>1078</v>
      </c>
      <c r="I4439" s="103"/>
    </row>
    <row r="4440" spans="1:9" x14ac:dyDescent="0.35">
      <c r="A4440" t="s">
        <v>3868</v>
      </c>
      <c r="B4440" t="s">
        <v>51</v>
      </c>
      <c r="C4440" t="s">
        <v>3106</v>
      </c>
      <c r="D4440" t="s">
        <v>42</v>
      </c>
      <c r="E4440" s="103">
        <v>0.56919421501506873</v>
      </c>
      <c r="F4440" s="103">
        <v>677948</v>
      </c>
      <c r="G4440" s="103">
        <v>4</v>
      </c>
      <c r="H4440" t="s">
        <v>1078</v>
      </c>
      <c r="I4440" s="103"/>
    </row>
    <row r="4441" spans="1:9" x14ac:dyDescent="0.35">
      <c r="A4441" t="s">
        <v>3869</v>
      </c>
      <c r="B4441" t="s">
        <v>51</v>
      </c>
      <c r="C4441" t="s">
        <v>3106</v>
      </c>
      <c r="D4441" t="s">
        <v>1767</v>
      </c>
      <c r="E4441" s="103">
        <v>0.56369817170279002</v>
      </c>
      <c r="F4441" s="103">
        <v>677948</v>
      </c>
      <c r="G4441" s="103">
        <v>4</v>
      </c>
      <c r="H4441" t="s">
        <v>1078</v>
      </c>
      <c r="I4441" s="103"/>
    </row>
    <row r="4442" spans="1:9" x14ac:dyDescent="0.35">
      <c r="A4442" t="s">
        <v>3870</v>
      </c>
      <c r="B4442" t="s">
        <v>51</v>
      </c>
      <c r="C4442" t="s">
        <v>3106</v>
      </c>
      <c r="D4442" t="s">
        <v>1768</v>
      </c>
      <c r="E4442" s="103">
        <v>0.21337337250575333</v>
      </c>
      <c r="F4442" s="103">
        <v>677948</v>
      </c>
      <c r="G4442" s="103">
        <v>4</v>
      </c>
      <c r="H4442" t="s">
        <v>1078</v>
      </c>
      <c r="I4442" s="103"/>
    </row>
    <row r="4443" spans="1:9" x14ac:dyDescent="0.35">
      <c r="A4443" t="s">
        <v>3871</v>
      </c>
      <c r="B4443" t="s">
        <v>51</v>
      </c>
      <c r="C4443" t="s">
        <v>3106</v>
      </c>
      <c r="D4443" t="s">
        <v>340</v>
      </c>
      <c r="E4443" s="103">
        <v>0.57090420832229172</v>
      </c>
      <c r="F4443" s="103">
        <v>677948</v>
      </c>
      <c r="G4443" s="103">
        <v>4</v>
      </c>
      <c r="H4443" t="s">
        <v>1078</v>
      </c>
      <c r="I4443" s="103"/>
    </row>
    <row r="4444" spans="1:9" x14ac:dyDescent="0.35">
      <c r="A4444" t="s">
        <v>3872</v>
      </c>
      <c r="B4444" t="s">
        <v>51</v>
      </c>
      <c r="C4444" t="s">
        <v>3106</v>
      </c>
      <c r="D4444" t="s">
        <v>777</v>
      </c>
      <c r="E4444" s="103">
        <v>0.63797376969812825</v>
      </c>
      <c r="F4444" s="103">
        <v>677948</v>
      </c>
      <c r="G4444" s="103">
        <v>4</v>
      </c>
      <c r="H4444" t="s">
        <v>1078</v>
      </c>
      <c r="I4444" s="103"/>
    </row>
    <row r="4445" spans="1:9" x14ac:dyDescent="0.35">
      <c r="A4445" t="s">
        <v>3873</v>
      </c>
      <c r="B4445" t="s">
        <v>51</v>
      </c>
      <c r="C4445" t="s">
        <v>3106</v>
      </c>
      <c r="D4445" t="s">
        <v>776</v>
      </c>
      <c r="E4445" s="103">
        <v>1.5299756614746725</v>
      </c>
      <c r="F4445" s="103">
        <v>677948</v>
      </c>
      <c r="G4445" s="103">
        <v>4</v>
      </c>
      <c r="H4445" t="s">
        <v>1078</v>
      </c>
      <c r="I4445" s="103"/>
    </row>
    <row r="4446" spans="1:9" x14ac:dyDescent="0.35">
      <c r="A4446" t="s">
        <v>3874</v>
      </c>
      <c r="B4446" t="s">
        <v>47</v>
      </c>
      <c r="C4446" t="s">
        <v>3108</v>
      </c>
      <c r="D4446" t="s">
        <v>54</v>
      </c>
      <c r="E4446" s="103">
        <v>151796</v>
      </c>
      <c r="F4446" s="103">
        <v>677948</v>
      </c>
      <c r="G4446" s="103">
        <v>4</v>
      </c>
      <c r="H4446" t="s">
        <v>54</v>
      </c>
      <c r="I4446" s="103"/>
    </row>
    <row r="4447" spans="1:9" x14ac:dyDescent="0.35">
      <c r="A4447" t="s">
        <v>3875</v>
      </c>
      <c r="B4447" t="s">
        <v>48</v>
      </c>
      <c r="C4447" t="s">
        <v>3108</v>
      </c>
      <c r="D4447" t="s">
        <v>54</v>
      </c>
      <c r="E4447" s="103">
        <v>62668634610.34375</v>
      </c>
      <c r="F4447" s="103">
        <v>677948</v>
      </c>
      <c r="G4447" s="103">
        <v>4</v>
      </c>
      <c r="H4447" t="s">
        <v>54</v>
      </c>
      <c r="I4447" s="103"/>
    </row>
    <row r="4448" spans="1:9" x14ac:dyDescent="0.35">
      <c r="A4448" t="s">
        <v>3876</v>
      </c>
      <c r="B4448" t="s">
        <v>49</v>
      </c>
      <c r="C4448" t="s">
        <v>3108</v>
      </c>
      <c r="D4448" t="s">
        <v>54</v>
      </c>
      <c r="E4448" s="103">
        <v>0.2239050782655897</v>
      </c>
      <c r="F4448" s="103">
        <v>677948</v>
      </c>
      <c r="G4448" s="103">
        <v>4</v>
      </c>
      <c r="H4448" t="s">
        <v>54</v>
      </c>
      <c r="I4448" s="103"/>
    </row>
    <row r="4449" spans="1:9" x14ac:dyDescent="0.35">
      <c r="A4449" t="s">
        <v>3877</v>
      </c>
      <c r="B4449" t="s">
        <v>50</v>
      </c>
      <c r="C4449" t="s">
        <v>3108</v>
      </c>
      <c r="D4449" t="s">
        <v>54</v>
      </c>
      <c r="E4449" s="103">
        <v>92438.7041636582</v>
      </c>
      <c r="F4449" s="103">
        <v>677948</v>
      </c>
      <c r="G4449" s="103">
        <v>4</v>
      </c>
      <c r="H4449" t="s">
        <v>54</v>
      </c>
      <c r="I4449" s="103"/>
    </row>
    <row r="4450" spans="1:9" x14ac:dyDescent="0.35">
      <c r="A4450" t="s">
        <v>3878</v>
      </c>
      <c r="B4450" t="s">
        <v>51</v>
      </c>
      <c r="C4450" t="s">
        <v>3108</v>
      </c>
      <c r="D4450" t="s">
        <v>40</v>
      </c>
      <c r="E4450" s="103">
        <v>0.69057539116150113</v>
      </c>
      <c r="F4450" s="103">
        <v>677948</v>
      </c>
      <c r="G4450" s="103">
        <v>4</v>
      </c>
      <c r="H4450" t="s">
        <v>1078</v>
      </c>
      <c r="I4450" s="103"/>
    </row>
    <row r="4451" spans="1:9" x14ac:dyDescent="0.35">
      <c r="A4451" t="s">
        <v>6549</v>
      </c>
      <c r="B4451" t="s">
        <v>51</v>
      </c>
      <c r="C4451" t="s">
        <v>3108</v>
      </c>
      <c r="D4451" t="s">
        <v>5070</v>
      </c>
      <c r="E4451" s="103">
        <v>0.70174524074883726</v>
      </c>
      <c r="F4451" s="103">
        <v>677948</v>
      </c>
      <c r="G4451" s="103">
        <v>4</v>
      </c>
      <c r="H4451" t="s">
        <v>1078</v>
      </c>
      <c r="I4451" s="103"/>
    </row>
    <row r="4452" spans="1:9" x14ac:dyDescent="0.35">
      <c r="A4452" t="s">
        <v>6550</v>
      </c>
      <c r="B4452" t="s">
        <v>51</v>
      </c>
      <c r="C4452" t="s">
        <v>3108</v>
      </c>
      <c r="D4452" t="s">
        <v>5071</v>
      </c>
      <c r="E4452" s="103">
        <v>0.69057539116150113</v>
      </c>
      <c r="F4452" s="103">
        <v>677948</v>
      </c>
      <c r="G4452" s="103">
        <v>4</v>
      </c>
      <c r="H4452" t="s">
        <v>1078</v>
      </c>
      <c r="I4452" s="103"/>
    </row>
    <row r="4453" spans="1:9" x14ac:dyDescent="0.35">
      <c r="A4453" t="s">
        <v>6551</v>
      </c>
      <c r="B4453" t="s">
        <v>51</v>
      </c>
      <c r="C4453" t="s">
        <v>3108</v>
      </c>
      <c r="D4453" t="s">
        <v>5072</v>
      </c>
      <c r="E4453" s="103">
        <v>0.70173112404848803</v>
      </c>
      <c r="F4453" s="103">
        <v>677948</v>
      </c>
      <c r="G4453" s="103">
        <v>4</v>
      </c>
      <c r="H4453" t="s">
        <v>1078</v>
      </c>
      <c r="I4453" s="103"/>
    </row>
    <row r="4454" spans="1:9" x14ac:dyDescent="0.35">
      <c r="A4454" t="s">
        <v>3879</v>
      </c>
      <c r="B4454" t="s">
        <v>51</v>
      </c>
      <c r="C4454" t="s">
        <v>3108</v>
      </c>
      <c r="D4454" t="s">
        <v>42</v>
      </c>
      <c r="E4454" s="103">
        <v>0.67897395073208489</v>
      </c>
      <c r="F4454" s="103">
        <v>677948</v>
      </c>
      <c r="G4454" s="103">
        <v>4</v>
      </c>
      <c r="H4454" t="s">
        <v>1078</v>
      </c>
      <c r="I4454" s="103"/>
    </row>
    <row r="4455" spans="1:9" x14ac:dyDescent="0.35">
      <c r="A4455" t="s">
        <v>3880</v>
      </c>
      <c r="B4455" t="s">
        <v>51</v>
      </c>
      <c r="C4455" t="s">
        <v>3108</v>
      </c>
      <c r="D4455" t="s">
        <v>1767</v>
      </c>
      <c r="E4455" s="103">
        <v>0.67242165642033325</v>
      </c>
      <c r="F4455" s="103">
        <v>677948</v>
      </c>
      <c r="G4455" s="103">
        <v>4</v>
      </c>
      <c r="H4455" t="s">
        <v>1078</v>
      </c>
      <c r="I4455" s="103"/>
    </row>
    <row r="4456" spans="1:9" x14ac:dyDescent="0.35">
      <c r="A4456" t="s">
        <v>3881</v>
      </c>
      <c r="B4456" t="s">
        <v>51</v>
      </c>
      <c r="C4456" t="s">
        <v>3108</v>
      </c>
      <c r="D4456" t="s">
        <v>1768</v>
      </c>
      <c r="E4456" s="103">
        <v>0.21845313518767012</v>
      </c>
      <c r="F4456" s="103">
        <v>677948</v>
      </c>
      <c r="G4456" s="103">
        <v>4</v>
      </c>
      <c r="H4456" t="s">
        <v>1078</v>
      </c>
      <c r="I4456" s="103"/>
    </row>
    <row r="4457" spans="1:9" x14ac:dyDescent="0.35">
      <c r="A4457" t="s">
        <v>3882</v>
      </c>
      <c r="B4457" t="s">
        <v>51</v>
      </c>
      <c r="C4457" t="s">
        <v>3108</v>
      </c>
      <c r="D4457" t="s">
        <v>340</v>
      </c>
      <c r="E4457" s="103">
        <v>0.68005068874675012</v>
      </c>
      <c r="F4457" s="103">
        <v>677948</v>
      </c>
      <c r="G4457" s="103">
        <v>4</v>
      </c>
      <c r="H4457" t="s">
        <v>1078</v>
      </c>
      <c r="I4457" s="103"/>
    </row>
    <row r="4458" spans="1:9" x14ac:dyDescent="0.35">
      <c r="A4458" t="s">
        <v>3883</v>
      </c>
      <c r="B4458" t="s">
        <v>51</v>
      </c>
      <c r="C4458" t="s">
        <v>3108</v>
      </c>
      <c r="D4458" t="s">
        <v>777</v>
      </c>
      <c r="E4458" s="103">
        <v>0.7472928301587547</v>
      </c>
      <c r="F4458" s="103">
        <v>677948</v>
      </c>
      <c r="G4458" s="103">
        <v>4</v>
      </c>
      <c r="H4458" t="s">
        <v>1078</v>
      </c>
      <c r="I4458" s="103"/>
    </row>
    <row r="4459" spans="1:9" x14ac:dyDescent="0.35">
      <c r="A4459" t="s">
        <v>3884</v>
      </c>
      <c r="B4459" t="s">
        <v>51</v>
      </c>
      <c r="C4459" t="s">
        <v>3108</v>
      </c>
      <c r="D4459" t="s">
        <v>776</v>
      </c>
      <c r="E4459" s="103">
        <v>1.8134804114254854</v>
      </c>
      <c r="F4459" s="103">
        <v>677948</v>
      </c>
      <c r="G4459" s="103">
        <v>4</v>
      </c>
      <c r="H4459" t="s">
        <v>1078</v>
      </c>
      <c r="I4459" s="103"/>
    </row>
    <row r="4460" spans="1:9" x14ac:dyDescent="0.35">
      <c r="A4460" t="s">
        <v>8892</v>
      </c>
      <c r="B4460" t="s">
        <v>51</v>
      </c>
      <c r="C4460" t="s">
        <v>35</v>
      </c>
      <c r="D4460" t="s">
        <v>40</v>
      </c>
      <c r="E4460" s="103">
        <v>0.21760810624719082</v>
      </c>
      <c r="F4460" s="103">
        <v>677948</v>
      </c>
      <c r="G4460" s="103">
        <v>4</v>
      </c>
      <c r="H4460" t="s">
        <v>1078</v>
      </c>
      <c r="I4460" s="103"/>
    </row>
    <row r="4461" spans="1:9" x14ac:dyDescent="0.35">
      <c r="A4461" t="s">
        <v>8893</v>
      </c>
      <c r="B4461" t="s">
        <v>51</v>
      </c>
      <c r="C4461" t="s">
        <v>35</v>
      </c>
      <c r="D4461" t="s">
        <v>5070</v>
      </c>
      <c r="E4461" s="103">
        <v>0.2781318518056406</v>
      </c>
      <c r="F4461" s="103">
        <v>677948</v>
      </c>
      <c r="G4461" s="103">
        <v>4</v>
      </c>
      <c r="H4461" t="s">
        <v>1078</v>
      </c>
      <c r="I4461" s="103"/>
    </row>
    <row r="4462" spans="1:9" x14ac:dyDescent="0.35">
      <c r="A4462" t="s">
        <v>8894</v>
      </c>
      <c r="B4462" t="s">
        <v>51</v>
      </c>
      <c r="C4462" t="s">
        <v>35</v>
      </c>
      <c r="D4462" t="s">
        <v>5071</v>
      </c>
      <c r="E4462" s="103">
        <v>0.2781318518056406</v>
      </c>
      <c r="F4462" s="103">
        <v>677948</v>
      </c>
      <c r="G4462" s="103">
        <v>4</v>
      </c>
      <c r="H4462" t="s">
        <v>1078</v>
      </c>
      <c r="I4462" s="103"/>
    </row>
    <row r="4463" spans="1:9" x14ac:dyDescent="0.35">
      <c r="A4463" t="s">
        <v>8895</v>
      </c>
      <c r="B4463" t="s">
        <v>51</v>
      </c>
      <c r="C4463" t="s">
        <v>35</v>
      </c>
      <c r="D4463" t="s">
        <v>5072</v>
      </c>
      <c r="E4463" s="103">
        <v>0.2781318518056406</v>
      </c>
      <c r="F4463" s="103">
        <v>677948</v>
      </c>
      <c r="G4463" s="103">
        <v>4</v>
      </c>
      <c r="H4463" t="s">
        <v>1078</v>
      </c>
      <c r="I4463" s="103"/>
    </row>
    <row r="4464" spans="1:9" x14ac:dyDescent="0.35">
      <c r="A4464" t="s">
        <v>8896</v>
      </c>
      <c r="B4464" t="s">
        <v>51</v>
      </c>
      <c r="C4464" t="s">
        <v>35</v>
      </c>
      <c r="D4464" t="s">
        <v>42</v>
      </c>
      <c r="E4464" s="103">
        <v>0.2781318518056406</v>
      </c>
      <c r="F4464" s="103">
        <v>677948</v>
      </c>
      <c r="G4464" s="103">
        <v>4</v>
      </c>
      <c r="H4464" t="s">
        <v>1078</v>
      </c>
      <c r="I4464" s="103"/>
    </row>
    <row r="4465" spans="1:9" x14ac:dyDescent="0.35">
      <c r="A4465" t="s">
        <v>8897</v>
      </c>
      <c r="B4465" t="s">
        <v>51</v>
      </c>
      <c r="C4465" t="s">
        <v>35</v>
      </c>
      <c r="D4465" t="s">
        <v>1767</v>
      </c>
      <c r="E4465" s="103">
        <v>0.2781318518056406</v>
      </c>
      <c r="F4465" s="103">
        <v>677948</v>
      </c>
      <c r="G4465" s="103">
        <v>4</v>
      </c>
      <c r="H4465" t="s">
        <v>1078</v>
      </c>
      <c r="I4465" s="103"/>
    </row>
    <row r="4466" spans="1:9" x14ac:dyDescent="0.35">
      <c r="A4466" t="s">
        <v>8898</v>
      </c>
      <c r="B4466" t="s">
        <v>51</v>
      </c>
      <c r="C4466" t="s">
        <v>35</v>
      </c>
      <c r="D4466" t="s">
        <v>1768</v>
      </c>
      <c r="E4466" s="103">
        <v>0.2781318518056406</v>
      </c>
      <c r="F4466" s="103">
        <v>677948</v>
      </c>
      <c r="G4466" s="103">
        <v>4</v>
      </c>
      <c r="H4466" t="s">
        <v>1078</v>
      </c>
      <c r="I4466" s="103"/>
    </row>
    <row r="4467" spans="1:9" x14ac:dyDescent="0.35">
      <c r="A4467" t="s">
        <v>8899</v>
      </c>
      <c r="B4467" t="s">
        <v>51</v>
      </c>
      <c r="C4467" t="s">
        <v>35</v>
      </c>
      <c r="D4467" t="s">
        <v>340</v>
      </c>
      <c r="E4467" s="103">
        <v>2.3367313422517133E-2</v>
      </c>
      <c r="F4467" s="103">
        <v>677948</v>
      </c>
      <c r="G4467" s="103">
        <v>4</v>
      </c>
      <c r="H4467" t="s">
        <v>1078</v>
      </c>
      <c r="I4467" s="103"/>
    </row>
    <row r="4468" spans="1:9" x14ac:dyDescent="0.35">
      <c r="A4468" t="s">
        <v>8900</v>
      </c>
      <c r="B4468" t="s">
        <v>51</v>
      </c>
      <c r="C4468" t="s">
        <v>35</v>
      </c>
      <c r="D4468" t="s">
        <v>777</v>
      </c>
      <c r="E4468" s="103">
        <v>0.20707341863530201</v>
      </c>
      <c r="F4468" s="103">
        <v>677948</v>
      </c>
      <c r="G4468" s="103">
        <v>4</v>
      </c>
      <c r="H4468" t="s">
        <v>1078</v>
      </c>
      <c r="I4468" s="103"/>
    </row>
    <row r="4469" spans="1:9" x14ac:dyDescent="0.35">
      <c r="A4469" t="s">
        <v>8901</v>
      </c>
      <c r="B4469" t="s">
        <v>51</v>
      </c>
      <c r="C4469" t="s">
        <v>35</v>
      </c>
      <c r="D4469" t="s">
        <v>776</v>
      </c>
      <c r="E4469" s="103">
        <v>0.55538770689858852</v>
      </c>
      <c r="F4469" s="103">
        <v>677948</v>
      </c>
      <c r="G4469" s="103">
        <v>4</v>
      </c>
      <c r="H4469" t="s">
        <v>1078</v>
      </c>
      <c r="I4469" s="103"/>
    </row>
    <row r="4470" spans="1:9" x14ac:dyDescent="0.35">
      <c r="A4470" t="s">
        <v>150</v>
      </c>
      <c r="B4470" t="s">
        <v>47</v>
      </c>
      <c r="C4470" t="s">
        <v>58</v>
      </c>
      <c r="D4470" t="s">
        <v>54</v>
      </c>
      <c r="E4470" s="103">
        <v>348</v>
      </c>
      <c r="F4470" s="103">
        <v>677948</v>
      </c>
      <c r="G4470" s="103">
        <v>4</v>
      </c>
      <c r="H4470" t="s">
        <v>54</v>
      </c>
      <c r="I4470" s="103"/>
    </row>
    <row r="4471" spans="1:9" x14ac:dyDescent="0.35">
      <c r="A4471" t="s">
        <v>151</v>
      </c>
      <c r="B4471" t="s">
        <v>48</v>
      </c>
      <c r="C4471" t="s">
        <v>58</v>
      </c>
      <c r="D4471" t="s">
        <v>54</v>
      </c>
      <c r="E4471" s="103">
        <v>1172042888</v>
      </c>
      <c r="F4471" s="103">
        <v>677948</v>
      </c>
      <c r="G4471" s="103">
        <v>4</v>
      </c>
      <c r="H4471" t="s">
        <v>54</v>
      </c>
      <c r="I4471" s="103"/>
    </row>
    <row r="4472" spans="1:9" x14ac:dyDescent="0.35">
      <c r="A4472" t="s">
        <v>152</v>
      </c>
      <c r="B4472" t="s">
        <v>49</v>
      </c>
      <c r="C4472" t="s">
        <v>58</v>
      </c>
      <c r="D4472" t="s">
        <v>54</v>
      </c>
      <c r="E4472" s="103">
        <v>5.1331370547593618E-4</v>
      </c>
      <c r="F4472" s="103">
        <v>677948</v>
      </c>
      <c r="G4472" s="103">
        <v>4</v>
      </c>
      <c r="H4472" t="s">
        <v>54</v>
      </c>
      <c r="I4472" s="103"/>
    </row>
    <row r="4473" spans="1:9" x14ac:dyDescent="0.35">
      <c r="A4473" t="s">
        <v>153</v>
      </c>
      <c r="B4473" t="s">
        <v>50</v>
      </c>
      <c r="C4473" t="s">
        <v>58</v>
      </c>
      <c r="D4473" t="s">
        <v>54</v>
      </c>
      <c r="E4473" s="103">
        <v>1728.8094190114875</v>
      </c>
      <c r="F4473" s="103">
        <v>677948</v>
      </c>
      <c r="G4473" s="103">
        <v>4</v>
      </c>
      <c r="H4473" t="s">
        <v>54</v>
      </c>
      <c r="I4473" s="103"/>
    </row>
    <row r="4474" spans="1:9" x14ac:dyDescent="0.35">
      <c r="A4474" t="s">
        <v>3885</v>
      </c>
      <c r="B4474" t="s">
        <v>47</v>
      </c>
      <c r="C4474" t="s">
        <v>3110</v>
      </c>
      <c r="D4474" t="s">
        <v>54</v>
      </c>
      <c r="E4474" s="103">
        <v>20877</v>
      </c>
      <c r="F4474" s="103">
        <v>677948</v>
      </c>
      <c r="G4474" s="103">
        <v>4</v>
      </c>
      <c r="H4474" t="s">
        <v>54</v>
      </c>
      <c r="I4474" s="103"/>
    </row>
    <row r="4475" spans="1:9" x14ac:dyDescent="0.35">
      <c r="A4475" t="s">
        <v>3886</v>
      </c>
      <c r="B4475" t="s">
        <v>48</v>
      </c>
      <c r="C4475" t="s">
        <v>3110</v>
      </c>
      <c r="D4475" t="s">
        <v>54</v>
      </c>
      <c r="E4475" s="103">
        <v>23377670972.75</v>
      </c>
      <c r="F4475" s="103">
        <v>677948</v>
      </c>
      <c r="G4475" s="103">
        <v>4</v>
      </c>
      <c r="H4475" t="s">
        <v>54</v>
      </c>
      <c r="I4475" s="103"/>
    </row>
    <row r="4476" spans="1:9" x14ac:dyDescent="0.35">
      <c r="A4476" t="s">
        <v>3887</v>
      </c>
      <c r="B4476" t="s">
        <v>49</v>
      </c>
      <c r="C4476" t="s">
        <v>3110</v>
      </c>
      <c r="D4476" t="s">
        <v>54</v>
      </c>
      <c r="E4476" s="103">
        <v>3.0794397210405517E-2</v>
      </c>
      <c r="F4476" s="103">
        <v>677948</v>
      </c>
      <c r="G4476" s="103">
        <v>4</v>
      </c>
      <c r="H4476" t="s">
        <v>54</v>
      </c>
      <c r="I4476" s="103"/>
    </row>
    <row r="4477" spans="1:9" x14ac:dyDescent="0.35">
      <c r="A4477" t="s">
        <v>3888</v>
      </c>
      <c r="B4477" t="s">
        <v>50</v>
      </c>
      <c r="C4477" t="s">
        <v>3110</v>
      </c>
      <c r="D4477" t="s">
        <v>54</v>
      </c>
      <c r="E4477" s="103">
        <v>34482.985380515907</v>
      </c>
      <c r="F4477" s="103">
        <v>677948</v>
      </c>
      <c r="G4477" s="103">
        <v>4</v>
      </c>
      <c r="H4477" t="s">
        <v>54</v>
      </c>
      <c r="I4477" s="103"/>
    </row>
    <row r="4478" spans="1:9" x14ac:dyDescent="0.35">
      <c r="A4478" t="s">
        <v>3889</v>
      </c>
      <c r="B4478" t="s">
        <v>51</v>
      </c>
      <c r="C4478" t="s">
        <v>3110</v>
      </c>
      <c r="D4478" t="s">
        <v>40</v>
      </c>
      <c r="E4478" s="103">
        <v>1.8826016271798947</v>
      </c>
      <c r="F4478" s="103">
        <v>677948</v>
      </c>
      <c r="G4478" s="103">
        <v>4</v>
      </c>
      <c r="H4478" t="s">
        <v>1078</v>
      </c>
      <c r="I4478" s="103"/>
    </row>
    <row r="4479" spans="1:9" x14ac:dyDescent="0.35">
      <c r="A4479" t="s">
        <v>6552</v>
      </c>
      <c r="B4479" t="s">
        <v>51</v>
      </c>
      <c r="C4479" t="s">
        <v>3110</v>
      </c>
      <c r="D4479" t="s">
        <v>5070</v>
      </c>
      <c r="E4479" s="103">
        <v>1.8906114284218229</v>
      </c>
      <c r="F4479" s="103">
        <v>677948</v>
      </c>
      <c r="G4479" s="103">
        <v>4</v>
      </c>
      <c r="H4479" t="s">
        <v>1078</v>
      </c>
      <c r="I4479" s="103"/>
    </row>
    <row r="4480" spans="1:9" x14ac:dyDescent="0.35">
      <c r="A4480" t="s">
        <v>6553</v>
      </c>
      <c r="B4480" t="s">
        <v>51</v>
      </c>
      <c r="C4480" t="s">
        <v>3110</v>
      </c>
      <c r="D4480" t="s">
        <v>5071</v>
      </c>
      <c r="E4480" s="103">
        <v>1.8826016271798947</v>
      </c>
      <c r="F4480" s="103">
        <v>677948</v>
      </c>
      <c r="G4480" s="103">
        <v>4</v>
      </c>
      <c r="H4480" t="s">
        <v>1078</v>
      </c>
      <c r="I4480" s="103"/>
    </row>
    <row r="4481" spans="1:9" x14ac:dyDescent="0.35">
      <c r="A4481" t="s">
        <v>6554</v>
      </c>
      <c r="B4481" t="s">
        <v>51</v>
      </c>
      <c r="C4481" t="s">
        <v>3110</v>
      </c>
      <c r="D4481" t="s">
        <v>5072</v>
      </c>
      <c r="E4481" s="103">
        <v>1.8883453306896376</v>
      </c>
      <c r="F4481" s="103">
        <v>677948</v>
      </c>
      <c r="G4481" s="103">
        <v>4</v>
      </c>
      <c r="H4481" t="s">
        <v>1078</v>
      </c>
      <c r="I4481" s="103"/>
    </row>
    <row r="4482" spans="1:9" x14ac:dyDescent="0.35">
      <c r="A4482" t="s">
        <v>3890</v>
      </c>
      <c r="B4482" t="s">
        <v>51</v>
      </c>
      <c r="C4482" t="s">
        <v>3110</v>
      </c>
      <c r="D4482" t="s">
        <v>42</v>
      </c>
      <c r="E4482" s="103">
        <v>1.7976949123121004</v>
      </c>
      <c r="F4482" s="103">
        <v>677948</v>
      </c>
      <c r="G4482" s="103">
        <v>4</v>
      </c>
      <c r="H4482" t="s">
        <v>1078</v>
      </c>
      <c r="I4482" s="103"/>
    </row>
    <row r="4483" spans="1:9" x14ac:dyDescent="0.35">
      <c r="A4483" t="s">
        <v>3891</v>
      </c>
      <c r="B4483" t="s">
        <v>51</v>
      </c>
      <c r="C4483" t="s">
        <v>3110</v>
      </c>
      <c r="D4483" t="s">
        <v>1767</v>
      </c>
      <c r="E4483" s="103">
        <v>1.7909678916619038</v>
      </c>
      <c r="F4483" s="103">
        <v>677948</v>
      </c>
      <c r="G4483" s="103">
        <v>4</v>
      </c>
      <c r="H4483" t="s">
        <v>1078</v>
      </c>
      <c r="I4483" s="103"/>
    </row>
    <row r="4484" spans="1:9" x14ac:dyDescent="0.35">
      <c r="A4484" t="s">
        <v>3892</v>
      </c>
      <c r="B4484" t="s">
        <v>51</v>
      </c>
      <c r="C4484" t="s">
        <v>3110</v>
      </c>
      <c r="D4484" t="s">
        <v>1768</v>
      </c>
      <c r="E4484" s="103">
        <v>0.42648685386784146</v>
      </c>
      <c r="F4484" s="103">
        <v>677948</v>
      </c>
      <c r="G4484" s="103">
        <v>4</v>
      </c>
      <c r="H4484" t="s">
        <v>1078</v>
      </c>
      <c r="I4484" s="103"/>
    </row>
    <row r="4485" spans="1:9" x14ac:dyDescent="0.35">
      <c r="A4485" t="s">
        <v>3893</v>
      </c>
      <c r="B4485" t="s">
        <v>51</v>
      </c>
      <c r="C4485" t="s">
        <v>3110</v>
      </c>
      <c r="D4485" t="s">
        <v>340</v>
      </c>
      <c r="E4485" s="103">
        <v>1.8587511806982475</v>
      </c>
      <c r="F4485" s="103">
        <v>677948</v>
      </c>
      <c r="G4485" s="103">
        <v>4</v>
      </c>
      <c r="H4485" t="s">
        <v>1078</v>
      </c>
      <c r="I4485" s="103"/>
    </row>
    <row r="4486" spans="1:9" x14ac:dyDescent="0.35">
      <c r="A4486" t="s">
        <v>3894</v>
      </c>
      <c r="B4486" t="s">
        <v>51</v>
      </c>
      <c r="C4486" t="s">
        <v>3110</v>
      </c>
      <c r="D4486" t="s">
        <v>777</v>
      </c>
      <c r="E4486" s="103">
        <v>2.0215968434897662</v>
      </c>
      <c r="F4486" s="103">
        <v>677948</v>
      </c>
      <c r="G4486" s="103">
        <v>4</v>
      </c>
      <c r="H4486" t="s">
        <v>1078</v>
      </c>
      <c r="I4486" s="103"/>
    </row>
    <row r="4487" spans="1:9" x14ac:dyDescent="0.35">
      <c r="A4487" t="s">
        <v>3895</v>
      </c>
      <c r="B4487" t="s">
        <v>51</v>
      </c>
      <c r="C4487" t="s">
        <v>3110</v>
      </c>
      <c r="D4487" t="s">
        <v>776</v>
      </c>
      <c r="E4487" s="103">
        <v>4.9154740427968528</v>
      </c>
      <c r="F4487" s="103">
        <v>677948</v>
      </c>
      <c r="G4487" s="103">
        <v>4</v>
      </c>
      <c r="H4487" t="s">
        <v>1078</v>
      </c>
      <c r="I4487" s="103"/>
    </row>
    <row r="4488" spans="1:9" x14ac:dyDescent="0.35">
      <c r="A4488" t="s">
        <v>3896</v>
      </c>
      <c r="B4488" t="s">
        <v>47</v>
      </c>
      <c r="C4488" t="s">
        <v>3113</v>
      </c>
      <c r="D4488" t="s">
        <v>54</v>
      </c>
      <c r="E4488" s="103">
        <v>341434</v>
      </c>
      <c r="F4488" s="103">
        <v>677948</v>
      </c>
      <c r="G4488" s="103">
        <v>4</v>
      </c>
      <c r="H4488" t="s">
        <v>54</v>
      </c>
      <c r="I4488" s="103"/>
    </row>
    <row r="4489" spans="1:9" x14ac:dyDescent="0.35">
      <c r="A4489" t="s">
        <v>3897</v>
      </c>
      <c r="B4489" t="s">
        <v>48</v>
      </c>
      <c r="C4489" t="s">
        <v>3113</v>
      </c>
      <c r="D4489" t="s">
        <v>54</v>
      </c>
      <c r="E4489" s="103">
        <v>2834879995.6069946</v>
      </c>
      <c r="F4489" s="103">
        <v>677948</v>
      </c>
      <c r="G4489" s="103">
        <v>4</v>
      </c>
      <c r="H4489" t="s">
        <v>54</v>
      </c>
      <c r="I4489" s="103"/>
    </row>
    <row r="4490" spans="1:9" x14ac:dyDescent="0.35">
      <c r="A4490" t="s">
        <v>3898</v>
      </c>
      <c r="B4490" t="s">
        <v>49</v>
      </c>
      <c r="C4490" t="s">
        <v>3113</v>
      </c>
      <c r="D4490" t="s">
        <v>54</v>
      </c>
      <c r="E4490" s="103">
        <v>0.50362859688353678</v>
      </c>
      <c r="F4490" s="103">
        <v>677948</v>
      </c>
      <c r="G4490" s="103">
        <v>4</v>
      </c>
      <c r="H4490" t="s">
        <v>54</v>
      </c>
      <c r="I4490" s="103"/>
    </row>
    <row r="4491" spans="1:9" x14ac:dyDescent="0.35">
      <c r="A4491" t="s">
        <v>3899</v>
      </c>
      <c r="B4491" t="s">
        <v>50</v>
      </c>
      <c r="C4491" t="s">
        <v>3113</v>
      </c>
      <c r="D4491" t="s">
        <v>54</v>
      </c>
      <c r="E4491" s="103">
        <v>4181.5596411627357</v>
      </c>
      <c r="F4491" s="103">
        <v>677948</v>
      </c>
      <c r="G4491" s="103">
        <v>4</v>
      </c>
      <c r="H4491" t="s">
        <v>54</v>
      </c>
      <c r="I4491" s="103"/>
    </row>
    <row r="4492" spans="1:9" x14ac:dyDescent="0.35">
      <c r="A4492" t="s">
        <v>3900</v>
      </c>
      <c r="B4492" t="s">
        <v>51</v>
      </c>
      <c r="C4492" t="s">
        <v>3113</v>
      </c>
      <c r="D4492" t="s">
        <v>40</v>
      </c>
      <c r="E4492" s="103">
        <v>1.4024382832750093E-2</v>
      </c>
      <c r="F4492" s="103">
        <v>677948</v>
      </c>
      <c r="G4492" s="103">
        <v>4</v>
      </c>
      <c r="H4492" t="s">
        <v>1078</v>
      </c>
      <c r="I4492" s="103"/>
    </row>
    <row r="4493" spans="1:9" x14ac:dyDescent="0.35">
      <c r="A4493" t="s">
        <v>6555</v>
      </c>
      <c r="B4493" t="s">
        <v>51</v>
      </c>
      <c r="C4493" t="s">
        <v>3113</v>
      </c>
      <c r="D4493" t="s">
        <v>5070</v>
      </c>
      <c r="E4493" s="103">
        <v>1.4155361454793928E-2</v>
      </c>
      <c r="F4493" s="103">
        <v>677948</v>
      </c>
      <c r="G4493" s="103">
        <v>4</v>
      </c>
      <c r="H4493" t="s">
        <v>1078</v>
      </c>
      <c r="I4493" s="103"/>
    </row>
    <row r="4494" spans="1:9" x14ac:dyDescent="0.35">
      <c r="A4494" t="s">
        <v>6556</v>
      </c>
      <c r="B4494" t="s">
        <v>51</v>
      </c>
      <c r="C4494" t="s">
        <v>3113</v>
      </c>
      <c r="D4494" t="s">
        <v>5071</v>
      </c>
      <c r="E4494" s="103">
        <v>1.4024382832750093E-2</v>
      </c>
      <c r="F4494" s="103">
        <v>677948</v>
      </c>
      <c r="G4494" s="103">
        <v>4</v>
      </c>
      <c r="H4494" t="s">
        <v>1078</v>
      </c>
      <c r="I4494" s="103"/>
    </row>
    <row r="4495" spans="1:9" x14ac:dyDescent="0.35">
      <c r="A4495" t="s">
        <v>6557</v>
      </c>
      <c r="B4495" t="s">
        <v>51</v>
      </c>
      <c r="C4495" t="s">
        <v>3113</v>
      </c>
      <c r="D4495" t="s">
        <v>5072</v>
      </c>
      <c r="E4495" s="103">
        <v>1.415432123487138E-2</v>
      </c>
      <c r="F4495" s="103">
        <v>677948</v>
      </c>
      <c r="G4495" s="103">
        <v>4</v>
      </c>
      <c r="H4495" t="s">
        <v>1078</v>
      </c>
      <c r="I4495" s="103"/>
    </row>
    <row r="4496" spans="1:9" x14ac:dyDescent="0.35">
      <c r="A4496" t="s">
        <v>3901</v>
      </c>
      <c r="B4496" t="s">
        <v>51</v>
      </c>
      <c r="C4496" t="s">
        <v>3113</v>
      </c>
      <c r="D4496" t="s">
        <v>42</v>
      </c>
      <c r="E4496" s="103">
        <v>1.3486287932495867E-2</v>
      </c>
      <c r="F4496" s="103">
        <v>677948</v>
      </c>
      <c r="G4496" s="103">
        <v>4</v>
      </c>
      <c r="H4496" t="s">
        <v>1078</v>
      </c>
      <c r="I4496" s="103"/>
    </row>
    <row r="4497" spans="1:9" x14ac:dyDescent="0.35">
      <c r="A4497" t="s">
        <v>3902</v>
      </c>
      <c r="B4497" t="s">
        <v>51</v>
      </c>
      <c r="C4497" t="s">
        <v>3113</v>
      </c>
      <c r="D4497" t="s">
        <v>1767</v>
      </c>
      <c r="E4497" s="103">
        <v>1.3404904094816027E-2</v>
      </c>
      <c r="F4497" s="103">
        <v>677948</v>
      </c>
      <c r="G4497" s="103">
        <v>4</v>
      </c>
      <c r="H4497" t="s">
        <v>1078</v>
      </c>
      <c r="I4497" s="103"/>
    </row>
    <row r="4498" spans="1:9" x14ac:dyDescent="0.35">
      <c r="A4498" t="s">
        <v>3903</v>
      </c>
      <c r="B4498" t="s">
        <v>51</v>
      </c>
      <c r="C4498" t="s">
        <v>3113</v>
      </c>
      <c r="D4498" t="s">
        <v>1768</v>
      </c>
      <c r="E4498" s="103">
        <v>5.1243854608098603E-3</v>
      </c>
      <c r="F4498" s="103">
        <v>677948</v>
      </c>
      <c r="G4498" s="103">
        <v>4</v>
      </c>
      <c r="H4498" t="s">
        <v>1078</v>
      </c>
      <c r="I4498" s="103"/>
    </row>
    <row r="4499" spans="1:9" x14ac:dyDescent="0.35">
      <c r="A4499" t="s">
        <v>3904</v>
      </c>
      <c r="B4499" t="s">
        <v>51</v>
      </c>
      <c r="C4499" t="s">
        <v>3113</v>
      </c>
      <c r="D4499" t="s">
        <v>340</v>
      </c>
      <c r="E4499" s="103">
        <v>1.3502866006176711E-2</v>
      </c>
      <c r="F4499" s="103">
        <v>677948</v>
      </c>
      <c r="G4499" s="103">
        <v>4</v>
      </c>
      <c r="H4499" t="s">
        <v>1078</v>
      </c>
      <c r="I4499" s="103"/>
    </row>
    <row r="4500" spans="1:9" x14ac:dyDescent="0.35">
      <c r="A4500" t="s">
        <v>3905</v>
      </c>
      <c r="B4500" t="s">
        <v>51</v>
      </c>
      <c r="C4500" t="s">
        <v>3113</v>
      </c>
      <c r="D4500" t="s">
        <v>777</v>
      </c>
      <c r="E4500" s="103">
        <v>1.5873177484611509E-2</v>
      </c>
      <c r="F4500" s="103">
        <v>677948</v>
      </c>
      <c r="G4500" s="103">
        <v>4</v>
      </c>
      <c r="H4500" t="s">
        <v>1078</v>
      </c>
      <c r="I4500" s="103"/>
    </row>
    <row r="4501" spans="1:9" x14ac:dyDescent="0.35">
      <c r="A4501" t="s">
        <v>3906</v>
      </c>
      <c r="B4501" t="s">
        <v>51</v>
      </c>
      <c r="C4501" t="s">
        <v>3113</v>
      </c>
      <c r="D4501" t="s">
        <v>776</v>
      </c>
      <c r="E4501" s="103">
        <v>3.6994436237268953E-2</v>
      </c>
      <c r="F4501" s="103">
        <v>677948</v>
      </c>
      <c r="G4501" s="103">
        <v>4</v>
      </c>
      <c r="H4501" t="s">
        <v>1078</v>
      </c>
      <c r="I4501" s="103"/>
    </row>
    <row r="4502" spans="1:9" x14ac:dyDescent="0.35">
      <c r="A4502" t="s">
        <v>3907</v>
      </c>
      <c r="B4502" t="s">
        <v>47</v>
      </c>
      <c r="C4502" t="s">
        <v>3115</v>
      </c>
      <c r="D4502" t="s">
        <v>54</v>
      </c>
      <c r="E4502" s="103">
        <v>485117</v>
      </c>
      <c r="F4502" s="103">
        <v>677948</v>
      </c>
      <c r="G4502" s="103">
        <v>4</v>
      </c>
      <c r="H4502" t="s">
        <v>54</v>
      </c>
      <c r="I4502" s="103"/>
    </row>
    <row r="4503" spans="1:9" x14ac:dyDescent="0.35">
      <c r="A4503" t="s">
        <v>3908</v>
      </c>
      <c r="B4503" t="s">
        <v>48</v>
      </c>
      <c r="C4503" t="s">
        <v>3115</v>
      </c>
      <c r="D4503" t="s">
        <v>54</v>
      </c>
      <c r="E4503" s="103">
        <v>5235860733.9580078</v>
      </c>
      <c r="F4503" s="103">
        <v>677948</v>
      </c>
      <c r="G4503" s="103">
        <v>4</v>
      </c>
      <c r="H4503" t="s">
        <v>54</v>
      </c>
      <c r="I4503" s="103"/>
    </row>
    <row r="4504" spans="1:9" x14ac:dyDescent="0.35">
      <c r="A4504" t="s">
        <v>3909</v>
      </c>
      <c r="B4504" t="s">
        <v>49</v>
      </c>
      <c r="C4504" t="s">
        <v>3115</v>
      </c>
      <c r="D4504" t="s">
        <v>54</v>
      </c>
      <c r="E4504" s="103">
        <v>0.71556668063037288</v>
      </c>
      <c r="F4504" s="103">
        <v>677948</v>
      </c>
      <c r="G4504" s="103">
        <v>4</v>
      </c>
      <c r="H4504" t="s">
        <v>54</v>
      </c>
      <c r="I4504" s="103"/>
    </row>
    <row r="4505" spans="1:9" x14ac:dyDescent="0.35">
      <c r="A4505" t="s">
        <v>3910</v>
      </c>
      <c r="B4505" t="s">
        <v>50</v>
      </c>
      <c r="C4505" t="s">
        <v>3115</v>
      </c>
      <c r="D4505" t="s">
        <v>54</v>
      </c>
      <c r="E4505" s="103">
        <v>7723.1007893791375</v>
      </c>
      <c r="F4505" s="103">
        <v>677948</v>
      </c>
      <c r="G4505" s="103">
        <v>4</v>
      </c>
      <c r="H4505" t="s">
        <v>54</v>
      </c>
      <c r="I4505" s="103"/>
    </row>
    <row r="4506" spans="1:9" x14ac:dyDescent="0.35">
      <c r="A4506" t="s">
        <v>3911</v>
      </c>
      <c r="B4506" t="s">
        <v>51</v>
      </c>
      <c r="C4506" t="s">
        <v>3115</v>
      </c>
      <c r="D4506" t="s">
        <v>40</v>
      </c>
      <c r="E4506" s="103">
        <v>1.8202897793339456E-2</v>
      </c>
      <c r="F4506" s="103">
        <v>677948</v>
      </c>
      <c r="G4506" s="103">
        <v>4</v>
      </c>
      <c r="H4506" t="s">
        <v>1078</v>
      </c>
      <c r="I4506" s="103"/>
    </row>
    <row r="4507" spans="1:9" x14ac:dyDescent="0.35">
      <c r="A4507" t="s">
        <v>6558</v>
      </c>
      <c r="B4507" t="s">
        <v>51</v>
      </c>
      <c r="C4507" t="s">
        <v>3115</v>
      </c>
      <c r="D4507" t="s">
        <v>5070</v>
      </c>
      <c r="E4507" s="103">
        <v>1.8403993927955799E-2</v>
      </c>
      <c r="F4507" s="103">
        <v>677948</v>
      </c>
      <c r="G4507" s="103">
        <v>4</v>
      </c>
      <c r="H4507" t="s">
        <v>1078</v>
      </c>
      <c r="I4507" s="103"/>
    </row>
    <row r="4508" spans="1:9" x14ac:dyDescent="0.35">
      <c r="A4508" t="s">
        <v>6559</v>
      </c>
      <c r="B4508" t="s">
        <v>51</v>
      </c>
      <c r="C4508" t="s">
        <v>3115</v>
      </c>
      <c r="D4508" t="s">
        <v>5071</v>
      </c>
      <c r="E4508" s="103">
        <v>1.8202897793339456E-2</v>
      </c>
      <c r="F4508" s="103">
        <v>677948</v>
      </c>
      <c r="G4508" s="103">
        <v>4</v>
      </c>
      <c r="H4508" t="s">
        <v>1078</v>
      </c>
      <c r="I4508" s="103"/>
    </row>
    <row r="4509" spans="1:9" x14ac:dyDescent="0.35">
      <c r="A4509" t="s">
        <v>6560</v>
      </c>
      <c r="B4509" t="s">
        <v>51</v>
      </c>
      <c r="C4509" t="s">
        <v>3115</v>
      </c>
      <c r="D4509" t="s">
        <v>5072</v>
      </c>
      <c r="E4509" s="103">
        <v>1.8402480799943166E-2</v>
      </c>
      <c r="F4509" s="103">
        <v>677948</v>
      </c>
      <c r="G4509" s="103">
        <v>4</v>
      </c>
      <c r="H4509" t="s">
        <v>1078</v>
      </c>
      <c r="I4509" s="103"/>
    </row>
    <row r="4510" spans="1:9" x14ac:dyDescent="0.35">
      <c r="A4510" t="s">
        <v>3912</v>
      </c>
      <c r="B4510" t="s">
        <v>51</v>
      </c>
      <c r="C4510" t="s">
        <v>3115</v>
      </c>
      <c r="D4510" t="s">
        <v>42</v>
      </c>
      <c r="E4510" s="103">
        <v>1.7711165470087227E-2</v>
      </c>
      <c r="F4510" s="103">
        <v>677948</v>
      </c>
      <c r="G4510" s="103">
        <v>4</v>
      </c>
      <c r="H4510" t="s">
        <v>1078</v>
      </c>
      <c r="I4510" s="103"/>
    </row>
    <row r="4511" spans="1:9" x14ac:dyDescent="0.35">
      <c r="A4511" t="s">
        <v>3913</v>
      </c>
      <c r="B4511" t="s">
        <v>51</v>
      </c>
      <c r="C4511" t="s">
        <v>3115</v>
      </c>
      <c r="D4511" t="s">
        <v>1767</v>
      </c>
      <c r="E4511" s="103">
        <v>1.7541260995122914E-2</v>
      </c>
      <c r="F4511" s="103">
        <v>677948</v>
      </c>
      <c r="G4511" s="103">
        <v>4</v>
      </c>
      <c r="H4511" t="s">
        <v>1078</v>
      </c>
      <c r="I4511" s="103"/>
    </row>
    <row r="4512" spans="1:9" x14ac:dyDescent="0.35">
      <c r="A4512" t="s">
        <v>3914</v>
      </c>
      <c r="B4512" t="s">
        <v>51</v>
      </c>
      <c r="C4512" t="s">
        <v>3115</v>
      </c>
      <c r="D4512" t="s">
        <v>1768</v>
      </c>
      <c r="E4512" s="103">
        <v>6.4442078636525795E-3</v>
      </c>
      <c r="F4512" s="103">
        <v>677948</v>
      </c>
      <c r="G4512" s="103">
        <v>4</v>
      </c>
      <c r="H4512" t="s">
        <v>1078</v>
      </c>
      <c r="I4512" s="103"/>
    </row>
    <row r="4513" spans="1:9" x14ac:dyDescent="0.35">
      <c r="A4513" t="s">
        <v>3915</v>
      </c>
      <c r="B4513" t="s">
        <v>51</v>
      </c>
      <c r="C4513" t="s">
        <v>3115</v>
      </c>
      <c r="D4513" t="s">
        <v>340</v>
      </c>
      <c r="E4513" s="103">
        <v>1.7773432749575473E-2</v>
      </c>
      <c r="F4513" s="103">
        <v>677948</v>
      </c>
      <c r="G4513" s="103">
        <v>4</v>
      </c>
      <c r="H4513" t="s">
        <v>1078</v>
      </c>
      <c r="I4513" s="103"/>
    </row>
    <row r="4514" spans="1:9" x14ac:dyDescent="0.35">
      <c r="A4514" t="s">
        <v>3916</v>
      </c>
      <c r="B4514" t="s">
        <v>51</v>
      </c>
      <c r="C4514" t="s">
        <v>3115</v>
      </c>
      <c r="D4514" t="s">
        <v>777</v>
      </c>
      <c r="E4514" s="103">
        <v>1.9828376108567518E-2</v>
      </c>
      <c r="F4514" s="103">
        <v>677948</v>
      </c>
      <c r="G4514" s="103">
        <v>4</v>
      </c>
      <c r="H4514" t="s">
        <v>1078</v>
      </c>
      <c r="I4514" s="103"/>
    </row>
    <row r="4515" spans="1:9" x14ac:dyDescent="0.35">
      <c r="A4515" t="s">
        <v>3917</v>
      </c>
      <c r="B4515" t="s">
        <v>51</v>
      </c>
      <c r="C4515" t="s">
        <v>3115</v>
      </c>
      <c r="D4515" t="s">
        <v>776</v>
      </c>
      <c r="E4515" s="103">
        <v>4.7590406070797252E-2</v>
      </c>
      <c r="F4515" s="103">
        <v>677948</v>
      </c>
      <c r="G4515" s="103">
        <v>4</v>
      </c>
      <c r="H4515" t="s">
        <v>1078</v>
      </c>
      <c r="I4515" s="103"/>
    </row>
    <row r="4516" spans="1:9" x14ac:dyDescent="0.35">
      <c r="A4516" t="s">
        <v>170</v>
      </c>
      <c r="B4516" t="s">
        <v>49</v>
      </c>
      <c r="C4516" t="s">
        <v>40</v>
      </c>
      <c r="D4516" t="s">
        <v>54</v>
      </c>
      <c r="E4516" s="103">
        <v>1</v>
      </c>
      <c r="F4516" s="103">
        <v>677948</v>
      </c>
      <c r="G4516" s="103">
        <v>4</v>
      </c>
      <c r="H4516" t="s">
        <v>54</v>
      </c>
      <c r="I4516" s="103"/>
    </row>
    <row r="4517" spans="1:9" x14ac:dyDescent="0.35">
      <c r="A4517" t="s">
        <v>171</v>
      </c>
      <c r="B4517" t="s">
        <v>50</v>
      </c>
      <c r="C4517" t="s">
        <v>40</v>
      </c>
      <c r="D4517" t="s">
        <v>54</v>
      </c>
      <c r="E4517" s="103">
        <v>595606.68730775244</v>
      </c>
      <c r="F4517" s="103">
        <v>677948</v>
      </c>
      <c r="G4517" s="103">
        <v>4</v>
      </c>
      <c r="H4517" t="s">
        <v>54</v>
      </c>
      <c r="I4517" s="103"/>
    </row>
    <row r="4518" spans="1:9" x14ac:dyDescent="0.35">
      <c r="A4518" t="s">
        <v>1336</v>
      </c>
      <c r="B4518" t="s">
        <v>51</v>
      </c>
      <c r="C4518" t="s">
        <v>40</v>
      </c>
      <c r="D4518" t="s">
        <v>40</v>
      </c>
      <c r="E4518" s="103">
        <v>1</v>
      </c>
      <c r="F4518" s="103">
        <v>677948</v>
      </c>
      <c r="G4518" s="103">
        <v>4</v>
      </c>
      <c r="H4518" t="s">
        <v>1078</v>
      </c>
      <c r="I4518" s="103"/>
    </row>
    <row r="4519" spans="1:9" x14ac:dyDescent="0.35">
      <c r="A4519" t="s">
        <v>6561</v>
      </c>
      <c r="B4519" t="s">
        <v>51</v>
      </c>
      <c r="C4519" t="s">
        <v>40</v>
      </c>
      <c r="D4519" t="s">
        <v>5070</v>
      </c>
      <c r="E4519" s="103">
        <v>1.0100663614755376</v>
      </c>
      <c r="F4519" s="103">
        <v>677948</v>
      </c>
      <c r="G4519" s="103">
        <v>4</v>
      </c>
      <c r="H4519" t="s">
        <v>1078</v>
      </c>
      <c r="I4519" s="103"/>
    </row>
    <row r="4520" spans="1:9" x14ac:dyDescent="0.35">
      <c r="A4520" t="s">
        <v>6562</v>
      </c>
      <c r="B4520" t="s">
        <v>51</v>
      </c>
      <c r="C4520" t="s">
        <v>40</v>
      </c>
      <c r="D4520" t="s">
        <v>5071</v>
      </c>
      <c r="E4520" s="103">
        <v>1.0001427688914613</v>
      </c>
      <c r="F4520" s="103">
        <v>677948</v>
      </c>
      <c r="G4520" s="103">
        <v>4</v>
      </c>
      <c r="H4520" t="s">
        <v>1078</v>
      </c>
      <c r="I4520" s="103"/>
    </row>
    <row r="4521" spans="1:9" x14ac:dyDescent="0.35">
      <c r="A4521" t="s">
        <v>6563</v>
      </c>
      <c r="B4521" t="s">
        <v>51</v>
      </c>
      <c r="C4521" t="s">
        <v>40</v>
      </c>
      <c r="D4521" t="s">
        <v>5072</v>
      </c>
      <c r="E4521" s="103">
        <v>1.0099004297179037</v>
      </c>
      <c r="F4521" s="103">
        <v>677948</v>
      </c>
      <c r="G4521" s="103">
        <v>4</v>
      </c>
      <c r="H4521" t="s">
        <v>1078</v>
      </c>
      <c r="I4521" s="103"/>
    </row>
    <row r="4522" spans="1:9" x14ac:dyDescent="0.35">
      <c r="A4522" t="s">
        <v>1337</v>
      </c>
      <c r="B4522" t="s">
        <v>51</v>
      </c>
      <c r="C4522" t="s">
        <v>40</v>
      </c>
      <c r="D4522" t="s">
        <v>42</v>
      </c>
      <c r="E4522" s="103">
        <v>0.98976402868876778</v>
      </c>
      <c r="F4522" s="103">
        <v>677948</v>
      </c>
      <c r="G4522" s="103">
        <v>4</v>
      </c>
      <c r="H4522" t="s">
        <v>1078</v>
      </c>
      <c r="I4522" s="103"/>
    </row>
    <row r="4523" spans="1:9" x14ac:dyDescent="0.35">
      <c r="A4523" t="s">
        <v>2263</v>
      </c>
      <c r="B4523" t="s">
        <v>51</v>
      </c>
      <c r="C4523" t="s">
        <v>40</v>
      </c>
      <c r="D4523" t="s">
        <v>1767</v>
      </c>
      <c r="E4523" s="103">
        <v>0.98268379584061738</v>
      </c>
      <c r="F4523" s="103">
        <v>677948</v>
      </c>
      <c r="G4523" s="103">
        <v>4</v>
      </c>
      <c r="H4523" t="s">
        <v>1078</v>
      </c>
      <c r="I4523" s="103"/>
    </row>
    <row r="4524" spans="1:9" x14ac:dyDescent="0.35">
      <c r="A4524" t="s">
        <v>2264</v>
      </c>
      <c r="B4524" t="s">
        <v>51</v>
      </c>
      <c r="C4524" t="s">
        <v>40</v>
      </c>
      <c r="D4524" t="s">
        <v>1768</v>
      </c>
      <c r="E4524" s="103">
        <v>0.48488884102461571</v>
      </c>
      <c r="F4524" s="103">
        <v>677948</v>
      </c>
      <c r="G4524" s="103">
        <v>4</v>
      </c>
      <c r="H4524" t="s">
        <v>1078</v>
      </c>
      <c r="I4524" s="103"/>
    </row>
    <row r="4525" spans="1:9" x14ac:dyDescent="0.35">
      <c r="A4525" t="s">
        <v>1338</v>
      </c>
      <c r="B4525" t="s">
        <v>51</v>
      </c>
      <c r="C4525" t="s">
        <v>40</v>
      </c>
      <c r="D4525" t="s">
        <v>340</v>
      </c>
      <c r="E4525" s="103">
        <v>0.97291715458548056</v>
      </c>
      <c r="F4525" s="103">
        <v>677948</v>
      </c>
      <c r="G4525" s="103">
        <v>4</v>
      </c>
      <c r="H4525" t="s">
        <v>1078</v>
      </c>
      <c r="I4525" s="103"/>
    </row>
    <row r="4526" spans="1:9" x14ac:dyDescent="0.35">
      <c r="A4526" t="s">
        <v>1339</v>
      </c>
      <c r="B4526" t="s">
        <v>51</v>
      </c>
      <c r="C4526" t="s">
        <v>40</v>
      </c>
      <c r="D4526" t="s">
        <v>777</v>
      </c>
      <c r="E4526" s="103">
        <v>1.1037377302118294</v>
      </c>
      <c r="F4526" s="103">
        <v>677948</v>
      </c>
      <c r="G4526" s="103">
        <v>4</v>
      </c>
      <c r="H4526" t="s">
        <v>1078</v>
      </c>
      <c r="I4526" s="103"/>
    </row>
    <row r="4527" spans="1:9" x14ac:dyDescent="0.35">
      <c r="A4527" t="s">
        <v>565</v>
      </c>
      <c r="B4527" t="s">
        <v>44</v>
      </c>
      <c r="C4527" t="s">
        <v>40</v>
      </c>
      <c r="D4527" t="s">
        <v>777</v>
      </c>
      <c r="E4527" s="103">
        <v>0.44224040781888874</v>
      </c>
      <c r="F4527" s="103">
        <v>677948</v>
      </c>
      <c r="G4527" s="103">
        <v>4</v>
      </c>
      <c r="H4527" t="s">
        <v>54</v>
      </c>
      <c r="I4527" s="103"/>
    </row>
    <row r="4528" spans="1:9" x14ac:dyDescent="0.35">
      <c r="A4528" t="s">
        <v>566</v>
      </c>
      <c r="B4528" t="s">
        <v>45</v>
      </c>
      <c r="C4528" t="s">
        <v>40</v>
      </c>
      <c r="D4528" t="s">
        <v>777</v>
      </c>
      <c r="E4528" s="103">
        <v>3.6560329605456868E-2</v>
      </c>
      <c r="F4528" s="103">
        <v>677948</v>
      </c>
      <c r="G4528" s="103">
        <v>4</v>
      </c>
      <c r="H4528" t="s">
        <v>54</v>
      </c>
      <c r="I4528" s="103"/>
    </row>
    <row r="4529" spans="1:9" x14ac:dyDescent="0.35">
      <c r="A4529" t="s">
        <v>567</v>
      </c>
      <c r="B4529" t="s">
        <v>46</v>
      </c>
      <c r="C4529" t="s">
        <v>40</v>
      </c>
      <c r="D4529" t="s">
        <v>777</v>
      </c>
      <c r="E4529" s="103">
        <v>4.1292338040532454E-3</v>
      </c>
      <c r="F4529" s="103">
        <v>677948</v>
      </c>
      <c r="G4529" s="103">
        <v>4</v>
      </c>
      <c r="H4529" t="s">
        <v>54</v>
      </c>
      <c r="I4529" s="103"/>
    </row>
    <row r="4530" spans="1:9" x14ac:dyDescent="0.35">
      <c r="A4530" t="s">
        <v>1340</v>
      </c>
      <c r="B4530" t="s">
        <v>51</v>
      </c>
      <c r="C4530" t="s">
        <v>40</v>
      </c>
      <c r="D4530" t="s">
        <v>776</v>
      </c>
      <c r="E4530" s="103">
        <v>2.632155404946241</v>
      </c>
      <c r="F4530" s="103">
        <v>677948</v>
      </c>
      <c r="G4530" s="103">
        <v>4</v>
      </c>
      <c r="H4530" t="s">
        <v>1078</v>
      </c>
      <c r="I4530" s="103"/>
    </row>
    <row r="4531" spans="1:9" x14ac:dyDescent="0.35">
      <c r="A4531" t="s">
        <v>569</v>
      </c>
      <c r="B4531" t="s">
        <v>44</v>
      </c>
      <c r="C4531" t="s">
        <v>40</v>
      </c>
      <c r="D4531" t="s">
        <v>776</v>
      </c>
      <c r="E4531" s="103">
        <v>0</v>
      </c>
      <c r="F4531" s="103">
        <v>677948</v>
      </c>
      <c r="G4531" s="103">
        <v>4</v>
      </c>
      <c r="H4531" t="s">
        <v>54</v>
      </c>
      <c r="I4531" s="103"/>
    </row>
    <row r="4532" spans="1:9" x14ac:dyDescent="0.35">
      <c r="A4532" t="s">
        <v>570</v>
      </c>
      <c r="B4532" t="s">
        <v>45</v>
      </c>
      <c r="C4532" t="s">
        <v>40</v>
      </c>
      <c r="D4532" t="s">
        <v>776</v>
      </c>
      <c r="E4532" s="103">
        <v>0</v>
      </c>
      <c r="F4532" s="103">
        <v>677948</v>
      </c>
      <c r="G4532" s="103">
        <v>4</v>
      </c>
      <c r="H4532" t="s">
        <v>54</v>
      </c>
      <c r="I4532" s="103"/>
    </row>
    <row r="4533" spans="1:9" x14ac:dyDescent="0.35">
      <c r="A4533" t="s">
        <v>571</v>
      </c>
      <c r="B4533" t="s">
        <v>46</v>
      </c>
      <c r="C4533" t="s">
        <v>40</v>
      </c>
      <c r="D4533" t="s">
        <v>776</v>
      </c>
      <c r="E4533" s="103">
        <v>0</v>
      </c>
      <c r="F4533" s="103">
        <v>677948</v>
      </c>
      <c r="G4533" s="103">
        <v>4</v>
      </c>
      <c r="H4533" t="s">
        <v>54</v>
      </c>
      <c r="I4533" s="103"/>
    </row>
    <row r="4534" spans="1:9" x14ac:dyDescent="0.35">
      <c r="A4534" t="s">
        <v>6564</v>
      </c>
      <c r="B4534" t="s">
        <v>49</v>
      </c>
      <c r="C4534" t="s">
        <v>5070</v>
      </c>
      <c r="D4534" t="s">
        <v>54</v>
      </c>
      <c r="E4534" s="103">
        <v>1</v>
      </c>
      <c r="F4534" s="103">
        <v>677948</v>
      </c>
      <c r="G4534" s="103">
        <v>4</v>
      </c>
      <c r="H4534" t="s">
        <v>54</v>
      </c>
      <c r="I4534" s="103"/>
    </row>
    <row r="4535" spans="1:9" x14ac:dyDescent="0.35">
      <c r="A4535" t="s">
        <v>6565</v>
      </c>
      <c r="B4535" t="s">
        <v>50</v>
      </c>
      <c r="C4535" t="s">
        <v>5070</v>
      </c>
      <c r="D4535" t="s">
        <v>54</v>
      </c>
      <c r="E4535" s="103">
        <v>590022.56926362379</v>
      </c>
      <c r="F4535" s="103">
        <v>677948</v>
      </c>
      <c r="G4535" s="103">
        <v>4</v>
      </c>
      <c r="H4535" t="s">
        <v>54</v>
      </c>
      <c r="I4535" s="103"/>
    </row>
    <row r="4536" spans="1:9" x14ac:dyDescent="0.35">
      <c r="A4536" t="s">
        <v>6566</v>
      </c>
      <c r="B4536" t="s">
        <v>51</v>
      </c>
      <c r="C4536" t="s">
        <v>5070</v>
      </c>
      <c r="D4536" t="s">
        <v>40</v>
      </c>
      <c r="E4536" s="103">
        <v>0.99066353565699905</v>
      </c>
      <c r="F4536" s="103">
        <v>677948</v>
      </c>
      <c r="G4536" s="103">
        <v>4</v>
      </c>
      <c r="H4536" t="s">
        <v>1078</v>
      </c>
      <c r="I4536" s="103"/>
    </row>
    <row r="4537" spans="1:9" x14ac:dyDescent="0.35">
      <c r="A4537" t="s">
        <v>6567</v>
      </c>
      <c r="B4537" t="s">
        <v>51</v>
      </c>
      <c r="C4537" t="s">
        <v>5070</v>
      </c>
      <c r="D4537" t="s">
        <v>5070</v>
      </c>
      <c r="E4537" s="103">
        <v>1</v>
      </c>
      <c r="F4537" s="103">
        <v>677948</v>
      </c>
      <c r="G4537" s="103">
        <v>4</v>
      </c>
      <c r="H4537" t="s">
        <v>1078</v>
      </c>
      <c r="I4537" s="103"/>
    </row>
    <row r="4538" spans="1:9" x14ac:dyDescent="0.35">
      <c r="A4538" t="s">
        <v>6568</v>
      </c>
      <c r="B4538" t="s">
        <v>51</v>
      </c>
      <c r="C4538" t="s">
        <v>5070</v>
      </c>
      <c r="D4538" t="s">
        <v>5071</v>
      </c>
      <c r="E4538" s="103">
        <v>0.99077523688035851</v>
      </c>
      <c r="F4538" s="103">
        <v>677948</v>
      </c>
      <c r="G4538" s="103">
        <v>4</v>
      </c>
      <c r="H4538" t="s">
        <v>1078</v>
      </c>
      <c r="I4538" s="103"/>
    </row>
    <row r="4539" spans="1:9" x14ac:dyDescent="0.35">
      <c r="A4539" t="s">
        <v>6569</v>
      </c>
      <c r="B4539" t="s">
        <v>51</v>
      </c>
      <c r="C4539" t="s">
        <v>5070</v>
      </c>
      <c r="D4539" t="s">
        <v>5072</v>
      </c>
      <c r="E4539" s="103">
        <v>0.99983505411229145</v>
      </c>
      <c r="F4539" s="103">
        <v>677948</v>
      </c>
      <c r="G4539" s="103">
        <v>4</v>
      </c>
      <c r="H4539" t="s">
        <v>1078</v>
      </c>
      <c r="I4539" s="103"/>
    </row>
    <row r="4540" spans="1:9" x14ac:dyDescent="0.35">
      <c r="A4540" t="s">
        <v>6570</v>
      </c>
      <c r="B4540" t="s">
        <v>51</v>
      </c>
      <c r="C4540" t="s">
        <v>5070</v>
      </c>
      <c r="D4540" t="s">
        <v>42</v>
      </c>
      <c r="E4540" s="103">
        <v>0.97991273374625365</v>
      </c>
      <c r="F4540" s="103">
        <v>677948</v>
      </c>
      <c r="G4540" s="103">
        <v>4</v>
      </c>
      <c r="H4540" t="s">
        <v>1078</v>
      </c>
      <c r="I4540" s="103"/>
    </row>
    <row r="4541" spans="1:9" x14ac:dyDescent="0.35">
      <c r="A4541" t="s">
        <v>6571</v>
      </c>
      <c r="B4541" t="s">
        <v>51</v>
      </c>
      <c r="C4541" t="s">
        <v>5070</v>
      </c>
      <c r="D4541" t="s">
        <v>1767</v>
      </c>
      <c r="E4541" s="103">
        <v>0.97292157720474315</v>
      </c>
      <c r="F4541" s="103">
        <v>677948</v>
      </c>
      <c r="G4541" s="103">
        <v>4</v>
      </c>
      <c r="H4541" t="s">
        <v>1078</v>
      </c>
      <c r="I4541" s="103"/>
    </row>
    <row r="4542" spans="1:9" x14ac:dyDescent="0.35">
      <c r="A4542" t="s">
        <v>6572</v>
      </c>
      <c r="B4542" t="s">
        <v>51</v>
      </c>
      <c r="C4542" t="s">
        <v>5070</v>
      </c>
      <c r="D4542" t="s">
        <v>1768</v>
      </c>
      <c r="E4542" s="103">
        <v>0.48108767968086213</v>
      </c>
      <c r="F4542" s="103">
        <v>677948</v>
      </c>
      <c r="G4542" s="103">
        <v>4</v>
      </c>
      <c r="H4542" t="s">
        <v>1078</v>
      </c>
      <c r="I4542" s="103"/>
    </row>
    <row r="4543" spans="1:9" x14ac:dyDescent="0.35">
      <c r="A4543" t="s">
        <v>6573</v>
      </c>
      <c r="B4543" t="s">
        <v>51</v>
      </c>
      <c r="C4543" t="s">
        <v>5070</v>
      </c>
      <c r="D4543" t="s">
        <v>340</v>
      </c>
      <c r="E4543" s="103">
        <v>0.96327966948985977</v>
      </c>
      <c r="F4543" s="103">
        <v>677948</v>
      </c>
      <c r="G4543" s="103">
        <v>4</v>
      </c>
      <c r="H4543" t="s">
        <v>1078</v>
      </c>
      <c r="I4543" s="103"/>
    </row>
    <row r="4544" spans="1:9" x14ac:dyDescent="0.35">
      <c r="A4544" t="s">
        <v>6574</v>
      </c>
      <c r="B4544" t="s">
        <v>51</v>
      </c>
      <c r="C4544" t="s">
        <v>5070</v>
      </c>
      <c r="D4544" t="s">
        <v>777</v>
      </c>
      <c r="E4544" s="103">
        <v>1.0939398667387754</v>
      </c>
      <c r="F4544" s="103">
        <v>677948</v>
      </c>
      <c r="G4544" s="103">
        <v>4</v>
      </c>
      <c r="H4544" t="s">
        <v>1078</v>
      </c>
      <c r="I4544" s="103"/>
    </row>
    <row r="4545" spans="1:9" x14ac:dyDescent="0.35">
      <c r="A4545" t="s">
        <v>6575</v>
      </c>
      <c r="B4545" t="s">
        <v>44</v>
      </c>
      <c r="C4545" t="s">
        <v>5070</v>
      </c>
      <c r="D4545" t="s">
        <v>777</v>
      </c>
      <c r="E4545" s="103">
        <v>0.46163127555505734</v>
      </c>
      <c r="F4545" s="103">
        <v>677948</v>
      </c>
      <c r="G4545" s="103">
        <v>4</v>
      </c>
      <c r="H4545" t="s">
        <v>54</v>
      </c>
      <c r="I4545" s="103"/>
    </row>
    <row r="4546" spans="1:9" x14ac:dyDescent="0.35">
      <c r="A4546" t="s">
        <v>6576</v>
      </c>
      <c r="B4546" t="s">
        <v>45</v>
      </c>
      <c r="C4546" t="s">
        <v>5070</v>
      </c>
      <c r="D4546" t="s">
        <v>777</v>
      </c>
      <c r="E4546" s="103">
        <v>4.2434206718119614E-2</v>
      </c>
      <c r="F4546" s="103">
        <v>677948</v>
      </c>
      <c r="G4546" s="103">
        <v>4</v>
      </c>
      <c r="H4546" t="s">
        <v>54</v>
      </c>
      <c r="I4546" s="103"/>
    </row>
    <row r="4547" spans="1:9" x14ac:dyDescent="0.35">
      <c r="A4547" t="s">
        <v>6577</v>
      </c>
      <c r="B4547" t="s">
        <v>46</v>
      </c>
      <c r="C4547" t="s">
        <v>5070</v>
      </c>
      <c r="D4547" t="s">
        <v>777</v>
      </c>
      <c r="E4547" s="103">
        <v>5.2722888466657947E-3</v>
      </c>
      <c r="F4547" s="103">
        <v>677948</v>
      </c>
      <c r="G4547" s="103">
        <v>4</v>
      </c>
      <c r="H4547" t="s">
        <v>54</v>
      </c>
      <c r="I4547" s="103"/>
    </row>
    <row r="4548" spans="1:9" x14ac:dyDescent="0.35">
      <c r="A4548" t="s">
        <v>6578</v>
      </c>
      <c r="B4548" t="s">
        <v>51</v>
      </c>
      <c r="C4548" t="s">
        <v>5070</v>
      </c>
      <c r="D4548" t="s">
        <v>776</v>
      </c>
      <c r="E4548" s="103">
        <v>2.6078185866440875</v>
      </c>
      <c r="F4548" s="103">
        <v>677948</v>
      </c>
      <c r="G4548" s="103">
        <v>4</v>
      </c>
      <c r="H4548" t="s">
        <v>1078</v>
      </c>
      <c r="I4548" s="103"/>
    </row>
    <row r="4549" spans="1:9" x14ac:dyDescent="0.35">
      <c r="A4549" t="s">
        <v>6579</v>
      </c>
      <c r="B4549" t="s">
        <v>44</v>
      </c>
      <c r="C4549" t="s">
        <v>5070</v>
      </c>
      <c r="D4549" t="s">
        <v>776</v>
      </c>
      <c r="E4549" s="103">
        <v>0</v>
      </c>
      <c r="F4549" s="103">
        <v>677948</v>
      </c>
      <c r="G4549" s="103">
        <v>4</v>
      </c>
      <c r="H4549" t="s">
        <v>54</v>
      </c>
      <c r="I4549" s="103"/>
    </row>
    <row r="4550" spans="1:9" x14ac:dyDescent="0.35">
      <c r="A4550" t="s">
        <v>6580</v>
      </c>
      <c r="B4550" t="s">
        <v>45</v>
      </c>
      <c r="C4550" t="s">
        <v>5070</v>
      </c>
      <c r="D4550" t="s">
        <v>776</v>
      </c>
      <c r="E4550" s="103">
        <v>0</v>
      </c>
      <c r="F4550" s="103">
        <v>677948</v>
      </c>
      <c r="G4550" s="103">
        <v>4</v>
      </c>
      <c r="H4550" t="s">
        <v>54</v>
      </c>
      <c r="I4550" s="103"/>
    </row>
    <row r="4551" spans="1:9" x14ac:dyDescent="0.35">
      <c r="A4551" t="s">
        <v>6581</v>
      </c>
      <c r="B4551" t="s">
        <v>46</v>
      </c>
      <c r="C4551" t="s">
        <v>5070</v>
      </c>
      <c r="D4551" t="s">
        <v>776</v>
      </c>
      <c r="E4551" s="103">
        <v>0</v>
      </c>
      <c r="F4551" s="103">
        <v>677948</v>
      </c>
      <c r="G4551" s="103">
        <v>4</v>
      </c>
      <c r="H4551" t="s">
        <v>54</v>
      </c>
      <c r="I4551" s="103"/>
    </row>
    <row r="4552" spans="1:9" x14ac:dyDescent="0.35">
      <c r="A4552" t="s">
        <v>6582</v>
      </c>
      <c r="B4552" t="s">
        <v>49</v>
      </c>
      <c r="C4552" t="s">
        <v>5071</v>
      </c>
      <c r="D4552" t="s">
        <v>54</v>
      </c>
      <c r="E4552" s="103">
        <v>1</v>
      </c>
      <c r="F4552" s="103">
        <v>677948</v>
      </c>
      <c r="G4552" s="103">
        <v>4</v>
      </c>
      <c r="H4552" t="s">
        <v>54</v>
      </c>
      <c r="I4552" s="103"/>
    </row>
    <row r="4553" spans="1:9" x14ac:dyDescent="0.35">
      <c r="A4553" t="s">
        <v>6583</v>
      </c>
      <c r="B4553" t="s">
        <v>50</v>
      </c>
      <c r="C4553" t="s">
        <v>5071</v>
      </c>
      <c r="D4553" t="s">
        <v>54</v>
      </c>
      <c r="E4553" s="103">
        <v>595539.66657373682</v>
      </c>
      <c r="F4553" s="103">
        <v>677948</v>
      </c>
      <c r="G4553" s="103">
        <v>4</v>
      </c>
      <c r="H4553" t="s">
        <v>54</v>
      </c>
      <c r="I4553" s="103"/>
    </row>
    <row r="4554" spans="1:9" x14ac:dyDescent="0.35">
      <c r="A4554" t="s">
        <v>6584</v>
      </c>
      <c r="B4554" t="s">
        <v>51</v>
      </c>
      <c r="C4554" t="s">
        <v>5071</v>
      </c>
      <c r="D4554" t="s">
        <v>40</v>
      </c>
      <c r="E4554" s="103">
        <v>0.99988829877664054</v>
      </c>
      <c r="F4554" s="103">
        <v>677948</v>
      </c>
      <c r="G4554" s="103">
        <v>4</v>
      </c>
      <c r="H4554" t="s">
        <v>1078</v>
      </c>
      <c r="I4554" s="103"/>
    </row>
    <row r="4555" spans="1:9" x14ac:dyDescent="0.35">
      <c r="A4555" t="s">
        <v>6585</v>
      </c>
      <c r="B4555" t="s">
        <v>51</v>
      </c>
      <c r="C4555" t="s">
        <v>5071</v>
      </c>
      <c r="D4555" t="s">
        <v>5070</v>
      </c>
      <c r="E4555" s="103">
        <v>1.0099235925840764</v>
      </c>
      <c r="F4555" s="103">
        <v>677948</v>
      </c>
      <c r="G4555" s="103">
        <v>4</v>
      </c>
      <c r="H4555" t="s">
        <v>1078</v>
      </c>
      <c r="I4555" s="103"/>
    </row>
    <row r="4556" spans="1:9" x14ac:dyDescent="0.35">
      <c r="A4556" t="s">
        <v>6586</v>
      </c>
      <c r="B4556" t="s">
        <v>51</v>
      </c>
      <c r="C4556" t="s">
        <v>5071</v>
      </c>
      <c r="D4556" t="s">
        <v>5071</v>
      </c>
      <c r="E4556" s="103">
        <v>1</v>
      </c>
      <c r="F4556" s="103">
        <v>677948</v>
      </c>
      <c r="G4556" s="103">
        <v>4</v>
      </c>
      <c r="H4556" t="s">
        <v>1078</v>
      </c>
      <c r="I4556" s="103"/>
    </row>
    <row r="4557" spans="1:9" x14ac:dyDescent="0.35">
      <c r="A4557" t="s">
        <v>6587</v>
      </c>
      <c r="B4557" t="s">
        <v>51</v>
      </c>
      <c r="C4557" t="s">
        <v>5071</v>
      </c>
      <c r="D4557" t="s">
        <v>5072</v>
      </c>
      <c r="E4557" s="103">
        <v>1.0097576608264425</v>
      </c>
      <c r="F4557" s="103">
        <v>677948</v>
      </c>
      <c r="G4557" s="103">
        <v>4</v>
      </c>
      <c r="H4557" t="s">
        <v>1078</v>
      </c>
      <c r="I4557" s="103"/>
    </row>
    <row r="4558" spans="1:9" x14ac:dyDescent="0.35">
      <c r="A4558" t="s">
        <v>6588</v>
      </c>
      <c r="B4558" t="s">
        <v>51</v>
      </c>
      <c r="C4558" t="s">
        <v>5071</v>
      </c>
      <c r="D4558" t="s">
        <v>42</v>
      </c>
      <c r="E4558" s="103">
        <v>0.98962125979730653</v>
      </c>
      <c r="F4558" s="103">
        <v>677948</v>
      </c>
      <c r="G4558" s="103">
        <v>4</v>
      </c>
      <c r="H4558" t="s">
        <v>1078</v>
      </c>
      <c r="I4558" s="103"/>
    </row>
    <row r="4559" spans="1:9" x14ac:dyDescent="0.35">
      <c r="A4559" t="s">
        <v>6589</v>
      </c>
      <c r="B4559" t="s">
        <v>51</v>
      </c>
      <c r="C4559" t="s">
        <v>5071</v>
      </c>
      <c r="D4559" t="s">
        <v>1767</v>
      </c>
      <c r="E4559" s="103">
        <v>0.98254102694915613</v>
      </c>
      <c r="F4559" s="103">
        <v>677948</v>
      </c>
      <c r="G4559" s="103">
        <v>4</v>
      </c>
      <c r="H4559" t="s">
        <v>1078</v>
      </c>
      <c r="I4559" s="103"/>
    </row>
    <row r="4560" spans="1:9" x14ac:dyDescent="0.35">
      <c r="A4560" t="s">
        <v>6590</v>
      </c>
      <c r="B4560" t="s">
        <v>51</v>
      </c>
      <c r="C4560" t="s">
        <v>5071</v>
      </c>
      <c r="D4560" t="s">
        <v>1768</v>
      </c>
      <c r="E4560" s="103">
        <v>0.48474607213315446</v>
      </c>
      <c r="F4560" s="103">
        <v>677948</v>
      </c>
      <c r="G4560" s="103">
        <v>4</v>
      </c>
      <c r="H4560" t="s">
        <v>1078</v>
      </c>
      <c r="I4560" s="103"/>
    </row>
    <row r="4561" spans="1:9" x14ac:dyDescent="0.35">
      <c r="A4561" t="s">
        <v>6591</v>
      </c>
      <c r="B4561" t="s">
        <v>51</v>
      </c>
      <c r="C4561" t="s">
        <v>5071</v>
      </c>
      <c r="D4561" t="s">
        <v>340</v>
      </c>
      <c r="E4561" s="103">
        <v>0.97290515982324055</v>
      </c>
      <c r="F4561" s="103">
        <v>677948</v>
      </c>
      <c r="G4561" s="103">
        <v>4</v>
      </c>
      <c r="H4561" t="s">
        <v>1078</v>
      </c>
      <c r="I4561" s="103"/>
    </row>
    <row r="4562" spans="1:9" x14ac:dyDescent="0.35">
      <c r="A4562" t="s">
        <v>6592</v>
      </c>
      <c r="B4562" t="s">
        <v>51</v>
      </c>
      <c r="C4562" t="s">
        <v>5071</v>
      </c>
      <c r="D4562" t="s">
        <v>777</v>
      </c>
      <c r="E4562" s="103">
        <v>1.1036314365880042</v>
      </c>
      <c r="F4562" s="103">
        <v>677948</v>
      </c>
      <c r="G4562" s="103">
        <v>4</v>
      </c>
      <c r="H4562" t="s">
        <v>1078</v>
      </c>
      <c r="I4562" s="103"/>
    </row>
    <row r="4563" spans="1:9" x14ac:dyDescent="0.35">
      <c r="A4563" t="s">
        <v>6593</v>
      </c>
      <c r="B4563" t="s">
        <v>44</v>
      </c>
      <c r="C4563" t="s">
        <v>5071</v>
      </c>
      <c r="D4563" t="s">
        <v>777</v>
      </c>
      <c r="E4563" s="103">
        <v>0.44224040781888874</v>
      </c>
      <c r="F4563" s="103">
        <v>677948</v>
      </c>
      <c r="G4563" s="103">
        <v>4</v>
      </c>
      <c r="H4563" t="s">
        <v>54</v>
      </c>
      <c r="I4563" s="103"/>
    </row>
    <row r="4564" spans="1:9" x14ac:dyDescent="0.35">
      <c r="A4564" t="s">
        <v>6594</v>
      </c>
      <c r="B4564" t="s">
        <v>45</v>
      </c>
      <c r="C4564" t="s">
        <v>5071</v>
      </c>
      <c r="D4564" t="s">
        <v>777</v>
      </c>
      <c r="E4564" s="103">
        <v>3.6666623228217302E-2</v>
      </c>
      <c r="F4564" s="103">
        <v>677948</v>
      </c>
      <c r="G4564" s="103">
        <v>4</v>
      </c>
      <c r="H4564" t="s">
        <v>54</v>
      </c>
      <c r="I4564" s="103"/>
    </row>
    <row r="4565" spans="1:9" x14ac:dyDescent="0.35">
      <c r="A4565" t="s">
        <v>6595</v>
      </c>
      <c r="B4565" t="s">
        <v>46</v>
      </c>
      <c r="C4565" t="s">
        <v>5071</v>
      </c>
      <c r="D4565" t="s">
        <v>777</v>
      </c>
      <c r="E4565" s="103">
        <v>4.1615360109601134E-3</v>
      </c>
      <c r="F4565" s="103">
        <v>677948</v>
      </c>
      <c r="G4565" s="103">
        <v>4</v>
      </c>
      <c r="H4565" t="s">
        <v>54</v>
      </c>
      <c r="I4565" s="103"/>
    </row>
    <row r="4566" spans="1:9" x14ac:dyDescent="0.35">
      <c r="A4566" t="s">
        <v>6596</v>
      </c>
      <c r="B4566" t="s">
        <v>51</v>
      </c>
      <c r="C4566" t="s">
        <v>5071</v>
      </c>
      <c r="D4566" t="s">
        <v>776</v>
      </c>
      <c r="E4566" s="103">
        <v>2.6318703168244371</v>
      </c>
      <c r="F4566" s="103">
        <v>677948</v>
      </c>
      <c r="G4566" s="103">
        <v>4</v>
      </c>
      <c r="H4566" t="s">
        <v>1078</v>
      </c>
      <c r="I4566" s="103"/>
    </row>
    <row r="4567" spans="1:9" x14ac:dyDescent="0.35">
      <c r="A4567" t="s">
        <v>6597</v>
      </c>
      <c r="B4567" t="s">
        <v>44</v>
      </c>
      <c r="C4567" t="s">
        <v>5071</v>
      </c>
      <c r="D4567" t="s">
        <v>776</v>
      </c>
      <c r="E4567" s="103">
        <v>0</v>
      </c>
      <c r="F4567" s="103">
        <v>677948</v>
      </c>
      <c r="G4567" s="103">
        <v>4</v>
      </c>
      <c r="H4567" t="s">
        <v>54</v>
      </c>
      <c r="I4567" s="103"/>
    </row>
    <row r="4568" spans="1:9" x14ac:dyDescent="0.35">
      <c r="A4568" t="s">
        <v>6598</v>
      </c>
      <c r="B4568" t="s">
        <v>45</v>
      </c>
      <c r="C4568" t="s">
        <v>5071</v>
      </c>
      <c r="D4568" t="s">
        <v>776</v>
      </c>
      <c r="E4568" s="103">
        <v>0</v>
      </c>
      <c r="F4568" s="103">
        <v>677948</v>
      </c>
      <c r="G4568" s="103">
        <v>4</v>
      </c>
      <c r="H4568" t="s">
        <v>54</v>
      </c>
      <c r="I4568" s="103"/>
    </row>
    <row r="4569" spans="1:9" x14ac:dyDescent="0.35">
      <c r="A4569" t="s">
        <v>6599</v>
      </c>
      <c r="B4569" t="s">
        <v>46</v>
      </c>
      <c r="C4569" t="s">
        <v>5071</v>
      </c>
      <c r="D4569" t="s">
        <v>776</v>
      </c>
      <c r="E4569" s="103">
        <v>0</v>
      </c>
      <c r="F4569" s="103">
        <v>677948</v>
      </c>
      <c r="G4569" s="103">
        <v>4</v>
      </c>
      <c r="H4569" t="s">
        <v>54</v>
      </c>
      <c r="I4569" s="103"/>
    </row>
    <row r="4570" spans="1:9" x14ac:dyDescent="0.35">
      <c r="A4570" t="s">
        <v>6600</v>
      </c>
      <c r="B4570" t="s">
        <v>49</v>
      </c>
      <c r="C4570" t="s">
        <v>5072</v>
      </c>
      <c r="D4570" t="s">
        <v>54</v>
      </c>
      <c r="E4570" s="103">
        <v>1</v>
      </c>
      <c r="F4570" s="103">
        <v>677948</v>
      </c>
      <c r="G4570" s="103">
        <v>4</v>
      </c>
      <c r="H4570" t="s">
        <v>54</v>
      </c>
      <c r="I4570" s="103"/>
    </row>
    <row r="4571" spans="1:9" x14ac:dyDescent="0.35">
      <c r="A4571" t="s">
        <v>6601</v>
      </c>
      <c r="B4571" t="s">
        <v>50</v>
      </c>
      <c r="C4571" t="s">
        <v>5072</v>
      </c>
      <c r="D4571" t="s">
        <v>54</v>
      </c>
      <c r="E4571" s="103">
        <v>590122.55319836189</v>
      </c>
      <c r="F4571" s="103">
        <v>677948</v>
      </c>
      <c r="G4571" s="103">
        <v>4</v>
      </c>
      <c r="H4571" t="s">
        <v>54</v>
      </c>
      <c r="I4571" s="103"/>
    </row>
    <row r="4572" spans="1:9" x14ac:dyDescent="0.35">
      <c r="A4572" t="s">
        <v>6602</v>
      </c>
      <c r="B4572" t="s">
        <v>51</v>
      </c>
      <c r="C4572" t="s">
        <v>5072</v>
      </c>
      <c r="D4572" t="s">
        <v>40</v>
      </c>
      <c r="E4572" s="103">
        <v>0.99082842267890991</v>
      </c>
      <c r="F4572" s="103">
        <v>677948</v>
      </c>
      <c r="G4572" s="103">
        <v>4</v>
      </c>
      <c r="H4572" t="s">
        <v>1078</v>
      </c>
      <c r="I4572" s="103"/>
    </row>
    <row r="4573" spans="1:9" x14ac:dyDescent="0.35">
      <c r="A4573" t="s">
        <v>6603</v>
      </c>
      <c r="B4573" t="s">
        <v>51</v>
      </c>
      <c r="C4573" t="s">
        <v>5072</v>
      </c>
      <c r="D4573" t="s">
        <v>5070</v>
      </c>
      <c r="E4573" s="103">
        <v>1.0001658702008931</v>
      </c>
      <c r="F4573" s="103">
        <v>677948</v>
      </c>
      <c r="G4573" s="103">
        <v>4</v>
      </c>
      <c r="H4573" t="s">
        <v>1078</v>
      </c>
      <c r="I4573" s="103"/>
    </row>
    <row r="4574" spans="1:9" x14ac:dyDescent="0.35">
      <c r="A4574" t="s">
        <v>6604</v>
      </c>
      <c r="B4574" t="s">
        <v>51</v>
      </c>
      <c r="C4574" t="s">
        <v>5072</v>
      </c>
      <c r="D4574" t="s">
        <v>5071</v>
      </c>
      <c r="E4574" s="103">
        <v>0.99094012390226927</v>
      </c>
      <c r="F4574" s="103">
        <v>677948</v>
      </c>
      <c r="G4574" s="103">
        <v>4</v>
      </c>
      <c r="H4574" t="s">
        <v>1078</v>
      </c>
      <c r="I4574" s="103"/>
    </row>
    <row r="4575" spans="1:9" x14ac:dyDescent="0.35">
      <c r="A4575" t="s">
        <v>6605</v>
      </c>
      <c r="B4575" t="s">
        <v>51</v>
      </c>
      <c r="C4575" t="s">
        <v>5072</v>
      </c>
      <c r="D4575" t="s">
        <v>5072</v>
      </c>
      <c r="E4575" s="103">
        <v>1</v>
      </c>
      <c r="F4575" s="103">
        <v>677948</v>
      </c>
      <c r="G4575" s="103">
        <v>4</v>
      </c>
      <c r="H4575" t="s">
        <v>1078</v>
      </c>
      <c r="I4575" s="103"/>
    </row>
    <row r="4576" spans="1:9" x14ac:dyDescent="0.35">
      <c r="A4576" t="s">
        <v>6606</v>
      </c>
      <c r="B4576" t="s">
        <v>51</v>
      </c>
      <c r="C4576" t="s">
        <v>5072</v>
      </c>
      <c r="D4576" t="s">
        <v>42</v>
      </c>
      <c r="E4576" s="103">
        <v>0.98007702465643498</v>
      </c>
      <c r="F4576" s="103">
        <v>677948</v>
      </c>
      <c r="G4576" s="103">
        <v>4</v>
      </c>
      <c r="H4576" t="s">
        <v>1078</v>
      </c>
      <c r="I4576" s="103"/>
    </row>
    <row r="4577" spans="1:9" x14ac:dyDescent="0.35">
      <c r="A4577" t="s">
        <v>6607</v>
      </c>
      <c r="B4577" t="s">
        <v>51</v>
      </c>
      <c r="C4577" t="s">
        <v>5072</v>
      </c>
      <c r="D4577" t="s">
        <v>1767</v>
      </c>
      <c r="E4577" s="103">
        <v>0.9730846511559762</v>
      </c>
      <c r="F4577" s="103">
        <v>677948</v>
      </c>
      <c r="G4577" s="103">
        <v>4</v>
      </c>
      <c r="H4577" t="s">
        <v>1078</v>
      </c>
      <c r="I4577" s="103"/>
    </row>
    <row r="4578" spans="1:9" x14ac:dyDescent="0.35">
      <c r="A4578" t="s">
        <v>6608</v>
      </c>
      <c r="B4578" t="s">
        <v>51</v>
      </c>
      <c r="C4578" t="s">
        <v>5072</v>
      </c>
      <c r="D4578" t="s">
        <v>1768</v>
      </c>
      <c r="E4578" s="103">
        <v>0.48117569354088024</v>
      </c>
      <c r="F4578" s="103">
        <v>677948</v>
      </c>
      <c r="G4578" s="103">
        <v>4</v>
      </c>
      <c r="H4578" t="s">
        <v>1078</v>
      </c>
      <c r="I4578" s="103"/>
    </row>
    <row r="4579" spans="1:9" x14ac:dyDescent="0.35">
      <c r="A4579" t="s">
        <v>6609</v>
      </c>
      <c r="B4579" t="s">
        <v>51</v>
      </c>
      <c r="C4579" t="s">
        <v>5072</v>
      </c>
      <c r="D4579" t="s">
        <v>340</v>
      </c>
      <c r="E4579" s="103">
        <v>0.96344272500904093</v>
      </c>
      <c r="F4579" s="103">
        <v>677948</v>
      </c>
      <c r="G4579" s="103">
        <v>4</v>
      </c>
      <c r="H4579" t="s">
        <v>1078</v>
      </c>
      <c r="I4579" s="103"/>
    </row>
    <row r="4580" spans="1:9" x14ac:dyDescent="0.35">
      <c r="A4580" t="s">
        <v>6610</v>
      </c>
      <c r="B4580" t="s">
        <v>51</v>
      </c>
      <c r="C4580" t="s">
        <v>5072</v>
      </c>
      <c r="D4580" t="s">
        <v>777</v>
      </c>
      <c r="E4580" s="103">
        <v>1.0941085273445379</v>
      </c>
      <c r="F4580" s="103">
        <v>677948</v>
      </c>
      <c r="G4580" s="103">
        <v>4</v>
      </c>
      <c r="H4580" t="s">
        <v>1078</v>
      </c>
      <c r="I4580" s="103"/>
    </row>
    <row r="4581" spans="1:9" x14ac:dyDescent="0.35">
      <c r="A4581" t="s">
        <v>7348</v>
      </c>
      <c r="B4581" t="s">
        <v>44</v>
      </c>
      <c r="C4581" t="s">
        <v>5072</v>
      </c>
      <c r="D4581" t="s">
        <v>777</v>
      </c>
      <c r="E4581" s="103">
        <v>0.46118876373999185</v>
      </c>
      <c r="F4581" s="103">
        <v>677948</v>
      </c>
      <c r="G4581" s="103">
        <v>4</v>
      </c>
      <c r="H4581" t="s">
        <v>54</v>
      </c>
      <c r="I4581" s="103"/>
    </row>
    <row r="4582" spans="1:9" x14ac:dyDescent="0.35">
      <c r="A4582" t="s">
        <v>7349</v>
      </c>
      <c r="B4582" t="s">
        <v>45</v>
      </c>
      <c r="C4582" t="s">
        <v>5072</v>
      </c>
      <c r="D4582" t="s">
        <v>777</v>
      </c>
      <c r="E4582" s="103">
        <v>4.2324578739522813E-2</v>
      </c>
      <c r="F4582" s="103">
        <v>677948</v>
      </c>
      <c r="G4582" s="103">
        <v>4</v>
      </c>
      <c r="H4582" t="s">
        <v>54</v>
      </c>
      <c r="I4582" s="103"/>
    </row>
    <row r="4583" spans="1:9" x14ac:dyDescent="0.35">
      <c r="A4583" t="s">
        <v>7350</v>
      </c>
      <c r="B4583" t="s">
        <v>46</v>
      </c>
      <c r="C4583" t="s">
        <v>5072</v>
      </c>
      <c r="D4583" t="s">
        <v>777</v>
      </c>
      <c r="E4583" s="103">
        <v>5.2619588495637065E-3</v>
      </c>
      <c r="F4583" s="103">
        <v>677948</v>
      </c>
      <c r="G4583" s="103">
        <v>4</v>
      </c>
      <c r="H4583" t="s">
        <v>54</v>
      </c>
      <c r="I4583" s="103"/>
    </row>
    <row r="4584" spans="1:9" x14ac:dyDescent="0.35">
      <c r="A4584" t="s">
        <v>6611</v>
      </c>
      <c r="B4584" t="s">
        <v>51</v>
      </c>
      <c r="C4584" t="s">
        <v>5072</v>
      </c>
      <c r="D4584" t="s">
        <v>776</v>
      </c>
      <c r="E4584" s="103">
        <v>2.6082501428795424</v>
      </c>
      <c r="F4584" s="103">
        <v>677948</v>
      </c>
      <c r="G4584" s="103">
        <v>4</v>
      </c>
      <c r="H4584" t="s">
        <v>1078</v>
      </c>
      <c r="I4584" s="103"/>
    </row>
    <row r="4585" spans="1:9" x14ac:dyDescent="0.35">
      <c r="A4585" t="s">
        <v>7351</v>
      </c>
      <c r="B4585" t="s">
        <v>44</v>
      </c>
      <c r="C4585" t="s">
        <v>5072</v>
      </c>
      <c r="D4585" t="s">
        <v>776</v>
      </c>
      <c r="E4585" s="103">
        <v>0</v>
      </c>
      <c r="F4585" s="103">
        <v>677948</v>
      </c>
      <c r="G4585" s="103">
        <v>4</v>
      </c>
      <c r="H4585" t="s">
        <v>54</v>
      </c>
      <c r="I4585" s="103"/>
    </row>
    <row r="4586" spans="1:9" x14ac:dyDescent="0.35">
      <c r="A4586" t="s">
        <v>7352</v>
      </c>
      <c r="B4586" t="s">
        <v>45</v>
      </c>
      <c r="C4586" t="s">
        <v>5072</v>
      </c>
      <c r="D4586" t="s">
        <v>776</v>
      </c>
      <c r="E4586" s="103">
        <v>0</v>
      </c>
      <c r="F4586" s="103">
        <v>677948</v>
      </c>
      <c r="G4586" s="103">
        <v>4</v>
      </c>
      <c r="H4586" t="s">
        <v>54</v>
      </c>
      <c r="I4586" s="103"/>
    </row>
    <row r="4587" spans="1:9" x14ac:dyDescent="0.35">
      <c r="A4587" t="s">
        <v>7353</v>
      </c>
      <c r="B4587" t="s">
        <v>46</v>
      </c>
      <c r="C4587" t="s">
        <v>5072</v>
      </c>
      <c r="D4587" t="s">
        <v>776</v>
      </c>
      <c r="E4587" s="103">
        <v>0</v>
      </c>
      <c r="F4587" s="103">
        <v>677948</v>
      </c>
      <c r="G4587" s="103">
        <v>4</v>
      </c>
      <c r="H4587" t="s">
        <v>54</v>
      </c>
      <c r="I4587" s="103"/>
    </row>
    <row r="4588" spans="1:9" x14ac:dyDescent="0.35">
      <c r="A4588" t="s">
        <v>148</v>
      </c>
      <c r="B4588" t="s">
        <v>49</v>
      </c>
      <c r="C4588" t="s">
        <v>42</v>
      </c>
      <c r="D4588" t="s">
        <v>54</v>
      </c>
      <c r="E4588" s="103">
        <v>1</v>
      </c>
      <c r="F4588" s="103">
        <v>677948</v>
      </c>
      <c r="G4588" s="103">
        <v>4</v>
      </c>
      <c r="H4588" t="s">
        <v>54</v>
      </c>
      <c r="I4588" s="103"/>
    </row>
    <row r="4589" spans="1:9" x14ac:dyDescent="0.35">
      <c r="A4589" t="s">
        <v>149</v>
      </c>
      <c r="B4589" t="s">
        <v>50</v>
      </c>
      <c r="C4589" t="s">
        <v>42</v>
      </c>
      <c r="D4589" t="s">
        <v>54</v>
      </c>
      <c r="E4589" s="103">
        <v>602371.21656248928</v>
      </c>
      <c r="F4589" s="103">
        <v>677948</v>
      </c>
      <c r="G4589" s="103">
        <v>4</v>
      </c>
      <c r="H4589" t="s">
        <v>54</v>
      </c>
      <c r="I4589" s="103"/>
    </row>
    <row r="4590" spans="1:9" x14ac:dyDescent="0.35">
      <c r="A4590" t="s">
        <v>1341</v>
      </c>
      <c r="B4590" t="s">
        <v>51</v>
      </c>
      <c r="C4590" t="s">
        <v>42</v>
      </c>
      <c r="D4590" t="s">
        <v>40</v>
      </c>
      <c r="E4590" s="103">
        <v>1.0115844784351553</v>
      </c>
      <c r="F4590" s="103">
        <v>677948</v>
      </c>
      <c r="G4590" s="103">
        <v>4</v>
      </c>
      <c r="H4590" t="s">
        <v>1078</v>
      </c>
      <c r="I4590" s="103"/>
    </row>
    <row r="4591" spans="1:9" x14ac:dyDescent="0.35">
      <c r="A4591" t="s">
        <v>6612</v>
      </c>
      <c r="B4591" t="s">
        <v>51</v>
      </c>
      <c r="C4591" t="s">
        <v>42</v>
      </c>
      <c r="D4591" t="s">
        <v>5070</v>
      </c>
      <c r="E4591" s="103">
        <v>1.0211308050513328</v>
      </c>
      <c r="F4591" s="103">
        <v>677948</v>
      </c>
      <c r="G4591" s="103">
        <v>4</v>
      </c>
      <c r="H4591" t="s">
        <v>1078</v>
      </c>
      <c r="I4591" s="103"/>
    </row>
    <row r="4592" spans="1:9" x14ac:dyDescent="0.35">
      <c r="A4592" t="s">
        <v>6613</v>
      </c>
      <c r="B4592" t="s">
        <v>51</v>
      </c>
      <c r="C4592" t="s">
        <v>42</v>
      </c>
      <c r="D4592" t="s">
        <v>5071</v>
      </c>
      <c r="E4592" s="103">
        <v>1.0116961796585147</v>
      </c>
      <c r="F4592" s="103">
        <v>677948</v>
      </c>
      <c r="G4592" s="103">
        <v>4</v>
      </c>
      <c r="H4592" t="s">
        <v>1078</v>
      </c>
      <c r="I4592" s="103"/>
    </row>
    <row r="4593" spans="1:9" x14ac:dyDescent="0.35">
      <c r="A4593" t="s">
        <v>6614</v>
      </c>
      <c r="B4593" t="s">
        <v>51</v>
      </c>
      <c r="C4593" t="s">
        <v>42</v>
      </c>
      <c r="D4593" t="s">
        <v>5072</v>
      </c>
      <c r="E4593" s="103">
        <v>1.0209642525351348</v>
      </c>
      <c r="F4593" s="103">
        <v>677948</v>
      </c>
      <c r="G4593" s="103">
        <v>4</v>
      </c>
      <c r="H4593" t="s">
        <v>1078</v>
      </c>
      <c r="I4593" s="103"/>
    </row>
    <row r="4594" spans="1:9" x14ac:dyDescent="0.35">
      <c r="A4594" t="s">
        <v>1342</v>
      </c>
      <c r="B4594" t="s">
        <v>51</v>
      </c>
      <c r="C4594" t="s">
        <v>42</v>
      </c>
      <c r="D4594" t="s">
        <v>42</v>
      </c>
      <c r="E4594" s="103">
        <v>1</v>
      </c>
      <c r="F4594" s="103">
        <v>677948</v>
      </c>
      <c r="G4594" s="103">
        <v>4</v>
      </c>
      <c r="H4594" t="s">
        <v>1078</v>
      </c>
      <c r="I4594" s="103"/>
    </row>
    <row r="4595" spans="1:9" x14ac:dyDescent="0.35">
      <c r="A4595" t="s">
        <v>2265</v>
      </c>
      <c r="B4595" t="s">
        <v>51</v>
      </c>
      <c r="C4595" t="s">
        <v>42</v>
      </c>
      <c r="D4595" t="s">
        <v>1767</v>
      </c>
      <c r="E4595" s="103">
        <v>0.99284627824933536</v>
      </c>
      <c r="F4595" s="103">
        <v>677948</v>
      </c>
      <c r="G4595" s="103">
        <v>4</v>
      </c>
      <c r="H4595" t="s">
        <v>1078</v>
      </c>
      <c r="I4595" s="103"/>
    </row>
    <row r="4596" spans="1:9" x14ac:dyDescent="0.35">
      <c r="A4596" t="s">
        <v>2266</v>
      </c>
      <c r="B4596" t="s">
        <v>51</v>
      </c>
      <c r="C4596" t="s">
        <v>42</v>
      </c>
      <c r="D4596" t="s">
        <v>1768</v>
      </c>
      <c r="E4596" s="103">
        <v>0.48844889978796274</v>
      </c>
      <c r="F4596" s="103">
        <v>677948</v>
      </c>
      <c r="G4596" s="103">
        <v>4</v>
      </c>
      <c r="H4596" t="s">
        <v>1078</v>
      </c>
      <c r="I4596" s="103"/>
    </row>
    <row r="4597" spans="1:9" x14ac:dyDescent="0.35">
      <c r="A4597" t="s">
        <v>1343</v>
      </c>
      <c r="B4597" t="s">
        <v>51</v>
      </c>
      <c r="C4597" t="s">
        <v>42</v>
      </c>
      <c r="D4597" t="s">
        <v>340</v>
      </c>
      <c r="E4597" s="103">
        <v>0.98362056527561637</v>
      </c>
      <c r="F4597" s="103">
        <v>677948</v>
      </c>
      <c r="G4597" s="103">
        <v>4</v>
      </c>
      <c r="H4597" t="s">
        <v>1078</v>
      </c>
      <c r="I4597" s="103"/>
    </row>
    <row r="4598" spans="1:9" x14ac:dyDescent="0.35">
      <c r="A4598" t="s">
        <v>1344</v>
      </c>
      <c r="B4598" t="s">
        <v>51</v>
      </c>
      <c r="C4598" t="s">
        <v>42</v>
      </c>
      <c r="D4598" t="s">
        <v>777</v>
      </c>
      <c r="E4598" s="103">
        <v>1.1168267329417294</v>
      </c>
      <c r="F4598" s="103">
        <v>677948</v>
      </c>
      <c r="G4598" s="103">
        <v>4</v>
      </c>
      <c r="H4598" t="s">
        <v>1078</v>
      </c>
      <c r="I4598" s="103"/>
    </row>
    <row r="4599" spans="1:9" x14ac:dyDescent="0.35">
      <c r="A4599" t="s">
        <v>539</v>
      </c>
      <c r="B4599" t="s">
        <v>44</v>
      </c>
      <c r="C4599" t="s">
        <v>42</v>
      </c>
      <c r="D4599" t="s">
        <v>777</v>
      </c>
      <c r="E4599" s="103">
        <v>0.41718686388926585</v>
      </c>
      <c r="F4599" s="103">
        <v>677948</v>
      </c>
      <c r="G4599" s="103">
        <v>4</v>
      </c>
      <c r="H4599" t="s">
        <v>54</v>
      </c>
      <c r="I4599" s="103"/>
    </row>
    <row r="4600" spans="1:9" x14ac:dyDescent="0.35">
      <c r="A4600" t="s">
        <v>540</v>
      </c>
      <c r="B4600" t="s">
        <v>45</v>
      </c>
      <c r="C4600" t="s">
        <v>42</v>
      </c>
      <c r="D4600" t="s">
        <v>777</v>
      </c>
      <c r="E4600" s="103">
        <v>3.497585976512349E-2</v>
      </c>
      <c r="F4600" s="103">
        <v>677948</v>
      </c>
      <c r="G4600" s="103">
        <v>4</v>
      </c>
      <c r="H4600" t="s">
        <v>54</v>
      </c>
      <c r="I4600" s="103"/>
    </row>
    <row r="4601" spans="1:9" x14ac:dyDescent="0.35">
      <c r="A4601" t="s">
        <v>541</v>
      </c>
      <c r="B4601" t="s">
        <v>46</v>
      </c>
      <c r="C4601" t="s">
        <v>42</v>
      </c>
      <c r="D4601" t="s">
        <v>777</v>
      </c>
      <c r="E4601" s="103">
        <v>3.9536113085422318E-3</v>
      </c>
      <c r="F4601" s="103">
        <v>677948</v>
      </c>
      <c r="G4601" s="103">
        <v>4</v>
      </c>
      <c r="H4601" t="s">
        <v>54</v>
      </c>
      <c r="I4601" s="103"/>
    </row>
    <row r="4602" spans="1:9" x14ac:dyDescent="0.35">
      <c r="A4602" t="s">
        <v>1345</v>
      </c>
      <c r="B4602" t="s">
        <v>51</v>
      </c>
      <c r="C4602" t="s">
        <v>42</v>
      </c>
      <c r="D4602" t="s">
        <v>776</v>
      </c>
      <c r="E4602" s="103">
        <v>2.6623927519207915</v>
      </c>
      <c r="F4602" s="103">
        <v>677948</v>
      </c>
      <c r="G4602" s="103">
        <v>4</v>
      </c>
      <c r="H4602" t="s">
        <v>1078</v>
      </c>
      <c r="I4602" s="103"/>
    </row>
    <row r="4603" spans="1:9" x14ac:dyDescent="0.35">
      <c r="A4603" t="s">
        <v>543</v>
      </c>
      <c r="B4603" t="s">
        <v>44</v>
      </c>
      <c r="C4603" t="s">
        <v>42</v>
      </c>
      <c r="D4603" t="s">
        <v>776</v>
      </c>
      <c r="E4603" s="103">
        <v>0</v>
      </c>
      <c r="F4603" s="103">
        <v>677948</v>
      </c>
      <c r="G4603" s="103">
        <v>4</v>
      </c>
      <c r="H4603" t="s">
        <v>54</v>
      </c>
      <c r="I4603" s="103"/>
    </row>
    <row r="4604" spans="1:9" x14ac:dyDescent="0.35">
      <c r="A4604" t="s">
        <v>544</v>
      </c>
      <c r="B4604" t="s">
        <v>45</v>
      </c>
      <c r="C4604" t="s">
        <v>42</v>
      </c>
      <c r="D4604" t="s">
        <v>776</v>
      </c>
      <c r="E4604" s="103">
        <v>0</v>
      </c>
      <c r="F4604" s="103">
        <v>677948</v>
      </c>
      <c r="G4604" s="103">
        <v>4</v>
      </c>
      <c r="H4604" t="s">
        <v>54</v>
      </c>
      <c r="I4604" s="103"/>
    </row>
    <row r="4605" spans="1:9" x14ac:dyDescent="0.35">
      <c r="A4605" t="s">
        <v>545</v>
      </c>
      <c r="B4605" t="s">
        <v>46</v>
      </c>
      <c r="C4605" t="s">
        <v>42</v>
      </c>
      <c r="D4605" t="s">
        <v>776</v>
      </c>
      <c r="E4605" s="103">
        <v>0</v>
      </c>
      <c r="F4605" s="103">
        <v>677948</v>
      </c>
      <c r="G4605" s="103">
        <v>4</v>
      </c>
      <c r="H4605" t="s">
        <v>54</v>
      </c>
      <c r="I4605" s="103"/>
    </row>
    <row r="4606" spans="1:9" x14ac:dyDescent="0.35">
      <c r="A4606" t="s">
        <v>2267</v>
      </c>
      <c r="B4606" t="s">
        <v>49</v>
      </c>
      <c r="C4606" t="s">
        <v>1767</v>
      </c>
      <c r="D4606" t="s">
        <v>54</v>
      </c>
      <c r="E4606" s="103">
        <v>1</v>
      </c>
      <c r="F4606" s="103">
        <v>677948</v>
      </c>
      <c r="G4606" s="103">
        <v>4</v>
      </c>
      <c r="H4606" t="s">
        <v>54</v>
      </c>
      <c r="I4606" s="103"/>
    </row>
    <row r="4607" spans="1:9" x14ac:dyDescent="0.35">
      <c r="A4607" t="s">
        <v>2268</v>
      </c>
      <c r="B4607" t="s">
        <v>50</v>
      </c>
      <c r="C4607" t="s">
        <v>1767</v>
      </c>
      <c r="D4607" t="s">
        <v>54</v>
      </c>
      <c r="E4607" s="103">
        <v>606793.26977536757</v>
      </c>
      <c r="F4607" s="103">
        <v>677948</v>
      </c>
      <c r="G4607" s="103">
        <v>4</v>
      </c>
      <c r="H4607" t="s">
        <v>54</v>
      </c>
      <c r="I4607" s="103"/>
    </row>
    <row r="4608" spans="1:9" x14ac:dyDescent="0.35">
      <c r="A4608" t="s">
        <v>2269</v>
      </c>
      <c r="B4608" t="s">
        <v>51</v>
      </c>
      <c r="C4608" t="s">
        <v>1767</v>
      </c>
      <c r="D4608" t="s">
        <v>40</v>
      </c>
      <c r="E4608" s="103">
        <v>1.0190003905281499</v>
      </c>
      <c r="F4608" s="103">
        <v>677948</v>
      </c>
      <c r="G4608" s="103">
        <v>4</v>
      </c>
      <c r="H4608" t="s">
        <v>1078</v>
      </c>
      <c r="I4608" s="103"/>
    </row>
    <row r="4609" spans="1:9" x14ac:dyDescent="0.35">
      <c r="A4609" t="s">
        <v>6615</v>
      </c>
      <c r="B4609" t="s">
        <v>51</v>
      </c>
      <c r="C4609" t="s">
        <v>1767</v>
      </c>
      <c r="D4609" t="s">
        <v>5070</v>
      </c>
      <c r="E4609" s="103">
        <v>1.028634765313305</v>
      </c>
      <c r="F4609" s="103">
        <v>677948</v>
      </c>
      <c r="G4609" s="103">
        <v>4</v>
      </c>
      <c r="H4609" t="s">
        <v>1078</v>
      </c>
      <c r="I4609" s="103"/>
    </row>
    <row r="4610" spans="1:9" x14ac:dyDescent="0.35">
      <c r="A4610" t="s">
        <v>6616</v>
      </c>
      <c r="B4610" t="s">
        <v>51</v>
      </c>
      <c r="C4610" t="s">
        <v>1767</v>
      </c>
      <c r="D4610" t="s">
        <v>5071</v>
      </c>
      <c r="E4610" s="103">
        <v>1.0191120917515093</v>
      </c>
      <c r="F4610" s="103">
        <v>677948</v>
      </c>
      <c r="G4610" s="103">
        <v>4</v>
      </c>
      <c r="H4610" t="s">
        <v>1078</v>
      </c>
      <c r="I4610" s="103"/>
    </row>
    <row r="4611" spans="1:9" x14ac:dyDescent="0.35">
      <c r="A4611" t="s">
        <v>6617</v>
      </c>
      <c r="B4611" t="s">
        <v>51</v>
      </c>
      <c r="C4611" t="s">
        <v>1767</v>
      </c>
      <c r="D4611" t="s">
        <v>5072</v>
      </c>
      <c r="E4611" s="103">
        <v>1.0284669566174816</v>
      </c>
      <c r="F4611" s="103">
        <v>677948</v>
      </c>
      <c r="G4611" s="103">
        <v>4</v>
      </c>
      <c r="H4611" t="s">
        <v>1078</v>
      </c>
      <c r="I4611" s="103"/>
    </row>
    <row r="4612" spans="1:9" x14ac:dyDescent="0.35">
      <c r="A4612" t="s">
        <v>2270</v>
      </c>
      <c r="B4612" t="s">
        <v>51</v>
      </c>
      <c r="C4612" t="s">
        <v>1767</v>
      </c>
      <c r="D4612" t="s">
        <v>42</v>
      </c>
      <c r="E4612" s="103">
        <v>1.0073310205543629</v>
      </c>
      <c r="F4612" s="103">
        <v>677948</v>
      </c>
      <c r="G4612" s="103">
        <v>4</v>
      </c>
      <c r="H4612" t="s">
        <v>1078</v>
      </c>
      <c r="I4612" s="103"/>
    </row>
    <row r="4613" spans="1:9" x14ac:dyDescent="0.35">
      <c r="A4613" t="s">
        <v>2271</v>
      </c>
      <c r="B4613" t="s">
        <v>51</v>
      </c>
      <c r="C4613" t="s">
        <v>1767</v>
      </c>
      <c r="D4613" t="s">
        <v>1767</v>
      </c>
      <c r="E4613" s="103">
        <v>1</v>
      </c>
      <c r="F4613" s="103">
        <v>677948</v>
      </c>
      <c r="G4613" s="103">
        <v>4</v>
      </c>
      <c r="H4613" t="s">
        <v>1078</v>
      </c>
      <c r="I4613" s="103"/>
    </row>
    <row r="4614" spans="1:9" x14ac:dyDescent="0.35">
      <c r="A4614" t="s">
        <v>2272</v>
      </c>
      <c r="B4614" t="s">
        <v>51</v>
      </c>
      <c r="C4614" t="s">
        <v>1767</v>
      </c>
      <c r="D4614" t="s">
        <v>1768</v>
      </c>
      <c r="E4614" s="103">
        <v>0.49149292438001957</v>
      </c>
      <c r="F4614" s="103">
        <v>677948</v>
      </c>
      <c r="G4614" s="103">
        <v>4</v>
      </c>
      <c r="H4614" t="s">
        <v>1078</v>
      </c>
      <c r="I4614" s="103"/>
    </row>
    <row r="4615" spans="1:9" x14ac:dyDescent="0.35">
      <c r="A4615" t="s">
        <v>2273</v>
      </c>
      <c r="B4615" t="s">
        <v>51</v>
      </c>
      <c r="C4615" t="s">
        <v>1767</v>
      </c>
      <c r="D4615" t="s">
        <v>340</v>
      </c>
      <c r="E4615" s="103">
        <v>0.99091013635823466</v>
      </c>
      <c r="F4615" s="103">
        <v>677948</v>
      </c>
      <c r="G4615" s="103">
        <v>4</v>
      </c>
      <c r="H4615" t="s">
        <v>1078</v>
      </c>
      <c r="I4615" s="103"/>
    </row>
    <row r="4616" spans="1:9" x14ac:dyDescent="0.35">
      <c r="A4616" t="s">
        <v>2274</v>
      </c>
      <c r="B4616" t="s">
        <v>51</v>
      </c>
      <c r="C4616" t="s">
        <v>1767</v>
      </c>
      <c r="D4616" t="s">
        <v>777</v>
      </c>
      <c r="E4616" s="103">
        <v>1.1241819582390364</v>
      </c>
      <c r="F4616" s="103">
        <v>677948</v>
      </c>
      <c r="G4616" s="103">
        <v>4</v>
      </c>
      <c r="H4616" t="s">
        <v>1078</v>
      </c>
      <c r="I4616" s="103"/>
    </row>
    <row r="4617" spans="1:9" x14ac:dyDescent="0.35">
      <c r="A4617" t="s">
        <v>2275</v>
      </c>
      <c r="B4617" t="s">
        <v>44</v>
      </c>
      <c r="C4617" t="s">
        <v>1767</v>
      </c>
      <c r="D4617" t="s">
        <v>777</v>
      </c>
      <c r="E4617" s="103">
        <v>0.39664251535515999</v>
      </c>
      <c r="F4617" s="103">
        <v>677948</v>
      </c>
      <c r="G4617" s="103">
        <v>4</v>
      </c>
      <c r="H4617" t="s">
        <v>54</v>
      </c>
      <c r="I4617" s="103"/>
    </row>
    <row r="4618" spans="1:9" x14ac:dyDescent="0.35">
      <c r="A4618" t="s">
        <v>2276</v>
      </c>
      <c r="B4618" t="s">
        <v>45</v>
      </c>
      <c r="C4618" t="s">
        <v>1767</v>
      </c>
      <c r="D4618" t="s">
        <v>777</v>
      </c>
      <c r="E4618" s="103">
        <v>3.1501539168317258E-2</v>
      </c>
      <c r="F4618" s="103">
        <v>677948</v>
      </c>
      <c r="G4618" s="103">
        <v>4</v>
      </c>
      <c r="H4618" t="s">
        <v>54</v>
      </c>
      <c r="I4618" s="103"/>
    </row>
    <row r="4619" spans="1:9" x14ac:dyDescent="0.35">
      <c r="A4619" t="s">
        <v>2277</v>
      </c>
      <c r="B4619" t="s">
        <v>46</v>
      </c>
      <c r="C4619" t="s">
        <v>1767</v>
      </c>
      <c r="D4619" t="s">
        <v>777</v>
      </c>
      <c r="E4619" s="103">
        <v>3.3538351643308548E-3</v>
      </c>
      <c r="F4619" s="103">
        <v>677948</v>
      </c>
      <c r="G4619" s="103">
        <v>4</v>
      </c>
      <c r="H4619" t="s">
        <v>54</v>
      </c>
      <c r="I4619" s="103"/>
    </row>
    <row r="4620" spans="1:9" x14ac:dyDescent="0.35">
      <c r="A4620" t="s">
        <v>2278</v>
      </c>
      <c r="B4620" t="s">
        <v>51</v>
      </c>
      <c r="C4620" t="s">
        <v>1767</v>
      </c>
      <c r="D4620" t="s">
        <v>776</v>
      </c>
      <c r="E4620" s="103">
        <v>2.6814148699123388</v>
      </c>
      <c r="F4620" s="103">
        <v>677948</v>
      </c>
      <c r="G4620" s="103">
        <v>4</v>
      </c>
      <c r="H4620" t="s">
        <v>1078</v>
      </c>
      <c r="I4620" s="103"/>
    </row>
    <row r="4621" spans="1:9" x14ac:dyDescent="0.35">
      <c r="A4621" t="s">
        <v>2279</v>
      </c>
      <c r="B4621" t="s">
        <v>44</v>
      </c>
      <c r="C4621" t="s">
        <v>1767</v>
      </c>
      <c r="D4621" t="s">
        <v>776</v>
      </c>
      <c r="E4621" s="103">
        <v>0</v>
      </c>
      <c r="F4621" s="103">
        <v>677948</v>
      </c>
      <c r="G4621" s="103">
        <v>4</v>
      </c>
      <c r="H4621" t="s">
        <v>54</v>
      </c>
      <c r="I4621" s="103"/>
    </row>
    <row r="4622" spans="1:9" x14ac:dyDescent="0.35">
      <c r="A4622" t="s">
        <v>2280</v>
      </c>
      <c r="B4622" t="s">
        <v>45</v>
      </c>
      <c r="C4622" t="s">
        <v>1767</v>
      </c>
      <c r="D4622" t="s">
        <v>776</v>
      </c>
      <c r="E4622" s="103">
        <v>0</v>
      </c>
      <c r="F4622" s="103">
        <v>677948</v>
      </c>
      <c r="G4622" s="103">
        <v>4</v>
      </c>
      <c r="H4622" t="s">
        <v>54</v>
      </c>
      <c r="I4622" s="103"/>
    </row>
    <row r="4623" spans="1:9" x14ac:dyDescent="0.35">
      <c r="A4623" t="s">
        <v>2281</v>
      </c>
      <c r="B4623" t="s">
        <v>46</v>
      </c>
      <c r="C4623" t="s">
        <v>1767</v>
      </c>
      <c r="D4623" t="s">
        <v>776</v>
      </c>
      <c r="E4623" s="103">
        <v>0</v>
      </c>
      <c r="F4623" s="103">
        <v>677948</v>
      </c>
      <c r="G4623" s="103">
        <v>4</v>
      </c>
      <c r="H4623" t="s">
        <v>54</v>
      </c>
      <c r="I4623" s="103"/>
    </row>
    <row r="4624" spans="1:9" x14ac:dyDescent="0.35">
      <c r="A4624" t="s">
        <v>2282</v>
      </c>
      <c r="B4624" t="s">
        <v>49</v>
      </c>
      <c r="C4624" t="s">
        <v>1768</v>
      </c>
      <c r="D4624" t="s">
        <v>54</v>
      </c>
      <c r="E4624" s="103">
        <v>1</v>
      </c>
      <c r="F4624" s="103">
        <v>677948</v>
      </c>
      <c r="G4624" s="103">
        <v>4</v>
      </c>
      <c r="H4624" t="s">
        <v>54</v>
      </c>
      <c r="I4624" s="103"/>
    </row>
    <row r="4625" spans="1:9" x14ac:dyDescent="0.35">
      <c r="A4625" t="s">
        <v>2283</v>
      </c>
      <c r="B4625" t="s">
        <v>50</v>
      </c>
      <c r="C4625" t="s">
        <v>1768</v>
      </c>
      <c r="D4625" t="s">
        <v>54</v>
      </c>
      <c r="E4625" s="103">
        <v>1409976.9951406606</v>
      </c>
      <c r="F4625" s="103">
        <v>677948</v>
      </c>
      <c r="G4625" s="103">
        <v>4</v>
      </c>
      <c r="H4625" t="s">
        <v>54</v>
      </c>
      <c r="I4625" s="103"/>
    </row>
    <row r="4626" spans="1:9" x14ac:dyDescent="0.35">
      <c r="A4626" t="s">
        <v>2284</v>
      </c>
      <c r="B4626" t="s">
        <v>51</v>
      </c>
      <c r="C4626" t="s">
        <v>1768</v>
      </c>
      <c r="D4626" t="s">
        <v>40</v>
      </c>
      <c r="E4626" s="103">
        <v>2.3751603085915618</v>
      </c>
      <c r="F4626" s="103">
        <v>677948</v>
      </c>
      <c r="G4626" s="103">
        <v>4</v>
      </c>
      <c r="H4626" t="s">
        <v>1078</v>
      </c>
      <c r="I4626" s="103"/>
    </row>
    <row r="4627" spans="1:9" x14ac:dyDescent="0.35">
      <c r="A4627" t="s">
        <v>6618</v>
      </c>
      <c r="B4627" t="s">
        <v>51</v>
      </c>
      <c r="C4627" t="s">
        <v>1768</v>
      </c>
      <c r="D4627" t="s">
        <v>5070</v>
      </c>
      <c r="E4627" s="103">
        <v>2.403417536432114</v>
      </c>
      <c r="F4627" s="103">
        <v>677948</v>
      </c>
      <c r="G4627" s="103">
        <v>4</v>
      </c>
      <c r="H4627" t="s">
        <v>1078</v>
      </c>
      <c r="I4627" s="103"/>
    </row>
    <row r="4628" spans="1:9" x14ac:dyDescent="0.35">
      <c r="A4628" t="s">
        <v>6619</v>
      </c>
      <c r="B4628" t="s">
        <v>51</v>
      </c>
      <c r="C4628" t="s">
        <v>1768</v>
      </c>
      <c r="D4628" t="s">
        <v>5071</v>
      </c>
      <c r="E4628" s="103">
        <v>2.3752720098149211</v>
      </c>
      <c r="F4628" s="103">
        <v>677948</v>
      </c>
      <c r="G4628" s="103">
        <v>4</v>
      </c>
      <c r="H4628" t="s">
        <v>1078</v>
      </c>
      <c r="I4628" s="103"/>
    </row>
    <row r="4629" spans="1:9" x14ac:dyDescent="0.35">
      <c r="A4629" t="s">
        <v>6620</v>
      </c>
      <c r="B4629" t="s">
        <v>51</v>
      </c>
      <c r="C4629" t="s">
        <v>1768</v>
      </c>
      <c r="D4629" t="s">
        <v>5072</v>
      </c>
      <c r="E4629" s="103">
        <v>2.40304751156421</v>
      </c>
      <c r="F4629" s="103">
        <v>677948</v>
      </c>
      <c r="G4629" s="103">
        <v>4</v>
      </c>
      <c r="H4629" t="s">
        <v>1078</v>
      </c>
      <c r="I4629" s="103"/>
    </row>
    <row r="4630" spans="1:9" x14ac:dyDescent="0.35">
      <c r="A4630" t="s">
        <v>2285</v>
      </c>
      <c r="B4630" t="s">
        <v>51</v>
      </c>
      <c r="C4630" t="s">
        <v>1768</v>
      </c>
      <c r="D4630" t="s">
        <v>42</v>
      </c>
      <c r="E4630" s="103">
        <v>2.338267476045075</v>
      </c>
      <c r="F4630" s="103">
        <v>677948</v>
      </c>
      <c r="G4630" s="103">
        <v>4</v>
      </c>
      <c r="H4630" t="s">
        <v>1078</v>
      </c>
      <c r="I4630" s="103"/>
    </row>
    <row r="4631" spans="1:9" x14ac:dyDescent="0.35">
      <c r="A4631" t="s">
        <v>2286</v>
      </c>
      <c r="B4631" t="s">
        <v>51</v>
      </c>
      <c r="C4631" t="s">
        <v>1768</v>
      </c>
      <c r="D4631" t="s">
        <v>1767</v>
      </c>
      <c r="E4631" s="103">
        <v>2.3190454215822176</v>
      </c>
      <c r="F4631" s="103">
        <v>677948</v>
      </c>
      <c r="G4631" s="103">
        <v>4</v>
      </c>
      <c r="H4631" t="s">
        <v>1078</v>
      </c>
      <c r="I4631" s="103"/>
    </row>
    <row r="4632" spans="1:9" x14ac:dyDescent="0.35">
      <c r="A4632" t="s">
        <v>2287</v>
      </c>
      <c r="B4632" t="s">
        <v>51</v>
      </c>
      <c r="C4632" t="s">
        <v>1768</v>
      </c>
      <c r="D4632" t="s">
        <v>1768</v>
      </c>
      <c r="E4632" s="103">
        <v>1</v>
      </c>
      <c r="F4632" s="103">
        <v>677948</v>
      </c>
      <c r="G4632" s="103">
        <v>4</v>
      </c>
      <c r="H4632" t="s">
        <v>1078</v>
      </c>
      <c r="I4632" s="103"/>
    </row>
    <row r="4633" spans="1:9" x14ac:dyDescent="0.35">
      <c r="A4633" t="s">
        <v>2288</v>
      </c>
      <c r="B4633" t="s">
        <v>51</v>
      </c>
      <c r="C4633" t="s">
        <v>1768</v>
      </c>
      <c r="D4633" t="s">
        <v>340</v>
      </c>
      <c r="E4633" s="103">
        <v>2.3208940794221178</v>
      </c>
      <c r="F4633" s="103">
        <v>677948</v>
      </c>
      <c r="G4633" s="103">
        <v>4</v>
      </c>
      <c r="H4633" t="s">
        <v>1078</v>
      </c>
      <c r="I4633" s="103"/>
    </row>
    <row r="4634" spans="1:9" x14ac:dyDescent="0.35">
      <c r="A4634" t="s">
        <v>2289</v>
      </c>
      <c r="B4634" t="s">
        <v>51</v>
      </c>
      <c r="C4634" t="s">
        <v>1768</v>
      </c>
      <c r="D4634" t="s">
        <v>777</v>
      </c>
      <c r="E4634" s="103">
        <v>2.5922229614474555</v>
      </c>
      <c r="F4634" s="103">
        <v>677948</v>
      </c>
      <c r="G4634" s="103">
        <v>4</v>
      </c>
      <c r="H4634" t="s">
        <v>1078</v>
      </c>
      <c r="I4634" s="103"/>
    </row>
    <row r="4635" spans="1:9" x14ac:dyDescent="0.35">
      <c r="A4635" t="s">
        <v>2290</v>
      </c>
      <c r="B4635" t="s">
        <v>44</v>
      </c>
      <c r="C4635" t="s">
        <v>1768</v>
      </c>
      <c r="D4635" t="s">
        <v>777</v>
      </c>
      <c r="E4635" s="103">
        <v>2.0945559246431881E-3</v>
      </c>
      <c r="F4635" s="103">
        <v>677948</v>
      </c>
      <c r="G4635" s="103">
        <v>4</v>
      </c>
      <c r="H4635" t="s">
        <v>54</v>
      </c>
      <c r="I4635" s="103"/>
    </row>
    <row r="4636" spans="1:9" x14ac:dyDescent="0.35">
      <c r="A4636" t="s">
        <v>2291</v>
      </c>
      <c r="B4636" t="s">
        <v>45</v>
      </c>
      <c r="C4636" t="s">
        <v>1768</v>
      </c>
      <c r="D4636" t="s">
        <v>777</v>
      </c>
      <c r="E4636" s="103">
        <v>2.4026044546863532E-4</v>
      </c>
      <c r="F4636" s="103">
        <v>677948</v>
      </c>
      <c r="G4636" s="103">
        <v>4</v>
      </c>
      <c r="H4636" t="s">
        <v>54</v>
      </c>
      <c r="I4636" s="103"/>
    </row>
    <row r="4637" spans="1:9" x14ac:dyDescent="0.35">
      <c r="A4637" t="s">
        <v>2292</v>
      </c>
      <c r="B4637" t="s">
        <v>46</v>
      </c>
      <c r="C4637" t="s">
        <v>1768</v>
      </c>
      <c r="D4637" t="s">
        <v>777</v>
      </c>
      <c r="E4637" s="103">
        <v>4.4912514087140052E-5</v>
      </c>
      <c r="F4637" s="103">
        <v>677948</v>
      </c>
      <c r="G4637" s="103">
        <v>4</v>
      </c>
      <c r="H4637" t="s">
        <v>54</v>
      </c>
      <c r="I4637" s="103"/>
    </row>
    <row r="4638" spans="1:9" x14ac:dyDescent="0.35">
      <c r="A4638" t="s">
        <v>2293</v>
      </c>
      <c r="B4638" t="s">
        <v>51</v>
      </c>
      <c r="C4638" t="s">
        <v>1768</v>
      </c>
      <c r="D4638" t="s">
        <v>776</v>
      </c>
      <c r="E4638" s="103">
        <v>6.2182923977357918</v>
      </c>
      <c r="F4638" s="103">
        <v>677948</v>
      </c>
      <c r="G4638" s="103">
        <v>4</v>
      </c>
      <c r="H4638" t="s">
        <v>1078</v>
      </c>
      <c r="I4638" s="103"/>
    </row>
    <row r="4639" spans="1:9" x14ac:dyDescent="0.35">
      <c r="A4639" t="s">
        <v>2294</v>
      </c>
      <c r="B4639" t="s">
        <v>44</v>
      </c>
      <c r="C4639" t="s">
        <v>1768</v>
      </c>
      <c r="D4639" t="s">
        <v>776</v>
      </c>
      <c r="E4639" s="103">
        <v>0</v>
      </c>
      <c r="F4639" s="103">
        <v>677948</v>
      </c>
      <c r="G4639" s="103">
        <v>4</v>
      </c>
      <c r="H4639" t="s">
        <v>54</v>
      </c>
      <c r="I4639" s="103"/>
    </row>
    <row r="4640" spans="1:9" x14ac:dyDescent="0.35">
      <c r="A4640" t="s">
        <v>2295</v>
      </c>
      <c r="B4640" t="s">
        <v>45</v>
      </c>
      <c r="C4640" t="s">
        <v>1768</v>
      </c>
      <c r="D4640" t="s">
        <v>776</v>
      </c>
      <c r="E4640" s="103">
        <v>0</v>
      </c>
      <c r="F4640" s="103">
        <v>677948</v>
      </c>
      <c r="G4640" s="103">
        <v>4</v>
      </c>
      <c r="H4640" t="s">
        <v>54</v>
      </c>
      <c r="I4640" s="103"/>
    </row>
    <row r="4641" spans="1:9" x14ac:dyDescent="0.35">
      <c r="A4641" t="s">
        <v>2296</v>
      </c>
      <c r="B4641" t="s">
        <v>46</v>
      </c>
      <c r="C4641" t="s">
        <v>1768</v>
      </c>
      <c r="D4641" t="s">
        <v>776</v>
      </c>
      <c r="E4641" s="103">
        <v>0</v>
      </c>
      <c r="F4641" s="103">
        <v>677948</v>
      </c>
      <c r="G4641" s="103">
        <v>4</v>
      </c>
      <c r="H4641" t="s">
        <v>54</v>
      </c>
      <c r="I4641" s="103"/>
    </row>
    <row r="4642" spans="1:9" x14ac:dyDescent="0.35">
      <c r="A4642" t="s">
        <v>8902</v>
      </c>
      <c r="B4642" t="s">
        <v>51</v>
      </c>
      <c r="C4642" t="s">
        <v>58</v>
      </c>
      <c r="D4642" t="s">
        <v>40</v>
      </c>
      <c r="E4642" s="103">
        <v>5.6132322222222228</v>
      </c>
      <c r="F4642" s="103">
        <v>677948</v>
      </c>
      <c r="G4642" s="103">
        <v>4</v>
      </c>
      <c r="H4642" t="s">
        <v>1078</v>
      </c>
      <c r="I4642" s="103"/>
    </row>
    <row r="4643" spans="1:9" x14ac:dyDescent="0.35">
      <c r="A4643" t="s">
        <v>8903</v>
      </c>
      <c r="B4643" t="s">
        <v>51</v>
      </c>
      <c r="C4643" t="s">
        <v>58</v>
      </c>
      <c r="D4643" t="s">
        <v>5070</v>
      </c>
      <c r="E4643" s="103">
        <v>7.1744508948039796</v>
      </c>
      <c r="F4643" s="103">
        <v>677948</v>
      </c>
      <c r="G4643" s="103">
        <v>4</v>
      </c>
      <c r="H4643" t="s">
        <v>1078</v>
      </c>
      <c r="I4643" s="103"/>
    </row>
    <row r="4644" spans="1:9" x14ac:dyDescent="0.35">
      <c r="A4644" t="s">
        <v>8904</v>
      </c>
      <c r="B4644" t="s">
        <v>51</v>
      </c>
      <c r="C4644" t="s">
        <v>58</v>
      </c>
      <c r="D4644" t="s">
        <v>5071</v>
      </c>
      <c r="E4644" s="103">
        <v>7.1744508948039796</v>
      </c>
      <c r="F4644" s="103">
        <v>677948</v>
      </c>
      <c r="G4644" s="103">
        <v>4</v>
      </c>
      <c r="H4644" t="s">
        <v>1078</v>
      </c>
      <c r="I4644" s="103"/>
    </row>
    <row r="4645" spans="1:9" x14ac:dyDescent="0.35">
      <c r="A4645" t="s">
        <v>8905</v>
      </c>
      <c r="B4645" t="s">
        <v>51</v>
      </c>
      <c r="C4645" t="s">
        <v>58</v>
      </c>
      <c r="D4645" t="s">
        <v>5072</v>
      </c>
      <c r="E4645" s="103">
        <v>7.1744508948039796</v>
      </c>
      <c r="F4645" s="103">
        <v>677948</v>
      </c>
      <c r="G4645" s="103">
        <v>4</v>
      </c>
      <c r="H4645" t="s">
        <v>1078</v>
      </c>
      <c r="I4645" s="103"/>
    </row>
    <row r="4646" spans="1:9" x14ac:dyDescent="0.35">
      <c r="A4646" t="s">
        <v>8906</v>
      </c>
      <c r="B4646" t="s">
        <v>51</v>
      </c>
      <c r="C4646" t="s">
        <v>58</v>
      </c>
      <c r="D4646" t="s">
        <v>42</v>
      </c>
      <c r="E4646" s="103">
        <v>7.1744508948039796</v>
      </c>
      <c r="F4646" s="103">
        <v>677948</v>
      </c>
      <c r="G4646" s="103">
        <v>4</v>
      </c>
      <c r="H4646" t="s">
        <v>1078</v>
      </c>
      <c r="I4646" s="103"/>
    </row>
    <row r="4647" spans="1:9" x14ac:dyDescent="0.35">
      <c r="A4647" t="s">
        <v>8907</v>
      </c>
      <c r="B4647" t="s">
        <v>51</v>
      </c>
      <c r="C4647" t="s">
        <v>58</v>
      </c>
      <c r="D4647" t="s">
        <v>1767</v>
      </c>
      <c r="E4647" s="103">
        <v>7.1744508948039796</v>
      </c>
      <c r="F4647" s="103">
        <v>677948</v>
      </c>
      <c r="G4647" s="103">
        <v>4</v>
      </c>
      <c r="H4647" t="s">
        <v>1078</v>
      </c>
      <c r="I4647" s="103"/>
    </row>
    <row r="4648" spans="1:9" x14ac:dyDescent="0.35">
      <c r="A4648" t="s">
        <v>8908</v>
      </c>
      <c r="B4648" t="s">
        <v>51</v>
      </c>
      <c r="C4648" t="s">
        <v>58</v>
      </c>
      <c r="D4648" t="s">
        <v>1768</v>
      </c>
      <c r="E4648" s="103">
        <v>7.1744508948039796</v>
      </c>
      <c r="F4648" s="103">
        <v>677948</v>
      </c>
      <c r="G4648" s="103">
        <v>4</v>
      </c>
      <c r="H4648" t="s">
        <v>1078</v>
      </c>
      <c r="I4648" s="103"/>
    </row>
    <row r="4649" spans="1:9" x14ac:dyDescent="0.35">
      <c r="A4649" t="s">
        <v>8909</v>
      </c>
      <c r="B4649" t="s">
        <v>51</v>
      </c>
      <c r="C4649" t="s">
        <v>58</v>
      </c>
      <c r="D4649" t="s">
        <v>340</v>
      </c>
      <c r="E4649" s="103">
        <v>0.60276319164802394</v>
      </c>
      <c r="F4649" s="103">
        <v>677948</v>
      </c>
      <c r="G4649" s="103">
        <v>4</v>
      </c>
      <c r="H4649" t="s">
        <v>1078</v>
      </c>
      <c r="I4649" s="103"/>
    </row>
    <row r="4650" spans="1:9" x14ac:dyDescent="0.35">
      <c r="A4650" t="s">
        <v>8910</v>
      </c>
      <c r="B4650" t="s">
        <v>51</v>
      </c>
      <c r="C4650" t="s">
        <v>58</v>
      </c>
      <c r="D4650" t="s">
        <v>777</v>
      </c>
      <c r="E4650" s="103">
        <v>5.3414884486381311</v>
      </c>
      <c r="F4650" s="103">
        <v>677948</v>
      </c>
      <c r="G4650" s="103">
        <v>4</v>
      </c>
      <c r="H4650" t="s">
        <v>1078</v>
      </c>
      <c r="I4650" s="103"/>
    </row>
    <row r="4651" spans="1:9" x14ac:dyDescent="0.35">
      <c r="A4651" t="s">
        <v>8911</v>
      </c>
      <c r="B4651" t="s">
        <v>51</v>
      </c>
      <c r="C4651" t="s">
        <v>58</v>
      </c>
      <c r="D4651" t="s">
        <v>776</v>
      </c>
      <c r="E4651" s="103">
        <v>14.326305329121963</v>
      </c>
      <c r="F4651" s="103">
        <v>677948</v>
      </c>
      <c r="G4651" s="103">
        <v>4</v>
      </c>
      <c r="H4651" t="s">
        <v>1078</v>
      </c>
      <c r="I4651" s="103"/>
    </row>
    <row r="4652" spans="1:9" x14ac:dyDescent="0.35">
      <c r="A4652" t="s">
        <v>366</v>
      </c>
      <c r="B4652" t="s">
        <v>47</v>
      </c>
      <c r="C4652" t="s">
        <v>353</v>
      </c>
      <c r="D4652" t="s">
        <v>54</v>
      </c>
      <c r="E4652" s="103">
        <v>97687</v>
      </c>
      <c r="F4652" s="103">
        <v>677948</v>
      </c>
      <c r="G4652" s="103">
        <v>4</v>
      </c>
      <c r="H4652" t="s">
        <v>54</v>
      </c>
      <c r="I4652" s="103"/>
    </row>
    <row r="4653" spans="1:9" x14ac:dyDescent="0.35">
      <c r="A4653" t="s">
        <v>367</v>
      </c>
      <c r="B4653" t="s">
        <v>48</v>
      </c>
      <c r="C4653" t="s">
        <v>353</v>
      </c>
      <c r="D4653" t="s">
        <v>54</v>
      </c>
      <c r="E4653" s="103">
        <v>3672521178.6086984</v>
      </c>
      <c r="F4653" s="103">
        <v>677948</v>
      </c>
      <c r="G4653" s="103">
        <v>4</v>
      </c>
      <c r="H4653" t="s">
        <v>54</v>
      </c>
      <c r="I4653" s="103"/>
    </row>
    <row r="4654" spans="1:9" x14ac:dyDescent="0.35">
      <c r="A4654" t="s">
        <v>368</v>
      </c>
      <c r="B4654" t="s">
        <v>49</v>
      </c>
      <c r="C4654" t="s">
        <v>353</v>
      </c>
      <c r="D4654" t="s">
        <v>54</v>
      </c>
      <c r="E4654" s="103">
        <v>0.14409217226099938</v>
      </c>
      <c r="F4654" s="103">
        <v>677948</v>
      </c>
      <c r="G4654" s="103">
        <v>4</v>
      </c>
      <c r="H4654" t="s">
        <v>54</v>
      </c>
      <c r="I4654" s="103"/>
    </row>
    <row r="4655" spans="1:9" x14ac:dyDescent="0.35">
      <c r="A4655" t="s">
        <v>369</v>
      </c>
      <c r="B4655" t="s">
        <v>50</v>
      </c>
      <c r="C4655" t="s">
        <v>353</v>
      </c>
      <c r="D4655" t="s">
        <v>54</v>
      </c>
      <c r="E4655" s="103">
        <v>5417.1133753749527</v>
      </c>
      <c r="F4655" s="103">
        <v>677948</v>
      </c>
      <c r="G4655" s="103">
        <v>4</v>
      </c>
      <c r="H4655" t="s">
        <v>54</v>
      </c>
      <c r="I4655" s="103"/>
    </row>
    <row r="4656" spans="1:9" x14ac:dyDescent="0.35">
      <c r="A4656" t="s">
        <v>406</v>
      </c>
      <c r="B4656" t="s">
        <v>49</v>
      </c>
      <c r="C4656" t="s">
        <v>340</v>
      </c>
      <c r="D4656" t="s">
        <v>54</v>
      </c>
      <c r="E4656" s="103">
        <v>1</v>
      </c>
      <c r="F4656" s="103">
        <v>677948</v>
      </c>
      <c r="G4656" s="103">
        <v>4</v>
      </c>
      <c r="H4656" t="s">
        <v>54</v>
      </c>
      <c r="I4656" s="103"/>
    </row>
    <row r="4657" spans="1:9" x14ac:dyDescent="0.35">
      <c r="A4657" t="s">
        <v>407</v>
      </c>
      <c r="B4657" t="s">
        <v>50</v>
      </c>
      <c r="C4657" t="s">
        <v>340</v>
      </c>
      <c r="D4657" t="s">
        <v>54</v>
      </c>
      <c r="E4657" s="103">
        <v>619751.83252502163</v>
      </c>
      <c r="F4657" s="103">
        <v>677948</v>
      </c>
      <c r="G4657" s="103">
        <v>4</v>
      </c>
      <c r="H4657" t="s">
        <v>54</v>
      </c>
      <c r="I4657" s="103"/>
    </row>
    <row r="4658" spans="1:9" x14ac:dyDescent="0.35">
      <c r="A4658" t="s">
        <v>1346</v>
      </c>
      <c r="B4658" t="s">
        <v>51</v>
      </c>
      <c r="C4658" t="s">
        <v>340</v>
      </c>
      <c r="D4658" t="s">
        <v>40</v>
      </c>
      <c r="E4658" s="103">
        <v>1.04084239776263</v>
      </c>
      <c r="F4658" s="103">
        <v>677948</v>
      </c>
      <c r="G4658" s="103">
        <v>4</v>
      </c>
      <c r="H4658" t="s">
        <v>1078</v>
      </c>
      <c r="I4658" s="103"/>
    </row>
    <row r="4659" spans="1:9" x14ac:dyDescent="0.35">
      <c r="A4659" t="s">
        <v>6621</v>
      </c>
      <c r="B4659" t="s">
        <v>51</v>
      </c>
      <c r="C4659" t="s">
        <v>340</v>
      </c>
      <c r="D4659" t="s">
        <v>5070</v>
      </c>
      <c r="E4659" s="103">
        <v>1.051716482730443</v>
      </c>
      <c r="F4659" s="103">
        <v>677948</v>
      </c>
      <c r="G4659" s="103">
        <v>4</v>
      </c>
      <c r="H4659" t="s">
        <v>1078</v>
      </c>
      <c r="I4659" s="103"/>
    </row>
    <row r="4660" spans="1:9" x14ac:dyDescent="0.35">
      <c r="A4660" t="s">
        <v>6622</v>
      </c>
      <c r="B4660" t="s">
        <v>51</v>
      </c>
      <c r="C4660" t="s">
        <v>340</v>
      </c>
      <c r="D4660" t="s">
        <v>5071</v>
      </c>
      <c r="E4660" s="103">
        <v>1.0421719330643628</v>
      </c>
      <c r="F4660" s="103">
        <v>677948</v>
      </c>
      <c r="G4660" s="103">
        <v>4</v>
      </c>
      <c r="H4660" t="s">
        <v>1078</v>
      </c>
      <c r="I4660" s="103"/>
    </row>
    <row r="4661" spans="1:9" x14ac:dyDescent="0.35">
      <c r="A4661" t="s">
        <v>6623</v>
      </c>
      <c r="B4661" t="s">
        <v>51</v>
      </c>
      <c r="C4661" t="s">
        <v>340</v>
      </c>
      <c r="D4661" t="s">
        <v>5072</v>
      </c>
      <c r="E4661" s="103">
        <v>1.0515476442814384</v>
      </c>
      <c r="F4661" s="103">
        <v>677948</v>
      </c>
      <c r="G4661" s="103">
        <v>4</v>
      </c>
      <c r="H4661" t="s">
        <v>1078</v>
      </c>
      <c r="I4661" s="103"/>
    </row>
    <row r="4662" spans="1:9" x14ac:dyDescent="0.35">
      <c r="A4662" t="s">
        <v>1347</v>
      </c>
      <c r="B4662" t="s">
        <v>51</v>
      </c>
      <c r="C4662" t="s">
        <v>340</v>
      </c>
      <c r="D4662" t="s">
        <v>42</v>
      </c>
      <c r="E4662" s="103">
        <v>1.030792202844268</v>
      </c>
      <c r="F4662" s="103">
        <v>677948</v>
      </c>
      <c r="G4662" s="103">
        <v>4</v>
      </c>
      <c r="H4662" t="s">
        <v>1078</v>
      </c>
      <c r="I4662" s="103"/>
    </row>
    <row r="4663" spans="1:9" x14ac:dyDescent="0.35">
      <c r="A4663" t="s">
        <v>2297</v>
      </c>
      <c r="B4663" t="s">
        <v>51</v>
      </c>
      <c r="C4663" t="s">
        <v>340</v>
      </c>
      <c r="D4663" t="s">
        <v>1767</v>
      </c>
      <c r="E4663" s="103">
        <v>1.0235772504170912</v>
      </c>
      <c r="F4663" s="103">
        <v>677948</v>
      </c>
      <c r="G4663" s="103">
        <v>4</v>
      </c>
      <c r="H4663" t="s">
        <v>1078</v>
      </c>
      <c r="I4663" s="103"/>
    </row>
    <row r="4664" spans="1:9" x14ac:dyDescent="0.35">
      <c r="A4664" t="s">
        <v>2298</v>
      </c>
      <c r="B4664" t="s">
        <v>51</v>
      </c>
      <c r="C4664" t="s">
        <v>340</v>
      </c>
      <c r="D4664" t="s">
        <v>1768</v>
      </c>
      <c r="E4664" s="103">
        <v>0.51197571852634649</v>
      </c>
      <c r="F4664" s="103">
        <v>677948</v>
      </c>
      <c r="G4664" s="103">
        <v>4</v>
      </c>
      <c r="H4664" t="s">
        <v>1078</v>
      </c>
      <c r="I4664" s="103"/>
    </row>
    <row r="4665" spans="1:9" x14ac:dyDescent="0.35">
      <c r="A4665" t="s">
        <v>1348</v>
      </c>
      <c r="B4665" t="s">
        <v>51</v>
      </c>
      <c r="C4665" t="s">
        <v>340</v>
      </c>
      <c r="D4665" t="s">
        <v>340</v>
      </c>
      <c r="E4665" s="103">
        <v>1</v>
      </c>
      <c r="F4665" s="103">
        <v>677948</v>
      </c>
      <c r="G4665" s="103">
        <v>4</v>
      </c>
      <c r="H4665" t="s">
        <v>1078</v>
      </c>
      <c r="I4665" s="103"/>
    </row>
    <row r="4666" spans="1:9" x14ac:dyDescent="0.35">
      <c r="A4666" t="s">
        <v>1349</v>
      </c>
      <c r="B4666" t="s">
        <v>51</v>
      </c>
      <c r="C4666" t="s">
        <v>340</v>
      </c>
      <c r="D4666" t="s">
        <v>777</v>
      </c>
      <c r="E4666" s="103">
        <v>1.1503175346809971</v>
      </c>
      <c r="F4666" s="103">
        <v>677948</v>
      </c>
      <c r="G4666" s="103">
        <v>4</v>
      </c>
      <c r="H4666" t="s">
        <v>1078</v>
      </c>
      <c r="I4666" s="103"/>
    </row>
    <row r="4667" spans="1:9" x14ac:dyDescent="0.35">
      <c r="A4667" t="s">
        <v>547</v>
      </c>
      <c r="B4667" t="s">
        <v>44</v>
      </c>
      <c r="C4667" t="s">
        <v>340</v>
      </c>
      <c r="D4667" t="s">
        <v>777</v>
      </c>
      <c r="E4667" s="103">
        <v>0.39309504563771852</v>
      </c>
      <c r="F4667" s="103">
        <v>677948</v>
      </c>
      <c r="G4667" s="103">
        <v>4</v>
      </c>
      <c r="H4667" t="s">
        <v>54</v>
      </c>
      <c r="I4667" s="103"/>
    </row>
    <row r="4668" spans="1:9" x14ac:dyDescent="0.35">
      <c r="A4668" t="s">
        <v>548</v>
      </c>
      <c r="B4668" t="s">
        <v>45</v>
      </c>
      <c r="C4668" t="s">
        <v>340</v>
      </c>
      <c r="D4668" t="s">
        <v>777</v>
      </c>
      <c r="E4668" s="103">
        <v>3.3890729215300695E-2</v>
      </c>
      <c r="F4668" s="103">
        <v>677948</v>
      </c>
      <c r="G4668" s="103">
        <v>4</v>
      </c>
      <c r="H4668" t="s">
        <v>54</v>
      </c>
      <c r="I4668" s="103"/>
    </row>
    <row r="4669" spans="1:9" x14ac:dyDescent="0.35">
      <c r="A4669" t="s">
        <v>549</v>
      </c>
      <c r="B4669" t="s">
        <v>46</v>
      </c>
      <c r="C4669" t="s">
        <v>340</v>
      </c>
      <c r="D4669" t="s">
        <v>777</v>
      </c>
      <c r="E4669" s="103">
        <v>4.0049013315386203E-3</v>
      </c>
      <c r="F4669" s="103">
        <v>677948</v>
      </c>
      <c r="G4669" s="103">
        <v>4</v>
      </c>
      <c r="H4669" t="s">
        <v>54</v>
      </c>
      <c r="I4669" s="103"/>
    </row>
    <row r="4670" spans="1:9" x14ac:dyDescent="0.35">
      <c r="A4670" t="s">
        <v>1350</v>
      </c>
      <c r="B4670" t="s">
        <v>51</v>
      </c>
      <c r="C4670" t="s">
        <v>340</v>
      </c>
      <c r="D4670" t="s">
        <v>776</v>
      </c>
      <c r="E4670" s="103">
        <v>2.739997240619672</v>
      </c>
      <c r="F4670" s="103">
        <v>677948</v>
      </c>
      <c r="G4670" s="103">
        <v>4</v>
      </c>
      <c r="H4670" t="s">
        <v>1078</v>
      </c>
      <c r="I4670" s="103"/>
    </row>
    <row r="4671" spans="1:9" x14ac:dyDescent="0.35">
      <c r="A4671" t="s">
        <v>551</v>
      </c>
      <c r="B4671" t="s">
        <v>44</v>
      </c>
      <c r="C4671" t="s">
        <v>340</v>
      </c>
      <c r="D4671" t="s">
        <v>776</v>
      </c>
      <c r="E4671" s="103">
        <v>0</v>
      </c>
      <c r="F4671" s="103">
        <v>677948</v>
      </c>
      <c r="G4671" s="103">
        <v>4</v>
      </c>
      <c r="H4671" t="s">
        <v>54</v>
      </c>
      <c r="I4671" s="103"/>
    </row>
    <row r="4672" spans="1:9" x14ac:dyDescent="0.35">
      <c r="A4672" t="s">
        <v>552</v>
      </c>
      <c r="B4672" t="s">
        <v>45</v>
      </c>
      <c r="C4672" t="s">
        <v>340</v>
      </c>
      <c r="D4672" t="s">
        <v>776</v>
      </c>
      <c r="E4672" s="103">
        <v>0</v>
      </c>
      <c r="F4672" s="103">
        <v>677948</v>
      </c>
      <c r="G4672" s="103">
        <v>4</v>
      </c>
      <c r="H4672" t="s">
        <v>54</v>
      </c>
      <c r="I4672" s="103"/>
    </row>
    <row r="4673" spans="1:9" x14ac:dyDescent="0.35">
      <c r="A4673" t="s">
        <v>553</v>
      </c>
      <c r="B4673" t="s">
        <v>46</v>
      </c>
      <c r="C4673" t="s">
        <v>340</v>
      </c>
      <c r="D4673" t="s">
        <v>776</v>
      </c>
      <c r="E4673" s="103">
        <v>0</v>
      </c>
      <c r="F4673" s="103">
        <v>677948</v>
      </c>
      <c r="G4673" s="103">
        <v>4</v>
      </c>
      <c r="H4673" t="s">
        <v>54</v>
      </c>
      <c r="I4673" s="103"/>
    </row>
    <row r="4674" spans="1:9" x14ac:dyDescent="0.35">
      <c r="A4674" t="s">
        <v>1351</v>
      </c>
      <c r="B4674" t="s">
        <v>51</v>
      </c>
      <c r="C4674" t="s">
        <v>353</v>
      </c>
      <c r="D4674" t="s">
        <v>40</v>
      </c>
      <c r="E4674" s="103">
        <v>6.2875560521915216E-2</v>
      </c>
      <c r="F4674" s="103">
        <v>677948</v>
      </c>
      <c r="G4674" s="103">
        <v>4</v>
      </c>
      <c r="H4674" t="s">
        <v>1078</v>
      </c>
      <c r="I4674" s="103"/>
    </row>
    <row r="4675" spans="1:9" x14ac:dyDescent="0.35">
      <c r="A4675" t="s">
        <v>6624</v>
      </c>
      <c r="B4675" t="s">
        <v>51</v>
      </c>
      <c r="C4675" t="s">
        <v>353</v>
      </c>
      <c r="D4675" t="s">
        <v>5070</v>
      </c>
      <c r="E4675" s="103">
        <v>6.7718615314568645E-2</v>
      </c>
      <c r="F4675" s="103">
        <v>677948</v>
      </c>
      <c r="G4675" s="103">
        <v>4</v>
      </c>
      <c r="H4675" t="s">
        <v>1078</v>
      </c>
      <c r="I4675" s="103"/>
    </row>
    <row r="4676" spans="1:9" x14ac:dyDescent="0.35">
      <c r="A4676" t="s">
        <v>6625</v>
      </c>
      <c r="B4676" t="s">
        <v>51</v>
      </c>
      <c r="C4676" t="s">
        <v>353</v>
      </c>
      <c r="D4676" t="s">
        <v>5071</v>
      </c>
      <c r="E4676" s="103">
        <v>6.2875560521915216E-2</v>
      </c>
      <c r="F4676" s="103">
        <v>677948</v>
      </c>
      <c r="G4676" s="103">
        <v>4</v>
      </c>
      <c r="H4676" t="s">
        <v>1078</v>
      </c>
      <c r="I4676" s="103"/>
    </row>
    <row r="4677" spans="1:9" x14ac:dyDescent="0.35">
      <c r="A4677" t="s">
        <v>6626</v>
      </c>
      <c r="B4677" t="s">
        <v>51</v>
      </c>
      <c r="C4677" t="s">
        <v>353</v>
      </c>
      <c r="D4677" t="s">
        <v>5072</v>
      </c>
      <c r="E4677" s="103">
        <v>6.7718188110650071E-2</v>
      </c>
      <c r="F4677" s="103">
        <v>677948</v>
      </c>
      <c r="G4677" s="103">
        <v>4</v>
      </c>
      <c r="H4677" t="s">
        <v>1078</v>
      </c>
      <c r="I4677" s="103"/>
    </row>
    <row r="4678" spans="1:9" x14ac:dyDescent="0.35">
      <c r="A4678" t="s">
        <v>1352</v>
      </c>
      <c r="B4678" t="s">
        <v>51</v>
      </c>
      <c r="C4678" t="s">
        <v>353</v>
      </c>
      <c r="D4678" t="s">
        <v>42</v>
      </c>
      <c r="E4678" s="103">
        <v>6.6237013372133946E-2</v>
      </c>
      <c r="F4678" s="103">
        <v>677948</v>
      </c>
      <c r="G4678" s="103">
        <v>4</v>
      </c>
      <c r="H4678" t="s">
        <v>1078</v>
      </c>
      <c r="I4678" s="103"/>
    </row>
    <row r="4679" spans="1:9" x14ac:dyDescent="0.35">
      <c r="A4679" t="s">
        <v>2299</v>
      </c>
      <c r="B4679" t="s">
        <v>51</v>
      </c>
      <c r="C4679" t="s">
        <v>353</v>
      </c>
      <c r="D4679" t="s">
        <v>1767</v>
      </c>
      <c r="E4679" s="103">
        <v>6.5627269301285485E-2</v>
      </c>
      <c r="F4679" s="103">
        <v>677948</v>
      </c>
      <c r="G4679" s="103">
        <v>4</v>
      </c>
      <c r="H4679" t="s">
        <v>1078</v>
      </c>
      <c r="I4679" s="103"/>
    </row>
    <row r="4680" spans="1:9" x14ac:dyDescent="0.35">
      <c r="A4680" t="s">
        <v>2300</v>
      </c>
      <c r="B4680" t="s">
        <v>51</v>
      </c>
      <c r="C4680" t="s">
        <v>353</v>
      </c>
      <c r="D4680" t="s">
        <v>1768</v>
      </c>
      <c r="E4680" s="103">
        <v>2.477843547120024E-2</v>
      </c>
      <c r="F4680" s="103">
        <v>677948</v>
      </c>
      <c r="G4680" s="103">
        <v>4</v>
      </c>
      <c r="H4680" t="s">
        <v>1078</v>
      </c>
      <c r="I4680" s="103"/>
    </row>
    <row r="4681" spans="1:9" x14ac:dyDescent="0.35">
      <c r="A4681" t="s">
        <v>1353</v>
      </c>
      <c r="B4681" t="s">
        <v>51</v>
      </c>
      <c r="C4681" t="s">
        <v>353</v>
      </c>
      <c r="D4681" t="s">
        <v>340</v>
      </c>
      <c r="E4681" s="103">
        <v>6.5669318920808906E-2</v>
      </c>
      <c r="F4681" s="103">
        <v>677948</v>
      </c>
      <c r="G4681" s="103">
        <v>4</v>
      </c>
      <c r="H4681" t="s">
        <v>1078</v>
      </c>
      <c r="I4681" s="103"/>
    </row>
    <row r="4682" spans="1:9" x14ac:dyDescent="0.35">
      <c r="A4682" t="s">
        <v>1354</v>
      </c>
      <c r="B4682" t="s">
        <v>51</v>
      </c>
      <c r="C4682" t="s">
        <v>353</v>
      </c>
      <c r="D4682" t="s">
        <v>777</v>
      </c>
      <c r="E4682" s="103">
        <v>6.6089011596113315E-2</v>
      </c>
      <c r="F4682" s="103">
        <v>677948</v>
      </c>
      <c r="G4682" s="103">
        <v>4</v>
      </c>
      <c r="H4682" t="s">
        <v>1078</v>
      </c>
      <c r="I4682" s="103"/>
    </row>
    <row r="4683" spans="1:9" x14ac:dyDescent="0.35">
      <c r="A4683" t="s">
        <v>1355</v>
      </c>
      <c r="B4683" t="s">
        <v>51</v>
      </c>
      <c r="C4683" t="s">
        <v>353</v>
      </c>
      <c r="D4683" t="s">
        <v>776</v>
      </c>
      <c r="E4683" s="103">
        <v>0.16392406037234739</v>
      </c>
      <c r="F4683" s="103">
        <v>677948</v>
      </c>
      <c r="G4683" s="103">
        <v>4</v>
      </c>
      <c r="H4683" t="s">
        <v>1078</v>
      </c>
      <c r="I4683" s="103"/>
    </row>
    <row r="4684" spans="1:9" x14ac:dyDescent="0.35">
      <c r="A4684" t="s">
        <v>4663</v>
      </c>
      <c r="B4684" t="s">
        <v>47</v>
      </c>
      <c r="C4684" t="s">
        <v>4357</v>
      </c>
      <c r="D4684" t="s">
        <v>54</v>
      </c>
      <c r="E4684" s="103">
        <v>24135</v>
      </c>
      <c r="F4684" s="103">
        <v>677948</v>
      </c>
      <c r="G4684" s="103">
        <v>4</v>
      </c>
      <c r="H4684" t="s">
        <v>54</v>
      </c>
      <c r="I4684" s="103"/>
    </row>
    <row r="4685" spans="1:9" x14ac:dyDescent="0.35">
      <c r="A4685" t="s">
        <v>4664</v>
      </c>
      <c r="B4685" t="s">
        <v>48</v>
      </c>
      <c r="C4685" t="s">
        <v>4357</v>
      </c>
      <c r="D4685" t="s">
        <v>54</v>
      </c>
      <c r="E4685" s="103">
        <v>113220481.17224303</v>
      </c>
      <c r="F4685" s="103">
        <v>677948</v>
      </c>
      <c r="G4685" s="103">
        <v>4</v>
      </c>
      <c r="H4685" t="s">
        <v>54</v>
      </c>
      <c r="I4685" s="103"/>
    </row>
    <row r="4686" spans="1:9" x14ac:dyDescent="0.35">
      <c r="A4686" t="s">
        <v>4665</v>
      </c>
      <c r="B4686" t="s">
        <v>49</v>
      </c>
      <c r="C4686" t="s">
        <v>4357</v>
      </c>
      <c r="D4686" t="s">
        <v>54</v>
      </c>
      <c r="E4686" s="103">
        <v>3.5600075522016439E-2</v>
      </c>
      <c r="F4686" s="103">
        <v>677948</v>
      </c>
      <c r="G4686" s="103">
        <v>4</v>
      </c>
      <c r="H4686" t="s">
        <v>54</v>
      </c>
      <c r="I4686" s="103"/>
    </row>
    <row r="4687" spans="1:9" x14ac:dyDescent="0.35">
      <c r="A4687" t="s">
        <v>4666</v>
      </c>
      <c r="B4687" t="s">
        <v>50</v>
      </c>
      <c r="C4687" t="s">
        <v>4357</v>
      </c>
      <c r="D4687" t="s">
        <v>54</v>
      </c>
      <c r="E4687" s="103">
        <v>167.00466875371418</v>
      </c>
      <c r="F4687" s="103">
        <v>677948</v>
      </c>
      <c r="G4687" s="103">
        <v>4</v>
      </c>
      <c r="H4687" t="s">
        <v>54</v>
      </c>
      <c r="I4687" s="103"/>
    </row>
    <row r="4688" spans="1:9" x14ac:dyDescent="0.35">
      <c r="A4688" t="s">
        <v>4667</v>
      </c>
      <c r="B4688" t="s">
        <v>51</v>
      </c>
      <c r="C4688" t="s">
        <v>4357</v>
      </c>
      <c r="D4688" t="s">
        <v>40</v>
      </c>
      <c r="E4688" s="103">
        <v>7.7693162504405928E-3</v>
      </c>
      <c r="F4688" s="103">
        <v>677948</v>
      </c>
      <c r="G4688" s="103">
        <v>4</v>
      </c>
      <c r="H4688" t="s">
        <v>1078</v>
      </c>
      <c r="I4688" s="103"/>
    </row>
    <row r="4689" spans="1:9" x14ac:dyDescent="0.35">
      <c r="A4689" t="s">
        <v>6513</v>
      </c>
      <c r="B4689" t="s">
        <v>51</v>
      </c>
      <c r="C4689" t="s">
        <v>4357</v>
      </c>
      <c r="D4689" t="s">
        <v>5070</v>
      </c>
      <c r="E4689" s="103">
        <v>8.669619033914026E-3</v>
      </c>
      <c r="F4689" s="103">
        <v>677948</v>
      </c>
      <c r="G4689" s="103">
        <v>4</v>
      </c>
      <c r="H4689" t="s">
        <v>1078</v>
      </c>
      <c r="I4689" s="103"/>
    </row>
    <row r="4690" spans="1:9" x14ac:dyDescent="0.35">
      <c r="A4690" t="s">
        <v>6514</v>
      </c>
      <c r="B4690" t="s">
        <v>51</v>
      </c>
      <c r="C4690" t="s">
        <v>4357</v>
      </c>
      <c r="D4690" t="s">
        <v>5071</v>
      </c>
      <c r="E4690" s="103">
        <v>8.6420017053542245E-3</v>
      </c>
      <c r="F4690" s="103">
        <v>677948</v>
      </c>
      <c r="G4690" s="103">
        <v>4</v>
      </c>
      <c r="H4690" t="s">
        <v>1078</v>
      </c>
      <c r="I4690" s="103"/>
    </row>
    <row r="4691" spans="1:9" x14ac:dyDescent="0.35">
      <c r="A4691" t="s">
        <v>6515</v>
      </c>
      <c r="B4691" t="s">
        <v>51</v>
      </c>
      <c r="C4691" t="s">
        <v>4357</v>
      </c>
      <c r="D4691" t="s">
        <v>5072</v>
      </c>
      <c r="E4691" s="103">
        <v>8.6436552354916853E-3</v>
      </c>
      <c r="F4691" s="103">
        <v>677948</v>
      </c>
      <c r="G4691" s="103">
        <v>4</v>
      </c>
      <c r="H4691" t="s">
        <v>1078</v>
      </c>
      <c r="I4691" s="103"/>
    </row>
    <row r="4692" spans="1:9" x14ac:dyDescent="0.35">
      <c r="A4692" t="s">
        <v>4668</v>
      </c>
      <c r="B4692" t="s">
        <v>51</v>
      </c>
      <c r="C4692" t="s">
        <v>4357</v>
      </c>
      <c r="D4692" t="s">
        <v>42</v>
      </c>
      <c r="E4692" s="103">
        <v>8.6252570293747569E-3</v>
      </c>
      <c r="F4692" s="103">
        <v>677948</v>
      </c>
      <c r="G4692" s="103">
        <v>4</v>
      </c>
      <c r="H4692" t="s">
        <v>1078</v>
      </c>
      <c r="I4692" s="103"/>
    </row>
    <row r="4693" spans="1:9" x14ac:dyDescent="0.35">
      <c r="A4693" t="s">
        <v>4669</v>
      </c>
      <c r="B4693" t="s">
        <v>51</v>
      </c>
      <c r="C4693" t="s">
        <v>4357</v>
      </c>
      <c r="D4693" t="s">
        <v>1767</v>
      </c>
      <c r="E4693" s="103">
        <v>8.5910728617737218E-3</v>
      </c>
      <c r="F4693" s="103">
        <v>677948</v>
      </c>
      <c r="G4693" s="103">
        <v>4</v>
      </c>
      <c r="H4693" t="s">
        <v>1078</v>
      </c>
      <c r="I4693" s="103"/>
    </row>
    <row r="4694" spans="1:9" x14ac:dyDescent="0.35">
      <c r="A4694" t="s">
        <v>4670</v>
      </c>
      <c r="B4694" t="s">
        <v>51</v>
      </c>
      <c r="C4694" t="s">
        <v>4357</v>
      </c>
      <c r="D4694" t="s">
        <v>1768</v>
      </c>
      <c r="E4694" s="103">
        <v>6.4826478060874687E-3</v>
      </c>
      <c r="F4694" s="103">
        <v>677948</v>
      </c>
      <c r="G4694" s="103">
        <v>4</v>
      </c>
      <c r="H4694" t="s">
        <v>1078</v>
      </c>
      <c r="I4694" s="103"/>
    </row>
    <row r="4695" spans="1:9" x14ac:dyDescent="0.35">
      <c r="A4695" t="s">
        <v>4671</v>
      </c>
      <c r="B4695" t="s">
        <v>51</v>
      </c>
      <c r="C4695" t="s">
        <v>4357</v>
      </c>
      <c r="D4695" t="s">
        <v>340</v>
      </c>
      <c r="E4695" s="103">
        <v>4.91713230531863E-3</v>
      </c>
      <c r="F4695" s="103">
        <v>677948</v>
      </c>
      <c r="G4695" s="103">
        <v>4</v>
      </c>
      <c r="H4695" t="s">
        <v>1078</v>
      </c>
      <c r="I4695" s="103"/>
    </row>
    <row r="4696" spans="1:9" x14ac:dyDescent="0.35">
      <c r="A4696" t="s">
        <v>4672</v>
      </c>
      <c r="B4696" t="s">
        <v>51</v>
      </c>
      <c r="C4696" t="s">
        <v>4357</v>
      </c>
      <c r="D4696" t="s">
        <v>777</v>
      </c>
      <c r="E4696" s="103">
        <v>7.7234170308873125E-3</v>
      </c>
      <c r="F4696" s="103">
        <v>677948</v>
      </c>
      <c r="G4696" s="103">
        <v>4</v>
      </c>
      <c r="H4696" t="s">
        <v>1078</v>
      </c>
      <c r="I4696" s="103"/>
    </row>
    <row r="4697" spans="1:9" x14ac:dyDescent="0.35">
      <c r="A4697" t="s">
        <v>4673</v>
      </c>
      <c r="B4697" t="s">
        <v>51</v>
      </c>
      <c r="C4697" t="s">
        <v>4357</v>
      </c>
      <c r="D4697" t="s">
        <v>776</v>
      </c>
      <c r="E4697" s="103">
        <v>2.0130416768796656E-2</v>
      </c>
      <c r="F4697" s="103">
        <v>677948</v>
      </c>
      <c r="G4697" s="103">
        <v>4</v>
      </c>
      <c r="H4697" t="s">
        <v>1078</v>
      </c>
      <c r="I4697" s="103"/>
    </row>
    <row r="4698" spans="1:9" x14ac:dyDescent="0.35">
      <c r="A4698" t="s">
        <v>4648</v>
      </c>
      <c r="B4698" t="s">
        <v>47</v>
      </c>
      <c r="C4698" t="s">
        <v>4358</v>
      </c>
      <c r="D4698" t="s">
        <v>54</v>
      </c>
      <c r="E4698" s="103">
        <v>0</v>
      </c>
      <c r="F4698" s="103">
        <v>677948</v>
      </c>
      <c r="G4698" s="103">
        <v>4</v>
      </c>
      <c r="H4698" t="s">
        <v>54</v>
      </c>
      <c r="I4698" s="103"/>
    </row>
    <row r="4699" spans="1:9" x14ac:dyDescent="0.35">
      <c r="A4699" t="s">
        <v>4649</v>
      </c>
      <c r="B4699" t="s">
        <v>48</v>
      </c>
      <c r="C4699" t="s">
        <v>4358</v>
      </c>
      <c r="D4699" t="s">
        <v>54</v>
      </c>
      <c r="E4699" s="103">
        <v>0</v>
      </c>
      <c r="F4699" s="103">
        <v>677948</v>
      </c>
      <c r="G4699" s="103">
        <v>4</v>
      </c>
      <c r="H4699" t="s">
        <v>54</v>
      </c>
      <c r="I4699" s="103"/>
    </row>
    <row r="4700" spans="1:9" x14ac:dyDescent="0.35">
      <c r="A4700" t="s">
        <v>4650</v>
      </c>
      <c r="B4700" t="s">
        <v>49</v>
      </c>
      <c r="C4700" t="s">
        <v>4358</v>
      </c>
      <c r="D4700" t="s">
        <v>54</v>
      </c>
      <c r="E4700" s="103">
        <v>0</v>
      </c>
      <c r="F4700" s="103">
        <v>677948</v>
      </c>
      <c r="G4700" s="103">
        <v>4</v>
      </c>
      <c r="H4700" t="s">
        <v>54</v>
      </c>
      <c r="I4700" s="103"/>
    </row>
    <row r="4701" spans="1:9" x14ac:dyDescent="0.35">
      <c r="A4701" t="s">
        <v>4651</v>
      </c>
      <c r="B4701" t="s">
        <v>50</v>
      </c>
      <c r="C4701" t="s">
        <v>4358</v>
      </c>
      <c r="D4701" t="s">
        <v>54</v>
      </c>
      <c r="E4701" s="103">
        <v>0</v>
      </c>
      <c r="F4701" s="103">
        <v>677948</v>
      </c>
      <c r="G4701" s="103">
        <v>4</v>
      </c>
      <c r="H4701" t="s">
        <v>54</v>
      </c>
      <c r="I4701" s="103"/>
    </row>
    <row r="4702" spans="1:9" x14ac:dyDescent="0.35">
      <c r="A4702" t="s">
        <v>4652</v>
      </c>
      <c r="B4702" t="s">
        <v>47</v>
      </c>
      <c r="C4702" t="s">
        <v>4359</v>
      </c>
      <c r="D4702" t="s">
        <v>54</v>
      </c>
      <c r="E4702" s="103">
        <v>9407</v>
      </c>
      <c r="F4702" s="103">
        <v>677948</v>
      </c>
      <c r="G4702" s="103">
        <v>4</v>
      </c>
      <c r="H4702" t="s">
        <v>54</v>
      </c>
      <c r="I4702" s="103"/>
    </row>
    <row r="4703" spans="1:9" x14ac:dyDescent="0.35">
      <c r="A4703" t="s">
        <v>4653</v>
      </c>
      <c r="B4703" t="s">
        <v>48</v>
      </c>
      <c r="C4703" t="s">
        <v>4359</v>
      </c>
      <c r="D4703" t="s">
        <v>54</v>
      </c>
      <c r="E4703" s="103">
        <v>21503050.096679688</v>
      </c>
      <c r="F4703" s="103">
        <v>677948</v>
      </c>
      <c r="G4703" s="103">
        <v>4</v>
      </c>
      <c r="H4703" t="s">
        <v>54</v>
      </c>
      <c r="I4703" s="103"/>
    </row>
    <row r="4704" spans="1:9" x14ac:dyDescent="0.35">
      <c r="A4704" t="s">
        <v>4654</v>
      </c>
      <c r="B4704" t="s">
        <v>49</v>
      </c>
      <c r="C4704" t="s">
        <v>4359</v>
      </c>
      <c r="D4704" t="s">
        <v>54</v>
      </c>
      <c r="E4704" s="103">
        <v>1.3875695481069344E-2</v>
      </c>
      <c r="F4704" s="103">
        <v>677948</v>
      </c>
      <c r="G4704" s="103">
        <v>4</v>
      </c>
      <c r="H4704" t="s">
        <v>54</v>
      </c>
      <c r="I4704" s="103"/>
    </row>
    <row r="4705" spans="1:9" x14ac:dyDescent="0.35">
      <c r="A4705" t="s">
        <v>4655</v>
      </c>
      <c r="B4705" t="s">
        <v>50</v>
      </c>
      <c r="C4705" t="s">
        <v>4359</v>
      </c>
      <c r="D4705" t="s">
        <v>54</v>
      </c>
      <c r="E4705" s="103">
        <v>31.717845759084305</v>
      </c>
      <c r="F4705" s="103">
        <v>677948</v>
      </c>
      <c r="G4705" s="103">
        <v>4</v>
      </c>
      <c r="H4705" t="s">
        <v>54</v>
      </c>
      <c r="I4705" s="103"/>
    </row>
    <row r="4706" spans="1:9" x14ac:dyDescent="0.35">
      <c r="A4706" t="s">
        <v>4656</v>
      </c>
      <c r="B4706" t="s">
        <v>51</v>
      </c>
      <c r="C4706" t="s">
        <v>4359</v>
      </c>
      <c r="D4706" t="s">
        <v>40</v>
      </c>
      <c r="E4706" s="103">
        <v>3.7691445080973354E-3</v>
      </c>
      <c r="F4706" s="103">
        <v>677948</v>
      </c>
      <c r="G4706" s="103">
        <v>4</v>
      </c>
      <c r="H4706" t="s">
        <v>1078</v>
      </c>
      <c r="I4706" s="103"/>
    </row>
    <row r="4707" spans="1:9" x14ac:dyDescent="0.35">
      <c r="A4707" t="s">
        <v>6516</v>
      </c>
      <c r="B4707" t="s">
        <v>51</v>
      </c>
      <c r="C4707" t="s">
        <v>4359</v>
      </c>
      <c r="D4707" t="s">
        <v>5070</v>
      </c>
      <c r="E4707" s="103">
        <v>3.7907853653891925E-3</v>
      </c>
      <c r="F4707" s="103">
        <v>677948</v>
      </c>
      <c r="G4707" s="103">
        <v>4</v>
      </c>
      <c r="H4707" t="s">
        <v>1078</v>
      </c>
      <c r="I4707" s="103"/>
    </row>
    <row r="4708" spans="1:9" x14ac:dyDescent="0.35">
      <c r="A4708" t="s">
        <v>6517</v>
      </c>
      <c r="B4708" t="s">
        <v>51</v>
      </c>
      <c r="C4708" t="s">
        <v>4359</v>
      </c>
      <c r="D4708" t="s">
        <v>5071</v>
      </c>
      <c r="E4708" s="103">
        <v>3.7691445080973354E-3</v>
      </c>
      <c r="F4708" s="103">
        <v>677948</v>
      </c>
      <c r="G4708" s="103">
        <v>4</v>
      </c>
      <c r="H4708" t="s">
        <v>1078</v>
      </c>
      <c r="I4708" s="103"/>
    </row>
    <row r="4709" spans="1:9" x14ac:dyDescent="0.35">
      <c r="A4709" t="s">
        <v>6518</v>
      </c>
      <c r="B4709" t="s">
        <v>51</v>
      </c>
      <c r="C4709" t="s">
        <v>4359</v>
      </c>
      <c r="D4709" t="s">
        <v>5072</v>
      </c>
      <c r="E4709" s="103">
        <v>3.7733868754692488E-3</v>
      </c>
      <c r="F4709" s="103">
        <v>677948</v>
      </c>
      <c r="G4709" s="103">
        <v>4</v>
      </c>
      <c r="H4709" t="s">
        <v>1078</v>
      </c>
      <c r="I4709" s="103"/>
    </row>
    <row r="4710" spans="1:9" x14ac:dyDescent="0.35">
      <c r="A4710" t="s">
        <v>4657</v>
      </c>
      <c r="B4710" t="s">
        <v>51</v>
      </c>
      <c r="C4710" t="s">
        <v>4359</v>
      </c>
      <c r="D4710" t="s">
        <v>42</v>
      </c>
      <c r="E4710" s="103">
        <v>3.7395749593940844E-3</v>
      </c>
      <c r="F4710" s="103">
        <v>677948</v>
      </c>
      <c r="G4710" s="103">
        <v>4</v>
      </c>
      <c r="H4710" t="s">
        <v>1078</v>
      </c>
      <c r="I4710" s="103"/>
    </row>
    <row r="4711" spans="1:9" x14ac:dyDescent="0.35">
      <c r="A4711" t="s">
        <v>4658</v>
      </c>
      <c r="B4711" t="s">
        <v>51</v>
      </c>
      <c r="C4711" t="s">
        <v>4359</v>
      </c>
      <c r="D4711" t="s">
        <v>1767</v>
      </c>
      <c r="E4711" s="103">
        <v>3.7241432492786568E-3</v>
      </c>
      <c r="F4711" s="103">
        <v>677948</v>
      </c>
      <c r="G4711" s="103">
        <v>4</v>
      </c>
      <c r="H4711" t="s">
        <v>1078</v>
      </c>
      <c r="I4711" s="103"/>
    </row>
    <row r="4712" spans="1:9" x14ac:dyDescent="0.35">
      <c r="A4712" t="s">
        <v>4659</v>
      </c>
      <c r="B4712" t="s">
        <v>51</v>
      </c>
      <c r="C4712" t="s">
        <v>4359</v>
      </c>
      <c r="D4712" t="s">
        <v>1768</v>
      </c>
      <c r="E4712" s="103">
        <v>2.0464154928286371E-3</v>
      </c>
      <c r="F4712" s="103">
        <v>677948</v>
      </c>
      <c r="G4712" s="103">
        <v>4</v>
      </c>
      <c r="H4712" t="s">
        <v>1078</v>
      </c>
      <c r="I4712" s="103"/>
    </row>
    <row r="4713" spans="1:9" x14ac:dyDescent="0.35">
      <c r="A4713" t="s">
        <v>4660</v>
      </c>
      <c r="B4713" t="s">
        <v>51</v>
      </c>
      <c r="C4713" t="s">
        <v>4359</v>
      </c>
      <c r="D4713" t="s">
        <v>340</v>
      </c>
      <c r="E4713" s="103">
        <v>3.71597027159613E-3</v>
      </c>
      <c r="F4713" s="103">
        <v>677948</v>
      </c>
      <c r="G4713" s="103">
        <v>4</v>
      </c>
      <c r="H4713" t="s">
        <v>1078</v>
      </c>
      <c r="I4713" s="103"/>
    </row>
    <row r="4714" spans="1:9" x14ac:dyDescent="0.35">
      <c r="A4714" t="s">
        <v>4661</v>
      </c>
      <c r="B4714" t="s">
        <v>51</v>
      </c>
      <c r="C4714" t="s">
        <v>4359</v>
      </c>
      <c r="D4714" t="s">
        <v>777</v>
      </c>
      <c r="E4714" s="103">
        <v>3.9568346495864491E-3</v>
      </c>
      <c r="F4714" s="103">
        <v>677948</v>
      </c>
      <c r="G4714" s="103">
        <v>4</v>
      </c>
      <c r="H4714" t="s">
        <v>1078</v>
      </c>
      <c r="I4714" s="103"/>
    </row>
    <row r="4715" spans="1:9" x14ac:dyDescent="0.35">
      <c r="A4715" t="s">
        <v>4662</v>
      </c>
      <c r="B4715" t="s">
        <v>51</v>
      </c>
      <c r="C4715" t="s">
        <v>4359</v>
      </c>
      <c r="D4715" t="s">
        <v>776</v>
      </c>
      <c r="E4715" s="103">
        <v>9.92885370944082E-3</v>
      </c>
      <c r="F4715" s="103">
        <v>677948</v>
      </c>
      <c r="G4715" s="103">
        <v>4</v>
      </c>
      <c r="H4715" t="s">
        <v>1078</v>
      </c>
      <c r="I4715" s="103"/>
    </row>
    <row r="4716" spans="1:9" x14ac:dyDescent="0.35">
      <c r="A4716" t="s">
        <v>7525</v>
      </c>
      <c r="B4716" t="s">
        <v>47</v>
      </c>
      <c r="C4716" t="s">
        <v>7392</v>
      </c>
      <c r="D4716" t="s">
        <v>54</v>
      </c>
      <c r="E4716" s="103">
        <v>14380</v>
      </c>
      <c r="F4716" s="103">
        <v>677948</v>
      </c>
      <c r="G4716" s="103">
        <v>4</v>
      </c>
      <c r="H4716" t="s">
        <v>54</v>
      </c>
      <c r="I4716" s="103"/>
    </row>
    <row r="4717" spans="1:9" x14ac:dyDescent="0.35">
      <c r="A4717" t="s">
        <v>7526</v>
      </c>
      <c r="B4717" t="s">
        <v>48</v>
      </c>
      <c r="C4717" t="s">
        <v>7392</v>
      </c>
      <c r="D4717" t="s">
        <v>54</v>
      </c>
      <c r="E4717" s="103">
        <v>46280858.491149902</v>
      </c>
      <c r="F4717" s="103">
        <v>677948</v>
      </c>
      <c r="G4717" s="103">
        <v>4</v>
      </c>
      <c r="H4717" t="s">
        <v>54</v>
      </c>
      <c r="I4717" s="103"/>
    </row>
    <row r="4718" spans="1:9" x14ac:dyDescent="0.35">
      <c r="A4718" t="s">
        <v>7527</v>
      </c>
      <c r="B4718" t="s">
        <v>49</v>
      </c>
      <c r="C4718" t="s">
        <v>7392</v>
      </c>
      <c r="D4718" t="s">
        <v>54</v>
      </c>
      <c r="E4718" s="103">
        <v>2.1211066335471158E-2</v>
      </c>
      <c r="F4718" s="103">
        <v>677948</v>
      </c>
      <c r="G4718" s="103">
        <v>4</v>
      </c>
      <c r="H4718" t="s">
        <v>54</v>
      </c>
      <c r="I4718" s="103"/>
    </row>
    <row r="4719" spans="1:9" x14ac:dyDescent="0.35">
      <c r="A4719" t="s">
        <v>7528</v>
      </c>
      <c r="B4719" t="s">
        <v>50</v>
      </c>
      <c r="C4719" t="s">
        <v>7392</v>
      </c>
      <c r="D4719" t="s">
        <v>54</v>
      </c>
      <c r="E4719" s="103">
        <v>68.266088979021845</v>
      </c>
      <c r="F4719" s="103">
        <v>677948</v>
      </c>
      <c r="G4719" s="103">
        <v>4</v>
      </c>
      <c r="H4719" t="s">
        <v>54</v>
      </c>
      <c r="I4719" s="103"/>
    </row>
    <row r="4720" spans="1:9" x14ac:dyDescent="0.35">
      <c r="A4720" t="s">
        <v>7529</v>
      </c>
      <c r="B4720" t="s">
        <v>51</v>
      </c>
      <c r="C4720" t="s">
        <v>7392</v>
      </c>
      <c r="D4720" t="s">
        <v>40</v>
      </c>
      <c r="E4720" s="103">
        <v>5.307961359018753E-3</v>
      </c>
      <c r="F4720" s="103">
        <v>677948</v>
      </c>
      <c r="G4720" s="103">
        <v>4</v>
      </c>
      <c r="H4720" t="s">
        <v>1078</v>
      </c>
      <c r="I4720" s="103"/>
    </row>
    <row r="4721" spans="1:9" x14ac:dyDescent="0.35">
      <c r="A4721" t="s">
        <v>7530</v>
      </c>
      <c r="B4721" t="s">
        <v>51</v>
      </c>
      <c r="C4721" t="s">
        <v>7392</v>
      </c>
      <c r="D4721" t="s">
        <v>5070</v>
      </c>
      <c r="E4721" s="103">
        <v>5.340156677533796E-3</v>
      </c>
      <c r="F4721" s="103">
        <v>677948</v>
      </c>
      <c r="G4721" s="103">
        <v>4</v>
      </c>
      <c r="H4721" t="s">
        <v>1078</v>
      </c>
      <c r="I4721" s="103"/>
    </row>
    <row r="4722" spans="1:9" x14ac:dyDescent="0.35">
      <c r="A4722" t="s">
        <v>7531</v>
      </c>
      <c r="B4722" t="s">
        <v>51</v>
      </c>
      <c r="C4722" t="s">
        <v>7392</v>
      </c>
      <c r="D4722" t="s">
        <v>5071</v>
      </c>
      <c r="E4722" s="103">
        <v>5.307961359018753E-3</v>
      </c>
      <c r="F4722" s="103">
        <v>677948</v>
      </c>
      <c r="G4722" s="103">
        <v>4</v>
      </c>
      <c r="H4722" t="s">
        <v>1078</v>
      </c>
      <c r="I4722" s="103"/>
    </row>
    <row r="4723" spans="1:9" x14ac:dyDescent="0.35">
      <c r="A4723" t="s">
        <v>7532</v>
      </c>
      <c r="B4723" t="s">
        <v>51</v>
      </c>
      <c r="C4723" t="s">
        <v>7392</v>
      </c>
      <c r="D4723" t="s">
        <v>5072</v>
      </c>
      <c r="E4723" s="103">
        <v>5.307961359018753E-3</v>
      </c>
      <c r="F4723" s="103">
        <v>677948</v>
      </c>
      <c r="G4723" s="103">
        <v>4</v>
      </c>
      <c r="H4723" t="s">
        <v>1078</v>
      </c>
      <c r="I4723" s="103"/>
    </row>
    <row r="4724" spans="1:9" x14ac:dyDescent="0.35">
      <c r="A4724" t="s">
        <v>7533</v>
      </c>
      <c r="B4724" t="s">
        <v>51</v>
      </c>
      <c r="C4724" t="s">
        <v>7392</v>
      </c>
      <c r="D4724" t="s">
        <v>42</v>
      </c>
      <c r="E4724" s="103">
        <v>5.2992011357841928E-3</v>
      </c>
      <c r="F4724" s="103">
        <v>677948</v>
      </c>
      <c r="G4724" s="103">
        <v>4</v>
      </c>
      <c r="H4724" t="s">
        <v>1078</v>
      </c>
      <c r="I4724" s="103"/>
    </row>
    <row r="4725" spans="1:9" x14ac:dyDescent="0.35">
      <c r="A4725" t="s">
        <v>7534</v>
      </c>
      <c r="B4725" t="s">
        <v>51</v>
      </c>
      <c r="C4725" t="s">
        <v>7392</v>
      </c>
      <c r="D4725" t="s">
        <v>1767</v>
      </c>
      <c r="E4725" s="103">
        <v>5.2519223605411334E-3</v>
      </c>
      <c r="F4725" s="103">
        <v>677948</v>
      </c>
      <c r="G4725" s="103">
        <v>4</v>
      </c>
      <c r="H4725" t="s">
        <v>1078</v>
      </c>
      <c r="I4725" s="103"/>
    </row>
    <row r="4726" spans="1:9" x14ac:dyDescent="0.35">
      <c r="A4726" t="s">
        <v>7535</v>
      </c>
      <c r="B4726" t="s">
        <v>51</v>
      </c>
      <c r="C4726" t="s">
        <v>7392</v>
      </c>
      <c r="D4726" t="s">
        <v>1768</v>
      </c>
      <c r="E4726" s="103">
        <v>2.8107225195075913E-3</v>
      </c>
      <c r="F4726" s="103">
        <v>677948</v>
      </c>
      <c r="G4726" s="103">
        <v>4</v>
      </c>
      <c r="H4726" t="s">
        <v>1078</v>
      </c>
      <c r="I4726" s="103"/>
    </row>
    <row r="4727" spans="1:9" x14ac:dyDescent="0.35">
      <c r="A4727" t="s">
        <v>7536</v>
      </c>
      <c r="B4727" t="s">
        <v>51</v>
      </c>
      <c r="C4727" t="s">
        <v>7392</v>
      </c>
      <c r="D4727" t="s">
        <v>340</v>
      </c>
      <c r="E4727" s="103">
        <v>5.2563999146678997E-3</v>
      </c>
      <c r="F4727" s="103">
        <v>677948</v>
      </c>
      <c r="G4727" s="103">
        <v>4</v>
      </c>
      <c r="H4727" t="s">
        <v>1078</v>
      </c>
      <c r="I4727" s="103"/>
    </row>
    <row r="4728" spans="1:9" x14ac:dyDescent="0.35">
      <c r="A4728" t="s">
        <v>7537</v>
      </c>
      <c r="B4728" t="s">
        <v>51</v>
      </c>
      <c r="C4728" t="s">
        <v>7392</v>
      </c>
      <c r="D4728" t="s">
        <v>777</v>
      </c>
      <c r="E4728" s="103">
        <v>5.3630860088122708E-3</v>
      </c>
      <c r="F4728" s="103">
        <v>677948</v>
      </c>
      <c r="G4728" s="103">
        <v>4</v>
      </c>
      <c r="H4728" t="s">
        <v>1078</v>
      </c>
      <c r="I4728" s="103"/>
    </row>
    <row r="4729" spans="1:9" x14ac:dyDescent="0.35">
      <c r="A4729" t="s">
        <v>7538</v>
      </c>
      <c r="B4729" t="s">
        <v>51</v>
      </c>
      <c r="C4729" t="s">
        <v>7392</v>
      </c>
      <c r="D4729" t="s">
        <v>776</v>
      </c>
      <c r="E4729" s="103">
        <v>1.3850623078545801E-2</v>
      </c>
      <c r="F4729" s="103">
        <v>677948</v>
      </c>
      <c r="G4729" s="103">
        <v>4</v>
      </c>
      <c r="H4729" t="s">
        <v>1078</v>
      </c>
      <c r="I4729" s="103"/>
    </row>
    <row r="4730" spans="1:9" x14ac:dyDescent="0.35">
      <c r="A4730" t="s">
        <v>4982</v>
      </c>
      <c r="B4730" t="s">
        <v>47</v>
      </c>
      <c r="C4730" t="s">
        <v>4874</v>
      </c>
      <c r="D4730" t="s">
        <v>54</v>
      </c>
      <c r="E4730" s="103">
        <v>23787</v>
      </c>
      <c r="F4730" s="103">
        <v>677948</v>
      </c>
      <c r="G4730" s="103">
        <v>4</v>
      </c>
      <c r="H4730" t="s">
        <v>54</v>
      </c>
      <c r="I4730" s="103"/>
    </row>
    <row r="4731" spans="1:9" x14ac:dyDescent="0.35">
      <c r="A4731" t="s">
        <v>4983</v>
      </c>
      <c r="B4731" t="s">
        <v>48</v>
      </c>
      <c r="C4731" t="s">
        <v>4874</v>
      </c>
      <c r="D4731" t="s">
        <v>54</v>
      </c>
      <c r="E4731" s="103">
        <v>67783908.58782959</v>
      </c>
      <c r="F4731" s="103">
        <v>677948</v>
      </c>
      <c r="G4731" s="103">
        <v>4</v>
      </c>
      <c r="H4731" t="s">
        <v>54</v>
      </c>
      <c r="I4731" s="103"/>
    </row>
    <row r="4732" spans="1:9" x14ac:dyDescent="0.35">
      <c r="A4732" t="s">
        <v>4984</v>
      </c>
      <c r="B4732" t="s">
        <v>49</v>
      </c>
      <c r="C4732" t="s">
        <v>4874</v>
      </c>
      <c r="D4732" t="s">
        <v>54</v>
      </c>
      <c r="E4732" s="103">
        <v>3.5086761816540503E-2</v>
      </c>
      <c r="F4732" s="103">
        <v>677948</v>
      </c>
      <c r="G4732" s="103">
        <v>4</v>
      </c>
      <c r="H4732" t="s">
        <v>54</v>
      </c>
      <c r="I4732" s="103"/>
    </row>
    <row r="4733" spans="1:9" x14ac:dyDescent="0.35">
      <c r="A4733" t="s">
        <v>4985</v>
      </c>
      <c r="B4733" t="s">
        <v>50</v>
      </c>
      <c r="C4733" t="s">
        <v>4874</v>
      </c>
      <c r="D4733" t="s">
        <v>54</v>
      </c>
      <c r="E4733" s="103">
        <v>99.983934738106157</v>
      </c>
      <c r="F4733" s="103">
        <v>677948</v>
      </c>
      <c r="G4733" s="103">
        <v>4</v>
      </c>
      <c r="H4733" t="s">
        <v>54</v>
      </c>
      <c r="I4733" s="103"/>
    </row>
    <row r="4734" spans="1:9" x14ac:dyDescent="0.35">
      <c r="A4734" t="s">
        <v>4986</v>
      </c>
      <c r="B4734" t="s">
        <v>51</v>
      </c>
      <c r="C4734" t="s">
        <v>4874</v>
      </c>
      <c r="D4734" t="s">
        <v>40</v>
      </c>
      <c r="E4734" s="103">
        <v>4.6994083629865596E-3</v>
      </c>
      <c r="F4734" s="103">
        <v>677948</v>
      </c>
      <c r="G4734" s="103">
        <v>4</v>
      </c>
      <c r="H4734" t="s">
        <v>1078</v>
      </c>
      <c r="I4734" s="103"/>
    </row>
    <row r="4735" spans="1:9" x14ac:dyDescent="0.35">
      <c r="A4735" t="s">
        <v>6627</v>
      </c>
      <c r="B4735" t="s">
        <v>51</v>
      </c>
      <c r="C4735" t="s">
        <v>4874</v>
      </c>
      <c r="D4735" t="s">
        <v>5070</v>
      </c>
      <c r="E4735" s="103">
        <v>4.7274297286396816E-3</v>
      </c>
      <c r="F4735" s="103">
        <v>677948</v>
      </c>
      <c r="G4735" s="103">
        <v>4</v>
      </c>
      <c r="H4735" t="s">
        <v>1078</v>
      </c>
      <c r="I4735" s="103"/>
    </row>
    <row r="4736" spans="1:9" x14ac:dyDescent="0.35">
      <c r="A4736" t="s">
        <v>6628</v>
      </c>
      <c r="B4736" t="s">
        <v>51</v>
      </c>
      <c r="C4736" t="s">
        <v>4874</v>
      </c>
      <c r="D4736" t="s">
        <v>5071</v>
      </c>
      <c r="E4736" s="103">
        <v>4.6994083629865596E-3</v>
      </c>
      <c r="F4736" s="103">
        <v>677948</v>
      </c>
      <c r="G4736" s="103">
        <v>4</v>
      </c>
      <c r="H4736" t="s">
        <v>1078</v>
      </c>
      <c r="I4736" s="103"/>
    </row>
    <row r="4737" spans="1:9" x14ac:dyDescent="0.35">
      <c r="A4737" t="s">
        <v>6629</v>
      </c>
      <c r="B4737" t="s">
        <v>51</v>
      </c>
      <c r="C4737" t="s">
        <v>4874</v>
      </c>
      <c r="D4737" t="s">
        <v>5072</v>
      </c>
      <c r="E4737" s="103">
        <v>4.7010860840050817E-3</v>
      </c>
      <c r="F4737" s="103">
        <v>677948</v>
      </c>
      <c r="G4737" s="103">
        <v>4</v>
      </c>
      <c r="H4737" t="s">
        <v>1078</v>
      </c>
      <c r="I4737" s="103"/>
    </row>
    <row r="4738" spans="1:9" x14ac:dyDescent="0.35">
      <c r="A4738" t="s">
        <v>4987</v>
      </c>
      <c r="B4738" t="s">
        <v>51</v>
      </c>
      <c r="C4738" t="s">
        <v>4874</v>
      </c>
      <c r="D4738" t="s">
        <v>42</v>
      </c>
      <c r="E4738" s="103">
        <v>4.6824187150795327E-3</v>
      </c>
      <c r="F4738" s="103">
        <v>677948</v>
      </c>
      <c r="G4738" s="103">
        <v>4</v>
      </c>
      <c r="H4738" t="s">
        <v>1078</v>
      </c>
      <c r="I4738" s="103"/>
    </row>
    <row r="4739" spans="1:9" x14ac:dyDescent="0.35">
      <c r="A4739" t="s">
        <v>4988</v>
      </c>
      <c r="B4739" t="s">
        <v>51</v>
      </c>
      <c r="C4739" t="s">
        <v>4874</v>
      </c>
      <c r="D4739" t="s">
        <v>1767</v>
      </c>
      <c r="E4739" s="103">
        <v>4.6477344385818234E-3</v>
      </c>
      <c r="F4739" s="103">
        <v>677948</v>
      </c>
      <c r="G4739" s="103">
        <v>4</v>
      </c>
      <c r="H4739" t="s">
        <v>1078</v>
      </c>
      <c r="I4739" s="103"/>
    </row>
    <row r="4740" spans="1:9" x14ac:dyDescent="0.35">
      <c r="A4740" t="s">
        <v>4989</v>
      </c>
      <c r="B4740" t="s">
        <v>51</v>
      </c>
      <c r="C4740" t="s">
        <v>4874</v>
      </c>
      <c r="D4740" t="s">
        <v>1768</v>
      </c>
      <c r="E4740" s="103">
        <v>2.5084634620405324E-3</v>
      </c>
      <c r="F4740" s="103">
        <v>677948</v>
      </c>
      <c r="G4740" s="103">
        <v>4</v>
      </c>
      <c r="H4740" t="s">
        <v>1078</v>
      </c>
      <c r="I4740" s="103"/>
    </row>
    <row r="4741" spans="1:9" x14ac:dyDescent="0.35">
      <c r="A4741" t="s">
        <v>4990</v>
      </c>
      <c r="B4741" t="s">
        <v>51</v>
      </c>
      <c r="C4741" t="s">
        <v>4874</v>
      </c>
      <c r="D4741" t="s">
        <v>340</v>
      </c>
      <c r="E4741" s="103">
        <v>4.6472091107676115E-3</v>
      </c>
      <c r="F4741" s="103">
        <v>677948</v>
      </c>
      <c r="G4741" s="103">
        <v>4</v>
      </c>
      <c r="H4741" t="s">
        <v>1078</v>
      </c>
      <c r="I4741" s="103"/>
    </row>
    <row r="4742" spans="1:9" x14ac:dyDescent="0.35">
      <c r="A4742" t="s">
        <v>4991</v>
      </c>
      <c r="B4742" t="s">
        <v>51</v>
      </c>
      <c r="C4742" t="s">
        <v>4874</v>
      </c>
      <c r="D4742" t="s">
        <v>777</v>
      </c>
      <c r="E4742" s="103">
        <v>4.8069584376079447E-3</v>
      </c>
      <c r="F4742" s="103">
        <v>677948</v>
      </c>
      <c r="G4742" s="103">
        <v>4</v>
      </c>
      <c r="H4742" t="s">
        <v>1078</v>
      </c>
      <c r="I4742" s="103"/>
    </row>
    <row r="4743" spans="1:9" x14ac:dyDescent="0.35">
      <c r="A4743" t="s">
        <v>4992</v>
      </c>
      <c r="B4743" t="s">
        <v>51</v>
      </c>
      <c r="C4743" t="s">
        <v>4874</v>
      </c>
      <c r="D4743" t="s">
        <v>776</v>
      </c>
      <c r="E4743" s="103">
        <v>1.2299688347172759E-2</v>
      </c>
      <c r="F4743" s="103">
        <v>677948</v>
      </c>
      <c r="G4743" s="103">
        <v>4</v>
      </c>
      <c r="H4743" t="s">
        <v>1078</v>
      </c>
      <c r="I4743" s="103"/>
    </row>
    <row r="4744" spans="1:9" x14ac:dyDescent="0.35">
      <c r="A4744" t="s">
        <v>154</v>
      </c>
      <c r="B4744" t="s">
        <v>47</v>
      </c>
      <c r="C4744" t="s">
        <v>36</v>
      </c>
      <c r="D4744" t="s">
        <v>54</v>
      </c>
      <c r="E4744" s="103">
        <v>61478</v>
      </c>
      <c r="F4744" s="103">
        <v>677948</v>
      </c>
      <c r="G4744" s="103">
        <v>4</v>
      </c>
      <c r="H4744" t="s">
        <v>54</v>
      </c>
      <c r="I4744" s="103"/>
    </row>
    <row r="4745" spans="1:9" x14ac:dyDescent="0.35">
      <c r="A4745" t="s">
        <v>155</v>
      </c>
      <c r="B4745" t="s">
        <v>48</v>
      </c>
      <c r="C4745" t="s">
        <v>36</v>
      </c>
      <c r="D4745" t="s">
        <v>54</v>
      </c>
      <c r="E4745" s="103">
        <v>2163059464.0749998</v>
      </c>
      <c r="F4745" s="103">
        <v>677948</v>
      </c>
      <c r="G4745" s="103">
        <v>4</v>
      </c>
      <c r="H4745" t="s">
        <v>54</v>
      </c>
      <c r="I4745" s="103"/>
    </row>
    <row r="4746" spans="1:9" x14ac:dyDescent="0.35">
      <c r="A4746" t="s">
        <v>156</v>
      </c>
      <c r="B4746" t="s">
        <v>49</v>
      </c>
      <c r="C4746" t="s">
        <v>36</v>
      </c>
      <c r="D4746" t="s">
        <v>54</v>
      </c>
      <c r="E4746" s="103">
        <v>9.0682471221981628E-2</v>
      </c>
      <c r="F4746" s="103">
        <v>677948</v>
      </c>
      <c r="G4746" s="103">
        <v>4</v>
      </c>
      <c r="H4746" t="s">
        <v>54</v>
      </c>
      <c r="I4746" s="103"/>
    </row>
    <row r="4747" spans="1:9" x14ac:dyDescent="0.35">
      <c r="A4747" t="s">
        <v>157</v>
      </c>
      <c r="B4747" t="s">
        <v>50</v>
      </c>
      <c r="C4747" t="s">
        <v>36</v>
      </c>
      <c r="D4747" t="s">
        <v>54</v>
      </c>
      <c r="E4747" s="103">
        <v>3190.5978984745138</v>
      </c>
      <c r="F4747" s="103">
        <v>677948</v>
      </c>
      <c r="G4747" s="103">
        <v>4</v>
      </c>
      <c r="H4747" t="s">
        <v>54</v>
      </c>
      <c r="I4747" s="103"/>
    </row>
    <row r="4748" spans="1:9" x14ac:dyDescent="0.35">
      <c r="A4748" t="s">
        <v>1356</v>
      </c>
      <c r="B4748" t="s">
        <v>51</v>
      </c>
      <c r="C4748" t="s">
        <v>36</v>
      </c>
      <c r="D4748" t="s">
        <v>40</v>
      </c>
      <c r="E4748" s="103">
        <v>5.9504683725350956E-2</v>
      </c>
      <c r="F4748" s="103">
        <v>677948</v>
      </c>
      <c r="G4748" s="103">
        <v>4</v>
      </c>
      <c r="H4748" t="s">
        <v>1078</v>
      </c>
      <c r="I4748" s="103"/>
    </row>
    <row r="4749" spans="1:9" x14ac:dyDescent="0.35">
      <c r="A4749" t="s">
        <v>6519</v>
      </c>
      <c r="B4749" t="s">
        <v>51</v>
      </c>
      <c r="C4749" t="s">
        <v>36</v>
      </c>
      <c r="D4749" t="s">
        <v>5070</v>
      </c>
      <c r="E4749" s="103">
        <v>5.9551435069810664E-2</v>
      </c>
      <c r="F4749" s="103">
        <v>677948</v>
      </c>
      <c r="G4749" s="103">
        <v>4</v>
      </c>
      <c r="H4749" t="s">
        <v>1078</v>
      </c>
      <c r="I4749" s="103"/>
    </row>
    <row r="4750" spans="1:9" x14ac:dyDescent="0.35">
      <c r="A4750" t="s">
        <v>6520</v>
      </c>
      <c r="B4750" t="s">
        <v>51</v>
      </c>
      <c r="C4750" t="s">
        <v>36</v>
      </c>
      <c r="D4750" t="s">
        <v>5071</v>
      </c>
      <c r="E4750" s="103">
        <v>5.9504683725350956E-2</v>
      </c>
      <c r="F4750" s="103">
        <v>677948</v>
      </c>
      <c r="G4750" s="103">
        <v>4</v>
      </c>
      <c r="H4750" t="s">
        <v>1078</v>
      </c>
      <c r="I4750" s="103"/>
    </row>
    <row r="4751" spans="1:9" x14ac:dyDescent="0.35">
      <c r="A4751" t="s">
        <v>6521</v>
      </c>
      <c r="B4751" t="s">
        <v>51</v>
      </c>
      <c r="C4751" t="s">
        <v>36</v>
      </c>
      <c r="D4751" t="s">
        <v>5072</v>
      </c>
      <c r="E4751" s="103">
        <v>5.9547447431171241E-2</v>
      </c>
      <c r="F4751" s="103">
        <v>677948</v>
      </c>
      <c r="G4751" s="103">
        <v>4</v>
      </c>
      <c r="H4751" t="s">
        <v>1078</v>
      </c>
      <c r="I4751" s="103"/>
    </row>
    <row r="4752" spans="1:9" x14ac:dyDescent="0.35">
      <c r="A4752" t="s">
        <v>1357</v>
      </c>
      <c r="B4752" t="s">
        <v>51</v>
      </c>
      <c r="C4752" t="s">
        <v>36</v>
      </c>
      <c r="D4752" t="s">
        <v>42</v>
      </c>
      <c r="E4752" s="103">
        <v>5.7906034260111545E-2</v>
      </c>
      <c r="F4752" s="103">
        <v>677948</v>
      </c>
      <c r="G4752" s="103">
        <v>4</v>
      </c>
      <c r="H4752" t="s">
        <v>1078</v>
      </c>
      <c r="I4752" s="103"/>
    </row>
    <row r="4753" spans="1:9" x14ac:dyDescent="0.35">
      <c r="A4753" t="s">
        <v>2301</v>
      </c>
      <c r="B4753" t="s">
        <v>51</v>
      </c>
      <c r="C4753" t="s">
        <v>36</v>
      </c>
      <c r="D4753" t="s">
        <v>1767</v>
      </c>
      <c r="E4753" s="103">
        <v>5.7271423173912046E-2</v>
      </c>
      <c r="F4753" s="103">
        <v>677948</v>
      </c>
      <c r="G4753" s="103">
        <v>4</v>
      </c>
      <c r="H4753" t="s">
        <v>1078</v>
      </c>
      <c r="I4753" s="103"/>
    </row>
    <row r="4754" spans="1:9" x14ac:dyDescent="0.35">
      <c r="A4754" t="s">
        <v>2302</v>
      </c>
      <c r="B4754" t="s">
        <v>51</v>
      </c>
      <c r="C4754" t="s">
        <v>36</v>
      </c>
      <c r="D4754" t="s">
        <v>1768</v>
      </c>
      <c r="E4754" s="103">
        <v>2.6783440151127869E-2</v>
      </c>
      <c r="F4754" s="103">
        <v>677948</v>
      </c>
      <c r="G4754" s="103">
        <v>4</v>
      </c>
      <c r="H4754" t="s">
        <v>1078</v>
      </c>
      <c r="I4754" s="103"/>
    </row>
    <row r="4755" spans="1:9" x14ac:dyDescent="0.35">
      <c r="A4755" t="s">
        <v>1358</v>
      </c>
      <c r="B4755" t="s">
        <v>51</v>
      </c>
      <c r="C4755" t="s">
        <v>36</v>
      </c>
      <c r="D4755" t="s">
        <v>340</v>
      </c>
      <c r="E4755" s="103">
        <v>5.4543118059815821E-2</v>
      </c>
      <c r="F4755" s="103">
        <v>677948</v>
      </c>
      <c r="G4755" s="103">
        <v>4</v>
      </c>
      <c r="H4755" t="s">
        <v>1078</v>
      </c>
      <c r="I4755" s="103"/>
    </row>
    <row r="4756" spans="1:9" x14ac:dyDescent="0.35">
      <c r="A4756" t="s">
        <v>1359</v>
      </c>
      <c r="B4756" t="s">
        <v>51</v>
      </c>
      <c r="C4756" t="s">
        <v>36</v>
      </c>
      <c r="D4756" t="s">
        <v>777</v>
      </c>
      <c r="E4756" s="103">
        <v>7.1912385371203535E-2</v>
      </c>
      <c r="F4756" s="103">
        <v>677948</v>
      </c>
      <c r="G4756" s="103">
        <v>4</v>
      </c>
      <c r="H4756" t="s">
        <v>1078</v>
      </c>
      <c r="I4756" s="103"/>
    </row>
    <row r="4757" spans="1:9" x14ac:dyDescent="0.35">
      <c r="A4757" t="s">
        <v>1360</v>
      </c>
      <c r="B4757" t="s">
        <v>51</v>
      </c>
      <c r="C4757" t="s">
        <v>36</v>
      </c>
      <c r="D4757" t="s">
        <v>776</v>
      </c>
      <c r="E4757" s="103">
        <v>0.15964836194862811</v>
      </c>
      <c r="F4757" s="103">
        <v>677948</v>
      </c>
      <c r="G4757" s="103">
        <v>4</v>
      </c>
      <c r="H4757" t="s">
        <v>1078</v>
      </c>
      <c r="I4757" s="103"/>
    </row>
    <row r="4758" spans="1:9" x14ac:dyDescent="0.35">
      <c r="A4758" t="s">
        <v>172</v>
      </c>
      <c r="B4758" t="s">
        <v>47</v>
      </c>
      <c r="C4758" t="s">
        <v>35</v>
      </c>
      <c r="D4758" t="s">
        <v>54</v>
      </c>
      <c r="E4758" s="103">
        <v>0</v>
      </c>
      <c r="F4758" s="103">
        <v>677609</v>
      </c>
      <c r="G4758" s="103">
        <v>5</v>
      </c>
      <c r="H4758" t="s">
        <v>54</v>
      </c>
      <c r="I4758" s="103"/>
    </row>
    <row r="4759" spans="1:9" x14ac:dyDescent="0.35">
      <c r="A4759" t="s">
        <v>173</v>
      </c>
      <c r="B4759" t="s">
        <v>48</v>
      </c>
      <c r="C4759" t="s">
        <v>35</v>
      </c>
      <c r="D4759" t="s">
        <v>54</v>
      </c>
      <c r="E4759" s="103">
        <v>0</v>
      </c>
      <c r="F4759" s="103">
        <v>677609</v>
      </c>
      <c r="G4759" s="103">
        <v>5</v>
      </c>
      <c r="H4759" t="s">
        <v>54</v>
      </c>
      <c r="I4759" s="103"/>
    </row>
    <row r="4760" spans="1:9" x14ac:dyDescent="0.35">
      <c r="A4760" t="s">
        <v>174</v>
      </c>
      <c r="B4760" t="s">
        <v>49</v>
      </c>
      <c r="C4760" t="s">
        <v>35</v>
      </c>
      <c r="D4760" t="s">
        <v>54</v>
      </c>
      <c r="E4760" s="103">
        <v>0</v>
      </c>
      <c r="F4760" s="103">
        <v>677609</v>
      </c>
      <c r="G4760" s="103">
        <v>5</v>
      </c>
      <c r="H4760" t="s">
        <v>54</v>
      </c>
      <c r="I4760" s="103"/>
    </row>
    <row r="4761" spans="1:9" x14ac:dyDescent="0.35">
      <c r="A4761" t="s">
        <v>175</v>
      </c>
      <c r="B4761" t="s">
        <v>50</v>
      </c>
      <c r="C4761" t="s">
        <v>35</v>
      </c>
      <c r="D4761" t="s">
        <v>54</v>
      </c>
      <c r="E4761" s="103">
        <v>0</v>
      </c>
      <c r="F4761" s="103">
        <v>677609</v>
      </c>
      <c r="G4761" s="103">
        <v>5</v>
      </c>
      <c r="H4761" t="s">
        <v>54</v>
      </c>
      <c r="I4761" s="103"/>
    </row>
    <row r="4762" spans="1:9" x14ac:dyDescent="0.35">
      <c r="A4762" t="s">
        <v>186</v>
      </c>
      <c r="B4762" t="s">
        <v>47</v>
      </c>
      <c r="C4762" t="s">
        <v>37</v>
      </c>
      <c r="D4762" t="s">
        <v>54</v>
      </c>
      <c r="E4762" s="103">
        <v>188307</v>
      </c>
      <c r="F4762" s="103">
        <v>677609</v>
      </c>
      <c r="G4762" s="103">
        <v>5</v>
      </c>
      <c r="H4762" t="s">
        <v>54</v>
      </c>
      <c r="I4762" s="103"/>
    </row>
    <row r="4763" spans="1:9" x14ac:dyDescent="0.35">
      <c r="A4763" t="s">
        <v>187</v>
      </c>
      <c r="B4763" t="s">
        <v>48</v>
      </c>
      <c r="C4763" t="s">
        <v>37</v>
      </c>
      <c r="D4763" t="s">
        <v>54</v>
      </c>
      <c r="E4763" s="103">
        <v>30830929434.931641</v>
      </c>
      <c r="F4763" s="103">
        <v>677609</v>
      </c>
      <c r="G4763" s="103">
        <v>5</v>
      </c>
      <c r="H4763" t="s">
        <v>54</v>
      </c>
      <c r="I4763" s="103"/>
    </row>
    <row r="4764" spans="1:9" x14ac:dyDescent="0.35">
      <c r="A4764" t="s">
        <v>188</v>
      </c>
      <c r="B4764" t="s">
        <v>49</v>
      </c>
      <c r="C4764" t="s">
        <v>37</v>
      </c>
      <c r="D4764" t="s">
        <v>54</v>
      </c>
      <c r="E4764" s="103">
        <v>0.2778992014568874</v>
      </c>
      <c r="F4764" s="103">
        <v>677609</v>
      </c>
      <c r="G4764" s="103">
        <v>5</v>
      </c>
      <c r="H4764" t="s">
        <v>54</v>
      </c>
      <c r="I4764" s="103"/>
    </row>
    <row r="4765" spans="1:9" x14ac:dyDescent="0.35">
      <c r="A4765" t="s">
        <v>189</v>
      </c>
      <c r="B4765" t="s">
        <v>50</v>
      </c>
      <c r="C4765" t="s">
        <v>37</v>
      </c>
      <c r="D4765" t="s">
        <v>54</v>
      </c>
      <c r="E4765" s="103">
        <v>45499.58668632152</v>
      </c>
      <c r="F4765" s="103">
        <v>677609</v>
      </c>
      <c r="G4765" s="103">
        <v>5</v>
      </c>
      <c r="H4765" t="s">
        <v>54</v>
      </c>
      <c r="I4765" s="103"/>
    </row>
    <row r="4766" spans="1:9" x14ac:dyDescent="0.35">
      <c r="A4766" t="s">
        <v>1361</v>
      </c>
      <c r="B4766" t="s">
        <v>51</v>
      </c>
      <c r="C4766" t="s">
        <v>37</v>
      </c>
      <c r="D4766" t="s">
        <v>40</v>
      </c>
      <c r="E4766" s="103">
        <v>0.21607474377893118</v>
      </c>
      <c r="F4766" s="103">
        <v>677609</v>
      </c>
      <c r="G4766" s="103">
        <v>5</v>
      </c>
      <c r="H4766" t="s">
        <v>1078</v>
      </c>
      <c r="I4766" s="103"/>
    </row>
    <row r="4767" spans="1:9" x14ac:dyDescent="0.35">
      <c r="A4767" t="s">
        <v>6639</v>
      </c>
      <c r="B4767" t="s">
        <v>51</v>
      </c>
      <c r="C4767" t="s">
        <v>37</v>
      </c>
      <c r="D4767" t="s">
        <v>5070</v>
      </c>
      <c r="E4767" s="103">
        <v>0.21703261278086122</v>
      </c>
      <c r="F4767" s="103">
        <v>677609</v>
      </c>
      <c r="G4767" s="103">
        <v>5</v>
      </c>
      <c r="H4767" t="s">
        <v>1078</v>
      </c>
      <c r="I4767" s="103"/>
    </row>
    <row r="4768" spans="1:9" x14ac:dyDescent="0.35">
      <c r="A4768" t="s">
        <v>6640</v>
      </c>
      <c r="B4768" t="s">
        <v>51</v>
      </c>
      <c r="C4768" t="s">
        <v>37</v>
      </c>
      <c r="D4768" t="s">
        <v>5071</v>
      </c>
      <c r="E4768" s="103">
        <v>0.21607474377893118</v>
      </c>
      <c r="F4768" s="103">
        <v>677609</v>
      </c>
      <c r="G4768" s="103">
        <v>5</v>
      </c>
      <c r="H4768" t="s">
        <v>1078</v>
      </c>
      <c r="I4768" s="103"/>
    </row>
    <row r="4769" spans="1:9" x14ac:dyDescent="0.35">
      <c r="A4769" t="s">
        <v>6641</v>
      </c>
      <c r="B4769" t="s">
        <v>51</v>
      </c>
      <c r="C4769" t="s">
        <v>37</v>
      </c>
      <c r="D4769" t="s">
        <v>5072</v>
      </c>
      <c r="E4769" s="103">
        <v>0.21700601656370139</v>
      </c>
      <c r="F4769" s="103">
        <v>677609</v>
      </c>
      <c r="G4769" s="103">
        <v>5</v>
      </c>
      <c r="H4769" t="s">
        <v>1078</v>
      </c>
      <c r="I4769" s="103"/>
    </row>
    <row r="4770" spans="1:9" x14ac:dyDescent="0.35">
      <c r="A4770" t="s">
        <v>1362</v>
      </c>
      <c r="B4770" t="s">
        <v>51</v>
      </c>
      <c r="C4770" t="s">
        <v>37</v>
      </c>
      <c r="D4770" t="s">
        <v>42</v>
      </c>
      <c r="E4770" s="103">
        <v>0.21363237209154776</v>
      </c>
      <c r="F4770" s="103">
        <v>677609</v>
      </c>
      <c r="G4770" s="103">
        <v>5</v>
      </c>
      <c r="H4770" t="s">
        <v>1078</v>
      </c>
      <c r="I4770" s="103"/>
    </row>
    <row r="4771" spans="1:9" x14ac:dyDescent="0.35">
      <c r="A4771" t="s">
        <v>2303</v>
      </c>
      <c r="B4771" t="s">
        <v>51</v>
      </c>
      <c r="C4771" t="s">
        <v>37</v>
      </c>
      <c r="D4771" t="s">
        <v>1767</v>
      </c>
      <c r="E4771" s="103">
        <v>0.21268631078507222</v>
      </c>
      <c r="F4771" s="103">
        <v>677609</v>
      </c>
      <c r="G4771" s="103">
        <v>5</v>
      </c>
      <c r="H4771" t="s">
        <v>1078</v>
      </c>
      <c r="I4771" s="103"/>
    </row>
    <row r="4772" spans="1:9" x14ac:dyDescent="0.35">
      <c r="A4772" t="s">
        <v>2304</v>
      </c>
      <c r="B4772" t="s">
        <v>51</v>
      </c>
      <c r="C4772" t="s">
        <v>37</v>
      </c>
      <c r="D4772" t="s">
        <v>1768</v>
      </c>
      <c r="E4772" s="103">
        <v>0.12420931507426529</v>
      </c>
      <c r="F4772" s="103">
        <v>677609</v>
      </c>
      <c r="G4772" s="103">
        <v>5</v>
      </c>
      <c r="H4772" t="s">
        <v>1078</v>
      </c>
      <c r="I4772" s="103"/>
    </row>
    <row r="4773" spans="1:9" x14ac:dyDescent="0.35">
      <c r="A4773" t="s">
        <v>1363</v>
      </c>
      <c r="B4773" t="s">
        <v>51</v>
      </c>
      <c r="C4773" t="s">
        <v>37</v>
      </c>
      <c r="D4773" t="s">
        <v>340</v>
      </c>
      <c r="E4773" s="103">
        <v>0.20197827895941928</v>
      </c>
      <c r="F4773" s="103">
        <v>677609</v>
      </c>
      <c r="G4773" s="103">
        <v>5</v>
      </c>
      <c r="H4773" t="s">
        <v>1078</v>
      </c>
      <c r="I4773" s="103"/>
    </row>
    <row r="4774" spans="1:9" x14ac:dyDescent="0.35">
      <c r="A4774" t="s">
        <v>1364</v>
      </c>
      <c r="B4774" t="s">
        <v>51</v>
      </c>
      <c r="C4774" t="s">
        <v>37</v>
      </c>
      <c r="D4774" t="s">
        <v>777</v>
      </c>
      <c r="E4774" s="103">
        <v>0.30035733435370032</v>
      </c>
      <c r="F4774" s="103">
        <v>677609</v>
      </c>
      <c r="G4774" s="103">
        <v>5</v>
      </c>
      <c r="H4774" t="s">
        <v>1078</v>
      </c>
      <c r="I4774" s="103"/>
    </row>
    <row r="4775" spans="1:9" x14ac:dyDescent="0.35">
      <c r="A4775" t="s">
        <v>1365</v>
      </c>
      <c r="B4775" t="s">
        <v>51</v>
      </c>
      <c r="C4775" t="s">
        <v>37</v>
      </c>
      <c r="D4775" t="s">
        <v>776</v>
      </c>
      <c r="E4775" s="103">
        <v>0.72166567160514516</v>
      </c>
      <c r="F4775" s="103">
        <v>677609</v>
      </c>
      <c r="G4775" s="103">
        <v>5</v>
      </c>
      <c r="H4775" t="s">
        <v>1078</v>
      </c>
      <c r="I4775" s="103"/>
    </row>
    <row r="4776" spans="1:9" x14ac:dyDescent="0.35">
      <c r="A4776" t="s">
        <v>190</v>
      </c>
      <c r="B4776" t="s">
        <v>47</v>
      </c>
      <c r="C4776" t="s">
        <v>38</v>
      </c>
      <c r="D4776" t="s">
        <v>54</v>
      </c>
      <c r="E4776" s="103">
        <v>35483</v>
      </c>
      <c r="F4776" s="103">
        <v>677609</v>
      </c>
      <c r="G4776" s="103">
        <v>5</v>
      </c>
      <c r="H4776" t="s">
        <v>54</v>
      </c>
      <c r="I4776" s="103"/>
    </row>
    <row r="4777" spans="1:9" x14ac:dyDescent="0.35">
      <c r="A4777" t="s">
        <v>191</v>
      </c>
      <c r="B4777" t="s">
        <v>48</v>
      </c>
      <c r="C4777" t="s">
        <v>38</v>
      </c>
      <c r="D4777" t="s">
        <v>54</v>
      </c>
      <c r="E4777" s="103">
        <v>5433975257.6569996</v>
      </c>
      <c r="F4777" s="103">
        <v>677609</v>
      </c>
      <c r="G4777" s="103">
        <v>5</v>
      </c>
      <c r="H4777" t="s">
        <v>54</v>
      </c>
      <c r="I4777" s="103"/>
    </row>
    <row r="4778" spans="1:9" x14ac:dyDescent="0.35">
      <c r="A4778" t="s">
        <v>192</v>
      </c>
      <c r="B4778" t="s">
        <v>49</v>
      </c>
      <c r="C4778" t="s">
        <v>38</v>
      </c>
      <c r="D4778" t="s">
        <v>54</v>
      </c>
      <c r="E4778" s="103">
        <v>5.2365006958290106E-2</v>
      </c>
      <c r="F4778" s="103">
        <v>677609</v>
      </c>
      <c r="G4778" s="103">
        <v>5</v>
      </c>
      <c r="H4778" t="s">
        <v>54</v>
      </c>
      <c r="I4778" s="103"/>
    </row>
    <row r="4779" spans="1:9" x14ac:dyDescent="0.35">
      <c r="A4779" t="s">
        <v>193</v>
      </c>
      <c r="B4779" t="s">
        <v>50</v>
      </c>
      <c r="C4779" t="s">
        <v>38</v>
      </c>
      <c r="D4779" t="s">
        <v>54</v>
      </c>
      <c r="E4779" s="103">
        <v>8019.3374905838018</v>
      </c>
      <c r="F4779" s="103">
        <v>677609</v>
      </c>
      <c r="G4779" s="103">
        <v>5</v>
      </c>
      <c r="H4779" t="s">
        <v>54</v>
      </c>
      <c r="I4779" s="103"/>
    </row>
    <row r="4780" spans="1:9" x14ac:dyDescent="0.35">
      <c r="A4780" t="s">
        <v>1366</v>
      </c>
      <c r="B4780" t="s">
        <v>51</v>
      </c>
      <c r="C4780" t="s">
        <v>38</v>
      </c>
      <c r="D4780" t="s">
        <v>40</v>
      </c>
      <c r="E4780" s="103">
        <v>0.2048160817196456</v>
      </c>
      <c r="F4780" s="103">
        <v>677609</v>
      </c>
      <c r="G4780" s="103">
        <v>5</v>
      </c>
      <c r="H4780" t="s">
        <v>1078</v>
      </c>
      <c r="I4780" s="103"/>
    </row>
    <row r="4781" spans="1:9" x14ac:dyDescent="0.35">
      <c r="A4781" t="s">
        <v>6642</v>
      </c>
      <c r="B4781" t="s">
        <v>51</v>
      </c>
      <c r="C4781" t="s">
        <v>38</v>
      </c>
      <c r="D4781" t="s">
        <v>5070</v>
      </c>
      <c r="E4781" s="103">
        <v>0.20765533027914504</v>
      </c>
      <c r="F4781" s="103">
        <v>677609</v>
      </c>
      <c r="G4781" s="103">
        <v>5</v>
      </c>
      <c r="H4781" t="s">
        <v>1078</v>
      </c>
      <c r="I4781" s="103"/>
    </row>
    <row r="4782" spans="1:9" x14ac:dyDescent="0.35">
      <c r="A4782" t="s">
        <v>6643</v>
      </c>
      <c r="B4782" t="s">
        <v>51</v>
      </c>
      <c r="C4782" t="s">
        <v>38</v>
      </c>
      <c r="D4782" t="s">
        <v>5071</v>
      </c>
      <c r="E4782" s="103">
        <v>0.2048160817196456</v>
      </c>
      <c r="F4782" s="103">
        <v>677609</v>
      </c>
      <c r="G4782" s="103">
        <v>5</v>
      </c>
      <c r="H4782" t="s">
        <v>1078</v>
      </c>
      <c r="I4782" s="103"/>
    </row>
    <row r="4783" spans="1:9" x14ac:dyDescent="0.35">
      <c r="A4783" t="s">
        <v>6644</v>
      </c>
      <c r="B4783" t="s">
        <v>51</v>
      </c>
      <c r="C4783" t="s">
        <v>38</v>
      </c>
      <c r="D4783" t="s">
        <v>5072</v>
      </c>
      <c r="E4783" s="103">
        <v>0.20764546341085474</v>
      </c>
      <c r="F4783" s="103">
        <v>677609</v>
      </c>
      <c r="G4783" s="103">
        <v>5</v>
      </c>
      <c r="H4783" t="s">
        <v>1078</v>
      </c>
      <c r="I4783" s="103"/>
    </row>
    <row r="4784" spans="1:9" x14ac:dyDescent="0.35">
      <c r="A4784" t="s">
        <v>1367</v>
      </c>
      <c r="B4784" t="s">
        <v>51</v>
      </c>
      <c r="C4784" t="s">
        <v>38</v>
      </c>
      <c r="D4784" t="s">
        <v>42</v>
      </c>
      <c r="E4784" s="103">
        <v>0.20623653698451566</v>
      </c>
      <c r="F4784" s="103">
        <v>677609</v>
      </c>
      <c r="G4784" s="103">
        <v>5</v>
      </c>
      <c r="H4784" t="s">
        <v>1078</v>
      </c>
      <c r="I4784" s="103"/>
    </row>
    <row r="4785" spans="1:9" x14ac:dyDescent="0.35">
      <c r="A4785" t="s">
        <v>2305</v>
      </c>
      <c r="B4785" t="s">
        <v>51</v>
      </c>
      <c r="C4785" t="s">
        <v>38</v>
      </c>
      <c r="D4785" t="s">
        <v>1767</v>
      </c>
      <c r="E4785" s="103">
        <v>0.2058369406193086</v>
      </c>
      <c r="F4785" s="103">
        <v>677609</v>
      </c>
      <c r="G4785" s="103">
        <v>5</v>
      </c>
      <c r="H4785" t="s">
        <v>1078</v>
      </c>
      <c r="I4785" s="103"/>
    </row>
    <row r="4786" spans="1:9" x14ac:dyDescent="0.35">
      <c r="A4786" t="s">
        <v>2306</v>
      </c>
      <c r="B4786" t="s">
        <v>51</v>
      </c>
      <c r="C4786" t="s">
        <v>38</v>
      </c>
      <c r="D4786" t="s">
        <v>1768</v>
      </c>
      <c r="E4786" s="103">
        <v>0.13477485619878016</v>
      </c>
      <c r="F4786" s="103">
        <v>677609</v>
      </c>
      <c r="G4786" s="103">
        <v>5</v>
      </c>
      <c r="H4786" t="s">
        <v>1078</v>
      </c>
      <c r="I4786" s="103"/>
    </row>
    <row r="4787" spans="1:9" x14ac:dyDescent="0.35">
      <c r="A4787" t="s">
        <v>1368</v>
      </c>
      <c r="B4787" t="s">
        <v>51</v>
      </c>
      <c r="C4787" t="s">
        <v>38</v>
      </c>
      <c r="D4787" t="s">
        <v>340</v>
      </c>
      <c r="E4787" s="103">
        <v>0.15944950782796996</v>
      </c>
      <c r="F4787" s="103">
        <v>677609</v>
      </c>
      <c r="G4787" s="103">
        <v>5</v>
      </c>
      <c r="H4787" t="s">
        <v>1078</v>
      </c>
      <c r="I4787" s="103"/>
    </row>
    <row r="4788" spans="1:9" x14ac:dyDescent="0.35">
      <c r="A4788" t="s">
        <v>1369</v>
      </c>
      <c r="B4788" t="s">
        <v>51</v>
      </c>
      <c r="C4788" t="s">
        <v>38</v>
      </c>
      <c r="D4788" t="s">
        <v>777</v>
      </c>
      <c r="E4788" s="103">
        <v>0.30465722959859898</v>
      </c>
      <c r="F4788" s="103">
        <v>677609</v>
      </c>
      <c r="G4788" s="103">
        <v>5</v>
      </c>
      <c r="H4788" t="s">
        <v>1078</v>
      </c>
      <c r="I4788" s="103"/>
    </row>
    <row r="4789" spans="1:9" x14ac:dyDescent="0.35">
      <c r="A4789" t="s">
        <v>1370</v>
      </c>
      <c r="B4789" t="s">
        <v>51</v>
      </c>
      <c r="C4789" t="s">
        <v>38</v>
      </c>
      <c r="D4789" t="s">
        <v>776</v>
      </c>
      <c r="E4789" s="103">
        <v>0.68971160432876466</v>
      </c>
      <c r="F4789" s="103">
        <v>677609</v>
      </c>
      <c r="G4789" s="103">
        <v>5</v>
      </c>
      <c r="H4789" t="s">
        <v>1078</v>
      </c>
      <c r="I4789" s="103"/>
    </row>
    <row r="4790" spans="1:9" x14ac:dyDescent="0.35">
      <c r="A4790" t="s">
        <v>194</v>
      </c>
      <c r="B4790" t="s">
        <v>47</v>
      </c>
      <c r="C4790" t="s">
        <v>39</v>
      </c>
      <c r="D4790" t="s">
        <v>54</v>
      </c>
      <c r="E4790" s="103">
        <v>1992</v>
      </c>
      <c r="F4790" s="103">
        <v>677609</v>
      </c>
      <c r="G4790" s="103">
        <v>5</v>
      </c>
      <c r="H4790" t="s">
        <v>54</v>
      </c>
      <c r="I4790" s="103"/>
    </row>
    <row r="4791" spans="1:9" x14ac:dyDescent="0.35">
      <c r="A4791" t="s">
        <v>195</v>
      </c>
      <c r="B4791" t="s">
        <v>48</v>
      </c>
      <c r="C4791" t="s">
        <v>39</v>
      </c>
      <c r="D4791" t="s">
        <v>54</v>
      </c>
      <c r="E4791" s="103">
        <v>69305254.222000003</v>
      </c>
      <c r="F4791" s="103">
        <v>677609</v>
      </c>
      <c r="G4791" s="103">
        <v>5</v>
      </c>
      <c r="H4791" t="s">
        <v>54</v>
      </c>
      <c r="I4791" s="103"/>
    </row>
    <row r="4792" spans="1:9" x14ac:dyDescent="0.35">
      <c r="A4792" t="s">
        <v>196</v>
      </c>
      <c r="B4792" t="s">
        <v>49</v>
      </c>
      <c r="C4792" t="s">
        <v>39</v>
      </c>
      <c r="D4792" t="s">
        <v>54</v>
      </c>
      <c r="E4792" s="103">
        <v>2.9397484389965304E-3</v>
      </c>
      <c r="F4792" s="103">
        <v>677609</v>
      </c>
      <c r="G4792" s="103">
        <v>5</v>
      </c>
      <c r="H4792" t="s">
        <v>54</v>
      </c>
      <c r="I4792" s="103"/>
    </row>
    <row r="4793" spans="1:9" x14ac:dyDescent="0.35">
      <c r="A4793" t="s">
        <v>197</v>
      </c>
      <c r="B4793" t="s">
        <v>50</v>
      </c>
      <c r="C4793" t="s">
        <v>39</v>
      </c>
      <c r="D4793" t="s">
        <v>54</v>
      </c>
      <c r="E4793" s="103">
        <v>102.27912294848504</v>
      </c>
      <c r="F4793" s="103">
        <v>677609</v>
      </c>
      <c r="G4793" s="103">
        <v>5</v>
      </c>
      <c r="H4793" t="s">
        <v>54</v>
      </c>
      <c r="I4793" s="103"/>
    </row>
    <row r="4794" spans="1:9" x14ac:dyDescent="0.35">
      <c r="A4794" t="s">
        <v>1371</v>
      </c>
      <c r="B4794" t="s">
        <v>51</v>
      </c>
      <c r="C4794" t="s">
        <v>39</v>
      </c>
      <c r="D4794" t="s">
        <v>40</v>
      </c>
      <c r="E4794" s="103">
        <v>4.6017790941679695E-2</v>
      </c>
      <c r="F4794" s="103">
        <v>677609</v>
      </c>
      <c r="G4794" s="103">
        <v>5</v>
      </c>
      <c r="H4794" t="s">
        <v>1078</v>
      </c>
      <c r="I4794" s="103"/>
    </row>
    <row r="4795" spans="1:9" x14ac:dyDescent="0.35">
      <c r="A4795" t="s">
        <v>6645</v>
      </c>
      <c r="B4795" t="s">
        <v>51</v>
      </c>
      <c r="C4795" t="s">
        <v>39</v>
      </c>
      <c r="D4795" t="s">
        <v>5070</v>
      </c>
      <c r="E4795" s="103">
        <v>4.6017790941679695E-2</v>
      </c>
      <c r="F4795" s="103">
        <v>677609</v>
      </c>
      <c r="G4795" s="103">
        <v>5</v>
      </c>
      <c r="H4795" t="s">
        <v>1078</v>
      </c>
      <c r="I4795" s="103"/>
    </row>
    <row r="4796" spans="1:9" x14ac:dyDescent="0.35">
      <c r="A4796" t="s">
        <v>6646</v>
      </c>
      <c r="B4796" t="s">
        <v>51</v>
      </c>
      <c r="C4796" t="s">
        <v>39</v>
      </c>
      <c r="D4796" t="s">
        <v>5071</v>
      </c>
      <c r="E4796" s="103">
        <v>4.6017790941679695E-2</v>
      </c>
      <c r="F4796" s="103">
        <v>677609</v>
      </c>
      <c r="G4796" s="103">
        <v>5</v>
      </c>
      <c r="H4796" t="s">
        <v>1078</v>
      </c>
      <c r="I4796" s="103"/>
    </row>
    <row r="4797" spans="1:9" x14ac:dyDescent="0.35">
      <c r="A4797" t="s">
        <v>6647</v>
      </c>
      <c r="B4797" t="s">
        <v>51</v>
      </c>
      <c r="C4797" t="s">
        <v>39</v>
      </c>
      <c r="D4797" t="s">
        <v>5072</v>
      </c>
      <c r="E4797" s="103">
        <v>4.6017790941679695E-2</v>
      </c>
      <c r="F4797" s="103">
        <v>677609</v>
      </c>
      <c r="G4797" s="103">
        <v>5</v>
      </c>
      <c r="H4797" t="s">
        <v>1078</v>
      </c>
      <c r="I4797" s="103"/>
    </row>
    <row r="4798" spans="1:9" x14ac:dyDescent="0.35">
      <c r="A4798" t="s">
        <v>1372</v>
      </c>
      <c r="B4798" t="s">
        <v>51</v>
      </c>
      <c r="C4798" t="s">
        <v>39</v>
      </c>
      <c r="D4798" t="s">
        <v>42</v>
      </c>
      <c r="E4798" s="103">
        <v>4.5418080207416285E-2</v>
      </c>
      <c r="F4798" s="103">
        <v>677609</v>
      </c>
      <c r="G4798" s="103">
        <v>5</v>
      </c>
      <c r="H4798" t="s">
        <v>1078</v>
      </c>
      <c r="I4798" s="103"/>
    </row>
    <row r="4799" spans="1:9" x14ac:dyDescent="0.35">
      <c r="A4799" t="s">
        <v>2307</v>
      </c>
      <c r="B4799" t="s">
        <v>51</v>
      </c>
      <c r="C4799" t="s">
        <v>39</v>
      </c>
      <c r="D4799" t="s">
        <v>1767</v>
      </c>
      <c r="E4799" s="103">
        <v>4.5355742456220614E-2</v>
      </c>
      <c r="F4799" s="103">
        <v>677609</v>
      </c>
      <c r="G4799" s="103">
        <v>5</v>
      </c>
      <c r="H4799" t="s">
        <v>1078</v>
      </c>
      <c r="I4799" s="103"/>
    </row>
    <row r="4800" spans="1:9" x14ac:dyDescent="0.35">
      <c r="A4800" t="s">
        <v>2308</v>
      </c>
      <c r="B4800" t="s">
        <v>51</v>
      </c>
      <c r="C4800" t="s">
        <v>39</v>
      </c>
      <c r="D4800" t="s">
        <v>1768</v>
      </c>
      <c r="E4800" s="103">
        <v>2.779643451032519E-2</v>
      </c>
      <c r="F4800" s="103">
        <v>677609</v>
      </c>
      <c r="G4800" s="103">
        <v>5</v>
      </c>
      <c r="H4800" t="s">
        <v>1078</v>
      </c>
      <c r="I4800" s="103"/>
    </row>
    <row r="4801" spans="1:9" x14ac:dyDescent="0.35">
      <c r="A4801" t="s">
        <v>1373</v>
      </c>
      <c r="B4801" t="s">
        <v>51</v>
      </c>
      <c r="C4801" t="s">
        <v>39</v>
      </c>
      <c r="D4801" t="s">
        <v>340</v>
      </c>
      <c r="E4801" s="103">
        <v>3.7921361097814993E-2</v>
      </c>
      <c r="F4801" s="103">
        <v>677609</v>
      </c>
      <c r="G4801" s="103">
        <v>5</v>
      </c>
      <c r="H4801" t="s">
        <v>1078</v>
      </c>
      <c r="I4801" s="103"/>
    </row>
    <row r="4802" spans="1:9" x14ac:dyDescent="0.35">
      <c r="A4802" t="s">
        <v>1374</v>
      </c>
      <c r="B4802" t="s">
        <v>51</v>
      </c>
      <c r="C4802" t="s">
        <v>39</v>
      </c>
      <c r="D4802" t="s">
        <v>777</v>
      </c>
      <c r="E4802" s="103">
        <v>6.4954658863252537E-2</v>
      </c>
      <c r="F4802" s="103">
        <v>677609</v>
      </c>
      <c r="G4802" s="103">
        <v>5</v>
      </c>
      <c r="H4802" t="s">
        <v>1078</v>
      </c>
      <c r="I4802" s="103"/>
    </row>
    <row r="4803" spans="1:9" x14ac:dyDescent="0.35">
      <c r="A4803" t="s">
        <v>1375</v>
      </c>
      <c r="B4803" t="s">
        <v>51</v>
      </c>
      <c r="C4803" t="s">
        <v>39</v>
      </c>
      <c r="D4803" t="s">
        <v>776</v>
      </c>
      <c r="E4803" s="103">
        <v>0.15405283829928373</v>
      </c>
      <c r="F4803" s="103">
        <v>677609</v>
      </c>
      <c r="G4803" s="103">
        <v>5</v>
      </c>
      <c r="H4803" t="s">
        <v>1078</v>
      </c>
      <c r="I4803" s="103"/>
    </row>
    <row r="4804" spans="1:9" x14ac:dyDescent="0.35">
      <c r="A4804" t="s">
        <v>2944</v>
      </c>
      <c r="B4804" t="s">
        <v>47</v>
      </c>
      <c r="C4804" t="s">
        <v>2588</v>
      </c>
      <c r="D4804" t="s">
        <v>54</v>
      </c>
      <c r="E4804" s="103">
        <v>107427</v>
      </c>
      <c r="F4804" s="103">
        <v>677609</v>
      </c>
      <c r="G4804" s="103">
        <v>5</v>
      </c>
      <c r="H4804" t="s">
        <v>54</v>
      </c>
      <c r="I4804" s="103"/>
    </row>
    <row r="4805" spans="1:9" x14ac:dyDescent="0.35">
      <c r="A4805" t="s">
        <v>2945</v>
      </c>
      <c r="B4805" t="s">
        <v>48</v>
      </c>
      <c r="C4805" t="s">
        <v>2588</v>
      </c>
      <c r="D4805" t="s">
        <v>54</v>
      </c>
      <c r="E4805" s="103">
        <v>445810462.03125</v>
      </c>
      <c r="F4805" s="103">
        <v>677609</v>
      </c>
      <c r="G4805" s="103">
        <v>5</v>
      </c>
      <c r="H4805" t="s">
        <v>54</v>
      </c>
      <c r="I4805" s="103"/>
    </row>
    <row r="4806" spans="1:9" x14ac:dyDescent="0.35">
      <c r="A4806" t="s">
        <v>2946</v>
      </c>
      <c r="B4806" t="s">
        <v>49</v>
      </c>
      <c r="C4806" t="s">
        <v>2588</v>
      </c>
      <c r="D4806" t="s">
        <v>54</v>
      </c>
      <c r="E4806" s="103">
        <v>0.15853833110244994</v>
      </c>
      <c r="F4806" s="103">
        <v>677609</v>
      </c>
      <c r="G4806" s="103">
        <v>5</v>
      </c>
      <c r="H4806" t="s">
        <v>54</v>
      </c>
      <c r="I4806" s="103"/>
    </row>
    <row r="4807" spans="1:9" x14ac:dyDescent="0.35">
      <c r="A4807" t="s">
        <v>2947</v>
      </c>
      <c r="B4807" t="s">
        <v>50</v>
      </c>
      <c r="C4807" t="s">
        <v>2588</v>
      </c>
      <c r="D4807" t="s">
        <v>54</v>
      </c>
      <c r="E4807" s="103">
        <v>657.91697281359905</v>
      </c>
      <c r="F4807" s="103">
        <v>677609</v>
      </c>
      <c r="G4807" s="103">
        <v>5</v>
      </c>
      <c r="H4807" t="s">
        <v>54</v>
      </c>
      <c r="I4807" s="103"/>
    </row>
    <row r="4808" spans="1:9" x14ac:dyDescent="0.35">
      <c r="A4808" t="s">
        <v>2948</v>
      </c>
      <c r="B4808" t="s">
        <v>51</v>
      </c>
      <c r="C4808" t="s">
        <v>2588</v>
      </c>
      <c r="D4808" t="s">
        <v>40</v>
      </c>
      <c r="E4808" s="103">
        <v>5.5201046029679356E-3</v>
      </c>
      <c r="F4808" s="103">
        <v>677609</v>
      </c>
      <c r="G4808" s="103">
        <v>5</v>
      </c>
      <c r="H4808" t="s">
        <v>1078</v>
      </c>
      <c r="I4808" s="103"/>
    </row>
    <row r="4809" spans="1:9" x14ac:dyDescent="0.35">
      <c r="A4809" t="s">
        <v>6648</v>
      </c>
      <c r="B4809" t="s">
        <v>51</v>
      </c>
      <c r="C4809" t="s">
        <v>2588</v>
      </c>
      <c r="D4809" t="s">
        <v>5070</v>
      </c>
      <c r="E4809" s="103">
        <v>5.590447159198212E-3</v>
      </c>
      <c r="F4809" s="103">
        <v>677609</v>
      </c>
      <c r="G4809" s="103">
        <v>5</v>
      </c>
      <c r="H4809" t="s">
        <v>1078</v>
      </c>
      <c r="I4809" s="103"/>
    </row>
    <row r="4810" spans="1:9" x14ac:dyDescent="0.35">
      <c r="A4810" t="s">
        <v>6649</v>
      </c>
      <c r="B4810" t="s">
        <v>51</v>
      </c>
      <c r="C4810" t="s">
        <v>2588</v>
      </c>
      <c r="D4810" t="s">
        <v>5071</v>
      </c>
      <c r="E4810" s="103">
        <v>5.5201046029679356E-3</v>
      </c>
      <c r="F4810" s="103">
        <v>677609</v>
      </c>
      <c r="G4810" s="103">
        <v>5</v>
      </c>
      <c r="H4810" t="s">
        <v>1078</v>
      </c>
      <c r="I4810" s="103"/>
    </row>
    <row r="4811" spans="1:9" x14ac:dyDescent="0.35">
      <c r="A4811" t="s">
        <v>6650</v>
      </c>
      <c r="B4811" t="s">
        <v>51</v>
      </c>
      <c r="C4811" t="s">
        <v>2588</v>
      </c>
      <c r="D4811" t="s">
        <v>5072</v>
      </c>
      <c r="E4811" s="103">
        <v>5.589192171808411E-3</v>
      </c>
      <c r="F4811" s="103">
        <v>677609</v>
      </c>
      <c r="G4811" s="103">
        <v>5</v>
      </c>
      <c r="H4811" t="s">
        <v>1078</v>
      </c>
      <c r="I4811" s="103"/>
    </row>
    <row r="4812" spans="1:9" x14ac:dyDescent="0.35">
      <c r="A4812" t="s">
        <v>2949</v>
      </c>
      <c r="B4812" t="s">
        <v>51</v>
      </c>
      <c r="C4812" t="s">
        <v>2588</v>
      </c>
      <c r="D4812" t="s">
        <v>42</v>
      </c>
      <c r="E4812" s="103">
        <v>5.506287675187402E-3</v>
      </c>
      <c r="F4812" s="103">
        <v>677609</v>
      </c>
      <c r="G4812" s="103">
        <v>5</v>
      </c>
      <c r="H4812" t="s">
        <v>1078</v>
      </c>
      <c r="I4812" s="103"/>
    </row>
    <row r="4813" spans="1:9" x14ac:dyDescent="0.35">
      <c r="A4813" t="s">
        <v>2950</v>
      </c>
      <c r="B4813" t="s">
        <v>51</v>
      </c>
      <c r="C4813" t="s">
        <v>2588</v>
      </c>
      <c r="D4813" t="s">
        <v>1767</v>
      </c>
      <c r="E4813" s="103">
        <v>5.4522882235220945E-3</v>
      </c>
      <c r="F4813" s="103">
        <v>677609</v>
      </c>
      <c r="G4813" s="103">
        <v>5</v>
      </c>
      <c r="H4813" t="s">
        <v>1078</v>
      </c>
      <c r="I4813" s="103"/>
    </row>
    <row r="4814" spans="1:9" x14ac:dyDescent="0.35">
      <c r="A4814" t="s">
        <v>2951</v>
      </c>
      <c r="B4814" t="s">
        <v>51</v>
      </c>
      <c r="C4814" t="s">
        <v>2588</v>
      </c>
      <c r="D4814" t="s">
        <v>1768</v>
      </c>
      <c r="E4814" s="103">
        <v>2.9681602949432097E-3</v>
      </c>
      <c r="F4814" s="103">
        <v>677609</v>
      </c>
      <c r="G4814" s="103">
        <v>5</v>
      </c>
      <c r="H4814" t="s">
        <v>1078</v>
      </c>
      <c r="I4814" s="103"/>
    </row>
    <row r="4815" spans="1:9" x14ac:dyDescent="0.35">
      <c r="A4815" t="s">
        <v>2952</v>
      </c>
      <c r="B4815" t="s">
        <v>51</v>
      </c>
      <c r="C4815" t="s">
        <v>2588</v>
      </c>
      <c r="D4815" t="s">
        <v>340</v>
      </c>
      <c r="E4815" s="103">
        <v>5.3648383780262104E-3</v>
      </c>
      <c r="F4815" s="103">
        <v>677609</v>
      </c>
      <c r="G4815" s="103">
        <v>5</v>
      </c>
      <c r="H4815" t="s">
        <v>1078</v>
      </c>
      <c r="I4815" s="103"/>
    </row>
    <row r="4816" spans="1:9" x14ac:dyDescent="0.35">
      <c r="A4816" t="s">
        <v>2953</v>
      </c>
      <c r="B4816" t="s">
        <v>51</v>
      </c>
      <c r="C4816" t="s">
        <v>2588</v>
      </c>
      <c r="D4816" t="s">
        <v>777</v>
      </c>
      <c r="E4816" s="103">
        <v>8.2310065970808317E-3</v>
      </c>
      <c r="F4816" s="103">
        <v>677609</v>
      </c>
      <c r="G4816" s="103">
        <v>5</v>
      </c>
      <c r="H4816" t="s">
        <v>1078</v>
      </c>
      <c r="I4816" s="103"/>
    </row>
    <row r="4817" spans="1:9" x14ac:dyDescent="0.35">
      <c r="A4817" t="s">
        <v>2954</v>
      </c>
      <c r="B4817" t="s">
        <v>51</v>
      </c>
      <c r="C4817" t="s">
        <v>2588</v>
      </c>
      <c r="D4817" t="s">
        <v>776</v>
      </c>
      <c r="E4817" s="103">
        <v>1.8674633580944958E-2</v>
      </c>
      <c r="F4817" s="103">
        <v>677609</v>
      </c>
      <c r="G4817" s="103">
        <v>5</v>
      </c>
      <c r="H4817" t="s">
        <v>1078</v>
      </c>
      <c r="I4817" s="103"/>
    </row>
    <row r="4818" spans="1:9" x14ac:dyDescent="0.35">
      <c r="A4818" t="s">
        <v>2955</v>
      </c>
      <c r="B4818" t="s">
        <v>47</v>
      </c>
      <c r="C4818" t="s">
        <v>2589</v>
      </c>
      <c r="D4818" t="s">
        <v>54</v>
      </c>
      <c r="E4818" s="103">
        <v>233850</v>
      </c>
      <c r="F4818" s="103">
        <v>677609</v>
      </c>
      <c r="G4818" s="103">
        <v>5</v>
      </c>
      <c r="H4818" t="s">
        <v>54</v>
      </c>
      <c r="I4818" s="103"/>
    </row>
    <row r="4819" spans="1:9" x14ac:dyDescent="0.35">
      <c r="A4819" t="s">
        <v>2956</v>
      </c>
      <c r="B4819" t="s">
        <v>48</v>
      </c>
      <c r="C4819" t="s">
        <v>2589</v>
      </c>
      <c r="D4819" t="s">
        <v>54</v>
      </c>
      <c r="E4819" s="103">
        <v>3077226800</v>
      </c>
      <c r="F4819" s="103">
        <v>677609</v>
      </c>
      <c r="G4819" s="103">
        <v>5</v>
      </c>
      <c r="H4819" t="s">
        <v>54</v>
      </c>
      <c r="I4819" s="103"/>
    </row>
    <row r="4820" spans="1:9" x14ac:dyDescent="0.35">
      <c r="A4820" t="s">
        <v>2957</v>
      </c>
      <c r="B4820" t="s">
        <v>49</v>
      </c>
      <c r="C4820" t="s">
        <v>2589</v>
      </c>
      <c r="D4820" t="s">
        <v>54</v>
      </c>
      <c r="E4820" s="103">
        <v>0.34511052834304151</v>
      </c>
      <c r="F4820" s="103">
        <v>677609</v>
      </c>
      <c r="G4820" s="103">
        <v>5</v>
      </c>
      <c r="H4820" t="s">
        <v>54</v>
      </c>
      <c r="I4820" s="103"/>
    </row>
    <row r="4821" spans="1:9" x14ac:dyDescent="0.35">
      <c r="A4821" t="s">
        <v>2958</v>
      </c>
      <c r="B4821" t="s">
        <v>50</v>
      </c>
      <c r="C4821" t="s">
        <v>2589</v>
      </c>
      <c r="D4821" t="s">
        <v>54</v>
      </c>
      <c r="E4821" s="103">
        <v>4541.3015470573737</v>
      </c>
      <c r="F4821" s="103">
        <v>677609</v>
      </c>
      <c r="G4821" s="103">
        <v>5</v>
      </c>
      <c r="H4821" t="s">
        <v>54</v>
      </c>
      <c r="I4821" s="103"/>
    </row>
    <row r="4822" spans="1:9" x14ac:dyDescent="0.35">
      <c r="A4822" t="s">
        <v>2959</v>
      </c>
      <c r="B4822" t="s">
        <v>51</v>
      </c>
      <c r="C4822" t="s">
        <v>2589</v>
      </c>
      <c r="D4822" t="s">
        <v>40</v>
      </c>
      <c r="E4822" s="103">
        <v>1.735852718778123E-2</v>
      </c>
      <c r="F4822" s="103">
        <v>677609</v>
      </c>
      <c r="G4822" s="103">
        <v>5</v>
      </c>
      <c r="H4822" t="s">
        <v>1078</v>
      </c>
      <c r="I4822" s="103"/>
    </row>
    <row r="4823" spans="1:9" x14ac:dyDescent="0.35">
      <c r="A4823" t="s">
        <v>6651</v>
      </c>
      <c r="B4823" t="s">
        <v>51</v>
      </c>
      <c r="C4823" t="s">
        <v>2589</v>
      </c>
      <c r="D4823" t="s">
        <v>5070</v>
      </c>
      <c r="E4823" s="103">
        <v>1.7650545269170134E-2</v>
      </c>
      <c r="F4823" s="103">
        <v>677609</v>
      </c>
      <c r="G4823" s="103">
        <v>5</v>
      </c>
      <c r="H4823" t="s">
        <v>1078</v>
      </c>
      <c r="I4823" s="103"/>
    </row>
    <row r="4824" spans="1:9" x14ac:dyDescent="0.35">
      <c r="A4824" t="s">
        <v>6652</v>
      </c>
      <c r="B4824" t="s">
        <v>51</v>
      </c>
      <c r="C4824" t="s">
        <v>2589</v>
      </c>
      <c r="D4824" t="s">
        <v>5071</v>
      </c>
      <c r="E4824" s="103">
        <v>1.735852718778123E-2</v>
      </c>
      <c r="F4824" s="103">
        <v>677609</v>
      </c>
      <c r="G4824" s="103">
        <v>5</v>
      </c>
      <c r="H4824" t="s">
        <v>1078</v>
      </c>
      <c r="I4824" s="103"/>
    </row>
    <row r="4825" spans="1:9" x14ac:dyDescent="0.35">
      <c r="A4825" t="s">
        <v>6653</v>
      </c>
      <c r="B4825" t="s">
        <v>51</v>
      </c>
      <c r="C4825" t="s">
        <v>2589</v>
      </c>
      <c r="D4825" t="s">
        <v>5072</v>
      </c>
      <c r="E4825" s="103">
        <v>1.7646032350600367E-2</v>
      </c>
      <c r="F4825" s="103">
        <v>677609</v>
      </c>
      <c r="G4825" s="103">
        <v>5</v>
      </c>
      <c r="H4825" t="s">
        <v>1078</v>
      </c>
      <c r="I4825" s="103"/>
    </row>
    <row r="4826" spans="1:9" x14ac:dyDescent="0.35">
      <c r="A4826" t="s">
        <v>2960</v>
      </c>
      <c r="B4826" t="s">
        <v>51</v>
      </c>
      <c r="C4826" t="s">
        <v>2589</v>
      </c>
      <c r="D4826" t="s">
        <v>42</v>
      </c>
      <c r="E4826" s="103">
        <v>1.7332205912420108E-2</v>
      </c>
      <c r="F4826" s="103">
        <v>677609</v>
      </c>
      <c r="G4826" s="103">
        <v>5</v>
      </c>
      <c r="H4826" t="s">
        <v>1078</v>
      </c>
      <c r="I4826" s="103"/>
    </row>
    <row r="4827" spans="1:9" x14ac:dyDescent="0.35">
      <c r="A4827" t="s">
        <v>2961</v>
      </c>
      <c r="B4827" t="s">
        <v>51</v>
      </c>
      <c r="C4827" t="s">
        <v>2589</v>
      </c>
      <c r="D4827" t="s">
        <v>1767</v>
      </c>
      <c r="E4827" s="103">
        <v>1.6817231472444297E-2</v>
      </c>
      <c r="F4827" s="103">
        <v>677609</v>
      </c>
      <c r="G4827" s="103">
        <v>5</v>
      </c>
      <c r="H4827" t="s">
        <v>1078</v>
      </c>
      <c r="I4827" s="103"/>
    </row>
    <row r="4828" spans="1:9" x14ac:dyDescent="0.35">
      <c r="A4828" t="s">
        <v>2962</v>
      </c>
      <c r="B4828" t="s">
        <v>51</v>
      </c>
      <c r="C4828" t="s">
        <v>2589</v>
      </c>
      <c r="D4828" t="s">
        <v>1768</v>
      </c>
      <c r="E4828" s="103">
        <v>7.327242628075748E-3</v>
      </c>
      <c r="F4828" s="103">
        <v>677609</v>
      </c>
      <c r="G4828" s="103">
        <v>5</v>
      </c>
      <c r="H4828" t="s">
        <v>1078</v>
      </c>
      <c r="I4828" s="103"/>
    </row>
    <row r="4829" spans="1:9" x14ac:dyDescent="0.35">
      <c r="A4829" t="s">
        <v>2963</v>
      </c>
      <c r="B4829" t="s">
        <v>51</v>
      </c>
      <c r="C4829" t="s">
        <v>2589</v>
      </c>
      <c r="D4829" t="s">
        <v>340</v>
      </c>
      <c r="E4829" s="103">
        <v>1.7353285515959761E-2</v>
      </c>
      <c r="F4829" s="103">
        <v>677609</v>
      </c>
      <c r="G4829" s="103">
        <v>5</v>
      </c>
      <c r="H4829" t="s">
        <v>1078</v>
      </c>
      <c r="I4829" s="103"/>
    </row>
    <row r="4830" spans="1:9" x14ac:dyDescent="0.35">
      <c r="A4830" t="s">
        <v>2964</v>
      </c>
      <c r="B4830" t="s">
        <v>51</v>
      </c>
      <c r="C4830" t="s">
        <v>2589</v>
      </c>
      <c r="D4830" t="s">
        <v>777</v>
      </c>
      <c r="E4830" s="103">
        <v>2.086989026134085E-2</v>
      </c>
      <c r="F4830" s="103">
        <v>677609</v>
      </c>
      <c r="G4830" s="103">
        <v>5</v>
      </c>
      <c r="H4830" t="s">
        <v>1078</v>
      </c>
      <c r="I4830" s="103"/>
    </row>
    <row r="4831" spans="1:9" x14ac:dyDescent="0.35">
      <c r="A4831" t="s">
        <v>2965</v>
      </c>
      <c r="B4831" t="s">
        <v>51</v>
      </c>
      <c r="C4831" t="s">
        <v>2589</v>
      </c>
      <c r="D4831" t="s">
        <v>776</v>
      </c>
      <c r="E4831" s="103">
        <v>5.5974738678966574E-2</v>
      </c>
      <c r="F4831" s="103">
        <v>677609</v>
      </c>
      <c r="G4831" s="103">
        <v>5</v>
      </c>
      <c r="H4831" t="s">
        <v>1078</v>
      </c>
      <c r="I4831" s="103"/>
    </row>
    <row r="4832" spans="1:9" x14ac:dyDescent="0.35">
      <c r="A4832" t="s">
        <v>2933</v>
      </c>
      <c r="B4832" t="s">
        <v>47</v>
      </c>
      <c r="C4832" t="s">
        <v>2590</v>
      </c>
      <c r="D4832" t="s">
        <v>54</v>
      </c>
      <c r="E4832" s="103">
        <v>7724</v>
      </c>
      <c r="F4832" s="103">
        <v>677609</v>
      </c>
      <c r="G4832" s="103">
        <v>5</v>
      </c>
      <c r="H4832" t="s">
        <v>54</v>
      </c>
      <c r="I4832" s="103"/>
    </row>
    <row r="4833" spans="1:9" x14ac:dyDescent="0.35">
      <c r="A4833" t="s">
        <v>2934</v>
      </c>
      <c r="B4833" t="s">
        <v>48</v>
      </c>
      <c r="C4833" t="s">
        <v>2590</v>
      </c>
      <c r="D4833" t="s">
        <v>54</v>
      </c>
      <c r="E4833" s="103">
        <v>461555290</v>
      </c>
      <c r="F4833" s="103">
        <v>677609</v>
      </c>
      <c r="G4833" s="103">
        <v>5</v>
      </c>
      <c r="H4833" t="s">
        <v>54</v>
      </c>
      <c r="I4833" s="103"/>
    </row>
    <row r="4834" spans="1:9" x14ac:dyDescent="0.35">
      <c r="A4834" t="s">
        <v>2935</v>
      </c>
      <c r="B4834" t="s">
        <v>49</v>
      </c>
      <c r="C4834" t="s">
        <v>2590</v>
      </c>
      <c r="D4834" t="s">
        <v>54</v>
      </c>
      <c r="E4834" s="103">
        <v>1.1398904087755624E-2</v>
      </c>
      <c r="F4834" s="103">
        <v>677609</v>
      </c>
      <c r="G4834" s="103">
        <v>5</v>
      </c>
      <c r="H4834" t="s">
        <v>54</v>
      </c>
      <c r="I4834" s="103"/>
    </row>
    <row r="4835" spans="1:9" x14ac:dyDescent="0.35">
      <c r="A4835" t="s">
        <v>2936</v>
      </c>
      <c r="B4835" t="s">
        <v>50</v>
      </c>
      <c r="C4835" t="s">
        <v>2590</v>
      </c>
      <c r="D4835" t="s">
        <v>54</v>
      </c>
      <c r="E4835" s="103">
        <v>681.15283297594931</v>
      </c>
      <c r="F4835" s="103">
        <v>677609</v>
      </c>
      <c r="G4835" s="103">
        <v>5</v>
      </c>
      <c r="H4835" t="s">
        <v>54</v>
      </c>
      <c r="I4835" s="103"/>
    </row>
    <row r="4836" spans="1:9" x14ac:dyDescent="0.35">
      <c r="A4836" t="s">
        <v>2937</v>
      </c>
      <c r="B4836" t="s">
        <v>51</v>
      </c>
      <c r="C4836" t="s">
        <v>2590</v>
      </c>
      <c r="D4836" t="s">
        <v>40</v>
      </c>
      <c r="E4836" s="103">
        <v>7.9041088306742002E-2</v>
      </c>
      <c r="F4836" s="103">
        <v>677609</v>
      </c>
      <c r="G4836" s="103">
        <v>5</v>
      </c>
      <c r="H4836" t="s">
        <v>1078</v>
      </c>
      <c r="I4836" s="103"/>
    </row>
    <row r="4837" spans="1:9" x14ac:dyDescent="0.35">
      <c r="A4837" t="s">
        <v>6654</v>
      </c>
      <c r="B4837" t="s">
        <v>51</v>
      </c>
      <c r="C4837" t="s">
        <v>2590</v>
      </c>
      <c r="D4837" t="s">
        <v>5070</v>
      </c>
      <c r="E4837" s="103">
        <v>7.9477480115236504E-2</v>
      </c>
      <c r="F4837" s="103">
        <v>677609</v>
      </c>
      <c r="G4837" s="103">
        <v>5</v>
      </c>
      <c r="H4837" t="s">
        <v>1078</v>
      </c>
      <c r="I4837" s="103"/>
    </row>
    <row r="4838" spans="1:9" x14ac:dyDescent="0.35">
      <c r="A4838" t="s">
        <v>6655</v>
      </c>
      <c r="B4838" t="s">
        <v>51</v>
      </c>
      <c r="C4838" t="s">
        <v>2590</v>
      </c>
      <c r="D4838" t="s">
        <v>5071</v>
      </c>
      <c r="E4838" s="103">
        <v>7.9041088306742002E-2</v>
      </c>
      <c r="F4838" s="103">
        <v>677609</v>
      </c>
      <c r="G4838" s="103">
        <v>5</v>
      </c>
      <c r="H4838" t="s">
        <v>1078</v>
      </c>
      <c r="I4838" s="103"/>
    </row>
    <row r="4839" spans="1:9" x14ac:dyDescent="0.35">
      <c r="A4839" t="s">
        <v>6656</v>
      </c>
      <c r="B4839" t="s">
        <v>51</v>
      </c>
      <c r="C4839" t="s">
        <v>2590</v>
      </c>
      <c r="D4839" t="s">
        <v>5072</v>
      </c>
      <c r="E4839" s="103">
        <v>7.9477480115236504E-2</v>
      </c>
      <c r="F4839" s="103">
        <v>677609</v>
      </c>
      <c r="G4839" s="103">
        <v>5</v>
      </c>
      <c r="H4839" t="s">
        <v>1078</v>
      </c>
      <c r="I4839" s="103"/>
    </row>
    <row r="4840" spans="1:9" x14ac:dyDescent="0.35">
      <c r="A4840" t="s">
        <v>2938</v>
      </c>
      <c r="B4840" t="s">
        <v>51</v>
      </c>
      <c r="C4840" t="s">
        <v>2590</v>
      </c>
      <c r="D4840" t="s">
        <v>42</v>
      </c>
      <c r="E4840" s="103">
        <v>7.8158356090897843E-2</v>
      </c>
      <c r="F4840" s="103">
        <v>677609</v>
      </c>
      <c r="G4840" s="103">
        <v>5</v>
      </c>
      <c r="H4840" t="s">
        <v>1078</v>
      </c>
      <c r="I4840" s="103"/>
    </row>
    <row r="4841" spans="1:9" x14ac:dyDescent="0.35">
      <c r="A4841" t="s">
        <v>2939</v>
      </c>
      <c r="B4841" t="s">
        <v>51</v>
      </c>
      <c r="C4841" t="s">
        <v>2590</v>
      </c>
      <c r="D4841" t="s">
        <v>1767</v>
      </c>
      <c r="E4841" s="103">
        <v>6.9956996343621111E-2</v>
      </c>
      <c r="F4841" s="103">
        <v>677609</v>
      </c>
      <c r="G4841" s="103">
        <v>5</v>
      </c>
      <c r="H4841" t="s">
        <v>1078</v>
      </c>
      <c r="I4841" s="103"/>
    </row>
    <row r="4842" spans="1:9" x14ac:dyDescent="0.35">
      <c r="A4842" t="s">
        <v>2940</v>
      </c>
      <c r="B4842" t="s">
        <v>51</v>
      </c>
      <c r="C4842" t="s">
        <v>2590</v>
      </c>
      <c r="D4842" t="s">
        <v>1768</v>
      </c>
      <c r="E4842" s="103">
        <v>2.7446275825116166E-2</v>
      </c>
      <c r="F4842" s="103">
        <v>677609</v>
      </c>
      <c r="G4842" s="103">
        <v>5</v>
      </c>
      <c r="H4842" t="s">
        <v>1078</v>
      </c>
      <c r="I4842" s="103"/>
    </row>
    <row r="4843" spans="1:9" x14ac:dyDescent="0.35">
      <c r="A4843" t="s">
        <v>2941</v>
      </c>
      <c r="B4843" t="s">
        <v>51</v>
      </c>
      <c r="C4843" t="s">
        <v>2590</v>
      </c>
      <c r="D4843" t="s">
        <v>340</v>
      </c>
      <c r="E4843" s="103">
        <v>7.8600657609582764E-2</v>
      </c>
      <c r="F4843" s="103">
        <v>677609</v>
      </c>
      <c r="G4843" s="103">
        <v>5</v>
      </c>
      <c r="H4843" t="s">
        <v>1078</v>
      </c>
      <c r="I4843" s="103"/>
    </row>
    <row r="4844" spans="1:9" x14ac:dyDescent="0.35">
      <c r="A4844" t="s">
        <v>2942</v>
      </c>
      <c r="B4844" t="s">
        <v>51</v>
      </c>
      <c r="C4844" t="s">
        <v>2590</v>
      </c>
      <c r="D4844" t="s">
        <v>777</v>
      </c>
      <c r="E4844" s="103">
        <v>0.10040469424605457</v>
      </c>
      <c r="F4844" s="103">
        <v>677609</v>
      </c>
      <c r="G4844" s="103">
        <v>5</v>
      </c>
      <c r="H4844" t="s">
        <v>1078</v>
      </c>
      <c r="I4844" s="103"/>
    </row>
    <row r="4845" spans="1:9" x14ac:dyDescent="0.35">
      <c r="A4845" t="s">
        <v>2943</v>
      </c>
      <c r="B4845" t="s">
        <v>51</v>
      </c>
      <c r="C4845" t="s">
        <v>2590</v>
      </c>
      <c r="D4845" t="s">
        <v>776</v>
      </c>
      <c r="E4845" s="103">
        <v>0.25767654906387549</v>
      </c>
      <c r="F4845" s="103">
        <v>677609</v>
      </c>
      <c r="G4845" s="103">
        <v>5</v>
      </c>
      <c r="H4845" t="s">
        <v>1078</v>
      </c>
      <c r="I4845" s="103"/>
    </row>
    <row r="4846" spans="1:9" x14ac:dyDescent="0.35">
      <c r="A4846" t="s">
        <v>3918</v>
      </c>
      <c r="B4846" t="s">
        <v>47</v>
      </c>
      <c r="C4846" t="s">
        <v>3119</v>
      </c>
      <c r="D4846" t="s">
        <v>54</v>
      </c>
      <c r="E4846" s="103">
        <v>5036</v>
      </c>
      <c r="F4846" s="103">
        <v>677609</v>
      </c>
      <c r="G4846" s="103">
        <v>5</v>
      </c>
      <c r="H4846" t="s">
        <v>54</v>
      </c>
      <c r="I4846" s="103"/>
    </row>
    <row r="4847" spans="1:9" x14ac:dyDescent="0.35">
      <c r="A4847" t="s">
        <v>3919</v>
      </c>
      <c r="B4847" t="s">
        <v>48</v>
      </c>
      <c r="C4847" t="s">
        <v>3119</v>
      </c>
      <c r="D4847" t="s">
        <v>54</v>
      </c>
      <c r="E4847" s="103">
        <v>839333359.5625</v>
      </c>
      <c r="F4847" s="103">
        <v>677609</v>
      </c>
      <c r="G4847" s="103">
        <v>5</v>
      </c>
      <c r="H4847" t="s">
        <v>54</v>
      </c>
      <c r="I4847" s="103"/>
    </row>
    <row r="4848" spans="1:9" x14ac:dyDescent="0.35">
      <c r="A4848" t="s">
        <v>3920</v>
      </c>
      <c r="B4848" t="s">
        <v>49</v>
      </c>
      <c r="C4848" t="s">
        <v>3119</v>
      </c>
      <c r="D4848" t="s">
        <v>54</v>
      </c>
      <c r="E4848" s="103">
        <v>7.4320146279048833E-3</v>
      </c>
      <c r="F4848" s="103">
        <v>677609</v>
      </c>
      <c r="G4848" s="103">
        <v>5</v>
      </c>
      <c r="H4848" t="s">
        <v>54</v>
      </c>
      <c r="I4848" s="103"/>
    </row>
    <row r="4849" spans="1:9" x14ac:dyDescent="0.35">
      <c r="A4849" t="s">
        <v>3921</v>
      </c>
      <c r="B4849" t="s">
        <v>50</v>
      </c>
      <c r="C4849" t="s">
        <v>3119</v>
      </c>
      <c r="D4849" t="s">
        <v>54</v>
      </c>
      <c r="E4849" s="103">
        <v>1238.6691433592234</v>
      </c>
      <c r="F4849" s="103">
        <v>677609</v>
      </c>
      <c r="G4849" s="103">
        <v>5</v>
      </c>
      <c r="H4849" t="s">
        <v>54</v>
      </c>
      <c r="I4849" s="103"/>
    </row>
    <row r="4850" spans="1:9" x14ac:dyDescent="0.35">
      <c r="A4850" t="s">
        <v>3922</v>
      </c>
      <c r="B4850" t="s">
        <v>51</v>
      </c>
      <c r="C4850" t="s">
        <v>3119</v>
      </c>
      <c r="D4850" t="s">
        <v>40</v>
      </c>
      <c r="E4850" s="103">
        <v>0.21275987338065863</v>
      </c>
      <c r="F4850" s="103">
        <v>677609</v>
      </c>
      <c r="G4850" s="103">
        <v>5</v>
      </c>
      <c r="H4850" t="s">
        <v>1078</v>
      </c>
      <c r="I4850" s="103"/>
    </row>
    <row r="4851" spans="1:9" x14ac:dyDescent="0.35">
      <c r="A4851" t="s">
        <v>6657</v>
      </c>
      <c r="B4851" t="s">
        <v>51</v>
      </c>
      <c r="C4851" t="s">
        <v>3119</v>
      </c>
      <c r="D4851" t="s">
        <v>5070</v>
      </c>
      <c r="E4851" s="103">
        <v>0.21596424611940229</v>
      </c>
      <c r="F4851" s="103">
        <v>677609</v>
      </c>
      <c r="G4851" s="103">
        <v>5</v>
      </c>
      <c r="H4851" t="s">
        <v>1078</v>
      </c>
      <c r="I4851" s="103"/>
    </row>
    <row r="4852" spans="1:9" x14ac:dyDescent="0.35">
      <c r="A4852" t="s">
        <v>6658</v>
      </c>
      <c r="B4852" t="s">
        <v>51</v>
      </c>
      <c r="C4852" t="s">
        <v>3119</v>
      </c>
      <c r="D4852" t="s">
        <v>5071</v>
      </c>
      <c r="E4852" s="103">
        <v>0.21275987338065863</v>
      </c>
      <c r="F4852" s="103">
        <v>677609</v>
      </c>
      <c r="G4852" s="103">
        <v>5</v>
      </c>
      <c r="H4852" t="s">
        <v>1078</v>
      </c>
      <c r="I4852" s="103"/>
    </row>
    <row r="4853" spans="1:9" x14ac:dyDescent="0.35">
      <c r="A4853" t="s">
        <v>6659</v>
      </c>
      <c r="B4853" t="s">
        <v>51</v>
      </c>
      <c r="C4853" t="s">
        <v>3119</v>
      </c>
      <c r="D4853" t="s">
        <v>5072</v>
      </c>
      <c r="E4853" s="103">
        <v>0.21596424611940229</v>
      </c>
      <c r="F4853" s="103">
        <v>677609</v>
      </c>
      <c r="G4853" s="103">
        <v>5</v>
      </c>
      <c r="H4853" t="s">
        <v>1078</v>
      </c>
      <c r="I4853" s="103"/>
    </row>
    <row r="4854" spans="1:9" x14ac:dyDescent="0.35">
      <c r="A4854" t="s">
        <v>3923</v>
      </c>
      <c r="B4854" t="s">
        <v>51</v>
      </c>
      <c r="C4854" t="s">
        <v>3119</v>
      </c>
      <c r="D4854" t="s">
        <v>42</v>
      </c>
      <c r="E4854" s="103">
        <v>0.17636204749304993</v>
      </c>
      <c r="F4854" s="103">
        <v>677609</v>
      </c>
      <c r="G4854" s="103">
        <v>5</v>
      </c>
      <c r="H4854" t="s">
        <v>1078</v>
      </c>
      <c r="I4854" s="103"/>
    </row>
    <row r="4855" spans="1:9" x14ac:dyDescent="0.35">
      <c r="A4855" t="s">
        <v>3924</v>
      </c>
      <c r="B4855" t="s">
        <v>51</v>
      </c>
      <c r="C4855" t="s">
        <v>3119</v>
      </c>
      <c r="D4855" t="s">
        <v>1767</v>
      </c>
      <c r="E4855" s="103">
        <v>0.17598377537548174</v>
      </c>
      <c r="F4855" s="103">
        <v>677609</v>
      </c>
      <c r="G4855" s="103">
        <v>5</v>
      </c>
      <c r="H4855" t="s">
        <v>1078</v>
      </c>
      <c r="I4855" s="103"/>
    </row>
    <row r="4856" spans="1:9" x14ac:dyDescent="0.35">
      <c r="A4856" t="s">
        <v>3925</v>
      </c>
      <c r="B4856" t="s">
        <v>51</v>
      </c>
      <c r="C4856" t="s">
        <v>3119</v>
      </c>
      <c r="D4856" t="s">
        <v>1768</v>
      </c>
      <c r="E4856" s="103">
        <v>6.2698705869175253E-2</v>
      </c>
      <c r="F4856" s="103">
        <v>677609</v>
      </c>
      <c r="G4856" s="103">
        <v>5</v>
      </c>
      <c r="H4856" t="s">
        <v>1078</v>
      </c>
      <c r="I4856" s="103"/>
    </row>
    <row r="4857" spans="1:9" x14ac:dyDescent="0.35">
      <c r="A4857" t="s">
        <v>3926</v>
      </c>
      <c r="B4857" t="s">
        <v>51</v>
      </c>
      <c r="C4857" t="s">
        <v>3119</v>
      </c>
      <c r="D4857" t="s">
        <v>340</v>
      </c>
      <c r="E4857" s="103">
        <v>0.21220264967815081</v>
      </c>
      <c r="F4857" s="103">
        <v>677609</v>
      </c>
      <c r="G4857" s="103">
        <v>5</v>
      </c>
      <c r="H4857" t="s">
        <v>1078</v>
      </c>
      <c r="I4857" s="103"/>
    </row>
    <row r="4858" spans="1:9" x14ac:dyDescent="0.35">
      <c r="A4858" t="s">
        <v>3927</v>
      </c>
      <c r="B4858" t="s">
        <v>51</v>
      </c>
      <c r="C4858" t="s">
        <v>3119</v>
      </c>
      <c r="D4858" t="s">
        <v>777</v>
      </c>
      <c r="E4858" s="103">
        <v>0.26433020743048052</v>
      </c>
      <c r="F4858" s="103">
        <v>677609</v>
      </c>
      <c r="G4858" s="103">
        <v>5</v>
      </c>
      <c r="H4858" t="s">
        <v>1078</v>
      </c>
      <c r="I4858" s="103"/>
    </row>
    <row r="4859" spans="1:9" x14ac:dyDescent="0.35">
      <c r="A4859" t="s">
        <v>3928</v>
      </c>
      <c r="B4859" t="s">
        <v>51</v>
      </c>
      <c r="C4859" t="s">
        <v>3119</v>
      </c>
      <c r="D4859" t="s">
        <v>776</v>
      </c>
      <c r="E4859" s="103">
        <v>0.7089550592072722</v>
      </c>
      <c r="F4859" s="103">
        <v>677609</v>
      </c>
      <c r="G4859" s="103">
        <v>5</v>
      </c>
      <c r="H4859" t="s">
        <v>1078</v>
      </c>
      <c r="I4859" s="103"/>
    </row>
    <row r="4860" spans="1:9" x14ac:dyDescent="0.35">
      <c r="A4860" t="s">
        <v>3929</v>
      </c>
      <c r="B4860" t="s">
        <v>47</v>
      </c>
      <c r="C4860" t="s">
        <v>3104</v>
      </c>
      <c r="D4860" t="s">
        <v>54</v>
      </c>
      <c r="E4860" s="103">
        <v>83470</v>
      </c>
      <c r="F4860" s="103">
        <v>677609</v>
      </c>
      <c r="G4860" s="103">
        <v>5</v>
      </c>
      <c r="H4860" t="s">
        <v>54</v>
      </c>
      <c r="I4860" s="103"/>
    </row>
    <row r="4861" spans="1:9" x14ac:dyDescent="0.35">
      <c r="A4861" t="s">
        <v>3930</v>
      </c>
      <c r="B4861" t="s">
        <v>48</v>
      </c>
      <c r="C4861" t="s">
        <v>3104</v>
      </c>
      <c r="D4861" t="s">
        <v>54</v>
      </c>
      <c r="E4861" s="103">
        <v>16993107365.421875</v>
      </c>
      <c r="F4861" s="103">
        <v>677609</v>
      </c>
      <c r="G4861" s="103">
        <v>5</v>
      </c>
      <c r="H4861" t="s">
        <v>54</v>
      </c>
      <c r="I4861" s="103"/>
    </row>
    <row r="4862" spans="1:9" x14ac:dyDescent="0.35">
      <c r="A4862" t="s">
        <v>3931</v>
      </c>
      <c r="B4862" t="s">
        <v>49</v>
      </c>
      <c r="C4862" t="s">
        <v>3104</v>
      </c>
      <c r="D4862" t="s">
        <v>54</v>
      </c>
      <c r="E4862" s="103">
        <v>0.12318313363606445</v>
      </c>
      <c r="F4862" s="103">
        <v>677609</v>
      </c>
      <c r="G4862" s="103">
        <v>5</v>
      </c>
      <c r="H4862" t="s">
        <v>54</v>
      </c>
      <c r="I4862" s="103"/>
    </row>
    <row r="4863" spans="1:9" x14ac:dyDescent="0.35">
      <c r="A4863" t="s">
        <v>3932</v>
      </c>
      <c r="B4863" t="s">
        <v>50</v>
      </c>
      <c r="C4863" t="s">
        <v>3104</v>
      </c>
      <c r="D4863" t="s">
        <v>54</v>
      </c>
      <c r="E4863" s="103">
        <v>25078.042595983636</v>
      </c>
      <c r="F4863" s="103">
        <v>677609</v>
      </c>
      <c r="G4863" s="103">
        <v>5</v>
      </c>
      <c r="H4863" t="s">
        <v>54</v>
      </c>
      <c r="I4863" s="103"/>
    </row>
    <row r="4864" spans="1:9" x14ac:dyDescent="0.35">
      <c r="A4864" t="s">
        <v>3933</v>
      </c>
      <c r="B4864" t="s">
        <v>51</v>
      </c>
      <c r="C4864" t="s">
        <v>3104</v>
      </c>
      <c r="D4864" t="s">
        <v>40</v>
      </c>
      <c r="E4864" s="103">
        <v>0.26609741234780004</v>
      </c>
      <c r="F4864" s="103">
        <v>677609</v>
      </c>
      <c r="G4864" s="103">
        <v>5</v>
      </c>
      <c r="H4864" t="s">
        <v>1078</v>
      </c>
      <c r="I4864" s="103"/>
    </row>
    <row r="4865" spans="1:9" x14ac:dyDescent="0.35">
      <c r="A4865" t="s">
        <v>6660</v>
      </c>
      <c r="B4865" t="s">
        <v>51</v>
      </c>
      <c r="C4865" t="s">
        <v>3104</v>
      </c>
      <c r="D4865" t="s">
        <v>5070</v>
      </c>
      <c r="E4865" s="103">
        <v>0.27211544090065842</v>
      </c>
      <c r="F4865" s="103">
        <v>677609</v>
      </c>
      <c r="G4865" s="103">
        <v>5</v>
      </c>
      <c r="H4865" t="s">
        <v>1078</v>
      </c>
      <c r="I4865" s="103"/>
    </row>
    <row r="4866" spans="1:9" x14ac:dyDescent="0.35">
      <c r="A4866" t="s">
        <v>6661</v>
      </c>
      <c r="B4866" t="s">
        <v>51</v>
      </c>
      <c r="C4866" t="s">
        <v>3104</v>
      </c>
      <c r="D4866" t="s">
        <v>5071</v>
      </c>
      <c r="E4866" s="103">
        <v>0.26609741234780004</v>
      </c>
      <c r="F4866" s="103">
        <v>677609</v>
      </c>
      <c r="G4866" s="103">
        <v>5</v>
      </c>
      <c r="H4866" t="s">
        <v>1078</v>
      </c>
      <c r="I4866" s="103"/>
    </row>
    <row r="4867" spans="1:9" x14ac:dyDescent="0.35">
      <c r="A4867" t="s">
        <v>6662</v>
      </c>
      <c r="B4867" t="s">
        <v>51</v>
      </c>
      <c r="C4867" t="s">
        <v>3104</v>
      </c>
      <c r="D4867" t="s">
        <v>5072</v>
      </c>
      <c r="E4867" s="103">
        <v>0.27190686046543361</v>
      </c>
      <c r="F4867" s="103">
        <v>677609</v>
      </c>
      <c r="G4867" s="103">
        <v>5</v>
      </c>
      <c r="H4867" t="s">
        <v>1078</v>
      </c>
      <c r="I4867" s="103"/>
    </row>
    <row r="4868" spans="1:9" x14ac:dyDescent="0.35">
      <c r="A4868" t="s">
        <v>3934</v>
      </c>
      <c r="B4868" t="s">
        <v>51</v>
      </c>
      <c r="C4868" t="s">
        <v>3104</v>
      </c>
      <c r="D4868" t="s">
        <v>42</v>
      </c>
      <c r="E4868" s="103">
        <v>0.26665617455267909</v>
      </c>
      <c r="F4868" s="103">
        <v>677609</v>
      </c>
      <c r="G4868" s="103">
        <v>5</v>
      </c>
      <c r="H4868" t="s">
        <v>1078</v>
      </c>
      <c r="I4868" s="103"/>
    </row>
    <row r="4869" spans="1:9" x14ac:dyDescent="0.35">
      <c r="A4869" t="s">
        <v>3935</v>
      </c>
      <c r="B4869" t="s">
        <v>51</v>
      </c>
      <c r="C4869" t="s">
        <v>3104</v>
      </c>
      <c r="D4869" t="s">
        <v>1767</v>
      </c>
      <c r="E4869" s="103">
        <v>0.26442837859587182</v>
      </c>
      <c r="F4869" s="103">
        <v>677609</v>
      </c>
      <c r="G4869" s="103">
        <v>5</v>
      </c>
      <c r="H4869" t="s">
        <v>1078</v>
      </c>
      <c r="I4869" s="103"/>
    </row>
    <row r="4870" spans="1:9" x14ac:dyDescent="0.35">
      <c r="A4870" t="s">
        <v>3936</v>
      </c>
      <c r="B4870" t="s">
        <v>51</v>
      </c>
      <c r="C4870" t="s">
        <v>3104</v>
      </c>
      <c r="D4870" t="s">
        <v>1768</v>
      </c>
      <c r="E4870" s="103">
        <v>0.11173580688703721</v>
      </c>
      <c r="F4870" s="103">
        <v>677609</v>
      </c>
      <c r="G4870" s="103">
        <v>5</v>
      </c>
      <c r="H4870" t="s">
        <v>1078</v>
      </c>
      <c r="I4870" s="103"/>
    </row>
    <row r="4871" spans="1:9" x14ac:dyDescent="0.35">
      <c r="A4871" t="s">
        <v>3937</v>
      </c>
      <c r="B4871" t="s">
        <v>51</v>
      </c>
      <c r="C4871" t="s">
        <v>3104</v>
      </c>
      <c r="D4871" t="s">
        <v>340</v>
      </c>
      <c r="E4871" s="103">
        <v>0.26710217801107788</v>
      </c>
      <c r="F4871" s="103">
        <v>677609</v>
      </c>
      <c r="G4871" s="103">
        <v>5</v>
      </c>
      <c r="H4871" t="s">
        <v>1078</v>
      </c>
      <c r="I4871" s="103"/>
    </row>
    <row r="4872" spans="1:9" x14ac:dyDescent="0.35">
      <c r="A4872" t="s">
        <v>3938</v>
      </c>
      <c r="B4872" t="s">
        <v>51</v>
      </c>
      <c r="C4872" t="s">
        <v>3104</v>
      </c>
      <c r="D4872" t="s">
        <v>777</v>
      </c>
      <c r="E4872" s="103">
        <v>0.37041758180473566</v>
      </c>
      <c r="F4872" s="103">
        <v>677609</v>
      </c>
      <c r="G4872" s="103">
        <v>5</v>
      </c>
      <c r="H4872" t="s">
        <v>1078</v>
      </c>
      <c r="I4872" s="103"/>
    </row>
    <row r="4873" spans="1:9" x14ac:dyDescent="0.35">
      <c r="A4873" t="s">
        <v>3939</v>
      </c>
      <c r="B4873" t="s">
        <v>51</v>
      </c>
      <c r="C4873" t="s">
        <v>3104</v>
      </c>
      <c r="D4873" t="s">
        <v>776</v>
      </c>
      <c r="E4873" s="103">
        <v>0.89544846379532572</v>
      </c>
      <c r="F4873" s="103">
        <v>677609</v>
      </c>
      <c r="G4873" s="103">
        <v>5</v>
      </c>
      <c r="H4873" t="s">
        <v>1078</v>
      </c>
      <c r="I4873" s="103"/>
    </row>
    <row r="4874" spans="1:9" x14ac:dyDescent="0.35">
      <c r="A4874" t="s">
        <v>3940</v>
      </c>
      <c r="B4874" t="s">
        <v>47</v>
      </c>
      <c r="C4874" t="s">
        <v>3106</v>
      </c>
      <c r="D4874" t="s">
        <v>54</v>
      </c>
      <c r="E4874" s="103">
        <v>419645</v>
      </c>
      <c r="F4874" s="103">
        <v>677609</v>
      </c>
      <c r="G4874" s="103">
        <v>5</v>
      </c>
      <c r="H4874" t="s">
        <v>54</v>
      </c>
      <c r="I4874" s="103"/>
    </row>
    <row r="4875" spans="1:9" x14ac:dyDescent="0.35">
      <c r="A4875" t="s">
        <v>3941</v>
      </c>
      <c r="B4875" t="s">
        <v>48</v>
      </c>
      <c r="C4875" t="s">
        <v>3106</v>
      </c>
      <c r="D4875" t="s">
        <v>54</v>
      </c>
      <c r="E4875" s="103">
        <v>130013804676.875</v>
      </c>
      <c r="F4875" s="103">
        <v>677609</v>
      </c>
      <c r="G4875" s="103">
        <v>5</v>
      </c>
      <c r="H4875" t="s">
        <v>54</v>
      </c>
      <c r="I4875" s="103"/>
    </row>
    <row r="4876" spans="1:9" x14ac:dyDescent="0.35">
      <c r="A4876" t="s">
        <v>3942</v>
      </c>
      <c r="B4876" t="s">
        <v>49</v>
      </c>
      <c r="C4876" t="s">
        <v>3106</v>
      </c>
      <c r="D4876" t="s">
        <v>54</v>
      </c>
      <c r="E4876" s="103">
        <v>0.6193025771499493</v>
      </c>
      <c r="F4876" s="103">
        <v>677609</v>
      </c>
      <c r="G4876" s="103">
        <v>5</v>
      </c>
      <c r="H4876" t="s">
        <v>54</v>
      </c>
      <c r="I4876" s="103"/>
    </row>
    <row r="4877" spans="1:9" x14ac:dyDescent="0.35">
      <c r="A4877" t="s">
        <v>3943</v>
      </c>
      <c r="B4877" t="s">
        <v>50</v>
      </c>
      <c r="C4877" t="s">
        <v>3106</v>
      </c>
      <c r="D4877" t="s">
        <v>54</v>
      </c>
      <c r="E4877" s="103">
        <v>191871.42537492124</v>
      </c>
      <c r="F4877" s="103">
        <v>677609</v>
      </c>
      <c r="G4877" s="103">
        <v>5</v>
      </c>
      <c r="H4877" t="s">
        <v>54</v>
      </c>
      <c r="I4877" s="103"/>
    </row>
    <row r="4878" spans="1:9" x14ac:dyDescent="0.35">
      <c r="A4878" t="s">
        <v>3944</v>
      </c>
      <c r="B4878" t="s">
        <v>51</v>
      </c>
      <c r="C4878" t="s">
        <v>3106</v>
      </c>
      <c r="D4878" t="s">
        <v>40</v>
      </c>
      <c r="E4878" s="103">
        <v>0.40989844756949612</v>
      </c>
      <c r="F4878" s="103">
        <v>677609</v>
      </c>
      <c r="G4878" s="103">
        <v>5</v>
      </c>
      <c r="H4878" t="s">
        <v>1078</v>
      </c>
      <c r="I4878" s="103"/>
    </row>
    <row r="4879" spans="1:9" x14ac:dyDescent="0.35">
      <c r="A4879" t="s">
        <v>6663</v>
      </c>
      <c r="B4879" t="s">
        <v>51</v>
      </c>
      <c r="C4879" t="s">
        <v>3106</v>
      </c>
      <c r="D4879" t="s">
        <v>5070</v>
      </c>
      <c r="E4879" s="103">
        <v>0.41608304127046303</v>
      </c>
      <c r="F4879" s="103">
        <v>677609</v>
      </c>
      <c r="G4879" s="103">
        <v>5</v>
      </c>
      <c r="H4879" t="s">
        <v>1078</v>
      </c>
      <c r="I4879" s="103"/>
    </row>
    <row r="4880" spans="1:9" x14ac:dyDescent="0.35">
      <c r="A4880" t="s">
        <v>6664</v>
      </c>
      <c r="B4880" t="s">
        <v>51</v>
      </c>
      <c r="C4880" t="s">
        <v>3106</v>
      </c>
      <c r="D4880" t="s">
        <v>5071</v>
      </c>
      <c r="E4880" s="103">
        <v>0.40989844756949612</v>
      </c>
      <c r="F4880" s="103">
        <v>677609</v>
      </c>
      <c r="G4880" s="103">
        <v>5</v>
      </c>
      <c r="H4880" t="s">
        <v>1078</v>
      </c>
      <c r="I4880" s="103"/>
    </row>
    <row r="4881" spans="1:9" x14ac:dyDescent="0.35">
      <c r="A4881" t="s">
        <v>6665</v>
      </c>
      <c r="B4881" t="s">
        <v>51</v>
      </c>
      <c r="C4881" t="s">
        <v>3106</v>
      </c>
      <c r="D4881" t="s">
        <v>5072</v>
      </c>
      <c r="E4881" s="103">
        <v>0.41592595802379745</v>
      </c>
      <c r="F4881" s="103">
        <v>677609</v>
      </c>
      <c r="G4881" s="103">
        <v>5</v>
      </c>
      <c r="H4881" t="s">
        <v>1078</v>
      </c>
      <c r="I4881" s="103"/>
    </row>
    <row r="4882" spans="1:9" x14ac:dyDescent="0.35">
      <c r="A4882" t="s">
        <v>3945</v>
      </c>
      <c r="B4882" t="s">
        <v>51</v>
      </c>
      <c r="C4882" t="s">
        <v>3106</v>
      </c>
      <c r="D4882" t="s">
        <v>42</v>
      </c>
      <c r="E4882" s="103">
        <v>0.40568966604368933</v>
      </c>
      <c r="F4882" s="103">
        <v>677609</v>
      </c>
      <c r="G4882" s="103">
        <v>5</v>
      </c>
      <c r="H4882" t="s">
        <v>1078</v>
      </c>
      <c r="I4882" s="103"/>
    </row>
    <row r="4883" spans="1:9" x14ac:dyDescent="0.35">
      <c r="A4883" t="s">
        <v>3946</v>
      </c>
      <c r="B4883" t="s">
        <v>51</v>
      </c>
      <c r="C4883" t="s">
        <v>3106</v>
      </c>
      <c r="D4883" t="s">
        <v>1767</v>
      </c>
      <c r="E4883" s="103">
        <v>0.40125979042211807</v>
      </c>
      <c r="F4883" s="103">
        <v>677609</v>
      </c>
      <c r="G4883" s="103">
        <v>5</v>
      </c>
      <c r="H4883" t="s">
        <v>1078</v>
      </c>
      <c r="I4883" s="103"/>
    </row>
    <row r="4884" spans="1:9" x14ac:dyDescent="0.35">
      <c r="A4884" t="s">
        <v>3947</v>
      </c>
      <c r="B4884" t="s">
        <v>51</v>
      </c>
      <c r="C4884" t="s">
        <v>3106</v>
      </c>
      <c r="D4884" t="s">
        <v>1768</v>
      </c>
      <c r="E4884" s="103">
        <v>0.17687409719053465</v>
      </c>
      <c r="F4884" s="103">
        <v>677609</v>
      </c>
      <c r="G4884" s="103">
        <v>5</v>
      </c>
      <c r="H4884" t="s">
        <v>1078</v>
      </c>
      <c r="I4884" s="103"/>
    </row>
    <row r="4885" spans="1:9" x14ac:dyDescent="0.35">
      <c r="A4885" t="s">
        <v>3948</v>
      </c>
      <c r="B4885" t="s">
        <v>51</v>
      </c>
      <c r="C4885" t="s">
        <v>3106</v>
      </c>
      <c r="D4885" t="s">
        <v>340</v>
      </c>
      <c r="E4885" s="103">
        <v>0.40262830363512797</v>
      </c>
      <c r="F4885" s="103">
        <v>677609</v>
      </c>
      <c r="G4885" s="103">
        <v>5</v>
      </c>
      <c r="H4885" t="s">
        <v>1078</v>
      </c>
      <c r="I4885" s="103"/>
    </row>
    <row r="4886" spans="1:9" x14ac:dyDescent="0.35">
      <c r="A4886" t="s">
        <v>3949</v>
      </c>
      <c r="B4886" t="s">
        <v>51</v>
      </c>
      <c r="C4886" t="s">
        <v>3106</v>
      </c>
      <c r="D4886" t="s">
        <v>777</v>
      </c>
      <c r="E4886" s="103">
        <v>0.56884304288188825</v>
      </c>
      <c r="F4886" s="103">
        <v>677609</v>
      </c>
      <c r="G4886" s="103">
        <v>5</v>
      </c>
      <c r="H4886" t="s">
        <v>1078</v>
      </c>
      <c r="I4886" s="103"/>
    </row>
    <row r="4887" spans="1:9" x14ac:dyDescent="0.35">
      <c r="A4887" t="s">
        <v>3950</v>
      </c>
      <c r="B4887" t="s">
        <v>51</v>
      </c>
      <c r="C4887" t="s">
        <v>3106</v>
      </c>
      <c r="D4887" t="s">
        <v>776</v>
      </c>
      <c r="E4887" s="103">
        <v>1.3658970972941979</v>
      </c>
      <c r="F4887" s="103">
        <v>677609</v>
      </c>
      <c r="G4887" s="103">
        <v>5</v>
      </c>
      <c r="H4887" t="s">
        <v>1078</v>
      </c>
      <c r="I4887" s="103"/>
    </row>
    <row r="4888" spans="1:9" x14ac:dyDescent="0.35">
      <c r="A4888" t="s">
        <v>3951</v>
      </c>
      <c r="B4888" t="s">
        <v>47</v>
      </c>
      <c r="C4888" t="s">
        <v>3108</v>
      </c>
      <c r="D4888" t="s">
        <v>54</v>
      </c>
      <c r="E4888" s="103">
        <v>167643</v>
      </c>
      <c r="F4888" s="103">
        <v>677609</v>
      </c>
      <c r="G4888" s="103">
        <v>5</v>
      </c>
      <c r="H4888" t="s">
        <v>54</v>
      </c>
      <c r="I4888" s="103"/>
    </row>
    <row r="4889" spans="1:9" x14ac:dyDescent="0.35">
      <c r="A4889" t="s">
        <v>3952</v>
      </c>
      <c r="B4889" t="s">
        <v>48</v>
      </c>
      <c r="C4889" t="s">
        <v>3108</v>
      </c>
      <c r="D4889" t="s">
        <v>54</v>
      </c>
      <c r="E4889" s="103">
        <v>70678085437.6875</v>
      </c>
      <c r="F4889" s="103">
        <v>677609</v>
      </c>
      <c r="G4889" s="103">
        <v>5</v>
      </c>
      <c r="H4889" t="s">
        <v>54</v>
      </c>
      <c r="I4889" s="103"/>
    </row>
    <row r="4890" spans="1:9" x14ac:dyDescent="0.35">
      <c r="A4890" t="s">
        <v>3953</v>
      </c>
      <c r="B4890" t="s">
        <v>49</v>
      </c>
      <c r="C4890" t="s">
        <v>3108</v>
      </c>
      <c r="D4890" t="s">
        <v>54</v>
      </c>
      <c r="E4890" s="103">
        <v>0.24740373873428481</v>
      </c>
      <c r="F4890" s="103">
        <v>677609</v>
      </c>
      <c r="G4890" s="103">
        <v>5</v>
      </c>
      <c r="H4890" t="s">
        <v>54</v>
      </c>
      <c r="I4890" s="103"/>
    </row>
    <row r="4891" spans="1:9" x14ac:dyDescent="0.35">
      <c r="A4891" t="s">
        <v>3954</v>
      </c>
      <c r="B4891" t="s">
        <v>50</v>
      </c>
      <c r="C4891" t="s">
        <v>3108</v>
      </c>
      <c r="D4891" t="s">
        <v>54</v>
      </c>
      <c r="E4891" s="103">
        <v>104305.11613288416</v>
      </c>
      <c r="F4891" s="103">
        <v>677609</v>
      </c>
      <c r="G4891" s="103">
        <v>5</v>
      </c>
      <c r="H4891" t="s">
        <v>54</v>
      </c>
      <c r="I4891" s="103"/>
    </row>
    <row r="4892" spans="1:9" x14ac:dyDescent="0.35">
      <c r="A4892" t="s">
        <v>3955</v>
      </c>
      <c r="B4892" t="s">
        <v>51</v>
      </c>
      <c r="C4892" t="s">
        <v>3108</v>
      </c>
      <c r="D4892" t="s">
        <v>40</v>
      </c>
      <c r="E4892" s="103">
        <v>0.55632523534208422</v>
      </c>
      <c r="F4892" s="103">
        <v>677609</v>
      </c>
      <c r="G4892" s="103">
        <v>5</v>
      </c>
      <c r="H4892" t="s">
        <v>1078</v>
      </c>
      <c r="I4892" s="103"/>
    </row>
    <row r="4893" spans="1:9" x14ac:dyDescent="0.35">
      <c r="A4893" t="s">
        <v>6666</v>
      </c>
      <c r="B4893" t="s">
        <v>51</v>
      </c>
      <c r="C4893" t="s">
        <v>3108</v>
      </c>
      <c r="D4893" t="s">
        <v>5070</v>
      </c>
      <c r="E4893" s="103">
        <v>0.56645533116677815</v>
      </c>
      <c r="F4893" s="103">
        <v>677609</v>
      </c>
      <c r="G4893" s="103">
        <v>5</v>
      </c>
      <c r="H4893" t="s">
        <v>1078</v>
      </c>
      <c r="I4893" s="103"/>
    </row>
    <row r="4894" spans="1:9" x14ac:dyDescent="0.35">
      <c r="A4894" t="s">
        <v>6667</v>
      </c>
      <c r="B4894" t="s">
        <v>51</v>
      </c>
      <c r="C4894" t="s">
        <v>3108</v>
      </c>
      <c r="D4894" t="s">
        <v>5071</v>
      </c>
      <c r="E4894" s="103">
        <v>0.55632523534208422</v>
      </c>
      <c r="F4894" s="103">
        <v>677609</v>
      </c>
      <c r="G4894" s="103">
        <v>5</v>
      </c>
      <c r="H4894" t="s">
        <v>1078</v>
      </c>
      <c r="I4894" s="103"/>
    </row>
    <row r="4895" spans="1:9" x14ac:dyDescent="0.35">
      <c r="A4895" t="s">
        <v>6668</v>
      </c>
      <c r="B4895" t="s">
        <v>51</v>
      </c>
      <c r="C4895" t="s">
        <v>3108</v>
      </c>
      <c r="D4895" t="s">
        <v>5072</v>
      </c>
      <c r="E4895" s="103">
        <v>0.5662396643085813</v>
      </c>
      <c r="F4895" s="103">
        <v>677609</v>
      </c>
      <c r="G4895" s="103">
        <v>5</v>
      </c>
      <c r="H4895" t="s">
        <v>1078</v>
      </c>
      <c r="I4895" s="103"/>
    </row>
    <row r="4896" spans="1:9" x14ac:dyDescent="0.35">
      <c r="A4896" t="s">
        <v>3956</v>
      </c>
      <c r="B4896" t="s">
        <v>51</v>
      </c>
      <c r="C4896" t="s">
        <v>3108</v>
      </c>
      <c r="D4896" t="s">
        <v>42</v>
      </c>
      <c r="E4896" s="103">
        <v>0.55504679232240139</v>
      </c>
      <c r="F4896" s="103">
        <v>677609</v>
      </c>
      <c r="G4896" s="103">
        <v>5</v>
      </c>
      <c r="H4896" t="s">
        <v>1078</v>
      </c>
      <c r="I4896" s="103"/>
    </row>
    <row r="4897" spans="1:9" x14ac:dyDescent="0.35">
      <c r="A4897" t="s">
        <v>3957</v>
      </c>
      <c r="B4897" t="s">
        <v>51</v>
      </c>
      <c r="C4897" t="s">
        <v>3108</v>
      </c>
      <c r="D4897" t="s">
        <v>1767</v>
      </c>
      <c r="E4897" s="103">
        <v>0.54681854297557198</v>
      </c>
      <c r="F4897" s="103">
        <v>677609</v>
      </c>
      <c r="G4897" s="103">
        <v>5</v>
      </c>
      <c r="H4897" t="s">
        <v>1078</v>
      </c>
      <c r="I4897" s="103"/>
    </row>
    <row r="4898" spans="1:9" x14ac:dyDescent="0.35">
      <c r="A4898" t="s">
        <v>3958</v>
      </c>
      <c r="B4898" t="s">
        <v>51</v>
      </c>
      <c r="C4898" t="s">
        <v>3108</v>
      </c>
      <c r="D4898" t="s">
        <v>1768</v>
      </c>
      <c r="E4898" s="103">
        <v>0.21710331605007405</v>
      </c>
      <c r="F4898" s="103">
        <v>677609</v>
      </c>
      <c r="G4898" s="103">
        <v>5</v>
      </c>
      <c r="H4898" t="s">
        <v>1078</v>
      </c>
      <c r="I4898" s="103"/>
    </row>
    <row r="4899" spans="1:9" x14ac:dyDescent="0.35">
      <c r="A4899" t="s">
        <v>3959</v>
      </c>
      <c r="B4899" t="s">
        <v>51</v>
      </c>
      <c r="C4899" t="s">
        <v>3108</v>
      </c>
      <c r="D4899" t="s">
        <v>340</v>
      </c>
      <c r="E4899" s="103">
        <v>0.5556149525626195</v>
      </c>
      <c r="F4899" s="103">
        <v>677609</v>
      </c>
      <c r="G4899" s="103">
        <v>5</v>
      </c>
      <c r="H4899" t="s">
        <v>1078</v>
      </c>
      <c r="I4899" s="103"/>
    </row>
    <row r="4900" spans="1:9" x14ac:dyDescent="0.35">
      <c r="A4900" t="s">
        <v>3960</v>
      </c>
      <c r="B4900" t="s">
        <v>51</v>
      </c>
      <c r="C4900" t="s">
        <v>3108</v>
      </c>
      <c r="D4900" t="s">
        <v>777</v>
      </c>
      <c r="E4900" s="103">
        <v>0.76748712040324363</v>
      </c>
      <c r="F4900" s="103">
        <v>677609</v>
      </c>
      <c r="G4900" s="103">
        <v>5</v>
      </c>
      <c r="H4900" t="s">
        <v>1078</v>
      </c>
      <c r="I4900" s="103"/>
    </row>
    <row r="4901" spans="1:9" x14ac:dyDescent="0.35">
      <c r="A4901" t="s">
        <v>3961</v>
      </c>
      <c r="B4901" t="s">
        <v>51</v>
      </c>
      <c r="C4901" t="s">
        <v>3108</v>
      </c>
      <c r="D4901" t="s">
        <v>776</v>
      </c>
      <c r="E4901" s="103">
        <v>1.8546186362023758</v>
      </c>
      <c r="F4901" s="103">
        <v>677609</v>
      </c>
      <c r="G4901" s="103">
        <v>5</v>
      </c>
      <c r="H4901" t="s">
        <v>1078</v>
      </c>
      <c r="I4901" s="103"/>
    </row>
    <row r="4902" spans="1:9" x14ac:dyDescent="0.35">
      <c r="A4902" t="s">
        <v>178</v>
      </c>
      <c r="B4902" t="s">
        <v>47</v>
      </c>
      <c r="C4902" t="s">
        <v>58</v>
      </c>
      <c r="D4902" t="s">
        <v>54</v>
      </c>
      <c r="E4902" s="103">
        <v>210</v>
      </c>
      <c r="F4902" s="103">
        <v>677609</v>
      </c>
      <c r="G4902" s="103">
        <v>5</v>
      </c>
      <c r="H4902" t="s">
        <v>54</v>
      </c>
      <c r="I4902" s="103"/>
    </row>
    <row r="4903" spans="1:9" x14ac:dyDescent="0.35">
      <c r="A4903" t="s">
        <v>179</v>
      </c>
      <c r="B4903" t="s">
        <v>48</v>
      </c>
      <c r="C4903" t="s">
        <v>58</v>
      </c>
      <c r="D4903" t="s">
        <v>54</v>
      </c>
      <c r="E4903" s="103">
        <v>3150000000</v>
      </c>
      <c r="F4903" s="103">
        <v>677609</v>
      </c>
      <c r="G4903" s="103">
        <v>5</v>
      </c>
      <c r="H4903" t="s">
        <v>54</v>
      </c>
      <c r="I4903" s="103"/>
    </row>
    <row r="4904" spans="1:9" x14ac:dyDescent="0.35">
      <c r="A4904" t="s">
        <v>180</v>
      </c>
      <c r="B4904" t="s">
        <v>49</v>
      </c>
      <c r="C4904" t="s">
        <v>58</v>
      </c>
      <c r="D4904" t="s">
        <v>54</v>
      </c>
      <c r="E4904" s="103">
        <v>3.0991323905083906E-4</v>
      </c>
      <c r="F4904" s="103">
        <v>677609</v>
      </c>
      <c r="G4904" s="103">
        <v>5</v>
      </c>
      <c r="H4904" t="s">
        <v>54</v>
      </c>
      <c r="I4904" s="103"/>
    </row>
    <row r="4905" spans="1:9" x14ac:dyDescent="0.35">
      <c r="A4905" t="s">
        <v>181</v>
      </c>
      <c r="B4905" t="s">
        <v>50</v>
      </c>
      <c r="C4905" t="s">
        <v>58</v>
      </c>
      <c r="D4905" t="s">
        <v>54</v>
      </c>
      <c r="E4905" s="103">
        <v>4648.6985857625859</v>
      </c>
      <c r="F4905" s="103">
        <v>677609</v>
      </c>
      <c r="G4905" s="103">
        <v>5</v>
      </c>
      <c r="H4905" t="s">
        <v>54</v>
      </c>
      <c r="I4905" s="103"/>
    </row>
    <row r="4906" spans="1:9" x14ac:dyDescent="0.35">
      <c r="A4906" t="s">
        <v>3962</v>
      </c>
      <c r="B4906" t="s">
        <v>47</v>
      </c>
      <c r="C4906" t="s">
        <v>3110</v>
      </c>
      <c r="D4906" t="s">
        <v>54</v>
      </c>
      <c r="E4906" s="103">
        <v>28957</v>
      </c>
      <c r="F4906" s="103">
        <v>677609</v>
      </c>
      <c r="G4906" s="103">
        <v>5</v>
      </c>
      <c r="H4906" t="s">
        <v>54</v>
      </c>
      <c r="I4906" s="103"/>
    </row>
    <row r="4907" spans="1:9" x14ac:dyDescent="0.35">
      <c r="A4907" t="s">
        <v>3963</v>
      </c>
      <c r="B4907" t="s">
        <v>48</v>
      </c>
      <c r="C4907" t="s">
        <v>3110</v>
      </c>
      <c r="D4907" t="s">
        <v>54</v>
      </c>
      <c r="E4907" s="103">
        <v>38750720188.9375</v>
      </c>
      <c r="F4907" s="103">
        <v>677609</v>
      </c>
      <c r="G4907" s="103">
        <v>5</v>
      </c>
      <c r="H4907" t="s">
        <v>54</v>
      </c>
      <c r="I4907" s="103"/>
    </row>
    <row r="4908" spans="1:9" x14ac:dyDescent="0.35">
      <c r="A4908" t="s">
        <v>3964</v>
      </c>
      <c r="B4908" t="s">
        <v>49</v>
      </c>
      <c r="C4908" t="s">
        <v>3110</v>
      </c>
      <c r="D4908" t="s">
        <v>54</v>
      </c>
      <c r="E4908" s="103">
        <v>4.2734084110453076E-2</v>
      </c>
      <c r="F4908" s="103">
        <v>677609</v>
      </c>
      <c r="G4908" s="103">
        <v>5</v>
      </c>
      <c r="H4908" t="s">
        <v>54</v>
      </c>
      <c r="I4908" s="103"/>
    </row>
    <row r="4909" spans="1:9" x14ac:dyDescent="0.35">
      <c r="A4909" t="s">
        <v>3965</v>
      </c>
      <c r="B4909" t="s">
        <v>50</v>
      </c>
      <c r="C4909" t="s">
        <v>3110</v>
      </c>
      <c r="D4909" t="s">
        <v>54</v>
      </c>
      <c r="E4909" s="103">
        <v>57187.434330030301</v>
      </c>
      <c r="F4909" s="103">
        <v>677609</v>
      </c>
      <c r="G4909" s="103">
        <v>5</v>
      </c>
      <c r="H4909" t="s">
        <v>54</v>
      </c>
      <c r="I4909" s="103"/>
    </row>
    <row r="4910" spans="1:9" x14ac:dyDescent="0.35">
      <c r="A4910" t="s">
        <v>3966</v>
      </c>
      <c r="B4910" t="s">
        <v>51</v>
      </c>
      <c r="C4910" t="s">
        <v>3110</v>
      </c>
      <c r="D4910" t="s">
        <v>40</v>
      </c>
      <c r="E4910" s="103">
        <v>1.7554866097690351</v>
      </c>
      <c r="F4910" s="103">
        <v>677609</v>
      </c>
      <c r="G4910" s="103">
        <v>5</v>
      </c>
      <c r="H4910" t="s">
        <v>1078</v>
      </c>
      <c r="I4910" s="103"/>
    </row>
    <row r="4911" spans="1:9" x14ac:dyDescent="0.35">
      <c r="A4911" t="s">
        <v>6669</v>
      </c>
      <c r="B4911" t="s">
        <v>51</v>
      </c>
      <c r="C4911" t="s">
        <v>3110</v>
      </c>
      <c r="D4911" t="s">
        <v>5070</v>
      </c>
      <c r="E4911" s="103">
        <v>1.7736985613420337</v>
      </c>
      <c r="F4911" s="103">
        <v>677609</v>
      </c>
      <c r="G4911" s="103">
        <v>5</v>
      </c>
      <c r="H4911" t="s">
        <v>1078</v>
      </c>
      <c r="I4911" s="103"/>
    </row>
    <row r="4912" spans="1:9" x14ac:dyDescent="0.35">
      <c r="A4912" t="s">
        <v>6670</v>
      </c>
      <c r="B4912" t="s">
        <v>51</v>
      </c>
      <c r="C4912" t="s">
        <v>3110</v>
      </c>
      <c r="D4912" t="s">
        <v>5071</v>
      </c>
      <c r="E4912" s="103">
        <v>1.7554866097690351</v>
      </c>
      <c r="F4912" s="103">
        <v>677609</v>
      </c>
      <c r="G4912" s="103">
        <v>5</v>
      </c>
      <c r="H4912" t="s">
        <v>1078</v>
      </c>
      <c r="I4912" s="103"/>
    </row>
    <row r="4913" spans="1:9" x14ac:dyDescent="0.35">
      <c r="A4913" t="s">
        <v>6671</v>
      </c>
      <c r="B4913" t="s">
        <v>51</v>
      </c>
      <c r="C4913" t="s">
        <v>3110</v>
      </c>
      <c r="D4913" t="s">
        <v>5072</v>
      </c>
      <c r="E4913" s="103">
        <v>1.7735688882664056</v>
      </c>
      <c r="F4913" s="103">
        <v>677609</v>
      </c>
      <c r="G4913" s="103">
        <v>5</v>
      </c>
      <c r="H4913" t="s">
        <v>1078</v>
      </c>
      <c r="I4913" s="103"/>
    </row>
    <row r="4914" spans="1:9" x14ac:dyDescent="0.35">
      <c r="A4914" t="s">
        <v>3967</v>
      </c>
      <c r="B4914" t="s">
        <v>51</v>
      </c>
      <c r="C4914" t="s">
        <v>3110</v>
      </c>
      <c r="D4914" t="s">
        <v>42</v>
      </c>
      <c r="E4914" s="103">
        <v>1.7129897383438697</v>
      </c>
      <c r="F4914" s="103">
        <v>677609</v>
      </c>
      <c r="G4914" s="103">
        <v>5</v>
      </c>
      <c r="H4914" t="s">
        <v>1078</v>
      </c>
      <c r="I4914" s="103"/>
    </row>
    <row r="4915" spans="1:9" x14ac:dyDescent="0.35">
      <c r="A4915" t="s">
        <v>3968</v>
      </c>
      <c r="B4915" t="s">
        <v>51</v>
      </c>
      <c r="C4915" t="s">
        <v>3110</v>
      </c>
      <c r="D4915" t="s">
        <v>1767</v>
      </c>
      <c r="E4915" s="103">
        <v>1.6897485351608006</v>
      </c>
      <c r="F4915" s="103">
        <v>677609</v>
      </c>
      <c r="G4915" s="103">
        <v>5</v>
      </c>
      <c r="H4915" t="s">
        <v>1078</v>
      </c>
      <c r="I4915" s="103"/>
    </row>
    <row r="4916" spans="1:9" x14ac:dyDescent="0.35">
      <c r="A4916" t="s">
        <v>3969</v>
      </c>
      <c r="B4916" t="s">
        <v>51</v>
      </c>
      <c r="C4916" t="s">
        <v>3110</v>
      </c>
      <c r="D4916" t="s">
        <v>1768</v>
      </c>
      <c r="E4916" s="103">
        <v>0.45994936279445514</v>
      </c>
      <c r="F4916" s="103">
        <v>677609</v>
      </c>
      <c r="G4916" s="103">
        <v>5</v>
      </c>
      <c r="H4916" t="s">
        <v>1078</v>
      </c>
      <c r="I4916" s="103"/>
    </row>
    <row r="4917" spans="1:9" x14ac:dyDescent="0.35">
      <c r="A4917" t="s">
        <v>3970</v>
      </c>
      <c r="B4917" t="s">
        <v>51</v>
      </c>
      <c r="C4917" t="s">
        <v>3110</v>
      </c>
      <c r="D4917" t="s">
        <v>340</v>
      </c>
      <c r="E4917" s="103">
        <v>1.7456483437804444</v>
      </c>
      <c r="F4917" s="103">
        <v>677609</v>
      </c>
      <c r="G4917" s="103">
        <v>5</v>
      </c>
      <c r="H4917" t="s">
        <v>1078</v>
      </c>
      <c r="I4917" s="103"/>
    </row>
    <row r="4918" spans="1:9" x14ac:dyDescent="0.35">
      <c r="A4918" t="s">
        <v>3971</v>
      </c>
      <c r="B4918" t="s">
        <v>51</v>
      </c>
      <c r="C4918" t="s">
        <v>3110</v>
      </c>
      <c r="D4918" t="s">
        <v>777</v>
      </c>
      <c r="E4918" s="103">
        <v>2.2650225730125708</v>
      </c>
      <c r="F4918" s="103">
        <v>677609</v>
      </c>
      <c r="G4918" s="103">
        <v>5</v>
      </c>
      <c r="H4918" t="s">
        <v>1078</v>
      </c>
      <c r="I4918" s="103"/>
    </row>
    <row r="4919" spans="1:9" x14ac:dyDescent="0.35">
      <c r="A4919" t="s">
        <v>3972</v>
      </c>
      <c r="B4919" t="s">
        <v>51</v>
      </c>
      <c r="C4919" t="s">
        <v>3110</v>
      </c>
      <c r="D4919" t="s">
        <v>776</v>
      </c>
      <c r="E4919" s="103">
        <v>5.7808025752370904</v>
      </c>
      <c r="F4919" s="103">
        <v>677609</v>
      </c>
      <c r="G4919" s="103">
        <v>5</v>
      </c>
      <c r="H4919" t="s">
        <v>1078</v>
      </c>
      <c r="I4919" s="103"/>
    </row>
    <row r="4920" spans="1:9" x14ac:dyDescent="0.35">
      <c r="A4920" t="s">
        <v>3973</v>
      </c>
      <c r="B4920" t="s">
        <v>47</v>
      </c>
      <c r="C4920" t="s">
        <v>3113</v>
      </c>
      <c r="D4920" t="s">
        <v>54</v>
      </c>
      <c r="E4920" s="103">
        <v>300144</v>
      </c>
      <c r="F4920" s="103">
        <v>677609</v>
      </c>
      <c r="G4920" s="103">
        <v>5</v>
      </c>
      <c r="H4920" t="s">
        <v>54</v>
      </c>
      <c r="I4920" s="103"/>
    </row>
    <row r="4921" spans="1:9" x14ac:dyDescent="0.35">
      <c r="A4921" t="s">
        <v>3974</v>
      </c>
      <c r="B4921" t="s">
        <v>48</v>
      </c>
      <c r="C4921" t="s">
        <v>3113</v>
      </c>
      <c r="D4921" t="s">
        <v>54</v>
      </c>
      <c r="E4921" s="103">
        <v>1987347213.906189</v>
      </c>
      <c r="F4921" s="103">
        <v>677609</v>
      </c>
      <c r="G4921" s="103">
        <v>5</v>
      </c>
      <c r="H4921" t="s">
        <v>54</v>
      </c>
      <c r="I4921" s="103"/>
    </row>
    <row r="4922" spans="1:9" x14ac:dyDescent="0.35">
      <c r="A4922" t="s">
        <v>3975</v>
      </c>
      <c r="B4922" t="s">
        <v>49</v>
      </c>
      <c r="C4922" t="s">
        <v>3113</v>
      </c>
      <c r="D4922" t="s">
        <v>54</v>
      </c>
      <c r="E4922" s="103">
        <v>0.44294571057940496</v>
      </c>
      <c r="F4922" s="103">
        <v>677609</v>
      </c>
      <c r="G4922" s="103">
        <v>5</v>
      </c>
      <c r="H4922" t="s">
        <v>54</v>
      </c>
      <c r="I4922" s="103"/>
    </row>
    <row r="4923" spans="1:9" x14ac:dyDescent="0.35">
      <c r="A4923" t="s">
        <v>3976</v>
      </c>
      <c r="B4923" t="s">
        <v>50</v>
      </c>
      <c r="C4923" t="s">
        <v>3113</v>
      </c>
      <c r="D4923" t="s">
        <v>54</v>
      </c>
      <c r="E4923" s="103">
        <v>2932.8819627634653</v>
      </c>
      <c r="F4923" s="103">
        <v>677609</v>
      </c>
      <c r="G4923" s="103">
        <v>5</v>
      </c>
      <c r="H4923" t="s">
        <v>54</v>
      </c>
      <c r="I4923" s="103"/>
    </row>
    <row r="4924" spans="1:9" x14ac:dyDescent="0.35">
      <c r="A4924" t="s">
        <v>3977</v>
      </c>
      <c r="B4924" t="s">
        <v>51</v>
      </c>
      <c r="C4924" t="s">
        <v>3113</v>
      </c>
      <c r="D4924" t="s">
        <v>40</v>
      </c>
      <c r="E4924" s="103">
        <v>8.7893090833343415E-3</v>
      </c>
      <c r="F4924" s="103">
        <v>677609</v>
      </c>
      <c r="G4924" s="103">
        <v>5</v>
      </c>
      <c r="H4924" t="s">
        <v>1078</v>
      </c>
      <c r="I4924" s="103"/>
    </row>
    <row r="4925" spans="1:9" x14ac:dyDescent="0.35">
      <c r="A4925" t="s">
        <v>6672</v>
      </c>
      <c r="B4925" t="s">
        <v>51</v>
      </c>
      <c r="C4925" t="s">
        <v>3113</v>
      </c>
      <c r="D4925" t="s">
        <v>5070</v>
      </c>
      <c r="E4925" s="103">
        <v>8.9050259635830402E-3</v>
      </c>
      <c r="F4925" s="103">
        <v>677609</v>
      </c>
      <c r="G4925" s="103">
        <v>5</v>
      </c>
      <c r="H4925" t="s">
        <v>1078</v>
      </c>
      <c r="I4925" s="103"/>
    </row>
    <row r="4926" spans="1:9" x14ac:dyDescent="0.35">
      <c r="A4926" t="s">
        <v>6673</v>
      </c>
      <c r="B4926" t="s">
        <v>51</v>
      </c>
      <c r="C4926" t="s">
        <v>3113</v>
      </c>
      <c r="D4926" t="s">
        <v>5071</v>
      </c>
      <c r="E4926" s="103">
        <v>8.7893090833343415E-3</v>
      </c>
      <c r="F4926" s="103">
        <v>677609</v>
      </c>
      <c r="G4926" s="103">
        <v>5</v>
      </c>
      <c r="H4926" t="s">
        <v>1078</v>
      </c>
      <c r="I4926" s="103"/>
    </row>
    <row r="4927" spans="1:9" x14ac:dyDescent="0.35">
      <c r="A4927" t="s">
        <v>6674</v>
      </c>
      <c r="B4927" t="s">
        <v>51</v>
      </c>
      <c r="C4927" t="s">
        <v>3113</v>
      </c>
      <c r="D4927" t="s">
        <v>5072</v>
      </c>
      <c r="E4927" s="103">
        <v>8.9029987650469187E-3</v>
      </c>
      <c r="F4927" s="103">
        <v>677609</v>
      </c>
      <c r="G4927" s="103">
        <v>5</v>
      </c>
      <c r="H4927" t="s">
        <v>1078</v>
      </c>
      <c r="I4927" s="103"/>
    </row>
    <row r="4928" spans="1:9" x14ac:dyDescent="0.35">
      <c r="A4928" t="s">
        <v>3978</v>
      </c>
      <c r="B4928" t="s">
        <v>51</v>
      </c>
      <c r="C4928" t="s">
        <v>3113</v>
      </c>
      <c r="D4928" t="s">
        <v>42</v>
      </c>
      <c r="E4928" s="103">
        <v>8.6420664582189596E-3</v>
      </c>
      <c r="F4928" s="103">
        <v>677609</v>
      </c>
      <c r="G4928" s="103">
        <v>5</v>
      </c>
      <c r="H4928" t="s">
        <v>1078</v>
      </c>
      <c r="I4928" s="103"/>
    </row>
    <row r="4929" spans="1:9" x14ac:dyDescent="0.35">
      <c r="A4929" t="s">
        <v>3979</v>
      </c>
      <c r="B4929" t="s">
        <v>51</v>
      </c>
      <c r="C4929" t="s">
        <v>3113</v>
      </c>
      <c r="D4929" t="s">
        <v>1767</v>
      </c>
      <c r="E4929" s="103">
        <v>8.5859154643792603E-3</v>
      </c>
      <c r="F4929" s="103">
        <v>677609</v>
      </c>
      <c r="G4929" s="103">
        <v>5</v>
      </c>
      <c r="H4929" t="s">
        <v>1078</v>
      </c>
      <c r="I4929" s="103"/>
    </row>
    <row r="4930" spans="1:9" x14ac:dyDescent="0.35">
      <c r="A4930" t="s">
        <v>3980</v>
      </c>
      <c r="B4930" t="s">
        <v>51</v>
      </c>
      <c r="C4930" t="s">
        <v>3113</v>
      </c>
      <c r="D4930" t="s">
        <v>1768</v>
      </c>
      <c r="E4930" s="103">
        <v>3.925258618621039E-3</v>
      </c>
      <c r="F4930" s="103">
        <v>677609</v>
      </c>
      <c r="G4930" s="103">
        <v>5</v>
      </c>
      <c r="H4930" t="s">
        <v>1078</v>
      </c>
      <c r="I4930" s="103"/>
    </row>
    <row r="4931" spans="1:9" x14ac:dyDescent="0.35">
      <c r="A4931" t="s">
        <v>3981</v>
      </c>
      <c r="B4931" t="s">
        <v>51</v>
      </c>
      <c r="C4931" t="s">
        <v>3113</v>
      </c>
      <c r="D4931" t="s">
        <v>340</v>
      </c>
      <c r="E4931" s="103">
        <v>8.5389057214051052E-3</v>
      </c>
      <c r="F4931" s="103">
        <v>677609</v>
      </c>
      <c r="G4931" s="103">
        <v>5</v>
      </c>
      <c r="H4931" t="s">
        <v>1078</v>
      </c>
      <c r="I4931" s="103"/>
    </row>
    <row r="4932" spans="1:9" x14ac:dyDescent="0.35">
      <c r="A4932" t="s">
        <v>3982</v>
      </c>
      <c r="B4932" t="s">
        <v>51</v>
      </c>
      <c r="C4932" t="s">
        <v>3113</v>
      </c>
      <c r="D4932" t="s">
        <v>777</v>
      </c>
      <c r="E4932" s="103">
        <v>1.270705279449142E-2</v>
      </c>
      <c r="F4932" s="103">
        <v>677609</v>
      </c>
      <c r="G4932" s="103">
        <v>5</v>
      </c>
      <c r="H4932" t="s">
        <v>1078</v>
      </c>
      <c r="I4932" s="103"/>
    </row>
    <row r="4933" spans="1:9" x14ac:dyDescent="0.35">
      <c r="A4933" t="s">
        <v>3983</v>
      </c>
      <c r="B4933" t="s">
        <v>51</v>
      </c>
      <c r="C4933" t="s">
        <v>3113</v>
      </c>
      <c r="D4933" t="s">
        <v>776</v>
      </c>
      <c r="E4933" s="103">
        <v>2.9532204605870756E-2</v>
      </c>
      <c r="F4933" s="103">
        <v>677609</v>
      </c>
      <c r="G4933" s="103">
        <v>5</v>
      </c>
      <c r="H4933" t="s">
        <v>1078</v>
      </c>
      <c r="I4933" s="103"/>
    </row>
    <row r="4934" spans="1:9" x14ac:dyDescent="0.35">
      <c r="A4934" t="s">
        <v>3984</v>
      </c>
      <c r="B4934" t="s">
        <v>47</v>
      </c>
      <c r="C4934" t="s">
        <v>3115</v>
      </c>
      <c r="D4934" t="s">
        <v>54</v>
      </c>
      <c r="E4934" s="103">
        <v>443961</v>
      </c>
      <c r="F4934" s="103">
        <v>677609</v>
      </c>
      <c r="G4934" s="103">
        <v>5</v>
      </c>
      <c r="H4934" t="s">
        <v>54</v>
      </c>
      <c r="I4934" s="103"/>
    </row>
    <row r="4935" spans="1:9" x14ac:dyDescent="0.35">
      <c r="A4935" t="s">
        <v>3985</v>
      </c>
      <c r="B4935" t="s">
        <v>48</v>
      </c>
      <c r="C4935" t="s">
        <v>3115</v>
      </c>
      <c r="D4935" t="s">
        <v>54</v>
      </c>
      <c r="E4935" s="103">
        <v>4198937605.7255859</v>
      </c>
      <c r="F4935" s="103">
        <v>677609</v>
      </c>
      <c r="G4935" s="103">
        <v>5</v>
      </c>
      <c r="H4935" t="s">
        <v>54</v>
      </c>
      <c r="I4935" s="103"/>
    </row>
    <row r="4936" spans="1:9" x14ac:dyDescent="0.35">
      <c r="A4936" t="s">
        <v>3986</v>
      </c>
      <c r="B4936" t="s">
        <v>49</v>
      </c>
      <c r="C4936" t="s">
        <v>3115</v>
      </c>
      <c r="D4936" t="s">
        <v>54</v>
      </c>
      <c r="E4936" s="103">
        <v>0.65518757867737887</v>
      </c>
      <c r="F4936" s="103">
        <v>677609</v>
      </c>
      <c r="G4936" s="103">
        <v>5</v>
      </c>
      <c r="H4936" t="s">
        <v>54</v>
      </c>
      <c r="I4936" s="103"/>
    </row>
    <row r="4937" spans="1:9" x14ac:dyDescent="0.35">
      <c r="A4937" t="s">
        <v>3987</v>
      </c>
      <c r="B4937" t="s">
        <v>50</v>
      </c>
      <c r="C4937" t="s">
        <v>3115</v>
      </c>
      <c r="D4937" t="s">
        <v>54</v>
      </c>
      <c r="E4937" s="103">
        <v>6196.6969236323393</v>
      </c>
      <c r="F4937" s="103">
        <v>677609</v>
      </c>
      <c r="G4937" s="103">
        <v>5</v>
      </c>
      <c r="H4937" t="s">
        <v>54</v>
      </c>
      <c r="I4937" s="103"/>
    </row>
    <row r="4938" spans="1:9" x14ac:dyDescent="0.35">
      <c r="A4938" t="s">
        <v>3988</v>
      </c>
      <c r="B4938" t="s">
        <v>51</v>
      </c>
      <c r="C4938" t="s">
        <v>3115</v>
      </c>
      <c r="D4938" t="s">
        <v>40</v>
      </c>
      <c r="E4938" s="103">
        <v>1.2532455842635192E-2</v>
      </c>
      <c r="F4938" s="103">
        <v>677609</v>
      </c>
      <c r="G4938" s="103">
        <v>5</v>
      </c>
      <c r="H4938" t="s">
        <v>1078</v>
      </c>
      <c r="I4938" s="103"/>
    </row>
    <row r="4939" spans="1:9" x14ac:dyDescent="0.35">
      <c r="A4939" t="s">
        <v>6675</v>
      </c>
      <c r="B4939" t="s">
        <v>51</v>
      </c>
      <c r="C4939" t="s">
        <v>3115</v>
      </c>
      <c r="D4939" t="s">
        <v>5070</v>
      </c>
      <c r="E4939" s="103">
        <v>1.2736174518452787E-2</v>
      </c>
      <c r="F4939" s="103">
        <v>677609</v>
      </c>
      <c r="G4939" s="103">
        <v>5</v>
      </c>
      <c r="H4939" t="s">
        <v>1078</v>
      </c>
      <c r="I4939" s="103"/>
    </row>
    <row r="4940" spans="1:9" x14ac:dyDescent="0.35">
      <c r="A4940" t="s">
        <v>6676</v>
      </c>
      <c r="B4940" t="s">
        <v>51</v>
      </c>
      <c r="C4940" t="s">
        <v>3115</v>
      </c>
      <c r="D4940" t="s">
        <v>5071</v>
      </c>
      <c r="E4940" s="103">
        <v>1.2532455842635192E-2</v>
      </c>
      <c r="F4940" s="103">
        <v>677609</v>
      </c>
      <c r="G4940" s="103">
        <v>5</v>
      </c>
      <c r="H4940" t="s">
        <v>1078</v>
      </c>
      <c r="I4940" s="103"/>
    </row>
    <row r="4941" spans="1:9" x14ac:dyDescent="0.35">
      <c r="A4941" t="s">
        <v>6677</v>
      </c>
      <c r="B4941" t="s">
        <v>51</v>
      </c>
      <c r="C4941" t="s">
        <v>3115</v>
      </c>
      <c r="D4941" t="s">
        <v>5072</v>
      </c>
      <c r="E4941" s="103">
        <v>1.2731606473965942E-2</v>
      </c>
      <c r="F4941" s="103">
        <v>677609</v>
      </c>
      <c r="G4941" s="103">
        <v>5</v>
      </c>
      <c r="H4941" t="s">
        <v>1078</v>
      </c>
      <c r="I4941" s="103"/>
    </row>
    <row r="4942" spans="1:9" x14ac:dyDescent="0.35">
      <c r="A4942" t="s">
        <v>3989</v>
      </c>
      <c r="B4942" t="s">
        <v>51</v>
      </c>
      <c r="C4942" t="s">
        <v>3115</v>
      </c>
      <c r="D4942" t="s">
        <v>42</v>
      </c>
      <c r="E4942" s="103">
        <v>1.2421816316269671E-2</v>
      </c>
      <c r="F4942" s="103">
        <v>677609</v>
      </c>
      <c r="G4942" s="103">
        <v>5</v>
      </c>
      <c r="H4942" t="s">
        <v>1078</v>
      </c>
      <c r="I4942" s="103"/>
    </row>
    <row r="4943" spans="1:9" x14ac:dyDescent="0.35">
      <c r="A4943" t="s">
        <v>3990</v>
      </c>
      <c r="B4943" t="s">
        <v>51</v>
      </c>
      <c r="C4943" t="s">
        <v>3115</v>
      </c>
      <c r="D4943" t="s">
        <v>1767</v>
      </c>
      <c r="E4943" s="103">
        <v>1.2267820709202452E-2</v>
      </c>
      <c r="F4943" s="103">
        <v>677609</v>
      </c>
      <c r="G4943" s="103">
        <v>5</v>
      </c>
      <c r="H4943" t="s">
        <v>1078</v>
      </c>
      <c r="I4943" s="103"/>
    </row>
    <row r="4944" spans="1:9" x14ac:dyDescent="0.35">
      <c r="A4944" t="s">
        <v>3991</v>
      </c>
      <c r="B4944" t="s">
        <v>51</v>
      </c>
      <c r="C4944" t="s">
        <v>3115</v>
      </c>
      <c r="D4944" t="s">
        <v>1768</v>
      </c>
      <c r="E4944" s="103">
        <v>5.2912462612915087E-3</v>
      </c>
      <c r="F4944" s="103">
        <v>677609</v>
      </c>
      <c r="G4944" s="103">
        <v>5</v>
      </c>
      <c r="H4944" t="s">
        <v>1078</v>
      </c>
      <c r="I4944" s="103"/>
    </row>
    <row r="4945" spans="1:9" x14ac:dyDescent="0.35">
      <c r="A4945" t="s">
        <v>3992</v>
      </c>
      <c r="B4945" t="s">
        <v>51</v>
      </c>
      <c r="C4945" t="s">
        <v>3115</v>
      </c>
      <c r="D4945" t="s">
        <v>340</v>
      </c>
      <c r="E4945" s="103">
        <v>1.2346666942910917E-2</v>
      </c>
      <c r="F4945" s="103">
        <v>677609</v>
      </c>
      <c r="G4945" s="103">
        <v>5</v>
      </c>
      <c r="H4945" t="s">
        <v>1078</v>
      </c>
      <c r="I4945" s="103"/>
    </row>
    <row r="4946" spans="1:9" x14ac:dyDescent="0.35">
      <c r="A4946" t="s">
        <v>3993</v>
      </c>
      <c r="B4946" t="s">
        <v>51</v>
      </c>
      <c r="C4946" t="s">
        <v>3115</v>
      </c>
      <c r="D4946" t="s">
        <v>777</v>
      </c>
      <c r="E4946" s="103">
        <v>1.7234862101231485E-2</v>
      </c>
      <c r="F4946" s="103">
        <v>677609</v>
      </c>
      <c r="G4946" s="103">
        <v>5</v>
      </c>
      <c r="H4946" t="s">
        <v>1078</v>
      </c>
      <c r="I4946" s="103"/>
    </row>
    <row r="4947" spans="1:9" x14ac:dyDescent="0.35">
      <c r="A4947" t="s">
        <v>3994</v>
      </c>
      <c r="B4947" t="s">
        <v>51</v>
      </c>
      <c r="C4947" t="s">
        <v>3115</v>
      </c>
      <c r="D4947" t="s">
        <v>776</v>
      </c>
      <c r="E4947" s="103">
        <v>4.1616267289099979E-2</v>
      </c>
      <c r="F4947" s="103">
        <v>677609</v>
      </c>
      <c r="G4947" s="103">
        <v>5</v>
      </c>
      <c r="H4947" t="s">
        <v>1078</v>
      </c>
      <c r="I4947" s="103"/>
    </row>
    <row r="4948" spans="1:9" x14ac:dyDescent="0.35">
      <c r="A4948" t="s">
        <v>198</v>
      </c>
      <c r="B4948" t="s">
        <v>49</v>
      </c>
      <c r="C4948" t="s">
        <v>40</v>
      </c>
      <c r="D4948" t="s">
        <v>54</v>
      </c>
      <c r="E4948" s="103">
        <v>1</v>
      </c>
      <c r="F4948" s="103">
        <v>677609</v>
      </c>
      <c r="G4948" s="103">
        <v>5</v>
      </c>
      <c r="H4948" t="s">
        <v>54</v>
      </c>
      <c r="I4948" s="103"/>
    </row>
    <row r="4949" spans="1:9" x14ac:dyDescent="0.35">
      <c r="A4949" t="s">
        <v>199</v>
      </c>
      <c r="B4949" t="s">
        <v>50</v>
      </c>
      <c r="C4949" t="s">
        <v>40</v>
      </c>
      <c r="D4949" t="s">
        <v>54</v>
      </c>
      <c r="E4949" s="103">
        <v>757613.58372404799</v>
      </c>
      <c r="F4949" s="103">
        <v>677609</v>
      </c>
      <c r="G4949" s="103">
        <v>5</v>
      </c>
      <c r="H4949" t="s">
        <v>54</v>
      </c>
      <c r="I4949" s="103"/>
    </row>
    <row r="4950" spans="1:9" x14ac:dyDescent="0.35">
      <c r="A4950" t="s">
        <v>1376</v>
      </c>
      <c r="B4950" t="s">
        <v>51</v>
      </c>
      <c r="C4950" t="s">
        <v>40</v>
      </c>
      <c r="D4950" t="s">
        <v>40</v>
      </c>
      <c r="E4950" s="103">
        <v>1</v>
      </c>
      <c r="F4950" s="103">
        <v>677609</v>
      </c>
      <c r="G4950" s="103">
        <v>5</v>
      </c>
      <c r="H4950" t="s">
        <v>1078</v>
      </c>
      <c r="I4950" s="103"/>
    </row>
    <row r="4951" spans="1:9" x14ac:dyDescent="0.35">
      <c r="A4951" t="s">
        <v>6678</v>
      </c>
      <c r="B4951" t="s">
        <v>51</v>
      </c>
      <c r="C4951" t="s">
        <v>40</v>
      </c>
      <c r="D4951" t="s">
        <v>5070</v>
      </c>
      <c r="E4951" s="103">
        <v>1.0157588255352017</v>
      </c>
      <c r="F4951" s="103">
        <v>677609</v>
      </c>
      <c r="G4951" s="103">
        <v>5</v>
      </c>
      <c r="H4951" t="s">
        <v>1078</v>
      </c>
      <c r="I4951" s="103"/>
    </row>
    <row r="4952" spans="1:9" x14ac:dyDescent="0.35">
      <c r="A4952" t="s">
        <v>6679</v>
      </c>
      <c r="B4952" t="s">
        <v>51</v>
      </c>
      <c r="C4952" t="s">
        <v>40</v>
      </c>
      <c r="D4952" t="s">
        <v>5071</v>
      </c>
      <c r="E4952" s="103">
        <v>1</v>
      </c>
      <c r="F4952" s="103">
        <v>677609</v>
      </c>
      <c r="G4952" s="103">
        <v>5</v>
      </c>
      <c r="H4952" t="s">
        <v>1078</v>
      </c>
      <c r="I4952" s="103"/>
    </row>
    <row r="4953" spans="1:9" x14ac:dyDescent="0.35">
      <c r="A4953" t="s">
        <v>6680</v>
      </c>
      <c r="B4953" t="s">
        <v>51</v>
      </c>
      <c r="C4953" t="s">
        <v>40</v>
      </c>
      <c r="D4953" t="s">
        <v>5072</v>
      </c>
      <c r="E4953" s="103">
        <v>1.0154594314311043</v>
      </c>
      <c r="F4953" s="103">
        <v>677609</v>
      </c>
      <c r="G4953" s="103">
        <v>5</v>
      </c>
      <c r="H4953" t="s">
        <v>1078</v>
      </c>
      <c r="I4953" s="103"/>
    </row>
    <row r="4954" spans="1:9" x14ac:dyDescent="0.35">
      <c r="A4954" t="s">
        <v>1377</v>
      </c>
      <c r="B4954" t="s">
        <v>51</v>
      </c>
      <c r="C4954" t="s">
        <v>40</v>
      </c>
      <c r="D4954" t="s">
        <v>42</v>
      </c>
      <c r="E4954" s="103">
        <v>1.0022668453049457</v>
      </c>
      <c r="F4954" s="103">
        <v>677609</v>
      </c>
      <c r="G4954" s="103">
        <v>5</v>
      </c>
      <c r="H4954" t="s">
        <v>1078</v>
      </c>
      <c r="I4954" s="103"/>
    </row>
    <row r="4955" spans="1:9" x14ac:dyDescent="0.35">
      <c r="A4955" t="s">
        <v>2309</v>
      </c>
      <c r="B4955" t="s">
        <v>51</v>
      </c>
      <c r="C4955" t="s">
        <v>40</v>
      </c>
      <c r="D4955" t="s">
        <v>1767</v>
      </c>
      <c r="E4955" s="103">
        <v>0.99481200105218082</v>
      </c>
      <c r="F4955" s="103">
        <v>677609</v>
      </c>
      <c r="G4955" s="103">
        <v>5</v>
      </c>
      <c r="H4955" t="s">
        <v>1078</v>
      </c>
      <c r="I4955" s="103"/>
    </row>
    <row r="4956" spans="1:9" x14ac:dyDescent="0.35">
      <c r="A4956" t="s">
        <v>2310</v>
      </c>
      <c r="B4956" t="s">
        <v>51</v>
      </c>
      <c r="C4956" t="s">
        <v>40</v>
      </c>
      <c r="D4956" t="s">
        <v>1768</v>
      </c>
      <c r="E4956" s="103">
        <v>0.54835000749136054</v>
      </c>
      <c r="F4956" s="103">
        <v>677609</v>
      </c>
      <c r="G4956" s="103">
        <v>5</v>
      </c>
      <c r="H4956" t="s">
        <v>1078</v>
      </c>
      <c r="I4956" s="103"/>
    </row>
    <row r="4957" spans="1:9" x14ac:dyDescent="0.35">
      <c r="A4957" t="s">
        <v>1378</v>
      </c>
      <c r="B4957" t="s">
        <v>51</v>
      </c>
      <c r="C4957" t="s">
        <v>40</v>
      </c>
      <c r="D4957" t="s">
        <v>340</v>
      </c>
      <c r="E4957" s="103">
        <v>0.98656852494377456</v>
      </c>
      <c r="F4957" s="103">
        <v>677609</v>
      </c>
      <c r="G4957" s="103">
        <v>5</v>
      </c>
      <c r="H4957" t="s">
        <v>1078</v>
      </c>
      <c r="I4957" s="103"/>
    </row>
    <row r="4958" spans="1:9" x14ac:dyDescent="0.35">
      <c r="A4958" t="s">
        <v>1379</v>
      </c>
      <c r="B4958" t="s">
        <v>51</v>
      </c>
      <c r="C4958" t="s">
        <v>40</v>
      </c>
      <c r="D4958" t="s">
        <v>777</v>
      </c>
      <c r="E4958" s="103">
        <v>1.3940740124526481</v>
      </c>
      <c r="F4958" s="103">
        <v>677609</v>
      </c>
      <c r="G4958" s="103">
        <v>5</v>
      </c>
      <c r="H4958" t="s">
        <v>1078</v>
      </c>
      <c r="I4958" s="103"/>
    </row>
    <row r="4959" spans="1:9" x14ac:dyDescent="0.35">
      <c r="A4959" t="s">
        <v>599</v>
      </c>
      <c r="B4959" t="s">
        <v>44</v>
      </c>
      <c r="C4959" t="s">
        <v>40</v>
      </c>
      <c r="D4959" t="s">
        <v>777</v>
      </c>
      <c r="E4959" s="103">
        <v>0</v>
      </c>
      <c r="F4959" s="103">
        <v>677609</v>
      </c>
      <c r="G4959" s="103">
        <v>5</v>
      </c>
      <c r="H4959" t="s">
        <v>54</v>
      </c>
      <c r="I4959" s="103"/>
    </row>
    <row r="4960" spans="1:9" x14ac:dyDescent="0.35">
      <c r="A4960" t="s">
        <v>600</v>
      </c>
      <c r="B4960" t="s">
        <v>45</v>
      </c>
      <c r="C4960" t="s">
        <v>40</v>
      </c>
      <c r="D4960" t="s">
        <v>777</v>
      </c>
      <c r="E4960" s="103">
        <v>0</v>
      </c>
      <c r="F4960" s="103">
        <v>677609</v>
      </c>
      <c r="G4960" s="103">
        <v>5</v>
      </c>
      <c r="H4960" t="s">
        <v>54</v>
      </c>
      <c r="I4960" s="103"/>
    </row>
    <row r="4961" spans="1:9" x14ac:dyDescent="0.35">
      <c r="A4961" t="s">
        <v>601</v>
      </c>
      <c r="B4961" t="s">
        <v>46</v>
      </c>
      <c r="C4961" t="s">
        <v>40</v>
      </c>
      <c r="D4961" t="s">
        <v>777</v>
      </c>
      <c r="E4961" s="103">
        <v>0</v>
      </c>
      <c r="F4961" s="103">
        <v>677609</v>
      </c>
      <c r="G4961" s="103">
        <v>5</v>
      </c>
      <c r="H4961" t="s">
        <v>54</v>
      </c>
      <c r="I4961" s="103"/>
    </row>
    <row r="4962" spans="1:9" x14ac:dyDescent="0.35">
      <c r="A4962" t="s">
        <v>1380</v>
      </c>
      <c r="B4962" t="s">
        <v>51</v>
      </c>
      <c r="C4962" t="s">
        <v>40</v>
      </c>
      <c r="D4962" t="s">
        <v>776</v>
      </c>
      <c r="E4962" s="103">
        <v>3.3419849068411094</v>
      </c>
      <c r="F4962" s="103">
        <v>677609</v>
      </c>
      <c r="G4962" s="103">
        <v>5</v>
      </c>
      <c r="H4962" t="s">
        <v>1078</v>
      </c>
      <c r="I4962" s="103"/>
    </row>
    <row r="4963" spans="1:9" x14ac:dyDescent="0.35">
      <c r="A4963" t="s">
        <v>603</v>
      </c>
      <c r="B4963" t="s">
        <v>44</v>
      </c>
      <c r="C4963" t="s">
        <v>40</v>
      </c>
      <c r="D4963" t="s">
        <v>776</v>
      </c>
      <c r="E4963" s="103">
        <v>0</v>
      </c>
      <c r="F4963" s="103">
        <v>677609</v>
      </c>
      <c r="G4963" s="103">
        <v>5</v>
      </c>
      <c r="H4963" t="s">
        <v>54</v>
      </c>
      <c r="I4963" s="103"/>
    </row>
    <row r="4964" spans="1:9" x14ac:dyDescent="0.35">
      <c r="A4964" t="s">
        <v>604</v>
      </c>
      <c r="B4964" t="s">
        <v>45</v>
      </c>
      <c r="C4964" t="s">
        <v>40</v>
      </c>
      <c r="D4964" t="s">
        <v>776</v>
      </c>
      <c r="E4964" s="103">
        <v>0</v>
      </c>
      <c r="F4964" s="103">
        <v>677609</v>
      </c>
      <c r="G4964" s="103">
        <v>5</v>
      </c>
      <c r="H4964" t="s">
        <v>54</v>
      </c>
      <c r="I4964" s="103"/>
    </row>
    <row r="4965" spans="1:9" x14ac:dyDescent="0.35">
      <c r="A4965" t="s">
        <v>605</v>
      </c>
      <c r="B4965" t="s">
        <v>46</v>
      </c>
      <c r="C4965" t="s">
        <v>40</v>
      </c>
      <c r="D4965" t="s">
        <v>776</v>
      </c>
      <c r="E4965" s="103">
        <v>0</v>
      </c>
      <c r="F4965" s="103">
        <v>677609</v>
      </c>
      <c r="G4965" s="103">
        <v>5</v>
      </c>
      <c r="H4965" t="s">
        <v>54</v>
      </c>
      <c r="I4965" s="103"/>
    </row>
    <row r="4966" spans="1:9" x14ac:dyDescent="0.35">
      <c r="A4966" t="s">
        <v>6681</v>
      </c>
      <c r="B4966" t="s">
        <v>49</v>
      </c>
      <c r="C4966" t="s">
        <v>5070</v>
      </c>
      <c r="D4966" t="s">
        <v>54</v>
      </c>
      <c r="E4966" s="103">
        <v>1</v>
      </c>
      <c r="F4966" s="103">
        <v>677609</v>
      </c>
      <c r="G4966" s="103">
        <v>5</v>
      </c>
      <c r="H4966" t="s">
        <v>54</v>
      </c>
      <c r="I4966" s="103"/>
    </row>
    <row r="4967" spans="1:9" x14ac:dyDescent="0.35">
      <c r="A4967" t="s">
        <v>6682</v>
      </c>
      <c r="B4967" t="s">
        <v>50</v>
      </c>
      <c r="C4967" t="s">
        <v>5070</v>
      </c>
      <c r="D4967" t="s">
        <v>54</v>
      </c>
      <c r="E4967" s="103">
        <v>746489.59220097982</v>
      </c>
      <c r="F4967" s="103">
        <v>677609</v>
      </c>
      <c r="G4967" s="103">
        <v>5</v>
      </c>
      <c r="H4967" t="s">
        <v>54</v>
      </c>
      <c r="I4967" s="103"/>
    </row>
    <row r="4968" spans="1:9" x14ac:dyDescent="0.35">
      <c r="A4968" t="s">
        <v>6683</v>
      </c>
      <c r="B4968" t="s">
        <v>51</v>
      </c>
      <c r="C4968" t="s">
        <v>5070</v>
      </c>
      <c r="D4968" t="s">
        <v>40</v>
      </c>
      <c r="E4968" s="103">
        <v>0.98540390912959674</v>
      </c>
      <c r="F4968" s="103">
        <v>677609</v>
      </c>
      <c r="G4968" s="103">
        <v>5</v>
      </c>
      <c r="H4968" t="s">
        <v>1078</v>
      </c>
      <c r="I4968" s="103"/>
    </row>
    <row r="4969" spans="1:9" x14ac:dyDescent="0.35">
      <c r="A4969" t="s">
        <v>6684</v>
      </c>
      <c r="B4969" t="s">
        <v>51</v>
      </c>
      <c r="C4969" t="s">
        <v>5070</v>
      </c>
      <c r="D4969" t="s">
        <v>5070</v>
      </c>
      <c r="E4969" s="103">
        <v>1</v>
      </c>
      <c r="F4969" s="103">
        <v>677609</v>
      </c>
      <c r="G4969" s="103">
        <v>5</v>
      </c>
      <c r="H4969" t="s">
        <v>1078</v>
      </c>
      <c r="I4969" s="103"/>
    </row>
    <row r="4970" spans="1:9" x14ac:dyDescent="0.35">
      <c r="A4970" t="s">
        <v>6685</v>
      </c>
      <c r="B4970" t="s">
        <v>51</v>
      </c>
      <c r="C4970" t="s">
        <v>5070</v>
      </c>
      <c r="D4970" t="s">
        <v>5071</v>
      </c>
      <c r="E4970" s="103">
        <v>0.98540390912959674</v>
      </c>
      <c r="F4970" s="103">
        <v>677609</v>
      </c>
      <c r="G4970" s="103">
        <v>5</v>
      </c>
      <c r="H4970" t="s">
        <v>1078</v>
      </c>
      <c r="I4970" s="103"/>
    </row>
    <row r="4971" spans="1:9" x14ac:dyDescent="0.35">
      <c r="A4971" t="s">
        <v>6686</v>
      </c>
      <c r="B4971" t="s">
        <v>51</v>
      </c>
      <c r="C4971" t="s">
        <v>5070</v>
      </c>
      <c r="D4971" t="s">
        <v>5072</v>
      </c>
      <c r="E4971" s="103">
        <v>0.99970297412027953</v>
      </c>
      <c r="F4971" s="103">
        <v>677609</v>
      </c>
      <c r="G4971" s="103">
        <v>5</v>
      </c>
      <c r="H4971" t="s">
        <v>1078</v>
      </c>
      <c r="I4971" s="103"/>
    </row>
    <row r="4972" spans="1:9" x14ac:dyDescent="0.35">
      <c r="A4972" t="s">
        <v>6687</v>
      </c>
      <c r="B4972" t="s">
        <v>51</v>
      </c>
      <c r="C4972" t="s">
        <v>5070</v>
      </c>
      <c r="D4972" t="s">
        <v>42</v>
      </c>
      <c r="E4972" s="103">
        <v>0.98672268865998225</v>
      </c>
      <c r="F4972" s="103">
        <v>677609</v>
      </c>
      <c r="G4972" s="103">
        <v>5</v>
      </c>
      <c r="H4972" t="s">
        <v>1078</v>
      </c>
      <c r="I4972" s="103"/>
    </row>
    <row r="4973" spans="1:9" x14ac:dyDescent="0.35">
      <c r="A4973" t="s">
        <v>6688</v>
      </c>
      <c r="B4973" t="s">
        <v>51</v>
      </c>
      <c r="C4973" t="s">
        <v>5070</v>
      </c>
      <c r="D4973" t="s">
        <v>1767</v>
      </c>
      <c r="E4973" s="103">
        <v>0.97938563442872317</v>
      </c>
      <c r="F4973" s="103">
        <v>677609</v>
      </c>
      <c r="G4973" s="103">
        <v>5</v>
      </c>
      <c r="H4973" t="s">
        <v>1078</v>
      </c>
      <c r="I4973" s="103"/>
    </row>
    <row r="4974" spans="1:9" x14ac:dyDescent="0.35">
      <c r="A4974" t="s">
        <v>6689</v>
      </c>
      <c r="B4974" t="s">
        <v>51</v>
      </c>
      <c r="C4974" t="s">
        <v>5070</v>
      </c>
      <c r="D4974" t="s">
        <v>1768</v>
      </c>
      <c r="E4974" s="103">
        <v>0.54117848514313205</v>
      </c>
      <c r="F4974" s="103">
        <v>677609</v>
      </c>
      <c r="G4974" s="103">
        <v>5</v>
      </c>
      <c r="H4974" t="s">
        <v>1078</v>
      </c>
      <c r="I4974" s="103"/>
    </row>
    <row r="4975" spans="1:9" x14ac:dyDescent="0.35">
      <c r="A4975" t="s">
        <v>6690</v>
      </c>
      <c r="B4975" t="s">
        <v>51</v>
      </c>
      <c r="C4975" t="s">
        <v>5070</v>
      </c>
      <c r="D4975" t="s">
        <v>340</v>
      </c>
      <c r="E4975" s="103">
        <v>0.9711512607377325</v>
      </c>
      <c r="F4975" s="103">
        <v>677609</v>
      </c>
      <c r="G4975" s="103">
        <v>5</v>
      </c>
      <c r="H4975" t="s">
        <v>1078</v>
      </c>
      <c r="I4975" s="103"/>
    </row>
    <row r="4976" spans="1:9" x14ac:dyDescent="0.35">
      <c r="A4976" t="s">
        <v>6691</v>
      </c>
      <c r="B4976" t="s">
        <v>51</v>
      </c>
      <c r="C4976" t="s">
        <v>5070</v>
      </c>
      <c r="D4976" t="s">
        <v>777</v>
      </c>
      <c r="E4976" s="103">
        <v>1.374379200517309</v>
      </c>
      <c r="F4976" s="103">
        <v>677609</v>
      </c>
      <c r="G4976" s="103">
        <v>5</v>
      </c>
      <c r="H4976" t="s">
        <v>1078</v>
      </c>
      <c r="I4976" s="103"/>
    </row>
    <row r="4977" spans="1:9" x14ac:dyDescent="0.35">
      <c r="A4977" t="s">
        <v>6692</v>
      </c>
      <c r="B4977" t="s">
        <v>44</v>
      </c>
      <c r="C4977" t="s">
        <v>5070</v>
      </c>
      <c r="D4977" t="s">
        <v>777</v>
      </c>
      <c r="E4977" s="103">
        <v>5.6064780721625596E-3</v>
      </c>
      <c r="F4977" s="103">
        <v>677609</v>
      </c>
      <c r="G4977" s="103">
        <v>5</v>
      </c>
      <c r="H4977" t="s">
        <v>54</v>
      </c>
      <c r="I4977" s="103"/>
    </row>
    <row r="4978" spans="1:9" x14ac:dyDescent="0.35">
      <c r="A4978" t="s">
        <v>6693</v>
      </c>
      <c r="B4978" t="s">
        <v>45</v>
      </c>
      <c r="C4978" t="s">
        <v>5070</v>
      </c>
      <c r="D4978" t="s">
        <v>777</v>
      </c>
      <c r="E4978" s="103">
        <v>5.7870491452270162E-5</v>
      </c>
      <c r="F4978" s="103">
        <v>677609</v>
      </c>
      <c r="G4978" s="103">
        <v>5</v>
      </c>
      <c r="H4978" t="s">
        <v>54</v>
      </c>
      <c r="I4978" s="103"/>
    </row>
    <row r="4979" spans="1:9" x14ac:dyDescent="0.35">
      <c r="A4979" t="s">
        <v>6694</v>
      </c>
      <c r="B4979" t="s">
        <v>46</v>
      </c>
      <c r="C4979" t="s">
        <v>5070</v>
      </c>
      <c r="D4979" t="s">
        <v>777</v>
      </c>
      <c r="E4979" s="103">
        <v>1.1910183009969076E-6</v>
      </c>
      <c r="F4979" s="103">
        <v>677609</v>
      </c>
      <c r="G4979" s="103">
        <v>5</v>
      </c>
      <c r="H4979" t="s">
        <v>54</v>
      </c>
      <c r="I4979" s="103"/>
    </row>
    <row r="4980" spans="1:9" x14ac:dyDescent="0.35">
      <c r="A4980" t="s">
        <v>6695</v>
      </c>
      <c r="B4980" t="s">
        <v>51</v>
      </c>
      <c r="C4980" t="s">
        <v>5070</v>
      </c>
      <c r="D4980" t="s">
        <v>776</v>
      </c>
      <c r="E4980" s="103">
        <v>3.2933945860715554</v>
      </c>
      <c r="F4980" s="103">
        <v>677609</v>
      </c>
      <c r="G4980" s="103">
        <v>5</v>
      </c>
      <c r="H4980" t="s">
        <v>1078</v>
      </c>
      <c r="I4980" s="103"/>
    </row>
    <row r="4981" spans="1:9" x14ac:dyDescent="0.35">
      <c r="A4981" t="s">
        <v>6696</v>
      </c>
      <c r="B4981" t="s">
        <v>44</v>
      </c>
      <c r="C4981" t="s">
        <v>5070</v>
      </c>
      <c r="D4981" t="s">
        <v>776</v>
      </c>
      <c r="E4981" s="103">
        <v>0</v>
      </c>
      <c r="F4981" s="103">
        <v>677609</v>
      </c>
      <c r="G4981" s="103">
        <v>5</v>
      </c>
      <c r="H4981" t="s">
        <v>54</v>
      </c>
      <c r="I4981" s="103"/>
    </row>
    <row r="4982" spans="1:9" x14ac:dyDescent="0.35">
      <c r="A4982" t="s">
        <v>6697</v>
      </c>
      <c r="B4982" t="s">
        <v>45</v>
      </c>
      <c r="C4982" t="s">
        <v>5070</v>
      </c>
      <c r="D4982" t="s">
        <v>776</v>
      </c>
      <c r="E4982" s="103">
        <v>0</v>
      </c>
      <c r="F4982" s="103">
        <v>677609</v>
      </c>
      <c r="G4982" s="103">
        <v>5</v>
      </c>
      <c r="H4982" t="s">
        <v>54</v>
      </c>
      <c r="I4982" s="103"/>
    </row>
    <row r="4983" spans="1:9" x14ac:dyDescent="0.35">
      <c r="A4983" t="s">
        <v>6698</v>
      </c>
      <c r="B4983" t="s">
        <v>46</v>
      </c>
      <c r="C4983" t="s">
        <v>5070</v>
      </c>
      <c r="D4983" t="s">
        <v>776</v>
      </c>
      <c r="E4983" s="103">
        <v>0</v>
      </c>
      <c r="F4983" s="103">
        <v>677609</v>
      </c>
      <c r="G4983" s="103">
        <v>5</v>
      </c>
      <c r="H4983" t="s">
        <v>54</v>
      </c>
      <c r="I4983" s="103"/>
    </row>
    <row r="4984" spans="1:9" x14ac:dyDescent="0.35">
      <c r="A4984" t="s">
        <v>6699</v>
      </c>
      <c r="B4984" t="s">
        <v>49</v>
      </c>
      <c r="C4984" t="s">
        <v>5071</v>
      </c>
      <c r="D4984" t="s">
        <v>54</v>
      </c>
      <c r="E4984" s="103">
        <v>1</v>
      </c>
      <c r="F4984" s="103">
        <v>677609</v>
      </c>
      <c r="G4984" s="103">
        <v>5</v>
      </c>
      <c r="H4984" t="s">
        <v>54</v>
      </c>
      <c r="I4984" s="103"/>
    </row>
    <row r="4985" spans="1:9" x14ac:dyDescent="0.35">
      <c r="A4985" t="s">
        <v>6700</v>
      </c>
      <c r="B4985" t="s">
        <v>50</v>
      </c>
      <c r="C4985" t="s">
        <v>5071</v>
      </c>
      <c r="D4985" t="s">
        <v>54</v>
      </c>
      <c r="E4985" s="103">
        <v>757613.58372404799</v>
      </c>
      <c r="F4985" s="103">
        <v>677609</v>
      </c>
      <c r="G4985" s="103">
        <v>5</v>
      </c>
      <c r="H4985" t="s">
        <v>54</v>
      </c>
      <c r="I4985" s="103"/>
    </row>
    <row r="4986" spans="1:9" x14ac:dyDescent="0.35">
      <c r="A4986" t="s">
        <v>6701</v>
      </c>
      <c r="B4986" t="s">
        <v>51</v>
      </c>
      <c r="C4986" t="s">
        <v>5071</v>
      </c>
      <c r="D4986" t="s">
        <v>40</v>
      </c>
      <c r="E4986" s="103">
        <v>1</v>
      </c>
      <c r="F4986" s="103">
        <v>677609</v>
      </c>
      <c r="G4986" s="103">
        <v>5</v>
      </c>
      <c r="H4986" t="s">
        <v>1078</v>
      </c>
      <c r="I4986" s="103"/>
    </row>
    <row r="4987" spans="1:9" x14ac:dyDescent="0.35">
      <c r="A4987" t="s">
        <v>6702</v>
      </c>
      <c r="B4987" t="s">
        <v>51</v>
      </c>
      <c r="C4987" t="s">
        <v>5071</v>
      </c>
      <c r="D4987" t="s">
        <v>5070</v>
      </c>
      <c r="E4987" s="103">
        <v>1.0157588255352017</v>
      </c>
      <c r="F4987" s="103">
        <v>677609</v>
      </c>
      <c r="G4987" s="103">
        <v>5</v>
      </c>
      <c r="H4987" t="s">
        <v>1078</v>
      </c>
      <c r="I4987" s="103"/>
    </row>
    <row r="4988" spans="1:9" x14ac:dyDescent="0.35">
      <c r="A4988" t="s">
        <v>6703</v>
      </c>
      <c r="B4988" t="s">
        <v>51</v>
      </c>
      <c r="C4988" t="s">
        <v>5071</v>
      </c>
      <c r="D4988" t="s">
        <v>5071</v>
      </c>
      <c r="E4988" s="103">
        <v>1</v>
      </c>
      <c r="F4988" s="103">
        <v>677609</v>
      </c>
      <c r="G4988" s="103">
        <v>5</v>
      </c>
      <c r="H4988" t="s">
        <v>1078</v>
      </c>
      <c r="I4988" s="103"/>
    </row>
    <row r="4989" spans="1:9" x14ac:dyDescent="0.35">
      <c r="A4989" t="s">
        <v>6704</v>
      </c>
      <c r="B4989" t="s">
        <v>51</v>
      </c>
      <c r="C4989" t="s">
        <v>5071</v>
      </c>
      <c r="D4989" t="s">
        <v>5072</v>
      </c>
      <c r="E4989" s="103">
        <v>1.0154594314311043</v>
      </c>
      <c r="F4989" s="103">
        <v>677609</v>
      </c>
      <c r="G4989" s="103">
        <v>5</v>
      </c>
      <c r="H4989" t="s">
        <v>1078</v>
      </c>
      <c r="I4989" s="103"/>
    </row>
    <row r="4990" spans="1:9" x14ac:dyDescent="0.35">
      <c r="A4990" t="s">
        <v>6705</v>
      </c>
      <c r="B4990" t="s">
        <v>51</v>
      </c>
      <c r="C4990" t="s">
        <v>5071</v>
      </c>
      <c r="D4990" t="s">
        <v>42</v>
      </c>
      <c r="E4990" s="103">
        <v>1.0022668453049457</v>
      </c>
      <c r="F4990" s="103">
        <v>677609</v>
      </c>
      <c r="G4990" s="103">
        <v>5</v>
      </c>
      <c r="H4990" t="s">
        <v>1078</v>
      </c>
      <c r="I4990" s="103"/>
    </row>
    <row r="4991" spans="1:9" x14ac:dyDescent="0.35">
      <c r="A4991" t="s">
        <v>6706</v>
      </c>
      <c r="B4991" t="s">
        <v>51</v>
      </c>
      <c r="C4991" t="s">
        <v>5071</v>
      </c>
      <c r="D4991" t="s">
        <v>1767</v>
      </c>
      <c r="E4991" s="103">
        <v>0.99481200105218082</v>
      </c>
      <c r="F4991" s="103">
        <v>677609</v>
      </c>
      <c r="G4991" s="103">
        <v>5</v>
      </c>
      <c r="H4991" t="s">
        <v>1078</v>
      </c>
      <c r="I4991" s="103"/>
    </row>
    <row r="4992" spans="1:9" x14ac:dyDescent="0.35">
      <c r="A4992" t="s">
        <v>6707</v>
      </c>
      <c r="B4992" t="s">
        <v>51</v>
      </c>
      <c r="C4992" t="s">
        <v>5071</v>
      </c>
      <c r="D4992" t="s">
        <v>1768</v>
      </c>
      <c r="E4992" s="103">
        <v>0.54835000749136054</v>
      </c>
      <c r="F4992" s="103">
        <v>677609</v>
      </c>
      <c r="G4992" s="103">
        <v>5</v>
      </c>
      <c r="H4992" t="s">
        <v>1078</v>
      </c>
      <c r="I4992" s="103"/>
    </row>
    <row r="4993" spans="1:9" x14ac:dyDescent="0.35">
      <c r="A4993" t="s">
        <v>6708</v>
      </c>
      <c r="B4993" t="s">
        <v>51</v>
      </c>
      <c r="C4993" t="s">
        <v>5071</v>
      </c>
      <c r="D4993" t="s">
        <v>340</v>
      </c>
      <c r="E4993" s="103">
        <v>0.98656852494377456</v>
      </c>
      <c r="F4993" s="103">
        <v>677609</v>
      </c>
      <c r="G4993" s="103">
        <v>5</v>
      </c>
      <c r="H4993" t="s">
        <v>1078</v>
      </c>
      <c r="I4993" s="103"/>
    </row>
    <row r="4994" spans="1:9" x14ac:dyDescent="0.35">
      <c r="A4994" t="s">
        <v>6709</v>
      </c>
      <c r="B4994" t="s">
        <v>51</v>
      </c>
      <c r="C4994" t="s">
        <v>5071</v>
      </c>
      <c r="D4994" t="s">
        <v>777</v>
      </c>
      <c r="E4994" s="103">
        <v>1.3940740124526481</v>
      </c>
      <c r="F4994" s="103">
        <v>677609</v>
      </c>
      <c r="G4994" s="103">
        <v>5</v>
      </c>
      <c r="H4994" t="s">
        <v>1078</v>
      </c>
      <c r="I4994" s="103"/>
    </row>
    <row r="4995" spans="1:9" x14ac:dyDescent="0.35">
      <c r="A4995" t="s">
        <v>6710</v>
      </c>
      <c r="B4995" t="s">
        <v>44</v>
      </c>
      <c r="C4995" t="s">
        <v>5071</v>
      </c>
      <c r="D4995" t="s">
        <v>777</v>
      </c>
      <c r="E4995" s="103">
        <v>0</v>
      </c>
      <c r="F4995" s="103">
        <v>677609</v>
      </c>
      <c r="G4995" s="103">
        <v>5</v>
      </c>
      <c r="H4995" t="s">
        <v>54</v>
      </c>
      <c r="I4995" s="103"/>
    </row>
    <row r="4996" spans="1:9" x14ac:dyDescent="0.35">
      <c r="A4996" t="s">
        <v>6711</v>
      </c>
      <c r="B4996" t="s">
        <v>45</v>
      </c>
      <c r="C4996" t="s">
        <v>5071</v>
      </c>
      <c r="D4996" t="s">
        <v>777</v>
      </c>
      <c r="E4996" s="103">
        <v>0</v>
      </c>
      <c r="F4996" s="103">
        <v>677609</v>
      </c>
      <c r="G4996" s="103">
        <v>5</v>
      </c>
      <c r="H4996" t="s">
        <v>54</v>
      </c>
      <c r="I4996" s="103"/>
    </row>
    <row r="4997" spans="1:9" x14ac:dyDescent="0.35">
      <c r="A4997" t="s">
        <v>6712</v>
      </c>
      <c r="B4997" t="s">
        <v>46</v>
      </c>
      <c r="C4997" t="s">
        <v>5071</v>
      </c>
      <c r="D4997" t="s">
        <v>777</v>
      </c>
      <c r="E4997" s="103">
        <v>0</v>
      </c>
      <c r="F4997" s="103">
        <v>677609</v>
      </c>
      <c r="G4997" s="103">
        <v>5</v>
      </c>
      <c r="H4997" t="s">
        <v>54</v>
      </c>
      <c r="I4997" s="103"/>
    </row>
    <row r="4998" spans="1:9" x14ac:dyDescent="0.35">
      <c r="A4998" t="s">
        <v>6713</v>
      </c>
      <c r="B4998" t="s">
        <v>51</v>
      </c>
      <c r="C4998" t="s">
        <v>5071</v>
      </c>
      <c r="D4998" t="s">
        <v>776</v>
      </c>
      <c r="E4998" s="103">
        <v>3.3419849068411094</v>
      </c>
      <c r="F4998" s="103">
        <v>677609</v>
      </c>
      <c r="G4998" s="103">
        <v>5</v>
      </c>
      <c r="H4998" t="s">
        <v>1078</v>
      </c>
      <c r="I4998" s="103"/>
    </row>
    <row r="4999" spans="1:9" x14ac:dyDescent="0.35">
      <c r="A4999" t="s">
        <v>6714</v>
      </c>
      <c r="B4999" t="s">
        <v>44</v>
      </c>
      <c r="C4999" t="s">
        <v>5071</v>
      </c>
      <c r="D4999" t="s">
        <v>776</v>
      </c>
      <c r="E4999" s="103">
        <v>0</v>
      </c>
      <c r="F4999" s="103">
        <v>677609</v>
      </c>
      <c r="G4999" s="103">
        <v>5</v>
      </c>
      <c r="H4999" t="s">
        <v>54</v>
      </c>
      <c r="I4999" s="103"/>
    </row>
    <row r="5000" spans="1:9" x14ac:dyDescent="0.35">
      <c r="A5000" t="s">
        <v>6715</v>
      </c>
      <c r="B5000" t="s">
        <v>45</v>
      </c>
      <c r="C5000" t="s">
        <v>5071</v>
      </c>
      <c r="D5000" t="s">
        <v>776</v>
      </c>
      <c r="E5000" s="103">
        <v>0</v>
      </c>
      <c r="F5000" s="103">
        <v>677609</v>
      </c>
      <c r="G5000" s="103">
        <v>5</v>
      </c>
      <c r="H5000" t="s">
        <v>54</v>
      </c>
      <c r="I5000" s="103"/>
    </row>
    <row r="5001" spans="1:9" x14ac:dyDescent="0.35">
      <c r="A5001" t="s">
        <v>6716</v>
      </c>
      <c r="B5001" t="s">
        <v>46</v>
      </c>
      <c r="C5001" t="s">
        <v>5071</v>
      </c>
      <c r="D5001" t="s">
        <v>776</v>
      </c>
      <c r="E5001" s="103">
        <v>0</v>
      </c>
      <c r="F5001" s="103">
        <v>677609</v>
      </c>
      <c r="G5001" s="103">
        <v>5</v>
      </c>
      <c r="H5001" t="s">
        <v>54</v>
      </c>
      <c r="I5001" s="103"/>
    </row>
    <row r="5002" spans="1:9" x14ac:dyDescent="0.35">
      <c r="A5002" t="s">
        <v>6717</v>
      </c>
      <c r="B5002" t="s">
        <v>49</v>
      </c>
      <c r="C5002" t="s">
        <v>5072</v>
      </c>
      <c r="D5002" t="s">
        <v>54</v>
      </c>
      <c r="E5002" s="103">
        <v>1</v>
      </c>
      <c r="F5002" s="103">
        <v>677609</v>
      </c>
      <c r="G5002" s="103">
        <v>5</v>
      </c>
      <c r="H5002" t="s">
        <v>54</v>
      </c>
      <c r="I5002" s="103"/>
    </row>
    <row r="5003" spans="1:9" x14ac:dyDescent="0.35">
      <c r="A5003" t="s">
        <v>6718</v>
      </c>
      <c r="B5003" t="s">
        <v>50</v>
      </c>
      <c r="C5003" t="s">
        <v>5072</v>
      </c>
      <c r="D5003" t="s">
        <v>54</v>
      </c>
      <c r="E5003" s="103">
        <v>746720.31427273084</v>
      </c>
      <c r="F5003" s="103">
        <v>677609</v>
      </c>
      <c r="G5003" s="103">
        <v>5</v>
      </c>
      <c r="H5003" t="s">
        <v>54</v>
      </c>
      <c r="I5003" s="103"/>
    </row>
    <row r="5004" spans="1:9" x14ac:dyDescent="0.35">
      <c r="A5004" t="s">
        <v>6719</v>
      </c>
      <c r="B5004" t="s">
        <v>51</v>
      </c>
      <c r="C5004" t="s">
        <v>5072</v>
      </c>
      <c r="D5004" t="s">
        <v>40</v>
      </c>
      <c r="E5004" s="103">
        <v>0.98570027818770822</v>
      </c>
      <c r="F5004" s="103">
        <v>677609</v>
      </c>
      <c r="G5004" s="103">
        <v>5</v>
      </c>
      <c r="H5004" t="s">
        <v>1078</v>
      </c>
      <c r="I5004" s="103"/>
    </row>
    <row r="5005" spans="1:9" x14ac:dyDescent="0.35">
      <c r="A5005" t="s">
        <v>6720</v>
      </c>
      <c r="B5005" t="s">
        <v>51</v>
      </c>
      <c r="C5005" t="s">
        <v>5072</v>
      </c>
      <c r="D5005" t="s">
        <v>5070</v>
      </c>
      <c r="E5005" s="103">
        <v>1.0002987040068583</v>
      </c>
      <c r="F5005" s="103">
        <v>677609</v>
      </c>
      <c r="G5005" s="103">
        <v>5</v>
      </c>
      <c r="H5005" t="s">
        <v>1078</v>
      </c>
      <c r="I5005" s="103"/>
    </row>
    <row r="5006" spans="1:9" x14ac:dyDescent="0.35">
      <c r="A5006" t="s">
        <v>6721</v>
      </c>
      <c r="B5006" t="s">
        <v>51</v>
      </c>
      <c r="C5006" t="s">
        <v>5072</v>
      </c>
      <c r="D5006" t="s">
        <v>5071</v>
      </c>
      <c r="E5006" s="103">
        <v>0.98570027818770822</v>
      </c>
      <c r="F5006" s="103">
        <v>677609</v>
      </c>
      <c r="G5006" s="103">
        <v>5</v>
      </c>
      <c r="H5006" t="s">
        <v>1078</v>
      </c>
      <c r="I5006" s="103"/>
    </row>
    <row r="5007" spans="1:9" x14ac:dyDescent="0.35">
      <c r="A5007" t="s">
        <v>6722</v>
      </c>
      <c r="B5007" t="s">
        <v>51</v>
      </c>
      <c r="C5007" t="s">
        <v>5072</v>
      </c>
      <c r="D5007" t="s">
        <v>5072</v>
      </c>
      <c r="E5007" s="103">
        <v>1</v>
      </c>
      <c r="F5007" s="103">
        <v>677609</v>
      </c>
      <c r="G5007" s="103">
        <v>5</v>
      </c>
      <c r="H5007" t="s">
        <v>1078</v>
      </c>
      <c r="I5007" s="103"/>
    </row>
    <row r="5008" spans="1:9" x14ac:dyDescent="0.35">
      <c r="A5008" t="s">
        <v>6723</v>
      </c>
      <c r="B5008" t="s">
        <v>51</v>
      </c>
      <c r="C5008" t="s">
        <v>5072</v>
      </c>
      <c r="D5008" t="s">
        <v>42</v>
      </c>
      <c r="E5008" s="103">
        <v>0.9870175687896281</v>
      </c>
      <c r="F5008" s="103">
        <v>677609</v>
      </c>
      <c r="G5008" s="103">
        <v>5</v>
      </c>
      <c r="H5008" t="s">
        <v>1078</v>
      </c>
      <c r="I5008" s="103"/>
    </row>
    <row r="5009" spans="1:9" x14ac:dyDescent="0.35">
      <c r="A5009" t="s">
        <v>6724</v>
      </c>
      <c r="B5009" t="s">
        <v>51</v>
      </c>
      <c r="C5009" t="s">
        <v>5072</v>
      </c>
      <c r="D5009" t="s">
        <v>1767</v>
      </c>
      <c r="E5009" s="103">
        <v>0.97967881508907706</v>
      </c>
      <c r="F5009" s="103">
        <v>677609</v>
      </c>
      <c r="G5009" s="103">
        <v>5</v>
      </c>
      <c r="H5009" t="s">
        <v>1078</v>
      </c>
      <c r="I5009" s="103"/>
    </row>
    <row r="5010" spans="1:9" x14ac:dyDescent="0.35">
      <c r="A5010" t="s">
        <v>6725</v>
      </c>
      <c r="B5010" t="s">
        <v>51</v>
      </c>
      <c r="C5010" t="s">
        <v>5072</v>
      </c>
      <c r="D5010" t="s">
        <v>1768</v>
      </c>
      <c r="E5010" s="103">
        <v>0.54132844821073522</v>
      </c>
      <c r="F5010" s="103">
        <v>677609</v>
      </c>
      <c r="G5010" s="103">
        <v>5</v>
      </c>
      <c r="H5010" t="s">
        <v>1078</v>
      </c>
      <c r="I5010" s="103"/>
    </row>
    <row r="5011" spans="1:9" x14ac:dyDescent="0.35">
      <c r="A5011" t="s">
        <v>6726</v>
      </c>
      <c r="B5011" t="s">
        <v>51</v>
      </c>
      <c r="C5011" t="s">
        <v>5072</v>
      </c>
      <c r="D5011" t="s">
        <v>340</v>
      </c>
      <c r="E5011" s="103">
        <v>0.97144252504764061</v>
      </c>
      <c r="F5011" s="103">
        <v>677609</v>
      </c>
      <c r="G5011" s="103">
        <v>5</v>
      </c>
      <c r="H5011" t="s">
        <v>1078</v>
      </c>
      <c r="I5011" s="103"/>
    </row>
    <row r="5012" spans="1:9" x14ac:dyDescent="0.35">
      <c r="A5012" t="s">
        <v>6727</v>
      </c>
      <c r="B5012" t="s">
        <v>51</v>
      </c>
      <c r="C5012" t="s">
        <v>5072</v>
      </c>
      <c r="D5012" t="s">
        <v>777</v>
      </c>
      <c r="E5012" s="103">
        <v>1.3748200144672358</v>
      </c>
      <c r="F5012" s="103">
        <v>677609</v>
      </c>
      <c r="G5012" s="103">
        <v>5</v>
      </c>
      <c r="H5012" t="s">
        <v>1078</v>
      </c>
      <c r="I5012" s="103"/>
    </row>
    <row r="5013" spans="1:9" x14ac:dyDescent="0.35">
      <c r="A5013" t="s">
        <v>7354</v>
      </c>
      <c r="B5013" t="s">
        <v>44</v>
      </c>
      <c r="C5013" t="s">
        <v>5072</v>
      </c>
      <c r="D5013" t="s">
        <v>777</v>
      </c>
      <c r="E5013" s="103">
        <v>5.6064780721625596E-3</v>
      </c>
      <c r="F5013" s="103">
        <v>677609</v>
      </c>
      <c r="G5013" s="103">
        <v>5</v>
      </c>
      <c r="H5013" t="s">
        <v>54</v>
      </c>
      <c r="I5013" s="103"/>
    </row>
    <row r="5014" spans="1:9" x14ac:dyDescent="0.35">
      <c r="A5014" t="s">
        <v>7355</v>
      </c>
      <c r="B5014" t="s">
        <v>45</v>
      </c>
      <c r="C5014" t="s">
        <v>5072</v>
      </c>
      <c r="D5014" t="s">
        <v>777</v>
      </c>
      <c r="E5014" s="103">
        <v>5.4079009974981089E-5</v>
      </c>
      <c r="F5014" s="103">
        <v>677609</v>
      </c>
      <c r="G5014" s="103">
        <v>5</v>
      </c>
      <c r="H5014" t="s">
        <v>54</v>
      </c>
      <c r="I5014" s="103"/>
    </row>
    <row r="5015" spans="1:9" x14ac:dyDescent="0.35">
      <c r="A5015" t="s">
        <v>7356</v>
      </c>
      <c r="B5015" t="s">
        <v>46</v>
      </c>
      <c r="C5015" t="s">
        <v>5072</v>
      </c>
      <c r="D5015" t="s">
        <v>777</v>
      </c>
      <c r="E5015" s="103">
        <v>1.1748586838702392E-6</v>
      </c>
      <c r="F5015" s="103">
        <v>677609</v>
      </c>
      <c r="G5015" s="103">
        <v>5</v>
      </c>
      <c r="H5015" t="s">
        <v>54</v>
      </c>
      <c r="I5015" s="103"/>
    </row>
    <row r="5016" spans="1:9" x14ac:dyDescent="0.35">
      <c r="A5016" t="s">
        <v>6728</v>
      </c>
      <c r="B5016" t="s">
        <v>51</v>
      </c>
      <c r="C5016" t="s">
        <v>5072</v>
      </c>
      <c r="D5016" t="s">
        <v>776</v>
      </c>
      <c r="E5016" s="103">
        <v>3.2944224270490183</v>
      </c>
      <c r="F5016" s="103">
        <v>677609</v>
      </c>
      <c r="G5016" s="103">
        <v>5</v>
      </c>
      <c r="H5016" t="s">
        <v>1078</v>
      </c>
      <c r="I5016" s="103"/>
    </row>
    <row r="5017" spans="1:9" x14ac:dyDescent="0.35">
      <c r="A5017" t="s">
        <v>7357</v>
      </c>
      <c r="B5017" t="s">
        <v>44</v>
      </c>
      <c r="C5017" t="s">
        <v>5072</v>
      </c>
      <c r="D5017" t="s">
        <v>776</v>
      </c>
      <c r="E5017" s="103">
        <v>0</v>
      </c>
      <c r="F5017" s="103">
        <v>677609</v>
      </c>
      <c r="G5017" s="103">
        <v>5</v>
      </c>
      <c r="H5017" t="s">
        <v>54</v>
      </c>
      <c r="I5017" s="103"/>
    </row>
    <row r="5018" spans="1:9" x14ac:dyDescent="0.35">
      <c r="A5018" t="s">
        <v>7358</v>
      </c>
      <c r="B5018" t="s">
        <v>45</v>
      </c>
      <c r="C5018" t="s">
        <v>5072</v>
      </c>
      <c r="D5018" t="s">
        <v>776</v>
      </c>
      <c r="E5018" s="103">
        <v>0</v>
      </c>
      <c r="F5018" s="103">
        <v>677609</v>
      </c>
      <c r="G5018" s="103">
        <v>5</v>
      </c>
      <c r="H5018" t="s">
        <v>54</v>
      </c>
      <c r="I5018" s="103"/>
    </row>
    <row r="5019" spans="1:9" x14ac:dyDescent="0.35">
      <c r="A5019" t="s">
        <v>7359</v>
      </c>
      <c r="B5019" t="s">
        <v>46</v>
      </c>
      <c r="C5019" t="s">
        <v>5072</v>
      </c>
      <c r="D5019" t="s">
        <v>776</v>
      </c>
      <c r="E5019" s="103">
        <v>0</v>
      </c>
      <c r="F5019" s="103">
        <v>677609</v>
      </c>
      <c r="G5019" s="103">
        <v>5</v>
      </c>
      <c r="H5019" t="s">
        <v>54</v>
      </c>
      <c r="I5019" s="103"/>
    </row>
    <row r="5020" spans="1:9" x14ac:dyDescent="0.35">
      <c r="A5020" t="s">
        <v>176</v>
      </c>
      <c r="B5020" t="s">
        <v>49</v>
      </c>
      <c r="C5020" t="s">
        <v>42</v>
      </c>
      <c r="D5020" t="s">
        <v>54</v>
      </c>
      <c r="E5020" s="103">
        <v>1</v>
      </c>
      <c r="F5020" s="103">
        <v>677609</v>
      </c>
      <c r="G5020" s="103">
        <v>5</v>
      </c>
      <c r="H5020" t="s">
        <v>54</v>
      </c>
      <c r="I5020" s="103"/>
    </row>
    <row r="5021" spans="1:9" x14ac:dyDescent="0.35">
      <c r="A5021" t="s">
        <v>177</v>
      </c>
      <c r="B5021" t="s">
        <v>50</v>
      </c>
      <c r="C5021" t="s">
        <v>42</v>
      </c>
      <c r="D5021" t="s">
        <v>54</v>
      </c>
      <c r="E5021" s="103">
        <v>756857.8402307349</v>
      </c>
      <c r="F5021" s="103">
        <v>677609</v>
      </c>
      <c r="G5021" s="103">
        <v>5</v>
      </c>
      <c r="H5021" t="s">
        <v>54</v>
      </c>
      <c r="I5021" s="103"/>
    </row>
    <row r="5022" spans="1:9" x14ac:dyDescent="0.35">
      <c r="A5022" t="s">
        <v>1381</v>
      </c>
      <c r="B5022" t="s">
        <v>51</v>
      </c>
      <c r="C5022" t="s">
        <v>42</v>
      </c>
      <c r="D5022" t="s">
        <v>40</v>
      </c>
      <c r="E5022" s="103">
        <v>0.99908943977662978</v>
      </c>
      <c r="F5022" s="103">
        <v>677609</v>
      </c>
      <c r="G5022" s="103">
        <v>5</v>
      </c>
      <c r="H5022" t="s">
        <v>1078</v>
      </c>
      <c r="I5022" s="103"/>
    </row>
    <row r="5023" spans="1:9" x14ac:dyDescent="0.35">
      <c r="A5023" t="s">
        <v>6729</v>
      </c>
      <c r="B5023" t="s">
        <v>51</v>
      </c>
      <c r="C5023" t="s">
        <v>42</v>
      </c>
      <c r="D5023" t="s">
        <v>5070</v>
      </c>
      <c r="E5023" s="103">
        <v>1.0138940758337889</v>
      </c>
      <c r="F5023" s="103">
        <v>677609</v>
      </c>
      <c r="G5023" s="103">
        <v>5</v>
      </c>
      <c r="H5023" t="s">
        <v>1078</v>
      </c>
      <c r="I5023" s="103"/>
    </row>
    <row r="5024" spans="1:9" x14ac:dyDescent="0.35">
      <c r="A5024" t="s">
        <v>6730</v>
      </c>
      <c r="B5024" t="s">
        <v>51</v>
      </c>
      <c r="C5024" t="s">
        <v>42</v>
      </c>
      <c r="D5024" t="s">
        <v>5071</v>
      </c>
      <c r="E5024" s="103">
        <v>0.99908943977662978</v>
      </c>
      <c r="F5024" s="103">
        <v>677609</v>
      </c>
      <c r="G5024" s="103">
        <v>5</v>
      </c>
      <c r="H5024" t="s">
        <v>1078</v>
      </c>
      <c r="I5024" s="103"/>
    </row>
    <row r="5025" spans="1:9" x14ac:dyDescent="0.35">
      <c r="A5025" t="s">
        <v>6731</v>
      </c>
      <c r="B5025" t="s">
        <v>51</v>
      </c>
      <c r="C5025" t="s">
        <v>42</v>
      </c>
      <c r="D5025" t="s">
        <v>5072</v>
      </c>
      <c r="E5025" s="103">
        <v>1.0135931590891656</v>
      </c>
      <c r="F5025" s="103">
        <v>677609</v>
      </c>
      <c r="G5025" s="103">
        <v>5</v>
      </c>
      <c r="H5025" t="s">
        <v>1078</v>
      </c>
      <c r="I5025" s="103"/>
    </row>
    <row r="5026" spans="1:9" x14ac:dyDescent="0.35">
      <c r="A5026" t="s">
        <v>1382</v>
      </c>
      <c r="B5026" t="s">
        <v>51</v>
      </c>
      <c r="C5026" t="s">
        <v>42</v>
      </c>
      <c r="D5026" t="s">
        <v>42</v>
      </c>
      <c r="E5026" s="103">
        <v>1</v>
      </c>
      <c r="F5026" s="103">
        <v>677609</v>
      </c>
      <c r="G5026" s="103">
        <v>5</v>
      </c>
      <c r="H5026" t="s">
        <v>1078</v>
      </c>
      <c r="I5026" s="103"/>
    </row>
    <row r="5027" spans="1:9" x14ac:dyDescent="0.35">
      <c r="A5027" t="s">
        <v>2311</v>
      </c>
      <c r="B5027" t="s">
        <v>51</v>
      </c>
      <c r="C5027" t="s">
        <v>42</v>
      </c>
      <c r="D5027" t="s">
        <v>1767</v>
      </c>
      <c r="E5027" s="103">
        <v>0.99253436659404226</v>
      </c>
      <c r="F5027" s="103">
        <v>677609</v>
      </c>
      <c r="G5027" s="103">
        <v>5</v>
      </c>
      <c r="H5027" t="s">
        <v>1078</v>
      </c>
      <c r="I5027" s="103"/>
    </row>
    <row r="5028" spans="1:9" x14ac:dyDescent="0.35">
      <c r="A5028" t="s">
        <v>2312</v>
      </c>
      <c r="B5028" t="s">
        <v>51</v>
      </c>
      <c r="C5028" t="s">
        <v>42</v>
      </c>
      <c r="D5028" t="s">
        <v>1768</v>
      </c>
      <c r="E5028" s="103">
        <v>0.5468498981364569</v>
      </c>
      <c r="F5028" s="103">
        <v>677609</v>
      </c>
      <c r="G5028" s="103">
        <v>5</v>
      </c>
      <c r="H5028" t="s">
        <v>1078</v>
      </c>
      <c r="I5028" s="103"/>
    </row>
    <row r="5029" spans="1:9" x14ac:dyDescent="0.35">
      <c r="A5029" t="s">
        <v>1383</v>
      </c>
      <c r="B5029" t="s">
        <v>51</v>
      </c>
      <c r="C5029" t="s">
        <v>42</v>
      </c>
      <c r="D5029" t="s">
        <v>340</v>
      </c>
      <c r="E5029" s="103">
        <v>0.9846000084156209</v>
      </c>
      <c r="F5029" s="103">
        <v>677609</v>
      </c>
      <c r="G5029" s="103">
        <v>5</v>
      </c>
      <c r="H5029" t="s">
        <v>1078</v>
      </c>
      <c r="I5029" s="103"/>
    </row>
    <row r="5030" spans="1:9" x14ac:dyDescent="0.35">
      <c r="A5030" t="s">
        <v>1384</v>
      </c>
      <c r="B5030" t="s">
        <v>51</v>
      </c>
      <c r="C5030" t="s">
        <v>42</v>
      </c>
      <c r="D5030" t="s">
        <v>777</v>
      </c>
      <c r="E5030" s="103">
        <v>1.3932643085838998</v>
      </c>
      <c r="F5030" s="103">
        <v>677609</v>
      </c>
      <c r="G5030" s="103">
        <v>5</v>
      </c>
      <c r="H5030" t="s">
        <v>1078</v>
      </c>
      <c r="I5030" s="103"/>
    </row>
    <row r="5031" spans="1:9" x14ac:dyDescent="0.35">
      <c r="A5031" t="s">
        <v>573</v>
      </c>
      <c r="B5031" t="s">
        <v>44</v>
      </c>
      <c r="C5031" t="s">
        <v>42</v>
      </c>
      <c r="D5031" t="s">
        <v>777</v>
      </c>
      <c r="E5031" s="103">
        <v>2.0277180497897756E-3</v>
      </c>
      <c r="F5031" s="103">
        <v>677609</v>
      </c>
      <c r="G5031" s="103">
        <v>5</v>
      </c>
      <c r="H5031" t="s">
        <v>54</v>
      </c>
      <c r="I5031" s="103"/>
    </row>
    <row r="5032" spans="1:9" x14ac:dyDescent="0.35">
      <c r="A5032" t="s">
        <v>574</v>
      </c>
      <c r="B5032" t="s">
        <v>45</v>
      </c>
      <c r="C5032" t="s">
        <v>42</v>
      </c>
      <c r="D5032" t="s">
        <v>777</v>
      </c>
      <c r="E5032" s="103">
        <v>4.8632287551879997E-5</v>
      </c>
      <c r="F5032" s="103">
        <v>677609</v>
      </c>
      <c r="G5032" s="103">
        <v>5</v>
      </c>
      <c r="H5032" t="s">
        <v>54</v>
      </c>
      <c r="I5032" s="103"/>
    </row>
    <row r="5033" spans="1:9" x14ac:dyDescent="0.35">
      <c r="A5033" t="s">
        <v>575</v>
      </c>
      <c r="B5033" t="s">
        <v>46</v>
      </c>
      <c r="C5033" t="s">
        <v>42</v>
      </c>
      <c r="D5033" t="s">
        <v>777</v>
      </c>
      <c r="E5033" s="103">
        <v>1.1663846432238944E-6</v>
      </c>
      <c r="F5033" s="103">
        <v>677609</v>
      </c>
      <c r="G5033" s="103">
        <v>5</v>
      </c>
      <c r="H5033" t="s">
        <v>54</v>
      </c>
      <c r="I5033" s="103"/>
    </row>
    <row r="5034" spans="1:9" x14ac:dyDescent="0.35">
      <c r="A5034" t="s">
        <v>1385</v>
      </c>
      <c r="B5034" t="s">
        <v>51</v>
      </c>
      <c r="C5034" t="s">
        <v>42</v>
      </c>
      <c r="D5034" t="s">
        <v>776</v>
      </c>
      <c r="E5034" s="103">
        <v>3.3390111751949711</v>
      </c>
      <c r="F5034" s="103">
        <v>677609</v>
      </c>
      <c r="G5034" s="103">
        <v>5</v>
      </c>
      <c r="H5034" t="s">
        <v>1078</v>
      </c>
      <c r="I5034" s="103"/>
    </row>
    <row r="5035" spans="1:9" x14ac:dyDescent="0.35">
      <c r="A5035" t="s">
        <v>577</v>
      </c>
      <c r="B5035" t="s">
        <v>44</v>
      </c>
      <c r="C5035" t="s">
        <v>42</v>
      </c>
      <c r="D5035" t="s">
        <v>776</v>
      </c>
      <c r="E5035" s="103">
        <v>0</v>
      </c>
      <c r="F5035" s="103">
        <v>677609</v>
      </c>
      <c r="G5035" s="103">
        <v>5</v>
      </c>
      <c r="H5035" t="s">
        <v>54</v>
      </c>
      <c r="I5035" s="103"/>
    </row>
    <row r="5036" spans="1:9" x14ac:dyDescent="0.35">
      <c r="A5036" t="s">
        <v>578</v>
      </c>
      <c r="B5036" t="s">
        <v>45</v>
      </c>
      <c r="C5036" t="s">
        <v>42</v>
      </c>
      <c r="D5036" t="s">
        <v>776</v>
      </c>
      <c r="E5036" s="103">
        <v>0</v>
      </c>
      <c r="F5036" s="103">
        <v>677609</v>
      </c>
      <c r="G5036" s="103">
        <v>5</v>
      </c>
      <c r="H5036" t="s">
        <v>54</v>
      </c>
      <c r="I5036" s="103"/>
    </row>
    <row r="5037" spans="1:9" x14ac:dyDescent="0.35">
      <c r="A5037" t="s">
        <v>579</v>
      </c>
      <c r="B5037" t="s">
        <v>46</v>
      </c>
      <c r="C5037" t="s">
        <v>42</v>
      </c>
      <c r="D5037" t="s">
        <v>776</v>
      </c>
      <c r="E5037" s="103">
        <v>0</v>
      </c>
      <c r="F5037" s="103">
        <v>677609</v>
      </c>
      <c r="G5037" s="103">
        <v>5</v>
      </c>
      <c r="H5037" t="s">
        <v>54</v>
      </c>
      <c r="I5037" s="103"/>
    </row>
    <row r="5038" spans="1:9" x14ac:dyDescent="0.35">
      <c r="A5038" t="s">
        <v>2313</v>
      </c>
      <c r="B5038" t="s">
        <v>49</v>
      </c>
      <c r="C5038" t="s">
        <v>1767</v>
      </c>
      <c r="D5038" t="s">
        <v>54</v>
      </c>
      <c r="E5038" s="103">
        <v>1</v>
      </c>
      <c r="F5038" s="103">
        <v>677609</v>
      </c>
      <c r="G5038" s="103">
        <v>5</v>
      </c>
      <c r="H5038" t="s">
        <v>54</v>
      </c>
      <c r="I5038" s="103"/>
    </row>
    <row r="5039" spans="1:9" x14ac:dyDescent="0.35">
      <c r="A5039" t="s">
        <v>2314</v>
      </c>
      <c r="B5039" t="s">
        <v>50</v>
      </c>
      <c r="C5039" t="s">
        <v>1767</v>
      </c>
      <c r="D5039" t="s">
        <v>54</v>
      </c>
      <c r="E5039" s="103">
        <v>762738.21158358175</v>
      </c>
      <c r="F5039" s="103">
        <v>677609</v>
      </c>
      <c r="G5039" s="103">
        <v>5</v>
      </c>
      <c r="H5039" t="s">
        <v>54</v>
      </c>
      <c r="I5039" s="103"/>
    </row>
    <row r="5040" spans="1:9" x14ac:dyDescent="0.35">
      <c r="A5040" t="s">
        <v>2315</v>
      </c>
      <c r="B5040" t="s">
        <v>51</v>
      </c>
      <c r="C5040" t="s">
        <v>1767</v>
      </c>
      <c r="D5040" t="s">
        <v>40</v>
      </c>
      <c r="E5040" s="103">
        <v>1.0068561802215279</v>
      </c>
      <c r="F5040" s="103">
        <v>677609</v>
      </c>
      <c r="G5040" s="103">
        <v>5</v>
      </c>
      <c r="H5040" t="s">
        <v>1078</v>
      </c>
      <c r="I5040" s="103"/>
    </row>
    <row r="5041" spans="1:9" x14ac:dyDescent="0.35">
      <c r="A5041" t="s">
        <v>6732</v>
      </c>
      <c r="B5041" t="s">
        <v>51</v>
      </c>
      <c r="C5041" t="s">
        <v>1767</v>
      </c>
      <c r="D5041" t="s">
        <v>5070</v>
      </c>
      <c r="E5041" s="103">
        <v>1.0217777211728807</v>
      </c>
      <c r="F5041" s="103">
        <v>677609</v>
      </c>
      <c r="G5041" s="103">
        <v>5</v>
      </c>
      <c r="H5041" t="s">
        <v>1078</v>
      </c>
      <c r="I5041" s="103"/>
    </row>
    <row r="5042" spans="1:9" x14ac:dyDescent="0.35">
      <c r="A5042" t="s">
        <v>6733</v>
      </c>
      <c r="B5042" t="s">
        <v>51</v>
      </c>
      <c r="C5042" t="s">
        <v>1767</v>
      </c>
      <c r="D5042" t="s">
        <v>5071</v>
      </c>
      <c r="E5042" s="103">
        <v>1.0068561802215279</v>
      </c>
      <c r="F5042" s="103">
        <v>677609</v>
      </c>
      <c r="G5042" s="103">
        <v>5</v>
      </c>
      <c r="H5042" t="s">
        <v>1078</v>
      </c>
      <c r="I5042" s="103"/>
    </row>
    <row r="5043" spans="1:9" x14ac:dyDescent="0.35">
      <c r="A5043" t="s">
        <v>6734</v>
      </c>
      <c r="B5043" t="s">
        <v>51</v>
      </c>
      <c r="C5043" t="s">
        <v>1767</v>
      </c>
      <c r="D5043" t="s">
        <v>5072</v>
      </c>
      <c r="E5043" s="103">
        <v>1.0214750480089392</v>
      </c>
      <c r="F5043" s="103">
        <v>677609</v>
      </c>
      <c r="G5043" s="103">
        <v>5</v>
      </c>
      <c r="H5043" t="s">
        <v>1078</v>
      </c>
      <c r="I5043" s="103"/>
    </row>
    <row r="5044" spans="1:9" x14ac:dyDescent="0.35">
      <c r="A5044" t="s">
        <v>2316</v>
      </c>
      <c r="B5044" t="s">
        <v>51</v>
      </c>
      <c r="C5044" t="s">
        <v>1767</v>
      </c>
      <c r="D5044" t="s">
        <v>42</v>
      </c>
      <c r="E5044" s="103">
        <v>1.0077454040031166</v>
      </c>
      <c r="F5044" s="103">
        <v>677609</v>
      </c>
      <c r="G5044" s="103">
        <v>5</v>
      </c>
      <c r="H5044" t="s">
        <v>1078</v>
      </c>
      <c r="I5044" s="103"/>
    </row>
    <row r="5045" spans="1:9" x14ac:dyDescent="0.35">
      <c r="A5045" t="s">
        <v>2317</v>
      </c>
      <c r="B5045" t="s">
        <v>51</v>
      </c>
      <c r="C5045" t="s">
        <v>1767</v>
      </c>
      <c r="D5045" t="s">
        <v>1767</v>
      </c>
      <c r="E5045" s="103">
        <v>1</v>
      </c>
      <c r="F5045" s="103">
        <v>677609</v>
      </c>
      <c r="G5045" s="103">
        <v>5</v>
      </c>
      <c r="H5045" t="s">
        <v>1078</v>
      </c>
      <c r="I5045" s="103"/>
    </row>
    <row r="5046" spans="1:9" x14ac:dyDescent="0.35">
      <c r="A5046" t="s">
        <v>2318</v>
      </c>
      <c r="B5046" t="s">
        <v>51</v>
      </c>
      <c r="C5046" t="s">
        <v>1767</v>
      </c>
      <c r="D5046" t="s">
        <v>1768</v>
      </c>
      <c r="E5046" s="103">
        <v>0.55016203135643116</v>
      </c>
      <c r="F5046" s="103">
        <v>677609</v>
      </c>
      <c r="G5046" s="103">
        <v>5</v>
      </c>
      <c r="H5046" t="s">
        <v>1078</v>
      </c>
      <c r="I5046" s="103"/>
    </row>
    <row r="5047" spans="1:9" x14ac:dyDescent="0.35">
      <c r="A5047" t="s">
        <v>2319</v>
      </c>
      <c r="B5047" t="s">
        <v>51</v>
      </c>
      <c r="C5047" t="s">
        <v>1767</v>
      </c>
      <c r="D5047" t="s">
        <v>340</v>
      </c>
      <c r="E5047" s="103">
        <v>0.99233530382893431</v>
      </c>
      <c r="F5047" s="103">
        <v>677609</v>
      </c>
      <c r="G5047" s="103">
        <v>5</v>
      </c>
      <c r="H5047" t="s">
        <v>1078</v>
      </c>
      <c r="I5047" s="103"/>
    </row>
    <row r="5048" spans="1:9" x14ac:dyDescent="0.35">
      <c r="A5048" t="s">
        <v>2320</v>
      </c>
      <c r="B5048" t="s">
        <v>51</v>
      </c>
      <c r="C5048" t="s">
        <v>1767</v>
      </c>
      <c r="D5048" t="s">
        <v>777</v>
      </c>
      <c r="E5048" s="103">
        <v>1.402916160967318</v>
      </c>
      <c r="F5048" s="103">
        <v>677609</v>
      </c>
      <c r="G5048" s="103">
        <v>5</v>
      </c>
      <c r="H5048" t="s">
        <v>1078</v>
      </c>
      <c r="I5048" s="103"/>
    </row>
    <row r="5049" spans="1:9" x14ac:dyDescent="0.35">
      <c r="A5049" t="s">
        <v>2321</v>
      </c>
      <c r="B5049" t="s">
        <v>44</v>
      </c>
      <c r="C5049" t="s">
        <v>1767</v>
      </c>
      <c r="D5049" t="s">
        <v>777</v>
      </c>
      <c r="E5049" s="103">
        <v>2.0277180497897756E-3</v>
      </c>
      <c r="F5049" s="103">
        <v>677609</v>
      </c>
      <c r="G5049" s="103">
        <v>5</v>
      </c>
      <c r="H5049" t="s">
        <v>54</v>
      </c>
      <c r="I5049" s="103"/>
    </row>
    <row r="5050" spans="1:9" x14ac:dyDescent="0.35">
      <c r="A5050" t="s">
        <v>2322</v>
      </c>
      <c r="B5050" t="s">
        <v>45</v>
      </c>
      <c r="C5050" t="s">
        <v>1767</v>
      </c>
      <c r="D5050" t="s">
        <v>777</v>
      </c>
      <c r="E5050" s="103">
        <v>3.7912544862325355E-5</v>
      </c>
      <c r="F5050" s="103">
        <v>677609</v>
      </c>
      <c r="G5050" s="103">
        <v>5</v>
      </c>
      <c r="H5050" t="s">
        <v>54</v>
      </c>
      <c r="I5050" s="103"/>
    </row>
    <row r="5051" spans="1:9" x14ac:dyDescent="0.35">
      <c r="A5051" t="s">
        <v>2323</v>
      </c>
      <c r="B5051" t="s">
        <v>46</v>
      </c>
      <c r="C5051" t="s">
        <v>1767</v>
      </c>
      <c r="D5051" t="s">
        <v>777</v>
      </c>
      <c r="E5051" s="103">
        <v>7.0885644250987304E-7</v>
      </c>
      <c r="F5051" s="103">
        <v>677609</v>
      </c>
      <c r="G5051" s="103">
        <v>5</v>
      </c>
      <c r="H5051" t="s">
        <v>54</v>
      </c>
      <c r="I5051" s="103"/>
    </row>
    <row r="5052" spans="1:9" x14ac:dyDescent="0.35">
      <c r="A5052" t="s">
        <v>2324</v>
      </c>
      <c r="B5052" t="s">
        <v>51</v>
      </c>
      <c r="C5052" t="s">
        <v>1767</v>
      </c>
      <c r="D5052" t="s">
        <v>776</v>
      </c>
      <c r="E5052" s="103">
        <v>3.3642265223446479</v>
      </c>
      <c r="F5052" s="103">
        <v>677609</v>
      </c>
      <c r="G5052" s="103">
        <v>5</v>
      </c>
      <c r="H5052" t="s">
        <v>1078</v>
      </c>
      <c r="I5052" s="103"/>
    </row>
    <row r="5053" spans="1:9" x14ac:dyDescent="0.35">
      <c r="A5053" t="s">
        <v>2325</v>
      </c>
      <c r="B5053" t="s">
        <v>44</v>
      </c>
      <c r="C5053" t="s">
        <v>1767</v>
      </c>
      <c r="D5053" t="s">
        <v>776</v>
      </c>
      <c r="E5053" s="103">
        <v>0</v>
      </c>
      <c r="F5053" s="103">
        <v>677609</v>
      </c>
      <c r="G5053" s="103">
        <v>5</v>
      </c>
      <c r="H5053" t="s">
        <v>54</v>
      </c>
      <c r="I5053" s="103"/>
    </row>
    <row r="5054" spans="1:9" x14ac:dyDescent="0.35">
      <c r="A5054" t="s">
        <v>2326</v>
      </c>
      <c r="B5054" t="s">
        <v>45</v>
      </c>
      <c r="C5054" t="s">
        <v>1767</v>
      </c>
      <c r="D5054" t="s">
        <v>776</v>
      </c>
      <c r="E5054" s="103">
        <v>0</v>
      </c>
      <c r="F5054" s="103">
        <v>677609</v>
      </c>
      <c r="G5054" s="103">
        <v>5</v>
      </c>
      <c r="H5054" t="s">
        <v>54</v>
      </c>
      <c r="I5054" s="103"/>
    </row>
    <row r="5055" spans="1:9" x14ac:dyDescent="0.35">
      <c r="A5055" t="s">
        <v>2327</v>
      </c>
      <c r="B5055" t="s">
        <v>46</v>
      </c>
      <c r="C5055" t="s">
        <v>1767</v>
      </c>
      <c r="D5055" t="s">
        <v>776</v>
      </c>
      <c r="E5055" s="103">
        <v>0</v>
      </c>
      <c r="F5055" s="103">
        <v>677609</v>
      </c>
      <c r="G5055" s="103">
        <v>5</v>
      </c>
      <c r="H5055" t="s">
        <v>54</v>
      </c>
      <c r="I5055" s="103"/>
    </row>
    <row r="5056" spans="1:9" x14ac:dyDescent="0.35">
      <c r="A5056" t="s">
        <v>2328</v>
      </c>
      <c r="B5056" t="s">
        <v>49</v>
      </c>
      <c r="C5056" t="s">
        <v>1768</v>
      </c>
      <c r="D5056" t="s">
        <v>54</v>
      </c>
      <c r="E5056" s="103">
        <v>1</v>
      </c>
      <c r="F5056" s="103">
        <v>677609</v>
      </c>
      <c r="G5056" s="103">
        <v>5</v>
      </c>
      <c r="H5056" t="s">
        <v>54</v>
      </c>
      <c r="I5056" s="103"/>
    </row>
    <row r="5057" spans="1:9" x14ac:dyDescent="0.35">
      <c r="A5057" t="s">
        <v>2329</v>
      </c>
      <c r="B5057" t="s">
        <v>50</v>
      </c>
      <c r="C5057" t="s">
        <v>1768</v>
      </c>
      <c r="D5057" t="s">
        <v>54</v>
      </c>
      <c r="E5057" s="103">
        <v>1540666.5293758074</v>
      </c>
      <c r="F5057" s="103">
        <v>677609</v>
      </c>
      <c r="G5057" s="103">
        <v>5</v>
      </c>
      <c r="H5057" t="s">
        <v>54</v>
      </c>
      <c r="I5057" s="103"/>
    </row>
    <row r="5058" spans="1:9" x14ac:dyDescent="0.35">
      <c r="A5058" t="s">
        <v>2330</v>
      </c>
      <c r="B5058" t="s">
        <v>51</v>
      </c>
      <c r="C5058" t="s">
        <v>1768</v>
      </c>
      <c r="D5058" t="s">
        <v>40</v>
      </c>
      <c r="E5058" s="103">
        <v>2.033865833772226</v>
      </c>
      <c r="F5058" s="103">
        <v>677609</v>
      </c>
      <c r="G5058" s="103">
        <v>5</v>
      </c>
      <c r="H5058" t="s">
        <v>1078</v>
      </c>
      <c r="I5058" s="103"/>
    </row>
    <row r="5059" spans="1:9" x14ac:dyDescent="0.35">
      <c r="A5059" t="s">
        <v>6735</v>
      </c>
      <c r="B5059" t="s">
        <v>51</v>
      </c>
      <c r="C5059" t="s">
        <v>1768</v>
      </c>
      <c r="D5059" t="s">
        <v>5070</v>
      </c>
      <c r="E5059" s="103">
        <v>2.0691300445566196</v>
      </c>
      <c r="F5059" s="103">
        <v>677609</v>
      </c>
      <c r="G5059" s="103">
        <v>5</v>
      </c>
      <c r="H5059" t="s">
        <v>1078</v>
      </c>
      <c r="I5059" s="103"/>
    </row>
    <row r="5060" spans="1:9" x14ac:dyDescent="0.35">
      <c r="A5060" t="s">
        <v>6736</v>
      </c>
      <c r="B5060" t="s">
        <v>51</v>
      </c>
      <c r="C5060" t="s">
        <v>1768</v>
      </c>
      <c r="D5060" t="s">
        <v>5071</v>
      </c>
      <c r="E5060" s="103">
        <v>2.033865833772226</v>
      </c>
      <c r="F5060" s="103">
        <v>677609</v>
      </c>
      <c r="G5060" s="103">
        <v>5</v>
      </c>
      <c r="H5060" t="s">
        <v>1078</v>
      </c>
      <c r="I5060" s="103"/>
    </row>
    <row r="5061" spans="1:9" x14ac:dyDescent="0.35">
      <c r="A5061" t="s">
        <v>6737</v>
      </c>
      <c r="B5061" t="s">
        <v>51</v>
      </c>
      <c r="C5061" t="s">
        <v>1768</v>
      </c>
      <c r="D5061" t="s">
        <v>5072</v>
      </c>
      <c r="E5061" s="103">
        <v>2.0684786861632638</v>
      </c>
      <c r="F5061" s="103">
        <v>677609</v>
      </c>
      <c r="G5061" s="103">
        <v>5</v>
      </c>
      <c r="H5061" t="s">
        <v>1078</v>
      </c>
      <c r="I5061" s="103"/>
    </row>
    <row r="5062" spans="1:9" x14ac:dyDescent="0.35">
      <c r="A5062" t="s">
        <v>2331</v>
      </c>
      <c r="B5062" t="s">
        <v>51</v>
      </c>
      <c r="C5062" t="s">
        <v>1768</v>
      </c>
      <c r="D5062" t="s">
        <v>42</v>
      </c>
      <c r="E5062" s="103">
        <v>2.0338283019688941</v>
      </c>
      <c r="F5062" s="103">
        <v>677609</v>
      </c>
      <c r="G5062" s="103">
        <v>5</v>
      </c>
      <c r="H5062" t="s">
        <v>1078</v>
      </c>
      <c r="I5062" s="103"/>
    </row>
    <row r="5063" spans="1:9" x14ac:dyDescent="0.35">
      <c r="A5063" t="s">
        <v>2332</v>
      </c>
      <c r="B5063" t="s">
        <v>51</v>
      </c>
      <c r="C5063" t="s">
        <v>1768</v>
      </c>
      <c r="D5063" t="s">
        <v>1767</v>
      </c>
      <c r="E5063" s="103">
        <v>2.014365745436788</v>
      </c>
      <c r="F5063" s="103">
        <v>677609</v>
      </c>
      <c r="G5063" s="103">
        <v>5</v>
      </c>
      <c r="H5063" t="s">
        <v>1078</v>
      </c>
      <c r="I5063" s="103"/>
    </row>
    <row r="5064" spans="1:9" x14ac:dyDescent="0.35">
      <c r="A5064" t="s">
        <v>2333</v>
      </c>
      <c r="B5064" t="s">
        <v>51</v>
      </c>
      <c r="C5064" t="s">
        <v>1768</v>
      </c>
      <c r="D5064" t="s">
        <v>1768</v>
      </c>
      <c r="E5064" s="103">
        <v>1</v>
      </c>
      <c r="F5064" s="103">
        <v>677609</v>
      </c>
      <c r="G5064" s="103">
        <v>5</v>
      </c>
      <c r="H5064" t="s">
        <v>1078</v>
      </c>
      <c r="I5064" s="103"/>
    </row>
    <row r="5065" spans="1:9" x14ac:dyDescent="0.35">
      <c r="A5065" t="s">
        <v>2334</v>
      </c>
      <c r="B5065" t="s">
        <v>51</v>
      </c>
      <c r="C5065" t="s">
        <v>1768</v>
      </c>
      <c r="D5065" t="s">
        <v>340</v>
      </c>
      <c r="E5065" s="103">
        <v>2.0131144158540768</v>
      </c>
      <c r="F5065" s="103">
        <v>677609</v>
      </c>
      <c r="G5065" s="103">
        <v>5</v>
      </c>
      <c r="H5065" t="s">
        <v>1078</v>
      </c>
      <c r="I5065" s="103"/>
    </row>
    <row r="5066" spans="1:9" x14ac:dyDescent="0.35">
      <c r="A5066" t="s">
        <v>2335</v>
      </c>
      <c r="B5066" t="s">
        <v>51</v>
      </c>
      <c r="C5066" t="s">
        <v>1768</v>
      </c>
      <c r="D5066" t="s">
        <v>777</v>
      </c>
      <c r="E5066" s="103">
        <v>2.8160790772944506</v>
      </c>
      <c r="F5066" s="103">
        <v>677609</v>
      </c>
      <c r="G5066" s="103">
        <v>5</v>
      </c>
      <c r="H5066" t="s">
        <v>1078</v>
      </c>
      <c r="I5066" s="103"/>
    </row>
    <row r="5067" spans="1:9" x14ac:dyDescent="0.35">
      <c r="A5067" t="s">
        <v>2336</v>
      </c>
      <c r="B5067" t="s">
        <v>44</v>
      </c>
      <c r="C5067" t="s">
        <v>1768</v>
      </c>
      <c r="D5067" t="s">
        <v>777</v>
      </c>
      <c r="E5067" s="103">
        <v>0</v>
      </c>
      <c r="F5067" s="103">
        <v>677609</v>
      </c>
      <c r="G5067" s="103">
        <v>5</v>
      </c>
      <c r="H5067" t="s">
        <v>54</v>
      </c>
      <c r="I5067" s="103"/>
    </row>
    <row r="5068" spans="1:9" x14ac:dyDescent="0.35">
      <c r="A5068" t="s">
        <v>2337</v>
      </c>
      <c r="B5068" t="s">
        <v>45</v>
      </c>
      <c r="C5068" t="s">
        <v>1768</v>
      </c>
      <c r="D5068" t="s">
        <v>777</v>
      </c>
      <c r="E5068" s="103">
        <v>0</v>
      </c>
      <c r="F5068" s="103">
        <v>677609</v>
      </c>
      <c r="G5068" s="103">
        <v>5</v>
      </c>
      <c r="H5068" t="s">
        <v>54</v>
      </c>
      <c r="I5068" s="103"/>
    </row>
    <row r="5069" spans="1:9" x14ac:dyDescent="0.35">
      <c r="A5069" t="s">
        <v>2338</v>
      </c>
      <c r="B5069" t="s">
        <v>46</v>
      </c>
      <c r="C5069" t="s">
        <v>1768</v>
      </c>
      <c r="D5069" t="s">
        <v>777</v>
      </c>
      <c r="E5069" s="103">
        <v>0</v>
      </c>
      <c r="F5069" s="103">
        <v>677609</v>
      </c>
      <c r="G5069" s="103">
        <v>5</v>
      </c>
      <c r="H5069" t="s">
        <v>54</v>
      </c>
      <c r="I5069" s="103"/>
    </row>
    <row r="5070" spans="1:9" x14ac:dyDescent="0.35">
      <c r="A5070" t="s">
        <v>2339</v>
      </c>
      <c r="B5070" t="s">
        <v>51</v>
      </c>
      <c r="C5070" t="s">
        <v>1768</v>
      </c>
      <c r="D5070" t="s">
        <v>776</v>
      </c>
      <c r="E5070" s="103">
        <v>6.7844881894945752</v>
      </c>
      <c r="F5070" s="103">
        <v>677609</v>
      </c>
      <c r="G5070" s="103">
        <v>5</v>
      </c>
      <c r="H5070" t="s">
        <v>1078</v>
      </c>
      <c r="I5070" s="103"/>
    </row>
    <row r="5071" spans="1:9" x14ac:dyDescent="0.35">
      <c r="A5071" t="s">
        <v>2340</v>
      </c>
      <c r="B5071" t="s">
        <v>44</v>
      </c>
      <c r="C5071" t="s">
        <v>1768</v>
      </c>
      <c r="D5071" t="s">
        <v>776</v>
      </c>
      <c r="E5071" s="103">
        <v>0</v>
      </c>
      <c r="F5071" s="103">
        <v>677609</v>
      </c>
      <c r="G5071" s="103">
        <v>5</v>
      </c>
      <c r="H5071" t="s">
        <v>54</v>
      </c>
      <c r="I5071" s="103"/>
    </row>
    <row r="5072" spans="1:9" x14ac:dyDescent="0.35">
      <c r="A5072" t="s">
        <v>2341</v>
      </c>
      <c r="B5072" t="s">
        <v>45</v>
      </c>
      <c r="C5072" t="s">
        <v>1768</v>
      </c>
      <c r="D5072" t="s">
        <v>776</v>
      </c>
      <c r="E5072" s="103">
        <v>0</v>
      </c>
      <c r="F5072" s="103">
        <v>677609</v>
      </c>
      <c r="G5072" s="103">
        <v>5</v>
      </c>
      <c r="H5072" t="s">
        <v>54</v>
      </c>
      <c r="I5072" s="103"/>
    </row>
    <row r="5073" spans="1:9" x14ac:dyDescent="0.35">
      <c r="A5073" t="s">
        <v>2342</v>
      </c>
      <c r="B5073" t="s">
        <v>46</v>
      </c>
      <c r="C5073" t="s">
        <v>1768</v>
      </c>
      <c r="D5073" t="s">
        <v>776</v>
      </c>
      <c r="E5073" s="103">
        <v>0</v>
      </c>
      <c r="F5073" s="103">
        <v>677609</v>
      </c>
      <c r="G5073" s="103">
        <v>5</v>
      </c>
      <c r="H5073" t="s">
        <v>54</v>
      </c>
      <c r="I5073" s="103"/>
    </row>
    <row r="5074" spans="1:9" x14ac:dyDescent="0.35">
      <c r="A5074" t="s">
        <v>8912</v>
      </c>
      <c r="B5074" t="s">
        <v>51</v>
      </c>
      <c r="C5074" t="s">
        <v>58</v>
      </c>
      <c r="D5074" t="s">
        <v>40</v>
      </c>
      <c r="E5074" s="103">
        <v>20</v>
      </c>
      <c r="F5074" s="103">
        <v>677609</v>
      </c>
      <c r="G5074" s="103">
        <v>5</v>
      </c>
      <c r="H5074" t="s">
        <v>1078</v>
      </c>
      <c r="I5074" s="103"/>
    </row>
    <row r="5075" spans="1:9" x14ac:dyDescent="0.35">
      <c r="A5075" t="s">
        <v>8913</v>
      </c>
      <c r="B5075" t="s">
        <v>51</v>
      </c>
      <c r="C5075" t="s">
        <v>58</v>
      </c>
      <c r="D5075" t="s">
        <v>5070</v>
      </c>
      <c r="E5075" s="103">
        <v>20</v>
      </c>
      <c r="F5075" s="103">
        <v>677609</v>
      </c>
      <c r="G5075" s="103">
        <v>5</v>
      </c>
      <c r="H5075" t="s">
        <v>1078</v>
      </c>
      <c r="I5075" s="103"/>
    </row>
    <row r="5076" spans="1:9" x14ac:dyDescent="0.35">
      <c r="A5076" t="s">
        <v>8914</v>
      </c>
      <c r="B5076" t="s">
        <v>51</v>
      </c>
      <c r="C5076" t="s">
        <v>58</v>
      </c>
      <c r="D5076" t="s">
        <v>5071</v>
      </c>
      <c r="E5076" s="103">
        <v>20</v>
      </c>
      <c r="F5076" s="103">
        <v>677609</v>
      </c>
      <c r="G5076" s="103">
        <v>5</v>
      </c>
      <c r="H5076" t="s">
        <v>1078</v>
      </c>
      <c r="I5076" s="103"/>
    </row>
    <row r="5077" spans="1:9" x14ac:dyDescent="0.35">
      <c r="A5077" t="s">
        <v>8915</v>
      </c>
      <c r="B5077" t="s">
        <v>51</v>
      </c>
      <c r="C5077" t="s">
        <v>58</v>
      </c>
      <c r="D5077" t="s">
        <v>5072</v>
      </c>
      <c r="E5077" s="103">
        <v>20</v>
      </c>
      <c r="F5077" s="103">
        <v>677609</v>
      </c>
      <c r="G5077" s="103">
        <v>5</v>
      </c>
      <c r="H5077" t="s">
        <v>1078</v>
      </c>
      <c r="I5077" s="103"/>
    </row>
    <row r="5078" spans="1:9" x14ac:dyDescent="0.35">
      <c r="A5078" t="s">
        <v>8916</v>
      </c>
      <c r="B5078" t="s">
        <v>51</v>
      </c>
      <c r="C5078" t="s">
        <v>58</v>
      </c>
      <c r="D5078" t="s">
        <v>42</v>
      </c>
      <c r="E5078" s="103">
        <v>20</v>
      </c>
      <c r="F5078" s="103">
        <v>677609</v>
      </c>
      <c r="G5078" s="103">
        <v>5</v>
      </c>
      <c r="H5078" t="s">
        <v>1078</v>
      </c>
      <c r="I5078" s="103"/>
    </row>
    <row r="5079" spans="1:9" x14ac:dyDescent="0.35">
      <c r="A5079" t="s">
        <v>8917</v>
      </c>
      <c r="B5079" t="s">
        <v>51</v>
      </c>
      <c r="C5079" t="s">
        <v>58</v>
      </c>
      <c r="D5079" t="s">
        <v>1767</v>
      </c>
      <c r="E5079" s="103">
        <v>20</v>
      </c>
      <c r="F5079" s="103">
        <v>677609</v>
      </c>
      <c r="G5079" s="103">
        <v>5</v>
      </c>
      <c r="H5079" t="s">
        <v>1078</v>
      </c>
      <c r="I5079" s="103"/>
    </row>
    <row r="5080" spans="1:9" x14ac:dyDescent="0.35">
      <c r="A5080" t="s">
        <v>8918</v>
      </c>
      <c r="B5080" t="s">
        <v>51</v>
      </c>
      <c r="C5080" t="s">
        <v>58</v>
      </c>
      <c r="D5080" t="s">
        <v>1768</v>
      </c>
      <c r="E5080" s="103">
        <v>20</v>
      </c>
      <c r="F5080" s="103">
        <v>677609</v>
      </c>
      <c r="G5080" s="103">
        <v>5</v>
      </c>
      <c r="H5080" t="s">
        <v>1078</v>
      </c>
      <c r="I5080" s="103"/>
    </row>
    <row r="5081" spans="1:9" x14ac:dyDescent="0.35">
      <c r="A5081" t="s">
        <v>8919</v>
      </c>
      <c r="B5081" t="s">
        <v>51</v>
      </c>
      <c r="C5081" t="s">
        <v>58</v>
      </c>
      <c r="D5081" t="s">
        <v>340</v>
      </c>
      <c r="E5081" s="103">
        <v>0.95744680851063835</v>
      </c>
      <c r="F5081" s="103">
        <v>677609</v>
      </c>
      <c r="G5081" s="103">
        <v>5</v>
      </c>
      <c r="H5081" t="s">
        <v>1078</v>
      </c>
      <c r="I5081" s="103"/>
    </row>
    <row r="5082" spans="1:9" x14ac:dyDescent="0.35">
      <c r="A5082" t="s">
        <v>8920</v>
      </c>
      <c r="B5082" t="s">
        <v>51</v>
      </c>
      <c r="C5082" t="s">
        <v>58</v>
      </c>
      <c r="D5082" t="s">
        <v>777</v>
      </c>
      <c r="E5082" s="103">
        <v>23.789717925314559</v>
      </c>
      <c r="F5082" s="103">
        <v>677609</v>
      </c>
      <c r="G5082" s="103">
        <v>5</v>
      </c>
      <c r="H5082" t="s">
        <v>1078</v>
      </c>
      <c r="I5082" s="103"/>
    </row>
    <row r="5083" spans="1:9" x14ac:dyDescent="0.35">
      <c r="A5083" t="s">
        <v>8921</v>
      </c>
      <c r="B5083" t="s">
        <v>51</v>
      </c>
      <c r="C5083" t="s">
        <v>58</v>
      </c>
      <c r="D5083" t="s">
        <v>776</v>
      </c>
      <c r="E5083" s="103">
        <v>63.805953334718453</v>
      </c>
      <c r="F5083" s="103">
        <v>677609</v>
      </c>
      <c r="G5083" s="103">
        <v>5</v>
      </c>
      <c r="H5083" t="s">
        <v>1078</v>
      </c>
      <c r="I5083" s="103"/>
    </row>
    <row r="5084" spans="1:9" x14ac:dyDescent="0.35">
      <c r="A5084" t="s">
        <v>370</v>
      </c>
      <c r="B5084" t="s">
        <v>47</v>
      </c>
      <c r="C5084" t="s">
        <v>353</v>
      </c>
      <c r="D5084" t="s">
        <v>54</v>
      </c>
      <c r="E5084" s="103">
        <v>159230</v>
      </c>
      <c r="F5084" s="103">
        <v>677609</v>
      </c>
      <c r="G5084" s="103">
        <v>5</v>
      </c>
      <c r="H5084" t="s">
        <v>54</v>
      </c>
      <c r="I5084" s="103"/>
    </row>
    <row r="5085" spans="1:9" x14ac:dyDescent="0.35">
      <c r="A5085" t="s">
        <v>371</v>
      </c>
      <c r="B5085" t="s">
        <v>48</v>
      </c>
      <c r="C5085" t="s">
        <v>353</v>
      </c>
      <c r="D5085" t="s">
        <v>54</v>
      </c>
      <c r="E5085" s="103">
        <v>7381377419.6375647</v>
      </c>
      <c r="F5085" s="103">
        <v>677609</v>
      </c>
      <c r="G5085" s="103">
        <v>5</v>
      </c>
      <c r="H5085" t="s">
        <v>54</v>
      </c>
      <c r="I5085" s="103"/>
    </row>
    <row r="5086" spans="1:9" x14ac:dyDescent="0.35">
      <c r="A5086" t="s">
        <v>372</v>
      </c>
      <c r="B5086" t="s">
        <v>49</v>
      </c>
      <c r="C5086" t="s">
        <v>353</v>
      </c>
      <c r="D5086" t="s">
        <v>54</v>
      </c>
      <c r="E5086" s="103">
        <v>0.23498802406697669</v>
      </c>
      <c r="F5086" s="103">
        <v>677609</v>
      </c>
      <c r="G5086" s="103">
        <v>5</v>
      </c>
      <c r="H5086" t="s">
        <v>54</v>
      </c>
      <c r="I5086" s="103"/>
    </row>
    <row r="5087" spans="1:9" x14ac:dyDescent="0.35">
      <c r="A5087" t="s">
        <v>373</v>
      </c>
      <c r="B5087" t="s">
        <v>50</v>
      </c>
      <c r="C5087" t="s">
        <v>353</v>
      </c>
      <c r="D5087" t="s">
        <v>54</v>
      </c>
      <c r="E5087" s="103">
        <v>10893.269451317154</v>
      </c>
      <c r="F5087" s="103">
        <v>677609</v>
      </c>
      <c r="G5087" s="103">
        <v>5</v>
      </c>
      <c r="H5087" t="s">
        <v>54</v>
      </c>
      <c r="I5087" s="103"/>
    </row>
    <row r="5088" spans="1:9" x14ac:dyDescent="0.35">
      <c r="A5088" t="s">
        <v>408</v>
      </c>
      <c r="B5088" t="s">
        <v>49</v>
      </c>
      <c r="C5088" t="s">
        <v>340</v>
      </c>
      <c r="D5088" t="s">
        <v>54</v>
      </c>
      <c r="E5088" s="103">
        <v>1</v>
      </c>
      <c r="F5088" s="103">
        <v>677609</v>
      </c>
      <c r="G5088" s="103">
        <v>5</v>
      </c>
      <c r="H5088" t="s">
        <v>54</v>
      </c>
      <c r="I5088" s="103"/>
    </row>
    <row r="5089" spans="1:9" x14ac:dyDescent="0.35">
      <c r="A5089" t="s">
        <v>409</v>
      </c>
      <c r="B5089" t="s">
        <v>50</v>
      </c>
      <c r="C5089" t="s">
        <v>340</v>
      </c>
      <c r="D5089" t="s">
        <v>54</v>
      </c>
      <c r="E5089" s="103">
        <v>777956.43003098748</v>
      </c>
      <c r="F5089" s="103">
        <v>677609</v>
      </c>
      <c r="G5089" s="103">
        <v>5</v>
      </c>
      <c r="H5089" t="s">
        <v>54</v>
      </c>
      <c r="I5089" s="103"/>
    </row>
    <row r="5090" spans="1:9" x14ac:dyDescent="0.35">
      <c r="A5090" t="s">
        <v>1386</v>
      </c>
      <c r="B5090" t="s">
        <v>51</v>
      </c>
      <c r="C5090" t="s">
        <v>340</v>
      </c>
      <c r="D5090" t="s">
        <v>40</v>
      </c>
      <c r="E5090" s="103">
        <v>1.0273022886478935</v>
      </c>
      <c r="F5090" s="103">
        <v>677609</v>
      </c>
      <c r="G5090" s="103">
        <v>5</v>
      </c>
      <c r="H5090" t="s">
        <v>1078</v>
      </c>
      <c r="I5090" s="103"/>
    </row>
    <row r="5091" spans="1:9" x14ac:dyDescent="0.35">
      <c r="A5091" t="s">
        <v>6738</v>
      </c>
      <c r="B5091" t="s">
        <v>51</v>
      </c>
      <c r="C5091" t="s">
        <v>340</v>
      </c>
      <c r="D5091" t="s">
        <v>5070</v>
      </c>
      <c r="E5091" s="103">
        <v>1.0422685824322824</v>
      </c>
      <c r="F5091" s="103">
        <v>677609</v>
      </c>
      <c r="G5091" s="103">
        <v>5</v>
      </c>
      <c r="H5091" t="s">
        <v>1078</v>
      </c>
      <c r="I5091" s="103"/>
    </row>
    <row r="5092" spans="1:9" x14ac:dyDescent="0.35">
      <c r="A5092" t="s">
        <v>6739</v>
      </c>
      <c r="B5092" t="s">
        <v>51</v>
      </c>
      <c r="C5092" t="s">
        <v>340</v>
      </c>
      <c r="D5092" t="s">
        <v>5071</v>
      </c>
      <c r="E5092" s="103">
        <v>1.0273022886478935</v>
      </c>
      <c r="F5092" s="103">
        <v>677609</v>
      </c>
      <c r="G5092" s="103">
        <v>5</v>
      </c>
      <c r="H5092" t="s">
        <v>1078</v>
      </c>
      <c r="I5092" s="103"/>
    </row>
    <row r="5093" spans="1:9" x14ac:dyDescent="0.35">
      <c r="A5093" t="s">
        <v>6740</v>
      </c>
      <c r="B5093" t="s">
        <v>51</v>
      </c>
      <c r="C5093" t="s">
        <v>340</v>
      </c>
      <c r="D5093" t="s">
        <v>5072</v>
      </c>
      <c r="E5093" s="103">
        <v>1.0419629965296753</v>
      </c>
      <c r="F5093" s="103">
        <v>677609</v>
      </c>
      <c r="G5093" s="103">
        <v>5</v>
      </c>
      <c r="H5093" t="s">
        <v>1078</v>
      </c>
      <c r="I5093" s="103"/>
    </row>
    <row r="5094" spans="1:9" x14ac:dyDescent="0.35">
      <c r="A5094" t="s">
        <v>1387</v>
      </c>
      <c r="B5094" t="s">
        <v>51</v>
      </c>
      <c r="C5094" t="s">
        <v>340</v>
      </c>
      <c r="D5094" t="s">
        <v>42</v>
      </c>
      <c r="E5094" s="103">
        <v>1.028506526242235</v>
      </c>
      <c r="F5094" s="103">
        <v>677609</v>
      </c>
      <c r="G5094" s="103">
        <v>5</v>
      </c>
      <c r="H5094" t="s">
        <v>1078</v>
      </c>
      <c r="I5094" s="103"/>
    </row>
    <row r="5095" spans="1:9" x14ac:dyDescent="0.35">
      <c r="A5095" t="s">
        <v>2343</v>
      </c>
      <c r="B5095" t="s">
        <v>51</v>
      </c>
      <c r="C5095" t="s">
        <v>340</v>
      </c>
      <c r="D5095" t="s">
        <v>1767</v>
      </c>
      <c r="E5095" s="103">
        <v>1.0210111677753395</v>
      </c>
      <c r="F5095" s="103">
        <v>677609</v>
      </c>
      <c r="G5095" s="103">
        <v>5</v>
      </c>
      <c r="H5095" t="s">
        <v>1078</v>
      </c>
      <c r="I5095" s="103"/>
    </row>
    <row r="5096" spans="1:9" x14ac:dyDescent="0.35">
      <c r="A5096" t="s">
        <v>2344</v>
      </c>
      <c r="B5096" t="s">
        <v>51</v>
      </c>
      <c r="C5096" t="s">
        <v>340</v>
      </c>
      <c r="D5096" t="s">
        <v>1768</v>
      </c>
      <c r="E5096" s="103">
        <v>0.56864206010069362</v>
      </c>
      <c r="F5096" s="103">
        <v>677609</v>
      </c>
      <c r="G5096" s="103">
        <v>5</v>
      </c>
      <c r="H5096" t="s">
        <v>1078</v>
      </c>
      <c r="I5096" s="103"/>
    </row>
    <row r="5097" spans="1:9" x14ac:dyDescent="0.35">
      <c r="A5097" t="s">
        <v>1388</v>
      </c>
      <c r="B5097" t="s">
        <v>51</v>
      </c>
      <c r="C5097" t="s">
        <v>340</v>
      </c>
      <c r="D5097" t="s">
        <v>340</v>
      </c>
      <c r="E5097" s="103">
        <v>1</v>
      </c>
      <c r="F5097" s="103">
        <v>677609</v>
      </c>
      <c r="G5097" s="103">
        <v>5</v>
      </c>
      <c r="H5097" t="s">
        <v>1078</v>
      </c>
      <c r="I5097" s="103"/>
    </row>
    <row r="5098" spans="1:9" x14ac:dyDescent="0.35">
      <c r="A5098" t="s">
        <v>1389</v>
      </c>
      <c r="B5098" t="s">
        <v>51</v>
      </c>
      <c r="C5098" t="s">
        <v>340</v>
      </c>
      <c r="D5098" t="s">
        <v>777</v>
      </c>
      <c r="E5098" s="103">
        <v>1.4309680392797921</v>
      </c>
      <c r="F5098" s="103">
        <v>677609</v>
      </c>
      <c r="G5098" s="103">
        <v>5</v>
      </c>
      <c r="H5098" t="s">
        <v>1078</v>
      </c>
      <c r="I5098" s="103"/>
    </row>
    <row r="5099" spans="1:9" x14ac:dyDescent="0.35">
      <c r="A5099" t="s">
        <v>581</v>
      </c>
      <c r="B5099" t="s">
        <v>44</v>
      </c>
      <c r="C5099" t="s">
        <v>340</v>
      </c>
      <c r="D5099" t="s">
        <v>777</v>
      </c>
      <c r="E5099" s="103">
        <v>2.2830275276745143E-3</v>
      </c>
      <c r="F5099" s="103">
        <v>677609</v>
      </c>
      <c r="G5099" s="103">
        <v>5</v>
      </c>
      <c r="H5099" t="s">
        <v>54</v>
      </c>
      <c r="I5099" s="103"/>
    </row>
    <row r="5100" spans="1:9" x14ac:dyDescent="0.35">
      <c r="A5100" t="s">
        <v>582</v>
      </c>
      <c r="B5100" t="s">
        <v>45</v>
      </c>
      <c r="C5100" t="s">
        <v>340</v>
      </c>
      <c r="D5100" t="s">
        <v>777</v>
      </c>
      <c r="E5100" s="103">
        <v>5.3324332657724385E-5</v>
      </c>
      <c r="F5100" s="103">
        <v>677609</v>
      </c>
      <c r="G5100" s="103">
        <v>5</v>
      </c>
      <c r="H5100" t="s">
        <v>54</v>
      </c>
      <c r="I5100" s="103"/>
    </row>
    <row r="5101" spans="1:9" x14ac:dyDescent="0.35">
      <c r="A5101" t="s">
        <v>583</v>
      </c>
      <c r="B5101" t="s">
        <v>46</v>
      </c>
      <c r="C5101" t="s">
        <v>340</v>
      </c>
      <c r="D5101" t="s">
        <v>777</v>
      </c>
      <c r="E5101" s="103">
        <v>1.382956433672485E-6</v>
      </c>
      <c r="F5101" s="103">
        <v>677609</v>
      </c>
      <c r="G5101" s="103">
        <v>5</v>
      </c>
      <c r="H5101" t="s">
        <v>54</v>
      </c>
      <c r="I5101" s="103"/>
    </row>
    <row r="5102" spans="1:9" x14ac:dyDescent="0.35">
      <c r="A5102" t="s">
        <v>1390</v>
      </c>
      <c r="B5102" t="s">
        <v>51</v>
      </c>
      <c r="C5102" t="s">
        <v>340</v>
      </c>
      <c r="D5102" t="s">
        <v>776</v>
      </c>
      <c r="E5102" s="103">
        <v>3.4313875215576046</v>
      </c>
      <c r="F5102" s="103">
        <v>677609</v>
      </c>
      <c r="G5102" s="103">
        <v>5</v>
      </c>
      <c r="H5102" t="s">
        <v>1078</v>
      </c>
      <c r="I5102" s="103"/>
    </row>
    <row r="5103" spans="1:9" x14ac:dyDescent="0.35">
      <c r="A5103" t="s">
        <v>585</v>
      </c>
      <c r="B5103" t="s">
        <v>44</v>
      </c>
      <c r="C5103" t="s">
        <v>340</v>
      </c>
      <c r="D5103" t="s">
        <v>776</v>
      </c>
      <c r="E5103" s="103">
        <v>0</v>
      </c>
      <c r="F5103" s="103">
        <v>677609</v>
      </c>
      <c r="G5103" s="103">
        <v>5</v>
      </c>
      <c r="H5103" t="s">
        <v>54</v>
      </c>
      <c r="I5103" s="103"/>
    </row>
    <row r="5104" spans="1:9" x14ac:dyDescent="0.35">
      <c r="A5104" t="s">
        <v>586</v>
      </c>
      <c r="B5104" t="s">
        <v>45</v>
      </c>
      <c r="C5104" t="s">
        <v>340</v>
      </c>
      <c r="D5104" t="s">
        <v>776</v>
      </c>
      <c r="E5104" s="103">
        <v>0</v>
      </c>
      <c r="F5104" s="103">
        <v>677609</v>
      </c>
      <c r="G5104" s="103">
        <v>5</v>
      </c>
      <c r="H5104" t="s">
        <v>54</v>
      </c>
      <c r="I5104" s="103"/>
    </row>
    <row r="5105" spans="1:9" x14ac:dyDescent="0.35">
      <c r="A5105" t="s">
        <v>587</v>
      </c>
      <c r="B5105" t="s">
        <v>46</v>
      </c>
      <c r="C5105" t="s">
        <v>340</v>
      </c>
      <c r="D5105" t="s">
        <v>776</v>
      </c>
      <c r="E5105" s="103">
        <v>0</v>
      </c>
      <c r="F5105" s="103">
        <v>677609</v>
      </c>
      <c r="G5105" s="103">
        <v>5</v>
      </c>
      <c r="H5105" t="s">
        <v>54</v>
      </c>
      <c r="I5105" s="103"/>
    </row>
    <row r="5106" spans="1:9" x14ac:dyDescent="0.35">
      <c r="A5106" t="s">
        <v>1391</v>
      </c>
      <c r="B5106" t="s">
        <v>51</v>
      </c>
      <c r="C5106" t="s">
        <v>353</v>
      </c>
      <c r="D5106" t="s">
        <v>40</v>
      </c>
      <c r="E5106" s="103">
        <v>6.0852981206464013E-2</v>
      </c>
      <c r="F5106" s="103">
        <v>677609</v>
      </c>
      <c r="G5106" s="103">
        <v>5</v>
      </c>
      <c r="H5106" t="s">
        <v>1078</v>
      </c>
      <c r="I5106" s="103"/>
    </row>
    <row r="5107" spans="1:9" x14ac:dyDescent="0.35">
      <c r="A5107" t="s">
        <v>6741</v>
      </c>
      <c r="B5107" t="s">
        <v>51</v>
      </c>
      <c r="C5107" t="s">
        <v>353</v>
      </c>
      <c r="D5107" t="s">
        <v>5070</v>
      </c>
      <c r="E5107" s="103">
        <v>6.5791103992333372E-2</v>
      </c>
      <c r="F5107" s="103">
        <v>677609</v>
      </c>
      <c r="G5107" s="103">
        <v>5</v>
      </c>
      <c r="H5107" t="s">
        <v>1078</v>
      </c>
      <c r="I5107" s="103"/>
    </row>
    <row r="5108" spans="1:9" x14ac:dyDescent="0.35">
      <c r="A5108" t="s">
        <v>6742</v>
      </c>
      <c r="B5108" t="s">
        <v>51</v>
      </c>
      <c r="C5108" t="s">
        <v>353</v>
      </c>
      <c r="D5108" t="s">
        <v>5071</v>
      </c>
      <c r="E5108" s="103">
        <v>6.0852981206464013E-2</v>
      </c>
      <c r="F5108" s="103">
        <v>677609</v>
      </c>
      <c r="G5108" s="103">
        <v>5</v>
      </c>
      <c r="H5108" t="s">
        <v>1078</v>
      </c>
      <c r="I5108" s="103"/>
    </row>
    <row r="5109" spans="1:9" x14ac:dyDescent="0.35">
      <c r="A5109" t="s">
        <v>6743</v>
      </c>
      <c r="B5109" t="s">
        <v>51</v>
      </c>
      <c r="C5109" t="s">
        <v>353</v>
      </c>
      <c r="D5109" t="s">
        <v>5072</v>
      </c>
      <c r="E5109" s="103">
        <v>6.5788167258677269E-2</v>
      </c>
      <c r="F5109" s="103">
        <v>677609</v>
      </c>
      <c r="G5109" s="103">
        <v>5</v>
      </c>
      <c r="H5109" t="s">
        <v>1078</v>
      </c>
      <c r="I5109" s="103"/>
    </row>
    <row r="5110" spans="1:9" x14ac:dyDescent="0.35">
      <c r="A5110" t="s">
        <v>1392</v>
      </c>
      <c r="B5110" t="s">
        <v>51</v>
      </c>
      <c r="C5110" t="s">
        <v>353</v>
      </c>
      <c r="D5110" t="s">
        <v>42</v>
      </c>
      <c r="E5110" s="103">
        <v>6.4893845445380433E-2</v>
      </c>
      <c r="F5110" s="103">
        <v>677609</v>
      </c>
      <c r="G5110" s="103">
        <v>5</v>
      </c>
      <c r="H5110" t="s">
        <v>1078</v>
      </c>
      <c r="I5110" s="103"/>
    </row>
    <row r="5111" spans="1:9" x14ac:dyDescent="0.35">
      <c r="A5111" t="s">
        <v>2345</v>
      </c>
      <c r="B5111" t="s">
        <v>51</v>
      </c>
      <c r="C5111" t="s">
        <v>353</v>
      </c>
      <c r="D5111" t="s">
        <v>1767</v>
      </c>
      <c r="E5111" s="103">
        <v>6.4399817919190999E-2</v>
      </c>
      <c r="F5111" s="103">
        <v>677609</v>
      </c>
      <c r="G5111" s="103">
        <v>5</v>
      </c>
      <c r="H5111" t="s">
        <v>1078</v>
      </c>
      <c r="I5111" s="103"/>
    </row>
    <row r="5112" spans="1:9" x14ac:dyDescent="0.35">
      <c r="A5112" t="s">
        <v>2346</v>
      </c>
      <c r="B5112" t="s">
        <v>51</v>
      </c>
      <c r="C5112" t="s">
        <v>353</v>
      </c>
      <c r="D5112" t="s">
        <v>1768</v>
      </c>
      <c r="E5112" s="103">
        <v>2.9880498414778939E-2</v>
      </c>
      <c r="F5112" s="103">
        <v>677609</v>
      </c>
      <c r="G5112" s="103">
        <v>5</v>
      </c>
      <c r="H5112" t="s">
        <v>1078</v>
      </c>
      <c r="I5112" s="103"/>
    </row>
    <row r="5113" spans="1:9" x14ac:dyDescent="0.35">
      <c r="A5113" t="s">
        <v>1393</v>
      </c>
      <c r="B5113" t="s">
        <v>51</v>
      </c>
      <c r="C5113" t="s">
        <v>353</v>
      </c>
      <c r="D5113" t="s">
        <v>340</v>
      </c>
      <c r="E5113" s="103">
        <v>6.4369237352379774E-2</v>
      </c>
      <c r="F5113" s="103">
        <v>677609</v>
      </c>
      <c r="G5113" s="103">
        <v>5</v>
      </c>
      <c r="H5113" t="s">
        <v>1078</v>
      </c>
      <c r="I5113" s="103"/>
    </row>
    <row r="5114" spans="1:9" x14ac:dyDescent="0.35">
      <c r="A5114" t="s">
        <v>1394</v>
      </c>
      <c r="B5114" t="s">
        <v>51</v>
      </c>
      <c r="C5114" t="s">
        <v>353</v>
      </c>
      <c r="D5114" t="s">
        <v>777</v>
      </c>
      <c r="E5114" s="103">
        <v>8.1936081899750227E-2</v>
      </c>
      <c r="F5114" s="103">
        <v>677609</v>
      </c>
      <c r="G5114" s="103">
        <v>5</v>
      </c>
      <c r="H5114" t="s">
        <v>1078</v>
      </c>
      <c r="I5114" s="103"/>
    </row>
    <row r="5115" spans="1:9" x14ac:dyDescent="0.35">
      <c r="A5115" t="s">
        <v>1395</v>
      </c>
      <c r="B5115" t="s">
        <v>51</v>
      </c>
      <c r="C5115" t="s">
        <v>353</v>
      </c>
      <c r="D5115" t="s">
        <v>776</v>
      </c>
      <c r="E5115" s="103">
        <v>0.20240384581698836</v>
      </c>
      <c r="F5115" s="103">
        <v>677609</v>
      </c>
      <c r="G5115" s="103">
        <v>5</v>
      </c>
      <c r="H5115" t="s">
        <v>1078</v>
      </c>
      <c r="I5115" s="103"/>
    </row>
    <row r="5116" spans="1:9" x14ac:dyDescent="0.35">
      <c r="A5116" t="s">
        <v>4689</v>
      </c>
      <c r="B5116" t="s">
        <v>47</v>
      </c>
      <c r="C5116" t="s">
        <v>4357</v>
      </c>
      <c r="D5116" t="s">
        <v>54</v>
      </c>
      <c r="E5116" s="103">
        <v>51979</v>
      </c>
      <c r="F5116" s="103">
        <v>677609</v>
      </c>
      <c r="G5116" s="103">
        <v>5</v>
      </c>
      <c r="H5116" t="s">
        <v>54</v>
      </c>
      <c r="I5116" s="103"/>
    </row>
    <row r="5117" spans="1:9" x14ac:dyDescent="0.35">
      <c r="A5117" t="s">
        <v>4690</v>
      </c>
      <c r="B5117" t="s">
        <v>48</v>
      </c>
      <c r="C5117" t="s">
        <v>4357</v>
      </c>
      <c r="D5117" t="s">
        <v>54</v>
      </c>
      <c r="E5117" s="103">
        <v>156339352.31713867</v>
      </c>
      <c r="F5117" s="103">
        <v>677609</v>
      </c>
      <c r="G5117" s="103">
        <v>5</v>
      </c>
      <c r="H5117" t="s">
        <v>54</v>
      </c>
      <c r="I5117" s="103"/>
    </row>
    <row r="5118" spans="1:9" x14ac:dyDescent="0.35">
      <c r="A5118" t="s">
        <v>4691</v>
      </c>
      <c r="B5118" t="s">
        <v>49</v>
      </c>
      <c r="C5118" t="s">
        <v>4357</v>
      </c>
      <c r="D5118" t="s">
        <v>54</v>
      </c>
      <c r="E5118" s="103">
        <v>7.6709429774397916E-2</v>
      </c>
      <c r="F5118" s="103">
        <v>677609</v>
      </c>
      <c r="G5118" s="103">
        <v>5</v>
      </c>
      <c r="H5118" t="s">
        <v>54</v>
      </c>
      <c r="I5118" s="103"/>
    </row>
    <row r="5119" spans="1:9" x14ac:dyDescent="0.35">
      <c r="A5119" t="s">
        <v>4692</v>
      </c>
      <c r="B5119" t="s">
        <v>50</v>
      </c>
      <c r="C5119" t="s">
        <v>4357</v>
      </c>
      <c r="D5119" t="s">
        <v>54</v>
      </c>
      <c r="E5119" s="103">
        <v>230.72207175102261</v>
      </c>
      <c r="F5119" s="103">
        <v>677609</v>
      </c>
      <c r="G5119" s="103">
        <v>5</v>
      </c>
      <c r="H5119" t="s">
        <v>54</v>
      </c>
      <c r="I5119" s="103"/>
    </row>
    <row r="5120" spans="1:9" x14ac:dyDescent="0.35">
      <c r="A5120" t="s">
        <v>4693</v>
      </c>
      <c r="B5120" t="s">
        <v>51</v>
      </c>
      <c r="C5120" t="s">
        <v>4357</v>
      </c>
      <c r="D5120" t="s">
        <v>40</v>
      </c>
      <c r="E5120" s="103">
        <v>3.8635283691073755E-3</v>
      </c>
      <c r="F5120" s="103">
        <v>677609</v>
      </c>
      <c r="G5120" s="103">
        <v>5</v>
      </c>
      <c r="H5120" t="s">
        <v>1078</v>
      </c>
      <c r="I5120" s="103"/>
    </row>
    <row r="5121" spans="1:9" x14ac:dyDescent="0.35">
      <c r="A5121" t="s">
        <v>6630</v>
      </c>
      <c r="B5121" t="s">
        <v>51</v>
      </c>
      <c r="C5121" t="s">
        <v>4357</v>
      </c>
      <c r="D5121" t="s">
        <v>5070</v>
      </c>
      <c r="E5121" s="103">
        <v>3.8939672441423924E-3</v>
      </c>
      <c r="F5121" s="103">
        <v>677609</v>
      </c>
      <c r="G5121" s="103">
        <v>5</v>
      </c>
      <c r="H5121" t="s">
        <v>1078</v>
      </c>
      <c r="I5121" s="103"/>
    </row>
    <row r="5122" spans="1:9" x14ac:dyDescent="0.35">
      <c r="A5122" t="s">
        <v>6631</v>
      </c>
      <c r="B5122" t="s">
        <v>51</v>
      </c>
      <c r="C5122" t="s">
        <v>4357</v>
      </c>
      <c r="D5122" t="s">
        <v>5071</v>
      </c>
      <c r="E5122" s="103">
        <v>3.8635283691073755E-3</v>
      </c>
      <c r="F5122" s="103">
        <v>677609</v>
      </c>
      <c r="G5122" s="103">
        <v>5</v>
      </c>
      <c r="H5122" t="s">
        <v>1078</v>
      </c>
      <c r="I5122" s="103"/>
    </row>
    <row r="5123" spans="1:9" x14ac:dyDescent="0.35">
      <c r="A5123" t="s">
        <v>6632</v>
      </c>
      <c r="B5123" t="s">
        <v>51</v>
      </c>
      <c r="C5123" t="s">
        <v>4357</v>
      </c>
      <c r="D5123" t="s">
        <v>5072</v>
      </c>
      <c r="E5123" s="103">
        <v>3.8720908315194509E-3</v>
      </c>
      <c r="F5123" s="103">
        <v>677609</v>
      </c>
      <c r="G5123" s="103">
        <v>5</v>
      </c>
      <c r="H5123" t="s">
        <v>1078</v>
      </c>
      <c r="I5123" s="103"/>
    </row>
    <row r="5124" spans="1:9" x14ac:dyDescent="0.35">
      <c r="A5124" t="s">
        <v>4694</v>
      </c>
      <c r="B5124" t="s">
        <v>51</v>
      </c>
      <c r="C5124" t="s">
        <v>4357</v>
      </c>
      <c r="D5124" t="s">
        <v>42</v>
      </c>
      <c r="E5124" s="103">
        <v>3.8441183895258127E-3</v>
      </c>
      <c r="F5124" s="103">
        <v>677609</v>
      </c>
      <c r="G5124" s="103">
        <v>5</v>
      </c>
      <c r="H5124" t="s">
        <v>1078</v>
      </c>
      <c r="I5124" s="103"/>
    </row>
    <row r="5125" spans="1:9" x14ac:dyDescent="0.35">
      <c r="A5125" t="s">
        <v>4695</v>
      </c>
      <c r="B5125" t="s">
        <v>51</v>
      </c>
      <c r="C5125" t="s">
        <v>4357</v>
      </c>
      <c r="D5125" t="s">
        <v>1767</v>
      </c>
      <c r="E5125" s="103">
        <v>3.8219637561660623E-3</v>
      </c>
      <c r="F5125" s="103">
        <v>677609</v>
      </c>
      <c r="G5125" s="103">
        <v>5</v>
      </c>
      <c r="H5125" t="s">
        <v>1078</v>
      </c>
      <c r="I5125" s="103"/>
    </row>
    <row r="5126" spans="1:9" x14ac:dyDescent="0.35">
      <c r="A5126" t="s">
        <v>4696</v>
      </c>
      <c r="B5126" t="s">
        <v>51</v>
      </c>
      <c r="C5126" t="s">
        <v>4357</v>
      </c>
      <c r="D5126" t="s">
        <v>1768</v>
      </c>
      <c r="E5126" s="103">
        <v>1.954949581090036E-3</v>
      </c>
      <c r="F5126" s="103">
        <v>677609</v>
      </c>
      <c r="G5126" s="103">
        <v>5</v>
      </c>
      <c r="H5126" t="s">
        <v>1078</v>
      </c>
      <c r="I5126" s="103"/>
    </row>
    <row r="5127" spans="1:9" x14ac:dyDescent="0.35">
      <c r="A5127" t="s">
        <v>4697</v>
      </c>
      <c r="B5127" t="s">
        <v>51</v>
      </c>
      <c r="C5127" t="s">
        <v>4357</v>
      </c>
      <c r="D5127" t="s">
        <v>340</v>
      </c>
      <c r="E5127" s="103">
        <v>3.7969818152027838E-3</v>
      </c>
      <c r="F5127" s="103">
        <v>677609</v>
      </c>
      <c r="G5127" s="103">
        <v>5</v>
      </c>
      <c r="H5127" t="s">
        <v>1078</v>
      </c>
      <c r="I5127" s="103"/>
    </row>
    <row r="5128" spans="1:9" x14ac:dyDescent="0.35">
      <c r="A5128" t="s">
        <v>4698</v>
      </c>
      <c r="B5128" t="s">
        <v>51</v>
      </c>
      <c r="C5128" t="s">
        <v>4357</v>
      </c>
      <c r="D5128" t="s">
        <v>777</v>
      </c>
      <c r="E5128" s="103">
        <v>5.7465418687536584E-3</v>
      </c>
      <c r="F5128" s="103">
        <v>677609</v>
      </c>
      <c r="G5128" s="103">
        <v>5</v>
      </c>
      <c r="H5128" t="s">
        <v>1078</v>
      </c>
      <c r="I5128" s="103"/>
    </row>
    <row r="5129" spans="1:9" x14ac:dyDescent="0.35">
      <c r="A5129" t="s">
        <v>4699</v>
      </c>
      <c r="B5129" t="s">
        <v>51</v>
      </c>
      <c r="C5129" t="s">
        <v>4357</v>
      </c>
      <c r="D5129" t="s">
        <v>776</v>
      </c>
      <c r="E5129" s="103">
        <v>1.3399147673055492E-2</v>
      </c>
      <c r="F5129" s="103">
        <v>677609</v>
      </c>
      <c r="G5129" s="103">
        <v>5</v>
      </c>
      <c r="H5129" t="s">
        <v>1078</v>
      </c>
      <c r="I5129" s="103"/>
    </row>
    <row r="5130" spans="1:9" x14ac:dyDescent="0.35">
      <c r="A5130" t="s">
        <v>4674</v>
      </c>
      <c r="B5130" t="s">
        <v>47</v>
      </c>
      <c r="C5130" t="s">
        <v>4358</v>
      </c>
      <c r="D5130" t="s">
        <v>54</v>
      </c>
      <c r="E5130" s="103">
        <v>0</v>
      </c>
      <c r="F5130" s="103">
        <v>677609</v>
      </c>
      <c r="G5130" s="103">
        <v>5</v>
      </c>
      <c r="H5130" t="s">
        <v>54</v>
      </c>
      <c r="I5130" s="103"/>
    </row>
    <row r="5131" spans="1:9" x14ac:dyDescent="0.35">
      <c r="A5131" t="s">
        <v>4675</v>
      </c>
      <c r="B5131" t="s">
        <v>48</v>
      </c>
      <c r="C5131" t="s">
        <v>4358</v>
      </c>
      <c r="D5131" t="s">
        <v>54</v>
      </c>
      <c r="E5131" s="103">
        <v>0</v>
      </c>
      <c r="F5131" s="103">
        <v>677609</v>
      </c>
      <c r="G5131" s="103">
        <v>5</v>
      </c>
      <c r="H5131" t="s">
        <v>54</v>
      </c>
      <c r="I5131" s="103"/>
    </row>
    <row r="5132" spans="1:9" x14ac:dyDescent="0.35">
      <c r="A5132" t="s">
        <v>4676</v>
      </c>
      <c r="B5132" t="s">
        <v>49</v>
      </c>
      <c r="C5132" t="s">
        <v>4358</v>
      </c>
      <c r="D5132" t="s">
        <v>54</v>
      </c>
      <c r="E5132" s="103">
        <v>0</v>
      </c>
      <c r="F5132" s="103">
        <v>677609</v>
      </c>
      <c r="G5132" s="103">
        <v>5</v>
      </c>
      <c r="H5132" t="s">
        <v>54</v>
      </c>
      <c r="I5132" s="103"/>
    </row>
    <row r="5133" spans="1:9" x14ac:dyDescent="0.35">
      <c r="A5133" t="s">
        <v>4677</v>
      </c>
      <c r="B5133" t="s">
        <v>50</v>
      </c>
      <c r="C5133" t="s">
        <v>4358</v>
      </c>
      <c r="D5133" t="s">
        <v>54</v>
      </c>
      <c r="E5133" s="103">
        <v>0</v>
      </c>
      <c r="F5133" s="103">
        <v>677609</v>
      </c>
      <c r="G5133" s="103">
        <v>5</v>
      </c>
      <c r="H5133" t="s">
        <v>54</v>
      </c>
      <c r="I5133" s="103"/>
    </row>
    <row r="5134" spans="1:9" x14ac:dyDescent="0.35">
      <c r="A5134" t="s">
        <v>4678</v>
      </c>
      <c r="B5134" t="s">
        <v>47</v>
      </c>
      <c r="C5134" t="s">
        <v>4359</v>
      </c>
      <c r="D5134" t="s">
        <v>54</v>
      </c>
      <c r="E5134" s="103">
        <v>19843</v>
      </c>
      <c r="F5134" s="103">
        <v>677609</v>
      </c>
      <c r="G5134" s="103">
        <v>5</v>
      </c>
      <c r="H5134" t="s">
        <v>54</v>
      </c>
      <c r="I5134" s="103"/>
    </row>
    <row r="5135" spans="1:9" x14ac:dyDescent="0.35">
      <c r="A5135" t="s">
        <v>4679</v>
      </c>
      <c r="B5135" t="s">
        <v>48</v>
      </c>
      <c r="C5135" t="s">
        <v>4359</v>
      </c>
      <c r="D5135" t="s">
        <v>54</v>
      </c>
      <c r="E5135" s="103">
        <v>31457979.583984375</v>
      </c>
      <c r="F5135" s="103">
        <v>677609</v>
      </c>
      <c r="G5135" s="103">
        <v>5</v>
      </c>
      <c r="H5135" t="s">
        <v>54</v>
      </c>
      <c r="I5135" s="103"/>
    </row>
    <row r="5136" spans="1:9" x14ac:dyDescent="0.35">
      <c r="A5136" t="s">
        <v>4680</v>
      </c>
      <c r="B5136" t="s">
        <v>49</v>
      </c>
      <c r="C5136" t="s">
        <v>4359</v>
      </c>
      <c r="D5136" t="s">
        <v>54</v>
      </c>
      <c r="E5136" s="103">
        <v>2.9283849535646663E-2</v>
      </c>
      <c r="F5136" s="103">
        <v>677609</v>
      </c>
      <c r="G5136" s="103">
        <v>5</v>
      </c>
      <c r="H5136" t="s">
        <v>54</v>
      </c>
      <c r="I5136" s="103"/>
    </row>
    <row r="5137" spans="1:9" x14ac:dyDescent="0.35">
      <c r="A5137" t="s">
        <v>4681</v>
      </c>
      <c r="B5137" t="s">
        <v>50</v>
      </c>
      <c r="C5137" t="s">
        <v>4359</v>
      </c>
      <c r="D5137" t="s">
        <v>54</v>
      </c>
      <c r="E5137" s="103">
        <v>46.424973080322687</v>
      </c>
      <c r="F5137" s="103">
        <v>677609</v>
      </c>
      <c r="G5137" s="103">
        <v>5</v>
      </c>
      <c r="H5137" t="s">
        <v>54</v>
      </c>
      <c r="I5137" s="103"/>
    </row>
    <row r="5138" spans="1:9" x14ac:dyDescent="0.35">
      <c r="A5138" t="s">
        <v>4682</v>
      </c>
      <c r="B5138" t="s">
        <v>51</v>
      </c>
      <c r="C5138" t="s">
        <v>4359</v>
      </c>
      <c r="D5138" t="s">
        <v>40</v>
      </c>
      <c r="E5138" s="103">
        <v>2.056931723780559E-3</v>
      </c>
      <c r="F5138" s="103">
        <v>677609</v>
      </c>
      <c r="G5138" s="103">
        <v>5</v>
      </c>
      <c r="H5138" t="s">
        <v>1078</v>
      </c>
      <c r="I5138" s="103"/>
    </row>
    <row r="5139" spans="1:9" x14ac:dyDescent="0.35">
      <c r="A5139" t="s">
        <v>6633</v>
      </c>
      <c r="B5139" t="s">
        <v>51</v>
      </c>
      <c r="C5139" t="s">
        <v>4359</v>
      </c>
      <c r="D5139" t="s">
        <v>5070</v>
      </c>
      <c r="E5139" s="103">
        <v>2.0857487274603191E-3</v>
      </c>
      <c r="F5139" s="103">
        <v>677609</v>
      </c>
      <c r="G5139" s="103">
        <v>5</v>
      </c>
      <c r="H5139" t="s">
        <v>1078</v>
      </c>
      <c r="I5139" s="103"/>
    </row>
    <row r="5140" spans="1:9" x14ac:dyDescent="0.35">
      <c r="A5140" t="s">
        <v>6634</v>
      </c>
      <c r="B5140" t="s">
        <v>51</v>
      </c>
      <c r="C5140" t="s">
        <v>4359</v>
      </c>
      <c r="D5140" t="s">
        <v>5071</v>
      </c>
      <c r="E5140" s="103">
        <v>2.056931723780559E-3</v>
      </c>
      <c r="F5140" s="103">
        <v>677609</v>
      </c>
      <c r="G5140" s="103">
        <v>5</v>
      </c>
      <c r="H5140" t="s">
        <v>1078</v>
      </c>
      <c r="I5140" s="103"/>
    </row>
    <row r="5141" spans="1:9" x14ac:dyDescent="0.35">
      <c r="A5141" t="s">
        <v>6635</v>
      </c>
      <c r="B5141" t="s">
        <v>51</v>
      </c>
      <c r="C5141" t="s">
        <v>4359</v>
      </c>
      <c r="D5141" t="s">
        <v>5072</v>
      </c>
      <c r="E5141" s="103">
        <v>2.0778152910932344E-3</v>
      </c>
      <c r="F5141" s="103">
        <v>677609</v>
      </c>
      <c r="G5141" s="103">
        <v>5</v>
      </c>
      <c r="H5141" t="s">
        <v>1078</v>
      </c>
      <c r="I5141" s="103"/>
    </row>
    <row r="5142" spans="1:9" x14ac:dyDescent="0.35">
      <c r="A5142" t="s">
        <v>4683</v>
      </c>
      <c r="B5142" t="s">
        <v>51</v>
      </c>
      <c r="C5142" t="s">
        <v>4359</v>
      </c>
      <c r="D5142" t="s">
        <v>42</v>
      </c>
      <c r="E5142" s="103">
        <v>2.0668952247773591E-3</v>
      </c>
      <c r="F5142" s="103">
        <v>677609</v>
      </c>
      <c r="G5142" s="103">
        <v>5</v>
      </c>
      <c r="H5142" t="s">
        <v>1078</v>
      </c>
      <c r="I5142" s="103"/>
    </row>
    <row r="5143" spans="1:9" x14ac:dyDescent="0.35">
      <c r="A5143" t="s">
        <v>4684</v>
      </c>
      <c r="B5143" t="s">
        <v>51</v>
      </c>
      <c r="C5143" t="s">
        <v>4359</v>
      </c>
      <c r="D5143" t="s">
        <v>1767</v>
      </c>
      <c r="E5143" s="103">
        <v>2.0452148325898036E-3</v>
      </c>
      <c r="F5143" s="103">
        <v>677609</v>
      </c>
      <c r="G5143" s="103">
        <v>5</v>
      </c>
      <c r="H5143" t="s">
        <v>1078</v>
      </c>
      <c r="I5143" s="103"/>
    </row>
    <row r="5144" spans="1:9" x14ac:dyDescent="0.35">
      <c r="A5144" t="s">
        <v>4685</v>
      </c>
      <c r="B5144" t="s">
        <v>51</v>
      </c>
      <c r="C5144" t="s">
        <v>4359</v>
      </c>
      <c r="D5144" t="s">
        <v>1768</v>
      </c>
      <c r="E5144" s="103">
        <v>1.0736274986106625E-3</v>
      </c>
      <c r="F5144" s="103">
        <v>677609</v>
      </c>
      <c r="G5144" s="103">
        <v>5</v>
      </c>
      <c r="H5144" t="s">
        <v>1078</v>
      </c>
      <c r="I5144" s="103"/>
    </row>
    <row r="5145" spans="1:9" x14ac:dyDescent="0.35">
      <c r="A5145" t="s">
        <v>4686</v>
      </c>
      <c r="B5145" t="s">
        <v>51</v>
      </c>
      <c r="C5145" t="s">
        <v>4359</v>
      </c>
      <c r="D5145" t="s">
        <v>340</v>
      </c>
      <c r="E5145" s="103">
        <v>1.9753433569747016E-3</v>
      </c>
      <c r="F5145" s="103">
        <v>677609</v>
      </c>
      <c r="G5145" s="103">
        <v>5</v>
      </c>
      <c r="H5145" t="s">
        <v>1078</v>
      </c>
      <c r="I5145" s="103"/>
    </row>
    <row r="5146" spans="1:9" x14ac:dyDescent="0.35">
      <c r="A5146" t="s">
        <v>4687</v>
      </c>
      <c r="B5146" t="s">
        <v>51</v>
      </c>
      <c r="C5146" t="s">
        <v>4359</v>
      </c>
      <c r="D5146" t="s">
        <v>777</v>
      </c>
      <c r="E5146" s="103">
        <v>2.7075432008067902E-3</v>
      </c>
      <c r="F5146" s="103">
        <v>677609</v>
      </c>
      <c r="G5146" s="103">
        <v>5</v>
      </c>
      <c r="H5146" t="s">
        <v>1078</v>
      </c>
      <c r="I5146" s="103"/>
    </row>
    <row r="5147" spans="1:9" x14ac:dyDescent="0.35">
      <c r="A5147" t="s">
        <v>4688</v>
      </c>
      <c r="B5147" t="s">
        <v>51</v>
      </c>
      <c r="C5147" t="s">
        <v>4359</v>
      </c>
      <c r="D5147" t="s">
        <v>776</v>
      </c>
      <c r="E5147" s="103">
        <v>6.8633630281969213E-3</v>
      </c>
      <c r="F5147" s="103">
        <v>677609</v>
      </c>
      <c r="G5147" s="103">
        <v>5</v>
      </c>
      <c r="H5147" t="s">
        <v>1078</v>
      </c>
      <c r="I5147" s="103"/>
    </row>
    <row r="5148" spans="1:9" x14ac:dyDescent="0.35">
      <c r="A5148" t="s">
        <v>7539</v>
      </c>
      <c r="B5148" t="s">
        <v>47</v>
      </c>
      <c r="C5148" t="s">
        <v>7392</v>
      </c>
      <c r="D5148" t="s">
        <v>54</v>
      </c>
      <c r="E5148" s="103">
        <v>32876</v>
      </c>
      <c r="F5148" s="103">
        <v>677609</v>
      </c>
      <c r="G5148" s="103">
        <v>5</v>
      </c>
      <c r="H5148" t="s">
        <v>54</v>
      </c>
      <c r="I5148" s="103"/>
    </row>
    <row r="5149" spans="1:9" x14ac:dyDescent="0.35">
      <c r="A5149" t="s">
        <v>7540</v>
      </c>
      <c r="B5149" t="s">
        <v>48</v>
      </c>
      <c r="C5149" t="s">
        <v>7392</v>
      </c>
      <c r="D5149" t="s">
        <v>54</v>
      </c>
      <c r="E5149" s="103">
        <v>124881372.7331543</v>
      </c>
      <c r="F5149" s="103">
        <v>677609</v>
      </c>
      <c r="G5149" s="103">
        <v>5</v>
      </c>
      <c r="H5149" t="s">
        <v>54</v>
      </c>
      <c r="I5149" s="103"/>
    </row>
    <row r="5150" spans="1:9" x14ac:dyDescent="0.35">
      <c r="A5150" t="s">
        <v>7541</v>
      </c>
      <c r="B5150" t="s">
        <v>49</v>
      </c>
      <c r="C5150" t="s">
        <v>7392</v>
      </c>
      <c r="D5150" t="s">
        <v>54</v>
      </c>
      <c r="E5150" s="103">
        <v>4.8517655462073261E-2</v>
      </c>
      <c r="F5150" s="103">
        <v>677609</v>
      </c>
      <c r="G5150" s="103">
        <v>5</v>
      </c>
      <c r="H5150" t="s">
        <v>54</v>
      </c>
      <c r="I5150" s="103"/>
    </row>
    <row r="5151" spans="1:9" x14ac:dyDescent="0.35">
      <c r="A5151" t="s">
        <v>7542</v>
      </c>
      <c r="B5151" t="s">
        <v>50</v>
      </c>
      <c r="C5151" t="s">
        <v>7392</v>
      </c>
      <c r="D5151" t="s">
        <v>54</v>
      </c>
      <c r="E5151" s="103">
        <v>184.29709867069991</v>
      </c>
      <c r="F5151" s="103">
        <v>677609</v>
      </c>
      <c r="G5151" s="103">
        <v>5</v>
      </c>
      <c r="H5151" t="s">
        <v>54</v>
      </c>
      <c r="I5151" s="103"/>
    </row>
    <row r="5152" spans="1:9" x14ac:dyDescent="0.35">
      <c r="A5152" t="s">
        <v>7543</v>
      </c>
      <c r="B5152" t="s">
        <v>51</v>
      </c>
      <c r="C5152" t="s">
        <v>7392</v>
      </c>
      <c r="D5152" t="s">
        <v>40</v>
      </c>
      <c r="E5152" s="103">
        <v>4.8669742335702218E-3</v>
      </c>
      <c r="F5152" s="103">
        <v>677609</v>
      </c>
      <c r="G5152" s="103">
        <v>5</v>
      </c>
      <c r="H5152" t="s">
        <v>1078</v>
      </c>
      <c r="I5152" s="103"/>
    </row>
    <row r="5153" spans="1:9" x14ac:dyDescent="0.35">
      <c r="A5153" t="s">
        <v>7544</v>
      </c>
      <c r="B5153" t="s">
        <v>51</v>
      </c>
      <c r="C5153" t="s">
        <v>7392</v>
      </c>
      <c r="D5153" t="s">
        <v>5070</v>
      </c>
      <c r="E5153" s="103">
        <v>4.897706879920985E-3</v>
      </c>
      <c r="F5153" s="103">
        <v>677609</v>
      </c>
      <c r="G5153" s="103">
        <v>5</v>
      </c>
      <c r="H5153" t="s">
        <v>1078</v>
      </c>
      <c r="I5153" s="103"/>
    </row>
    <row r="5154" spans="1:9" x14ac:dyDescent="0.35">
      <c r="A5154" t="s">
        <v>7545</v>
      </c>
      <c r="B5154" t="s">
        <v>51</v>
      </c>
      <c r="C5154" t="s">
        <v>7392</v>
      </c>
      <c r="D5154" t="s">
        <v>5071</v>
      </c>
      <c r="E5154" s="103">
        <v>4.8669742335702218E-3</v>
      </c>
      <c r="F5154" s="103">
        <v>677609</v>
      </c>
      <c r="G5154" s="103">
        <v>5</v>
      </c>
      <c r="H5154" t="s">
        <v>1078</v>
      </c>
      <c r="I5154" s="103"/>
    </row>
    <row r="5155" spans="1:9" x14ac:dyDescent="0.35">
      <c r="A5155" t="s">
        <v>7546</v>
      </c>
      <c r="B5155" t="s">
        <v>51</v>
      </c>
      <c r="C5155" t="s">
        <v>7392</v>
      </c>
      <c r="D5155" t="s">
        <v>5072</v>
      </c>
      <c r="E5155" s="103">
        <v>4.8679073035158326E-3</v>
      </c>
      <c r="F5155" s="103">
        <v>677609</v>
      </c>
      <c r="G5155" s="103">
        <v>5</v>
      </c>
      <c r="H5155" t="s">
        <v>1078</v>
      </c>
      <c r="I5155" s="103"/>
    </row>
    <row r="5156" spans="1:9" x14ac:dyDescent="0.35">
      <c r="A5156" t="s">
        <v>7547</v>
      </c>
      <c r="B5156" t="s">
        <v>51</v>
      </c>
      <c r="C5156" t="s">
        <v>7392</v>
      </c>
      <c r="D5156" t="s">
        <v>42</v>
      </c>
      <c r="E5156" s="103">
        <v>4.8302721688741048E-3</v>
      </c>
      <c r="F5156" s="103">
        <v>677609</v>
      </c>
      <c r="G5156" s="103">
        <v>5</v>
      </c>
      <c r="H5156" t="s">
        <v>1078</v>
      </c>
      <c r="I5156" s="103"/>
    </row>
    <row r="5157" spans="1:9" x14ac:dyDescent="0.35">
      <c r="A5157" t="s">
        <v>7548</v>
      </c>
      <c r="B5157" t="s">
        <v>51</v>
      </c>
      <c r="C5157" t="s">
        <v>7392</v>
      </c>
      <c r="D5157" t="s">
        <v>1767</v>
      </c>
      <c r="E5157" s="103">
        <v>4.8083299719757968E-3</v>
      </c>
      <c r="F5157" s="103">
        <v>677609</v>
      </c>
      <c r="G5157" s="103">
        <v>5</v>
      </c>
      <c r="H5157" t="s">
        <v>1078</v>
      </c>
      <c r="I5157" s="103"/>
    </row>
    <row r="5158" spans="1:9" x14ac:dyDescent="0.35">
      <c r="A5158" t="s">
        <v>7549</v>
      </c>
      <c r="B5158" t="s">
        <v>51</v>
      </c>
      <c r="C5158" t="s">
        <v>7392</v>
      </c>
      <c r="D5158" t="s">
        <v>1768</v>
      </c>
      <c r="E5158" s="103">
        <v>2.4428864162473413E-3</v>
      </c>
      <c r="F5158" s="103">
        <v>677609</v>
      </c>
      <c r="G5158" s="103">
        <v>5</v>
      </c>
      <c r="H5158" t="s">
        <v>1078</v>
      </c>
      <c r="I5158" s="103"/>
    </row>
    <row r="5159" spans="1:9" x14ac:dyDescent="0.35">
      <c r="A5159" t="s">
        <v>7550</v>
      </c>
      <c r="B5159" t="s">
        <v>51</v>
      </c>
      <c r="C5159" t="s">
        <v>7392</v>
      </c>
      <c r="D5159" t="s">
        <v>340</v>
      </c>
      <c r="E5159" s="103">
        <v>4.8110043661022169E-3</v>
      </c>
      <c r="F5159" s="103">
        <v>677609</v>
      </c>
      <c r="G5159" s="103">
        <v>5</v>
      </c>
      <c r="H5159" t="s">
        <v>1078</v>
      </c>
      <c r="I5159" s="103"/>
    </row>
    <row r="5160" spans="1:9" x14ac:dyDescent="0.35">
      <c r="A5160" t="s">
        <v>7551</v>
      </c>
      <c r="B5160" t="s">
        <v>51</v>
      </c>
      <c r="C5160" t="s">
        <v>7392</v>
      </c>
      <c r="D5160" t="s">
        <v>777</v>
      </c>
      <c r="E5160" s="103">
        <v>7.4514454332138113E-3</v>
      </c>
      <c r="F5160" s="103">
        <v>677609</v>
      </c>
      <c r="G5160" s="103">
        <v>5</v>
      </c>
      <c r="H5160" t="s">
        <v>1078</v>
      </c>
      <c r="I5160" s="103"/>
    </row>
    <row r="5161" spans="1:9" x14ac:dyDescent="0.35">
      <c r="A5161" t="s">
        <v>7552</v>
      </c>
      <c r="B5161" t="s">
        <v>51</v>
      </c>
      <c r="C5161" t="s">
        <v>7392</v>
      </c>
      <c r="D5161" t="s">
        <v>776</v>
      </c>
      <c r="E5161" s="103">
        <v>1.7042358691119353E-2</v>
      </c>
      <c r="F5161" s="103">
        <v>677609</v>
      </c>
      <c r="G5161" s="103">
        <v>5</v>
      </c>
      <c r="H5161" t="s">
        <v>1078</v>
      </c>
      <c r="I5161" s="103"/>
    </row>
    <row r="5162" spans="1:9" x14ac:dyDescent="0.35">
      <c r="A5162" t="s">
        <v>4993</v>
      </c>
      <c r="B5162" t="s">
        <v>47</v>
      </c>
      <c r="C5162" t="s">
        <v>4874</v>
      </c>
      <c r="D5162" t="s">
        <v>54</v>
      </c>
      <c r="E5162" s="103">
        <v>51979</v>
      </c>
      <c r="F5162" s="103">
        <v>677609</v>
      </c>
      <c r="G5162" s="103">
        <v>5</v>
      </c>
      <c r="H5162" t="s">
        <v>54</v>
      </c>
      <c r="I5162" s="103"/>
    </row>
    <row r="5163" spans="1:9" x14ac:dyDescent="0.35">
      <c r="A5163" t="s">
        <v>4994</v>
      </c>
      <c r="B5163" t="s">
        <v>48</v>
      </c>
      <c r="C5163" t="s">
        <v>4874</v>
      </c>
      <c r="D5163" t="s">
        <v>54</v>
      </c>
      <c r="E5163" s="103">
        <v>156339352.31713867</v>
      </c>
      <c r="F5163" s="103">
        <v>677609</v>
      </c>
      <c r="G5163" s="103">
        <v>5</v>
      </c>
      <c r="H5163" t="s">
        <v>54</v>
      </c>
      <c r="I5163" s="103"/>
    </row>
    <row r="5164" spans="1:9" x14ac:dyDescent="0.35">
      <c r="A5164" t="s">
        <v>4995</v>
      </c>
      <c r="B5164" t="s">
        <v>49</v>
      </c>
      <c r="C5164" t="s">
        <v>4874</v>
      </c>
      <c r="D5164" t="s">
        <v>54</v>
      </c>
      <c r="E5164" s="103">
        <v>7.6709429774397916E-2</v>
      </c>
      <c r="F5164" s="103">
        <v>677609</v>
      </c>
      <c r="G5164" s="103">
        <v>5</v>
      </c>
      <c r="H5164" t="s">
        <v>54</v>
      </c>
      <c r="I5164" s="103"/>
    </row>
    <row r="5165" spans="1:9" x14ac:dyDescent="0.35">
      <c r="A5165" t="s">
        <v>4996</v>
      </c>
      <c r="B5165" t="s">
        <v>50</v>
      </c>
      <c r="C5165" t="s">
        <v>4874</v>
      </c>
      <c r="D5165" t="s">
        <v>54</v>
      </c>
      <c r="E5165" s="103">
        <v>230.72207175102261</v>
      </c>
      <c r="F5165" s="103">
        <v>677609</v>
      </c>
      <c r="G5165" s="103">
        <v>5</v>
      </c>
      <c r="H5165" t="s">
        <v>54</v>
      </c>
      <c r="I5165" s="103"/>
    </row>
    <row r="5166" spans="1:9" x14ac:dyDescent="0.35">
      <c r="A5166" t="s">
        <v>4997</v>
      </c>
      <c r="B5166" t="s">
        <v>51</v>
      </c>
      <c r="C5166" t="s">
        <v>4874</v>
      </c>
      <c r="D5166" t="s">
        <v>40</v>
      </c>
      <c r="E5166" s="103">
        <v>3.8635283691073755E-3</v>
      </c>
      <c r="F5166" s="103">
        <v>677609</v>
      </c>
      <c r="G5166" s="103">
        <v>5</v>
      </c>
      <c r="H5166" t="s">
        <v>1078</v>
      </c>
      <c r="I5166" s="103"/>
    </row>
    <row r="5167" spans="1:9" x14ac:dyDescent="0.35">
      <c r="A5167" t="s">
        <v>6744</v>
      </c>
      <c r="B5167" t="s">
        <v>51</v>
      </c>
      <c r="C5167" t="s">
        <v>4874</v>
      </c>
      <c r="D5167" t="s">
        <v>5070</v>
      </c>
      <c r="E5167" s="103">
        <v>3.8939672441423924E-3</v>
      </c>
      <c r="F5167" s="103">
        <v>677609</v>
      </c>
      <c r="G5167" s="103">
        <v>5</v>
      </c>
      <c r="H5167" t="s">
        <v>1078</v>
      </c>
      <c r="I5167" s="103"/>
    </row>
    <row r="5168" spans="1:9" x14ac:dyDescent="0.35">
      <c r="A5168" t="s">
        <v>6745</v>
      </c>
      <c r="B5168" t="s">
        <v>51</v>
      </c>
      <c r="C5168" t="s">
        <v>4874</v>
      </c>
      <c r="D5168" t="s">
        <v>5071</v>
      </c>
      <c r="E5168" s="103">
        <v>3.8635283691073755E-3</v>
      </c>
      <c r="F5168" s="103">
        <v>677609</v>
      </c>
      <c r="G5168" s="103">
        <v>5</v>
      </c>
      <c r="H5168" t="s">
        <v>1078</v>
      </c>
      <c r="I5168" s="103"/>
    </row>
    <row r="5169" spans="1:9" x14ac:dyDescent="0.35">
      <c r="A5169" t="s">
        <v>6746</v>
      </c>
      <c r="B5169" t="s">
        <v>51</v>
      </c>
      <c r="C5169" t="s">
        <v>4874</v>
      </c>
      <c r="D5169" t="s">
        <v>5072</v>
      </c>
      <c r="E5169" s="103">
        <v>3.8720908315194509E-3</v>
      </c>
      <c r="F5169" s="103">
        <v>677609</v>
      </c>
      <c r="G5169" s="103">
        <v>5</v>
      </c>
      <c r="H5169" t="s">
        <v>1078</v>
      </c>
      <c r="I5169" s="103"/>
    </row>
    <row r="5170" spans="1:9" x14ac:dyDescent="0.35">
      <c r="A5170" t="s">
        <v>4998</v>
      </c>
      <c r="B5170" t="s">
        <v>51</v>
      </c>
      <c r="C5170" t="s">
        <v>4874</v>
      </c>
      <c r="D5170" t="s">
        <v>42</v>
      </c>
      <c r="E5170" s="103">
        <v>3.8441183895258127E-3</v>
      </c>
      <c r="F5170" s="103">
        <v>677609</v>
      </c>
      <c r="G5170" s="103">
        <v>5</v>
      </c>
      <c r="H5170" t="s">
        <v>1078</v>
      </c>
      <c r="I5170" s="103"/>
    </row>
    <row r="5171" spans="1:9" x14ac:dyDescent="0.35">
      <c r="A5171" t="s">
        <v>4999</v>
      </c>
      <c r="B5171" t="s">
        <v>51</v>
      </c>
      <c r="C5171" t="s">
        <v>4874</v>
      </c>
      <c r="D5171" t="s">
        <v>1767</v>
      </c>
      <c r="E5171" s="103">
        <v>3.8219637561660623E-3</v>
      </c>
      <c r="F5171" s="103">
        <v>677609</v>
      </c>
      <c r="G5171" s="103">
        <v>5</v>
      </c>
      <c r="H5171" t="s">
        <v>1078</v>
      </c>
      <c r="I5171" s="103"/>
    </row>
    <row r="5172" spans="1:9" x14ac:dyDescent="0.35">
      <c r="A5172" t="s">
        <v>5000</v>
      </c>
      <c r="B5172" t="s">
        <v>51</v>
      </c>
      <c r="C5172" t="s">
        <v>4874</v>
      </c>
      <c r="D5172" t="s">
        <v>1768</v>
      </c>
      <c r="E5172" s="103">
        <v>1.954949581090036E-3</v>
      </c>
      <c r="F5172" s="103">
        <v>677609</v>
      </c>
      <c r="G5172" s="103">
        <v>5</v>
      </c>
      <c r="H5172" t="s">
        <v>1078</v>
      </c>
      <c r="I5172" s="103"/>
    </row>
    <row r="5173" spans="1:9" x14ac:dyDescent="0.35">
      <c r="A5173" t="s">
        <v>5001</v>
      </c>
      <c r="B5173" t="s">
        <v>51</v>
      </c>
      <c r="C5173" t="s">
        <v>4874</v>
      </c>
      <c r="D5173" t="s">
        <v>340</v>
      </c>
      <c r="E5173" s="103">
        <v>3.7969818152027838E-3</v>
      </c>
      <c r="F5173" s="103">
        <v>677609</v>
      </c>
      <c r="G5173" s="103">
        <v>5</v>
      </c>
      <c r="H5173" t="s">
        <v>1078</v>
      </c>
      <c r="I5173" s="103"/>
    </row>
    <row r="5174" spans="1:9" x14ac:dyDescent="0.35">
      <c r="A5174" t="s">
        <v>5002</v>
      </c>
      <c r="B5174" t="s">
        <v>51</v>
      </c>
      <c r="C5174" t="s">
        <v>4874</v>
      </c>
      <c r="D5174" t="s">
        <v>777</v>
      </c>
      <c r="E5174" s="103">
        <v>5.7465418687536584E-3</v>
      </c>
      <c r="F5174" s="103">
        <v>677609</v>
      </c>
      <c r="G5174" s="103">
        <v>5</v>
      </c>
      <c r="H5174" t="s">
        <v>1078</v>
      </c>
      <c r="I5174" s="103"/>
    </row>
    <row r="5175" spans="1:9" x14ac:dyDescent="0.35">
      <c r="A5175" t="s">
        <v>5003</v>
      </c>
      <c r="B5175" t="s">
        <v>51</v>
      </c>
      <c r="C5175" t="s">
        <v>4874</v>
      </c>
      <c r="D5175" t="s">
        <v>776</v>
      </c>
      <c r="E5175" s="103">
        <v>1.3399147673055492E-2</v>
      </c>
      <c r="F5175" s="103">
        <v>677609</v>
      </c>
      <c r="G5175" s="103">
        <v>5</v>
      </c>
      <c r="H5175" t="s">
        <v>1078</v>
      </c>
      <c r="I5175" s="103"/>
    </row>
    <row r="5176" spans="1:9" x14ac:dyDescent="0.35">
      <c r="A5176" t="s">
        <v>182</v>
      </c>
      <c r="B5176" t="s">
        <v>47</v>
      </c>
      <c r="C5176" t="s">
        <v>36</v>
      </c>
      <c r="D5176" t="s">
        <v>54</v>
      </c>
      <c r="E5176" s="103">
        <v>38371</v>
      </c>
      <c r="F5176" s="103">
        <v>677609</v>
      </c>
      <c r="G5176" s="103">
        <v>5</v>
      </c>
      <c r="H5176" t="s">
        <v>54</v>
      </c>
      <c r="I5176" s="103"/>
    </row>
    <row r="5177" spans="1:9" x14ac:dyDescent="0.35">
      <c r="A5177" t="s">
        <v>183</v>
      </c>
      <c r="B5177" t="s">
        <v>48</v>
      </c>
      <c r="C5177" t="s">
        <v>36</v>
      </c>
      <c r="D5177" t="s">
        <v>54</v>
      </c>
      <c r="E5177" s="103">
        <v>1509320329.023</v>
      </c>
      <c r="F5177" s="103">
        <v>677609</v>
      </c>
      <c r="G5177" s="103">
        <v>5</v>
      </c>
      <c r="H5177" t="s">
        <v>54</v>
      </c>
      <c r="I5177" s="103"/>
    </row>
    <row r="5178" spans="1:9" x14ac:dyDescent="0.35">
      <c r="A5178" t="s">
        <v>184</v>
      </c>
      <c r="B5178" t="s">
        <v>49</v>
      </c>
      <c r="C5178" t="s">
        <v>36</v>
      </c>
      <c r="D5178" t="s">
        <v>54</v>
      </c>
      <c r="E5178" s="103">
        <v>5.6627051883903552E-2</v>
      </c>
      <c r="F5178" s="103">
        <v>677609</v>
      </c>
      <c r="G5178" s="103">
        <v>5</v>
      </c>
      <c r="H5178" t="s">
        <v>54</v>
      </c>
      <c r="I5178" s="103"/>
    </row>
    <row r="5179" spans="1:9" x14ac:dyDescent="0.35">
      <c r="A5179" t="s">
        <v>185</v>
      </c>
      <c r="B5179" t="s">
        <v>50</v>
      </c>
      <c r="C5179" t="s">
        <v>36</v>
      </c>
      <c r="D5179" t="s">
        <v>54</v>
      </c>
      <c r="E5179" s="103">
        <v>2227.4207234895052</v>
      </c>
      <c r="F5179" s="103">
        <v>677609</v>
      </c>
      <c r="G5179" s="103">
        <v>5</v>
      </c>
      <c r="H5179" t="s">
        <v>54</v>
      </c>
      <c r="I5179" s="103"/>
    </row>
    <row r="5180" spans="1:9" x14ac:dyDescent="0.35">
      <c r="A5180" t="s">
        <v>1396</v>
      </c>
      <c r="B5180" t="s">
        <v>51</v>
      </c>
      <c r="C5180" t="s">
        <v>36</v>
      </c>
      <c r="D5180" t="s">
        <v>40</v>
      </c>
      <c r="E5180" s="103">
        <v>5.2643338920195064E-2</v>
      </c>
      <c r="F5180" s="103">
        <v>677609</v>
      </c>
      <c r="G5180" s="103">
        <v>5</v>
      </c>
      <c r="H5180" t="s">
        <v>1078</v>
      </c>
      <c r="I5180" s="103"/>
    </row>
    <row r="5181" spans="1:9" x14ac:dyDescent="0.35">
      <c r="A5181" t="s">
        <v>6636</v>
      </c>
      <c r="B5181" t="s">
        <v>51</v>
      </c>
      <c r="C5181" t="s">
        <v>36</v>
      </c>
      <c r="D5181" t="s">
        <v>5070</v>
      </c>
      <c r="E5181" s="103">
        <v>5.2940952658840149E-2</v>
      </c>
      <c r="F5181" s="103">
        <v>677609</v>
      </c>
      <c r="G5181" s="103">
        <v>5</v>
      </c>
      <c r="H5181" t="s">
        <v>1078</v>
      </c>
      <c r="I5181" s="103"/>
    </row>
    <row r="5182" spans="1:9" x14ac:dyDescent="0.35">
      <c r="A5182" t="s">
        <v>6637</v>
      </c>
      <c r="B5182" t="s">
        <v>51</v>
      </c>
      <c r="C5182" t="s">
        <v>36</v>
      </c>
      <c r="D5182" t="s">
        <v>5071</v>
      </c>
      <c r="E5182" s="103">
        <v>5.2643338920195064E-2</v>
      </c>
      <c r="F5182" s="103">
        <v>677609</v>
      </c>
      <c r="G5182" s="103">
        <v>5</v>
      </c>
      <c r="H5182" t="s">
        <v>1078</v>
      </c>
      <c r="I5182" s="103"/>
    </row>
    <row r="5183" spans="1:9" x14ac:dyDescent="0.35">
      <c r="A5183" t="s">
        <v>6638</v>
      </c>
      <c r="B5183" t="s">
        <v>51</v>
      </c>
      <c r="C5183" t="s">
        <v>36</v>
      </c>
      <c r="D5183" t="s">
        <v>5072</v>
      </c>
      <c r="E5183" s="103">
        <v>5.2937505724964591E-2</v>
      </c>
      <c r="F5183" s="103">
        <v>677609</v>
      </c>
      <c r="G5183" s="103">
        <v>5</v>
      </c>
      <c r="H5183" t="s">
        <v>1078</v>
      </c>
      <c r="I5183" s="103"/>
    </row>
    <row r="5184" spans="1:9" x14ac:dyDescent="0.35">
      <c r="A5184" t="s">
        <v>1397</v>
      </c>
      <c r="B5184" t="s">
        <v>51</v>
      </c>
      <c r="C5184" t="s">
        <v>36</v>
      </c>
      <c r="D5184" t="s">
        <v>42</v>
      </c>
      <c r="E5184" s="103">
        <v>5.2226953775964279E-2</v>
      </c>
      <c r="F5184" s="103">
        <v>677609</v>
      </c>
      <c r="G5184" s="103">
        <v>5</v>
      </c>
      <c r="H5184" t="s">
        <v>1078</v>
      </c>
      <c r="I5184" s="103"/>
    </row>
    <row r="5185" spans="1:9" x14ac:dyDescent="0.35">
      <c r="A5185" t="s">
        <v>2347</v>
      </c>
      <c r="B5185" t="s">
        <v>51</v>
      </c>
      <c r="C5185" t="s">
        <v>36</v>
      </c>
      <c r="D5185" t="s">
        <v>1767</v>
      </c>
      <c r="E5185" s="103">
        <v>5.1788570807130868E-2</v>
      </c>
      <c r="F5185" s="103">
        <v>677609</v>
      </c>
      <c r="G5185" s="103">
        <v>5</v>
      </c>
      <c r="H5185" t="s">
        <v>1078</v>
      </c>
      <c r="I5185" s="103"/>
    </row>
    <row r="5186" spans="1:9" x14ac:dyDescent="0.35">
      <c r="A5186" t="s">
        <v>2348</v>
      </c>
      <c r="B5186" t="s">
        <v>51</v>
      </c>
      <c r="C5186" t="s">
        <v>36</v>
      </c>
      <c r="D5186" t="s">
        <v>1768</v>
      </c>
      <c r="E5186" s="103">
        <v>2.9264139602339034E-2</v>
      </c>
      <c r="F5186" s="103">
        <v>677609</v>
      </c>
      <c r="G5186" s="103">
        <v>5</v>
      </c>
      <c r="H5186" t="s">
        <v>1078</v>
      </c>
      <c r="I5186" s="103"/>
    </row>
    <row r="5187" spans="1:9" x14ac:dyDescent="0.35">
      <c r="A5187" t="s">
        <v>1398</v>
      </c>
      <c r="B5187" t="s">
        <v>51</v>
      </c>
      <c r="C5187" t="s">
        <v>36</v>
      </c>
      <c r="D5187" t="s">
        <v>340</v>
      </c>
      <c r="E5187" s="103">
        <v>4.9092221500225533E-2</v>
      </c>
      <c r="F5187" s="103">
        <v>677609</v>
      </c>
      <c r="G5187" s="103">
        <v>5</v>
      </c>
      <c r="H5187" t="s">
        <v>1078</v>
      </c>
      <c r="I5187" s="103"/>
    </row>
    <row r="5188" spans="1:9" x14ac:dyDescent="0.35">
      <c r="A5188" t="s">
        <v>1399</v>
      </c>
      <c r="B5188" t="s">
        <v>51</v>
      </c>
      <c r="C5188" t="s">
        <v>36</v>
      </c>
      <c r="D5188" t="s">
        <v>777</v>
      </c>
      <c r="E5188" s="103">
        <v>8.1641639299793622E-2</v>
      </c>
      <c r="F5188" s="103">
        <v>677609</v>
      </c>
      <c r="G5188" s="103">
        <v>5</v>
      </c>
      <c r="H5188" t="s">
        <v>1078</v>
      </c>
      <c r="I5188" s="103"/>
    </row>
    <row r="5189" spans="1:9" x14ac:dyDescent="0.35">
      <c r="A5189" t="s">
        <v>1400</v>
      </c>
      <c r="B5189" t="s">
        <v>51</v>
      </c>
      <c r="C5189" t="s">
        <v>36</v>
      </c>
      <c r="D5189" t="s">
        <v>776</v>
      </c>
      <c r="E5189" s="103">
        <v>0.179253905112817</v>
      </c>
      <c r="F5189" s="103">
        <v>677609</v>
      </c>
      <c r="G5189" s="103">
        <v>5</v>
      </c>
      <c r="H5189" t="s">
        <v>1078</v>
      </c>
      <c r="I5189" s="103"/>
    </row>
    <row r="5190" spans="1:9" x14ac:dyDescent="0.35">
      <c r="A5190" t="s">
        <v>200</v>
      </c>
      <c r="B5190" t="s">
        <v>47</v>
      </c>
      <c r="C5190" t="s">
        <v>35</v>
      </c>
      <c r="D5190" t="s">
        <v>54</v>
      </c>
      <c r="E5190" s="103">
        <v>0</v>
      </c>
      <c r="F5190" s="103">
        <v>679225</v>
      </c>
      <c r="G5190" s="103">
        <v>6</v>
      </c>
      <c r="H5190" t="s">
        <v>54</v>
      </c>
      <c r="I5190" s="103"/>
    </row>
    <row r="5191" spans="1:9" x14ac:dyDescent="0.35">
      <c r="A5191" t="s">
        <v>201</v>
      </c>
      <c r="B5191" t="s">
        <v>48</v>
      </c>
      <c r="C5191" t="s">
        <v>35</v>
      </c>
      <c r="D5191" t="s">
        <v>54</v>
      </c>
      <c r="E5191" s="103">
        <v>0</v>
      </c>
      <c r="F5191" s="103">
        <v>679225</v>
      </c>
      <c r="G5191" s="103">
        <v>6</v>
      </c>
      <c r="H5191" t="s">
        <v>54</v>
      </c>
      <c r="I5191" s="103"/>
    </row>
    <row r="5192" spans="1:9" x14ac:dyDescent="0.35">
      <c r="A5192" t="s">
        <v>202</v>
      </c>
      <c r="B5192" t="s">
        <v>49</v>
      </c>
      <c r="C5192" t="s">
        <v>35</v>
      </c>
      <c r="D5192" t="s">
        <v>54</v>
      </c>
      <c r="E5192" s="103">
        <v>0</v>
      </c>
      <c r="F5192" s="103">
        <v>679225</v>
      </c>
      <c r="G5192" s="103">
        <v>6</v>
      </c>
      <c r="H5192" t="s">
        <v>54</v>
      </c>
      <c r="I5192" s="103"/>
    </row>
    <row r="5193" spans="1:9" x14ac:dyDescent="0.35">
      <c r="A5193" t="s">
        <v>203</v>
      </c>
      <c r="B5193" t="s">
        <v>50</v>
      </c>
      <c r="C5193" t="s">
        <v>35</v>
      </c>
      <c r="D5193" t="s">
        <v>54</v>
      </c>
      <c r="E5193" s="103">
        <v>0</v>
      </c>
      <c r="F5193" s="103">
        <v>679225</v>
      </c>
      <c r="G5193" s="103">
        <v>6</v>
      </c>
      <c r="H5193" t="s">
        <v>54</v>
      </c>
      <c r="I5193" s="103"/>
    </row>
    <row r="5194" spans="1:9" x14ac:dyDescent="0.35">
      <c r="A5194" t="s">
        <v>214</v>
      </c>
      <c r="B5194" t="s">
        <v>47</v>
      </c>
      <c r="C5194" t="s">
        <v>37</v>
      </c>
      <c r="D5194" t="s">
        <v>54</v>
      </c>
      <c r="E5194" s="103">
        <v>162294</v>
      </c>
      <c r="F5194" s="103">
        <v>679225</v>
      </c>
      <c r="G5194" s="103">
        <v>6</v>
      </c>
      <c r="H5194" t="s">
        <v>54</v>
      </c>
      <c r="I5194" s="103"/>
    </row>
    <row r="5195" spans="1:9" x14ac:dyDescent="0.35">
      <c r="A5195" t="s">
        <v>215</v>
      </c>
      <c r="B5195" t="s">
        <v>48</v>
      </c>
      <c r="C5195" t="s">
        <v>37</v>
      </c>
      <c r="D5195" t="s">
        <v>54</v>
      </c>
      <c r="E5195" s="103">
        <v>28913563071.691406</v>
      </c>
      <c r="F5195" s="103">
        <v>679225</v>
      </c>
      <c r="G5195" s="103">
        <v>6</v>
      </c>
      <c r="H5195" t="s">
        <v>54</v>
      </c>
      <c r="I5195" s="103"/>
    </row>
    <row r="5196" spans="1:9" x14ac:dyDescent="0.35">
      <c r="A5196" t="s">
        <v>216</v>
      </c>
      <c r="B5196" t="s">
        <v>49</v>
      </c>
      <c r="C5196" t="s">
        <v>37</v>
      </c>
      <c r="D5196" t="s">
        <v>54</v>
      </c>
      <c r="E5196" s="103">
        <v>0.23893996834627701</v>
      </c>
      <c r="F5196" s="103">
        <v>679225</v>
      </c>
      <c r="G5196" s="103">
        <v>6</v>
      </c>
      <c r="H5196" t="s">
        <v>54</v>
      </c>
      <c r="I5196" s="103"/>
    </row>
    <row r="5197" spans="1:9" x14ac:dyDescent="0.35">
      <c r="A5197" t="s">
        <v>217</v>
      </c>
      <c r="B5197" t="s">
        <v>50</v>
      </c>
      <c r="C5197" t="s">
        <v>37</v>
      </c>
      <c r="D5197" t="s">
        <v>54</v>
      </c>
      <c r="E5197" s="103">
        <v>42568.461219318204</v>
      </c>
      <c r="F5197" s="103">
        <v>679225</v>
      </c>
      <c r="G5197" s="103">
        <v>6</v>
      </c>
      <c r="H5197" t="s">
        <v>54</v>
      </c>
      <c r="I5197" s="103"/>
    </row>
    <row r="5198" spans="1:9" x14ac:dyDescent="0.35">
      <c r="A5198" t="s">
        <v>1401</v>
      </c>
      <c r="B5198" t="s">
        <v>51</v>
      </c>
      <c r="C5198" t="s">
        <v>37</v>
      </c>
      <c r="D5198" t="s">
        <v>40</v>
      </c>
      <c r="E5198" s="103">
        <v>0.18841996558239671</v>
      </c>
      <c r="F5198" s="103">
        <v>679225</v>
      </c>
      <c r="G5198" s="103">
        <v>6</v>
      </c>
      <c r="H5198" t="s">
        <v>1078</v>
      </c>
      <c r="I5198" s="103"/>
    </row>
    <row r="5199" spans="1:9" x14ac:dyDescent="0.35">
      <c r="A5199" t="s">
        <v>6756</v>
      </c>
      <c r="B5199" t="s">
        <v>51</v>
      </c>
      <c r="C5199" t="s">
        <v>37</v>
      </c>
      <c r="D5199" t="s">
        <v>5070</v>
      </c>
      <c r="E5199" s="103">
        <v>0.19040561509725809</v>
      </c>
      <c r="F5199" s="103">
        <v>679225</v>
      </c>
      <c r="G5199" s="103">
        <v>6</v>
      </c>
      <c r="H5199" t="s">
        <v>1078</v>
      </c>
      <c r="I5199" s="103"/>
    </row>
    <row r="5200" spans="1:9" x14ac:dyDescent="0.35">
      <c r="A5200" t="s">
        <v>6757</v>
      </c>
      <c r="B5200" t="s">
        <v>51</v>
      </c>
      <c r="C5200" t="s">
        <v>37</v>
      </c>
      <c r="D5200" t="s">
        <v>5071</v>
      </c>
      <c r="E5200" s="103">
        <v>0.18841996558239671</v>
      </c>
      <c r="F5200" s="103">
        <v>679225</v>
      </c>
      <c r="G5200" s="103">
        <v>6</v>
      </c>
      <c r="H5200" t="s">
        <v>1078</v>
      </c>
      <c r="I5200" s="103"/>
    </row>
    <row r="5201" spans="1:9" x14ac:dyDescent="0.35">
      <c r="A5201" t="s">
        <v>6758</v>
      </c>
      <c r="B5201" t="s">
        <v>51</v>
      </c>
      <c r="C5201" t="s">
        <v>37</v>
      </c>
      <c r="D5201" t="s">
        <v>5072</v>
      </c>
      <c r="E5201" s="103">
        <v>0.19016533339167002</v>
      </c>
      <c r="F5201" s="103">
        <v>679225</v>
      </c>
      <c r="G5201" s="103">
        <v>6</v>
      </c>
      <c r="H5201" t="s">
        <v>1078</v>
      </c>
      <c r="I5201" s="103"/>
    </row>
    <row r="5202" spans="1:9" x14ac:dyDescent="0.35">
      <c r="A5202" t="s">
        <v>1402</v>
      </c>
      <c r="B5202" t="s">
        <v>51</v>
      </c>
      <c r="C5202" t="s">
        <v>37</v>
      </c>
      <c r="D5202" t="s">
        <v>42</v>
      </c>
      <c r="E5202" s="103">
        <v>0.18862476121539384</v>
      </c>
      <c r="F5202" s="103">
        <v>679225</v>
      </c>
      <c r="G5202" s="103">
        <v>6</v>
      </c>
      <c r="H5202" t="s">
        <v>1078</v>
      </c>
      <c r="I5202" s="103"/>
    </row>
    <row r="5203" spans="1:9" x14ac:dyDescent="0.35">
      <c r="A5203" t="s">
        <v>2349</v>
      </c>
      <c r="B5203" t="s">
        <v>51</v>
      </c>
      <c r="C5203" t="s">
        <v>37</v>
      </c>
      <c r="D5203" t="s">
        <v>1767</v>
      </c>
      <c r="E5203" s="103">
        <v>0.18817334511153766</v>
      </c>
      <c r="F5203" s="103">
        <v>679225</v>
      </c>
      <c r="G5203" s="103">
        <v>6</v>
      </c>
      <c r="H5203" t="s">
        <v>1078</v>
      </c>
      <c r="I5203" s="103"/>
    </row>
    <row r="5204" spans="1:9" x14ac:dyDescent="0.35">
      <c r="A5204" t="s">
        <v>2350</v>
      </c>
      <c r="B5204" t="s">
        <v>51</v>
      </c>
      <c r="C5204" t="s">
        <v>37</v>
      </c>
      <c r="D5204" t="s">
        <v>1768</v>
      </c>
      <c r="E5204" s="103">
        <v>0.11922331282181475</v>
      </c>
      <c r="F5204" s="103">
        <v>679225</v>
      </c>
      <c r="G5204" s="103">
        <v>6</v>
      </c>
      <c r="H5204" t="s">
        <v>1078</v>
      </c>
      <c r="I5204" s="103"/>
    </row>
    <row r="5205" spans="1:9" x14ac:dyDescent="0.35">
      <c r="A5205" t="s">
        <v>1403</v>
      </c>
      <c r="B5205" t="s">
        <v>51</v>
      </c>
      <c r="C5205" t="s">
        <v>37</v>
      </c>
      <c r="D5205" t="s">
        <v>340</v>
      </c>
      <c r="E5205" s="103">
        <v>0.18051000376722928</v>
      </c>
      <c r="F5205" s="103">
        <v>679225</v>
      </c>
      <c r="G5205" s="103">
        <v>6</v>
      </c>
      <c r="H5205" t="s">
        <v>1078</v>
      </c>
      <c r="I5205" s="103"/>
    </row>
    <row r="5206" spans="1:9" x14ac:dyDescent="0.35">
      <c r="A5206" t="s">
        <v>1404</v>
      </c>
      <c r="B5206" t="s">
        <v>51</v>
      </c>
      <c r="C5206" t="s">
        <v>37</v>
      </c>
      <c r="D5206" t="s">
        <v>777</v>
      </c>
      <c r="E5206" s="103">
        <v>0.32485653935557424</v>
      </c>
      <c r="F5206" s="103">
        <v>679225</v>
      </c>
      <c r="G5206" s="103">
        <v>6</v>
      </c>
      <c r="H5206" t="s">
        <v>1078</v>
      </c>
      <c r="I5206" s="103"/>
    </row>
    <row r="5207" spans="1:9" x14ac:dyDescent="0.35">
      <c r="A5207" t="s">
        <v>1405</v>
      </c>
      <c r="B5207" t="s">
        <v>51</v>
      </c>
      <c r="C5207" t="s">
        <v>37</v>
      </c>
      <c r="D5207" t="s">
        <v>776</v>
      </c>
      <c r="E5207" s="103">
        <v>0.78404205521880022</v>
      </c>
      <c r="F5207" s="103">
        <v>679225</v>
      </c>
      <c r="G5207" s="103">
        <v>6</v>
      </c>
      <c r="H5207" t="s">
        <v>1078</v>
      </c>
      <c r="I5207" s="103"/>
    </row>
    <row r="5208" spans="1:9" x14ac:dyDescent="0.35">
      <c r="A5208" t="s">
        <v>218</v>
      </c>
      <c r="B5208" t="s">
        <v>47</v>
      </c>
      <c r="C5208" t="s">
        <v>38</v>
      </c>
      <c r="D5208" t="s">
        <v>54</v>
      </c>
      <c r="E5208" s="103">
        <v>17767</v>
      </c>
      <c r="F5208" s="103">
        <v>679225</v>
      </c>
      <c r="G5208" s="103">
        <v>6</v>
      </c>
      <c r="H5208" t="s">
        <v>54</v>
      </c>
      <c r="I5208" s="103"/>
    </row>
    <row r="5209" spans="1:9" x14ac:dyDescent="0.35">
      <c r="A5209" t="s">
        <v>219</v>
      </c>
      <c r="B5209" t="s">
        <v>48</v>
      </c>
      <c r="C5209" t="s">
        <v>38</v>
      </c>
      <c r="D5209" t="s">
        <v>54</v>
      </c>
      <c r="E5209" s="103">
        <v>2406920655.1329999</v>
      </c>
      <c r="F5209" s="103">
        <v>679225</v>
      </c>
      <c r="G5209" s="103">
        <v>6</v>
      </c>
      <c r="H5209" t="s">
        <v>54</v>
      </c>
      <c r="I5209" s="103"/>
    </row>
    <row r="5210" spans="1:9" x14ac:dyDescent="0.35">
      <c r="A5210" t="s">
        <v>220</v>
      </c>
      <c r="B5210" t="s">
        <v>49</v>
      </c>
      <c r="C5210" t="s">
        <v>38</v>
      </c>
      <c r="D5210" t="s">
        <v>54</v>
      </c>
      <c r="E5210" s="103">
        <v>2.6157753321800582E-2</v>
      </c>
      <c r="F5210" s="103">
        <v>679225</v>
      </c>
      <c r="G5210" s="103">
        <v>6</v>
      </c>
      <c r="H5210" t="s">
        <v>54</v>
      </c>
      <c r="I5210" s="103"/>
    </row>
    <row r="5211" spans="1:9" x14ac:dyDescent="0.35">
      <c r="A5211" t="s">
        <v>221</v>
      </c>
      <c r="B5211" t="s">
        <v>50</v>
      </c>
      <c r="C5211" t="s">
        <v>38</v>
      </c>
      <c r="D5211" t="s">
        <v>54</v>
      </c>
      <c r="E5211" s="103">
        <v>3543.6278922786996</v>
      </c>
      <c r="F5211" s="103">
        <v>679225</v>
      </c>
      <c r="G5211" s="103">
        <v>6</v>
      </c>
      <c r="H5211" t="s">
        <v>54</v>
      </c>
      <c r="I5211" s="103"/>
    </row>
    <row r="5212" spans="1:9" x14ac:dyDescent="0.35">
      <c r="A5212" t="s">
        <v>1406</v>
      </c>
      <c r="B5212" t="s">
        <v>51</v>
      </c>
      <c r="C5212" t="s">
        <v>38</v>
      </c>
      <c r="D5212" t="s">
        <v>40</v>
      </c>
      <c r="E5212" s="103">
        <v>0.14215910528417197</v>
      </c>
      <c r="F5212" s="103">
        <v>679225</v>
      </c>
      <c r="G5212" s="103">
        <v>6</v>
      </c>
      <c r="H5212" t="s">
        <v>1078</v>
      </c>
      <c r="I5212" s="103"/>
    </row>
    <row r="5213" spans="1:9" x14ac:dyDescent="0.35">
      <c r="A5213" t="s">
        <v>6759</v>
      </c>
      <c r="B5213" t="s">
        <v>51</v>
      </c>
      <c r="C5213" t="s">
        <v>38</v>
      </c>
      <c r="D5213" t="s">
        <v>5070</v>
      </c>
      <c r="E5213" s="103">
        <v>0.14499799514869027</v>
      </c>
      <c r="F5213" s="103">
        <v>679225</v>
      </c>
      <c r="G5213" s="103">
        <v>6</v>
      </c>
      <c r="H5213" t="s">
        <v>1078</v>
      </c>
      <c r="I5213" s="103"/>
    </row>
    <row r="5214" spans="1:9" x14ac:dyDescent="0.35">
      <c r="A5214" t="s">
        <v>6760</v>
      </c>
      <c r="B5214" t="s">
        <v>51</v>
      </c>
      <c r="C5214" t="s">
        <v>38</v>
      </c>
      <c r="D5214" t="s">
        <v>5071</v>
      </c>
      <c r="E5214" s="103">
        <v>0.14215910528417197</v>
      </c>
      <c r="F5214" s="103">
        <v>679225</v>
      </c>
      <c r="G5214" s="103">
        <v>6</v>
      </c>
      <c r="H5214" t="s">
        <v>1078</v>
      </c>
      <c r="I5214" s="103"/>
    </row>
    <row r="5215" spans="1:9" x14ac:dyDescent="0.35">
      <c r="A5215" t="s">
        <v>6761</v>
      </c>
      <c r="B5215" t="s">
        <v>51</v>
      </c>
      <c r="C5215" t="s">
        <v>38</v>
      </c>
      <c r="D5215" t="s">
        <v>5072</v>
      </c>
      <c r="E5215" s="103">
        <v>0.14499799514869027</v>
      </c>
      <c r="F5215" s="103">
        <v>679225</v>
      </c>
      <c r="G5215" s="103">
        <v>6</v>
      </c>
      <c r="H5215" t="s">
        <v>1078</v>
      </c>
      <c r="I5215" s="103"/>
    </row>
    <row r="5216" spans="1:9" x14ac:dyDescent="0.35">
      <c r="A5216" t="s">
        <v>1407</v>
      </c>
      <c r="B5216" t="s">
        <v>51</v>
      </c>
      <c r="C5216" t="s">
        <v>38</v>
      </c>
      <c r="D5216" t="s">
        <v>42</v>
      </c>
      <c r="E5216" s="103">
        <v>0.14434376217443931</v>
      </c>
      <c r="F5216" s="103">
        <v>679225</v>
      </c>
      <c r="G5216" s="103">
        <v>6</v>
      </c>
      <c r="H5216" t="s">
        <v>1078</v>
      </c>
      <c r="I5216" s="103"/>
    </row>
    <row r="5217" spans="1:9" x14ac:dyDescent="0.35">
      <c r="A5217" t="s">
        <v>2351</v>
      </c>
      <c r="B5217" t="s">
        <v>51</v>
      </c>
      <c r="C5217" t="s">
        <v>38</v>
      </c>
      <c r="D5217" t="s">
        <v>1767</v>
      </c>
      <c r="E5217" s="103">
        <v>0.14423656495539619</v>
      </c>
      <c r="F5217" s="103">
        <v>679225</v>
      </c>
      <c r="G5217" s="103">
        <v>6</v>
      </c>
      <c r="H5217" t="s">
        <v>1078</v>
      </c>
      <c r="I5217" s="103"/>
    </row>
    <row r="5218" spans="1:9" x14ac:dyDescent="0.35">
      <c r="A5218" t="s">
        <v>2352</v>
      </c>
      <c r="B5218" t="s">
        <v>51</v>
      </c>
      <c r="C5218" t="s">
        <v>38</v>
      </c>
      <c r="D5218" t="s">
        <v>1768</v>
      </c>
      <c r="E5218" s="103">
        <v>0.10409435337199774</v>
      </c>
      <c r="F5218" s="103">
        <v>679225</v>
      </c>
      <c r="G5218" s="103">
        <v>6</v>
      </c>
      <c r="H5218" t="s">
        <v>1078</v>
      </c>
      <c r="I5218" s="103"/>
    </row>
    <row r="5219" spans="1:9" x14ac:dyDescent="0.35">
      <c r="A5219" t="s">
        <v>1408</v>
      </c>
      <c r="B5219" t="s">
        <v>51</v>
      </c>
      <c r="C5219" t="s">
        <v>38</v>
      </c>
      <c r="D5219" t="s">
        <v>340</v>
      </c>
      <c r="E5219" s="103">
        <v>0.12082134457082162</v>
      </c>
      <c r="F5219" s="103">
        <v>679225</v>
      </c>
      <c r="G5219" s="103">
        <v>6</v>
      </c>
      <c r="H5219" t="s">
        <v>1078</v>
      </c>
      <c r="I5219" s="103"/>
    </row>
    <row r="5220" spans="1:9" x14ac:dyDescent="0.35">
      <c r="A5220" t="s">
        <v>1409</v>
      </c>
      <c r="B5220" t="s">
        <v>51</v>
      </c>
      <c r="C5220" t="s">
        <v>38</v>
      </c>
      <c r="D5220" t="s">
        <v>777</v>
      </c>
      <c r="E5220" s="103">
        <v>0.27548303322228407</v>
      </c>
      <c r="F5220" s="103">
        <v>679225</v>
      </c>
      <c r="G5220" s="103">
        <v>6</v>
      </c>
      <c r="H5220" t="s">
        <v>1078</v>
      </c>
      <c r="I5220" s="103"/>
    </row>
    <row r="5221" spans="1:9" x14ac:dyDescent="0.35">
      <c r="A5221" t="s">
        <v>1410</v>
      </c>
      <c r="B5221" t="s">
        <v>51</v>
      </c>
      <c r="C5221" t="s">
        <v>38</v>
      </c>
      <c r="D5221" t="s">
        <v>776</v>
      </c>
      <c r="E5221" s="103">
        <v>0.61383020698904456</v>
      </c>
      <c r="F5221" s="103">
        <v>679225</v>
      </c>
      <c r="G5221" s="103">
        <v>6</v>
      </c>
      <c r="H5221" t="s">
        <v>1078</v>
      </c>
      <c r="I5221" s="103"/>
    </row>
    <row r="5222" spans="1:9" x14ac:dyDescent="0.35">
      <c r="A5222" t="s">
        <v>222</v>
      </c>
      <c r="B5222" t="s">
        <v>47</v>
      </c>
      <c r="C5222" t="s">
        <v>39</v>
      </c>
      <c r="D5222" t="s">
        <v>54</v>
      </c>
      <c r="E5222" s="103">
        <v>3324</v>
      </c>
      <c r="F5222" s="103">
        <v>679225</v>
      </c>
      <c r="G5222" s="103">
        <v>6</v>
      </c>
      <c r="H5222" t="s">
        <v>54</v>
      </c>
      <c r="I5222" s="103"/>
    </row>
    <row r="5223" spans="1:9" x14ac:dyDescent="0.35">
      <c r="A5223" t="s">
        <v>223</v>
      </c>
      <c r="B5223" t="s">
        <v>48</v>
      </c>
      <c r="C5223" t="s">
        <v>39</v>
      </c>
      <c r="D5223" t="s">
        <v>54</v>
      </c>
      <c r="E5223" s="103">
        <v>30979276.023000002</v>
      </c>
      <c r="F5223" s="103">
        <v>679225</v>
      </c>
      <c r="G5223" s="103">
        <v>6</v>
      </c>
      <c r="H5223" t="s">
        <v>54</v>
      </c>
      <c r="I5223" s="103"/>
    </row>
    <row r="5224" spans="1:9" x14ac:dyDescent="0.35">
      <c r="A5224" t="s">
        <v>224</v>
      </c>
      <c r="B5224" t="s">
        <v>49</v>
      </c>
      <c r="C5224" t="s">
        <v>39</v>
      </c>
      <c r="D5224" t="s">
        <v>54</v>
      </c>
      <c r="E5224" s="103">
        <v>4.8938128013544845E-3</v>
      </c>
      <c r="F5224" s="103">
        <v>679225</v>
      </c>
      <c r="G5224" s="103">
        <v>6</v>
      </c>
      <c r="H5224" t="s">
        <v>54</v>
      </c>
      <c r="I5224" s="103"/>
    </row>
    <row r="5225" spans="1:9" x14ac:dyDescent="0.35">
      <c r="A5225" t="s">
        <v>225</v>
      </c>
      <c r="B5225" t="s">
        <v>50</v>
      </c>
      <c r="C5225" t="s">
        <v>39</v>
      </c>
      <c r="D5225" t="s">
        <v>54</v>
      </c>
      <c r="E5225" s="103">
        <v>45.609740546946888</v>
      </c>
      <c r="F5225" s="103">
        <v>679225</v>
      </c>
      <c r="G5225" s="103">
        <v>6</v>
      </c>
      <c r="H5225" t="s">
        <v>54</v>
      </c>
      <c r="I5225" s="103"/>
    </row>
    <row r="5226" spans="1:9" x14ac:dyDescent="0.35">
      <c r="A5226" t="s">
        <v>1411</v>
      </c>
      <c r="B5226" t="s">
        <v>51</v>
      </c>
      <c r="C5226" t="s">
        <v>39</v>
      </c>
      <c r="D5226" t="s">
        <v>40</v>
      </c>
      <c r="E5226" s="103">
        <v>9.288419910695709E-3</v>
      </c>
      <c r="F5226" s="103">
        <v>679225</v>
      </c>
      <c r="G5226" s="103">
        <v>6</v>
      </c>
      <c r="H5226" t="s">
        <v>1078</v>
      </c>
      <c r="I5226" s="103"/>
    </row>
    <row r="5227" spans="1:9" x14ac:dyDescent="0.35">
      <c r="A5227" t="s">
        <v>6762</v>
      </c>
      <c r="B5227" t="s">
        <v>51</v>
      </c>
      <c r="C5227" t="s">
        <v>39</v>
      </c>
      <c r="D5227" t="s">
        <v>5070</v>
      </c>
      <c r="E5227" s="103">
        <v>9.288419910695709E-3</v>
      </c>
      <c r="F5227" s="103">
        <v>679225</v>
      </c>
      <c r="G5227" s="103">
        <v>6</v>
      </c>
      <c r="H5227" t="s">
        <v>1078</v>
      </c>
      <c r="I5227" s="103"/>
    </row>
    <row r="5228" spans="1:9" x14ac:dyDescent="0.35">
      <c r="A5228" t="s">
        <v>6763</v>
      </c>
      <c r="B5228" t="s">
        <v>51</v>
      </c>
      <c r="C5228" t="s">
        <v>39</v>
      </c>
      <c r="D5228" t="s">
        <v>5071</v>
      </c>
      <c r="E5228" s="103">
        <v>9.288419910695709E-3</v>
      </c>
      <c r="F5228" s="103">
        <v>679225</v>
      </c>
      <c r="G5228" s="103">
        <v>6</v>
      </c>
      <c r="H5228" t="s">
        <v>1078</v>
      </c>
      <c r="I5228" s="103"/>
    </row>
    <row r="5229" spans="1:9" x14ac:dyDescent="0.35">
      <c r="A5229" t="s">
        <v>6764</v>
      </c>
      <c r="B5229" t="s">
        <v>51</v>
      </c>
      <c r="C5229" t="s">
        <v>39</v>
      </c>
      <c r="D5229" t="s">
        <v>5072</v>
      </c>
      <c r="E5229" s="103">
        <v>9.288419910695709E-3</v>
      </c>
      <c r="F5229" s="103">
        <v>679225</v>
      </c>
      <c r="G5229" s="103">
        <v>6</v>
      </c>
      <c r="H5229" t="s">
        <v>1078</v>
      </c>
      <c r="I5229" s="103"/>
    </row>
    <row r="5230" spans="1:9" x14ac:dyDescent="0.35">
      <c r="A5230" t="s">
        <v>1412</v>
      </c>
      <c r="B5230" t="s">
        <v>51</v>
      </c>
      <c r="C5230" t="s">
        <v>39</v>
      </c>
      <c r="D5230" t="s">
        <v>42</v>
      </c>
      <c r="E5230" s="103">
        <v>9.2629668913264615E-3</v>
      </c>
      <c r="F5230" s="103">
        <v>679225</v>
      </c>
      <c r="G5230" s="103">
        <v>6</v>
      </c>
      <c r="H5230" t="s">
        <v>1078</v>
      </c>
      <c r="I5230" s="103"/>
    </row>
    <row r="5231" spans="1:9" x14ac:dyDescent="0.35">
      <c r="A5231" t="s">
        <v>2353</v>
      </c>
      <c r="B5231" t="s">
        <v>51</v>
      </c>
      <c r="C5231" t="s">
        <v>39</v>
      </c>
      <c r="D5231" t="s">
        <v>1767</v>
      </c>
      <c r="E5231" s="103">
        <v>9.1549557610455991E-3</v>
      </c>
      <c r="F5231" s="103">
        <v>679225</v>
      </c>
      <c r="G5231" s="103">
        <v>6</v>
      </c>
      <c r="H5231" t="s">
        <v>1078</v>
      </c>
      <c r="I5231" s="103"/>
    </row>
    <row r="5232" spans="1:9" x14ac:dyDescent="0.35">
      <c r="A5232" t="s">
        <v>2354</v>
      </c>
      <c r="B5232" t="s">
        <v>51</v>
      </c>
      <c r="C5232" t="s">
        <v>39</v>
      </c>
      <c r="D5232" t="s">
        <v>1768</v>
      </c>
      <c r="E5232" s="103">
        <v>6.1541543120425604E-3</v>
      </c>
      <c r="F5232" s="103">
        <v>679225</v>
      </c>
      <c r="G5232" s="103">
        <v>6</v>
      </c>
      <c r="H5232" t="s">
        <v>1078</v>
      </c>
      <c r="I5232" s="103"/>
    </row>
    <row r="5233" spans="1:9" x14ac:dyDescent="0.35">
      <c r="A5233" t="s">
        <v>1413</v>
      </c>
      <c r="B5233" t="s">
        <v>51</v>
      </c>
      <c r="C5233" t="s">
        <v>39</v>
      </c>
      <c r="D5233" t="s">
        <v>340</v>
      </c>
      <c r="E5233" s="103">
        <v>9.0972556402159239E-3</v>
      </c>
      <c r="F5233" s="103">
        <v>679225</v>
      </c>
      <c r="G5233" s="103">
        <v>6</v>
      </c>
      <c r="H5233" t="s">
        <v>1078</v>
      </c>
      <c r="I5233" s="103"/>
    </row>
    <row r="5234" spans="1:9" x14ac:dyDescent="0.35">
      <c r="A5234" t="s">
        <v>1414</v>
      </c>
      <c r="B5234" t="s">
        <v>51</v>
      </c>
      <c r="C5234" t="s">
        <v>39</v>
      </c>
      <c r="D5234" t="s">
        <v>777</v>
      </c>
      <c r="E5234" s="103">
        <v>1.7247074471145322E-2</v>
      </c>
      <c r="F5234" s="103">
        <v>679225</v>
      </c>
      <c r="G5234" s="103">
        <v>6</v>
      </c>
      <c r="H5234" t="s">
        <v>1078</v>
      </c>
      <c r="I5234" s="103"/>
    </row>
    <row r="5235" spans="1:9" x14ac:dyDescent="0.35">
      <c r="A5235" t="s">
        <v>1415</v>
      </c>
      <c r="B5235" t="s">
        <v>51</v>
      </c>
      <c r="C5235" t="s">
        <v>39</v>
      </c>
      <c r="D5235" t="s">
        <v>776</v>
      </c>
      <c r="E5235" s="103">
        <v>4.1172390230543608E-2</v>
      </c>
      <c r="F5235" s="103">
        <v>679225</v>
      </c>
      <c r="G5235" s="103">
        <v>6</v>
      </c>
      <c r="H5235" t="s">
        <v>1078</v>
      </c>
      <c r="I5235" s="103"/>
    </row>
    <row r="5236" spans="1:9" x14ac:dyDescent="0.35">
      <c r="A5236" t="s">
        <v>2970</v>
      </c>
      <c r="B5236" t="s">
        <v>47</v>
      </c>
      <c r="C5236" t="s">
        <v>2588</v>
      </c>
      <c r="D5236" t="s">
        <v>54</v>
      </c>
      <c r="E5236" s="103">
        <v>72631</v>
      </c>
      <c r="F5236" s="103">
        <v>679225</v>
      </c>
      <c r="G5236" s="103">
        <v>6</v>
      </c>
      <c r="H5236" t="s">
        <v>54</v>
      </c>
      <c r="I5236" s="103"/>
    </row>
    <row r="5237" spans="1:9" x14ac:dyDescent="0.35">
      <c r="A5237" t="s">
        <v>2971</v>
      </c>
      <c r="B5237" t="s">
        <v>48</v>
      </c>
      <c r="C5237" t="s">
        <v>2588</v>
      </c>
      <c r="D5237" t="s">
        <v>54</v>
      </c>
      <c r="E5237" s="103">
        <v>306176734.734375</v>
      </c>
      <c r="F5237" s="103">
        <v>679225</v>
      </c>
      <c r="G5237" s="103">
        <v>6</v>
      </c>
      <c r="H5237" t="s">
        <v>54</v>
      </c>
      <c r="I5237" s="103"/>
    </row>
    <row r="5238" spans="1:9" x14ac:dyDescent="0.35">
      <c r="A5238" t="s">
        <v>2972</v>
      </c>
      <c r="B5238" t="s">
        <v>49</v>
      </c>
      <c r="C5238" t="s">
        <v>2588</v>
      </c>
      <c r="D5238" t="s">
        <v>54</v>
      </c>
      <c r="E5238" s="103">
        <v>0.10693216533549266</v>
      </c>
      <c r="F5238" s="103">
        <v>679225</v>
      </c>
      <c r="G5238" s="103">
        <v>6</v>
      </c>
      <c r="H5238" t="s">
        <v>54</v>
      </c>
      <c r="I5238" s="103"/>
    </row>
    <row r="5239" spans="1:9" x14ac:dyDescent="0.35">
      <c r="A5239" t="s">
        <v>2973</v>
      </c>
      <c r="B5239" t="s">
        <v>50</v>
      </c>
      <c r="C5239" t="s">
        <v>2588</v>
      </c>
      <c r="D5239" t="s">
        <v>54</v>
      </c>
      <c r="E5239" s="103">
        <v>450.7736534055357</v>
      </c>
      <c r="F5239" s="103">
        <v>679225</v>
      </c>
      <c r="G5239" s="103">
        <v>6</v>
      </c>
      <c r="H5239" t="s">
        <v>54</v>
      </c>
      <c r="I5239" s="103"/>
    </row>
    <row r="5240" spans="1:9" x14ac:dyDescent="0.35">
      <c r="A5240" t="s">
        <v>2974</v>
      </c>
      <c r="B5240" t="s">
        <v>51</v>
      </c>
      <c r="C5240" t="s">
        <v>2588</v>
      </c>
      <c r="D5240" t="s">
        <v>40</v>
      </c>
      <c r="E5240" s="103">
        <v>4.447141587921968E-3</v>
      </c>
      <c r="F5240" s="103">
        <v>679225</v>
      </c>
      <c r="G5240" s="103">
        <v>6</v>
      </c>
      <c r="H5240" t="s">
        <v>1078</v>
      </c>
      <c r="I5240" s="103"/>
    </row>
    <row r="5241" spans="1:9" x14ac:dyDescent="0.35">
      <c r="A5241" t="s">
        <v>6765</v>
      </c>
      <c r="B5241" t="s">
        <v>51</v>
      </c>
      <c r="C5241" t="s">
        <v>2588</v>
      </c>
      <c r="D5241" t="s">
        <v>5070</v>
      </c>
      <c r="E5241" s="103">
        <v>4.539730492976712E-3</v>
      </c>
      <c r="F5241" s="103">
        <v>679225</v>
      </c>
      <c r="G5241" s="103">
        <v>6</v>
      </c>
      <c r="H5241" t="s">
        <v>1078</v>
      </c>
      <c r="I5241" s="103"/>
    </row>
    <row r="5242" spans="1:9" x14ac:dyDescent="0.35">
      <c r="A5242" t="s">
        <v>6766</v>
      </c>
      <c r="B5242" t="s">
        <v>51</v>
      </c>
      <c r="C5242" t="s">
        <v>2588</v>
      </c>
      <c r="D5242" t="s">
        <v>5071</v>
      </c>
      <c r="E5242" s="103">
        <v>4.447141587921968E-3</v>
      </c>
      <c r="F5242" s="103">
        <v>679225</v>
      </c>
      <c r="G5242" s="103">
        <v>6</v>
      </c>
      <c r="H5242" t="s">
        <v>1078</v>
      </c>
      <c r="I5242" s="103"/>
    </row>
    <row r="5243" spans="1:9" x14ac:dyDescent="0.35">
      <c r="A5243" t="s">
        <v>6767</v>
      </c>
      <c r="B5243" t="s">
        <v>51</v>
      </c>
      <c r="C5243" t="s">
        <v>2588</v>
      </c>
      <c r="D5243" t="s">
        <v>5072</v>
      </c>
      <c r="E5243" s="103">
        <v>4.5385429688627006E-3</v>
      </c>
      <c r="F5243" s="103">
        <v>679225</v>
      </c>
      <c r="G5243" s="103">
        <v>6</v>
      </c>
      <c r="H5243" t="s">
        <v>1078</v>
      </c>
      <c r="I5243" s="103"/>
    </row>
    <row r="5244" spans="1:9" x14ac:dyDescent="0.35">
      <c r="A5244" t="s">
        <v>2975</v>
      </c>
      <c r="B5244" t="s">
        <v>51</v>
      </c>
      <c r="C5244" t="s">
        <v>2588</v>
      </c>
      <c r="D5244" t="s">
        <v>42</v>
      </c>
      <c r="E5244" s="103">
        <v>4.4799606339199034E-3</v>
      </c>
      <c r="F5244" s="103">
        <v>679225</v>
      </c>
      <c r="G5244" s="103">
        <v>6</v>
      </c>
      <c r="H5244" t="s">
        <v>1078</v>
      </c>
      <c r="I5244" s="103"/>
    </row>
    <row r="5245" spans="1:9" x14ac:dyDescent="0.35">
      <c r="A5245" t="s">
        <v>2976</v>
      </c>
      <c r="B5245" t="s">
        <v>51</v>
      </c>
      <c r="C5245" t="s">
        <v>2588</v>
      </c>
      <c r="D5245" t="s">
        <v>1767</v>
      </c>
      <c r="E5245" s="103">
        <v>4.4369902444181993E-3</v>
      </c>
      <c r="F5245" s="103">
        <v>679225</v>
      </c>
      <c r="G5245" s="103">
        <v>6</v>
      </c>
      <c r="H5245" t="s">
        <v>1078</v>
      </c>
      <c r="I5245" s="103"/>
    </row>
    <row r="5246" spans="1:9" x14ac:dyDescent="0.35">
      <c r="A5246" t="s">
        <v>2977</v>
      </c>
      <c r="B5246" t="s">
        <v>51</v>
      </c>
      <c r="C5246" t="s">
        <v>2588</v>
      </c>
      <c r="D5246" t="s">
        <v>1768</v>
      </c>
      <c r="E5246" s="103">
        <v>2.5479197149081011E-3</v>
      </c>
      <c r="F5246" s="103">
        <v>679225</v>
      </c>
      <c r="G5246" s="103">
        <v>6</v>
      </c>
      <c r="H5246" t="s">
        <v>1078</v>
      </c>
      <c r="I5246" s="103"/>
    </row>
    <row r="5247" spans="1:9" x14ac:dyDescent="0.35">
      <c r="A5247" t="s">
        <v>2978</v>
      </c>
      <c r="B5247" t="s">
        <v>51</v>
      </c>
      <c r="C5247" t="s">
        <v>2588</v>
      </c>
      <c r="D5247" t="s">
        <v>340</v>
      </c>
      <c r="E5247" s="103">
        <v>4.4049012263504394E-3</v>
      </c>
      <c r="F5247" s="103">
        <v>679225</v>
      </c>
      <c r="G5247" s="103">
        <v>6</v>
      </c>
      <c r="H5247" t="s">
        <v>1078</v>
      </c>
      <c r="I5247" s="103"/>
    </row>
    <row r="5248" spans="1:9" x14ac:dyDescent="0.35">
      <c r="A5248" t="s">
        <v>2979</v>
      </c>
      <c r="B5248" t="s">
        <v>51</v>
      </c>
      <c r="C5248" t="s">
        <v>2588</v>
      </c>
      <c r="D5248" t="s">
        <v>777</v>
      </c>
      <c r="E5248" s="103">
        <v>8.1429754872789223E-3</v>
      </c>
      <c r="F5248" s="103">
        <v>679225</v>
      </c>
      <c r="G5248" s="103">
        <v>6</v>
      </c>
      <c r="H5248" t="s">
        <v>1078</v>
      </c>
      <c r="I5248" s="103"/>
    </row>
    <row r="5249" spans="1:9" x14ac:dyDescent="0.35">
      <c r="A5249" t="s">
        <v>2980</v>
      </c>
      <c r="B5249" t="s">
        <v>51</v>
      </c>
      <c r="C5249" t="s">
        <v>2588</v>
      </c>
      <c r="D5249" t="s">
        <v>776</v>
      </c>
      <c r="E5249" s="103">
        <v>1.8834710563068076E-2</v>
      </c>
      <c r="F5249" s="103">
        <v>679225</v>
      </c>
      <c r="G5249" s="103">
        <v>6</v>
      </c>
      <c r="H5249" t="s">
        <v>1078</v>
      </c>
      <c r="I5249" s="103"/>
    </row>
    <row r="5250" spans="1:9" x14ac:dyDescent="0.35">
      <c r="A5250" t="s">
        <v>2981</v>
      </c>
      <c r="B5250" t="s">
        <v>47</v>
      </c>
      <c r="C5250" t="s">
        <v>2589</v>
      </c>
      <c r="D5250" t="s">
        <v>54</v>
      </c>
      <c r="E5250" s="103">
        <v>235089</v>
      </c>
      <c r="F5250" s="103">
        <v>679225</v>
      </c>
      <c r="G5250" s="103">
        <v>6</v>
      </c>
      <c r="H5250" t="s">
        <v>54</v>
      </c>
      <c r="I5250" s="103"/>
    </row>
    <row r="5251" spans="1:9" x14ac:dyDescent="0.35">
      <c r="A5251" t="s">
        <v>2982</v>
      </c>
      <c r="B5251" t="s">
        <v>48</v>
      </c>
      <c r="C5251" t="s">
        <v>2589</v>
      </c>
      <c r="D5251" t="s">
        <v>54</v>
      </c>
      <c r="E5251" s="103">
        <v>2845194200</v>
      </c>
      <c r="F5251" s="103">
        <v>679225</v>
      </c>
      <c r="G5251" s="103">
        <v>6</v>
      </c>
      <c r="H5251" t="s">
        <v>54</v>
      </c>
      <c r="I5251" s="103"/>
    </row>
    <row r="5252" spans="1:9" x14ac:dyDescent="0.35">
      <c r="A5252" t="s">
        <v>2983</v>
      </c>
      <c r="B5252" t="s">
        <v>49</v>
      </c>
      <c r="C5252" t="s">
        <v>2589</v>
      </c>
      <c r="D5252" t="s">
        <v>54</v>
      </c>
      <c r="E5252" s="103">
        <v>0.34611358533622877</v>
      </c>
      <c r="F5252" s="103">
        <v>679225</v>
      </c>
      <c r="G5252" s="103">
        <v>6</v>
      </c>
      <c r="H5252" t="s">
        <v>54</v>
      </c>
      <c r="I5252" s="103"/>
    </row>
    <row r="5253" spans="1:9" x14ac:dyDescent="0.35">
      <c r="A5253" t="s">
        <v>2984</v>
      </c>
      <c r="B5253" t="s">
        <v>50</v>
      </c>
      <c r="C5253" t="s">
        <v>2589</v>
      </c>
      <c r="D5253" t="s">
        <v>54</v>
      </c>
      <c r="E5253" s="103">
        <v>4188.8832124848177</v>
      </c>
      <c r="F5253" s="103">
        <v>679225</v>
      </c>
      <c r="G5253" s="103">
        <v>6</v>
      </c>
      <c r="H5253" t="s">
        <v>54</v>
      </c>
      <c r="I5253" s="103"/>
    </row>
    <row r="5254" spans="1:9" x14ac:dyDescent="0.35">
      <c r="A5254" t="s">
        <v>2985</v>
      </c>
      <c r="B5254" t="s">
        <v>51</v>
      </c>
      <c r="C5254" t="s">
        <v>2589</v>
      </c>
      <c r="D5254" t="s">
        <v>40</v>
      </c>
      <c r="E5254" s="103">
        <v>1.2720554433900359E-2</v>
      </c>
      <c r="F5254" s="103">
        <v>679225</v>
      </c>
      <c r="G5254" s="103">
        <v>6</v>
      </c>
      <c r="H5254" t="s">
        <v>1078</v>
      </c>
      <c r="I5254" s="103"/>
    </row>
    <row r="5255" spans="1:9" x14ac:dyDescent="0.35">
      <c r="A5255" t="s">
        <v>6768</v>
      </c>
      <c r="B5255" t="s">
        <v>51</v>
      </c>
      <c r="C5255" t="s">
        <v>2589</v>
      </c>
      <c r="D5255" t="s">
        <v>5070</v>
      </c>
      <c r="E5255" s="103">
        <v>1.3204234541679122E-2</v>
      </c>
      <c r="F5255" s="103">
        <v>679225</v>
      </c>
      <c r="G5255" s="103">
        <v>6</v>
      </c>
      <c r="H5255" t="s">
        <v>1078</v>
      </c>
      <c r="I5255" s="103"/>
    </row>
    <row r="5256" spans="1:9" x14ac:dyDescent="0.35">
      <c r="A5256" t="s">
        <v>6769</v>
      </c>
      <c r="B5256" t="s">
        <v>51</v>
      </c>
      <c r="C5256" t="s">
        <v>2589</v>
      </c>
      <c r="D5256" t="s">
        <v>5071</v>
      </c>
      <c r="E5256" s="103">
        <v>1.2720554433900359E-2</v>
      </c>
      <c r="F5256" s="103">
        <v>679225</v>
      </c>
      <c r="G5256" s="103">
        <v>6</v>
      </c>
      <c r="H5256" t="s">
        <v>1078</v>
      </c>
      <c r="I5256" s="103"/>
    </row>
    <row r="5257" spans="1:9" x14ac:dyDescent="0.35">
      <c r="A5257" t="s">
        <v>6770</v>
      </c>
      <c r="B5257" t="s">
        <v>51</v>
      </c>
      <c r="C5257" t="s">
        <v>2589</v>
      </c>
      <c r="D5257" t="s">
        <v>5072</v>
      </c>
      <c r="E5257" s="103">
        <v>1.3189589906934609E-2</v>
      </c>
      <c r="F5257" s="103">
        <v>679225</v>
      </c>
      <c r="G5257" s="103">
        <v>6</v>
      </c>
      <c r="H5257" t="s">
        <v>1078</v>
      </c>
      <c r="I5257" s="103"/>
    </row>
    <row r="5258" spans="1:9" x14ac:dyDescent="0.35">
      <c r="A5258" t="s">
        <v>2986</v>
      </c>
      <c r="B5258" t="s">
        <v>51</v>
      </c>
      <c r="C5258" t="s">
        <v>2589</v>
      </c>
      <c r="D5258" t="s">
        <v>42</v>
      </c>
      <c r="E5258" s="103">
        <v>1.3080579810597194E-2</v>
      </c>
      <c r="F5258" s="103">
        <v>679225</v>
      </c>
      <c r="G5258" s="103">
        <v>6</v>
      </c>
      <c r="H5258" t="s">
        <v>1078</v>
      </c>
      <c r="I5258" s="103"/>
    </row>
    <row r="5259" spans="1:9" x14ac:dyDescent="0.35">
      <c r="A5259" t="s">
        <v>2987</v>
      </c>
      <c r="B5259" t="s">
        <v>51</v>
      </c>
      <c r="C5259" t="s">
        <v>2589</v>
      </c>
      <c r="D5259" t="s">
        <v>1767</v>
      </c>
      <c r="E5259" s="103">
        <v>1.2843820639237053E-2</v>
      </c>
      <c r="F5259" s="103">
        <v>679225</v>
      </c>
      <c r="G5259" s="103">
        <v>6</v>
      </c>
      <c r="H5259" t="s">
        <v>1078</v>
      </c>
      <c r="I5259" s="103"/>
    </row>
    <row r="5260" spans="1:9" x14ac:dyDescent="0.35">
      <c r="A5260" t="s">
        <v>2988</v>
      </c>
      <c r="B5260" t="s">
        <v>51</v>
      </c>
      <c r="C5260" t="s">
        <v>2589</v>
      </c>
      <c r="D5260" t="s">
        <v>1768</v>
      </c>
      <c r="E5260" s="103">
        <v>6.5546839570100775E-3</v>
      </c>
      <c r="F5260" s="103">
        <v>679225</v>
      </c>
      <c r="G5260" s="103">
        <v>6</v>
      </c>
      <c r="H5260" t="s">
        <v>1078</v>
      </c>
      <c r="I5260" s="103"/>
    </row>
    <row r="5261" spans="1:9" x14ac:dyDescent="0.35">
      <c r="A5261" t="s">
        <v>2989</v>
      </c>
      <c r="B5261" t="s">
        <v>51</v>
      </c>
      <c r="C5261" t="s">
        <v>2589</v>
      </c>
      <c r="D5261" t="s">
        <v>340</v>
      </c>
      <c r="E5261" s="103">
        <v>1.3038341743829866E-2</v>
      </c>
      <c r="F5261" s="103">
        <v>679225</v>
      </c>
      <c r="G5261" s="103">
        <v>6</v>
      </c>
      <c r="H5261" t="s">
        <v>1078</v>
      </c>
      <c r="I5261" s="103"/>
    </row>
    <row r="5262" spans="1:9" x14ac:dyDescent="0.35">
      <c r="A5262" t="s">
        <v>2990</v>
      </c>
      <c r="B5262" t="s">
        <v>51</v>
      </c>
      <c r="C5262" t="s">
        <v>2589</v>
      </c>
      <c r="D5262" t="s">
        <v>777</v>
      </c>
      <c r="E5262" s="103">
        <v>1.9194536951464058E-2</v>
      </c>
      <c r="F5262" s="103">
        <v>679225</v>
      </c>
      <c r="G5262" s="103">
        <v>6</v>
      </c>
      <c r="H5262" t="s">
        <v>1078</v>
      </c>
      <c r="I5262" s="103"/>
    </row>
    <row r="5263" spans="1:9" x14ac:dyDescent="0.35">
      <c r="A5263" t="s">
        <v>2991</v>
      </c>
      <c r="B5263" t="s">
        <v>51</v>
      </c>
      <c r="C5263" t="s">
        <v>2589</v>
      </c>
      <c r="D5263" t="s">
        <v>776</v>
      </c>
      <c r="E5263" s="103">
        <v>5.1481305194603352E-2</v>
      </c>
      <c r="F5263" s="103">
        <v>679225</v>
      </c>
      <c r="G5263" s="103">
        <v>6</v>
      </c>
      <c r="H5263" t="s">
        <v>1078</v>
      </c>
      <c r="I5263" s="103"/>
    </row>
    <row r="5264" spans="1:9" x14ac:dyDescent="0.35">
      <c r="A5264" t="s">
        <v>2966</v>
      </c>
      <c r="B5264" t="s">
        <v>47</v>
      </c>
      <c r="C5264" t="s">
        <v>2590</v>
      </c>
      <c r="D5264" t="s">
        <v>54</v>
      </c>
      <c r="E5264" s="103">
        <v>0</v>
      </c>
      <c r="F5264" s="103">
        <v>679225</v>
      </c>
      <c r="G5264" s="103">
        <v>6</v>
      </c>
      <c r="H5264" t="s">
        <v>54</v>
      </c>
      <c r="I5264" s="103"/>
    </row>
    <row r="5265" spans="1:9" x14ac:dyDescent="0.35">
      <c r="A5265" t="s">
        <v>2967</v>
      </c>
      <c r="B5265" t="s">
        <v>48</v>
      </c>
      <c r="C5265" t="s">
        <v>2590</v>
      </c>
      <c r="D5265" t="s">
        <v>54</v>
      </c>
      <c r="E5265" s="103">
        <v>0</v>
      </c>
      <c r="F5265" s="103">
        <v>679225</v>
      </c>
      <c r="G5265" s="103">
        <v>6</v>
      </c>
      <c r="H5265" t="s">
        <v>54</v>
      </c>
      <c r="I5265" s="103"/>
    </row>
    <row r="5266" spans="1:9" x14ac:dyDescent="0.35">
      <c r="A5266" t="s">
        <v>2968</v>
      </c>
      <c r="B5266" t="s">
        <v>49</v>
      </c>
      <c r="C5266" t="s">
        <v>2590</v>
      </c>
      <c r="D5266" t="s">
        <v>54</v>
      </c>
      <c r="E5266" s="103">
        <v>0</v>
      </c>
      <c r="F5266" s="103">
        <v>679225</v>
      </c>
      <c r="G5266" s="103">
        <v>6</v>
      </c>
      <c r="H5266" t="s">
        <v>54</v>
      </c>
      <c r="I5266" s="103"/>
    </row>
    <row r="5267" spans="1:9" x14ac:dyDescent="0.35">
      <c r="A5267" t="s">
        <v>2969</v>
      </c>
      <c r="B5267" t="s">
        <v>50</v>
      </c>
      <c r="C5267" t="s">
        <v>2590</v>
      </c>
      <c r="D5267" t="s">
        <v>54</v>
      </c>
      <c r="E5267" s="103">
        <v>0</v>
      </c>
      <c r="F5267" s="103">
        <v>679225</v>
      </c>
      <c r="G5267" s="103">
        <v>6</v>
      </c>
      <c r="H5267" t="s">
        <v>54</v>
      </c>
      <c r="I5267" s="103"/>
    </row>
    <row r="5268" spans="1:9" x14ac:dyDescent="0.35">
      <c r="A5268" t="s">
        <v>3995</v>
      </c>
      <c r="B5268" t="s">
        <v>47</v>
      </c>
      <c r="C5268" t="s">
        <v>3119</v>
      </c>
      <c r="D5268" t="s">
        <v>54</v>
      </c>
      <c r="E5268" s="103">
        <v>2597</v>
      </c>
      <c r="F5268" s="103">
        <v>679225</v>
      </c>
      <c r="G5268" s="103">
        <v>6</v>
      </c>
      <c r="H5268" t="s">
        <v>54</v>
      </c>
      <c r="I5268" s="103"/>
    </row>
    <row r="5269" spans="1:9" x14ac:dyDescent="0.35">
      <c r="A5269" t="s">
        <v>3996</v>
      </c>
      <c r="B5269" t="s">
        <v>48</v>
      </c>
      <c r="C5269" t="s">
        <v>3119</v>
      </c>
      <c r="D5269" t="s">
        <v>54</v>
      </c>
      <c r="E5269" s="103">
        <v>432833346.859375</v>
      </c>
      <c r="F5269" s="103">
        <v>679225</v>
      </c>
      <c r="G5269" s="103">
        <v>6</v>
      </c>
      <c r="H5269" t="s">
        <v>54</v>
      </c>
      <c r="I5269" s="103"/>
    </row>
    <row r="5270" spans="1:9" x14ac:dyDescent="0.35">
      <c r="A5270" t="s">
        <v>3997</v>
      </c>
      <c r="B5270" t="s">
        <v>49</v>
      </c>
      <c r="C5270" t="s">
        <v>3119</v>
      </c>
      <c r="D5270" t="s">
        <v>54</v>
      </c>
      <c r="E5270" s="103">
        <v>3.8234752843314072E-3</v>
      </c>
      <c r="F5270" s="103">
        <v>679225</v>
      </c>
      <c r="G5270" s="103">
        <v>6</v>
      </c>
      <c r="H5270" t="s">
        <v>54</v>
      </c>
      <c r="I5270" s="103"/>
    </row>
    <row r="5271" spans="1:9" x14ac:dyDescent="0.35">
      <c r="A5271" t="s">
        <v>3998</v>
      </c>
      <c r="B5271" t="s">
        <v>50</v>
      </c>
      <c r="C5271" t="s">
        <v>3119</v>
      </c>
      <c r="D5271" t="s">
        <v>54</v>
      </c>
      <c r="E5271" s="103">
        <v>637.24590063583491</v>
      </c>
      <c r="F5271" s="103">
        <v>679225</v>
      </c>
      <c r="G5271" s="103">
        <v>6</v>
      </c>
      <c r="H5271" t="s">
        <v>54</v>
      </c>
      <c r="I5271" s="103"/>
    </row>
    <row r="5272" spans="1:9" x14ac:dyDescent="0.35">
      <c r="A5272" t="s">
        <v>3999</v>
      </c>
      <c r="B5272" t="s">
        <v>51</v>
      </c>
      <c r="C5272" t="s">
        <v>3119</v>
      </c>
      <c r="D5272" t="s">
        <v>40</v>
      </c>
      <c r="E5272" s="103">
        <v>0.17619154848008314</v>
      </c>
      <c r="F5272" s="103">
        <v>679225</v>
      </c>
      <c r="G5272" s="103">
        <v>6</v>
      </c>
      <c r="H5272" t="s">
        <v>1078</v>
      </c>
      <c r="I5272" s="103"/>
    </row>
    <row r="5273" spans="1:9" x14ac:dyDescent="0.35">
      <c r="A5273" t="s">
        <v>6771</v>
      </c>
      <c r="B5273" t="s">
        <v>51</v>
      </c>
      <c r="C5273" t="s">
        <v>3119</v>
      </c>
      <c r="D5273" t="s">
        <v>5070</v>
      </c>
      <c r="E5273" s="103">
        <v>0.18859092046771048</v>
      </c>
      <c r="F5273" s="103">
        <v>679225</v>
      </c>
      <c r="G5273" s="103">
        <v>6</v>
      </c>
      <c r="H5273" t="s">
        <v>1078</v>
      </c>
      <c r="I5273" s="103"/>
    </row>
    <row r="5274" spans="1:9" x14ac:dyDescent="0.35">
      <c r="A5274" t="s">
        <v>6772</v>
      </c>
      <c r="B5274" t="s">
        <v>51</v>
      </c>
      <c r="C5274" t="s">
        <v>3119</v>
      </c>
      <c r="D5274" t="s">
        <v>5071</v>
      </c>
      <c r="E5274" s="103">
        <v>0.17619154848008314</v>
      </c>
      <c r="F5274" s="103">
        <v>679225</v>
      </c>
      <c r="G5274" s="103">
        <v>6</v>
      </c>
      <c r="H5274" t="s">
        <v>1078</v>
      </c>
      <c r="I5274" s="103"/>
    </row>
    <row r="5275" spans="1:9" x14ac:dyDescent="0.35">
      <c r="A5275" t="s">
        <v>6773</v>
      </c>
      <c r="B5275" t="s">
        <v>51</v>
      </c>
      <c r="C5275" t="s">
        <v>3119</v>
      </c>
      <c r="D5275" t="s">
        <v>5072</v>
      </c>
      <c r="E5275" s="103">
        <v>0.18859092046771048</v>
      </c>
      <c r="F5275" s="103">
        <v>679225</v>
      </c>
      <c r="G5275" s="103">
        <v>6</v>
      </c>
      <c r="H5275" t="s">
        <v>1078</v>
      </c>
      <c r="I5275" s="103"/>
    </row>
    <row r="5276" spans="1:9" x14ac:dyDescent="0.35">
      <c r="A5276" t="s">
        <v>4000</v>
      </c>
      <c r="B5276" t="s">
        <v>51</v>
      </c>
      <c r="C5276" t="s">
        <v>3119</v>
      </c>
      <c r="D5276" t="s">
        <v>42</v>
      </c>
      <c r="E5276" s="103">
        <v>0.15683383730985356</v>
      </c>
      <c r="F5276" s="103">
        <v>679225</v>
      </c>
      <c r="G5276" s="103">
        <v>6</v>
      </c>
      <c r="H5276" t="s">
        <v>1078</v>
      </c>
      <c r="I5276" s="103"/>
    </row>
    <row r="5277" spans="1:9" x14ac:dyDescent="0.35">
      <c r="A5277" t="s">
        <v>4001</v>
      </c>
      <c r="B5277" t="s">
        <v>51</v>
      </c>
      <c r="C5277" t="s">
        <v>3119</v>
      </c>
      <c r="D5277" t="s">
        <v>1767</v>
      </c>
      <c r="E5277" s="103">
        <v>0.15683383730985356</v>
      </c>
      <c r="F5277" s="103">
        <v>679225</v>
      </c>
      <c r="G5277" s="103">
        <v>6</v>
      </c>
      <c r="H5277" t="s">
        <v>1078</v>
      </c>
      <c r="I5277" s="103"/>
    </row>
    <row r="5278" spans="1:9" x14ac:dyDescent="0.35">
      <c r="A5278" t="s">
        <v>4002</v>
      </c>
      <c r="B5278" t="s">
        <v>51</v>
      </c>
      <c r="C5278" t="s">
        <v>3119</v>
      </c>
      <c r="D5278" t="s">
        <v>1768</v>
      </c>
      <c r="E5278" s="103">
        <v>4.5878600778184959E-2</v>
      </c>
      <c r="F5278" s="103">
        <v>679225</v>
      </c>
      <c r="G5278" s="103">
        <v>6</v>
      </c>
      <c r="H5278" t="s">
        <v>1078</v>
      </c>
      <c r="I5278" s="103"/>
    </row>
    <row r="5279" spans="1:9" x14ac:dyDescent="0.35">
      <c r="A5279" t="s">
        <v>4003</v>
      </c>
      <c r="B5279" t="s">
        <v>51</v>
      </c>
      <c r="C5279" t="s">
        <v>3119</v>
      </c>
      <c r="D5279" t="s">
        <v>340</v>
      </c>
      <c r="E5279" s="103">
        <v>0.18939394531249998</v>
      </c>
      <c r="F5279" s="103">
        <v>679225</v>
      </c>
      <c r="G5279" s="103">
        <v>6</v>
      </c>
      <c r="H5279" t="s">
        <v>1078</v>
      </c>
      <c r="I5279" s="103"/>
    </row>
    <row r="5280" spans="1:9" x14ac:dyDescent="0.35">
      <c r="A5280" t="s">
        <v>4004</v>
      </c>
      <c r="B5280" t="s">
        <v>51</v>
      </c>
      <c r="C5280" t="s">
        <v>3119</v>
      </c>
      <c r="D5280" t="s">
        <v>777</v>
      </c>
      <c r="E5280" s="103">
        <v>0.26433020743048052</v>
      </c>
      <c r="F5280" s="103">
        <v>679225</v>
      </c>
      <c r="G5280" s="103">
        <v>6</v>
      </c>
      <c r="H5280" t="s">
        <v>1078</v>
      </c>
      <c r="I5280" s="103"/>
    </row>
    <row r="5281" spans="1:9" x14ac:dyDescent="0.35">
      <c r="A5281" t="s">
        <v>4005</v>
      </c>
      <c r="B5281" t="s">
        <v>51</v>
      </c>
      <c r="C5281" t="s">
        <v>3119</v>
      </c>
      <c r="D5281" t="s">
        <v>776</v>
      </c>
      <c r="E5281" s="103">
        <v>0.7089550592072722</v>
      </c>
      <c r="F5281" s="103">
        <v>679225</v>
      </c>
      <c r="G5281" s="103">
        <v>6</v>
      </c>
      <c r="H5281" t="s">
        <v>1078</v>
      </c>
      <c r="I5281" s="103"/>
    </row>
    <row r="5282" spans="1:9" x14ac:dyDescent="0.35">
      <c r="A5282" t="s">
        <v>4006</v>
      </c>
      <c r="B5282" t="s">
        <v>47</v>
      </c>
      <c r="C5282" t="s">
        <v>3104</v>
      </c>
      <c r="D5282" t="s">
        <v>54</v>
      </c>
      <c r="E5282" s="103">
        <v>77223</v>
      </c>
      <c r="F5282" s="103">
        <v>679225</v>
      </c>
      <c r="G5282" s="103">
        <v>6</v>
      </c>
      <c r="H5282" t="s">
        <v>54</v>
      </c>
      <c r="I5282" s="103"/>
    </row>
    <row r="5283" spans="1:9" x14ac:dyDescent="0.35">
      <c r="A5283" t="s">
        <v>4007</v>
      </c>
      <c r="B5283" t="s">
        <v>48</v>
      </c>
      <c r="C5283" t="s">
        <v>3104</v>
      </c>
      <c r="D5283" t="s">
        <v>54</v>
      </c>
      <c r="E5283" s="103">
        <v>15507092080.359375</v>
      </c>
      <c r="F5283" s="103">
        <v>679225</v>
      </c>
      <c r="G5283" s="103">
        <v>6</v>
      </c>
      <c r="H5283" t="s">
        <v>54</v>
      </c>
      <c r="I5283" s="103"/>
    </row>
    <row r="5284" spans="1:9" x14ac:dyDescent="0.35">
      <c r="A5284" t="s">
        <v>4008</v>
      </c>
      <c r="B5284" t="s">
        <v>49</v>
      </c>
      <c r="C5284" t="s">
        <v>3104</v>
      </c>
      <c r="D5284" t="s">
        <v>54</v>
      </c>
      <c r="E5284" s="103">
        <v>0.1136928116603482</v>
      </c>
      <c r="F5284" s="103">
        <v>679225</v>
      </c>
      <c r="G5284" s="103">
        <v>6</v>
      </c>
      <c r="H5284" t="s">
        <v>54</v>
      </c>
      <c r="I5284" s="103"/>
    </row>
    <row r="5285" spans="1:9" x14ac:dyDescent="0.35">
      <c r="A5285" t="s">
        <v>4009</v>
      </c>
      <c r="B5285" t="s">
        <v>50</v>
      </c>
      <c r="C5285" t="s">
        <v>3104</v>
      </c>
      <c r="D5285" t="s">
        <v>54</v>
      </c>
      <c r="E5285" s="103">
        <v>22830.567308858441</v>
      </c>
      <c r="F5285" s="103">
        <v>679225</v>
      </c>
      <c r="G5285" s="103">
        <v>6</v>
      </c>
      <c r="H5285" t="s">
        <v>54</v>
      </c>
      <c r="I5285" s="103"/>
    </row>
    <row r="5286" spans="1:9" x14ac:dyDescent="0.35">
      <c r="A5286" t="s">
        <v>4010</v>
      </c>
      <c r="B5286" t="s">
        <v>51</v>
      </c>
      <c r="C5286" t="s">
        <v>3104</v>
      </c>
      <c r="D5286" t="s">
        <v>40</v>
      </c>
      <c r="E5286" s="103">
        <v>0.21560592407763715</v>
      </c>
      <c r="F5286" s="103">
        <v>679225</v>
      </c>
      <c r="G5286" s="103">
        <v>6</v>
      </c>
      <c r="H5286" t="s">
        <v>1078</v>
      </c>
      <c r="I5286" s="103"/>
    </row>
    <row r="5287" spans="1:9" x14ac:dyDescent="0.35">
      <c r="A5287" t="s">
        <v>6774</v>
      </c>
      <c r="B5287" t="s">
        <v>51</v>
      </c>
      <c r="C5287" t="s">
        <v>3104</v>
      </c>
      <c r="D5287" t="s">
        <v>5070</v>
      </c>
      <c r="E5287" s="103">
        <v>0.22206793591387242</v>
      </c>
      <c r="F5287" s="103">
        <v>679225</v>
      </c>
      <c r="G5287" s="103">
        <v>6</v>
      </c>
      <c r="H5287" t="s">
        <v>1078</v>
      </c>
      <c r="I5287" s="103"/>
    </row>
    <row r="5288" spans="1:9" x14ac:dyDescent="0.35">
      <c r="A5288" t="s">
        <v>6775</v>
      </c>
      <c r="B5288" t="s">
        <v>51</v>
      </c>
      <c r="C5288" t="s">
        <v>3104</v>
      </c>
      <c r="D5288" t="s">
        <v>5071</v>
      </c>
      <c r="E5288" s="103">
        <v>0.21560592407763715</v>
      </c>
      <c r="F5288" s="103">
        <v>679225</v>
      </c>
      <c r="G5288" s="103">
        <v>6</v>
      </c>
      <c r="H5288" t="s">
        <v>1078</v>
      </c>
      <c r="I5288" s="103"/>
    </row>
    <row r="5289" spans="1:9" x14ac:dyDescent="0.35">
      <c r="A5289" t="s">
        <v>6776</v>
      </c>
      <c r="B5289" t="s">
        <v>51</v>
      </c>
      <c r="C5289" t="s">
        <v>3104</v>
      </c>
      <c r="D5289" t="s">
        <v>5072</v>
      </c>
      <c r="E5289" s="103">
        <v>0.22193596130072871</v>
      </c>
      <c r="F5289" s="103">
        <v>679225</v>
      </c>
      <c r="G5289" s="103">
        <v>6</v>
      </c>
      <c r="H5289" t="s">
        <v>1078</v>
      </c>
      <c r="I5289" s="103"/>
    </row>
    <row r="5290" spans="1:9" x14ac:dyDescent="0.35">
      <c r="A5290" t="s">
        <v>4011</v>
      </c>
      <c r="B5290" t="s">
        <v>51</v>
      </c>
      <c r="C5290" t="s">
        <v>3104</v>
      </c>
      <c r="D5290" t="s">
        <v>42</v>
      </c>
      <c r="E5290" s="103">
        <v>0.21795767180817394</v>
      </c>
      <c r="F5290" s="103">
        <v>679225</v>
      </c>
      <c r="G5290" s="103">
        <v>6</v>
      </c>
      <c r="H5290" t="s">
        <v>1078</v>
      </c>
      <c r="I5290" s="103"/>
    </row>
    <row r="5291" spans="1:9" x14ac:dyDescent="0.35">
      <c r="A5291" t="s">
        <v>4012</v>
      </c>
      <c r="B5291" t="s">
        <v>51</v>
      </c>
      <c r="C5291" t="s">
        <v>3104</v>
      </c>
      <c r="D5291" t="s">
        <v>1767</v>
      </c>
      <c r="E5291" s="103">
        <v>0.21680585101306762</v>
      </c>
      <c r="F5291" s="103">
        <v>679225</v>
      </c>
      <c r="G5291" s="103">
        <v>6</v>
      </c>
      <c r="H5291" t="s">
        <v>1078</v>
      </c>
      <c r="I5291" s="103"/>
    </row>
    <row r="5292" spans="1:9" x14ac:dyDescent="0.35">
      <c r="A5292" t="s">
        <v>4013</v>
      </c>
      <c r="B5292" t="s">
        <v>51</v>
      </c>
      <c r="C5292" t="s">
        <v>3104</v>
      </c>
      <c r="D5292" t="s">
        <v>1768</v>
      </c>
      <c r="E5292" s="103">
        <v>9.6192128411975358E-2</v>
      </c>
      <c r="F5292" s="103">
        <v>679225</v>
      </c>
      <c r="G5292" s="103">
        <v>6</v>
      </c>
      <c r="H5292" t="s">
        <v>1078</v>
      </c>
      <c r="I5292" s="103"/>
    </row>
    <row r="5293" spans="1:9" x14ac:dyDescent="0.35">
      <c r="A5293" t="s">
        <v>4014</v>
      </c>
      <c r="B5293" t="s">
        <v>51</v>
      </c>
      <c r="C5293" t="s">
        <v>3104</v>
      </c>
      <c r="D5293" t="s">
        <v>340</v>
      </c>
      <c r="E5293" s="103">
        <v>0.21585421090456819</v>
      </c>
      <c r="F5293" s="103">
        <v>679225</v>
      </c>
      <c r="G5293" s="103">
        <v>6</v>
      </c>
      <c r="H5293" t="s">
        <v>1078</v>
      </c>
      <c r="I5293" s="103"/>
    </row>
    <row r="5294" spans="1:9" x14ac:dyDescent="0.35">
      <c r="A5294" t="s">
        <v>4015</v>
      </c>
      <c r="B5294" t="s">
        <v>51</v>
      </c>
      <c r="C5294" t="s">
        <v>3104</v>
      </c>
      <c r="D5294" t="s">
        <v>777</v>
      </c>
      <c r="E5294" s="103">
        <v>0.36204387096257873</v>
      </c>
      <c r="F5294" s="103">
        <v>679225</v>
      </c>
      <c r="G5294" s="103">
        <v>6</v>
      </c>
      <c r="H5294" t="s">
        <v>1078</v>
      </c>
      <c r="I5294" s="103"/>
    </row>
    <row r="5295" spans="1:9" x14ac:dyDescent="0.35">
      <c r="A5295" t="s">
        <v>4016</v>
      </c>
      <c r="B5295" t="s">
        <v>51</v>
      </c>
      <c r="C5295" t="s">
        <v>3104</v>
      </c>
      <c r="D5295" t="s">
        <v>776</v>
      </c>
      <c r="E5295" s="103">
        <v>0.88118523460983211</v>
      </c>
      <c r="F5295" s="103">
        <v>679225</v>
      </c>
      <c r="G5295" s="103">
        <v>6</v>
      </c>
      <c r="H5295" t="s">
        <v>1078</v>
      </c>
      <c r="I5295" s="103"/>
    </row>
    <row r="5296" spans="1:9" x14ac:dyDescent="0.35">
      <c r="A5296" t="s">
        <v>4017</v>
      </c>
      <c r="B5296" t="s">
        <v>47</v>
      </c>
      <c r="C5296" t="s">
        <v>3106</v>
      </c>
      <c r="D5296" t="s">
        <v>54</v>
      </c>
      <c r="E5296" s="103">
        <v>403357</v>
      </c>
      <c r="F5296" s="103">
        <v>679225</v>
      </c>
      <c r="G5296" s="103">
        <v>6</v>
      </c>
      <c r="H5296" t="s">
        <v>54</v>
      </c>
      <c r="I5296" s="103"/>
    </row>
    <row r="5297" spans="1:9" x14ac:dyDescent="0.35">
      <c r="A5297" t="s">
        <v>4018</v>
      </c>
      <c r="B5297" t="s">
        <v>48</v>
      </c>
      <c r="C5297" t="s">
        <v>3106</v>
      </c>
      <c r="D5297" t="s">
        <v>54</v>
      </c>
      <c r="E5297" s="103">
        <v>116070877676.25</v>
      </c>
      <c r="F5297" s="103">
        <v>679225</v>
      </c>
      <c r="G5297" s="103">
        <v>6</v>
      </c>
      <c r="H5297" t="s">
        <v>54</v>
      </c>
      <c r="I5297" s="103"/>
    </row>
    <row r="5298" spans="1:9" x14ac:dyDescent="0.35">
      <c r="A5298" t="s">
        <v>4019</v>
      </c>
      <c r="B5298" t="s">
        <v>49</v>
      </c>
      <c r="C5298" t="s">
        <v>3106</v>
      </c>
      <c r="D5298" t="s">
        <v>54</v>
      </c>
      <c r="E5298" s="103">
        <v>0.59384887187603519</v>
      </c>
      <c r="F5298" s="103">
        <v>679225</v>
      </c>
      <c r="G5298" s="103">
        <v>6</v>
      </c>
      <c r="H5298" t="s">
        <v>54</v>
      </c>
      <c r="I5298" s="103"/>
    </row>
    <row r="5299" spans="1:9" x14ac:dyDescent="0.35">
      <c r="A5299" t="s">
        <v>4020</v>
      </c>
      <c r="B5299" t="s">
        <v>50</v>
      </c>
      <c r="C5299" t="s">
        <v>3106</v>
      </c>
      <c r="D5299" t="s">
        <v>54</v>
      </c>
      <c r="E5299" s="103">
        <v>170887.22835032575</v>
      </c>
      <c r="F5299" s="103">
        <v>679225</v>
      </c>
      <c r="G5299" s="103">
        <v>6</v>
      </c>
      <c r="H5299" t="s">
        <v>54</v>
      </c>
      <c r="I5299" s="103"/>
    </row>
    <row r="5300" spans="1:9" x14ac:dyDescent="0.35">
      <c r="A5300" t="s">
        <v>4021</v>
      </c>
      <c r="B5300" t="s">
        <v>51</v>
      </c>
      <c r="C5300" t="s">
        <v>3106</v>
      </c>
      <c r="D5300" t="s">
        <v>40</v>
      </c>
      <c r="E5300" s="103">
        <v>0.30554550803934671</v>
      </c>
      <c r="F5300" s="103">
        <v>679225</v>
      </c>
      <c r="G5300" s="103">
        <v>6</v>
      </c>
      <c r="H5300" t="s">
        <v>1078</v>
      </c>
      <c r="I5300" s="103"/>
    </row>
    <row r="5301" spans="1:9" x14ac:dyDescent="0.35">
      <c r="A5301" t="s">
        <v>6777</v>
      </c>
      <c r="B5301" t="s">
        <v>51</v>
      </c>
      <c r="C5301" t="s">
        <v>3106</v>
      </c>
      <c r="D5301" t="s">
        <v>5070</v>
      </c>
      <c r="E5301" s="103">
        <v>0.315395631495266</v>
      </c>
      <c r="F5301" s="103">
        <v>679225</v>
      </c>
      <c r="G5301" s="103">
        <v>6</v>
      </c>
      <c r="H5301" t="s">
        <v>1078</v>
      </c>
      <c r="I5301" s="103"/>
    </row>
    <row r="5302" spans="1:9" x14ac:dyDescent="0.35">
      <c r="A5302" t="s">
        <v>6778</v>
      </c>
      <c r="B5302" t="s">
        <v>51</v>
      </c>
      <c r="C5302" t="s">
        <v>3106</v>
      </c>
      <c r="D5302" t="s">
        <v>5071</v>
      </c>
      <c r="E5302" s="103">
        <v>0.30554550803934671</v>
      </c>
      <c r="F5302" s="103">
        <v>679225</v>
      </c>
      <c r="G5302" s="103">
        <v>6</v>
      </c>
      <c r="H5302" t="s">
        <v>1078</v>
      </c>
      <c r="I5302" s="103"/>
    </row>
    <row r="5303" spans="1:9" x14ac:dyDescent="0.35">
      <c r="A5303" t="s">
        <v>6779</v>
      </c>
      <c r="B5303" t="s">
        <v>51</v>
      </c>
      <c r="C5303" t="s">
        <v>3106</v>
      </c>
      <c r="D5303" t="s">
        <v>5072</v>
      </c>
      <c r="E5303" s="103">
        <v>0.31522694366288595</v>
      </c>
      <c r="F5303" s="103">
        <v>679225</v>
      </c>
      <c r="G5303" s="103">
        <v>6</v>
      </c>
      <c r="H5303" t="s">
        <v>1078</v>
      </c>
      <c r="I5303" s="103"/>
    </row>
    <row r="5304" spans="1:9" x14ac:dyDescent="0.35">
      <c r="A5304" t="s">
        <v>4022</v>
      </c>
      <c r="B5304" t="s">
        <v>51</v>
      </c>
      <c r="C5304" t="s">
        <v>3106</v>
      </c>
      <c r="D5304" t="s">
        <v>42</v>
      </c>
      <c r="E5304" s="103">
        <v>0.30941182003310086</v>
      </c>
      <c r="F5304" s="103">
        <v>679225</v>
      </c>
      <c r="G5304" s="103">
        <v>6</v>
      </c>
      <c r="H5304" t="s">
        <v>1078</v>
      </c>
      <c r="I5304" s="103"/>
    </row>
    <row r="5305" spans="1:9" x14ac:dyDescent="0.35">
      <c r="A5305" t="s">
        <v>4023</v>
      </c>
      <c r="B5305" t="s">
        <v>51</v>
      </c>
      <c r="C5305" t="s">
        <v>3106</v>
      </c>
      <c r="D5305" t="s">
        <v>1767</v>
      </c>
      <c r="E5305" s="103">
        <v>0.30765770655447611</v>
      </c>
      <c r="F5305" s="103">
        <v>679225</v>
      </c>
      <c r="G5305" s="103">
        <v>6</v>
      </c>
      <c r="H5305" t="s">
        <v>1078</v>
      </c>
      <c r="I5305" s="103"/>
    </row>
    <row r="5306" spans="1:9" x14ac:dyDescent="0.35">
      <c r="A5306" t="s">
        <v>4024</v>
      </c>
      <c r="B5306" t="s">
        <v>51</v>
      </c>
      <c r="C5306" t="s">
        <v>3106</v>
      </c>
      <c r="D5306" t="s">
        <v>1768</v>
      </c>
      <c r="E5306" s="103">
        <v>0.14682214933856658</v>
      </c>
      <c r="F5306" s="103">
        <v>679225</v>
      </c>
      <c r="G5306" s="103">
        <v>6</v>
      </c>
      <c r="H5306" t="s">
        <v>1078</v>
      </c>
      <c r="I5306" s="103"/>
    </row>
    <row r="5307" spans="1:9" x14ac:dyDescent="0.35">
      <c r="A5307" t="s">
        <v>4025</v>
      </c>
      <c r="B5307" t="s">
        <v>51</v>
      </c>
      <c r="C5307" t="s">
        <v>3106</v>
      </c>
      <c r="D5307" t="s">
        <v>340</v>
      </c>
      <c r="E5307" s="103">
        <v>0.30825396966586011</v>
      </c>
      <c r="F5307" s="103">
        <v>679225</v>
      </c>
      <c r="G5307" s="103">
        <v>6</v>
      </c>
      <c r="H5307" t="s">
        <v>1078</v>
      </c>
      <c r="I5307" s="103"/>
    </row>
    <row r="5308" spans="1:9" x14ac:dyDescent="0.35">
      <c r="A5308" t="s">
        <v>4026</v>
      </c>
      <c r="B5308" t="s">
        <v>51</v>
      </c>
      <c r="C5308" t="s">
        <v>3106</v>
      </c>
      <c r="D5308" t="s">
        <v>777</v>
      </c>
      <c r="E5308" s="103">
        <v>0.5177701570416553</v>
      </c>
      <c r="F5308" s="103">
        <v>679225</v>
      </c>
      <c r="G5308" s="103">
        <v>6</v>
      </c>
      <c r="H5308" t="s">
        <v>1078</v>
      </c>
      <c r="I5308" s="103"/>
    </row>
    <row r="5309" spans="1:9" x14ac:dyDescent="0.35">
      <c r="A5309" t="s">
        <v>4027</v>
      </c>
      <c r="B5309" t="s">
        <v>51</v>
      </c>
      <c r="C5309" t="s">
        <v>3106</v>
      </c>
      <c r="D5309" t="s">
        <v>776</v>
      </c>
      <c r="E5309" s="103">
        <v>1.2621029481998911</v>
      </c>
      <c r="F5309" s="103">
        <v>679225</v>
      </c>
      <c r="G5309" s="103">
        <v>6</v>
      </c>
      <c r="H5309" t="s">
        <v>1078</v>
      </c>
      <c r="I5309" s="103"/>
    </row>
    <row r="5310" spans="1:9" x14ac:dyDescent="0.35">
      <c r="A5310" t="s">
        <v>4028</v>
      </c>
      <c r="B5310" t="s">
        <v>47</v>
      </c>
      <c r="C5310" t="s">
        <v>3108</v>
      </c>
      <c r="D5310" t="s">
        <v>54</v>
      </c>
      <c r="E5310" s="103">
        <v>168826</v>
      </c>
      <c r="F5310" s="103">
        <v>679225</v>
      </c>
      <c r="G5310" s="103">
        <v>6</v>
      </c>
      <c r="H5310" t="s">
        <v>54</v>
      </c>
      <c r="I5310" s="103"/>
    </row>
    <row r="5311" spans="1:9" x14ac:dyDescent="0.35">
      <c r="A5311" t="s">
        <v>4029</v>
      </c>
      <c r="B5311" t="s">
        <v>48</v>
      </c>
      <c r="C5311" t="s">
        <v>3108</v>
      </c>
      <c r="D5311" t="s">
        <v>54</v>
      </c>
      <c r="E5311" s="103">
        <v>71255684908.21875</v>
      </c>
      <c r="F5311" s="103">
        <v>679225</v>
      </c>
      <c r="G5311" s="103">
        <v>6</v>
      </c>
      <c r="H5311" t="s">
        <v>54</v>
      </c>
      <c r="I5311" s="103"/>
    </row>
    <row r="5312" spans="1:9" x14ac:dyDescent="0.35">
      <c r="A5312" t="s">
        <v>4030</v>
      </c>
      <c r="B5312" t="s">
        <v>49</v>
      </c>
      <c r="C5312" t="s">
        <v>3108</v>
      </c>
      <c r="D5312" t="s">
        <v>54</v>
      </c>
      <c r="E5312" s="103">
        <v>0.24855681107144173</v>
      </c>
      <c r="F5312" s="103">
        <v>679225</v>
      </c>
      <c r="G5312" s="103">
        <v>6</v>
      </c>
      <c r="H5312" t="s">
        <v>54</v>
      </c>
      <c r="I5312" s="103"/>
    </row>
    <row r="5313" spans="1:9" x14ac:dyDescent="0.35">
      <c r="A5313" t="s">
        <v>4031</v>
      </c>
      <c r="B5313" t="s">
        <v>50</v>
      </c>
      <c r="C5313" t="s">
        <v>3108</v>
      </c>
      <c r="D5313" t="s">
        <v>54</v>
      </c>
      <c r="E5313" s="103">
        <v>104907.33543114395</v>
      </c>
      <c r="F5313" s="103">
        <v>679225</v>
      </c>
      <c r="G5313" s="103">
        <v>6</v>
      </c>
      <c r="H5313" t="s">
        <v>54</v>
      </c>
      <c r="I5313" s="103"/>
    </row>
    <row r="5314" spans="1:9" x14ac:dyDescent="0.35">
      <c r="A5314" t="s">
        <v>4032</v>
      </c>
      <c r="B5314" t="s">
        <v>51</v>
      </c>
      <c r="C5314" t="s">
        <v>3108</v>
      </c>
      <c r="D5314" t="s">
        <v>40</v>
      </c>
      <c r="E5314" s="103">
        <v>0.44785220319330815</v>
      </c>
      <c r="F5314" s="103">
        <v>679225</v>
      </c>
      <c r="G5314" s="103">
        <v>6</v>
      </c>
      <c r="H5314" t="s">
        <v>1078</v>
      </c>
      <c r="I5314" s="103"/>
    </row>
    <row r="5315" spans="1:9" x14ac:dyDescent="0.35">
      <c r="A5315" t="s">
        <v>6780</v>
      </c>
      <c r="B5315" t="s">
        <v>51</v>
      </c>
      <c r="C5315" t="s">
        <v>3108</v>
      </c>
      <c r="D5315" t="s">
        <v>5070</v>
      </c>
      <c r="E5315" s="103">
        <v>0.46147472069818141</v>
      </c>
      <c r="F5315" s="103">
        <v>679225</v>
      </c>
      <c r="G5315" s="103">
        <v>6</v>
      </c>
      <c r="H5315" t="s">
        <v>1078</v>
      </c>
      <c r="I5315" s="103"/>
    </row>
    <row r="5316" spans="1:9" x14ac:dyDescent="0.35">
      <c r="A5316" t="s">
        <v>6781</v>
      </c>
      <c r="B5316" t="s">
        <v>51</v>
      </c>
      <c r="C5316" t="s">
        <v>3108</v>
      </c>
      <c r="D5316" t="s">
        <v>5071</v>
      </c>
      <c r="E5316" s="103">
        <v>0.44785220319330815</v>
      </c>
      <c r="F5316" s="103">
        <v>679225</v>
      </c>
      <c r="G5316" s="103">
        <v>6</v>
      </c>
      <c r="H5316" t="s">
        <v>1078</v>
      </c>
      <c r="I5316" s="103"/>
    </row>
    <row r="5317" spans="1:9" x14ac:dyDescent="0.35">
      <c r="A5317" t="s">
        <v>6782</v>
      </c>
      <c r="B5317" t="s">
        <v>51</v>
      </c>
      <c r="C5317" t="s">
        <v>3108</v>
      </c>
      <c r="D5317" t="s">
        <v>5072</v>
      </c>
      <c r="E5317" s="103">
        <v>0.46112853358564593</v>
      </c>
      <c r="F5317" s="103">
        <v>679225</v>
      </c>
      <c r="G5317" s="103">
        <v>6</v>
      </c>
      <c r="H5317" t="s">
        <v>1078</v>
      </c>
      <c r="I5317" s="103"/>
    </row>
    <row r="5318" spans="1:9" x14ac:dyDescent="0.35">
      <c r="A5318" t="s">
        <v>4033</v>
      </c>
      <c r="B5318" t="s">
        <v>51</v>
      </c>
      <c r="C5318" t="s">
        <v>3108</v>
      </c>
      <c r="D5318" t="s">
        <v>42</v>
      </c>
      <c r="E5318" s="103">
        <v>0.45244291330983077</v>
      </c>
      <c r="F5318" s="103">
        <v>679225</v>
      </c>
      <c r="G5318" s="103">
        <v>6</v>
      </c>
      <c r="H5318" t="s">
        <v>1078</v>
      </c>
      <c r="I5318" s="103"/>
    </row>
    <row r="5319" spans="1:9" x14ac:dyDescent="0.35">
      <c r="A5319" t="s">
        <v>4034</v>
      </c>
      <c r="B5319" t="s">
        <v>51</v>
      </c>
      <c r="C5319" t="s">
        <v>3108</v>
      </c>
      <c r="D5319" t="s">
        <v>1767</v>
      </c>
      <c r="E5319" s="103">
        <v>0.44891318314091133</v>
      </c>
      <c r="F5319" s="103">
        <v>679225</v>
      </c>
      <c r="G5319" s="103">
        <v>6</v>
      </c>
      <c r="H5319" t="s">
        <v>1078</v>
      </c>
      <c r="I5319" s="103"/>
    </row>
    <row r="5320" spans="1:9" x14ac:dyDescent="0.35">
      <c r="A5320" t="s">
        <v>4035</v>
      </c>
      <c r="B5320" t="s">
        <v>51</v>
      </c>
      <c r="C5320" t="s">
        <v>3108</v>
      </c>
      <c r="D5320" t="s">
        <v>1768</v>
      </c>
      <c r="E5320" s="103">
        <v>0.18800290427703051</v>
      </c>
      <c r="F5320" s="103">
        <v>679225</v>
      </c>
      <c r="G5320" s="103">
        <v>6</v>
      </c>
      <c r="H5320" t="s">
        <v>1078</v>
      </c>
      <c r="I5320" s="103"/>
    </row>
    <row r="5321" spans="1:9" x14ac:dyDescent="0.35">
      <c r="A5321" t="s">
        <v>4036</v>
      </c>
      <c r="B5321" t="s">
        <v>51</v>
      </c>
      <c r="C5321" t="s">
        <v>3108</v>
      </c>
      <c r="D5321" t="s">
        <v>340</v>
      </c>
      <c r="E5321" s="103">
        <v>0.45124887710101264</v>
      </c>
      <c r="F5321" s="103">
        <v>679225</v>
      </c>
      <c r="G5321" s="103">
        <v>6</v>
      </c>
      <c r="H5321" t="s">
        <v>1078</v>
      </c>
      <c r="I5321" s="103"/>
    </row>
    <row r="5322" spans="1:9" x14ac:dyDescent="0.35">
      <c r="A5322" t="s">
        <v>4037</v>
      </c>
      <c r="B5322" t="s">
        <v>51</v>
      </c>
      <c r="C5322" t="s">
        <v>3108</v>
      </c>
      <c r="D5322" t="s">
        <v>777</v>
      </c>
      <c r="E5322" s="103">
        <v>0.7359462023285217</v>
      </c>
      <c r="F5322" s="103">
        <v>679225</v>
      </c>
      <c r="G5322" s="103">
        <v>6</v>
      </c>
      <c r="H5322" t="s">
        <v>1078</v>
      </c>
      <c r="I5322" s="103"/>
    </row>
    <row r="5323" spans="1:9" x14ac:dyDescent="0.35">
      <c r="A5323" t="s">
        <v>4038</v>
      </c>
      <c r="B5323" t="s">
        <v>51</v>
      </c>
      <c r="C5323" t="s">
        <v>3108</v>
      </c>
      <c r="D5323" t="s">
        <v>776</v>
      </c>
      <c r="E5323" s="103">
        <v>1.8366002391655907</v>
      </c>
      <c r="F5323" s="103">
        <v>679225</v>
      </c>
      <c r="G5323" s="103">
        <v>6</v>
      </c>
      <c r="H5323" t="s">
        <v>1078</v>
      </c>
      <c r="I5323" s="103"/>
    </row>
    <row r="5324" spans="1:9" x14ac:dyDescent="0.35">
      <c r="A5324" t="s">
        <v>206</v>
      </c>
      <c r="B5324" t="s">
        <v>47</v>
      </c>
      <c r="C5324" t="s">
        <v>58</v>
      </c>
      <c r="D5324" t="s">
        <v>54</v>
      </c>
      <c r="E5324" s="103">
        <v>0</v>
      </c>
      <c r="F5324" s="103">
        <v>679225</v>
      </c>
      <c r="G5324" s="103">
        <v>6</v>
      </c>
      <c r="H5324" t="s">
        <v>54</v>
      </c>
      <c r="I5324" s="103"/>
    </row>
    <row r="5325" spans="1:9" x14ac:dyDescent="0.35">
      <c r="A5325" t="s">
        <v>207</v>
      </c>
      <c r="B5325" t="s">
        <v>48</v>
      </c>
      <c r="C5325" t="s">
        <v>58</v>
      </c>
      <c r="D5325" t="s">
        <v>54</v>
      </c>
      <c r="E5325" s="103">
        <v>0</v>
      </c>
      <c r="F5325" s="103">
        <v>679225</v>
      </c>
      <c r="G5325" s="103">
        <v>6</v>
      </c>
      <c r="H5325" t="s">
        <v>54</v>
      </c>
      <c r="I5325" s="103"/>
    </row>
    <row r="5326" spans="1:9" x14ac:dyDescent="0.35">
      <c r="A5326" t="s">
        <v>208</v>
      </c>
      <c r="B5326" t="s">
        <v>49</v>
      </c>
      <c r="C5326" t="s">
        <v>58</v>
      </c>
      <c r="D5326" t="s">
        <v>54</v>
      </c>
      <c r="E5326" s="103">
        <v>0</v>
      </c>
      <c r="F5326" s="103">
        <v>679225</v>
      </c>
      <c r="G5326" s="103">
        <v>6</v>
      </c>
      <c r="H5326" t="s">
        <v>54</v>
      </c>
      <c r="I5326" s="103"/>
    </row>
    <row r="5327" spans="1:9" x14ac:dyDescent="0.35">
      <c r="A5327" t="s">
        <v>209</v>
      </c>
      <c r="B5327" t="s">
        <v>50</v>
      </c>
      <c r="C5327" t="s">
        <v>58</v>
      </c>
      <c r="D5327" t="s">
        <v>54</v>
      </c>
      <c r="E5327" s="103">
        <v>0</v>
      </c>
      <c r="F5327" s="103">
        <v>679225</v>
      </c>
      <c r="G5327" s="103">
        <v>6</v>
      </c>
      <c r="H5327" t="s">
        <v>54</v>
      </c>
      <c r="I5327" s="103"/>
    </row>
    <row r="5328" spans="1:9" x14ac:dyDescent="0.35">
      <c r="A5328" t="s">
        <v>4039</v>
      </c>
      <c r="B5328" t="s">
        <v>47</v>
      </c>
      <c r="C5328" t="s">
        <v>3110</v>
      </c>
      <c r="D5328" t="s">
        <v>54</v>
      </c>
      <c r="E5328" s="103">
        <v>49795</v>
      </c>
      <c r="F5328" s="103">
        <v>679225</v>
      </c>
      <c r="G5328" s="103">
        <v>6</v>
      </c>
      <c r="H5328" t="s">
        <v>54</v>
      </c>
      <c r="I5328" s="103"/>
    </row>
    <row r="5329" spans="1:9" x14ac:dyDescent="0.35">
      <c r="A5329" t="s">
        <v>4040</v>
      </c>
      <c r="B5329" t="s">
        <v>48</v>
      </c>
      <c r="C5329" t="s">
        <v>3110</v>
      </c>
      <c r="D5329" t="s">
        <v>54</v>
      </c>
      <c r="E5329" s="103">
        <v>83660523579.0625</v>
      </c>
      <c r="F5329" s="103">
        <v>679225</v>
      </c>
      <c r="G5329" s="103">
        <v>6</v>
      </c>
      <c r="H5329" t="s">
        <v>54</v>
      </c>
      <c r="I5329" s="103"/>
    </row>
    <row r="5330" spans="1:9" x14ac:dyDescent="0.35">
      <c r="A5330" t="s">
        <v>4041</v>
      </c>
      <c r="B5330" t="s">
        <v>49</v>
      </c>
      <c r="C5330" t="s">
        <v>3110</v>
      </c>
      <c r="D5330" t="s">
        <v>54</v>
      </c>
      <c r="E5330" s="103">
        <v>7.3311494718245065E-2</v>
      </c>
      <c r="F5330" s="103">
        <v>679225</v>
      </c>
      <c r="G5330" s="103">
        <v>6</v>
      </c>
      <c r="H5330" t="s">
        <v>54</v>
      </c>
      <c r="I5330" s="103"/>
    </row>
    <row r="5331" spans="1:9" x14ac:dyDescent="0.35">
      <c r="A5331" t="s">
        <v>4042</v>
      </c>
      <c r="B5331" t="s">
        <v>50</v>
      </c>
      <c r="C5331" t="s">
        <v>3110</v>
      </c>
      <c r="D5331" t="s">
        <v>54</v>
      </c>
      <c r="E5331" s="103">
        <v>123170.55994561817</v>
      </c>
      <c r="F5331" s="103">
        <v>679225</v>
      </c>
      <c r="G5331" s="103">
        <v>6</v>
      </c>
      <c r="H5331" t="s">
        <v>54</v>
      </c>
      <c r="I5331" s="103"/>
    </row>
    <row r="5332" spans="1:9" x14ac:dyDescent="0.35">
      <c r="A5332" t="s">
        <v>4043</v>
      </c>
      <c r="B5332" t="s">
        <v>51</v>
      </c>
      <c r="C5332" t="s">
        <v>3110</v>
      </c>
      <c r="D5332" t="s">
        <v>40</v>
      </c>
      <c r="E5332" s="103">
        <v>1.754021738107914</v>
      </c>
      <c r="F5332" s="103">
        <v>679225</v>
      </c>
      <c r="G5332" s="103">
        <v>6</v>
      </c>
      <c r="H5332" t="s">
        <v>1078</v>
      </c>
      <c r="I5332" s="103"/>
    </row>
    <row r="5333" spans="1:9" x14ac:dyDescent="0.35">
      <c r="A5333" t="s">
        <v>6783</v>
      </c>
      <c r="B5333" t="s">
        <v>51</v>
      </c>
      <c r="C5333" t="s">
        <v>3110</v>
      </c>
      <c r="D5333" t="s">
        <v>5070</v>
      </c>
      <c r="E5333" s="103">
        <v>1.8410623275905451</v>
      </c>
      <c r="F5333" s="103">
        <v>679225</v>
      </c>
      <c r="G5333" s="103">
        <v>6</v>
      </c>
      <c r="H5333" t="s">
        <v>1078</v>
      </c>
      <c r="I5333" s="103"/>
    </row>
    <row r="5334" spans="1:9" x14ac:dyDescent="0.35">
      <c r="A5334" t="s">
        <v>6784</v>
      </c>
      <c r="B5334" t="s">
        <v>51</v>
      </c>
      <c r="C5334" t="s">
        <v>3110</v>
      </c>
      <c r="D5334" t="s">
        <v>5071</v>
      </c>
      <c r="E5334" s="103">
        <v>1.754021738107914</v>
      </c>
      <c r="F5334" s="103">
        <v>679225</v>
      </c>
      <c r="G5334" s="103">
        <v>6</v>
      </c>
      <c r="H5334" t="s">
        <v>1078</v>
      </c>
      <c r="I5334" s="103"/>
    </row>
    <row r="5335" spans="1:9" x14ac:dyDescent="0.35">
      <c r="A5335" t="s">
        <v>6785</v>
      </c>
      <c r="B5335" t="s">
        <v>51</v>
      </c>
      <c r="C5335" t="s">
        <v>3110</v>
      </c>
      <c r="D5335" t="s">
        <v>5072</v>
      </c>
      <c r="E5335" s="103">
        <v>1.839768680467569</v>
      </c>
      <c r="F5335" s="103">
        <v>679225</v>
      </c>
      <c r="G5335" s="103">
        <v>6</v>
      </c>
      <c r="H5335" t="s">
        <v>1078</v>
      </c>
      <c r="I5335" s="103"/>
    </row>
    <row r="5336" spans="1:9" x14ac:dyDescent="0.35">
      <c r="A5336" t="s">
        <v>4044</v>
      </c>
      <c r="B5336" t="s">
        <v>51</v>
      </c>
      <c r="C5336" t="s">
        <v>3110</v>
      </c>
      <c r="D5336" t="s">
        <v>42</v>
      </c>
      <c r="E5336" s="103">
        <v>1.8193110347108388</v>
      </c>
      <c r="F5336" s="103">
        <v>679225</v>
      </c>
      <c r="G5336" s="103">
        <v>6</v>
      </c>
      <c r="H5336" t="s">
        <v>1078</v>
      </c>
      <c r="I5336" s="103"/>
    </row>
    <row r="5337" spans="1:9" x14ac:dyDescent="0.35">
      <c r="A5337" t="s">
        <v>4045</v>
      </c>
      <c r="B5337" t="s">
        <v>51</v>
      </c>
      <c r="C5337" t="s">
        <v>3110</v>
      </c>
      <c r="D5337" t="s">
        <v>1767</v>
      </c>
      <c r="E5337" s="103">
        <v>1.8042919714418932</v>
      </c>
      <c r="F5337" s="103">
        <v>679225</v>
      </c>
      <c r="G5337" s="103">
        <v>6</v>
      </c>
      <c r="H5337" t="s">
        <v>1078</v>
      </c>
      <c r="I5337" s="103"/>
    </row>
    <row r="5338" spans="1:9" x14ac:dyDescent="0.35">
      <c r="A5338" t="s">
        <v>4046</v>
      </c>
      <c r="B5338" t="s">
        <v>51</v>
      </c>
      <c r="C5338" t="s">
        <v>3110</v>
      </c>
      <c r="D5338" t="s">
        <v>1768</v>
      </c>
      <c r="E5338" s="103">
        <v>0.46640057804704232</v>
      </c>
      <c r="F5338" s="103">
        <v>679225</v>
      </c>
      <c r="G5338" s="103">
        <v>6</v>
      </c>
      <c r="H5338" t="s">
        <v>1078</v>
      </c>
      <c r="I5338" s="103"/>
    </row>
    <row r="5339" spans="1:9" x14ac:dyDescent="0.35">
      <c r="A5339" t="s">
        <v>4047</v>
      </c>
      <c r="B5339" t="s">
        <v>51</v>
      </c>
      <c r="C5339" t="s">
        <v>3110</v>
      </c>
      <c r="D5339" t="s">
        <v>340</v>
      </c>
      <c r="E5339" s="103">
        <v>1.8521275561694521</v>
      </c>
      <c r="F5339" s="103">
        <v>679225</v>
      </c>
      <c r="G5339" s="103">
        <v>6</v>
      </c>
      <c r="H5339" t="s">
        <v>1078</v>
      </c>
      <c r="I5339" s="103"/>
    </row>
    <row r="5340" spans="1:9" x14ac:dyDescent="0.35">
      <c r="A5340" t="s">
        <v>4048</v>
      </c>
      <c r="B5340" t="s">
        <v>51</v>
      </c>
      <c r="C5340" t="s">
        <v>3110</v>
      </c>
      <c r="D5340" t="s">
        <v>777</v>
      </c>
      <c r="E5340" s="103">
        <v>2.8825836350310694</v>
      </c>
      <c r="F5340" s="103">
        <v>679225</v>
      </c>
      <c r="G5340" s="103">
        <v>6</v>
      </c>
      <c r="H5340" t="s">
        <v>1078</v>
      </c>
      <c r="I5340" s="103"/>
    </row>
    <row r="5341" spans="1:9" x14ac:dyDescent="0.35">
      <c r="A5341" t="s">
        <v>4049</v>
      </c>
      <c r="B5341" t="s">
        <v>51</v>
      </c>
      <c r="C5341" t="s">
        <v>3110</v>
      </c>
      <c r="D5341" t="s">
        <v>776</v>
      </c>
      <c r="E5341" s="103">
        <v>7.2817694182978512</v>
      </c>
      <c r="F5341" s="103">
        <v>679225</v>
      </c>
      <c r="G5341" s="103">
        <v>6</v>
      </c>
      <c r="H5341" t="s">
        <v>1078</v>
      </c>
      <c r="I5341" s="103"/>
    </row>
    <row r="5342" spans="1:9" x14ac:dyDescent="0.35">
      <c r="A5342" t="s">
        <v>4050</v>
      </c>
      <c r="B5342" t="s">
        <v>47</v>
      </c>
      <c r="C5342" t="s">
        <v>3113</v>
      </c>
      <c r="D5342" t="s">
        <v>54</v>
      </c>
      <c r="E5342" s="103">
        <v>274393</v>
      </c>
      <c r="F5342" s="103">
        <v>679225</v>
      </c>
      <c r="G5342" s="103">
        <v>6</v>
      </c>
      <c r="H5342" t="s">
        <v>54</v>
      </c>
      <c r="I5342" s="103"/>
    </row>
    <row r="5343" spans="1:9" x14ac:dyDescent="0.35">
      <c r="A5343" t="s">
        <v>4051</v>
      </c>
      <c r="B5343" t="s">
        <v>48</v>
      </c>
      <c r="C5343" t="s">
        <v>3113</v>
      </c>
      <c r="D5343" t="s">
        <v>54</v>
      </c>
      <c r="E5343" s="103">
        <v>1867840102.1149292</v>
      </c>
      <c r="F5343" s="103">
        <v>679225</v>
      </c>
      <c r="G5343" s="103">
        <v>6</v>
      </c>
      <c r="H5343" t="s">
        <v>54</v>
      </c>
      <c r="I5343" s="103"/>
    </row>
    <row r="5344" spans="1:9" x14ac:dyDescent="0.35">
      <c r="A5344" t="s">
        <v>4052</v>
      </c>
      <c r="B5344" t="s">
        <v>49</v>
      </c>
      <c r="C5344" t="s">
        <v>3113</v>
      </c>
      <c r="D5344" t="s">
        <v>54</v>
      </c>
      <c r="E5344" s="103">
        <v>0.40397953550001842</v>
      </c>
      <c r="F5344" s="103">
        <v>679225</v>
      </c>
      <c r="G5344" s="103">
        <v>6</v>
      </c>
      <c r="H5344" t="s">
        <v>54</v>
      </c>
      <c r="I5344" s="103"/>
    </row>
    <row r="5345" spans="1:9" x14ac:dyDescent="0.35">
      <c r="A5345" t="s">
        <v>4053</v>
      </c>
      <c r="B5345" t="s">
        <v>50</v>
      </c>
      <c r="C5345" t="s">
        <v>3113</v>
      </c>
      <c r="D5345" t="s">
        <v>54</v>
      </c>
      <c r="E5345" s="103">
        <v>2749.9578226875178</v>
      </c>
      <c r="F5345" s="103">
        <v>679225</v>
      </c>
      <c r="G5345" s="103">
        <v>6</v>
      </c>
      <c r="H5345" t="s">
        <v>54</v>
      </c>
      <c r="I5345" s="103"/>
    </row>
    <row r="5346" spans="1:9" x14ac:dyDescent="0.35">
      <c r="A5346" t="s">
        <v>4054</v>
      </c>
      <c r="B5346" t="s">
        <v>51</v>
      </c>
      <c r="C5346" t="s">
        <v>3113</v>
      </c>
      <c r="D5346" t="s">
        <v>40</v>
      </c>
      <c r="E5346" s="103">
        <v>7.2289159874658589E-3</v>
      </c>
      <c r="F5346" s="103">
        <v>679225</v>
      </c>
      <c r="G5346" s="103">
        <v>6</v>
      </c>
      <c r="H5346" t="s">
        <v>1078</v>
      </c>
      <c r="I5346" s="103"/>
    </row>
    <row r="5347" spans="1:9" x14ac:dyDescent="0.35">
      <c r="A5347" t="s">
        <v>6786</v>
      </c>
      <c r="B5347" t="s">
        <v>51</v>
      </c>
      <c r="C5347" t="s">
        <v>3113</v>
      </c>
      <c r="D5347" t="s">
        <v>5070</v>
      </c>
      <c r="E5347" s="103">
        <v>7.4342093362890155E-3</v>
      </c>
      <c r="F5347" s="103">
        <v>679225</v>
      </c>
      <c r="G5347" s="103">
        <v>6</v>
      </c>
      <c r="H5347" t="s">
        <v>1078</v>
      </c>
      <c r="I5347" s="103"/>
    </row>
    <row r="5348" spans="1:9" x14ac:dyDescent="0.35">
      <c r="A5348" t="s">
        <v>6787</v>
      </c>
      <c r="B5348" t="s">
        <v>51</v>
      </c>
      <c r="C5348" t="s">
        <v>3113</v>
      </c>
      <c r="D5348" t="s">
        <v>5071</v>
      </c>
      <c r="E5348" s="103">
        <v>7.2289159874658589E-3</v>
      </c>
      <c r="F5348" s="103">
        <v>679225</v>
      </c>
      <c r="G5348" s="103">
        <v>6</v>
      </c>
      <c r="H5348" t="s">
        <v>1078</v>
      </c>
      <c r="I5348" s="103"/>
    </row>
    <row r="5349" spans="1:9" x14ac:dyDescent="0.35">
      <c r="A5349" t="s">
        <v>6788</v>
      </c>
      <c r="B5349" t="s">
        <v>51</v>
      </c>
      <c r="C5349" t="s">
        <v>3113</v>
      </c>
      <c r="D5349" t="s">
        <v>5072</v>
      </c>
      <c r="E5349" s="103">
        <v>7.4312690021681891E-3</v>
      </c>
      <c r="F5349" s="103">
        <v>679225</v>
      </c>
      <c r="G5349" s="103">
        <v>6</v>
      </c>
      <c r="H5349" t="s">
        <v>1078</v>
      </c>
      <c r="I5349" s="103"/>
    </row>
    <row r="5350" spans="1:9" x14ac:dyDescent="0.35">
      <c r="A5350" t="s">
        <v>4055</v>
      </c>
      <c r="B5350" t="s">
        <v>51</v>
      </c>
      <c r="C5350" t="s">
        <v>3113</v>
      </c>
      <c r="D5350" t="s">
        <v>42</v>
      </c>
      <c r="E5350" s="103">
        <v>7.2530285019200601E-3</v>
      </c>
      <c r="F5350" s="103">
        <v>679225</v>
      </c>
      <c r="G5350" s="103">
        <v>6</v>
      </c>
      <c r="H5350" t="s">
        <v>1078</v>
      </c>
      <c r="I5350" s="103"/>
    </row>
    <row r="5351" spans="1:9" x14ac:dyDescent="0.35">
      <c r="A5351" t="s">
        <v>4056</v>
      </c>
      <c r="B5351" t="s">
        <v>51</v>
      </c>
      <c r="C5351" t="s">
        <v>3113</v>
      </c>
      <c r="D5351" t="s">
        <v>1767</v>
      </c>
      <c r="E5351" s="103">
        <v>7.2287799019325636E-3</v>
      </c>
      <c r="F5351" s="103">
        <v>679225</v>
      </c>
      <c r="G5351" s="103">
        <v>6</v>
      </c>
      <c r="H5351" t="s">
        <v>1078</v>
      </c>
      <c r="I5351" s="103"/>
    </row>
    <row r="5352" spans="1:9" x14ac:dyDescent="0.35">
      <c r="A5352" t="s">
        <v>4057</v>
      </c>
      <c r="B5352" t="s">
        <v>51</v>
      </c>
      <c r="C5352" t="s">
        <v>3113</v>
      </c>
      <c r="D5352" t="s">
        <v>1768</v>
      </c>
      <c r="E5352" s="103">
        <v>3.532567198040939E-3</v>
      </c>
      <c r="F5352" s="103">
        <v>679225</v>
      </c>
      <c r="G5352" s="103">
        <v>6</v>
      </c>
      <c r="H5352" t="s">
        <v>1078</v>
      </c>
      <c r="I5352" s="103"/>
    </row>
    <row r="5353" spans="1:9" x14ac:dyDescent="0.35">
      <c r="A5353" t="s">
        <v>4058</v>
      </c>
      <c r="B5353" t="s">
        <v>51</v>
      </c>
      <c r="C5353" t="s">
        <v>3113</v>
      </c>
      <c r="D5353" t="s">
        <v>340</v>
      </c>
      <c r="E5353" s="103">
        <v>7.2479241044236418E-3</v>
      </c>
      <c r="F5353" s="103">
        <v>679225</v>
      </c>
      <c r="G5353" s="103">
        <v>6</v>
      </c>
      <c r="H5353" t="s">
        <v>1078</v>
      </c>
      <c r="I5353" s="103"/>
    </row>
    <row r="5354" spans="1:9" x14ac:dyDescent="0.35">
      <c r="A5354" t="s">
        <v>4059</v>
      </c>
      <c r="B5354" t="s">
        <v>51</v>
      </c>
      <c r="C5354" t="s">
        <v>3113</v>
      </c>
      <c r="D5354" t="s">
        <v>777</v>
      </c>
      <c r="E5354" s="103">
        <v>1.2804265527910658E-2</v>
      </c>
      <c r="F5354" s="103">
        <v>679225</v>
      </c>
      <c r="G5354" s="103">
        <v>6</v>
      </c>
      <c r="H5354" t="s">
        <v>1078</v>
      </c>
      <c r="I5354" s="103"/>
    </row>
    <row r="5355" spans="1:9" x14ac:dyDescent="0.35">
      <c r="A5355" t="s">
        <v>4060</v>
      </c>
      <c r="B5355" t="s">
        <v>51</v>
      </c>
      <c r="C5355" t="s">
        <v>3113</v>
      </c>
      <c r="D5355" t="s">
        <v>776</v>
      </c>
      <c r="E5355" s="103">
        <v>3.0200371134167778E-2</v>
      </c>
      <c r="F5355" s="103">
        <v>679225</v>
      </c>
      <c r="G5355" s="103">
        <v>6</v>
      </c>
      <c r="H5355" t="s">
        <v>1078</v>
      </c>
      <c r="I5355" s="103"/>
    </row>
    <row r="5356" spans="1:9" x14ac:dyDescent="0.35">
      <c r="A5356" t="s">
        <v>4061</v>
      </c>
      <c r="B5356" t="s">
        <v>47</v>
      </c>
      <c r="C5356" t="s">
        <v>3115</v>
      </c>
      <c r="D5356" t="s">
        <v>54</v>
      </c>
      <c r="E5356" s="103">
        <v>427842</v>
      </c>
      <c r="F5356" s="103">
        <v>679225</v>
      </c>
      <c r="G5356" s="103">
        <v>6</v>
      </c>
      <c r="H5356" t="s">
        <v>54</v>
      </c>
      <c r="I5356" s="103"/>
    </row>
    <row r="5357" spans="1:9" x14ac:dyDescent="0.35">
      <c r="A5357" t="s">
        <v>4062</v>
      </c>
      <c r="B5357" t="s">
        <v>48</v>
      </c>
      <c r="C5357" t="s">
        <v>3115</v>
      </c>
      <c r="D5357" t="s">
        <v>54</v>
      </c>
      <c r="E5357" s="103">
        <v>3891651025.6811523</v>
      </c>
      <c r="F5357" s="103">
        <v>679225</v>
      </c>
      <c r="G5357" s="103">
        <v>6</v>
      </c>
      <c r="H5357" t="s">
        <v>54</v>
      </c>
      <c r="I5357" s="103"/>
    </row>
    <row r="5358" spans="1:9" x14ac:dyDescent="0.35">
      <c r="A5358" t="s">
        <v>4063</v>
      </c>
      <c r="B5358" t="s">
        <v>49</v>
      </c>
      <c r="C5358" t="s">
        <v>3115</v>
      </c>
      <c r="D5358" t="s">
        <v>54</v>
      </c>
      <c r="E5358" s="103">
        <v>0.6298973094335456</v>
      </c>
      <c r="F5358" s="103">
        <v>679225</v>
      </c>
      <c r="G5358" s="103">
        <v>6</v>
      </c>
      <c r="H5358" t="s">
        <v>54</v>
      </c>
      <c r="I5358" s="103"/>
    </row>
    <row r="5359" spans="1:9" x14ac:dyDescent="0.35">
      <c r="A5359" t="s">
        <v>4064</v>
      </c>
      <c r="B5359" t="s">
        <v>50</v>
      </c>
      <c r="C5359" t="s">
        <v>3115</v>
      </c>
      <c r="D5359" t="s">
        <v>54</v>
      </c>
      <c r="E5359" s="103">
        <v>5729.5462117577417</v>
      </c>
      <c r="F5359" s="103">
        <v>679225</v>
      </c>
      <c r="G5359" s="103">
        <v>6</v>
      </c>
      <c r="H5359" t="s">
        <v>54</v>
      </c>
      <c r="I5359" s="103"/>
    </row>
    <row r="5360" spans="1:9" x14ac:dyDescent="0.35">
      <c r="A5360" t="s">
        <v>4065</v>
      </c>
      <c r="B5360" t="s">
        <v>51</v>
      </c>
      <c r="C5360" t="s">
        <v>3115</v>
      </c>
      <c r="D5360" t="s">
        <v>40</v>
      </c>
      <c r="E5360" s="103">
        <v>9.6612260722985319E-3</v>
      </c>
      <c r="F5360" s="103">
        <v>679225</v>
      </c>
      <c r="G5360" s="103">
        <v>6</v>
      </c>
      <c r="H5360" t="s">
        <v>1078</v>
      </c>
      <c r="I5360" s="103"/>
    </row>
    <row r="5361" spans="1:9" x14ac:dyDescent="0.35">
      <c r="A5361" t="s">
        <v>6789</v>
      </c>
      <c r="B5361" t="s">
        <v>51</v>
      </c>
      <c r="C5361" t="s">
        <v>3115</v>
      </c>
      <c r="D5361" t="s">
        <v>5070</v>
      </c>
      <c r="E5361" s="103">
        <v>9.962507972895664E-3</v>
      </c>
      <c r="F5361" s="103">
        <v>679225</v>
      </c>
      <c r="G5361" s="103">
        <v>6</v>
      </c>
      <c r="H5361" t="s">
        <v>1078</v>
      </c>
      <c r="I5361" s="103"/>
    </row>
    <row r="5362" spans="1:9" x14ac:dyDescent="0.35">
      <c r="A5362" t="s">
        <v>6790</v>
      </c>
      <c r="B5362" t="s">
        <v>51</v>
      </c>
      <c r="C5362" t="s">
        <v>3115</v>
      </c>
      <c r="D5362" t="s">
        <v>5071</v>
      </c>
      <c r="E5362" s="103">
        <v>9.6612260722985319E-3</v>
      </c>
      <c r="F5362" s="103">
        <v>679225</v>
      </c>
      <c r="G5362" s="103">
        <v>6</v>
      </c>
      <c r="H5362" t="s">
        <v>1078</v>
      </c>
      <c r="I5362" s="103"/>
    </row>
    <row r="5363" spans="1:9" x14ac:dyDescent="0.35">
      <c r="A5363" t="s">
        <v>6791</v>
      </c>
      <c r="B5363" t="s">
        <v>51</v>
      </c>
      <c r="C5363" t="s">
        <v>3115</v>
      </c>
      <c r="D5363" t="s">
        <v>5072</v>
      </c>
      <c r="E5363" s="103">
        <v>9.9564023835105528E-3</v>
      </c>
      <c r="F5363" s="103">
        <v>679225</v>
      </c>
      <c r="G5363" s="103">
        <v>6</v>
      </c>
      <c r="H5363" t="s">
        <v>1078</v>
      </c>
      <c r="I5363" s="103"/>
    </row>
    <row r="5364" spans="1:9" x14ac:dyDescent="0.35">
      <c r="A5364" t="s">
        <v>4066</v>
      </c>
      <c r="B5364" t="s">
        <v>51</v>
      </c>
      <c r="C5364" t="s">
        <v>3115</v>
      </c>
      <c r="D5364" t="s">
        <v>42</v>
      </c>
      <c r="E5364" s="103">
        <v>9.7625425356220753E-3</v>
      </c>
      <c r="F5364" s="103">
        <v>679225</v>
      </c>
      <c r="G5364" s="103">
        <v>6</v>
      </c>
      <c r="H5364" t="s">
        <v>1078</v>
      </c>
      <c r="I5364" s="103"/>
    </row>
    <row r="5365" spans="1:9" x14ac:dyDescent="0.35">
      <c r="A5365" t="s">
        <v>4067</v>
      </c>
      <c r="B5365" t="s">
        <v>51</v>
      </c>
      <c r="C5365" t="s">
        <v>3115</v>
      </c>
      <c r="D5365" t="s">
        <v>1767</v>
      </c>
      <c r="E5365" s="103">
        <v>9.7028811118445076E-3</v>
      </c>
      <c r="F5365" s="103">
        <v>679225</v>
      </c>
      <c r="G5365" s="103">
        <v>6</v>
      </c>
      <c r="H5365" t="s">
        <v>1078</v>
      </c>
      <c r="I5365" s="103"/>
    </row>
    <row r="5366" spans="1:9" x14ac:dyDescent="0.35">
      <c r="A5366" t="s">
        <v>4068</v>
      </c>
      <c r="B5366" t="s">
        <v>51</v>
      </c>
      <c r="C5366" t="s">
        <v>3115</v>
      </c>
      <c r="D5366" t="s">
        <v>1768</v>
      </c>
      <c r="E5366" s="103">
        <v>4.5233428074405576E-3</v>
      </c>
      <c r="F5366" s="103">
        <v>679225</v>
      </c>
      <c r="G5366" s="103">
        <v>6</v>
      </c>
      <c r="H5366" t="s">
        <v>1078</v>
      </c>
      <c r="I5366" s="103"/>
    </row>
    <row r="5367" spans="1:9" x14ac:dyDescent="0.35">
      <c r="A5367" t="s">
        <v>4069</v>
      </c>
      <c r="B5367" t="s">
        <v>51</v>
      </c>
      <c r="C5367" t="s">
        <v>3115</v>
      </c>
      <c r="D5367" t="s">
        <v>340</v>
      </c>
      <c r="E5367" s="103">
        <v>9.7357285894320768E-3</v>
      </c>
      <c r="F5367" s="103">
        <v>679225</v>
      </c>
      <c r="G5367" s="103">
        <v>6</v>
      </c>
      <c r="H5367" t="s">
        <v>1078</v>
      </c>
      <c r="I5367" s="103"/>
    </row>
    <row r="5368" spans="1:9" x14ac:dyDescent="0.35">
      <c r="A5368" t="s">
        <v>4070</v>
      </c>
      <c r="B5368" t="s">
        <v>51</v>
      </c>
      <c r="C5368" t="s">
        <v>3115</v>
      </c>
      <c r="D5368" t="s">
        <v>777</v>
      </c>
      <c r="E5368" s="103">
        <v>1.6323941448796959E-2</v>
      </c>
      <c r="F5368" s="103">
        <v>679225</v>
      </c>
      <c r="G5368" s="103">
        <v>6</v>
      </c>
      <c r="H5368" t="s">
        <v>1078</v>
      </c>
      <c r="I5368" s="103"/>
    </row>
    <row r="5369" spans="1:9" x14ac:dyDescent="0.35">
      <c r="A5369" t="s">
        <v>4071</v>
      </c>
      <c r="B5369" t="s">
        <v>51</v>
      </c>
      <c r="C5369" t="s">
        <v>3115</v>
      </c>
      <c r="D5369" t="s">
        <v>776</v>
      </c>
      <c r="E5369" s="103">
        <v>3.9868040463619268E-2</v>
      </c>
      <c r="F5369" s="103">
        <v>679225</v>
      </c>
      <c r="G5369" s="103">
        <v>6</v>
      </c>
      <c r="H5369" t="s">
        <v>1078</v>
      </c>
      <c r="I5369" s="103"/>
    </row>
    <row r="5370" spans="1:9" x14ac:dyDescent="0.35">
      <c r="A5370" t="s">
        <v>226</v>
      </c>
      <c r="B5370" t="s">
        <v>49</v>
      </c>
      <c r="C5370" t="s">
        <v>40</v>
      </c>
      <c r="D5370" t="s">
        <v>54</v>
      </c>
      <c r="E5370" s="103">
        <v>1</v>
      </c>
      <c r="F5370" s="103">
        <v>679225</v>
      </c>
      <c r="G5370" s="103">
        <v>6</v>
      </c>
      <c r="H5370" t="s">
        <v>54</v>
      </c>
      <c r="I5370" s="103"/>
    </row>
    <row r="5371" spans="1:9" x14ac:dyDescent="0.35">
      <c r="A5371" t="s">
        <v>227</v>
      </c>
      <c r="B5371" t="s">
        <v>50</v>
      </c>
      <c r="C5371" t="s">
        <v>40</v>
      </c>
      <c r="D5371" t="s">
        <v>54</v>
      </c>
      <c r="E5371" s="103">
        <v>950848.64287701319</v>
      </c>
      <c r="F5371" s="103">
        <v>679225</v>
      </c>
      <c r="G5371" s="103">
        <v>6</v>
      </c>
      <c r="H5371" t="s">
        <v>54</v>
      </c>
      <c r="I5371" s="103"/>
    </row>
    <row r="5372" spans="1:9" x14ac:dyDescent="0.35">
      <c r="A5372" t="s">
        <v>1416</v>
      </c>
      <c r="B5372" t="s">
        <v>51</v>
      </c>
      <c r="C5372" t="s">
        <v>40</v>
      </c>
      <c r="D5372" t="s">
        <v>40</v>
      </c>
      <c r="E5372" s="103">
        <v>1</v>
      </c>
      <c r="F5372" s="103">
        <v>679225</v>
      </c>
      <c r="G5372" s="103">
        <v>6</v>
      </c>
      <c r="H5372" t="s">
        <v>1078</v>
      </c>
      <c r="I5372" s="103"/>
    </row>
    <row r="5373" spans="1:9" x14ac:dyDescent="0.35">
      <c r="A5373" t="s">
        <v>6792</v>
      </c>
      <c r="B5373" t="s">
        <v>51</v>
      </c>
      <c r="C5373" t="s">
        <v>40</v>
      </c>
      <c r="D5373" t="s">
        <v>5070</v>
      </c>
      <c r="E5373" s="103">
        <v>1.0290015768894569</v>
      </c>
      <c r="F5373" s="103">
        <v>679225</v>
      </c>
      <c r="G5373" s="103">
        <v>6</v>
      </c>
      <c r="H5373" t="s">
        <v>1078</v>
      </c>
      <c r="I5373" s="103"/>
    </row>
    <row r="5374" spans="1:9" x14ac:dyDescent="0.35">
      <c r="A5374" t="s">
        <v>6793</v>
      </c>
      <c r="B5374" t="s">
        <v>51</v>
      </c>
      <c r="C5374" t="s">
        <v>40</v>
      </c>
      <c r="D5374" t="s">
        <v>5071</v>
      </c>
      <c r="E5374" s="103">
        <v>1</v>
      </c>
      <c r="F5374" s="103">
        <v>679225</v>
      </c>
      <c r="G5374" s="103">
        <v>6</v>
      </c>
      <c r="H5374" t="s">
        <v>1078</v>
      </c>
      <c r="I5374" s="103"/>
    </row>
    <row r="5375" spans="1:9" x14ac:dyDescent="0.35">
      <c r="A5375" t="s">
        <v>6794</v>
      </c>
      <c r="B5375" t="s">
        <v>51</v>
      </c>
      <c r="C5375" t="s">
        <v>40</v>
      </c>
      <c r="D5375" t="s">
        <v>5072</v>
      </c>
      <c r="E5375" s="103">
        <v>1.0275278652091981</v>
      </c>
      <c r="F5375" s="103">
        <v>679225</v>
      </c>
      <c r="G5375" s="103">
        <v>6</v>
      </c>
      <c r="H5375" t="s">
        <v>1078</v>
      </c>
      <c r="I5375" s="103"/>
    </row>
    <row r="5376" spans="1:9" x14ac:dyDescent="0.35">
      <c r="A5376" t="s">
        <v>1417</v>
      </c>
      <c r="B5376" t="s">
        <v>51</v>
      </c>
      <c r="C5376" t="s">
        <v>40</v>
      </c>
      <c r="D5376" t="s">
        <v>42</v>
      </c>
      <c r="E5376" s="103">
        <v>1.0189881876061302</v>
      </c>
      <c r="F5376" s="103">
        <v>679225</v>
      </c>
      <c r="G5376" s="103">
        <v>6</v>
      </c>
      <c r="H5376" t="s">
        <v>1078</v>
      </c>
      <c r="I5376" s="103"/>
    </row>
    <row r="5377" spans="1:9" x14ac:dyDescent="0.35">
      <c r="A5377" t="s">
        <v>2355</v>
      </c>
      <c r="B5377" t="s">
        <v>51</v>
      </c>
      <c r="C5377" t="s">
        <v>40</v>
      </c>
      <c r="D5377" t="s">
        <v>1767</v>
      </c>
      <c r="E5377" s="103">
        <v>1.0139332394378282</v>
      </c>
      <c r="F5377" s="103">
        <v>679225</v>
      </c>
      <c r="G5377" s="103">
        <v>6</v>
      </c>
      <c r="H5377" t="s">
        <v>1078</v>
      </c>
      <c r="I5377" s="103"/>
    </row>
    <row r="5378" spans="1:9" x14ac:dyDescent="0.35">
      <c r="A5378" t="s">
        <v>2356</v>
      </c>
      <c r="B5378" t="s">
        <v>51</v>
      </c>
      <c r="C5378" t="s">
        <v>40</v>
      </c>
      <c r="D5378" t="s">
        <v>1768</v>
      </c>
      <c r="E5378" s="103">
        <v>0.59061295443308037</v>
      </c>
      <c r="F5378" s="103">
        <v>679225</v>
      </c>
      <c r="G5378" s="103">
        <v>6</v>
      </c>
      <c r="H5378" t="s">
        <v>1078</v>
      </c>
      <c r="I5378" s="103"/>
    </row>
    <row r="5379" spans="1:9" x14ac:dyDescent="0.35">
      <c r="A5379" t="s">
        <v>1418</v>
      </c>
      <c r="B5379" t="s">
        <v>51</v>
      </c>
      <c r="C5379" t="s">
        <v>40</v>
      </c>
      <c r="D5379" t="s">
        <v>340</v>
      </c>
      <c r="E5379" s="103">
        <v>1.0073608429873566</v>
      </c>
      <c r="F5379" s="103">
        <v>679225</v>
      </c>
      <c r="G5379" s="103">
        <v>6</v>
      </c>
      <c r="H5379" t="s">
        <v>1078</v>
      </c>
      <c r="I5379" s="103"/>
    </row>
    <row r="5380" spans="1:9" x14ac:dyDescent="0.35">
      <c r="A5380" t="s">
        <v>1419</v>
      </c>
      <c r="B5380" t="s">
        <v>51</v>
      </c>
      <c r="C5380" t="s">
        <v>40</v>
      </c>
      <c r="D5380" t="s">
        <v>777</v>
      </c>
      <c r="E5380" s="103">
        <v>1.7005610671109446</v>
      </c>
      <c r="F5380" s="103">
        <v>679225</v>
      </c>
      <c r="G5380" s="103">
        <v>6</v>
      </c>
      <c r="H5380" t="s">
        <v>1078</v>
      </c>
      <c r="I5380" s="103"/>
    </row>
    <row r="5381" spans="1:9" x14ac:dyDescent="0.35">
      <c r="A5381" t="s">
        <v>633</v>
      </c>
      <c r="B5381" t="s">
        <v>44</v>
      </c>
      <c r="C5381" t="s">
        <v>40</v>
      </c>
      <c r="D5381" t="s">
        <v>777</v>
      </c>
      <c r="E5381" s="103">
        <v>0</v>
      </c>
      <c r="F5381" s="103">
        <v>679225</v>
      </c>
      <c r="G5381" s="103">
        <v>6</v>
      </c>
      <c r="H5381" t="s">
        <v>54</v>
      </c>
      <c r="I5381" s="103"/>
    </row>
    <row r="5382" spans="1:9" x14ac:dyDescent="0.35">
      <c r="A5382" t="s">
        <v>634</v>
      </c>
      <c r="B5382" t="s">
        <v>45</v>
      </c>
      <c r="C5382" t="s">
        <v>40</v>
      </c>
      <c r="D5382" t="s">
        <v>777</v>
      </c>
      <c r="E5382" s="103">
        <v>0</v>
      </c>
      <c r="F5382" s="103">
        <v>679225</v>
      </c>
      <c r="G5382" s="103">
        <v>6</v>
      </c>
      <c r="H5382" t="s">
        <v>54</v>
      </c>
      <c r="I5382" s="103"/>
    </row>
    <row r="5383" spans="1:9" x14ac:dyDescent="0.35">
      <c r="A5383" t="s">
        <v>635</v>
      </c>
      <c r="B5383" t="s">
        <v>46</v>
      </c>
      <c r="C5383" t="s">
        <v>40</v>
      </c>
      <c r="D5383" t="s">
        <v>777</v>
      </c>
      <c r="E5383" s="103">
        <v>0</v>
      </c>
      <c r="F5383" s="103">
        <v>679225</v>
      </c>
      <c r="G5383" s="103">
        <v>6</v>
      </c>
      <c r="H5383" t="s">
        <v>54</v>
      </c>
      <c r="I5383" s="103"/>
    </row>
    <row r="5384" spans="1:9" x14ac:dyDescent="0.35">
      <c r="A5384" t="s">
        <v>1420</v>
      </c>
      <c r="B5384" t="s">
        <v>51</v>
      </c>
      <c r="C5384" t="s">
        <v>40</v>
      </c>
      <c r="D5384" t="s">
        <v>776</v>
      </c>
      <c r="E5384" s="103">
        <v>4.1639670405471749</v>
      </c>
      <c r="F5384" s="103">
        <v>679225</v>
      </c>
      <c r="G5384" s="103">
        <v>6</v>
      </c>
      <c r="H5384" t="s">
        <v>1078</v>
      </c>
      <c r="I5384" s="103"/>
    </row>
    <row r="5385" spans="1:9" x14ac:dyDescent="0.35">
      <c r="A5385" t="s">
        <v>637</v>
      </c>
      <c r="B5385" t="s">
        <v>44</v>
      </c>
      <c r="C5385" t="s">
        <v>40</v>
      </c>
      <c r="D5385" t="s">
        <v>776</v>
      </c>
      <c r="E5385" s="103">
        <v>0</v>
      </c>
      <c r="F5385" s="103">
        <v>679225</v>
      </c>
      <c r="G5385" s="103">
        <v>6</v>
      </c>
      <c r="H5385" t="s">
        <v>54</v>
      </c>
      <c r="I5385" s="103"/>
    </row>
    <row r="5386" spans="1:9" x14ac:dyDescent="0.35">
      <c r="A5386" t="s">
        <v>638</v>
      </c>
      <c r="B5386" t="s">
        <v>45</v>
      </c>
      <c r="C5386" t="s">
        <v>40</v>
      </c>
      <c r="D5386" t="s">
        <v>776</v>
      </c>
      <c r="E5386" s="103">
        <v>0</v>
      </c>
      <c r="F5386" s="103">
        <v>679225</v>
      </c>
      <c r="G5386" s="103">
        <v>6</v>
      </c>
      <c r="H5386" t="s">
        <v>54</v>
      </c>
      <c r="I5386" s="103"/>
    </row>
    <row r="5387" spans="1:9" x14ac:dyDescent="0.35">
      <c r="A5387" t="s">
        <v>639</v>
      </c>
      <c r="B5387" t="s">
        <v>46</v>
      </c>
      <c r="C5387" t="s">
        <v>40</v>
      </c>
      <c r="D5387" t="s">
        <v>776</v>
      </c>
      <c r="E5387" s="103">
        <v>0</v>
      </c>
      <c r="F5387" s="103">
        <v>679225</v>
      </c>
      <c r="G5387" s="103">
        <v>6</v>
      </c>
      <c r="H5387" t="s">
        <v>54</v>
      </c>
      <c r="I5387" s="103"/>
    </row>
    <row r="5388" spans="1:9" x14ac:dyDescent="0.35">
      <c r="A5388" t="s">
        <v>6795</v>
      </c>
      <c r="B5388" t="s">
        <v>49</v>
      </c>
      <c r="C5388" t="s">
        <v>5070</v>
      </c>
      <c r="D5388" t="s">
        <v>54</v>
      </c>
      <c r="E5388" s="103">
        <v>1</v>
      </c>
      <c r="F5388" s="103">
        <v>679225</v>
      </c>
      <c r="G5388" s="103">
        <v>6</v>
      </c>
      <c r="H5388" t="s">
        <v>54</v>
      </c>
      <c r="I5388" s="103"/>
    </row>
    <row r="5389" spans="1:9" x14ac:dyDescent="0.35">
      <c r="A5389" t="s">
        <v>6796</v>
      </c>
      <c r="B5389" t="s">
        <v>50</v>
      </c>
      <c r="C5389" t="s">
        <v>5070</v>
      </c>
      <c r="D5389" t="s">
        <v>54</v>
      </c>
      <c r="E5389" s="103">
        <v>925597.8882457891</v>
      </c>
      <c r="F5389" s="103">
        <v>679225</v>
      </c>
      <c r="G5389" s="103">
        <v>6</v>
      </c>
      <c r="H5389" t="s">
        <v>54</v>
      </c>
      <c r="I5389" s="103"/>
    </row>
    <row r="5390" spans="1:9" x14ac:dyDescent="0.35">
      <c r="A5390" t="s">
        <v>6797</v>
      </c>
      <c r="B5390" t="s">
        <v>51</v>
      </c>
      <c r="C5390" t="s">
        <v>5070</v>
      </c>
      <c r="D5390" t="s">
        <v>40</v>
      </c>
      <c r="E5390" s="103">
        <v>0.97360252988778173</v>
      </c>
      <c r="F5390" s="103">
        <v>679225</v>
      </c>
      <c r="G5390" s="103">
        <v>6</v>
      </c>
      <c r="H5390" t="s">
        <v>1078</v>
      </c>
      <c r="I5390" s="103"/>
    </row>
    <row r="5391" spans="1:9" x14ac:dyDescent="0.35">
      <c r="A5391" t="s">
        <v>6798</v>
      </c>
      <c r="B5391" t="s">
        <v>51</v>
      </c>
      <c r="C5391" t="s">
        <v>5070</v>
      </c>
      <c r="D5391" t="s">
        <v>5070</v>
      </c>
      <c r="E5391" s="103">
        <v>1</v>
      </c>
      <c r="F5391" s="103">
        <v>679225</v>
      </c>
      <c r="G5391" s="103">
        <v>6</v>
      </c>
      <c r="H5391" t="s">
        <v>1078</v>
      </c>
      <c r="I5391" s="103"/>
    </row>
    <row r="5392" spans="1:9" x14ac:dyDescent="0.35">
      <c r="A5392" t="s">
        <v>6799</v>
      </c>
      <c r="B5392" t="s">
        <v>51</v>
      </c>
      <c r="C5392" t="s">
        <v>5070</v>
      </c>
      <c r="D5392" t="s">
        <v>5071</v>
      </c>
      <c r="E5392" s="103">
        <v>0.97360252988778173</v>
      </c>
      <c r="F5392" s="103">
        <v>679225</v>
      </c>
      <c r="G5392" s="103">
        <v>6</v>
      </c>
      <c r="H5392" t="s">
        <v>1078</v>
      </c>
      <c r="I5392" s="103"/>
    </row>
    <row r="5393" spans="1:9" x14ac:dyDescent="0.35">
      <c r="A5393" t="s">
        <v>6800</v>
      </c>
      <c r="B5393" t="s">
        <v>51</v>
      </c>
      <c r="C5393" t="s">
        <v>5070</v>
      </c>
      <c r="D5393" t="s">
        <v>5072</v>
      </c>
      <c r="E5393" s="103">
        <v>0.99892745440819775</v>
      </c>
      <c r="F5393" s="103">
        <v>679225</v>
      </c>
      <c r="G5393" s="103">
        <v>6</v>
      </c>
      <c r="H5393" t="s">
        <v>1078</v>
      </c>
      <c r="I5393" s="103"/>
    </row>
    <row r="5394" spans="1:9" x14ac:dyDescent="0.35">
      <c r="A5394" t="s">
        <v>6801</v>
      </c>
      <c r="B5394" t="s">
        <v>51</v>
      </c>
      <c r="C5394" t="s">
        <v>5070</v>
      </c>
      <c r="D5394" t="s">
        <v>42</v>
      </c>
      <c r="E5394" s="103">
        <v>0.99032087533770596</v>
      </c>
      <c r="F5394" s="103">
        <v>679225</v>
      </c>
      <c r="G5394" s="103">
        <v>6</v>
      </c>
      <c r="H5394" t="s">
        <v>1078</v>
      </c>
      <c r="I5394" s="103"/>
    </row>
    <row r="5395" spans="1:9" x14ac:dyDescent="0.35">
      <c r="A5395" t="s">
        <v>6802</v>
      </c>
      <c r="B5395" t="s">
        <v>51</v>
      </c>
      <c r="C5395" t="s">
        <v>5070</v>
      </c>
      <c r="D5395" t="s">
        <v>1767</v>
      </c>
      <c r="E5395" s="103">
        <v>0.98544837406091002</v>
      </c>
      <c r="F5395" s="103">
        <v>679225</v>
      </c>
      <c r="G5395" s="103">
        <v>6</v>
      </c>
      <c r="H5395" t="s">
        <v>1078</v>
      </c>
      <c r="I5395" s="103"/>
    </row>
    <row r="5396" spans="1:9" x14ac:dyDescent="0.35">
      <c r="A5396" t="s">
        <v>6803</v>
      </c>
      <c r="B5396" t="s">
        <v>51</v>
      </c>
      <c r="C5396" t="s">
        <v>5070</v>
      </c>
      <c r="D5396" t="s">
        <v>1768</v>
      </c>
      <c r="E5396" s="103">
        <v>0.57594107082870583</v>
      </c>
      <c r="F5396" s="103">
        <v>679225</v>
      </c>
      <c r="G5396" s="103">
        <v>6</v>
      </c>
      <c r="H5396" t="s">
        <v>1078</v>
      </c>
      <c r="I5396" s="103"/>
    </row>
    <row r="5397" spans="1:9" x14ac:dyDescent="0.35">
      <c r="A5397" t="s">
        <v>6804</v>
      </c>
      <c r="B5397" t="s">
        <v>51</v>
      </c>
      <c r="C5397" t="s">
        <v>5070</v>
      </c>
      <c r="D5397" t="s">
        <v>340</v>
      </c>
      <c r="E5397" s="103">
        <v>0.97927247055839661</v>
      </c>
      <c r="F5397" s="103">
        <v>679225</v>
      </c>
      <c r="G5397" s="103">
        <v>6</v>
      </c>
      <c r="H5397" t="s">
        <v>1078</v>
      </c>
      <c r="I5397" s="103"/>
    </row>
    <row r="5398" spans="1:9" x14ac:dyDescent="0.35">
      <c r="A5398" t="s">
        <v>6805</v>
      </c>
      <c r="B5398" t="s">
        <v>51</v>
      </c>
      <c r="C5398" t="s">
        <v>5070</v>
      </c>
      <c r="D5398" t="s">
        <v>777</v>
      </c>
      <c r="E5398" s="103">
        <v>1.6561481370393929</v>
      </c>
      <c r="F5398" s="103">
        <v>679225</v>
      </c>
      <c r="G5398" s="103">
        <v>6</v>
      </c>
      <c r="H5398" t="s">
        <v>1078</v>
      </c>
      <c r="I5398" s="103"/>
    </row>
    <row r="5399" spans="1:9" x14ac:dyDescent="0.35">
      <c r="A5399" t="s">
        <v>6806</v>
      </c>
      <c r="B5399" t="s">
        <v>44</v>
      </c>
      <c r="C5399" t="s">
        <v>5070</v>
      </c>
      <c r="D5399" t="s">
        <v>777</v>
      </c>
      <c r="E5399" s="103">
        <v>1.4133755382973242E-3</v>
      </c>
      <c r="F5399" s="103">
        <v>679225</v>
      </c>
      <c r="G5399" s="103">
        <v>6</v>
      </c>
      <c r="H5399" t="s">
        <v>54</v>
      </c>
      <c r="I5399" s="103"/>
    </row>
    <row r="5400" spans="1:9" x14ac:dyDescent="0.35">
      <c r="A5400" t="s">
        <v>6807</v>
      </c>
      <c r="B5400" t="s">
        <v>45</v>
      </c>
      <c r="C5400" t="s">
        <v>5070</v>
      </c>
      <c r="D5400" t="s">
        <v>777</v>
      </c>
      <c r="E5400" s="103">
        <v>1.1592107007121693E-4</v>
      </c>
      <c r="F5400" s="103">
        <v>679225</v>
      </c>
      <c r="G5400" s="103">
        <v>6</v>
      </c>
      <c r="H5400" t="s">
        <v>54</v>
      </c>
      <c r="I5400" s="103"/>
    </row>
    <row r="5401" spans="1:9" x14ac:dyDescent="0.35">
      <c r="A5401" t="s">
        <v>6808</v>
      </c>
      <c r="B5401" t="s">
        <v>46</v>
      </c>
      <c r="C5401" t="s">
        <v>5070</v>
      </c>
      <c r="D5401" t="s">
        <v>777</v>
      </c>
      <c r="E5401" s="103">
        <v>9.5075182623566436E-6</v>
      </c>
      <c r="F5401" s="103">
        <v>679225</v>
      </c>
      <c r="G5401" s="103">
        <v>6</v>
      </c>
      <c r="H5401" t="s">
        <v>54</v>
      </c>
      <c r="I5401" s="103"/>
    </row>
    <row r="5402" spans="1:9" x14ac:dyDescent="0.35">
      <c r="A5402" t="s">
        <v>6809</v>
      </c>
      <c r="B5402" t="s">
        <v>51</v>
      </c>
      <c r="C5402" t="s">
        <v>5070</v>
      </c>
      <c r="D5402" t="s">
        <v>776</v>
      </c>
      <c r="E5402" s="103">
        <v>4.0538516965656868</v>
      </c>
      <c r="F5402" s="103">
        <v>679225</v>
      </c>
      <c r="G5402" s="103">
        <v>6</v>
      </c>
      <c r="H5402" t="s">
        <v>1078</v>
      </c>
      <c r="I5402" s="103"/>
    </row>
    <row r="5403" spans="1:9" x14ac:dyDescent="0.35">
      <c r="A5403" t="s">
        <v>6810</v>
      </c>
      <c r="B5403" t="s">
        <v>44</v>
      </c>
      <c r="C5403" t="s">
        <v>5070</v>
      </c>
      <c r="D5403" t="s">
        <v>776</v>
      </c>
      <c r="E5403" s="103">
        <v>0</v>
      </c>
      <c r="F5403" s="103">
        <v>679225</v>
      </c>
      <c r="G5403" s="103">
        <v>6</v>
      </c>
      <c r="H5403" t="s">
        <v>54</v>
      </c>
      <c r="I5403" s="103"/>
    </row>
    <row r="5404" spans="1:9" x14ac:dyDescent="0.35">
      <c r="A5404" t="s">
        <v>6811</v>
      </c>
      <c r="B5404" t="s">
        <v>45</v>
      </c>
      <c r="C5404" t="s">
        <v>5070</v>
      </c>
      <c r="D5404" t="s">
        <v>776</v>
      </c>
      <c r="E5404" s="103">
        <v>0</v>
      </c>
      <c r="F5404" s="103">
        <v>679225</v>
      </c>
      <c r="G5404" s="103">
        <v>6</v>
      </c>
      <c r="H5404" t="s">
        <v>54</v>
      </c>
      <c r="I5404" s="103"/>
    </row>
    <row r="5405" spans="1:9" x14ac:dyDescent="0.35">
      <c r="A5405" t="s">
        <v>6812</v>
      </c>
      <c r="B5405" t="s">
        <v>46</v>
      </c>
      <c r="C5405" t="s">
        <v>5070</v>
      </c>
      <c r="D5405" t="s">
        <v>776</v>
      </c>
      <c r="E5405" s="103">
        <v>0</v>
      </c>
      <c r="F5405" s="103">
        <v>679225</v>
      </c>
      <c r="G5405" s="103">
        <v>6</v>
      </c>
      <c r="H5405" t="s">
        <v>54</v>
      </c>
      <c r="I5405" s="103"/>
    </row>
    <row r="5406" spans="1:9" x14ac:dyDescent="0.35">
      <c r="A5406" t="s">
        <v>6813</v>
      </c>
      <c r="B5406" t="s">
        <v>49</v>
      </c>
      <c r="C5406" t="s">
        <v>5071</v>
      </c>
      <c r="D5406" t="s">
        <v>54</v>
      </c>
      <c r="E5406" s="103">
        <v>1</v>
      </c>
      <c r="F5406" s="103">
        <v>679225</v>
      </c>
      <c r="G5406" s="103">
        <v>6</v>
      </c>
      <c r="H5406" t="s">
        <v>54</v>
      </c>
      <c r="I5406" s="103"/>
    </row>
    <row r="5407" spans="1:9" x14ac:dyDescent="0.35">
      <c r="A5407" t="s">
        <v>6814</v>
      </c>
      <c r="B5407" t="s">
        <v>50</v>
      </c>
      <c r="C5407" t="s">
        <v>5071</v>
      </c>
      <c r="D5407" t="s">
        <v>54</v>
      </c>
      <c r="E5407" s="103">
        <v>950848.64287701319</v>
      </c>
      <c r="F5407" s="103">
        <v>679225</v>
      </c>
      <c r="G5407" s="103">
        <v>6</v>
      </c>
      <c r="H5407" t="s">
        <v>54</v>
      </c>
      <c r="I5407" s="103"/>
    </row>
    <row r="5408" spans="1:9" x14ac:dyDescent="0.35">
      <c r="A5408" t="s">
        <v>6815</v>
      </c>
      <c r="B5408" t="s">
        <v>51</v>
      </c>
      <c r="C5408" t="s">
        <v>5071</v>
      </c>
      <c r="D5408" t="s">
        <v>40</v>
      </c>
      <c r="E5408" s="103">
        <v>1</v>
      </c>
      <c r="F5408" s="103">
        <v>679225</v>
      </c>
      <c r="G5408" s="103">
        <v>6</v>
      </c>
      <c r="H5408" t="s">
        <v>1078</v>
      </c>
      <c r="I5408" s="103"/>
    </row>
    <row r="5409" spans="1:9" x14ac:dyDescent="0.35">
      <c r="A5409" t="s">
        <v>6816</v>
      </c>
      <c r="B5409" t="s">
        <v>51</v>
      </c>
      <c r="C5409" t="s">
        <v>5071</v>
      </c>
      <c r="D5409" t="s">
        <v>5070</v>
      </c>
      <c r="E5409" s="103">
        <v>1.0290015768894569</v>
      </c>
      <c r="F5409" s="103">
        <v>679225</v>
      </c>
      <c r="G5409" s="103">
        <v>6</v>
      </c>
      <c r="H5409" t="s">
        <v>1078</v>
      </c>
      <c r="I5409" s="103"/>
    </row>
    <row r="5410" spans="1:9" x14ac:dyDescent="0.35">
      <c r="A5410" t="s">
        <v>6817</v>
      </c>
      <c r="B5410" t="s">
        <v>51</v>
      </c>
      <c r="C5410" t="s">
        <v>5071</v>
      </c>
      <c r="D5410" t="s">
        <v>5071</v>
      </c>
      <c r="E5410" s="103">
        <v>1</v>
      </c>
      <c r="F5410" s="103">
        <v>679225</v>
      </c>
      <c r="G5410" s="103">
        <v>6</v>
      </c>
      <c r="H5410" t="s">
        <v>1078</v>
      </c>
      <c r="I5410" s="103"/>
    </row>
    <row r="5411" spans="1:9" x14ac:dyDescent="0.35">
      <c r="A5411" t="s">
        <v>6818</v>
      </c>
      <c r="B5411" t="s">
        <v>51</v>
      </c>
      <c r="C5411" t="s">
        <v>5071</v>
      </c>
      <c r="D5411" t="s">
        <v>5072</v>
      </c>
      <c r="E5411" s="103">
        <v>1.0275278652091981</v>
      </c>
      <c r="F5411" s="103">
        <v>679225</v>
      </c>
      <c r="G5411" s="103">
        <v>6</v>
      </c>
      <c r="H5411" t="s">
        <v>1078</v>
      </c>
      <c r="I5411" s="103"/>
    </row>
    <row r="5412" spans="1:9" x14ac:dyDescent="0.35">
      <c r="A5412" t="s">
        <v>6819</v>
      </c>
      <c r="B5412" t="s">
        <v>51</v>
      </c>
      <c r="C5412" t="s">
        <v>5071</v>
      </c>
      <c r="D5412" t="s">
        <v>42</v>
      </c>
      <c r="E5412" s="103">
        <v>1.0189881876061302</v>
      </c>
      <c r="F5412" s="103">
        <v>679225</v>
      </c>
      <c r="G5412" s="103">
        <v>6</v>
      </c>
      <c r="H5412" t="s">
        <v>1078</v>
      </c>
      <c r="I5412" s="103"/>
    </row>
    <row r="5413" spans="1:9" x14ac:dyDescent="0.35">
      <c r="A5413" t="s">
        <v>6820</v>
      </c>
      <c r="B5413" t="s">
        <v>51</v>
      </c>
      <c r="C5413" t="s">
        <v>5071</v>
      </c>
      <c r="D5413" t="s">
        <v>1767</v>
      </c>
      <c r="E5413" s="103">
        <v>1.0139332394378282</v>
      </c>
      <c r="F5413" s="103">
        <v>679225</v>
      </c>
      <c r="G5413" s="103">
        <v>6</v>
      </c>
      <c r="H5413" t="s">
        <v>1078</v>
      </c>
      <c r="I5413" s="103"/>
    </row>
    <row r="5414" spans="1:9" x14ac:dyDescent="0.35">
      <c r="A5414" t="s">
        <v>6821</v>
      </c>
      <c r="B5414" t="s">
        <v>51</v>
      </c>
      <c r="C5414" t="s">
        <v>5071</v>
      </c>
      <c r="D5414" t="s">
        <v>1768</v>
      </c>
      <c r="E5414" s="103">
        <v>0.59061295443308037</v>
      </c>
      <c r="F5414" s="103">
        <v>679225</v>
      </c>
      <c r="G5414" s="103">
        <v>6</v>
      </c>
      <c r="H5414" t="s">
        <v>1078</v>
      </c>
      <c r="I5414" s="103"/>
    </row>
    <row r="5415" spans="1:9" x14ac:dyDescent="0.35">
      <c r="A5415" t="s">
        <v>6822</v>
      </c>
      <c r="B5415" t="s">
        <v>51</v>
      </c>
      <c r="C5415" t="s">
        <v>5071</v>
      </c>
      <c r="D5415" t="s">
        <v>340</v>
      </c>
      <c r="E5415" s="103">
        <v>1.0073608429873566</v>
      </c>
      <c r="F5415" s="103">
        <v>679225</v>
      </c>
      <c r="G5415" s="103">
        <v>6</v>
      </c>
      <c r="H5415" t="s">
        <v>1078</v>
      </c>
      <c r="I5415" s="103"/>
    </row>
    <row r="5416" spans="1:9" x14ac:dyDescent="0.35">
      <c r="A5416" t="s">
        <v>6823</v>
      </c>
      <c r="B5416" t="s">
        <v>51</v>
      </c>
      <c r="C5416" t="s">
        <v>5071</v>
      </c>
      <c r="D5416" t="s">
        <v>777</v>
      </c>
      <c r="E5416" s="103">
        <v>1.7005610671109446</v>
      </c>
      <c r="F5416" s="103">
        <v>679225</v>
      </c>
      <c r="G5416" s="103">
        <v>6</v>
      </c>
      <c r="H5416" t="s">
        <v>1078</v>
      </c>
      <c r="I5416" s="103"/>
    </row>
    <row r="5417" spans="1:9" x14ac:dyDescent="0.35">
      <c r="A5417" t="s">
        <v>6824</v>
      </c>
      <c r="B5417" t="s">
        <v>44</v>
      </c>
      <c r="C5417" t="s">
        <v>5071</v>
      </c>
      <c r="D5417" t="s">
        <v>777</v>
      </c>
      <c r="E5417" s="103">
        <v>0</v>
      </c>
      <c r="F5417" s="103">
        <v>679225</v>
      </c>
      <c r="G5417" s="103">
        <v>6</v>
      </c>
      <c r="H5417" t="s">
        <v>54</v>
      </c>
      <c r="I5417" s="103"/>
    </row>
    <row r="5418" spans="1:9" x14ac:dyDescent="0.35">
      <c r="A5418" t="s">
        <v>6825</v>
      </c>
      <c r="B5418" t="s">
        <v>45</v>
      </c>
      <c r="C5418" t="s">
        <v>5071</v>
      </c>
      <c r="D5418" t="s">
        <v>777</v>
      </c>
      <c r="E5418" s="103">
        <v>0</v>
      </c>
      <c r="F5418" s="103">
        <v>679225</v>
      </c>
      <c r="G5418" s="103">
        <v>6</v>
      </c>
      <c r="H5418" t="s">
        <v>54</v>
      </c>
      <c r="I5418" s="103"/>
    </row>
    <row r="5419" spans="1:9" x14ac:dyDescent="0.35">
      <c r="A5419" t="s">
        <v>6826</v>
      </c>
      <c r="B5419" t="s">
        <v>46</v>
      </c>
      <c r="C5419" t="s">
        <v>5071</v>
      </c>
      <c r="D5419" t="s">
        <v>777</v>
      </c>
      <c r="E5419" s="103">
        <v>0</v>
      </c>
      <c r="F5419" s="103">
        <v>679225</v>
      </c>
      <c r="G5419" s="103">
        <v>6</v>
      </c>
      <c r="H5419" t="s">
        <v>54</v>
      </c>
      <c r="I5419" s="103"/>
    </row>
    <row r="5420" spans="1:9" x14ac:dyDescent="0.35">
      <c r="A5420" t="s">
        <v>6827</v>
      </c>
      <c r="B5420" t="s">
        <v>51</v>
      </c>
      <c r="C5420" t="s">
        <v>5071</v>
      </c>
      <c r="D5420" t="s">
        <v>776</v>
      </c>
      <c r="E5420" s="103">
        <v>4.1639670405471749</v>
      </c>
      <c r="F5420" s="103">
        <v>679225</v>
      </c>
      <c r="G5420" s="103">
        <v>6</v>
      </c>
      <c r="H5420" t="s">
        <v>1078</v>
      </c>
      <c r="I5420" s="103"/>
    </row>
    <row r="5421" spans="1:9" x14ac:dyDescent="0.35">
      <c r="A5421" t="s">
        <v>6828</v>
      </c>
      <c r="B5421" t="s">
        <v>44</v>
      </c>
      <c r="C5421" t="s">
        <v>5071</v>
      </c>
      <c r="D5421" t="s">
        <v>776</v>
      </c>
      <c r="E5421" s="103">
        <v>0</v>
      </c>
      <c r="F5421" s="103">
        <v>679225</v>
      </c>
      <c r="G5421" s="103">
        <v>6</v>
      </c>
      <c r="H5421" t="s">
        <v>54</v>
      </c>
      <c r="I5421" s="103"/>
    </row>
    <row r="5422" spans="1:9" x14ac:dyDescent="0.35">
      <c r="A5422" t="s">
        <v>6829</v>
      </c>
      <c r="B5422" t="s">
        <v>45</v>
      </c>
      <c r="C5422" t="s">
        <v>5071</v>
      </c>
      <c r="D5422" t="s">
        <v>776</v>
      </c>
      <c r="E5422" s="103">
        <v>0</v>
      </c>
      <c r="F5422" s="103">
        <v>679225</v>
      </c>
      <c r="G5422" s="103">
        <v>6</v>
      </c>
      <c r="H5422" t="s">
        <v>54</v>
      </c>
      <c r="I5422" s="103"/>
    </row>
    <row r="5423" spans="1:9" x14ac:dyDescent="0.35">
      <c r="A5423" t="s">
        <v>6830</v>
      </c>
      <c r="B5423" t="s">
        <v>46</v>
      </c>
      <c r="C5423" t="s">
        <v>5071</v>
      </c>
      <c r="D5423" t="s">
        <v>776</v>
      </c>
      <c r="E5423" s="103">
        <v>0</v>
      </c>
      <c r="F5423" s="103">
        <v>679225</v>
      </c>
      <c r="G5423" s="103">
        <v>6</v>
      </c>
      <c r="H5423" t="s">
        <v>54</v>
      </c>
      <c r="I5423" s="103"/>
    </row>
    <row r="5424" spans="1:9" x14ac:dyDescent="0.35">
      <c r="A5424" t="s">
        <v>6831</v>
      </c>
      <c r="B5424" t="s">
        <v>49</v>
      </c>
      <c r="C5424" t="s">
        <v>5072</v>
      </c>
      <c r="D5424" t="s">
        <v>54</v>
      </c>
      <c r="E5424" s="103">
        <v>1</v>
      </c>
      <c r="F5424" s="103">
        <v>679225</v>
      </c>
      <c r="G5424" s="103">
        <v>6</v>
      </c>
      <c r="H5424" t="s">
        <v>54</v>
      </c>
      <c r="I5424" s="103"/>
    </row>
    <row r="5425" spans="1:9" x14ac:dyDescent="0.35">
      <c r="A5425" t="s">
        <v>6832</v>
      </c>
      <c r="B5425" t="s">
        <v>50</v>
      </c>
      <c r="C5425" t="s">
        <v>5072</v>
      </c>
      <c r="D5425" t="s">
        <v>54</v>
      </c>
      <c r="E5425" s="103">
        <v>926633.19621254923</v>
      </c>
      <c r="F5425" s="103">
        <v>679225</v>
      </c>
      <c r="G5425" s="103">
        <v>6</v>
      </c>
      <c r="H5425" t="s">
        <v>54</v>
      </c>
      <c r="I5425" s="103"/>
    </row>
    <row r="5426" spans="1:9" x14ac:dyDescent="0.35">
      <c r="A5426" t="s">
        <v>6833</v>
      </c>
      <c r="B5426" t="s">
        <v>51</v>
      </c>
      <c r="C5426" t="s">
        <v>5072</v>
      </c>
      <c r="D5426" t="s">
        <v>40</v>
      </c>
      <c r="E5426" s="103">
        <v>0.97467081568311686</v>
      </c>
      <c r="F5426" s="103">
        <v>679225</v>
      </c>
      <c r="G5426" s="103">
        <v>6</v>
      </c>
      <c r="H5426" t="s">
        <v>1078</v>
      </c>
      <c r="I5426" s="103"/>
    </row>
    <row r="5427" spans="1:9" x14ac:dyDescent="0.35">
      <c r="A5427" t="s">
        <v>6834</v>
      </c>
      <c r="B5427" t="s">
        <v>51</v>
      </c>
      <c r="C5427" t="s">
        <v>5072</v>
      </c>
      <c r="D5427" t="s">
        <v>5070</v>
      </c>
      <c r="E5427" s="103">
        <v>1.0014691370129902</v>
      </c>
      <c r="F5427" s="103">
        <v>679225</v>
      </c>
      <c r="G5427" s="103">
        <v>6</v>
      </c>
      <c r="H5427" t="s">
        <v>1078</v>
      </c>
      <c r="I5427" s="103"/>
    </row>
    <row r="5428" spans="1:9" x14ac:dyDescent="0.35">
      <c r="A5428" t="s">
        <v>6835</v>
      </c>
      <c r="B5428" t="s">
        <v>51</v>
      </c>
      <c r="C5428" t="s">
        <v>5072</v>
      </c>
      <c r="D5428" t="s">
        <v>5071</v>
      </c>
      <c r="E5428" s="103">
        <v>0.97467081568311686</v>
      </c>
      <c r="F5428" s="103">
        <v>679225</v>
      </c>
      <c r="G5428" s="103">
        <v>6</v>
      </c>
      <c r="H5428" t="s">
        <v>1078</v>
      </c>
      <c r="I5428" s="103"/>
    </row>
    <row r="5429" spans="1:9" x14ac:dyDescent="0.35">
      <c r="A5429" t="s">
        <v>6836</v>
      </c>
      <c r="B5429" t="s">
        <v>51</v>
      </c>
      <c r="C5429" t="s">
        <v>5072</v>
      </c>
      <c r="D5429" t="s">
        <v>5072</v>
      </c>
      <c r="E5429" s="103">
        <v>1</v>
      </c>
      <c r="F5429" s="103">
        <v>679225</v>
      </c>
      <c r="G5429" s="103">
        <v>6</v>
      </c>
      <c r="H5429" t="s">
        <v>1078</v>
      </c>
      <c r="I5429" s="103"/>
    </row>
    <row r="5430" spans="1:9" x14ac:dyDescent="0.35">
      <c r="A5430" t="s">
        <v>6837</v>
      </c>
      <c r="B5430" t="s">
        <v>51</v>
      </c>
      <c r="C5430" t="s">
        <v>5072</v>
      </c>
      <c r="D5430" t="s">
        <v>42</v>
      </c>
      <c r="E5430" s="103">
        <v>0.99178504536567225</v>
      </c>
      <c r="F5430" s="103">
        <v>679225</v>
      </c>
      <c r="G5430" s="103">
        <v>6</v>
      </c>
      <c r="H5430" t="s">
        <v>1078</v>
      </c>
      <c r="I5430" s="103"/>
    </row>
    <row r="5431" spans="1:9" x14ac:dyDescent="0.35">
      <c r="A5431" t="s">
        <v>6838</v>
      </c>
      <c r="B5431" t="s">
        <v>51</v>
      </c>
      <c r="C5431" t="s">
        <v>5072</v>
      </c>
      <c r="D5431" t="s">
        <v>1767</v>
      </c>
      <c r="E5431" s="103">
        <v>0.98690756231334376</v>
      </c>
      <c r="F5431" s="103">
        <v>679225</v>
      </c>
      <c r="G5431" s="103">
        <v>6</v>
      </c>
      <c r="H5431" t="s">
        <v>1078</v>
      </c>
      <c r="I5431" s="103"/>
    </row>
    <row r="5432" spans="1:9" x14ac:dyDescent="0.35">
      <c r="A5432" t="s">
        <v>6839</v>
      </c>
      <c r="B5432" t="s">
        <v>51</v>
      </c>
      <c r="C5432" t="s">
        <v>5072</v>
      </c>
      <c r="D5432" t="s">
        <v>1768</v>
      </c>
      <c r="E5432" s="103">
        <v>0.57693596656040946</v>
      </c>
      <c r="F5432" s="103">
        <v>679225</v>
      </c>
      <c r="G5432" s="103">
        <v>6</v>
      </c>
      <c r="H5432" t="s">
        <v>1078</v>
      </c>
      <c r="I5432" s="103"/>
    </row>
    <row r="5433" spans="1:9" x14ac:dyDescent="0.35">
      <c r="A5433" t="s">
        <v>6840</v>
      </c>
      <c r="B5433" t="s">
        <v>51</v>
      </c>
      <c r="C5433" t="s">
        <v>5072</v>
      </c>
      <c r="D5433" t="s">
        <v>340</v>
      </c>
      <c r="E5433" s="103">
        <v>0.9803876720820951</v>
      </c>
      <c r="F5433" s="103">
        <v>679225</v>
      </c>
      <c r="G5433" s="103">
        <v>6</v>
      </c>
      <c r="H5433" t="s">
        <v>1078</v>
      </c>
      <c r="I5433" s="103"/>
    </row>
    <row r="5434" spans="1:9" x14ac:dyDescent="0.35">
      <c r="A5434" t="s">
        <v>6841</v>
      </c>
      <c r="B5434" t="s">
        <v>51</v>
      </c>
      <c r="C5434" t="s">
        <v>5072</v>
      </c>
      <c r="D5434" t="s">
        <v>777</v>
      </c>
      <c r="E5434" s="103">
        <v>1.657841316034472</v>
      </c>
      <c r="F5434" s="103">
        <v>679225</v>
      </c>
      <c r="G5434" s="103">
        <v>6</v>
      </c>
      <c r="H5434" t="s">
        <v>1078</v>
      </c>
      <c r="I5434" s="103"/>
    </row>
    <row r="5435" spans="1:9" x14ac:dyDescent="0.35">
      <c r="A5435" t="s">
        <v>7360</v>
      </c>
      <c r="B5435" t="s">
        <v>44</v>
      </c>
      <c r="C5435" t="s">
        <v>5072</v>
      </c>
      <c r="D5435" t="s">
        <v>777</v>
      </c>
      <c r="E5435" s="103">
        <v>0</v>
      </c>
      <c r="F5435" s="103">
        <v>679225</v>
      </c>
      <c r="G5435" s="103">
        <v>6</v>
      </c>
      <c r="H5435" t="s">
        <v>54</v>
      </c>
      <c r="I5435" s="103"/>
    </row>
    <row r="5436" spans="1:9" x14ac:dyDescent="0.35">
      <c r="A5436" t="s">
        <v>7361</v>
      </c>
      <c r="B5436" t="s">
        <v>45</v>
      </c>
      <c r="C5436" t="s">
        <v>5072</v>
      </c>
      <c r="D5436" t="s">
        <v>777</v>
      </c>
      <c r="E5436" s="103">
        <v>0</v>
      </c>
      <c r="F5436" s="103">
        <v>679225</v>
      </c>
      <c r="G5436" s="103">
        <v>6</v>
      </c>
      <c r="H5436" t="s">
        <v>54</v>
      </c>
      <c r="I5436" s="103"/>
    </row>
    <row r="5437" spans="1:9" x14ac:dyDescent="0.35">
      <c r="A5437" t="s">
        <v>7362</v>
      </c>
      <c r="B5437" t="s">
        <v>46</v>
      </c>
      <c r="C5437" t="s">
        <v>5072</v>
      </c>
      <c r="D5437" t="s">
        <v>777</v>
      </c>
      <c r="E5437" s="103">
        <v>0</v>
      </c>
      <c r="F5437" s="103">
        <v>679225</v>
      </c>
      <c r="G5437" s="103">
        <v>6</v>
      </c>
      <c r="H5437" t="s">
        <v>54</v>
      </c>
      <c r="I5437" s="103"/>
    </row>
    <row r="5438" spans="1:9" x14ac:dyDescent="0.35">
      <c r="A5438" t="s">
        <v>6842</v>
      </c>
      <c r="B5438" t="s">
        <v>51</v>
      </c>
      <c r="C5438" t="s">
        <v>5072</v>
      </c>
      <c r="D5438" t="s">
        <v>776</v>
      </c>
      <c r="E5438" s="103">
        <v>4.0582873462055744</v>
      </c>
      <c r="F5438" s="103">
        <v>679225</v>
      </c>
      <c r="G5438" s="103">
        <v>6</v>
      </c>
      <c r="H5438" t="s">
        <v>1078</v>
      </c>
      <c r="I5438" s="103"/>
    </row>
    <row r="5439" spans="1:9" x14ac:dyDescent="0.35">
      <c r="A5439" t="s">
        <v>7363</v>
      </c>
      <c r="B5439" t="s">
        <v>44</v>
      </c>
      <c r="C5439" t="s">
        <v>5072</v>
      </c>
      <c r="D5439" t="s">
        <v>776</v>
      </c>
      <c r="E5439" s="103">
        <v>0</v>
      </c>
      <c r="F5439" s="103">
        <v>679225</v>
      </c>
      <c r="G5439" s="103">
        <v>6</v>
      </c>
      <c r="H5439" t="s">
        <v>54</v>
      </c>
      <c r="I5439" s="103"/>
    </row>
    <row r="5440" spans="1:9" x14ac:dyDescent="0.35">
      <c r="A5440" t="s">
        <v>7364</v>
      </c>
      <c r="B5440" t="s">
        <v>45</v>
      </c>
      <c r="C5440" t="s">
        <v>5072</v>
      </c>
      <c r="D5440" t="s">
        <v>776</v>
      </c>
      <c r="E5440" s="103">
        <v>0</v>
      </c>
      <c r="F5440" s="103">
        <v>679225</v>
      </c>
      <c r="G5440" s="103">
        <v>6</v>
      </c>
      <c r="H5440" t="s">
        <v>54</v>
      </c>
      <c r="I5440" s="103"/>
    </row>
    <row r="5441" spans="1:9" x14ac:dyDescent="0.35">
      <c r="A5441" t="s">
        <v>7365</v>
      </c>
      <c r="B5441" t="s">
        <v>46</v>
      </c>
      <c r="C5441" t="s">
        <v>5072</v>
      </c>
      <c r="D5441" t="s">
        <v>776</v>
      </c>
      <c r="E5441" s="103">
        <v>0</v>
      </c>
      <c r="F5441" s="103">
        <v>679225</v>
      </c>
      <c r="G5441" s="103">
        <v>6</v>
      </c>
      <c r="H5441" t="s">
        <v>54</v>
      </c>
      <c r="I5441" s="103"/>
    </row>
    <row r="5442" spans="1:9" x14ac:dyDescent="0.35">
      <c r="A5442" t="s">
        <v>204</v>
      </c>
      <c r="B5442" t="s">
        <v>49</v>
      </c>
      <c r="C5442" t="s">
        <v>42</v>
      </c>
      <c r="D5442" t="s">
        <v>54</v>
      </c>
      <c r="E5442" s="103">
        <v>1</v>
      </c>
      <c r="F5442" s="103">
        <v>679225</v>
      </c>
      <c r="G5442" s="103">
        <v>6</v>
      </c>
      <c r="H5442" t="s">
        <v>54</v>
      </c>
      <c r="I5442" s="103"/>
    </row>
    <row r="5443" spans="1:9" x14ac:dyDescent="0.35">
      <c r="A5443" t="s">
        <v>205</v>
      </c>
      <c r="B5443" t="s">
        <v>50</v>
      </c>
      <c r="C5443" t="s">
        <v>42</v>
      </c>
      <c r="D5443" t="s">
        <v>54</v>
      </c>
      <c r="E5443" s="103">
        <v>934714.63818087033</v>
      </c>
      <c r="F5443" s="103">
        <v>679225</v>
      </c>
      <c r="G5443" s="103">
        <v>6</v>
      </c>
      <c r="H5443" t="s">
        <v>54</v>
      </c>
      <c r="I5443" s="103"/>
    </row>
    <row r="5444" spans="1:9" x14ac:dyDescent="0.35">
      <c r="A5444" t="s">
        <v>1421</v>
      </c>
      <c r="B5444" t="s">
        <v>51</v>
      </c>
      <c r="C5444" t="s">
        <v>42</v>
      </c>
      <c r="D5444" t="s">
        <v>40</v>
      </c>
      <c r="E5444" s="103">
        <v>0.98328210835025864</v>
      </c>
      <c r="F5444" s="103">
        <v>679225</v>
      </c>
      <c r="G5444" s="103">
        <v>6</v>
      </c>
      <c r="H5444" t="s">
        <v>1078</v>
      </c>
      <c r="I5444" s="103"/>
    </row>
    <row r="5445" spans="1:9" x14ac:dyDescent="0.35">
      <c r="A5445" t="s">
        <v>6843</v>
      </c>
      <c r="B5445" t="s">
        <v>51</v>
      </c>
      <c r="C5445" t="s">
        <v>42</v>
      </c>
      <c r="D5445" t="s">
        <v>5070</v>
      </c>
      <c r="E5445" s="103">
        <v>1.0099996981250787</v>
      </c>
      <c r="F5445" s="103">
        <v>679225</v>
      </c>
      <c r="G5445" s="103">
        <v>6</v>
      </c>
      <c r="H5445" t="s">
        <v>1078</v>
      </c>
      <c r="I5445" s="103"/>
    </row>
    <row r="5446" spans="1:9" x14ac:dyDescent="0.35">
      <c r="A5446" t="s">
        <v>6844</v>
      </c>
      <c r="B5446" t="s">
        <v>51</v>
      </c>
      <c r="C5446" t="s">
        <v>42</v>
      </c>
      <c r="D5446" t="s">
        <v>5071</v>
      </c>
      <c r="E5446" s="103">
        <v>0.98328210835025864</v>
      </c>
      <c r="F5446" s="103">
        <v>679225</v>
      </c>
      <c r="G5446" s="103">
        <v>6</v>
      </c>
      <c r="H5446" t="s">
        <v>1078</v>
      </c>
      <c r="I5446" s="103"/>
    </row>
    <row r="5447" spans="1:9" x14ac:dyDescent="0.35">
      <c r="A5447" t="s">
        <v>6845</v>
      </c>
      <c r="B5447" t="s">
        <v>51</v>
      </c>
      <c r="C5447" t="s">
        <v>42</v>
      </c>
      <c r="D5447" t="s">
        <v>5072</v>
      </c>
      <c r="E5447" s="103">
        <v>1.008922118804138</v>
      </c>
      <c r="F5447" s="103">
        <v>679225</v>
      </c>
      <c r="G5447" s="103">
        <v>6</v>
      </c>
      <c r="H5447" t="s">
        <v>1078</v>
      </c>
      <c r="I5447" s="103"/>
    </row>
    <row r="5448" spans="1:9" x14ac:dyDescent="0.35">
      <c r="A5448" t="s">
        <v>1422</v>
      </c>
      <c r="B5448" t="s">
        <v>51</v>
      </c>
      <c r="C5448" t="s">
        <v>42</v>
      </c>
      <c r="D5448" t="s">
        <v>42</v>
      </c>
      <c r="E5448" s="103">
        <v>1</v>
      </c>
      <c r="F5448" s="103">
        <v>679225</v>
      </c>
      <c r="G5448" s="103">
        <v>6</v>
      </c>
      <c r="H5448" t="s">
        <v>1078</v>
      </c>
      <c r="I5448" s="103"/>
    </row>
    <row r="5449" spans="1:9" x14ac:dyDescent="0.35">
      <c r="A5449" t="s">
        <v>2357</v>
      </c>
      <c r="B5449" t="s">
        <v>51</v>
      </c>
      <c r="C5449" t="s">
        <v>42</v>
      </c>
      <c r="D5449" t="s">
        <v>1767</v>
      </c>
      <c r="E5449" s="103">
        <v>0.99508012221473008</v>
      </c>
      <c r="F5449" s="103">
        <v>679225</v>
      </c>
      <c r="G5449" s="103">
        <v>6</v>
      </c>
      <c r="H5449" t="s">
        <v>1078</v>
      </c>
      <c r="I5449" s="103"/>
    </row>
    <row r="5450" spans="1:9" x14ac:dyDescent="0.35">
      <c r="A5450" t="s">
        <v>2358</v>
      </c>
      <c r="B5450" t="s">
        <v>51</v>
      </c>
      <c r="C5450" t="s">
        <v>42</v>
      </c>
      <c r="D5450" t="s">
        <v>1768</v>
      </c>
      <c r="E5450" s="103">
        <v>0.58039281284470046</v>
      </c>
      <c r="F5450" s="103">
        <v>679225</v>
      </c>
      <c r="G5450" s="103">
        <v>6</v>
      </c>
      <c r="H5450" t="s">
        <v>1078</v>
      </c>
      <c r="I5450" s="103"/>
    </row>
    <row r="5451" spans="1:9" x14ac:dyDescent="0.35">
      <c r="A5451" t="s">
        <v>1423</v>
      </c>
      <c r="B5451" t="s">
        <v>51</v>
      </c>
      <c r="C5451" t="s">
        <v>42</v>
      </c>
      <c r="D5451" t="s">
        <v>340</v>
      </c>
      <c r="E5451" s="103">
        <v>0.98905713588420396</v>
      </c>
      <c r="F5451" s="103">
        <v>679225</v>
      </c>
      <c r="G5451" s="103">
        <v>6</v>
      </c>
      <c r="H5451" t="s">
        <v>1078</v>
      </c>
      <c r="I5451" s="103"/>
    </row>
    <row r="5452" spans="1:9" x14ac:dyDescent="0.35">
      <c r="A5452" t="s">
        <v>1424</v>
      </c>
      <c r="B5452" t="s">
        <v>51</v>
      </c>
      <c r="C5452" t="s">
        <v>42</v>
      </c>
      <c r="D5452" t="s">
        <v>777</v>
      </c>
      <c r="E5452" s="103">
        <v>1.6726138650927376</v>
      </c>
      <c r="F5452" s="103">
        <v>679225</v>
      </c>
      <c r="G5452" s="103">
        <v>6</v>
      </c>
      <c r="H5452" t="s">
        <v>1078</v>
      </c>
      <c r="I5452" s="103"/>
    </row>
    <row r="5453" spans="1:9" x14ac:dyDescent="0.35">
      <c r="A5453" t="s">
        <v>607</v>
      </c>
      <c r="B5453" t="s">
        <v>44</v>
      </c>
      <c r="C5453" t="s">
        <v>42</v>
      </c>
      <c r="D5453" t="s">
        <v>777</v>
      </c>
      <c r="E5453" s="103">
        <v>1.4133755382973242E-3</v>
      </c>
      <c r="F5453" s="103">
        <v>679225</v>
      </c>
      <c r="G5453" s="103">
        <v>6</v>
      </c>
      <c r="H5453" t="s">
        <v>54</v>
      </c>
      <c r="I5453" s="103"/>
    </row>
    <row r="5454" spans="1:9" x14ac:dyDescent="0.35">
      <c r="A5454" t="s">
        <v>608</v>
      </c>
      <c r="B5454" t="s">
        <v>45</v>
      </c>
      <c r="C5454" t="s">
        <v>42</v>
      </c>
      <c r="D5454" t="s">
        <v>777</v>
      </c>
      <c r="E5454" s="103">
        <v>1.1592107007121693E-4</v>
      </c>
      <c r="F5454" s="103">
        <v>679225</v>
      </c>
      <c r="G5454" s="103">
        <v>6</v>
      </c>
      <c r="H5454" t="s">
        <v>54</v>
      </c>
      <c r="I5454" s="103"/>
    </row>
    <row r="5455" spans="1:9" x14ac:dyDescent="0.35">
      <c r="A5455" t="s">
        <v>609</v>
      </c>
      <c r="B5455" t="s">
        <v>46</v>
      </c>
      <c r="C5455" t="s">
        <v>42</v>
      </c>
      <c r="D5455" t="s">
        <v>777</v>
      </c>
      <c r="E5455" s="103">
        <v>9.5075182623566436E-6</v>
      </c>
      <c r="F5455" s="103">
        <v>679225</v>
      </c>
      <c r="G5455" s="103">
        <v>6</v>
      </c>
      <c r="H5455" t="s">
        <v>54</v>
      </c>
      <c r="I5455" s="103"/>
    </row>
    <row r="5456" spans="1:9" x14ac:dyDescent="0.35">
      <c r="A5456" t="s">
        <v>1425</v>
      </c>
      <c r="B5456" t="s">
        <v>51</v>
      </c>
      <c r="C5456" t="s">
        <v>42</v>
      </c>
      <c r="D5456" t="s">
        <v>776</v>
      </c>
      <c r="E5456" s="103">
        <v>4.093875472035398</v>
      </c>
      <c r="F5456" s="103">
        <v>679225</v>
      </c>
      <c r="G5456" s="103">
        <v>6</v>
      </c>
      <c r="H5456" t="s">
        <v>1078</v>
      </c>
      <c r="I5456" s="103"/>
    </row>
    <row r="5457" spans="1:9" x14ac:dyDescent="0.35">
      <c r="A5457" t="s">
        <v>611</v>
      </c>
      <c r="B5457" t="s">
        <v>44</v>
      </c>
      <c r="C5457" t="s">
        <v>42</v>
      </c>
      <c r="D5457" t="s">
        <v>776</v>
      </c>
      <c r="E5457" s="103">
        <v>0</v>
      </c>
      <c r="F5457" s="103">
        <v>679225</v>
      </c>
      <c r="G5457" s="103">
        <v>6</v>
      </c>
      <c r="H5457" t="s">
        <v>54</v>
      </c>
      <c r="I5457" s="103"/>
    </row>
    <row r="5458" spans="1:9" x14ac:dyDescent="0.35">
      <c r="A5458" t="s">
        <v>612</v>
      </c>
      <c r="B5458" t="s">
        <v>45</v>
      </c>
      <c r="C5458" t="s">
        <v>42</v>
      </c>
      <c r="D5458" t="s">
        <v>776</v>
      </c>
      <c r="E5458" s="103">
        <v>0</v>
      </c>
      <c r="F5458" s="103">
        <v>679225</v>
      </c>
      <c r="G5458" s="103">
        <v>6</v>
      </c>
      <c r="H5458" t="s">
        <v>54</v>
      </c>
      <c r="I5458" s="103"/>
    </row>
    <row r="5459" spans="1:9" x14ac:dyDescent="0.35">
      <c r="A5459" t="s">
        <v>613</v>
      </c>
      <c r="B5459" t="s">
        <v>46</v>
      </c>
      <c r="C5459" t="s">
        <v>42</v>
      </c>
      <c r="D5459" t="s">
        <v>776</v>
      </c>
      <c r="E5459" s="103">
        <v>0</v>
      </c>
      <c r="F5459" s="103">
        <v>679225</v>
      </c>
      <c r="G5459" s="103">
        <v>6</v>
      </c>
      <c r="H5459" t="s">
        <v>54</v>
      </c>
      <c r="I5459" s="103"/>
    </row>
    <row r="5460" spans="1:9" x14ac:dyDescent="0.35">
      <c r="A5460" t="s">
        <v>2359</v>
      </c>
      <c r="B5460" t="s">
        <v>49</v>
      </c>
      <c r="C5460" t="s">
        <v>1767</v>
      </c>
      <c r="D5460" t="s">
        <v>54</v>
      </c>
      <c r="E5460" s="103">
        <v>1</v>
      </c>
      <c r="F5460" s="103">
        <v>679225</v>
      </c>
      <c r="G5460" s="103">
        <v>6</v>
      </c>
      <c r="H5460" t="s">
        <v>54</v>
      </c>
      <c r="I5460" s="103"/>
    </row>
    <row r="5461" spans="1:9" x14ac:dyDescent="0.35">
      <c r="A5461" t="s">
        <v>2360</v>
      </c>
      <c r="B5461" t="s">
        <v>50</v>
      </c>
      <c r="C5461" t="s">
        <v>1767</v>
      </c>
      <c r="D5461" t="s">
        <v>54</v>
      </c>
      <c r="E5461" s="103">
        <v>939354.29504676058</v>
      </c>
      <c r="F5461" s="103">
        <v>679225</v>
      </c>
      <c r="G5461" s="103">
        <v>6</v>
      </c>
      <c r="H5461" t="s">
        <v>54</v>
      </c>
      <c r="I5461" s="103"/>
    </row>
    <row r="5462" spans="1:9" x14ac:dyDescent="0.35">
      <c r="A5462" t="s">
        <v>2361</v>
      </c>
      <c r="B5462" t="s">
        <v>51</v>
      </c>
      <c r="C5462" t="s">
        <v>1767</v>
      </c>
      <c r="D5462" t="s">
        <v>40</v>
      </c>
      <c r="E5462" s="103">
        <v>0.98816040753239065</v>
      </c>
      <c r="F5462" s="103">
        <v>679225</v>
      </c>
      <c r="G5462" s="103">
        <v>6</v>
      </c>
      <c r="H5462" t="s">
        <v>1078</v>
      </c>
      <c r="I5462" s="103"/>
    </row>
    <row r="5463" spans="1:9" x14ac:dyDescent="0.35">
      <c r="A5463" t="s">
        <v>6846</v>
      </c>
      <c r="B5463" t="s">
        <v>51</v>
      </c>
      <c r="C5463" t="s">
        <v>1767</v>
      </c>
      <c r="D5463" t="s">
        <v>5070</v>
      </c>
      <c r="E5463" s="103">
        <v>1.0150553062955734</v>
      </c>
      <c r="F5463" s="103">
        <v>679225</v>
      </c>
      <c r="G5463" s="103">
        <v>6</v>
      </c>
      <c r="H5463" t="s">
        <v>1078</v>
      </c>
      <c r="I5463" s="103"/>
    </row>
    <row r="5464" spans="1:9" x14ac:dyDescent="0.35">
      <c r="A5464" t="s">
        <v>6847</v>
      </c>
      <c r="B5464" t="s">
        <v>51</v>
      </c>
      <c r="C5464" t="s">
        <v>1767</v>
      </c>
      <c r="D5464" t="s">
        <v>5071</v>
      </c>
      <c r="E5464" s="103">
        <v>0.98816040753239065</v>
      </c>
      <c r="F5464" s="103">
        <v>679225</v>
      </c>
      <c r="G5464" s="103">
        <v>6</v>
      </c>
      <c r="H5464" t="s">
        <v>1078</v>
      </c>
      <c r="I5464" s="103"/>
    </row>
    <row r="5465" spans="1:9" x14ac:dyDescent="0.35">
      <c r="A5465" t="s">
        <v>6848</v>
      </c>
      <c r="B5465" t="s">
        <v>51</v>
      </c>
      <c r="C5465" t="s">
        <v>1767</v>
      </c>
      <c r="D5465" t="s">
        <v>5072</v>
      </c>
      <c r="E5465" s="103">
        <v>1.0139725312830703</v>
      </c>
      <c r="F5465" s="103">
        <v>679225</v>
      </c>
      <c r="G5465" s="103">
        <v>6</v>
      </c>
      <c r="H5465" t="s">
        <v>1078</v>
      </c>
      <c r="I5465" s="103"/>
    </row>
    <row r="5466" spans="1:9" x14ac:dyDescent="0.35">
      <c r="A5466" t="s">
        <v>2362</v>
      </c>
      <c r="B5466" t="s">
        <v>51</v>
      </c>
      <c r="C5466" t="s">
        <v>1767</v>
      </c>
      <c r="D5466" t="s">
        <v>42</v>
      </c>
      <c r="E5466" s="103">
        <v>1.0050064182677252</v>
      </c>
      <c r="F5466" s="103">
        <v>679225</v>
      </c>
      <c r="G5466" s="103">
        <v>6</v>
      </c>
      <c r="H5466" t="s">
        <v>1078</v>
      </c>
      <c r="I5466" s="103"/>
    </row>
    <row r="5467" spans="1:9" x14ac:dyDescent="0.35">
      <c r="A5467" t="s">
        <v>2363</v>
      </c>
      <c r="B5467" t="s">
        <v>51</v>
      </c>
      <c r="C5467" t="s">
        <v>1767</v>
      </c>
      <c r="D5467" t="s">
        <v>1767</v>
      </c>
      <c r="E5467" s="103">
        <v>1</v>
      </c>
      <c r="F5467" s="103">
        <v>679225</v>
      </c>
      <c r="G5467" s="103">
        <v>6</v>
      </c>
      <c r="H5467" t="s">
        <v>1078</v>
      </c>
      <c r="I5467" s="103"/>
    </row>
    <row r="5468" spans="1:9" x14ac:dyDescent="0.35">
      <c r="A5468" t="s">
        <v>2364</v>
      </c>
      <c r="B5468" t="s">
        <v>51</v>
      </c>
      <c r="C5468" t="s">
        <v>1767</v>
      </c>
      <c r="D5468" t="s">
        <v>1768</v>
      </c>
      <c r="E5468" s="103">
        <v>0.5829339325820232</v>
      </c>
      <c r="F5468" s="103">
        <v>679225</v>
      </c>
      <c r="G5468" s="103">
        <v>6</v>
      </c>
      <c r="H5468" t="s">
        <v>1078</v>
      </c>
      <c r="I5468" s="103"/>
    </row>
    <row r="5469" spans="1:9" x14ac:dyDescent="0.35">
      <c r="A5469" t="s">
        <v>2365</v>
      </c>
      <c r="B5469" t="s">
        <v>51</v>
      </c>
      <c r="C5469" t="s">
        <v>1767</v>
      </c>
      <c r="D5469" t="s">
        <v>340</v>
      </c>
      <c r="E5469" s="103">
        <v>0.99404090871822259</v>
      </c>
      <c r="F5469" s="103">
        <v>679225</v>
      </c>
      <c r="G5469" s="103">
        <v>6</v>
      </c>
      <c r="H5469" t="s">
        <v>1078</v>
      </c>
      <c r="I5469" s="103"/>
    </row>
    <row r="5470" spans="1:9" x14ac:dyDescent="0.35">
      <c r="A5470" t="s">
        <v>2366</v>
      </c>
      <c r="B5470" t="s">
        <v>51</v>
      </c>
      <c r="C5470" t="s">
        <v>1767</v>
      </c>
      <c r="D5470" t="s">
        <v>777</v>
      </c>
      <c r="E5470" s="103">
        <v>1.6801281010970059</v>
      </c>
      <c r="F5470" s="103">
        <v>679225</v>
      </c>
      <c r="G5470" s="103">
        <v>6</v>
      </c>
      <c r="H5470" t="s">
        <v>1078</v>
      </c>
      <c r="I5470" s="103"/>
    </row>
    <row r="5471" spans="1:9" x14ac:dyDescent="0.35">
      <c r="A5471" t="s">
        <v>2367</v>
      </c>
      <c r="B5471" t="s">
        <v>44</v>
      </c>
      <c r="C5471" t="s">
        <v>1767</v>
      </c>
      <c r="D5471" t="s">
        <v>777</v>
      </c>
      <c r="E5471" s="103">
        <v>1.4133755382973242E-3</v>
      </c>
      <c r="F5471" s="103">
        <v>679225</v>
      </c>
      <c r="G5471" s="103">
        <v>6</v>
      </c>
      <c r="H5471" t="s">
        <v>54</v>
      </c>
      <c r="I5471" s="103"/>
    </row>
    <row r="5472" spans="1:9" x14ac:dyDescent="0.35">
      <c r="A5472" t="s">
        <v>2368</v>
      </c>
      <c r="B5472" t="s">
        <v>45</v>
      </c>
      <c r="C5472" t="s">
        <v>1767</v>
      </c>
      <c r="D5472" t="s">
        <v>777</v>
      </c>
      <c r="E5472" s="103">
        <v>1.1592107007121693E-4</v>
      </c>
      <c r="F5472" s="103">
        <v>679225</v>
      </c>
      <c r="G5472" s="103">
        <v>6</v>
      </c>
      <c r="H5472" t="s">
        <v>54</v>
      </c>
      <c r="I5472" s="103"/>
    </row>
    <row r="5473" spans="1:9" x14ac:dyDescent="0.35">
      <c r="A5473" t="s">
        <v>2369</v>
      </c>
      <c r="B5473" t="s">
        <v>46</v>
      </c>
      <c r="C5473" t="s">
        <v>1767</v>
      </c>
      <c r="D5473" t="s">
        <v>777</v>
      </c>
      <c r="E5473" s="103">
        <v>9.5075182623566436E-6</v>
      </c>
      <c r="F5473" s="103">
        <v>679225</v>
      </c>
      <c r="G5473" s="103">
        <v>6</v>
      </c>
      <c r="H5473" t="s">
        <v>54</v>
      </c>
      <c r="I5473" s="103"/>
    </row>
    <row r="5474" spans="1:9" x14ac:dyDescent="0.35">
      <c r="A5474" t="s">
        <v>2370</v>
      </c>
      <c r="B5474" t="s">
        <v>51</v>
      </c>
      <c r="C5474" t="s">
        <v>1767</v>
      </c>
      <c r="D5474" t="s">
        <v>776</v>
      </c>
      <c r="E5474" s="103">
        <v>4.1137078875380668</v>
      </c>
      <c r="F5474" s="103">
        <v>679225</v>
      </c>
      <c r="G5474" s="103">
        <v>6</v>
      </c>
      <c r="H5474" t="s">
        <v>1078</v>
      </c>
      <c r="I5474" s="103"/>
    </row>
    <row r="5475" spans="1:9" x14ac:dyDescent="0.35">
      <c r="A5475" t="s">
        <v>2371</v>
      </c>
      <c r="B5475" t="s">
        <v>44</v>
      </c>
      <c r="C5475" t="s">
        <v>1767</v>
      </c>
      <c r="D5475" t="s">
        <v>776</v>
      </c>
      <c r="E5475" s="103">
        <v>0</v>
      </c>
      <c r="F5475" s="103">
        <v>679225</v>
      </c>
      <c r="G5475" s="103">
        <v>6</v>
      </c>
      <c r="H5475" t="s">
        <v>54</v>
      </c>
      <c r="I5475" s="103"/>
    </row>
    <row r="5476" spans="1:9" x14ac:dyDescent="0.35">
      <c r="A5476" t="s">
        <v>2372</v>
      </c>
      <c r="B5476" t="s">
        <v>45</v>
      </c>
      <c r="C5476" t="s">
        <v>1767</v>
      </c>
      <c r="D5476" t="s">
        <v>776</v>
      </c>
      <c r="E5476" s="103">
        <v>0</v>
      </c>
      <c r="F5476" s="103">
        <v>679225</v>
      </c>
      <c r="G5476" s="103">
        <v>6</v>
      </c>
      <c r="H5476" t="s">
        <v>54</v>
      </c>
      <c r="I5476" s="103"/>
    </row>
    <row r="5477" spans="1:9" x14ac:dyDescent="0.35">
      <c r="A5477" t="s">
        <v>2373</v>
      </c>
      <c r="B5477" t="s">
        <v>46</v>
      </c>
      <c r="C5477" t="s">
        <v>1767</v>
      </c>
      <c r="D5477" t="s">
        <v>776</v>
      </c>
      <c r="E5477" s="103">
        <v>0</v>
      </c>
      <c r="F5477" s="103">
        <v>679225</v>
      </c>
      <c r="G5477" s="103">
        <v>6</v>
      </c>
      <c r="H5477" t="s">
        <v>54</v>
      </c>
      <c r="I5477" s="103"/>
    </row>
    <row r="5478" spans="1:9" x14ac:dyDescent="0.35">
      <c r="A5478" t="s">
        <v>2374</v>
      </c>
      <c r="B5478" t="s">
        <v>49</v>
      </c>
      <c r="C5478" t="s">
        <v>1768</v>
      </c>
      <c r="D5478" t="s">
        <v>54</v>
      </c>
      <c r="E5478" s="103">
        <v>1</v>
      </c>
      <c r="F5478" s="103">
        <v>679225</v>
      </c>
      <c r="G5478" s="103">
        <v>6</v>
      </c>
      <c r="H5478" t="s">
        <v>54</v>
      </c>
      <c r="I5478" s="103"/>
    </row>
    <row r="5479" spans="1:9" x14ac:dyDescent="0.35">
      <c r="A5479" t="s">
        <v>2375</v>
      </c>
      <c r="B5479" t="s">
        <v>50</v>
      </c>
      <c r="C5479" t="s">
        <v>1768</v>
      </c>
      <c r="D5479" t="s">
        <v>54</v>
      </c>
      <c r="E5479" s="103">
        <v>1795933.3501841223</v>
      </c>
      <c r="F5479" s="103">
        <v>679225</v>
      </c>
      <c r="G5479" s="103">
        <v>6</v>
      </c>
      <c r="H5479" t="s">
        <v>54</v>
      </c>
      <c r="I5479" s="103"/>
    </row>
    <row r="5480" spans="1:9" x14ac:dyDescent="0.35">
      <c r="A5480" t="s">
        <v>2376</v>
      </c>
      <c r="B5480" t="s">
        <v>51</v>
      </c>
      <c r="C5480" t="s">
        <v>1768</v>
      </c>
      <c r="D5480" t="s">
        <v>40</v>
      </c>
      <c r="E5480" s="103">
        <v>1.8921716344713373</v>
      </c>
      <c r="F5480" s="103">
        <v>679225</v>
      </c>
      <c r="G5480" s="103">
        <v>6</v>
      </c>
      <c r="H5480" t="s">
        <v>1078</v>
      </c>
      <c r="I5480" s="103"/>
    </row>
    <row r="5481" spans="1:9" x14ac:dyDescent="0.35">
      <c r="A5481" t="s">
        <v>6849</v>
      </c>
      <c r="B5481" t="s">
        <v>51</v>
      </c>
      <c r="C5481" t="s">
        <v>1768</v>
      </c>
      <c r="D5481" t="s">
        <v>5070</v>
      </c>
      <c r="E5481" s="103">
        <v>1.9530396597360942</v>
      </c>
      <c r="F5481" s="103">
        <v>679225</v>
      </c>
      <c r="G5481" s="103">
        <v>6</v>
      </c>
      <c r="H5481" t="s">
        <v>1078</v>
      </c>
      <c r="I5481" s="103"/>
    </row>
    <row r="5482" spans="1:9" x14ac:dyDescent="0.35">
      <c r="A5482" t="s">
        <v>6850</v>
      </c>
      <c r="B5482" t="s">
        <v>51</v>
      </c>
      <c r="C5482" t="s">
        <v>1768</v>
      </c>
      <c r="D5482" t="s">
        <v>5071</v>
      </c>
      <c r="E5482" s="103">
        <v>1.8921716344713373</v>
      </c>
      <c r="F5482" s="103">
        <v>679225</v>
      </c>
      <c r="G5482" s="103">
        <v>6</v>
      </c>
      <c r="H5482" t="s">
        <v>1078</v>
      </c>
      <c r="I5482" s="103"/>
    </row>
    <row r="5483" spans="1:9" x14ac:dyDescent="0.35">
      <c r="A5483" t="s">
        <v>6851</v>
      </c>
      <c r="B5483" t="s">
        <v>51</v>
      </c>
      <c r="C5483" t="s">
        <v>1768</v>
      </c>
      <c r="D5483" t="s">
        <v>5072</v>
      </c>
      <c r="E5483" s="103">
        <v>1.9512452701895404</v>
      </c>
      <c r="F5483" s="103">
        <v>679225</v>
      </c>
      <c r="G5483" s="103">
        <v>6</v>
      </c>
      <c r="H5483" t="s">
        <v>1078</v>
      </c>
      <c r="I5483" s="103"/>
    </row>
    <row r="5484" spans="1:9" x14ac:dyDescent="0.35">
      <c r="A5484" t="s">
        <v>2377</v>
      </c>
      <c r="B5484" t="s">
        <v>51</v>
      </c>
      <c r="C5484" t="s">
        <v>1768</v>
      </c>
      <c r="D5484" t="s">
        <v>42</v>
      </c>
      <c r="E5484" s="103">
        <v>1.9292980612239179</v>
      </c>
      <c r="F5484" s="103">
        <v>679225</v>
      </c>
      <c r="G5484" s="103">
        <v>6</v>
      </c>
      <c r="H5484" t="s">
        <v>1078</v>
      </c>
      <c r="I5484" s="103"/>
    </row>
    <row r="5485" spans="1:9" x14ac:dyDescent="0.35">
      <c r="A5485" t="s">
        <v>2378</v>
      </c>
      <c r="B5485" t="s">
        <v>51</v>
      </c>
      <c r="C5485" t="s">
        <v>1768</v>
      </c>
      <c r="D5485" t="s">
        <v>1767</v>
      </c>
      <c r="E5485" s="103">
        <v>1.9180743804030771</v>
      </c>
      <c r="F5485" s="103">
        <v>679225</v>
      </c>
      <c r="G5485" s="103">
        <v>6</v>
      </c>
      <c r="H5485" t="s">
        <v>1078</v>
      </c>
      <c r="I5485" s="103"/>
    </row>
    <row r="5486" spans="1:9" x14ac:dyDescent="0.35">
      <c r="A5486" t="s">
        <v>2379</v>
      </c>
      <c r="B5486" t="s">
        <v>51</v>
      </c>
      <c r="C5486" t="s">
        <v>1768</v>
      </c>
      <c r="D5486" t="s">
        <v>1768</v>
      </c>
      <c r="E5486" s="103">
        <v>1</v>
      </c>
      <c r="F5486" s="103">
        <v>679225</v>
      </c>
      <c r="G5486" s="103">
        <v>6</v>
      </c>
      <c r="H5486" t="s">
        <v>1078</v>
      </c>
      <c r="I5486" s="103"/>
    </row>
    <row r="5487" spans="1:9" x14ac:dyDescent="0.35">
      <c r="A5487" t="s">
        <v>2380</v>
      </c>
      <c r="B5487" t="s">
        <v>51</v>
      </c>
      <c r="C5487" t="s">
        <v>1768</v>
      </c>
      <c r="D5487" t="s">
        <v>340</v>
      </c>
      <c r="E5487" s="103">
        <v>1.9145031483477133</v>
      </c>
      <c r="F5487" s="103">
        <v>679225</v>
      </c>
      <c r="G5487" s="103">
        <v>6</v>
      </c>
      <c r="H5487" t="s">
        <v>1078</v>
      </c>
      <c r="I5487" s="103"/>
    </row>
    <row r="5488" spans="1:9" x14ac:dyDescent="0.35">
      <c r="A5488" t="s">
        <v>2381</v>
      </c>
      <c r="B5488" t="s">
        <v>51</v>
      </c>
      <c r="C5488" t="s">
        <v>1768</v>
      </c>
      <c r="D5488" t="s">
        <v>777</v>
      </c>
      <c r="E5488" s="103">
        <v>3.1933631078696423</v>
      </c>
      <c r="F5488" s="103">
        <v>679225</v>
      </c>
      <c r="G5488" s="103">
        <v>6</v>
      </c>
      <c r="H5488" t="s">
        <v>1078</v>
      </c>
      <c r="I5488" s="103"/>
    </row>
    <row r="5489" spans="1:9" x14ac:dyDescent="0.35">
      <c r="A5489" t="s">
        <v>2382</v>
      </c>
      <c r="B5489" t="s">
        <v>44</v>
      </c>
      <c r="C5489" t="s">
        <v>1768</v>
      </c>
      <c r="D5489" t="s">
        <v>777</v>
      </c>
      <c r="E5489" s="103">
        <v>0</v>
      </c>
      <c r="F5489" s="103">
        <v>679225</v>
      </c>
      <c r="G5489" s="103">
        <v>6</v>
      </c>
      <c r="H5489" t="s">
        <v>54</v>
      </c>
      <c r="I5489" s="103"/>
    </row>
    <row r="5490" spans="1:9" x14ac:dyDescent="0.35">
      <c r="A5490" t="s">
        <v>2383</v>
      </c>
      <c r="B5490" t="s">
        <v>45</v>
      </c>
      <c r="C5490" t="s">
        <v>1768</v>
      </c>
      <c r="D5490" t="s">
        <v>777</v>
      </c>
      <c r="E5490" s="103">
        <v>0</v>
      </c>
      <c r="F5490" s="103">
        <v>679225</v>
      </c>
      <c r="G5490" s="103">
        <v>6</v>
      </c>
      <c r="H5490" t="s">
        <v>54</v>
      </c>
      <c r="I5490" s="103"/>
    </row>
    <row r="5491" spans="1:9" x14ac:dyDescent="0.35">
      <c r="A5491" t="s">
        <v>2384</v>
      </c>
      <c r="B5491" t="s">
        <v>46</v>
      </c>
      <c r="C5491" t="s">
        <v>1768</v>
      </c>
      <c r="D5491" t="s">
        <v>777</v>
      </c>
      <c r="E5491" s="103">
        <v>0</v>
      </c>
      <c r="F5491" s="103">
        <v>679225</v>
      </c>
      <c r="G5491" s="103">
        <v>6</v>
      </c>
      <c r="H5491" t="s">
        <v>54</v>
      </c>
      <c r="I5491" s="103"/>
    </row>
    <row r="5492" spans="1:9" x14ac:dyDescent="0.35">
      <c r="A5492" t="s">
        <v>2385</v>
      </c>
      <c r="B5492" t="s">
        <v>51</v>
      </c>
      <c r="C5492" t="s">
        <v>1768</v>
      </c>
      <c r="D5492" t="s">
        <v>776</v>
      </c>
      <c r="E5492" s="103">
        <v>7.8532426494286094</v>
      </c>
      <c r="F5492" s="103">
        <v>679225</v>
      </c>
      <c r="G5492" s="103">
        <v>6</v>
      </c>
      <c r="H5492" t="s">
        <v>1078</v>
      </c>
      <c r="I5492" s="103"/>
    </row>
    <row r="5493" spans="1:9" x14ac:dyDescent="0.35">
      <c r="A5493" t="s">
        <v>2386</v>
      </c>
      <c r="B5493" t="s">
        <v>44</v>
      </c>
      <c r="C5493" t="s">
        <v>1768</v>
      </c>
      <c r="D5493" t="s">
        <v>776</v>
      </c>
      <c r="E5493" s="103">
        <v>0</v>
      </c>
      <c r="F5493" s="103">
        <v>679225</v>
      </c>
      <c r="G5493" s="103">
        <v>6</v>
      </c>
      <c r="H5493" t="s">
        <v>54</v>
      </c>
      <c r="I5493" s="103"/>
    </row>
    <row r="5494" spans="1:9" x14ac:dyDescent="0.35">
      <c r="A5494" t="s">
        <v>2387</v>
      </c>
      <c r="B5494" t="s">
        <v>45</v>
      </c>
      <c r="C5494" t="s">
        <v>1768</v>
      </c>
      <c r="D5494" t="s">
        <v>776</v>
      </c>
      <c r="E5494" s="103">
        <v>0</v>
      </c>
      <c r="F5494" s="103">
        <v>679225</v>
      </c>
      <c r="G5494" s="103">
        <v>6</v>
      </c>
      <c r="H5494" t="s">
        <v>54</v>
      </c>
      <c r="I5494" s="103"/>
    </row>
    <row r="5495" spans="1:9" x14ac:dyDescent="0.35">
      <c r="A5495" t="s">
        <v>2388</v>
      </c>
      <c r="B5495" t="s">
        <v>46</v>
      </c>
      <c r="C5495" t="s">
        <v>1768</v>
      </c>
      <c r="D5495" t="s">
        <v>776</v>
      </c>
      <c r="E5495" s="103">
        <v>0</v>
      </c>
      <c r="F5495" s="103">
        <v>679225</v>
      </c>
      <c r="G5495" s="103">
        <v>6</v>
      </c>
      <c r="H5495" t="s">
        <v>54</v>
      </c>
      <c r="I5495" s="103"/>
    </row>
    <row r="5496" spans="1:9" x14ac:dyDescent="0.35">
      <c r="A5496" t="s">
        <v>374</v>
      </c>
      <c r="B5496" t="s">
        <v>47</v>
      </c>
      <c r="C5496" t="s">
        <v>353</v>
      </c>
      <c r="D5496" t="s">
        <v>54</v>
      </c>
      <c r="E5496" s="103">
        <v>266124</v>
      </c>
      <c r="F5496" s="103">
        <v>679225</v>
      </c>
      <c r="G5496" s="103">
        <v>6</v>
      </c>
      <c r="H5496" t="s">
        <v>54</v>
      </c>
      <c r="I5496" s="103"/>
    </row>
    <row r="5497" spans="1:9" x14ac:dyDescent="0.35">
      <c r="A5497" t="s">
        <v>375</v>
      </c>
      <c r="B5497" t="s">
        <v>48</v>
      </c>
      <c r="C5497" t="s">
        <v>353</v>
      </c>
      <c r="D5497" t="s">
        <v>54</v>
      </c>
      <c r="E5497" s="103">
        <v>16447736760.670555</v>
      </c>
      <c r="F5497" s="103">
        <v>679225</v>
      </c>
      <c r="G5497" s="103">
        <v>6</v>
      </c>
      <c r="H5497" t="s">
        <v>54</v>
      </c>
      <c r="I5497" s="103"/>
    </row>
    <row r="5498" spans="1:9" x14ac:dyDescent="0.35">
      <c r="A5498" t="s">
        <v>376</v>
      </c>
      <c r="B5498" t="s">
        <v>49</v>
      </c>
      <c r="C5498" t="s">
        <v>353</v>
      </c>
      <c r="D5498" t="s">
        <v>54</v>
      </c>
      <c r="E5498" s="103">
        <v>0.39180536641024699</v>
      </c>
      <c r="F5498" s="103">
        <v>679225</v>
      </c>
      <c r="G5498" s="103">
        <v>6</v>
      </c>
      <c r="H5498" t="s">
        <v>54</v>
      </c>
      <c r="I5498" s="103"/>
    </row>
    <row r="5499" spans="1:9" x14ac:dyDescent="0.35">
      <c r="A5499" t="s">
        <v>377</v>
      </c>
      <c r="B5499" t="s">
        <v>50</v>
      </c>
      <c r="C5499" t="s">
        <v>353</v>
      </c>
      <c r="D5499" t="s">
        <v>54</v>
      </c>
      <c r="E5499" s="103">
        <v>24215.446664463991</v>
      </c>
      <c r="F5499" s="103">
        <v>679225</v>
      </c>
      <c r="G5499" s="103">
        <v>6</v>
      </c>
      <c r="H5499" t="s">
        <v>54</v>
      </c>
      <c r="I5499" s="103"/>
    </row>
    <row r="5500" spans="1:9" x14ac:dyDescent="0.35">
      <c r="A5500" t="s">
        <v>410</v>
      </c>
      <c r="B5500" t="s">
        <v>49</v>
      </c>
      <c r="C5500" t="s">
        <v>340</v>
      </c>
      <c r="D5500" t="s">
        <v>54</v>
      </c>
      <c r="E5500" s="103">
        <v>1</v>
      </c>
      <c r="F5500" s="103">
        <v>679225</v>
      </c>
      <c r="G5500" s="103">
        <v>6</v>
      </c>
      <c r="H5500" t="s">
        <v>54</v>
      </c>
      <c r="I5500" s="103"/>
    </row>
    <row r="5501" spans="1:9" x14ac:dyDescent="0.35">
      <c r="A5501" t="s">
        <v>411</v>
      </c>
      <c r="B5501" t="s">
        <v>50</v>
      </c>
      <c r="C5501" t="s">
        <v>340</v>
      </c>
      <c r="D5501" t="s">
        <v>54</v>
      </c>
      <c r="E5501" s="103">
        <v>951648.14155499008</v>
      </c>
      <c r="F5501" s="103">
        <v>679225</v>
      </c>
      <c r="G5501" s="103">
        <v>6</v>
      </c>
      <c r="H5501" t="s">
        <v>54</v>
      </c>
      <c r="I5501" s="103"/>
    </row>
    <row r="5502" spans="1:9" x14ac:dyDescent="0.35">
      <c r="A5502" t="s">
        <v>1426</v>
      </c>
      <c r="B5502" t="s">
        <v>51</v>
      </c>
      <c r="C5502" t="s">
        <v>340</v>
      </c>
      <c r="D5502" t="s">
        <v>40</v>
      </c>
      <c r="E5502" s="103">
        <v>1.0008457534481512</v>
      </c>
      <c r="F5502" s="103">
        <v>679225</v>
      </c>
      <c r="G5502" s="103">
        <v>6</v>
      </c>
      <c r="H5502" t="s">
        <v>1078</v>
      </c>
      <c r="I5502" s="103"/>
    </row>
    <row r="5503" spans="1:9" x14ac:dyDescent="0.35">
      <c r="A5503" t="s">
        <v>6852</v>
      </c>
      <c r="B5503" t="s">
        <v>51</v>
      </c>
      <c r="C5503" t="s">
        <v>340</v>
      </c>
      <c r="D5503" t="s">
        <v>5070</v>
      </c>
      <c r="E5503" s="103">
        <v>1.0284141660087303</v>
      </c>
      <c r="F5503" s="103">
        <v>679225</v>
      </c>
      <c r="G5503" s="103">
        <v>6</v>
      </c>
      <c r="H5503" t="s">
        <v>1078</v>
      </c>
      <c r="I5503" s="103"/>
    </row>
    <row r="5504" spans="1:9" x14ac:dyDescent="0.35">
      <c r="A5504" t="s">
        <v>6853</v>
      </c>
      <c r="B5504" t="s">
        <v>51</v>
      </c>
      <c r="C5504" t="s">
        <v>340</v>
      </c>
      <c r="D5504" t="s">
        <v>5071</v>
      </c>
      <c r="E5504" s="103">
        <v>1.0008457534481512</v>
      </c>
      <c r="F5504" s="103">
        <v>679225</v>
      </c>
      <c r="G5504" s="103">
        <v>6</v>
      </c>
      <c r="H5504" t="s">
        <v>1078</v>
      </c>
      <c r="I5504" s="103"/>
    </row>
    <row r="5505" spans="1:9" x14ac:dyDescent="0.35">
      <c r="A5505" t="s">
        <v>6854</v>
      </c>
      <c r="B5505" t="s">
        <v>51</v>
      </c>
      <c r="C5505" t="s">
        <v>340</v>
      </c>
      <c r="D5505" t="s">
        <v>5072</v>
      </c>
      <c r="E5505" s="103">
        <v>1.0270136488105266</v>
      </c>
      <c r="F5505" s="103">
        <v>679225</v>
      </c>
      <c r="G5505" s="103">
        <v>6</v>
      </c>
      <c r="H5505" t="s">
        <v>1078</v>
      </c>
      <c r="I5505" s="103"/>
    </row>
    <row r="5506" spans="1:9" x14ac:dyDescent="0.35">
      <c r="A5506" t="s">
        <v>1427</v>
      </c>
      <c r="B5506" t="s">
        <v>51</v>
      </c>
      <c r="C5506" t="s">
        <v>340</v>
      </c>
      <c r="D5506" t="s">
        <v>42</v>
      </c>
      <c r="E5506" s="103">
        <v>1.0184858634002176</v>
      </c>
      <c r="F5506" s="103">
        <v>679225</v>
      </c>
      <c r="G5506" s="103">
        <v>6</v>
      </c>
      <c r="H5506" t="s">
        <v>1078</v>
      </c>
      <c r="I5506" s="103"/>
    </row>
    <row r="5507" spans="1:9" x14ac:dyDescent="0.35">
      <c r="A5507" t="s">
        <v>2389</v>
      </c>
      <c r="B5507" t="s">
        <v>51</v>
      </c>
      <c r="C5507" t="s">
        <v>340</v>
      </c>
      <c r="D5507" t="s">
        <v>1767</v>
      </c>
      <c r="E5507" s="103">
        <v>1.0135243440925956</v>
      </c>
      <c r="F5507" s="103">
        <v>679225</v>
      </c>
      <c r="G5507" s="103">
        <v>6</v>
      </c>
      <c r="H5507" t="s">
        <v>1078</v>
      </c>
      <c r="I5507" s="103"/>
    </row>
    <row r="5508" spans="1:9" x14ac:dyDescent="0.35">
      <c r="A5508" t="s">
        <v>2390</v>
      </c>
      <c r="B5508" t="s">
        <v>51</v>
      </c>
      <c r="C5508" t="s">
        <v>340</v>
      </c>
      <c r="D5508" t="s">
        <v>1768</v>
      </c>
      <c r="E5508" s="103">
        <v>0.59298942920403908</v>
      </c>
      <c r="F5508" s="103">
        <v>679225</v>
      </c>
      <c r="G5508" s="103">
        <v>6</v>
      </c>
      <c r="H5508" t="s">
        <v>1078</v>
      </c>
      <c r="I5508" s="103"/>
    </row>
    <row r="5509" spans="1:9" x14ac:dyDescent="0.35">
      <c r="A5509" t="s">
        <v>1428</v>
      </c>
      <c r="B5509" t="s">
        <v>51</v>
      </c>
      <c r="C5509" t="s">
        <v>340</v>
      </c>
      <c r="D5509" t="s">
        <v>340</v>
      </c>
      <c r="E5509" s="103">
        <v>1</v>
      </c>
      <c r="F5509" s="103">
        <v>679225</v>
      </c>
      <c r="G5509" s="103">
        <v>6</v>
      </c>
      <c r="H5509" t="s">
        <v>1078</v>
      </c>
      <c r="I5509" s="103"/>
    </row>
    <row r="5510" spans="1:9" x14ac:dyDescent="0.35">
      <c r="A5510" t="s">
        <v>1429</v>
      </c>
      <c r="B5510" t="s">
        <v>51</v>
      </c>
      <c r="C5510" t="s">
        <v>340</v>
      </c>
      <c r="D5510" t="s">
        <v>777</v>
      </c>
      <c r="E5510" s="103">
        <v>1.7024069974120881</v>
      </c>
      <c r="F5510" s="103">
        <v>679225</v>
      </c>
      <c r="G5510" s="103">
        <v>6</v>
      </c>
      <c r="H5510" t="s">
        <v>1078</v>
      </c>
      <c r="I5510" s="103"/>
    </row>
    <row r="5511" spans="1:9" x14ac:dyDescent="0.35">
      <c r="A5511" t="s">
        <v>615</v>
      </c>
      <c r="B5511" t="s">
        <v>44</v>
      </c>
      <c r="C5511" t="s">
        <v>340</v>
      </c>
      <c r="D5511" t="s">
        <v>777</v>
      </c>
      <c r="E5511" s="103">
        <v>0</v>
      </c>
      <c r="F5511" s="103">
        <v>679225</v>
      </c>
      <c r="G5511" s="103">
        <v>6</v>
      </c>
      <c r="H5511" t="s">
        <v>54</v>
      </c>
      <c r="I5511" s="103"/>
    </row>
    <row r="5512" spans="1:9" x14ac:dyDescent="0.35">
      <c r="A5512" t="s">
        <v>616</v>
      </c>
      <c r="B5512" t="s">
        <v>45</v>
      </c>
      <c r="C5512" t="s">
        <v>340</v>
      </c>
      <c r="D5512" t="s">
        <v>777</v>
      </c>
      <c r="E5512" s="103">
        <v>0</v>
      </c>
      <c r="F5512" s="103">
        <v>679225</v>
      </c>
      <c r="G5512" s="103">
        <v>6</v>
      </c>
      <c r="H5512" t="s">
        <v>54</v>
      </c>
      <c r="I5512" s="103"/>
    </row>
    <row r="5513" spans="1:9" x14ac:dyDescent="0.35">
      <c r="A5513" t="s">
        <v>617</v>
      </c>
      <c r="B5513" t="s">
        <v>46</v>
      </c>
      <c r="C5513" t="s">
        <v>340</v>
      </c>
      <c r="D5513" t="s">
        <v>777</v>
      </c>
      <c r="E5513" s="103">
        <v>0</v>
      </c>
      <c r="F5513" s="103">
        <v>679225</v>
      </c>
      <c r="G5513" s="103">
        <v>6</v>
      </c>
      <c r="H5513" t="s">
        <v>54</v>
      </c>
      <c r="I5513" s="103"/>
    </row>
    <row r="5514" spans="1:9" x14ac:dyDescent="0.35">
      <c r="A5514" t="s">
        <v>1430</v>
      </c>
      <c r="B5514" t="s">
        <v>51</v>
      </c>
      <c r="C5514" t="s">
        <v>340</v>
      </c>
      <c r="D5514" t="s">
        <v>776</v>
      </c>
      <c r="E5514" s="103">
        <v>4.167726044117475</v>
      </c>
      <c r="F5514" s="103">
        <v>679225</v>
      </c>
      <c r="G5514" s="103">
        <v>6</v>
      </c>
      <c r="H5514" t="s">
        <v>1078</v>
      </c>
      <c r="I5514" s="103"/>
    </row>
    <row r="5515" spans="1:9" x14ac:dyDescent="0.35">
      <c r="A5515" t="s">
        <v>619</v>
      </c>
      <c r="B5515" t="s">
        <v>44</v>
      </c>
      <c r="C5515" t="s">
        <v>340</v>
      </c>
      <c r="D5515" t="s">
        <v>776</v>
      </c>
      <c r="E5515" s="103">
        <v>0</v>
      </c>
      <c r="F5515" s="103">
        <v>679225</v>
      </c>
      <c r="G5515" s="103">
        <v>6</v>
      </c>
      <c r="H5515" t="s">
        <v>54</v>
      </c>
      <c r="I5515" s="103"/>
    </row>
    <row r="5516" spans="1:9" x14ac:dyDescent="0.35">
      <c r="A5516" t="s">
        <v>620</v>
      </c>
      <c r="B5516" t="s">
        <v>45</v>
      </c>
      <c r="C5516" t="s">
        <v>340</v>
      </c>
      <c r="D5516" t="s">
        <v>776</v>
      </c>
      <c r="E5516" s="103">
        <v>0</v>
      </c>
      <c r="F5516" s="103">
        <v>679225</v>
      </c>
      <c r="G5516" s="103">
        <v>6</v>
      </c>
      <c r="H5516" t="s">
        <v>54</v>
      </c>
      <c r="I5516" s="103"/>
    </row>
    <row r="5517" spans="1:9" x14ac:dyDescent="0.35">
      <c r="A5517" t="s">
        <v>621</v>
      </c>
      <c r="B5517" t="s">
        <v>46</v>
      </c>
      <c r="C5517" t="s">
        <v>340</v>
      </c>
      <c r="D5517" t="s">
        <v>776</v>
      </c>
      <c r="E5517" s="103">
        <v>0</v>
      </c>
      <c r="F5517" s="103">
        <v>679225</v>
      </c>
      <c r="G5517" s="103">
        <v>6</v>
      </c>
      <c r="H5517" t="s">
        <v>54</v>
      </c>
      <c r="I5517" s="103"/>
    </row>
    <row r="5518" spans="1:9" x14ac:dyDescent="0.35">
      <c r="A5518" t="s">
        <v>1431</v>
      </c>
      <c r="B5518" t="s">
        <v>51</v>
      </c>
      <c r="C5518" t="s">
        <v>353</v>
      </c>
      <c r="D5518" t="s">
        <v>40</v>
      </c>
      <c r="E5518" s="103">
        <v>6.46473644527924E-2</v>
      </c>
      <c r="F5518" s="103">
        <v>679225</v>
      </c>
      <c r="G5518" s="103">
        <v>6</v>
      </c>
      <c r="H5518" t="s">
        <v>1078</v>
      </c>
      <c r="I5518" s="103"/>
    </row>
    <row r="5519" spans="1:9" x14ac:dyDescent="0.35">
      <c r="A5519" t="s">
        <v>6855</v>
      </c>
      <c r="B5519" t="s">
        <v>51</v>
      </c>
      <c r="C5519" t="s">
        <v>353</v>
      </c>
      <c r="D5519" t="s">
        <v>5070</v>
      </c>
      <c r="E5519" s="103">
        <v>7.0270706419162138E-2</v>
      </c>
      <c r="F5519" s="103">
        <v>679225</v>
      </c>
      <c r="G5519" s="103">
        <v>6</v>
      </c>
      <c r="H5519" t="s">
        <v>1078</v>
      </c>
      <c r="I5519" s="103"/>
    </row>
    <row r="5520" spans="1:9" x14ac:dyDescent="0.35">
      <c r="A5520" t="s">
        <v>6856</v>
      </c>
      <c r="B5520" t="s">
        <v>51</v>
      </c>
      <c r="C5520" t="s">
        <v>353</v>
      </c>
      <c r="D5520" t="s">
        <v>5071</v>
      </c>
      <c r="E5520" s="103">
        <v>6.46473644527924E-2</v>
      </c>
      <c r="F5520" s="103">
        <v>679225</v>
      </c>
      <c r="G5520" s="103">
        <v>6</v>
      </c>
      <c r="H5520" t="s">
        <v>1078</v>
      </c>
      <c r="I5520" s="103"/>
    </row>
    <row r="5521" spans="1:9" x14ac:dyDescent="0.35">
      <c r="A5521" t="s">
        <v>6857</v>
      </c>
      <c r="B5521" t="s">
        <v>51</v>
      </c>
      <c r="C5521" t="s">
        <v>353</v>
      </c>
      <c r="D5521" t="s">
        <v>5072</v>
      </c>
      <c r="E5521" s="103">
        <v>7.025903055236539E-2</v>
      </c>
      <c r="F5521" s="103">
        <v>679225</v>
      </c>
      <c r="G5521" s="103">
        <v>6</v>
      </c>
      <c r="H5521" t="s">
        <v>1078</v>
      </c>
      <c r="I5521" s="103"/>
    </row>
    <row r="5522" spans="1:9" x14ac:dyDescent="0.35">
      <c r="A5522" t="s">
        <v>1432</v>
      </c>
      <c r="B5522" t="s">
        <v>51</v>
      </c>
      <c r="C5522" t="s">
        <v>353</v>
      </c>
      <c r="D5522" t="s">
        <v>42</v>
      </c>
      <c r="E5522" s="103">
        <v>6.9430244127831692E-2</v>
      </c>
      <c r="F5522" s="103">
        <v>679225</v>
      </c>
      <c r="G5522" s="103">
        <v>6</v>
      </c>
      <c r="H5522" t="s">
        <v>1078</v>
      </c>
      <c r="I5522" s="103"/>
    </row>
    <row r="5523" spans="1:9" x14ac:dyDescent="0.35">
      <c r="A5523" t="s">
        <v>2391</v>
      </c>
      <c r="B5523" t="s">
        <v>51</v>
      </c>
      <c r="C5523" t="s">
        <v>353</v>
      </c>
      <c r="D5523" t="s">
        <v>1767</v>
      </c>
      <c r="E5523" s="103">
        <v>6.8977302103072402E-2</v>
      </c>
      <c r="F5523" s="103">
        <v>679225</v>
      </c>
      <c r="G5523" s="103">
        <v>6</v>
      </c>
      <c r="H5523" t="s">
        <v>1078</v>
      </c>
      <c r="I5523" s="103"/>
    </row>
    <row r="5524" spans="1:9" x14ac:dyDescent="0.35">
      <c r="A5524" t="s">
        <v>2392</v>
      </c>
      <c r="B5524" t="s">
        <v>51</v>
      </c>
      <c r="C5524" t="s">
        <v>353</v>
      </c>
      <c r="D5524" t="s">
        <v>1768</v>
      </c>
      <c r="E5524" s="103">
        <v>3.4907607310182193E-2</v>
      </c>
      <c r="F5524" s="103">
        <v>679225</v>
      </c>
      <c r="G5524" s="103">
        <v>6</v>
      </c>
      <c r="H5524" t="s">
        <v>1078</v>
      </c>
      <c r="I5524" s="103"/>
    </row>
    <row r="5525" spans="1:9" x14ac:dyDescent="0.35">
      <c r="A5525" t="s">
        <v>1433</v>
      </c>
      <c r="B5525" t="s">
        <v>51</v>
      </c>
      <c r="C5525" t="s">
        <v>353</v>
      </c>
      <c r="D5525" t="s">
        <v>340</v>
      </c>
      <c r="E5525" s="103">
        <v>6.8843291127918871E-2</v>
      </c>
      <c r="F5525" s="103">
        <v>679225</v>
      </c>
      <c r="G5525" s="103">
        <v>6</v>
      </c>
      <c r="H5525" t="s">
        <v>1078</v>
      </c>
      <c r="I5525" s="103"/>
    </row>
    <row r="5526" spans="1:9" x14ac:dyDescent="0.35">
      <c r="A5526" t="s">
        <v>1434</v>
      </c>
      <c r="B5526" t="s">
        <v>51</v>
      </c>
      <c r="C5526" t="s">
        <v>353</v>
      </c>
      <c r="D5526" t="s">
        <v>777</v>
      </c>
      <c r="E5526" s="103">
        <v>0.1090330933133319</v>
      </c>
      <c r="F5526" s="103">
        <v>679225</v>
      </c>
      <c r="G5526" s="103">
        <v>6</v>
      </c>
      <c r="H5526" t="s">
        <v>1078</v>
      </c>
      <c r="I5526" s="103"/>
    </row>
    <row r="5527" spans="1:9" x14ac:dyDescent="0.35">
      <c r="A5527" t="s">
        <v>1435</v>
      </c>
      <c r="B5527" t="s">
        <v>51</v>
      </c>
      <c r="C5527" t="s">
        <v>353</v>
      </c>
      <c r="D5527" t="s">
        <v>776</v>
      </c>
      <c r="E5527" s="103">
        <v>0.26972497929225753</v>
      </c>
      <c r="F5527" s="103">
        <v>679225</v>
      </c>
      <c r="G5527" s="103">
        <v>6</v>
      </c>
      <c r="H5527" t="s">
        <v>1078</v>
      </c>
      <c r="I5527" s="103"/>
    </row>
    <row r="5528" spans="1:9" x14ac:dyDescent="0.35">
      <c r="A5528" t="s">
        <v>4715</v>
      </c>
      <c r="B5528" t="s">
        <v>47</v>
      </c>
      <c r="C5528" t="s">
        <v>4357</v>
      </c>
      <c r="D5528" t="s">
        <v>54</v>
      </c>
      <c r="E5528" s="103">
        <v>77947</v>
      </c>
      <c r="F5528" s="103">
        <v>679225</v>
      </c>
      <c r="G5528" s="103">
        <v>6</v>
      </c>
      <c r="H5528" t="s">
        <v>54</v>
      </c>
      <c r="I5528" s="103"/>
    </row>
    <row r="5529" spans="1:9" x14ac:dyDescent="0.35">
      <c r="A5529" t="s">
        <v>4716</v>
      </c>
      <c r="B5529" t="s">
        <v>48</v>
      </c>
      <c r="C5529" t="s">
        <v>4357</v>
      </c>
      <c r="D5529" t="s">
        <v>54</v>
      </c>
      <c r="E5529" s="103">
        <v>322389555.48260498</v>
      </c>
      <c r="F5529" s="103">
        <v>679225</v>
      </c>
      <c r="G5529" s="103">
        <v>6</v>
      </c>
      <c r="H5529" t="s">
        <v>54</v>
      </c>
      <c r="I5529" s="103"/>
    </row>
    <row r="5530" spans="1:9" x14ac:dyDescent="0.35">
      <c r="A5530" t="s">
        <v>4717</v>
      </c>
      <c r="B5530" t="s">
        <v>49</v>
      </c>
      <c r="C5530" t="s">
        <v>4357</v>
      </c>
      <c r="D5530" t="s">
        <v>54</v>
      </c>
      <c r="E5530" s="103">
        <v>0.11475873237881409</v>
      </c>
      <c r="F5530" s="103">
        <v>679225</v>
      </c>
      <c r="G5530" s="103">
        <v>6</v>
      </c>
      <c r="H5530" t="s">
        <v>54</v>
      </c>
      <c r="I5530" s="103"/>
    </row>
    <row r="5531" spans="1:9" x14ac:dyDescent="0.35">
      <c r="A5531" t="s">
        <v>4718</v>
      </c>
      <c r="B5531" t="s">
        <v>50</v>
      </c>
      <c r="C5531" t="s">
        <v>4357</v>
      </c>
      <c r="D5531" t="s">
        <v>54</v>
      </c>
      <c r="E5531" s="103">
        <v>474.64324116839776</v>
      </c>
      <c r="F5531" s="103">
        <v>679225</v>
      </c>
      <c r="G5531" s="103">
        <v>6</v>
      </c>
      <c r="H5531" t="s">
        <v>54</v>
      </c>
      <c r="I5531" s="103"/>
    </row>
    <row r="5532" spans="1:9" x14ac:dyDescent="0.35">
      <c r="A5532" t="s">
        <v>4719</v>
      </c>
      <c r="B5532" t="s">
        <v>51</v>
      </c>
      <c r="C5532" t="s">
        <v>4357</v>
      </c>
      <c r="D5532" t="s">
        <v>40</v>
      </c>
      <c r="E5532" s="103">
        <v>4.3006502847524487E-3</v>
      </c>
      <c r="F5532" s="103">
        <v>679225</v>
      </c>
      <c r="G5532" s="103">
        <v>6</v>
      </c>
      <c r="H5532" t="s">
        <v>1078</v>
      </c>
      <c r="I5532" s="103"/>
    </row>
    <row r="5533" spans="1:9" x14ac:dyDescent="0.35">
      <c r="A5533" t="s">
        <v>6747</v>
      </c>
      <c r="B5533" t="s">
        <v>51</v>
      </c>
      <c r="C5533" t="s">
        <v>4357</v>
      </c>
      <c r="D5533" t="s">
        <v>5070</v>
      </c>
      <c r="E5533" s="103">
        <v>4.3612140751283519E-3</v>
      </c>
      <c r="F5533" s="103">
        <v>679225</v>
      </c>
      <c r="G5533" s="103">
        <v>6</v>
      </c>
      <c r="H5533" t="s">
        <v>1078</v>
      </c>
      <c r="I5533" s="103"/>
    </row>
    <row r="5534" spans="1:9" x14ac:dyDescent="0.35">
      <c r="A5534" t="s">
        <v>6748</v>
      </c>
      <c r="B5534" t="s">
        <v>51</v>
      </c>
      <c r="C5534" t="s">
        <v>4357</v>
      </c>
      <c r="D5534" t="s">
        <v>5071</v>
      </c>
      <c r="E5534" s="103">
        <v>4.3006502847524487E-3</v>
      </c>
      <c r="F5534" s="103">
        <v>679225</v>
      </c>
      <c r="G5534" s="103">
        <v>6</v>
      </c>
      <c r="H5534" t="s">
        <v>1078</v>
      </c>
      <c r="I5534" s="103"/>
    </row>
    <row r="5535" spans="1:9" x14ac:dyDescent="0.35">
      <c r="A5535" t="s">
        <v>6749</v>
      </c>
      <c r="B5535" t="s">
        <v>51</v>
      </c>
      <c r="C5535" t="s">
        <v>4357</v>
      </c>
      <c r="D5535" t="s">
        <v>5072</v>
      </c>
      <c r="E5535" s="103">
        <v>4.3377698692837752E-3</v>
      </c>
      <c r="F5535" s="103">
        <v>679225</v>
      </c>
      <c r="G5535" s="103">
        <v>6</v>
      </c>
      <c r="H5535" t="s">
        <v>1078</v>
      </c>
      <c r="I5535" s="103"/>
    </row>
    <row r="5536" spans="1:9" x14ac:dyDescent="0.35">
      <c r="A5536" t="s">
        <v>4720</v>
      </c>
      <c r="B5536" t="s">
        <v>51</v>
      </c>
      <c r="C5536" t="s">
        <v>4357</v>
      </c>
      <c r="D5536" t="s">
        <v>42</v>
      </c>
      <c r="E5536" s="103">
        <v>4.3179320963105212E-3</v>
      </c>
      <c r="F5536" s="103">
        <v>679225</v>
      </c>
      <c r="G5536" s="103">
        <v>6</v>
      </c>
      <c r="H5536" t="s">
        <v>1078</v>
      </c>
      <c r="I5536" s="103"/>
    </row>
    <row r="5537" spans="1:9" x14ac:dyDescent="0.35">
      <c r="A5537" t="s">
        <v>4721</v>
      </c>
      <c r="B5537" t="s">
        <v>51</v>
      </c>
      <c r="C5537" t="s">
        <v>4357</v>
      </c>
      <c r="D5537" t="s">
        <v>1767</v>
      </c>
      <c r="E5537" s="103">
        <v>4.2745212339791875E-3</v>
      </c>
      <c r="F5537" s="103">
        <v>679225</v>
      </c>
      <c r="G5537" s="103">
        <v>6</v>
      </c>
      <c r="H5537" t="s">
        <v>1078</v>
      </c>
      <c r="I5537" s="103"/>
    </row>
    <row r="5538" spans="1:9" x14ac:dyDescent="0.35">
      <c r="A5538" t="s">
        <v>4722</v>
      </c>
      <c r="B5538" t="s">
        <v>51</v>
      </c>
      <c r="C5538" t="s">
        <v>4357</v>
      </c>
      <c r="D5538" t="s">
        <v>1768</v>
      </c>
      <c r="E5538" s="103">
        <v>2.3451029331349764E-3</v>
      </c>
      <c r="F5538" s="103">
        <v>679225</v>
      </c>
      <c r="G5538" s="103">
        <v>6</v>
      </c>
      <c r="H5538" t="s">
        <v>1078</v>
      </c>
      <c r="I5538" s="103"/>
    </row>
    <row r="5539" spans="1:9" x14ac:dyDescent="0.35">
      <c r="A5539" t="s">
        <v>4723</v>
      </c>
      <c r="B5539" t="s">
        <v>51</v>
      </c>
      <c r="C5539" t="s">
        <v>4357</v>
      </c>
      <c r="D5539" t="s">
        <v>340</v>
      </c>
      <c r="E5539" s="103">
        <v>4.2465081350903395E-3</v>
      </c>
      <c r="F5539" s="103">
        <v>679225</v>
      </c>
      <c r="G5539" s="103">
        <v>6</v>
      </c>
      <c r="H5539" t="s">
        <v>1078</v>
      </c>
      <c r="I5539" s="103"/>
    </row>
    <row r="5540" spans="1:9" x14ac:dyDescent="0.35">
      <c r="A5540" t="s">
        <v>4724</v>
      </c>
      <c r="B5540" t="s">
        <v>51</v>
      </c>
      <c r="C5540" t="s">
        <v>4357</v>
      </c>
      <c r="D5540" t="s">
        <v>777</v>
      </c>
      <c r="E5540" s="103">
        <v>7.005787419518507E-3</v>
      </c>
      <c r="F5540" s="103">
        <v>679225</v>
      </c>
      <c r="G5540" s="103">
        <v>6</v>
      </c>
      <c r="H5540" t="s">
        <v>1078</v>
      </c>
      <c r="I5540" s="103"/>
    </row>
    <row r="5541" spans="1:9" x14ac:dyDescent="0.35">
      <c r="A5541" t="s">
        <v>4725</v>
      </c>
      <c r="B5541" t="s">
        <v>51</v>
      </c>
      <c r="C5541" t="s">
        <v>4357</v>
      </c>
      <c r="D5541" t="s">
        <v>776</v>
      </c>
      <c r="E5541" s="103">
        <v>1.7869952983481489E-2</v>
      </c>
      <c r="F5541" s="103">
        <v>679225</v>
      </c>
      <c r="G5541" s="103">
        <v>6</v>
      </c>
      <c r="H5541" t="s">
        <v>1078</v>
      </c>
      <c r="I5541" s="103"/>
    </row>
    <row r="5542" spans="1:9" x14ac:dyDescent="0.35">
      <c r="A5542" t="s">
        <v>4700</v>
      </c>
      <c r="B5542" t="s">
        <v>47</v>
      </c>
      <c r="C5542" t="s">
        <v>4358</v>
      </c>
      <c r="D5542" t="s">
        <v>54</v>
      </c>
      <c r="E5542" s="103">
        <v>0</v>
      </c>
      <c r="F5542" s="103">
        <v>679225</v>
      </c>
      <c r="G5542" s="103">
        <v>6</v>
      </c>
      <c r="H5542" t="s">
        <v>54</v>
      </c>
      <c r="I5542" s="103"/>
    </row>
    <row r="5543" spans="1:9" x14ac:dyDescent="0.35">
      <c r="A5543" t="s">
        <v>4701</v>
      </c>
      <c r="B5543" t="s">
        <v>48</v>
      </c>
      <c r="C5543" t="s">
        <v>4358</v>
      </c>
      <c r="D5543" t="s">
        <v>54</v>
      </c>
      <c r="E5543" s="103">
        <v>0</v>
      </c>
      <c r="F5543" s="103">
        <v>679225</v>
      </c>
      <c r="G5543" s="103">
        <v>6</v>
      </c>
      <c r="H5543" t="s">
        <v>54</v>
      </c>
      <c r="I5543" s="103"/>
    </row>
    <row r="5544" spans="1:9" x14ac:dyDescent="0.35">
      <c r="A5544" t="s">
        <v>4702</v>
      </c>
      <c r="B5544" t="s">
        <v>49</v>
      </c>
      <c r="C5544" t="s">
        <v>4358</v>
      </c>
      <c r="D5544" t="s">
        <v>54</v>
      </c>
      <c r="E5544" s="103">
        <v>0</v>
      </c>
      <c r="F5544" s="103">
        <v>679225</v>
      </c>
      <c r="G5544" s="103">
        <v>6</v>
      </c>
      <c r="H5544" t="s">
        <v>54</v>
      </c>
      <c r="I5544" s="103"/>
    </row>
    <row r="5545" spans="1:9" x14ac:dyDescent="0.35">
      <c r="A5545" t="s">
        <v>4703</v>
      </c>
      <c r="B5545" t="s">
        <v>50</v>
      </c>
      <c r="C5545" t="s">
        <v>4358</v>
      </c>
      <c r="D5545" t="s">
        <v>54</v>
      </c>
      <c r="E5545" s="103">
        <v>0</v>
      </c>
      <c r="F5545" s="103">
        <v>679225</v>
      </c>
      <c r="G5545" s="103">
        <v>6</v>
      </c>
      <c r="H5545" t="s">
        <v>54</v>
      </c>
      <c r="I5545" s="103"/>
    </row>
    <row r="5546" spans="1:9" x14ac:dyDescent="0.35">
      <c r="A5546" t="s">
        <v>4704</v>
      </c>
      <c r="B5546" t="s">
        <v>47</v>
      </c>
      <c r="C5546" t="s">
        <v>4359</v>
      </c>
      <c r="D5546" t="s">
        <v>54</v>
      </c>
      <c r="E5546" s="103">
        <v>31158</v>
      </c>
      <c r="F5546" s="103">
        <v>679225</v>
      </c>
      <c r="G5546" s="103">
        <v>6</v>
      </c>
      <c r="H5546" t="s">
        <v>54</v>
      </c>
      <c r="I5546" s="103"/>
    </row>
    <row r="5547" spans="1:9" x14ac:dyDescent="0.35">
      <c r="A5547" t="s">
        <v>4705</v>
      </c>
      <c r="B5547" t="s">
        <v>48</v>
      </c>
      <c r="C5547" t="s">
        <v>4359</v>
      </c>
      <c r="D5547" t="s">
        <v>54</v>
      </c>
      <c r="E5547" s="103">
        <v>90230490.432128906</v>
      </c>
      <c r="F5547" s="103">
        <v>679225</v>
      </c>
      <c r="G5547" s="103">
        <v>6</v>
      </c>
      <c r="H5547" t="s">
        <v>54</v>
      </c>
      <c r="I5547" s="103"/>
    </row>
    <row r="5548" spans="1:9" x14ac:dyDescent="0.35">
      <c r="A5548" t="s">
        <v>4706</v>
      </c>
      <c r="B5548" t="s">
        <v>49</v>
      </c>
      <c r="C5548" t="s">
        <v>4359</v>
      </c>
      <c r="D5548" t="s">
        <v>54</v>
      </c>
      <c r="E5548" s="103">
        <v>4.5872869814862528E-2</v>
      </c>
      <c r="F5548" s="103">
        <v>679225</v>
      </c>
      <c r="G5548" s="103">
        <v>6</v>
      </c>
      <c r="H5548" t="s">
        <v>54</v>
      </c>
      <c r="I5548" s="103"/>
    </row>
    <row r="5549" spans="1:9" x14ac:dyDescent="0.35">
      <c r="A5549" t="s">
        <v>4707</v>
      </c>
      <c r="B5549" t="s">
        <v>50</v>
      </c>
      <c r="C5549" t="s">
        <v>4359</v>
      </c>
      <c r="D5549" t="s">
        <v>54</v>
      </c>
      <c r="E5549" s="103">
        <v>132.84329998473098</v>
      </c>
      <c r="F5549" s="103">
        <v>679225</v>
      </c>
      <c r="G5549" s="103">
        <v>6</v>
      </c>
      <c r="H5549" t="s">
        <v>54</v>
      </c>
      <c r="I5549" s="103"/>
    </row>
    <row r="5550" spans="1:9" x14ac:dyDescent="0.35">
      <c r="A5550" t="s">
        <v>4708</v>
      </c>
      <c r="B5550" t="s">
        <v>51</v>
      </c>
      <c r="C5550" t="s">
        <v>4359</v>
      </c>
      <c r="D5550" t="s">
        <v>40</v>
      </c>
      <c r="E5550" s="103">
        <v>2.9327553432549501E-3</v>
      </c>
      <c r="F5550" s="103">
        <v>679225</v>
      </c>
      <c r="G5550" s="103">
        <v>6</v>
      </c>
      <c r="H5550" t="s">
        <v>1078</v>
      </c>
      <c r="I5550" s="103"/>
    </row>
    <row r="5551" spans="1:9" x14ac:dyDescent="0.35">
      <c r="A5551" t="s">
        <v>6750</v>
      </c>
      <c r="B5551" t="s">
        <v>51</v>
      </c>
      <c r="C5551" t="s">
        <v>4359</v>
      </c>
      <c r="D5551" t="s">
        <v>5070</v>
      </c>
      <c r="E5551" s="103">
        <v>2.9673522749723074E-3</v>
      </c>
      <c r="F5551" s="103">
        <v>679225</v>
      </c>
      <c r="G5551" s="103">
        <v>6</v>
      </c>
      <c r="H5551" t="s">
        <v>1078</v>
      </c>
      <c r="I5551" s="103"/>
    </row>
    <row r="5552" spans="1:9" x14ac:dyDescent="0.35">
      <c r="A5552" t="s">
        <v>6751</v>
      </c>
      <c r="B5552" t="s">
        <v>51</v>
      </c>
      <c r="C5552" t="s">
        <v>4359</v>
      </c>
      <c r="D5552" t="s">
        <v>5071</v>
      </c>
      <c r="E5552" s="103">
        <v>2.9327553432549501E-3</v>
      </c>
      <c r="F5552" s="103">
        <v>679225</v>
      </c>
      <c r="G5552" s="103">
        <v>6</v>
      </c>
      <c r="H5552" t="s">
        <v>1078</v>
      </c>
      <c r="I5552" s="103"/>
    </row>
    <row r="5553" spans="1:9" x14ac:dyDescent="0.35">
      <c r="A5553" t="s">
        <v>6752</v>
      </c>
      <c r="B5553" t="s">
        <v>51</v>
      </c>
      <c r="C5553" t="s">
        <v>4359</v>
      </c>
      <c r="D5553" t="s">
        <v>5072</v>
      </c>
      <c r="E5553" s="103">
        <v>2.9547170784787863E-3</v>
      </c>
      <c r="F5553" s="103">
        <v>679225</v>
      </c>
      <c r="G5553" s="103">
        <v>6</v>
      </c>
      <c r="H5553" t="s">
        <v>1078</v>
      </c>
      <c r="I5553" s="103"/>
    </row>
    <row r="5554" spans="1:9" x14ac:dyDescent="0.35">
      <c r="A5554" t="s">
        <v>4709</v>
      </c>
      <c r="B5554" t="s">
        <v>51</v>
      </c>
      <c r="C5554" t="s">
        <v>4359</v>
      </c>
      <c r="D5554" t="s">
        <v>42</v>
      </c>
      <c r="E5554" s="103">
        <v>2.943422018301927E-3</v>
      </c>
      <c r="F5554" s="103">
        <v>679225</v>
      </c>
      <c r="G5554" s="103">
        <v>6</v>
      </c>
      <c r="H5554" t="s">
        <v>1078</v>
      </c>
      <c r="I5554" s="103"/>
    </row>
    <row r="5555" spans="1:9" x14ac:dyDescent="0.35">
      <c r="A5555" t="s">
        <v>4710</v>
      </c>
      <c r="B5555" t="s">
        <v>51</v>
      </c>
      <c r="C5555" t="s">
        <v>4359</v>
      </c>
      <c r="D5555" t="s">
        <v>1767</v>
      </c>
      <c r="E5555" s="103">
        <v>2.9301656308566432E-3</v>
      </c>
      <c r="F5555" s="103">
        <v>679225</v>
      </c>
      <c r="G5555" s="103">
        <v>6</v>
      </c>
      <c r="H5555" t="s">
        <v>1078</v>
      </c>
      <c r="I5555" s="103"/>
    </row>
    <row r="5556" spans="1:9" x14ac:dyDescent="0.35">
      <c r="A5556" t="s">
        <v>4711</v>
      </c>
      <c r="B5556" t="s">
        <v>51</v>
      </c>
      <c r="C5556" t="s">
        <v>4359</v>
      </c>
      <c r="D5556" t="s">
        <v>1768</v>
      </c>
      <c r="E5556" s="103">
        <v>1.8658101156060144E-3</v>
      </c>
      <c r="F5556" s="103">
        <v>679225</v>
      </c>
      <c r="G5556" s="103">
        <v>6</v>
      </c>
      <c r="H5556" t="s">
        <v>1078</v>
      </c>
      <c r="I5556" s="103"/>
    </row>
    <row r="5557" spans="1:9" x14ac:dyDescent="0.35">
      <c r="A5557" t="s">
        <v>4712</v>
      </c>
      <c r="B5557" t="s">
        <v>51</v>
      </c>
      <c r="C5557" t="s">
        <v>4359</v>
      </c>
      <c r="D5557" t="s">
        <v>340</v>
      </c>
      <c r="E5557" s="103">
        <v>2.9103932947103788E-3</v>
      </c>
      <c r="F5557" s="103">
        <v>679225</v>
      </c>
      <c r="G5557" s="103">
        <v>6</v>
      </c>
      <c r="H5557" t="s">
        <v>1078</v>
      </c>
      <c r="I5557" s="103"/>
    </row>
    <row r="5558" spans="1:9" x14ac:dyDescent="0.35">
      <c r="A5558" t="s">
        <v>4713</v>
      </c>
      <c r="B5558" t="s">
        <v>51</v>
      </c>
      <c r="C5558" t="s">
        <v>4359</v>
      </c>
      <c r="D5558" t="s">
        <v>777</v>
      </c>
      <c r="E5558" s="103">
        <v>4.7456843690444721E-3</v>
      </c>
      <c r="F5558" s="103">
        <v>679225</v>
      </c>
      <c r="G5558" s="103">
        <v>6</v>
      </c>
      <c r="H5558" t="s">
        <v>1078</v>
      </c>
      <c r="I5558" s="103"/>
    </row>
    <row r="5559" spans="1:9" x14ac:dyDescent="0.35">
      <c r="A5559" t="s">
        <v>4714</v>
      </c>
      <c r="B5559" t="s">
        <v>51</v>
      </c>
      <c r="C5559" t="s">
        <v>4359</v>
      </c>
      <c r="D5559" t="s">
        <v>776</v>
      </c>
      <c r="E5559" s="103">
        <v>1.2413097776764333E-2</v>
      </c>
      <c r="F5559" s="103">
        <v>679225</v>
      </c>
      <c r="G5559" s="103">
        <v>6</v>
      </c>
      <c r="H5559" t="s">
        <v>1078</v>
      </c>
      <c r="I5559" s="103"/>
    </row>
    <row r="5560" spans="1:9" x14ac:dyDescent="0.35">
      <c r="A5560" t="s">
        <v>7553</v>
      </c>
      <c r="B5560" t="s">
        <v>47</v>
      </c>
      <c r="C5560" t="s">
        <v>7392</v>
      </c>
      <c r="D5560" t="s">
        <v>54</v>
      </c>
      <c r="E5560" s="103">
        <v>49973</v>
      </c>
      <c r="F5560" s="103">
        <v>679225</v>
      </c>
      <c r="G5560" s="103">
        <v>6</v>
      </c>
      <c r="H5560" t="s">
        <v>54</v>
      </c>
      <c r="I5560" s="103"/>
    </row>
    <row r="5561" spans="1:9" x14ac:dyDescent="0.35">
      <c r="A5561" t="s">
        <v>7554</v>
      </c>
      <c r="B5561" t="s">
        <v>48</v>
      </c>
      <c r="C5561" t="s">
        <v>7392</v>
      </c>
      <c r="D5561" t="s">
        <v>54</v>
      </c>
      <c r="E5561" s="103">
        <v>232159065.05047607</v>
      </c>
      <c r="F5561" s="103">
        <v>679225</v>
      </c>
      <c r="G5561" s="103">
        <v>6</v>
      </c>
      <c r="H5561" t="s">
        <v>54</v>
      </c>
      <c r="I5561" s="103"/>
    </row>
    <row r="5562" spans="1:9" x14ac:dyDescent="0.35">
      <c r="A5562" t="s">
        <v>7555</v>
      </c>
      <c r="B5562" t="s">
        <v>49</v>
      </c>
      <c r="C5562" t="s">
        <v>7392</v>
      </c>
      <c r="D5562" t="s">
        <v>54</v>
      </c>
      <c r="E5562" s="103">
        <v>7.3573558099304354E-2</v>
      </c>
      <c r="F5562" s="103">
        <v>679225</v>
      </c>
      <c r="G5562" s="103">
        <v>6</v>
      </c>
      <c r="H5562" t="s">
        <v>54</v>
      </c>
      <c r="I5562" s="103"/>
    </row>
    <row r="5563" spans="1:9" x14ac:dyDescent="0.35">
      <c r="A5563" t="s">
        <v>7556</v>
      </c>
      <c r="B5563" t="s">
        <v>50</v>
      </c>
      <c r="C5563" t="s">
        <v>7392</v>
      </c>
      <c r="D5563" t="s">
        <v>54</v>
      </c>
      <c r="E5563" s="103">
        <v>341.79994118366676</v>
      </c>
      <c r="F5563" s="103">
        <v>679225</v>
      </c>
      <c r="G5563" s="103">
        <v>6</v>
      </c>
      <c r="H5563" t="s">
        <v>54</v>
      </c>
      <c r="I5563" s="103"/>
    </row>
    <row r="5564" spans="1:9" x14ac:dyDescent="0.35">
      <c r="A5564" t="s">
        <v>7557</v>
      </c>
      <c r="B5564" t="s">
        <v>51</v>
      </c>
      <c r="C5564" t="s">
        <v>7392</v>
      </c>
      <c r="D5564" t="s">
        <v>40</v>
      </c>
      <c r="E5564" s="103">
        <v>4.8795148732407789E-3</v>
      </c>
      <c r="F5564" s="103">
        <v>679225</v>
      </c>
      <c r="G5564" s="103">
        <v>6</v>
      </c>
      <c r="H5564" t="s">
        <v>1078</v>
      </c>
      <c r="I5564" s="103"/>
    </row>
    <row r="5565" spans="1:9" x14ac:dyDescent="0.35">
      <c r="A5565" t="s">
        <v>7558</v>
      </c>
      <c r="B5565" t="s">
        <v>51</v>
      </c>
      <c r="C5565" t="s">
        <v>7392</v>
      </c>
      <c r="D5565" t="s">
        <v>5070</v>
      </c>
      <c r="E5565" s="103">
        <v>4.9524101280780117E-3</v>
      </c>
      <c r="F5565" s="103">
        <v>679225</v>
      </c>
      <c r="G5565" s="103">
        <v>6</v>
      </c>
      <c r="H5565" t="s">
        <v>1078</v>
      </c>
      <c r="I5565" s="103"/>
    </row>
    <row r="5566" spans="1:9" x14ac:dyDescent="0.35">
      <c r="A5566" t="s">
        <v>7559</v>
      </c>
      <c r="B5566" t="s">
        <v>51</v>
      </c>
      <c r="C5566" t="s">
        <v>7392</v>
      </c>
      <c r="D5566" t="s">
        <v>5071</v>
      </c>
      <c r="E5566" s="103">
        <v>4.8795148732407789E-3</v>
      </c>
      <c r="F5566" s="103">
        <v>679225</v>
      </c>
      <c r="G5566" s="103">
        <v>6</v>
      </c>
      <c r="H5566" t="s">
        <v>1078</v>
      </c>
      <c r="I5566" s="103"/>
    </row>
    <row r="5567" spans="1:9" x14ac:dyDescent="0.35">
      <c r="A5567" t="s">
        <v>7560</v>
      </c>
      <c r="B5567" t="s">
        <v>51</v>
      </c>
      <c r="C5567" t="s">
        <v>7392</v>
      </c>
      <c r="D5567" t="s">
        <v>5072</v>
      </c>
      <c r="E5567" s="103">
        <v>4.9237202743445535E-3</v>
      </c>
      <c r="F5567" s="103">
        <v>679225</v>
      </c>
      <c r="G5567" s="103">
        <v>6</v>
      </c>
      <c r="H5567" t="s">
        <v>1078</v>
      </c>
      <c r="I5567" s="103"/>
    </row>
    <row r="5568" spans="1:9" x14ac:dyDescent="0.35">
      <c r="A5568" t="s">
        <v>7561</v>
      </c>
      <c r="B5568" t="s">
        <v>51</v>
      </c>
      <c r="C5568" t="s">
        <v>7392</v>
      </c>
      <c r="D5568" t="s">
        <v>42</v>
      </c>
      <c r="E5568" s="103">
        <v>4.8998201001513768E-3</v>
      </c>
      <c r="F5568" s="103">
        <v>679225</v>
      </c>
      <c r="G5568" s="103">
        <v>6</v>
      </c>
      <c r="H5568" t="s">
        <v>1078</v>
      </c>
      <c r="I5568" s="103"/>
    </row>
    <row r="5569" spans="1:9" x14ac:dyDescent="0.35">
      <c r="A5569" t="s">
        <v>7562</v>
      </c>
      <c r="B5569" t="s">
        <v>51</v>
      </c>
      <c r="C5569" t="s">
        <v>7392</v>
      </c>
      <c r="D5569" t="s">
        <v>1767</v>
      </c>
      <c r="E5569" s="103">
        <v>4.8403739198916293E-3</v>
      </c>
      <c r="F5569" s="103">
        <v>679225</v>
      </c>
      <c r="G5569" s="103">
        <v>6</v>
      </c>
      <c r="H5569" t="s">
        <v>1078</v>
      </c>
      <c r="I5569" s="103"/>
    </row>
    <row r="5570" spans="1:9" x14ac:dyDescent="0.35">
      <c r="A5570" t="s">
        <v>7563</v>
      </c>
      <c r="B5570" t="s">
        <v>51</v>
      </c>
      <c r="C5570" t="s">
        <v>7392</v>
      </c>
      <c r="D5570" t="s">
        <v>1768</v>
      </c>
      <c r="E5570" s="103">
        <v>2.4945235776723394E-3</v>
      </c>
      <c r="F5570" s="103">
        <v>679225</v>
      </c>
      <c r="G5570" s="103">
        <v>6</v>
      </c>
      <c r="H5570" t="s">
        <v>1078</v>
      </c>
      <c r="I5570" s="103"/>
    </row>
    <row r="5571" spans="1:9" x14ac:dyDescent="0.35">
      <c r="A5571" t="s">
        <v>7564</v>
      </c>
      <c r="B5571" t="s">
        <v>51</v>
      </c>
      <c r="C5571" t="s">
        <v>7392</v>
      </c>
      <c r="D5571" t="s">
        <v>340</v>
      </c>
      <c r="E5571" s="103">
        <v>4.8090075706741777E-3</v>
      </c>
      <c r="F5571" s="103">
        <v>679225</v>
      </c>
      <c r="G5571" s="103">
        <v>6</v>
      </c>
      <c r="H5571" t="s">
        <v>1078</v>
      </c>
      <c r="I5571" s="103"/>
    </row>
    <row r="5572" spans="1:9" x14ac:dyDescent="0.35">
      <c r="A5572" t="s">
        <v>7565</v>
      </c>
      <c r="B5572" t="s">
        <v>51</v>
      </c>
      <c r="C5572" t="s">
        <v>7392</v>
      </c>
      <c r="D5572" t="s">
        <v>777</v>
      </c>
      <c r="E5572" s="103">
        <v>7.968584604056618E-3</v>
      </c>
      <c r="F5572" s="103">
        <v>679225</v>
      </c>
      <c r="G5572" s="103">
        <v>6</v>
      </c>
      <c r="H5572" t="s">
        <v>1078</v>
      </c>
      <c r="I5572" s="103"/>
    </row>
    <row r="5573" spans="1:9" x14ac:dyDescent="0.35">
      <c r="A5573" t="s">
        <v>7566</v>
      </c>
      <c r="B5573" t="s">
        <v>51</v>
      </c>
      <c r="C5573" t="s">
        <v>7392</v>
      </c>
      <c r="D5573" t="s">
        <v>776</v>
      </c>
      <c r="E5573" s="103">
        <v>2.0133710697276697E-2</v>
      </c>
      <c r="F5573" s="103">
        <v>679225</v>
      </c>
      <c r="G5573" s="103">
        <v>6</v>
      </c>
      <c r="H5573" t="s">
        <v>1078</v>
      </c>
      <c r="I5573" s="103"/>
    </row>
    <row r="5574" spans="1:9" x14ac:dyDescent="0.35">
      <c r="A5574" t="s">
        <v>5004</v>
      </c>
      <c r="B5574" t="s">
        <v>47</v>
      </c>
      <c r="C5574" t="s">
        <v>4874</v>
      </c>
      <c r="D5574" t="s">
        <v>54</v>
      </c>
      <c r="E5574" s="103">
        <v>77947</v>
      </c>
      <c r="F5574" s="103">
        <v>679225</v>
      </c>
      <c r="G5574" s="103">
        <v>6</v>
      </c>
      <c r="H5574" t="s">
        <v>54</v>
      </c>
      <c r="I5574" s="103"/>
    </row>
    <row r="5575" spans="1:9" x14ac:dyDescent="0.35">
      <c r="A5575" t="s">
        <v>5005</v>
      </c>
      <c r="B5575" t="s">
        <v>48</v>
      </c>
      <c r="C5575" t="s">
        <v>4874</v>
      </c>
      <c r="D5575" t="s">
        <v>54</v>
      </c>
      <c r="E5575" s="103">
        <v>322389555.48260498</v>
      </c>
      <c r="F5575" s="103">
        <v>679225</v>
      </c>
      <c r="G5575" s="103">
        <v>6</v>
      </c>
      <c r="H5575" t="s">
        <v>54</v>
      </c>
      <c r="I5575" s="103"/>
    </row>
    <row r="5576" spans="1:9" x14ac:dyDescent="0.35">
      <c r="A5576" t="s">
        <v>5006</v>
      </c>
      <c r="B5576" t="s">
        <v>49</v>
      </c>
      <c r="C5576" t="s">
        <v>4874</v>
      </c>
      <c r="D5576" t="s">
        <v>54</v>
      </c>
      <c r="E5576" s="103">
        <v>0.11475873237881409</v>
      </c>
      <c r="F5576" s="103">
        <v>679225</v>
      </c>
      <c r="G5576" s="103">
        <v>6</v>
      </c>
      <c r="H5576" t="s">
        <v>54</v>
      </c>
      <c r="I5576" s="103"/>
    </row>
    <row r="5577" spans="1:9" x14ac:dyDescent="0.35">
      <c r="A5577" t="s">
        <v>5007</v>
      </c>
      <c r="B5577" t="s">
        <v>50</v>
      </c>
      <c r="C5577" t="s">
        <v>4874</v>
      </c>
      <c r="D5577" t="s">
        <v>54</v>
      </c>
      <c r="E5577" s="103">
        <v>474.64324116839776</v>
      </c>
      <c r="F5577" s="103">
        <v>679225</v>
      </c>
      <c r="G5577" s="103">
        <v>6</v>
      </c>
      <c r="H5577" t="s">
        <v>54</v>
      </c>
      <c r="I5577" s="103"/>
    </row>
    <row r="5578" spans="1:9" x14ac:dyDescent="0.35">
      <c r="A5578" t="s">
        <v>5008</v>
      </c>
      <c r="B5578" t="s">
        <v>51</v>
      </c>
      <c r="C5578" t="s">
        <v>4874</v>
      </c>
      <c r="D5578" t="s">
        <v>40</v>
      </c>
      <c r="E5578" s="103">
        <v>4.3006502847524487E-3</v>
      </c>
      <c r="F5578" s="103">
        <v>679225</v>
      </c>
      <c r="G5578" s="103">
        <v>6</v>
      </c>
      <c r="H5578" t="s">
        <v>1078</v>
      </c>
      <c r="I5578" s="103"/>
    </row>
    <row r="5579" spans="1:9" x14ac:dyDescent="0.35">
      <c r="A5579" t="s">
        <v>6858</v>
      </c>
      <c r="B5579" t="s">
        <v>51</v>
      </c>
      <c r="C5579" t="s">
        <v>4874</v>
      </c>
      <c r="D5579" t="s">
        <v>5070</v>
      </c>
      <c r="E5579" s="103">
        <v>4.3612140751283519E-3</v>
      </c>
      <c r="F5579" s="103">
        <v>679225</v>
      </c>
      <c r="G5579" s="103">
        <v>6</v>
      </c>
      <c r="H5579" t="s">
        <v>1078</v>
      </c>
      <c r="I5579" s="103"/>
    </row>
    <row r="5580" spans="1:9" x14ac:dyDescent="0.35">
      <c r="A5580" t="s">
        <v>6859</v>
      </c>
      <c r="B5580" t="s">
        <v>51</v>
      </c>
      <c r="C5580" t="s">
        <v>4874</v>
      </c>
      <c r="D5580" t="s">
        <v>5071</v>
      </c>
      <c r="E5580" s="103">
        <v>4.3006502847524487E-3</v>
      </c>
      <c r="F5580" s="103">
        <v>679225</v>
      </c>
      <c r="G5580" s="103">
        <v>6</v>
      </c>
      <c r="H5580" t="s">
        <v>1078</v>
      </c>
      <c r="I5580" s="103"/>
    </row>
    <row r="5581" spans="1:9" x14ac:dyDescent="0.35">
      <c r="A5581" t="s">
        <v>6860</v>
      </c>
      <c r="B5581" t="s">
        <v>51</v>
      </c>
      <c r="C5581" t="s">
        <v>4874</v>
      </c>
      <c r="D5581" t="s">
        <v>5072</v>
      </c>
      <c r="E5581" s="103">
        <v>4.3377698692837752E-3</v>
      </c>
      <c r="F5581" s="103">
        <v>679225</v>
      </c>
      <c r="G5581" s="103">
        <v>6</v>
      </c>
      <c r="H5581" t="s">
        <v>1078</v>
      </c>
      <c r="I5581" s="103"/>
    </row>
    <row r="5582" spans="1:9" x14ac:dyDescent="0.35">
      <c r="A5582" t="s">
        <v>5009</v>
      </c>
      <c r="B5582" t="s">
        <v>51</v>
      </c>
      <c r="C5582" t="s">
        <v>4874</v>
      </c>
      <c r="D5582" t="s">
        <v>42</v>
      </c>
      <c r="E5582" s="103">
        <v>4.3179320963105212E-3</v>
      </c>
      <c r="F5582" s="103">
        <v>679225</v>
      </c>
      <c r="G5582" s="103">
        <v>6</v>
      </c>
      <c r="H5582" t="s">
        <v>1078</v>
      </c>
      <c r="I5582" s="103"/>
    </row>
    <row r="5583" spans="1:9" x14ac:dyDescent="0.35">
      <c r="A5583" t="s">
        <v>5010</v>
      </c>
      <c r="B5583" t="s">
        <v>51</v>
      </c>
      <c r="C5583" t="s">
        <v>4874</v>
      </c>
      <c r="D5583" t="s">
        <v>1767</v>
      </c>
      <c r="E5583" s="103">
        <v>4.2745212339791875E-3</v>
      </c>
      <c r="F5583" s="103">
        <v>679225</v>
      </c>
      <c r="G5583" s="103">
        <v>6</v>
      </c>
      <c r="H5583" t="s">
        <v>1078</v>
      </c>
      <c r="I5583" s="103"/>
    </row>
    <row r="5584" spans="1:9" x14ac:dyDescent="0.35">
      <c r="A5584" t="s">
        <v>5011</v>
      </c>
      <c r="B5584" t="s">
        <v>51</v>
      </c>
      <c r="C5584" t="s">
        <v>4874</v>
      </c>
      <c r="D5584" t="s">
        <v>1768</v>
      </c>
      <c r="E5584" s="103">
        <v>2.3451029331349764E-3</v>
      </c>
      <c r="F5584" s="103">
        <v>679225</v>
      </c>
      <c r="G5584" s="103">
        <v>6</v>
      </c>
      <c r="H5584" t="s">
        <v>1078</v>
      </c>
      <c r="I5584" s="103"/>
    </row>
    <row r="5585" spans="1:9" x14ac:dyDescent="0.35">
      <c r="A5585" t="s">
        <v>5012</v>
      </c>
      <c r="B5585" t="s">
        <v>51</v>
      </c>
      <c r="C5585" t="s">
        <v>4874</v>
      </c>
      <c r="D5585" t="s">
        <v>340</v>
      </c>
      <c r="E5585" s="103">
        <v>4.2465081350903395E-3</v>
      </c>
      <c r="F5585" s="103">
        <v>679225</v>
      </c>
      <c r="G5585" s="103">
        <v>6</v>
      </c>
      <c r="H5585" t="s">
        <v>1078</v>
      </c>
      <c r="I5585" s="103"/>
    </row>
    <row r="5586" spans="1:9" x14ac:dyDescent="0.35">
      <c r="A5586" t="s">
        <v>5013</v>
      </c>
      <c r="B5586" t="s">
        <v>51</v>
      </c>
      <c r="C5586" t="s">
        <v>4874</v>
      </c>
      <c r="D5586" t="s">
        <v>777</v>
      </c>
      <c r="E5586" s="103">
        <v>7.005787419518507E-3</v>
      </c>
      <c r="F5586" s="103">
        <v>679225</v>
      </c>
      <c r="G5586" s="103">
        <v>6</v>
      </c>
      <c r="H5586" t="s">
        <v>1078</v>
      </c>
      <c r="I5586" s="103"/>
    </row>
    <row r="5587" spans="1:9" x14ac:dyDescent="0.35">
      <c r="A5587" t="s">
        <v>5014</v>
      </c>
      <c r="B5587" t="s">
        <v>51</v>
      </c>
      <c r="C5587" t="s">
        <v>4874</v>
      </c>
      <c r="D5587" t="s">
        <v>776</v>
      </c>
      <c r="E5587" s="103">
        <v>1.7869952983481489E-2</v>
      </c>
      <c r="F5587" s="103">
        <v>679225</v>
      </c>
      <c r="G5587" s="103">
        <v>6</v>
      </c>
      <c r="H5587" t="s">
        <v>1078</v>
      </c>
      <c r="I5587" s="103"/>
    </row>
    <row r="5588" spans="1:9" x14ac:dyDescent="0.35">
      <c r="A5588" t="s">
        <v>210</v>
      </c>
      <c r="B5588" t="s">
        <v>47</v>
      </c>
      <c r="C5588" t="s">
        <v>36</v>
      </c>
      <c r="D5588" t="s">
        <v>54</v>
      </c>
      <c r="E5588" s="103">
        <v>20884</v>
      </c>
      <c r="F5588" s="103">
        <v>679225</v>
      </c>
      <c r="G5588" s="103">
        <v>6</v>
      </c>
      <c r="H5588" t="s">
        <v>54</v>
      </c>
      <c r="I5588" s="103"/>
    </row>
    <row r="5589" spans="1:9" x14ac:dyDescent="0.35">
      <c r="A5589" t="s">
        <v>211</v>
      </c>
      <c r="B5589" t="s">
        <v>48</v>
      </c>
      <c r="C5589" t="s">
        <v>36</v>
      </c>
      <c r="D5589" t="s">
        <v>54</v>
      </c>
      <c r="E5589" s="103">
        <v>843537759.43099999</v>
      </c>
      <c r="F5589" s="103">
        <v>679225</v>
      </c>
      <c r="G5589" s="103">
        <v>6</v>
      </c>
      <c r="H5589" t="s">
        <v>54</v>
      </c>
      <c r="I5589" s="103"/>
    </row>
    <row r="5590" spans="1:9" x14ac:dyDescent="0.35">
      <c r="A5590" t="s">
        <v>212</v>
      </c>
      <c r="B5590" t="s">
        <v>49</v>
      </c>
      <c r="C5590" t="s">
        <v>36</v>
      </c>
      <c r="D5590" t="s">
        <v>54</v>
      </c>
      <c r="E5590" s="103">
        <v>3.0746807022709707E-2</v>
      </c>
      <c r="F5590" s="103">
        <v>679225</v>
      </c>
      <c r="G5590" s="103">
        <v>6</v>
      </c>
      <c r="H5590" t="s">
        <v>54</v>
      </c>
      <c r="I5590" s="103"/>
    </row>
    <row r="5591" spans="1:9" x14ac:dyDescent="0.35">
      <c r="A5591" t="s">
        <v>213</v>
      </c>
      <c r="B5591" t="s">
        <v>50</v>
      </c>
      <c r="C5591" t="s">
        <v>36</v>
      </c>
      <c r="D5591" t="s">
        <v>54</v>
      </c>
      <c r="E5591" s="103">
        <v>1241.9121195936546</v>
      </c>
      <c r="F5591" s="103">
        <v>679225</v>
      </c>
      <c r="G5591" s="103">
        <v>6</v>
      </c>
      <c r="H5591" t="s">
        <v>54</v>
      </c>
      <c r="I5591" s="103"/>
    </row>
    <row r="5592" spans="1:9" x14ac:dyDescent="0.35">
      <c r="A5592" t="s">
        <v>1436</v>
      </c>
      <c r="B5592" t="s">
        <v>51</v>
      </c>
      <c r="C5592" t="s">
        <v>36</v>
      </c>
      <c r="D5592" t="s">
        <v>40</v>
      </c>
      <c r="E5592" s="103">
        <v>4.293387611472603E-2</v>
      </c>
      <c r="F5592" s="103">
        <v>679225</v>
      </c>
      <c r="G5592" s="103">
        <v>6</v>
      </c>
      <c r="H5592" t="s">
        <v>1078</v>
      </c>
      <c r="I5592" s="103"/>
    </row>
    <row r="5593" spans="1:9" x14ac:dyDescent="0.35">
      <c r="A5593" t="s">
        <v>6753</v>
      </c>
      <c r="B5593" t="s">
        <v>51</v>
      </c>
      <c r="C5593" t="s">
        <v>36</v>
      </c>
      <c r="D5593" t="s">
        <v>5070</v>
      </c>
      <c r="E5593" s="103">
        <v>4.2975522065694112E-2</v>
      </c>
      <c r="F5593" s="103">
        <v>679225</v>
      </c>
      <c r="G5593" s="103">
        <v>6</v>
      </c>
      <c r="H5593" t="s">
        <v>1078</v>
      </c>
      <c r="I5593" s="103"/>
    </row>
    <row r="5594" spans="1:9" x14ac:dyDescent="0.35">
      <c r="A5594" t="s">
        <v>6754</v>
      </c>
      <c r="B5594" t="s">
        <v>51</v>
      </c>
      <c r="C5594" t="s">
        <v>36</v>
      </c>
      <c r="D5594" t="s">
        <v>5071</v>
      </c>
      <c r="E5594" s="103">
        <v>4.293387611472603E-2</v>
      </c>
      <c r="F5594" s="103">
        <v>679225</v>
      </c>
      <c r="G5594" s="103">
        <v>6</v>
      </c>
      <c r="H5594" t="s">
        <v>1078</v>
      </c>
      <c r="I5594" s="103"/>
    </row>
    <row r="5595" spans="1:9" x14ac:dyDescent="0.35">
      <c r="A5595" t="s">
        <v>6755</v>
      </c>
      <c r="B5595" t="s">
        <v>51</v>
      </c>
      <c r="C5595" t="s">
        <v>36</v>
      </c>
      <c r="D5595" t="s">
        <v>5072</v>
      </c>
      <c r="E5595" s="103">
        <v>4.2953426215311341E-2</v>
      </c>
      <c r="F5595" s="103">
        <v>679225</v>
      </c>
      <c r="G5595" s="103">
        <v>6</v>
      </c>
      <c r="H5595" t="s">
        <v>1078</v>
      </c>
      <c r="I5595" s="103"/>
    </row>
    <row r="5596" spans="1:9" x14ac:dyDescent="0.35">
      <c r="A5596" t="s">
        <v>1437</v>
      </c>
      <c r="B5596" t="s">
        <v>51</v>
      </c>
      <c r="C5596" t="s">
        <v>36</v>
      </c>
      <c r="D5596" t="s">
        <v>42</v>
      </c>
      <c r="E5596" s="103">
        <v>4.2422698507366345E-2</v>
      </c>
      <c r="F5596" s="103">
        <v>679225</v>
      </c>
      <c r="G5596" s="103">
        <v>6</v>
      </c>
      <c r="H5596" t="s">
        <v>1078</v>
      </c>
      <c r="I5596" s="103"/>
    </row>
    <row r="5597" spans="1:9" x14ac:dyDescent="0.35">
      <c r="A5597" t="s">
        <v>2393</v>
      </c>
      <c r="B5597" t="s">
        <v>51</v>
      </c>
      <c r="C5597" t="s">
        <v>36</v>
      </c>
      <c r="D5597" t="s">
        <v>1767</v>
      </c>
      <c r="E5597" s="103">
        <v>4.2152777863306436E-2</v>
      </c>
      <c r="F5597" s="103">
        <v>679225</v>
      </c>
      <c r="G5597" s="103">
        <v>6</v>
      </c>
      <c r="H5597" t="s">
        <v>1078</v>
      </c>
      <c r="I5597" s="103"/>
    </row>
    <row r="5598" spans="1:9" x14ac:dyDescent="0.35">
      <c r="A5598" t="s">
        <v>2394</v>
      </c>
      <c r="B5598" t="s">
        <v>51</v>
      </c>
      <c r="C5598" t="s">
        <v>36</v>
      </c>
      <c r="D5598" t="s">
        <v>1768</v>
      </c>
      <c r="E5598" s="103">
        <v>2.5874116292270495E-2</v>
      </c>
      <c r="F5598" s="103">
        <v>679225</v>
      </c>
      <c r="G5598" s="103">
        <v>6</v>
      </c>
      <c r="H5598" t="s">
        <v>1078</v>
      </c>
      <c r="I5598" s="103"/>
    </row>
    <row r="5599" spans="1:9" x14ac:dyDescent="0.35">
      <c r="A5599" t="s">
        <v>1438</v>
      </c>
      <c r="B5599" t="s">
        <v>51</v>
      </c>
      <c r="C5599" t="s">
        <v>36</v>
      </c>
      <c r="D5599" t="s">
        <v>340</v>
      </c>
      <c r="E5599" s="103">
        <v>3.9979900711703799E-2</v>
      </c>
      <c r="F5599" s="103">
        <v>679225</v>
      </c>
      <c r="G5599" s="103">
        <v>6</v>
      </c>
      <c r="H5599" t="s">
        <v>1078</v>
      </c>
      <c r="I5599" s="103"/>
    </row>
    <row r="5600" spans="1:9" x14ac:dyDescent="0.35">
      <c r="A5600" t="s">
        <v>1439</v>
      </c>
      <c r="B5600" t="s">
        <v>51</v>
      </c>
      <c r="C5600" t="s">
        <v>36</v>
      </c>
      <c r="D5600" t="s">
        <v>777</v>
      </c>
      <c r="E5600" s="103">
        <v>8.2941836353370324E-2</v>
      </c>
      <c r="F5600" s="103">
        <v>679225</v>
      </c>
      <c r="G5600" s="103">
        <v>6</v>
      </c>
      <c r="H5600" t="s">
        <v>1078</v>
      </c>
      <c r="I5600" s="103"/>
    </row>
    <row r="5601" spans="1:9" x14ac:dyDescent="0.35">
      <c r="A5601" t="s">
        <v>1440</v>
      </c>
      <c r="B5601" t="s">
        <v>51</v>
      </c>
      <c r="C5601" t="s">
        <v>36</v>
      </c>
      <c r="D5601" t="s">
        <v>776</v>
      </c>
      <c r="E5601" s="103">
        <v>0.18351585327034231</v>
      </c>
      <c r="F5601" s="103">
        <v>679225</v>
      </c>
      <c r="G5601" s="103">
        <v>6</v>
      </c>
      <c r="H5601" t="s">
        <v>1078</v>
      </c>
      <c r="I5601" s="103"/>
    </row>
    <row r="5602" spans="1:9" x14ac:dyDescent="0.35">
      <c r="A5602" t="s">
        <v>228</v>
      </c>
      <c r="B5602" t="s">
        <v>47</v>
      </c>
      <c r="C5602" t="s">
        <v>35</v>
      </c>
      <c r="D5602" t="s">
        <v>54</v>
      </c>
      <c r="E5602" s="103">
        <v>0</v>
      </c>
      <c r="F5602" s="103">
        <v>678218</v>
      </c>
      <c r="G5602" s="103">
        <v>7</v>
      </c>
      <c r="H5602" t="s">
        <v>54</v>
      </c>
      <c r="I5602" s="103"/>
    </row>
    <row r="5603" spans="1:9" x14ac:dyDescent="0.35">
      <c r="A5603" t="s">
        <v>229</v>
      </c>
      <c r="B5603" t="s">
        <v>48</v>
      </c>
      <c r="C5603" t="s">
        <v>35</v>
      </c>
      <c r="D5603" t="s">
        <v>54</v>
      </c>
      <c r="E5603" s="103">
        <v>0</v>
      </c>
      <c r="F5603" s="103">
        <v>678218</v>
      </c>
      <c r="G5603" s="103">
        <v>7</v>
      </c>
      <c r="H5603" t="s">
        <v>54</v>
      </c>
      <c r="I5603" s="103"/>
    </row>
    <row r="5604" spans="1:9" x14ac:dyDescent="0.35">
      <c r="A5604" t="s">
        <v>230</v>
      </c>
      <c r="B5604" t="s">
        <v>49</v>
      </c>
      <c r="C5604" t="s">
        <v>35</v>
      </c>
      <c r="D5604" t="s">
        <v>54</v>
      </c>
      <c r="E5604" s="103">
        <v>0</v>
      </c>
      <c r="F5604" s="103">
        <v>678218</v>
      </c>
      <c r="G5604" s="103">
        <v>7</v>
      </c>
      <c r="H5604" t="s">
        <v>54</v>
      </c>
      <c r="I5604" s="103"/>
    </row>
    <row r="5605" spans="1:9" x14ac:dyDescent="0.35">
      <c r="A5605" t="s">
        <v>231</v>
      </c>
      <c r="B5605" t="s">
        <v>50</v>
      </c>
      <c r="C5605" t="s">
        <v>35</v>
      </c>
      <c r="D5605" t="s">
        <v>54</v>
      </c>
      <c r="E5605" s="103">
        <v>0</v>
      </c>
      <c r="F5605" s="103">
        <v>678218</v>
      </c>
      <c r="G5605" s="103">
        <v>7</v>
      </c>
      <c r="H5605" t="s">
        <v>54</v>
      </c>
      <c r="I5605" s="103"/>
    </row>
    <row r="5606" spans="1:9" x14ac:dyDescent="0.35">
      <c r="A5606" t="s">
        <v>242</v>
      </c>
      <c r="B5606" t="s">
        <v>47</v>
      </c>
      <c r="C5606" t="s">
        <v>37</v>
      </c>
      <c r="D5606" t="s">
        <v>54</v>
      </c>
      <c r="E5606" s="103">
        <v>156419</v>
      </c>
      <c r="F5606" s="103">
        <v>678218</v>
      </c>
      <c r="G5606" s="103">
        <v>7</v>
      </c>
      <c r="H5606" t="s">
        <v>54</v>
      </c>
      <c r="I5606" s="103"/>
    </row>
    <row r="5607" spans="1:9" x14ac:dyDescent="0.35">
      <c r="A5607" t="s">
        <v>243</v>
      </c>
      <c r="B5607" t="s">
        <v>48</v>
      </c>
      <c r="C5607" t="s">
        <v>37</v>
      </c>
      <c r="D5607" t="s">
        <v>54</v>
      </c>
      <c r="E5607" s="103">
        <v>34823073707.736328</v>
      </c>
      <c r="F5607" s="103">
        <v>678218</v>
      </c>
      <c r="G5607" s="103">
        <v>7</v>
      </c>
      <c r="H5607" t="s">
        <v>54</v>
      </c>
      <c r="I5607" s="103"/>
    </row>
    <row r="5608" spans="1:9" x14ac:dyDescent="0.35">
      <c r="A5608" t="s">
        <v>244</v>
      </c>
      <c r="B5608" t="s">
        <v>49</v>
      </c>
      <c r="C5608" t="s">
        <v>37</v>
      </c>
      <c r="D5608" t="s">
        <v>54</v>
      </c>
      <c r="E5608" s="103">
        <v>0.23063233355646709</v>
      </c>
      <c r="F5608" s="103">
        <v>678218</v>
      </c>
      <c r="G5608" s="103">
        <v>7</v>
      </c>
      <c r="H5608" t="s">
        <v>54</v>
      </c>
      <c r="I5608" s="103"/>
    </row>
    <row r="5609" spans="1:9" x14ac:dyDescent="0.35">
      <c r="A5609" t="s">
        <v>245</v>
      </c>
      <c r="B5609" t="s">
        <v>50</v>
      </c>
      <c r="C5609" t="s">
        <v>37</v>
      </c>
      <c r="D5609" t="s">
        <v>54</v>
      </c>
      <c r="E5609" s="103">
        <v>51344.956500323387</v>
      </c>
      <c r="F5609" s="103">
        <v>678218</v>
      </c>
      <c r="G5609" s="103">
        <v>7</v>
      </c>
      <c r="H5609" t="s">
        <v>54</v>
      </c>
      <c r="I5609" s="103"/>
    </row>
    <row r="5610" spans="1:9" x14ac:dyDescent="0.35">
      <c r="A5610" t="s">
        <v>1441</v>
      </c>
      <c r="B5610" t="s">
        <v>51</v>
      </c>
      <c r="C5610" t="s">
        <v>37</v>
      </c>
      <c r="D5610" t="s">
        <v>40</v>
      </c>
      <c r="E5610" s="103">
        <v>0.18458651218878902</v>
      </c>
      <c r="F5610" s="103">
        <v>678218</v>
      </c>
      <c r="G5610" s="103">
        <v>7</v>
      </c>
      <c r="H5610" t="s">
        <v>1078</v>
      </c>
      <c r="I5610" s="103"/>
    </row>
    <row r="5611" spans="1:9" x14ac:dyDescent="0.35">
      <c r="A5611" t="s">
        <v>6873</v>
      </c>
      <c r="B5611" t="s">
        <v>51</v>
      </c>
      <c r="C5611" t="s">
        <v>37</v>
      </c>
      <c r="D5611" t="s">
        <v>5070</v>
      </c>
      <c r="E5611" s="103">
        <v>0.18694615100988887</v>
      </c>
      <c r="F5611" s="103">
        <v>678218</v>
      </c>
      <c r="G5611" s="103">
        <v>7</v>
      </c>
      <c r="H5611" t="s">
        <v>1078</v>
      </c>
      <c r="I5611" s="103"/>
    </row>
    <row r="5612" spans="1:9" x14ac:dyDescent="0.35">
      <c r="A5612" t="s">
        <v>6874</v>
      </c>
      <c r="B5612" t="s">
        <v>51</v>
      </c>
      <c r="C5612" t="s">
        <v>37</v>
      </c>
      <c r="D5612" t="s">
        <v>5071</v>
      </c>
      <c r="E5612" s="103">
        <v>0.18458651218878902</v>
      </c>
      <c r="F5612" s="103">
        <v>678218</v>
      </c>
      <c r="G5612" s="103">
        <v>7</v>
      </c>
      <c r="H5612" t="s">
        <v>1078</v>
      </c>
      <c r="I5612" s="103"/>
    </row>
    <row r="5613" spans="1:9" x14ac:dyDescent="0.35">
      <c r="A5613" t="s">
        <v>6875</v>
      </c>
      <c r="B5613" t="s">
        <v>51</v>
      </c>
      <c r="C5613" t="s">
        <v>37</v>
      </c>
      <c r="D5613" t="s">
        <v>5072</v>
      </c>
      <c r="E5613" s="103">
        <v>0.18648443645845839</v>
      </c>
      <c r="F5613" s="103">
        <v>678218</v>
      </c>
      <c r="G5613" s="103">
        <v>7</v>
      </c>
      <c r="H5613" t="s">
        <v>1078</v>
      </c>
      <c r="I5613" s="103"/>
    </row>
    <row r="5614" spans="1:9" x14ac:dyDescent="0.35">
      <c r="A5614" t="s">
        <v>1442</v>
      </c>
      <c r="B5614" t="s">
        <v>51</v>
      </c>
      <c r="C5614" t="s">
        <v>37</v>
      </c>
      <c r="D5614" t="s">
        <v>42</v>
      </c>
      <c r="E5614" s="103">
        <v>0.18624492739434595</v>
      </c>
      <c r="F5614" s="103">
        <v>678218</v>
      </c>
      <c r="G5614" s="103">
        <v>7</v>
      </c>
      <c r="H5614" t="s">
        <v>1078</v>
      </c>
      <c r="I5614" s="103"/>
    </row>
    <row r="5615" spans="1:9" x14ac:dyDescent="0.35">
      <c r="A5615" t="s">
        <v>2395</v>
      </c>
      <c r="B5615" t="s">
        <v>51</v>
      </c>
      <c r="C5615" t="s">
        <v>37</v>
      </c>
      <c r="D5615" t="s">
        <v>1767</v>
      </c>
      <c r="E5615" s="103">
        <v>0.18578565446233183</v>
      </c>
      <c r="F5615" s="103">
        <v>678218</v>
      </c>
      <c r="G5615" s="103">
        <v>7</v>
      </c>
      <c r="H5615" t="s">
        <v>1078</v>
      </c>
      <c r="I5615" s="103"/>
    </row>
    <row r="5616" spans="1:9" x14ac:dyDescent="0.35">
      <c r="A5616" t="s">
        <v>2396</v>
      </c>
      <c r="B5616" t="s">
        <v>51</v>
      </c>
      <c r="C5616" t="s">
        <v>37</v>
      </c>
      <c r="D5616" t="s">
        <v>1768</v>
      </c>
      <c r="E5616" s="103">
        <v>0.13177366422265932</v>
      </c>
      <c r="F5616" s="103">
        <v>678218</v>
      </c>
      <c r="G5616" s="103">
        <v>7</v>
      </c>
      <c r="H5616" t="s">
        <v>1078</v>
      </c>
      <c r="I5616" s="103"/>
    </row>
    <row r="5617" spans="1:9" x14ac:dyDescent="0.35">
      <c r="A5617" t="s">
        <v>1443</v>
      </c>
      <c r="B5617" t="s">
        <v>51</v>
      </c>
      <c r="C5617" t="s">
        <v>37</v>
      </c>
      <c r="D5617" t="s">
        <v>340</v>
      </c>
      <c r="E5617" s="103">
        <v>0.17677880636036658</v>
      </c>
      <c r="F5617" s="103">
        <v>678218</v>
      </c>
      <c r="G5617" s="103">
        <v>7</v>
      </c>
      <c r="H5617" t="s">
        <v>1078</v>
      </c>
      <c r="I5617" s="103"/>
    </row>
    <row r="5618" spans="1:9" x14ac:dyDescent="0.35">
      <c r="A5618" t="s">
        <v>1444</v>
      </c>
      <c r="B5618" t="s">
        <v>51</v>
      </c>
      <c r="C5618" t="s">
        <v>37</v>
      </c>
      <c r="D5618" t="s">
        <v>777</v>
      </c>
      <c r="E5618" s="103">
        <v>0.39681130432795697</v>
      </c>
      <c r="F5618" s="103">
        <v>678218</v>
      </c>
      <c r="G5618" s="103">
        <v>7</v>
      </c>
      <c r="H5618" t="s">
        <v>1078</v>
      </c>
      <c r="I5618" s="103"/>
    </row>
    <row r="5619" spans="1:9" x14ac:dyDescent="0.35">
      <c r="A5619" t="s">
        <v>1445</v>
      </c>
      <c r="B5619" t="s">
        <v>51</v>
      </c>
      <c r="C5619" t="s">
        <v>37</v>
      </c>
      <c r="D5619" t="s">
        <v>776</v>
      </c>
      <c r="E5619" s="103">
        <v>0.97409387082301424</v>
      </c>
      <c r="F5619" s="103">
        <v>678218</v>
      </c>
      <c r="G5619" s="103">
        <v>7</v>
      </c>
      <c r="H5619" t="s">
        <v>1078</v>
      </c>
      <c r="I5619" s="103"/>
    </row>
    <row r="5620" spans="1:9" x14ac:dyDescent="0.35">
      <c r="A5620" t="s">
        <v>246</v>
      </c>
      <c r="B5620" t="s">
        <v>47</v>
      </c>
      <c r="C5620" t="s">
        <v>38</v>
      </c>
      <c r="D5620" t="s">
        <v>54</v>
      </c>
      <c r="E5620" s="103">
        <v>23549</v>
      </c>
      <c r="F5620" s="103">
        <v>678218</v>
      </c>
      <c r="G5620" s="103">
        <v>7</v>
      </c>
      <c r="H5620" t="s">
        <v>54</v>
      </c>
      <c r="I5620" s="103"/>
    </row>
    <row r="5621" spans="1:9" x14ac:dyDescent="0.35">
      <c r="A5621" t="s">
        <v>247</v>
      </c>
      <c r="B5621" t="s">
        <v>48</v>
      </c>
      <c r="C5621" t="s">
        <v>38</v>
      </c>
      <c r="D5621" t="s">
        <v>54</v>
      </c>
      <c r="E5621" s="103">
        <v>3032693093.4070001</v>
      </c>
      <c r="F5621" s="103">
        <v>678218</v>
      </c>
      <c r="G5621" s="103">
        <v>7</v>
      </c>
      <c r="H5621" t="s">
        <v>54</v>
      </c>
      <c r="I5621" s="103"/>
    </row>
    <row r="5622" spans="1:9" x14ac:dyDescent="0.35">
      <c r="A5622" t="s">
        <v>248</v>
      </c>
      <c r="B5622" t="s">
        <v>49</v>
      </c>
      <c r="C5622" t="s">
        <v>38</v>
      </c>
      <c r="D5622" t="s">
        <v>54</v>
      </c>
      <c r="E5622" s="103">
        <v>3.4721874087682722E-2</v>
      </c>
      <c r="F5622" s="103">
        <v>678218</v>
      </c>
      <c r="G5622" s="103">
        <v>7</v>
      </c>
      <c r="H5622" t="s">
        <v>54</v>
      </c>
      <c r="I5622" s="103"/>
    </row>
    <row r="5623" spans="1:9" x14ac:dyDescent="0.35">
      <c r="A5623" t="s">
        <v>249</v>
      </c>
      <c r="B5623" t="s">
        <v>50</v>
      </c>
      <c r="C5623" t="s">
        <v>38</v>
      </c>
      <c r="D5623" t="s">
        <v>54</v>
      </c>
      <c r="E5623" s="103">
        <v>4471.5609043213244</v>
      </c>
      <c r="F5623" s="103">
        <v>678218</v>
      </c>
      <c r="G5623" s="103">
        <v>7</v>
      </c>
      <c r="H5623" t="s">
        <v>54</v>
      </c>
      <c r="I5623" s="103"/>
    </row>
    <row r="5624" spans="1:9" x14ac:dyDescent="0.35">
      <c r="A5624" t="s">
        <v>1446</v>
      </c>
      <c r="B5624" t="s">
        <v>51</v>
      </c>
      <c r="C5624" t="s">
        <v>38</v>
      </c>
      <c r="D5624" t="s">
        <v>40</v>
      </c>
      <c r="E5624" s="103">
        <v>0.10879737123848403</v>
      </c>
      <c r="F5624" s="103">
        <v>678218</v>
      </c>
      <c r="G5624" s="103">
        <v>7</v>
      </c>
      <c r="H5624" t="s">
        <v>1078</v>
      </c>
      <c r="I5624" s="103"/>
    </row>
    <row r="5625" spans="1:9" x14ac:dyDescent="0.35">
      <c r="A5625" t="s">
        <v>6876</v>
      </c>
      <c r="B5625" t="s">
        <v>51</v>
      </c>
      <c r="C5625" t="s">
        <v>38</v>
      </c>
      <c r="D5625" t="s">
        <v>5070</v>
      </c>
      <c r="E5625" s="103">
        <v>0.11957048653195068</v>
      </c>
      <c r="F5625" s="103">
        <v>678218</v>
      </c>
      <c r="G5625" s="103">
        <v>7</v>
      </c>
      <c r="H5625" t="s">
        <v>1078</v>
      </c>
      <c r="I5625" s="103"/>
    </row>
    <row r="5626" spans="1:9" x14ac:dyDescent="0.35">
      <c r="A5626" t="s">
        <v>6877</v>
      </c>
      <c r="B5626" t="s">
        <v>51</v>
      </c>
      <c r="C5626" t="s">
        <v>38</v>
      </c>
      <c r="D5626" t="s">
        <v>5071</v>
      </c>
      <c r="E5626" s="103">
        <v>0.10879737123848403</v>
      </c>
      <c r="F5626" s="103">
        <v>678218</v>
      </c>
      <c r="G5626" s="103">
        <v>7</v>
      </c>
      <c r="H5626" t="s">
        <v>1078</v>
      </c>
      <c r="I5626" s="103"/>
    </row>
    <row r="5627" spans="1:9" x14ac:dyDescent="0.35">
      <c r="A5627" t="s">
        <v>6878</v>
      </c>
      <c r="B5627" t="s">
        <v>51</v>
      </c>
      <c r="C5627" t="s">
        <v>38</v>
      </c>
      <c r="D5627" t="s">
        <v>5072</v>
      </c>
      <c r="E5627" s="103">
        <v>0.11310537009927739</v>
      </c>
      <c r="F5627" s="103">
        <v>678218</v>
      </c>
      <c r="G5627" s="103">
        <v>7</v>
      </c>
      <c r="H5627" t="s">
        <v>1078</v>
      </c>
      <c r="I5627" s="103"/>
    </row>
    <row r="5628" spans="1:9" x14ac:dyDescent="0.35">
      <c r="A5628" t="s">
        <v>1447</v>
      </c>
      <c r="B5628" t="s">
        <v>51</v>
      </c>
      <c r="C5628" t="s">
        <v>38</v>
      </c>
      <c r="D5628" t="s">
        <v>42</v>
      </c>
      <c r="E5628" s="103">
        <v>0.11934334950191915</v>
      </c>
      <c r="F5628" s="103">
        <v>678218</v>
      </c>
      <c r="G5628" s="103">
        <v>7</v>
      </c>
      <c r="H5628" t="s">
        <v>1078</v>
      </c>
      <c r="I5628" s="103"/>
    </row>
    <row r="5629" spans="1:9" x14ac:dyDescent="0.35">
      <c r="A5629" t="s">
        <v>2397</v>
      </c>
      <c r="B5629" t="s">
        <v>51</v>
      </c>
      <c r="C5629" t="s">
        <v>38</v>
      </c>
      <c r="D5629" t="s">
        <v>1767</v>
      </c>
      <c r="E5629" s="103">
        <v>0.11926934445886291</v>
      </c>
      <c r="F5629" s="103">
        <v>678218</v>
      </c>
      <c r="G5629" s="103">
        <v>7</v>
      </c>
      <c r="H5629" t="s">
        <v>1078</v>
      </c>
      <c r="I5629" s="103"/>
    </row>
    <row r="5630" spans="1:9" x14ac:dyDescent="0.35">
      <c r="A5630" t="s">
        <v>2398</v>
      </c>
      <c r="B5630" t="s">
        <v>51</v>
      </c>
      <c r="C5630" t="s">
        <v>38</v>
      </c>
      <c r="D5630" t="s">
        <v>1768</v>
      </c>
      <c r="E5630" s="103">
        <v>8.7936418517046963E-2</v>
      </c>
      <c r="F5630" s="103">
        <v>678218</v>
      </c>
      <c r="G5630" s="103">
        <v>7</v>
      </c>
      <c r="H5630" t="s">
        <v>1078</v>
      </c>
      <c r="I5630" s="103"/>
    </row>
    <row r="5631" spans="1:9" x14ac:dyDescent="0.35">
      <c r="A5631" t="s">
        <v>1448</v>
      </c>
      <c r="B5631" t="s">
        <v>51</v>
      </c>
      <c r="C5631" t="s">
        <v>38</v>
      </c>
      <c r="D5631" t="s">
        <v>340</v>
      </c>
      <c r="E5631" s="103">
        <v>9.7589455592311566E-2</v>
      </c>
      <c r="F5631" s="103">
        <v>678218</v>
      </c>
      <c r="G5631" s="103">
        <v>7</v>
      </c>
      <c r="H5631" t="s">
        <v>1078</v>
      </c>
      <c r="I5631" s="103"/>
    </row>
    <row r="5632" spans="1:9" x14ac:dyDescent="0.35">
      <c r="A5632" t="s">
        <v>1449</v>
      </c>
      <c r="B5632" t="s">
        <v>51</v>
      </c>
      <c r="C5632" t="s">
        <v>38</v>
      </c>
      <c r="D5632" t="s">
        <v>777</v>
      </c>
      <c r="E5632" s="103">
        <v>0.25631636624490578</v>
      </c>
      <c r="F5632" s="103">
        <v>678218</v>
      </c>
      <c r="G5632" s="103">
        <v>7</v>
      </c>
      <c r="H5632" t="s">
        <v>1078</v>
      </c>
      <c r="I5632" s="103"/>
    </row>
    <row r="5633" spans="1:9" x14ac:dyDescent="0.35">
      <c r="A5633" t="s">
        <v>1450</v>
      </c>
      <c r="B5633" t="s">
        <v>51</v>
      </c>
      <c r="C5633" t="s">
        <v>38</v>
      </c>
      <c r="D5633" t="s">
        <v>776</v>
      </c>
      <c r="E5633" s="103">
        <v>0.5800729966025181</v>
      </c>
      <c r="F5633" s="103">
        <v>678218</v>
      </c>
      <c r="G5633" s="103">
        <v>7</v>
      </c>
      <c r="H5633" t="s">
        <v>1078</v>
      </c>
      <c r="I5633" s="103"/>
    </row>
    <row r="5634" spans="1:9" x14ac:dyDescent="0.35">
      <c r="A5634" t="s">
        <v>250</v>
      </c>
      <c r="B5634" t="s">
        <v>47</v>
      </c>
      <c r="C5634" t="s">
        <v>39</v>
      </c>
      <c r="D5634" t="s">
        <v>54</v>
      </c>
      <c r="E5634" s="103">
        <v>0</v>
      </c>
      <c r="F5634" s="103">
        <v>678218</v>
      </c>
      <c r="G5634" s="103">
        <v>7</v>
      </c>
      <c r="H5634" t="s">
        <v>54</v>
      </c>
      <c r="I5634" s="103"/>
    </row>
    <row r="5635" spans="1:9" x14ac:dyDescent="0.35">
      <c r="A5635" t="s">
        <v>251</v>
      </c>
      <c r="B5635" t="s">
        <v>48</v>
      </c>
      <c r="C5635" t="s">
        <v>39</v>
      </c>
      <c r="D5635" t="s">
        <v>54</v>
      </c>
      <c r="E5635" s="103">
        <v>0</v>
      </c>
      <c r="F5635" s="103">
        <v>678218</v>
      </c>
      <c r="G5635" s="103">
        <v>7</v>
      </c>
      <c r="H5635" t="s">
        <v>54</v>
      </c>
      <c r="I5635" s="103"/>
    </row>
    <row r="5636" spans="1:9" x14ac:dyDescent="0.35">
      <c r="A5636" t="s">
        <v>252</v>
      </c>
      <c r="B5636" t="s">
        <v>49</v>
      </c>
      <c r="C5636" t="s">
        <v>39</v>
      </c>
      <c r="D5636" t="s">
        <v>54</v>
      </c>
      <c r="E5636" s="103">
        <v>0</v>
      </c>
      <c r="F5636" s="103">
        <v>678218</v>
      </c>
      <c r="G5636" s="103">
        <v>7</v>
      </c>
      <c r="H5636" t="s">
        <v>54</v>
      </c>
      <c r="I5636" s="103"/>
    </row>
    <row r="5637" spans="1:9" x14ac:dyDescent="0.35">
      <c r="A5637" t="s">
        <v>253</v>
      </c>
      <c r="B5637" t="s">
        <v>50</v>
      </c>
      <c r="C5637" t="s">
        <v>39</v>
      </c>
      <c r="D5637" t="s">
        <v>54</v>
      </c>
      <c r="E5637" s="103">
        <v>0</v>
      </c>
      <c r="F5637" s="103">
        <v>678218</v>
      </c>
      <c r="G5637" s="103">
        <v>7</v>
      </c>
      <c r="H5637" t="s">
        <v>54</v>
      </c>
      <c r="I5637" s="103"/>
    </row>
    <row r="5638" spans="1:9" x14ac:dyDescent="0.35">
      <c r="A5638" t="s">
        <v>2996</v>
      </c>
      <c r="B5638" t="s">
        <v>47</v>
      </c>
      <c r="C5638" t="s">
        <v>2588</v>
      </c>
      <c r="D5638" t="s">
        <v>54</v>
      </c>
      <c r="E5638" s="103">
        <v>62339</v>
      </c>
      <c r="F5638" s="103">
        <v>678218</v>
      </c>
      <c r="G5638" s="103">
        <v>7</v>
      </c>
      <c r="H5638" t="s">
        <v>54</v>
      </c>
      <c r="I5638" s="103"/>
    </row>
    <row r="5639" spans="1:9" x14ac:dyDescent="0.35">
      <c r="A5639" t="s">
        <v>2997</v>
      </c>
      <c r="B5639" t="s">
        <v>48</v>
      </c>
      <c r="C5639" t="s">
        <v>2588</v>
      </c>
      <c r="D5639" t="s">
        <v>54</v>
      </c>
      <c r="E5639" s="103">
        <v>295031473.18359375</v>
      </c>
      <c r="F5639" s="103">
        <v>678218</v>
      </c>
      <c r="G5639" s="103">
        <v>7</v>
      </c>
      <c r="H5639" t="s">
        <v>54</v>
      </c>
      <c r="I5639" s="103"/>
    </row>
    <row r="5640" spans="1:9" x14ac:dyDescent="0.35">
      <c r="A5640" t="s">
        <v>2998</v>
      </c>
      <c r="B5640" t="s">
        <v>49</v>
      </c>
      <c r="C5640" t="s">
        <v>2588</v>
      </c>
      <c r="D5640" t="s">
        <v>54</v>
      </c>
      <c r="E5640" s="103">
        <v>9.1915873657142683E-2</v>
      </c>
      <c r="F5640" s="103">
        <v>678218</v>
      </c>
      <c r="G5640" s="103">
        <v>7</v>
      </c>
      <c r="H5640" t="s">
        <v>54</v>
      </c>
      <c r="I5640" s="103"/>
    </row>
    <row r="5641" spans="1:9" x14ac:dyDescent="0.35">
      <c r="A5641" t="s">
        <v>2999</v>
      </c>
      <c r="B5641" t="s">
        <v>50</v>
      </c>
      <c r="C5641" t="s">
        <v>2588</v>
      </c>
      <c r="D5641" t="s">
        <v>54</v>
      </c>
      <c r="E5641" s="103">
        <v>435.00979505644756</v>
      </c>
      <c r="F5641" s="103">
        <v>678218</v>
      </c>
      <c r="G5641" s="103">
        <v>7</v>
      </c>
      <c r="H5641" t="s">
        <v>54</v>
      </c>
      <c r="I5641" s="103"/>
    </row>
    <row r="5642" spans="1:9" x14ac:dyDescent="0.35">
      <c r="A5642" t="s">
        <v>3000</v>
      </c>
      <c r="B5642" t="s">
        <v>51</v>
      </c>
      <c r="C5642" t="s">
        <v>2588</v>
      </c>
      <c r="D5642" t="s">
        <v>40</v>
      </c>
      <c r="E5642" s="103">
        <v>3.9313457420449361E-3</v>
      </c>
      <c r="F5642" s="103">
        <v>678218</v>
      </c>
      <c r="G5642" s="103">
        <v>7</v>
      </c>
      <c r="H5642" t="s">
        <v>1078</v>
      </c>
      <c r="I5642" s="103"/>
    </row>
    <row r="5643" spans="1:9" x14ac:dyDescent="0.35">
      <c r="A5643" t="s">
        <v>6879</v>
      </c>
      <c r="B5643" t="s">
        <v>51</v>
      </c>
      <c r="C5643" t="s">
        <v>2588</v>
      </c>
      <c r="D5643" t="s">
        <v>5070</v>
      </c>
      <c r="E5643" s="103">
        <v>4.1296070898779588E-3</v>
      </c>
      <c r="F5643" s="103">
        <v>678218</v>
      </c>
      <c r="G5643" s="103">
        <v>7</v>
      </c>
      <c r="H5643" t="s">
        <v>1078</v>
      </c>
      <c r="I5643" s="103"/>
    </row>
    <row r="5644" spans="1:9" x14ac:dyDescent="0.35">
      <c r="A5644" t="s">
        <v>6880</v>
      </c>
      <c r="B5644" t="s">
        <v>51</v>
      </c>
      <c r="C5644" t="s">
        <v>2588</v>
      </c>
      <c r="D5644" t="s">
        <v>5071</v>
      </c>
      <c r="E5644" s="103">
        <v>3.9313457420449361E-3</v>
      </c>
      <c r="F5644" s="103">
        <v>678218</v>
      </c>
      <c r="G5644" s="103">
        <v>7</v>
      </c>
      <c r="H5644" t="s">
        <v>1078</v>
      </c>
      <c r="I5644" s="103"/>
    </row>
    <row r="5645" spans="1:9" x14ac:dyDescent="0.35">
      <c r="A5645" t="s">
        <v>6881</v>
      </c>
      <c r="B5645" t="s">
        <v>51</v>
      </c>
      <c r="C5645" t="s">
        <v>2588</v>
      </c>
      <c r="D5645" t="s">
        <v>5072</v>
      </c>
      <c r="E5645" s="103">
        <v>4.1274972183771175E-3</v>
      </c>
      <c r="F5645" s="103">
        <v>678218</v>
      </c>
      <c r="G5645" s="103">
        <v>7</v>
      </c>
      <c r="H5645" t="s">
        <v>1078</v>
      </c>
      <c r="I5645" s="103"/>
    </row>
    <row r="5646" spans="1:9" x14ac:dyDescent="0.35">
      <c r="A5646" t="s">
        <v>3001</v>
      </c>
      <c r="B5646" t="s">
        <v>51</v>
      </c>
      <c r="C5646" t="s">
        <v>2588</v>
      </c>
      <c r="D5646" t="s">
        <v>42</v>
      </c>
      <c r="E5646" s="103">
        <v>4.1027426603366165E-3</v>
      </c>
      <c r="F5646" s="103">
        <v>678218</v>
      </c>
      <c r="G5646" s="103">
        <v>7</v>
      </c>
      <c r="H5646" t="s">
        <v>1078</v>
      </c>
      <c r="I5646" s="103"/>
    </row>
    <row r="5647" spans="1:9" x14ac:dyDescent="0.35">
      <c r="A5647" t="s">
        <v>3002</v>
      </c>
      <c r="B5647" t="s">
        <v>51</v>
      </c>
      <c r="C5647" t="s">
        <v>2588</v>
      </c>
      <c r="D5647" t="s">
        <v>1767</v>
      </c>
      <c r="E5647" s="103">
        <v>4.0739702304943533E-3</v>
      </c>
      <c r="F5647" s="103">
        <v>678218</v>
      </c>
      <c r="G5647" s="103">
        <v>7</v>
      </c>
      <c r="H5647" t="s">
        <v>1078</v>
      </c>
      <c r="I5647" s="103"/>
    </row>
    <row r="5648" spans="1:9" x14ac:dyDescent="0.35">
      <c r="A5648" t="s">
        <v>3003</v>
      </c>
      <c r="B5648" t="s">
        <v>51</v>
      </c>
      <c r="C5648" t="s">
        <v>2588</v>
      </c>
      <c r="D5648" t="s">
        <v>1768</v>
      </c>
      <c r="E5648" s="103">
        <v>2.6159941831473302E-3</v>
      </c>
      <c r="F5648" s="103">
        <v>678218</v>
      </c>
      <c r="G5648" s="103">
        <v>7</v>
      </c>
      <c r="H5648" t="s">
        <v>1078</v>
      </c>
      <c r="I5648" s="103"/>
    </row>
    <row r="5649" spans="1:9" x14ac:dyDescent="0.35">
      <c r="A5649" t="s">
        <v>3004</v>
      </c>
      <c r="B5649" t="s">
        <v>51</v>
      </c>
      <c r="C5649" t="s">
        <v>2588</v>
      </c>
      <c r="D5649" t="s">
        <v>340</v>
      </c>
      <c r="E5649" s="103">
        <v>4.0261504818209825E-3</v>
      </c>
      <c r="F5649" s="103">
        <v>678218</v>
      </c>
      <c r="G5649" s="103">
        <v>7</v>
      </c>
      <c r="H5649" t="s">
        <v>1078</v>
      </c>
      <c r="I5649" s="103"/>
    </row>
    <row r="5650" spans="1:9" x14ac:dyDescent="0.35">
      <c r="A5650" t="s">
        <v>3005</v>
      </c>
      <c r="B5650" t="s">
        <v>51</v>
      </c>
      <c r="C5650" t="s">
        <v>2588</v>
      </c>
      <c r="D5650" t="s">
        <v>777</v>
      </c>
      <c r="E5650" s="103">
        <v>9.0040527776315514E-3</v>
      </c>
      <c r="F5650" s="103">
        <v>678218</v>
      </c>
      <c r="G5650" s="103">
        <v>7</v>
      </c>
      <c r="H5650" t="s">
        <v>1078</v>
      </c>
      <c r="I5650" s="103"/>
    </row>
    <row r="5651" spans="1:9" x14ac:dyDescent="0.35">
      <c r="A5651" t="s">
        <v>3006</v>
      </c>
      <c r="B5651" t="s">
        <v>51</v>
      </c>
      <c r="C5651" t="s">
        <v>2588</v>
      </c>
      <c r="D5651" t="s">
        <v>776</v>
      </c>
      <c r="E5651" s="103">
        <v>2.1059978249755123E-2</v>
      </c>
      <c r="F5651" s="103">
        <v>678218</v>
      </c>
      <c r="G5651" s="103">
        <v>7</v>
      </c>
      <c r="H5651" t="s">
        <v>1078</v>
      </c>
      <c r="I5651" s="103"/>
    </row>
    <row r="5652" spans="1:9" x14ac:dyDescent="0.35">
      <c r="A5652" t="s">
        <v>3007</v>
      </c>
      <c r="B5652" t="s">
        <v>47</v>
      </c>
      <c r="C5652" t="s">
        <v>2589</v>
      </c>
      <c r="D5652" t="s">
        <v>54</v>
      </c>
      <c r="E5652" s="103">
        <v>287598</v>
      </c>
      <c r="F5652" s="103">
        <v>678218</v>
      </c>
      <c r="G5652" s="103">
        <v>7</v>
      </c>
      <c r="H5652" t="s">
        <v>54</v>
      </c>
      <c r="I5652" s="103"/>
    </row>
    <row r="5653" spans="1:9" x14ac:dyDescent="0.35">
      <c r="A5653" t="s">
        <v>3008</v>
      </c>
      <c r="B5653" t="s">
        <v>48</v>
      </c>
      <c r="C5653" t="s">
        <v>2589</v>
      </c>
      <c r="D5653" t="s">
        <v>54</v>
      </c>
      <c r="E5653" s="103">
        <v>3394079400</v>
      </c>
      <c r="F5653" s="103">
        <v>678218</v>
      </c>
      <c r="G5653" s="103">
        <v>7</v>
      </c>
      <c r="H5653" t="s">
        <v>54</v>
      </c>
      <c r="I5653" s="103"/>
    </row>
    <row r="5654" spans="1:9" x14ac:dyDescent="0.35">
      <c r="A5654" t="s">
        <v>3009</v>
      </c>
      <c r="B5654" t="s">
        <v>49</v>
      </c>
      <c r="C5654" t="s">
        <v>2589</v>
      </c>
      <c r="D5654" t="s">
        <v>54</v>
      </c>
      <c r="E5654" s="103">
        <v>0.42404949441035183</v>
      </c>
      <c r="F5654" s="103">
        <v>678218</v>
      </c>
      <c r="G5654" s="103">
        <v>7</v>
      </c>
      <c r="H5654" t="s">
        <v>54</v>
      </c>
      <c r="I5654" s="103"/>
    </row>
    <row r="5655" spans="1:9" x14ac:dyDescent="0.35">
      <c r="A5655" t="s">
        <v>3010</v>
      </c>
      <c r="B5655" t="s">
        <v>50</v>
      </c>
      <c r="C5655" t="s">
        <v>2589</v>
      </c>
      <c r="D5655" t="s">
        <v>54</v>
      </c>
      <c r="E5655" s="103">
        <v>5004.4077273089188</v>
      </c>
      <c r="F5655" s="103">
        <v>678218</v>
      </c>
      <c r="G5655" s="103">
        <v>7</v>
      </c>
      <c r="H5655" t="s">
        <v>54</v>
      </c>
      <c r="I5655" s="103"/>
    </row>
    <row r="5656" spans="1:9" x14ac:dyDescent="0.35">
      <c r="A5656" t="s">
        <v>3011</v>
      </c>
      <c r="B5656" t="s">
        <v>51</v>
      </c>
      <c r="C5656" t="s">
        <v>2589</v>
      </c>
      <c r="D5656" t="s">
        <v>40</v>
      </c>
      <c r="E5656" s="103">
        <v>9.8988755088948669E-3</v>
      </c>
      <c r="F5656" s="103">
        <v>678218</v>
      </c>
      <c r="G5656" s="103">
        <v>7</v>
      </c>
      <c r="H5656" t="s">
        <v>1078</v>
      </c>
      <c r="I5656" s="103"/>
    </row>
    <row r="5657" spans="1:9" x14ac:dyDescent="0.35">
      <c r="A5657" t="s">
        <v>6882</v>
      </c>
      <c r="B5657" t="s">
        <v>51</v>
      </c>
      <c r="C5657" t="s">
        <v>2589</v>
      </c>
      <c r="D5657" t="s">
        <v>5070</v>
      </c>
      <c r="E5657" s="103">
        <v>1.0176639420061641E-2</v>
      </c>
      <c r="F5657" s="103">
        <v>678218</v>
      </c>
      <c r="G5657" s="103">
        <v>7</v>
      </c>
      <c r="H5657" t="s">
        <v>1078</v>
      </c>
      <c r="I5657" s="103"/>
    </row>
    <row r="5658" spans="1:9" x14ac:dyDescent="0.35">
      <c r="A5658" t="s">
        <v>6883</v>
      </c>
      <c r="B5658" t="s">
        <v>51</v>
      </c>
      <c r="C5658" t="s">
        <v>2589</v>
      </c>
      <c r="D5658" t="s">
        <v>5071</v>
      </c>
      <c r="E5658" s="103">
        <v>9.8988755088948669E-3</v>
      </c>
      <c r="F5658" s="103">
        <v>678218</v>
      </c>
      <c r="G5658" s="103">
        <v>7</v>
      </c>
      <c r="H5658" t="s">
        <v>1078</v>
      </c>
      <c r="I5658" s="103"/>
    </row>
    <row r="5659" spans="1:9" x14ac:dyDescent="0.35">
      <c r="A5659" t="s">
        <v>6884</v>
      </c>
      <c r="B5659" t="s">
        <v>51</v>
      </c>
      <c r="C5659" t="s">
        <v>2589</v>
      </c>
      <c r="D5659" t="s">
        <v>5072</v>
      </c>
      <c r="E5659" s="103">
        <v>1.0173510101481015E-2</v>
      </c>
      <c r="F5659" s="103">
        <v>678218</v>
      </c>
      <c r="G5659" s="103">
        <v>7</v>
      </c>
      <c r="H5659" t="s">
        <v>1078</v>
      </c>
      <c r="I5659" s="103"/>
    </row>
    <row r="5660" spans="1:9" x14ac:dyDescent="0.35">
      <c r="A5660" t="s">
        <v>3012</v>
      </c>
      <c r="B5660" t="s">
        <v>51</v>
      </c>
      <c r="C5660" t="s">
        <v>2589</v>
      </c>
      <c r="D5660" t="s">
        <v>42</v>
      </c>
      <c r="E5660" s="103">
        <v>1.0113046841472642E-2</v>
      </c>
      <c r="F5660" s="103">
        <v>678218</v>
      </c>
      <c r="G5660" s="103">
        <v>7</v>
      </c>
      <c r="H5660" t="s">
        <v>1078</v>
      </c>
      <c r="I5660" s="103"/>
    </row>
    <row r="5661" spans="1:9" x14ac:dyDescent="0.35">
      <c r="A5661" t="s">
        <v>3013</v>
      </c>
      <c r="B5661" t="s">
        <v>51</v>
      </c>
      <c r="C5661" t="s">
        <v>2589</v>
      </c>
      <c r="D5661" t="s">
        <v>1767</v>
      </c>
      <c r="E5661" s="103">
        <v>9.9733462648490361E-3</v>
      </c>
      <c r="F5661" s="103">
        <v>678218</v>
      </c>
      <c r="G5661" s="103">
        <v>7</v>
      </c>
      <c r="H5661" t="s">
        <v>1078</v>
      </c>
      <c r="I5661" s="103"/>
    </row>
    <row r="5662" spans="1:9" x14ac:dyDescent="0.35">
      <c r="A5662" t="s">
        <v>3014</v>
      </c>
      <c r="B5662" t="s">
        <v>51</v>
      </c>
      <c r="C5662" t="s">
        <v>2589</v>
      </c>
      <c r="D5662" t="s">
        <v>1768</v>
      </c>
      <c r="E5662" s="103">
        <v>5.8288780149063704E-3</v>
      </c>
      <c r="F5662" s="103">
        <v>678218</v>
      </c>
      <c r="G5662" s="103">
        <v>7</v>
      </c>
      <c r="H5662" t="s">
        <v>1078</v>
      </c>
      <c r="I5662" s="103"/>
    </row>
    <row r="5663" spans="1:9" x14ac:dyDescent="0.35">
      <c r="A5663" t="s">
        <v>3015</v>
      </c>
      <c r="B5663" t="s">
        <v>51</v>
      </c>
      <c r="C5663" t="s">
        <v>2589</v>
      </c>
      <c r="D5663" t="s">
        <v>340</v>
      </c>
      <c r="E5663" s="103">
        <v>9.9470876658774594E-3</v>
      </c>
      <c r="F5663" s="103">
        <v>678218</v>
      </c>
      <c r="G5663" s="103">
        <v>7</v>
      </c>
      <c r="H5663" t="s">
        <v>1078</v>
      </c>
      <c r="I5663" s="103"/>
    </row>
    <row r="5664" spans="1:9" x14ac:dyDescent="0.35">
      <c r="A5664" t="s">
        <v>3016</v>
      </c>
      <c r="B5664" t="s">
        <v>51</v>
      </c>
      <c r="C5664" t="s">
        <v>2589</v>
      </c>
      <c r="D5664" t="s">
        <v>777</v>
      </c>
      <c r="E5664" s="103">
        <v>1.8716910767140448E-2</v>
      </c>
      <c r="F5664" s="103">
        <v>678218</v>
      </c>
      <c r="G5664" s="103">
        <v>7</v>
      </c>
      <c r="H5664" t="s">
        <v>1078</v>
      </c>
      <c r="I5664" s="103"/>
    </row>
    <row r="5665" spans="1:9" x14ac:dyDescent="0.35">
      <c r="A5665" t="s">
        <v>3017</v>
      </c>
      <c r="B5665" t="s">
        <v>51</v>
      </c>
      <c r="C5665" t="s">
        <v>2589</v>
      </c>
      <c r="D5665" t="s">
        <v>776</v>
      </c>
      <c r="E5665" s="103">
        <v>5.0200273022466359E-2</v>
      </c>
      <c r="F5665" s="103">
        <v>678218</v>
      </c>
      <c r="G5665" s="103">
        <v>7</v>
      </c>
      <c r="H5665" t="s">
        <v>1078</v>
      </c>
      <c r="I5665" s="103"/>
    </row>
    <row r="5666" spans="1:9" x14ac:dyDescent="0.35">
      <c r="A5666" t="s">
        <v>2992</v>
      </c>
      <c r="B5666" t="s">
        <v>47</v>
      </c>
      <c r="C5666" t="s">
        <v>2590</v>
      </c>
      <c r="D5666" t="s">
        <v>54</v>
      </c>
      <c r="E5666" s="103">
        <v>0</v>
      </c>
      <c r="F5666" s="103">
        <v>678218</v>
      </c>
      <c r="G5666" s="103">
        <v>7</v>
      </c>
      <c r="H5666" t="s">
        <v>54</v>
      </c>
      <c r="I5666" s="103"/>
    </row>
    <row r="5667" spans="1:9" x14ac:dyDescent="0.35">
      <c r="A5667" t="s">
        <v>2993</v>
      </c>
      <c r="B5667" t="s">
        <v>48</v>
      </c>
      <c r="C5667" t="s">
        <v>2590</v>
      </c>
      <c r="D5667" t="s">
        <v>54</v>
      </c>
      <c r="E5667" s="103">
        <v>0</v>
      </c>
      <c r="F5667" s="103">
        <v>678218</v>
      </c>
      <c r="G5667" s="103">
        <v>7</v>
      </c>
      <c r="H5667" t="s">
        <v>54</v>
      </c>
      <c r="I5667" s="103"/>
    </row>
    <row r="5668" spans="1:9" x14ac:dyDescent="0.35">
      <c r="A5668" t="s">
        <v>2994</v>
      </c>
      <c r="B5668" t="s">
        <v>49</v>
      </c>
      <c r="C5668" t="s">
        <v>2590</v>
      </c>
      <c r="D5668" t="s">
        <v>54</v>
      </c>
      <c r="E5668" s="103">
        <v>0</v>
      </c>
      <c r="F5668" s="103">
        <v>678218</v>
      </c>
      <c r="G5668" s="103">
        <v>7</v>
      </c>
      <c r="H5668" t="s">
        <v>54</v>
      </c>
      <c r="I5668" s="103"/>
    </row>
    <row r="5669" spans="1:9" x14ac:dyDescent="0.35">
      <c r="A5669" t="s">
        <v>2995</v>
      </c>
      <c r="B5669" t="s">
        <v>50</v>
      </c>
      <c r="C5669" t="s">
        <v>2590</v>
      </c>
      <c r="D5669" t="s">
        <v>54</v>
      </c>
      <c r="E5669" s="103">
        <v>0</v>
      </c>
      <c r="F5669" s="103">
        <v>678218</v>
      </c>
      <c r="G5669" s="103">
        <v>7</v>
      </c>
      <c r="H5669" t="s">
        <v>54</v>
      </c>
      <c r="I5669" s="103"/>
    </row>
    <row r="5670" spans="1:9" x14ac:dyDescent="0.35">
      <c r="A5670" t="s">
        <v>4072</v>
      </c>
      <c r="B5670" t="s">
        <v>47</v>
      </c>
      <c r="C5670" t="s">
        <v>3119</v>
      </c>
      <c r="D5670" t="s">
        <v>54</v>
      </c>
      <c r="E5670" s="103">
        <v>0</v>
      </c>
      <c r="F5670" s="103">
        <v>678218</v>
      </c>
      <c r="G5670" s="103">
        <v>7</v>
      </c>
      <c r="H5670" t="s">
        <v>54</v>
      </c>
      <c r="I5670" s="103"/>
    </row>
    <row r="5671" spans="1:9" x14ac:dyDescent="0.35">
      <c r="A5671" t="s">
        <v>4073</v>
      </c>
      <c r="B5671" t="s">
        <v>48</v>
      </c>
      <c r="C5671" t="s">
        <v>3119</v>
      </c>
      <c r="D5671" t="s">
        <v>54</v>
      </c>
      <c r="E5671" s="103">
        <v>0</v>
      </c>
      <c r="F5671" s="103">
        <v>678218</v>
      </c>
      <c r="G5671" s="103">
        <v>7</v>
      </c>
      <c r="H5671" t="s">
        <v>54</v>
      </c>
      <c r="I5671" s="103"/>
    </row>
    <row r="5672" spans="1:9" x14ac:dyDescent="0.35">
      <c r="A5672" t="s">
        <v>4074</v>
      </c>
      <c r="B5672" t="s">
        <v>49</v>
      </c>
      <c r="C5672" t="s">
        <v>3119</v>
      </c>
      <c r="D5672" t="s">
        <v>54</v>
      </c>
      <c r="E5672" s="103">
        <v>0</v>
      </c>
      <c r="F5672" s="103">
        <v>678218</v>
      </c>
      <c r="G5672" s="103">
        <v>7</v>
      </c>
      <c r="H5672" t="s">
        <v>54</v>
      </c>
      <c r="I5672" s="103"/>
    </row>
    <row r="5673" spans="1:9" x14ac:dyDescent="0.35">
      <c r="A5673" t="s">
        <v>4075</v>
      </c>
      <c r="B5673" t="s">
        <v>50</v>
      </c>
      <c r="C5673" t="s">
        <v>3119</v>
      </c>
      <c r="D5673" t="s">
        <v>54</v>
      </c>
      <c r="E5673" s="103">
        <v>0</v>
      </c>
      <c r="F5673" s="103">
        <v>678218</v>
      </c>
      <c r="G5673" s="103">
        <v>7</v>
      </c>
      <c r="H5673" t="s">
        <v>54</v>
      </c>
      <c r="I5673" s="103"/>
    </row>
    <row r="5674" spans="1:9" x14ac:dyDescent="0.35">
      <c r="A5674" t="s">
        <v>4076</v>
      </c>
      <c r="B5674" t="s">
        <v>47</v>
      </c>
      <c r="C5674" t="s">
        <v>3104</v>
      </c>
      <c r="D5674" t="s">
        <v>54</v>
      </c>
      <c r="E5674" s="103">
        <v>59120</v>
      </c>
      <c r="F5674" s="103">
        <v>678218</v>
      </c>
      <c r="G5674" s="103">
        <v>7</v>
      </c>
      <c r="H5674" t="s">
        <v>54</v>
      </c>
      <c r="I5674" s="103"/>
    </row>
    <row r="5675" spans="1:9" x14ac:dyDescent="0.35">
      <c r="A5675" t="s">
        <v>4077</v>
      </c>
      <c r="B5675" t="s">
        <v>48</v>
      </c>
      <c r="C5675" t="s">
        <v>3104</v>
      </c>
      <c r="D5675" t="s">
        <v>54</v>
      </c>
      <c r="E5675" s="103">
        <v>11909339844.0625</v>
      </c>
      <c r="F5675" s="103">
        <v>678218</v>
      </c>
      <c r="G5675" s="103">
        <v>7</v>
      </c>
      <c r="H5675" t="s">
        <v>54</v>
      </c>
      <c r="I5675" s="103"/>
    </row>
    <row r="5676" spans="1:9" x14ac:dyDescent="0.35">
      <c r="A5676" t="s">
        <v>4078</v>
      </c>
      <c r="B5676" t="s">
        <v>49</v>
      </c>
      <c r="C5676" t="s">
        <v>3104</v>
      </c>
      <c r="D5676" t="s">
        <v>54</v>
      </c>
      <c r="E5676" s="103">
        <v>8.7169612130612875E-2</v>
      </c>
      <c r="F5676" s="103">
        <v>678218</v>
      </c>
      <c r="G5676" s="103">
        <v>7</v>
      </c>
      <c r="H5676" t="s">
        <v>54</v>
      </c>
      <c r="I5676" s="103"/>
    </row>
    <row r="5677" spans="1:9" x14ac:dyDescent="0.35">
      <c r="A5677" t="s">
        <v>4079</v>
      </c>
      <c r="B5677" t="s">
        <v>50</v>
      </c>
      <c r="C5677" t="s">
        <v>3104</v>
      </c>
      <c r="D5677" t="s">
        <v>54</v>
      </c>
      <c r="E5677" s="103">
        <v>17559.751944157335</v>
      </c>
      <c r="F5677" s="103">
        <v>678218</v>
      </c>
      <c r="G5677" s="103">
        <v>7</v>
      </c>
      <c r="H5677" t="s">
        <v>54</v>
      </c>
      <c r="I5677" s="103"/>
    </row>
    <row r="5678" spans="1:9" x14ac:dyDescent="0.35">
      <c r="A5678" t="s">
        <v>4080</v>
      </c>
      <c r="B5678" t="s">
        <v>51</v>
      </c>
      <c r="C5678" t="s">
        <v>3104</v>
      </c>
      <c r="D5678" t="s">
        <v>40</v>
      </c>
      <c r="E5678" s="103">
        <v>0.16917752138587605</v>
      </c>
      <c r="F5678" s="103">
        <v>678218</v>
      </c>
      <c r="G5678" s="103">
        <v>7</v>
      </c>
      <c r="H5678" t="s">
        <v>1078</v>
      </c>
      <c r="I5678" s="103"/>
    </row>
    <row r="5679" spans="1:9" x14ac:dyDescent="0.35">
      <c r="A5679" t="s">
        <v>6885</v>
      </c>
      <c r="B5679" t="s">
        <v>51</v>
      </c>
      <c r="C5679" t="s">
        <v>3104</v>
      </c>
      <c r="D5679" t="s">
        <v>5070</v>
      </c>
      <c r="E5679" s="103">
        <v>0.17683645298996853</v>
      </c>
      <c r="F5679" s="103">
        <v>678218</v>
      </c>
      <c r="G5679" s="103">
        <v>7</v>
      </c>
      <c r="H5679" t="s">
        <v>1078</v>
      </c>
      <c r="I5679" s="103"/>
    </row>
    <row r="5680" spans="1:9" x14ac:dyDescent="0.35">
      <c r="A5680" t="s">
        <v>6886</v>
      </c>
      <c r="B5680" t="s">
        <v>51</v>
      </c>
      <c r="C5680" t="s">
        <v>3104</v>
      </c>
      <c r="D5680" t="s">
        <v>5071</v>
      </c>
      <c r="E5680" s="103">
        <v>0.16917752138587605</v>
      </c>
      <c r="F5680" s="103">
        <v>678218</v>
      </c>
      <c r="G5680" s="103">
        <v>7</v>
      </c>
      <c r="H5680" t="s">
        <v>1078</v>
      </c>
      <c r="I5680" s="103"/>
    </row>
    <row r="5681" spans="1:9" x14ac:dyDescent="0.35">
      <c r="A5681" t="s">
        <v>6887</v>
      </c>
      <c r="B5681" t="s">
        <v>51</v>
      </c>
      <c r="C5681" t="s">
        <v>3104</v>
      </c>
      <c r="D5681" t="s">
        <v>5072</v>
      </c>
      <c r="E5681" s="103">
        <v>0.17668127632059863</v>
      </c>
      <c r="F5681" s="103">
        <v>678218</v>
      </c>
      <c r="G5681" s="103">
        <v>7</v>
      </c>
      <c r="H5681" t="s">
        <v>1078</v>
      </c>
      <c r="I5681" s="103"/>
    </row>
    <row r="5682" spans="1:9" x14ac:dyDescent="0.35">
      <c r="A5682" t="s">
        <v>4081</v>
      </c>
      <c r="B5682" t="s">
        <v>51</v>
      </c>
      <c r="C5682" t="s">
        <v>3104</v>
      </c>
      <c r="D5682" t="s">
        <v>42</v>
      </c>
      <c r="E5682" s="103">
        <v>0.17498888703240784</v>
      </c>
      <c r="F5682" s="103">
        <v>678218</v>
      </c>
      <c r="G5682" s="103">
        <v>7</v>
      </c>
      <c r="H5682" t="s">
        <v>1078</v>
      </c>
      <c r="I5682" s="103"/>
    </row>
    <row r="5683" spans="1:9" x14ac:dyDescent="0.35">
      <c r="A5683" t="s">
        <v>4082</v>
      </c>
      <c r="B5683" t="s">
        <v>51</v>
      </c>
      <c r="C5683" t="s">
        <v>3104</v>
      </c>
      <c r="D5683" t="s">
        <v>1767</v>
      </c>
      <c r="E5683" s="103">
        <v>0.17447048659260492</v>
      </c>
      <c r="F5683" s="103">
        <v>678218</v>
      </c>
      <c r="G5683" s="103">
        <v>7</v>
      </c>
      <c r="H5683" t="s">
        <v>1078</v>
      </c>
      <c r="I5683" s="103"/>
    </row>
    <row r="5684" spans="1:9" x14ac:dyDescent="0.35">
      <c r="A5684" t="s">
        <v>4083</v>
      </c>
      <c r="B5684" t="s">
        <v>51</v>
      </c>
      <c r="C5684" t="s">
        <v>3104</v>
      </c>
      <c r="D5684" t="s">
        <v>1768</v>
      </c>
      <c r="E5684" s="103">
        <v>9.3107670404532786E-2</v>
      </c>
      <c r="F5684" s="103">
        <v>678218</v>
      </c>
      <c r="G5684" s="103">
        <v>7</v>
      </c>
      <c r="H5684" t="s">
        <v>1078</v>
      </c>
      <c r="I5684" s="103"/>
    </row>
    <row r="5685" spans="1:9" x14ac:dyDescent="0.35">
      <c r="A5685" t="s">
        <v>4084</v>
      </c>
      <c r="B5685" t="s">
        <v>51</v>
      </c>
      <c r="C5685" t="s">
        <v>3104</v>
      </c>
      <c r="D5685" t="s">
        <v>340</v>
      </c>
      <c r="E5685" s="103">
        <v>0.17369436324690074</v>
      </c>
      <c r="F5685" s="103">
        <v>678218</v>
      </c>
      <c r="G5685" s="103">
        <v>7</v>
      </c>
      <c r="H5685" t="s">
        <v>1078</v>
      </c>
      <c r="I5685" s="103"/>
    </row>
    <row r="5686" spans="1:9" x14ac:dyDescent="0.35">
      <c r="A5686" t="s">
        <v>4085</v>
      </c>
      <c r="B5686" t="s">
        <v>51</v>
      </c>
      <c r="C5686" t="s">
        <v>3104</v>
      </c>
      <c r="D5686" t="s">
        <v>777</v>
      </c>
      <c r="E5686" s="103">
        <v>0.35856002315859975</v>
      </c>
      <c r="F5686" s="103">
        <v>678218</v>
      </c>
      <c r="G5686" s="103">
        <v>7</v>
      </c>
      <c r="H5686" t="s">
        <v>1078</v>
      </c>
      <c r="I5686" s="103"/>
    </row>
    <row r="5687" spans="1:9" x14ac:dyDescent="0.35">
      <c r="A5687" t="s">
        <v>4086</v>
      </c>
      <c r="B5687" t="s">
        <v>51</v>
      </c>
      <c r="C5687" t="s">
        <v>3104</v>
      </c>
      <c r="D5687" t="s">
        <v>776</v>
      </c>
      <c r="E5687" s="103">
        <v>0.88110087757345124</v>
      </c>
      <c r="F5687" s="103">
        <v>678218</v>
      </c>
      <c r="G5687" s="103">
        <v>7</v>
      </c>
      <c r="H5687" t="s">
        <v>1078</v>
      </c>
      <c r="I5687" s="103"/>
    </row>
    <row r="5688" spans="1:9" x14ac:dyDescent="0.35">
      <c r="A5688" t="s">
        <v>4087</v>
      </c>
      <c r="B5688" t="s">
        <v>47</v>
      </c>
      <c r="C5688" t="s">
        <v>3106</v>
      </c>
      <c r="D5688" t="s">
        <v>54</v>
      </c>
      <c r="E5688" s="103">
        <v>326808</v>
      </c>
      <c r="F5688" s="103">
        <v>678218</v>
      </c>
      <c r="G5688" s="103">
        <v>7</v>
      </c>
      <c r="H5688" t="s">
        <v>54</v>
      </c>
      <c r="I5688" s="103"/>
    </row>
    <row r="5689" spans="1:9" x14ac:dyDescent="0.35">
      <c r="A5689" t="s">
        <v>4088</v>
      </c>
      <c r="B5689" t="s">
        <v>48</v>
      </c>
      <c r="C5689" t="s">
        <v>3106</v>
      </c>
      <c r="D5689" t="s">
        <v>54</v>
      </c>
      <c r="E5689" s="103">
        <v>82152573625.75</v>
      </c>
      <c r="F5689" s="103">
        <v>678218</v>
      </c>
      <c r="G5689" s="103">
        <v>7</v>
      </c>
      <c r="H5689" t="s">
        <v>54</v>
      </c>
      <c r="I5689" s="103"/>
    </row>
    <row r="5690" spans="1:9" x14ac:dyDescent="0.35">
      <c r="A5690" t="s">
        <v>4089</v>
      </c>
      <c r="B5690" t="s">
        <v>49</v>
      </c>
      <c r="C5690" t="s">
        <v>3106</v>
      </c>
      <c r="D5690" t="s">
        <v>54</v>
      </c>
      <c r="E5690" s="103">
        <v>0.48186276389007665</v>
      </c>
      <c r="F5690" s="103">
        <v>678218</v>
      </c>
      <c r="G5690" s="103">
        <v>7</v>
      </c>
      <c r="H5690" t="s">
        <v>54</v>
      </c>
      <c r="I5690" s="103"/>
    </row>
    <row r="5691" spans="1:9" x14ac:dyDescent="0.35">
      <c r="A5691" t="s">
        <v>4090</v>
      </c>
      <c r="B5691" t="s">
        <v>50</v>
      </c>
      <c r="C5691" t="s">
        <v>3106</v>
      </c>
      <c r="D5691" t="s">
        <v>54</v>
      </c>
      <c r="E5691" s="103">
        <v>121130.04023153322</v>
      </c>
      <c r="F5691" s="103">
        <v>678218</v>
      </c>
      <c r="G5691" s="103">
        <v>7</v>
      </c>
      <c r="H5691" t="s">
        <v>54</v>
      </c>
      <c r="I5691" s="103"/>
    </row>
    <row r="5692" spans="1:9" x14ac:dyDescent="0.35">
      <c r="A5692" t="s">
        <v>4091</v>
      </c>
      <c r="B5692" t="s">
        <v>51</v>
      </c>
      <c r="C5692" t="s">
        <v>3106</v>
      </c>
      <c r="D5692" t="s">
        <v>40</v>
      </c>
      <c r="E5692" s="103">
        <v>0.21259608177091976</v>
      </c>
      <c r="F5692" s="103">
        <v>678218</v>
      </c>
      <c r="G5692" s="103">
        <v>7</v>
      </c>
      <c r="H5692" t="s">
        <v>1078</v>
      </c>
      <c r="I5692" s="103"/>
    </row>
    <row r="5693" spans="1:9" x14ac:dyDescent="0.35">
      <c r="A5693" t="s">
        <v>6888</v>
      </c>
      <c r="B5693" t="s">
        <v>51</v>
      </c>
      <c r="C5693" t="s">
        <v>3106</v>
      </c>
      <c r="D5693" t="s">
        <v>5070</v>
      </c>
      <c r="E5693" s="103">
        <v>0.21994954289361918</v>
      </c>
      <c r="F5693" s="103">
        <v>678218</v>
      </c>
      <c r="G5693" s="103">
        <v>7</v>
      </c>
      <c r="H5693" t="s">
        <v>1078</v>
      </c>
      <c r="I5693" s="103"/>
    </row>
    <row r="5694" spans="1:9" x14ac:dyDescent="0.35">
      <c r="A5694" t="s">
        <v>6889</v>
      </c>
      <c r="B5694" t="s">
        <v>51</v>
      </c>
      <c r="C5694" t="s">
        <v>3106</v>
      </c>
      <c r="D5694" t="s">
        <v>5071</v>
      </c>
      <c r="E5694" s="103">
        <v>0.21259608177091976</v>
      </c>
      <c r="F5694" s="103">
        <v>678218</v>
      </c>
      <c r="G5694" s="103">
        <v>7</v>
      </c>
      <c r="H5694" t="s">
        <v>1078</v>
      </c>
      <c r="I5694" s="103"/>
    </row>
    <row r="5695" spans="1:9" x14ac:dyDescent="0.35">
      <c r="A5695" t="s">
        <v>6890</v>
      </c>
      <c r="B5695" t="s">
        <v>51</v>
      </c>
      <c r="C5695" t="s">
        <v>3106</v>
      </c>
      <c r="D5695" t="s">
        <v>5072</v>
      </c>
      <c r="E5695" s="103">
        <v>0.21984280065772405</v>
      </c>
      <c r="F5695" s="103">
        <v>678218</v>
      </c>
      <c r="G5695" s="103">
        <v>7</v>
      </c>
      <c r="H5695" t="s">
        <v>1078</v>
      </c>
      <c r="I5695" s="103"/>
    </row>
    <row r="5696" spans="1:9" x14ac:dyDescent="0.35">
      <c r="A5696" t="s">
        <v>4092</v>
      </c>
      <c r="B5696" t="s">
        <v>51</v>
      </c>
      <c r="C5696" t="s">
        <v>3106</v>
      </c>
      <c r="D5696" t="s">
        <v>42</v>
      </c>
      <c r="E5696" s="103">
        <v>0.2171090213884681</v>
      </c>
      <c r="F5696" s="103">
        <v>678218</v>
      </c>
      <c r="G5696" s="103">
        <v>7</v>
      </c>
      <c r="H5696" t="s">
        <v>1078</v>
      </c>
      <c r="I5696" s="103"/>
    </row>
    <row r="5697" spans="1:9" x14ac:dyDescent="0.35">
      <c r="A5697" t="s">
        <v>4093</v>
      </c>
      <c r="B5697" t="s">
        <v>51</v>
      </c>
      <c r="C5697" t="s">
        <v>3106</v>
      </c>
      <c r="D5697" t="s">
        <v>1767</v>
      </c>
      <c r="E5697" s="103">
        <v>0.21575750304705479</v>
      </c>
      <c r="F5697" s="103">
        <v>678218</v>
      </c>
      <c r="G5697" s="103">
        <v>7</v>
      </c>
      <c r="H5697" t="s">
        <v>1078</v>
      </c>
      <c r="I5697" s="103"/>
    </row>
    <row r="5698" spans="1:9" x14ac:dyDescent="0.35">
      <c r="A5698" t="s">
        <v>4094</v>
      </c>
      <c r="B5698" t="s">
        <v>51</v>
      </c>
      <c r="C5698" t="s">
        <v>3106</v>
      </c>
      <c r="D5698" t="s">
        <v>1768</v>
      </c>
      <c r="E5698" s="103">
        <v>0.11941105339209326</v>
      </c>
      <c r="F5698" s="103">
        <v>678218</v>
      </c>
      <c r="G5698" s="103">
        <v>7</v>
      </c>
      <c r="H5698" t="s">
        <v>1078</v>
      </c>
      <c r="I5698" s="103"/>
    </row>
    <row r="5699" spans="1:9" x14ac:dyDescent="0.35">
      <c r="A5699" t="s">
        <v>4095</v>
      </c>
      <c r="B5699" t="s">
        <v>51</v>
      </c>
      <c r="C5699" t="s">
        <v>3106</v>
      </c>
      <c r="D5699" t="s">
        <v>340</v>
      </c>
      <c r="E5699" s="103">
        <v>0.2140651683444289</v>
      </c>
      <c r="F5699" s="103">
        <v>678218</v>
      </c>
      <c r="G5699" s="103">
        <v>7</v>
      </c>
      <c r="H5699" t="s">
        <v>1078</v>
      </c>
      <c r="I5699" s="103"/>
    </row>
    <row r="5700" spans="1:9" x14ac:dyDescent="0.35">
      <c r="A5700" t="s">
        <v>4096</v>
      </c>
      <c r="B5700" t="s">
        <v>51</v>
      </c>
      <c r="C5700" t="s">
        <v>3106</v>
      </c>
      <c r="D5700" t="s">
        <v>777</v>
      </c>
      <c r="E5700" s="103">
        <v>0.43870826987742106</v>
      </c>
      <c r="F5700" s="103">
        <v>678218</v>
      </c>
      <c r="G5700" s="103">
        <v>7</v>
      </c>
      <c r="H5700" t="s">
        <v>1078</v>
      </c>
      <c r="I5700" s="103"/>
    </row>
    <row r="5701" spans="1:9" x14ac:dyDescent="0.35">
      <c r="A5701" t="s">
        <v>4097</v>
      </c>
      <c r="B5701" t="s">
        <v>51</v>
      </c>
      <c r="C5701" t="s">
        <v>3106</v>
      </c>
      <c r="D5701" t="s">
        <v>776</v>
      </c>
      <c r="E5701" s="103">
        <v>1.0941017068265584</v>
      </c>
      <c r="F5701" s="103">
        <v>678218</v>
      </c>
      <c r="G5701" s="103">
        <v>7</v>
      </c>
      <c r="H5701" t="s">
        <v>1078</v>
      </c>
      <c r="I5701" s="103"/>
    </row>
    <row r="5702" spans="1:9" x14ac:dyDescent="0.35">
      <c r="A5702" t="s">
        <v>4098</v>
      </c>
      <c r="B5702" t="s">
        <v>47</v>
      </c>
      <c r="C5702" t="s">
        <v>3108</v>
      </c>
      <c r="D5702" t="s">
        <v>54</v>
      </c>
      <c r="E5702" s="103">
        <v>138547</v>
      </c>
      <c r="F5702" s="103">
        <v>678218</v>
      </c>
      <c r="G5702" s="103">
        <v>7</v>
      </c>
      <c r="H5702" t="s">
        <v>54</v>
      </c>
      <c r="I5702" s="103"/>
    </row>
    <row r="5703" spans="1:9" x14ac:dyDescent="0.35">
      <c r="A5703" t="s">
        <v>4099</v>
      </c>
      <c r="B5703" t="s">
        <v>48</v>
      </c>
      <c r="C5703" t="s">
        <v>3108</v>
      </c>
      <c r="D5703" t="s">
        <v>54</v>
      </c>
      <c r="E5703" s="103">
        <v>53889051006</v>
      </c>
      <c r="F5703" s="103">
        <v>678218</v>
      </c>
      <c r="G5703" s="103">
        <v>7</v>
      </c>
      <c r="H5703" t="s">
        <v>54</v>
      </c>
      <c r="I5703" s="103"/>
    </row>
    <row r="5704" spans="1:9" x14ac:dyDescent="0.35">
      <c r="A5704" t="s">
        <v>4100</v>
      </c>
      <c r="B5704" t="s">
        <v>49</v>
      </c>
      <c r="C5704" t="s">
        <v>3108</v>
      </c>
      <c r="D5704" t="s">
        <v>54</v>
      </c>
      <c r="E5704" s="103">
        <v>0.20428092442253082</v>
      </c>
      <c r="F5704" s="103">
        <v>678218</v>
      </c>
      <c r="G5704" s="103">
        <v>7</v>
      </c>
      <c r="H5704" t="s">
        <v>54</v>
      </c>
      <c r="I5704" s="103"/>
    </row>
    <row r="5705" spans="1:9" x14ac:dyDescent="0.35">
      <c r="A5705" t="s">
        <v>4101</v>
      </c>
      <c r="B5705" t="s">
        <v>50</v>
      </c>
      <c r="C5705" t="s">
        <v>3108</v>
      </c>
      <c r="D5705" t="s">
        <v>54</v>
      </c>
      <c r="E5705" s="103">
        <v>79456.828049388248</v>
      </c>
      <c r="F5705" s="103">
        <v>678218</v>
      </c>
      <c r="G5705" s="103">
        <v>7</v>
      </c>
      <c r="H5705" t="s">
        <v>54</v>
      </c>
      <c r="I5705" s="103"/>
    </row>
    <row r="5706" spans="1:9" x14ac:dyDescent="0.35">
      <c r="A5706" t="s">
        <v>4102</v>
      </c>
      <c r="B5706" t="s">
        <v>51</v>
      </c>
      <c r="C5706" t="s">
        <v>3108</v>
      </c>
      <c r="D5706" t="s">
        <v>40</v>
      </c>
      <c r="E5706" s="103">
        <v>0.32630586518533117</v>
      </c>
      <c r="F5706" s="103">
        <v>678218</v>
      </c>
      <c r="G5706" s="103">
        <v>7</v>
      </c>
      <c r="H5706" t="s">
        <v>1078</v>
      </c>
      <c r="I5706" s="103"/>
    </row>
    <row r="5707" spans="1:9" x14ac:dyDescent="0.35">
      <c r="A5707" t="s">
        <v>6891</v>
      </c>
      <c r="B5707" t="s">
        <v>51</v>
      </c>
      <c r="C5707" t="s">
        <v>3108</v>
      </c>
      <c r="D5707" t="s">
        <v>5070</v>
      </c>
      <c r="E5707" s="103">
        <v>0.33675669917741363</v>
      </c>
      <c r="F5707" s="103">
        <v>678218</v>
      </c>
      <c r="G5707" s="103">
        <v>7</v>
      </c>
      <c r="H5707" t="s">
        <v>1078</v>
      </c>
      <c r="I5707" s="103"/>
    </row>
    <row r="5708" spans="1:9" x14ac:dyDescent="0.35">
      <c r="A5708" t="s">
        <v>6892</v>
      </c>
      <c r="B5708" t="s">
        <v>51</v>
      </c>
      <c r="C5708" t="s">
        <v>3108</v>
      </c>
      <c r="D5708" t="s">
        <v>5071</v>
      </c>
      <c r="E5708" s="103">
        <v>0.32630586518533117</v>
      </c>
      <c r="F5708" s="103">
        <v>678218</v>
      </c>
      <c r="G5708" s="103">
        <v>7</v>
      </c>
      <c r="H5708" t="s">
        <v>1078</v>
      </c>
      <c r="I5708" s="103"/>
    </row>
    <row r="5709" spans="1:9" x14ac:dyDescent="0.35">
      <c r="A5709" t="s">
        <v>6893</v>
      </c>
      <c r="B5709" t="s">
        <v>51</v>
      </c>
      <c r="C5709" t="s">
        <v>3108</v>
      </c>
      <c r="D5709" t="s">
        <v>5072</v>
      </c>
      <c r="E5709" s="103">
        <v>0.33658524228064607</v>
      </c>
      <c r="F5709" s="103">
        <v>678218</v>
      </c>
      <c r="G5709" s="103">
        <v>7</v>
      </c>
      <c r="H5709" t="s">
        <v>1078</v>
      </c>
      <c r="I5709" s="103"/>
    </row>
    <row r="5710" spans="1:9" x14ac:dyDescent="0.35">
      <c r="A5710" t="s">
        <v>4103</v>
      </c>
      <c r="B5710" t="s">
        <v>51</v>
      </c>
      <c r="C5710" t="s">
        <v>3108</v>
      </c>
      <c r="D5710" t="s">
        <v>42</v>
      </c>
      <c r="E5710" s="103">
        <v>0.33348744229288374</v>
      </c>
      <c r="F5710" s="103">
        <v>678218</v>
      </c>
      <c r="G5710" s="103">
        <v>7</v>
      </c>
      <c r="H5710" t="s">
        <v>1078</v>
      </c>
      <c r="I5710" s="103"/>
    </row>
    <row r="5711" spans="1:9" x14ac:dyDescent="0.35">
      <c r="A5711" t="s">
        <v>4104</v>
      </c>
      <c r="B5711" t="s">
        <v>51</v>
      </c>
      <c r="C5711" t="s">
        <v>3108</v>
      </c>
      <c r="D5711" t="s">
        <v>1767</v>
      </c>
      <c r="E5711" s="103">
        <v>0.33122663543651365</v>
      </c>
      <c r="F5711" s="103">
        <v>678218</v>
      </c>
      <c r="G5711" s="103">
        <v>7</v>
      </c>
      <c r="H5711" t="s">
        <v>1078</v>
      </c>
      <c r="I5711" s="103"/>
    </row>
    <row r="5712" spans="1:9" x14ac:dyDescent="0.35">
      <c r="A5712" t="s">
        <v>4105</v>
      </c>
      <c r="B5712" t="s">
        <v>51</v>
      </c>
      <c r="C5712" t="s">
        <v>3108</v>
      </c>
      <c r="D5712" t="s">
        <v>1768</v>
      </c>
      <c r="E5712" s="103">
        <v>0.17646018214420608</v>
      </c>
      <c r="F5712" s="103">
        <v>678218</v>
      </c>
      <c r="G5712" s="103">
        <v>7</v>
      </c>
      <c r="H5712" t="s">
        <v>1078</v>
      </c>
      <c r="I5712" s="103"/>
    </row>
    <row r="5713" spans="1:9" x14ac:dyDescent="0.35">
      <c r="A5713" t="s">
        <v>4106</v>
      </c>
      <c r="B5713" t="s">
        <v>51</v>
      </c>
      <c r="C5713" t="s">
        <v>3108</v>
      </c>
      <c r="D5713" t="s">
        <v>340</v>
      </c>
      <c r="E5713" s="103">
        <v>0.33151782495205651</v>
      </c>
      <c r="F5713" s="103">
        <v>678218</v>
      </c>
      <c r="G5713" s="103">
        <v>7</v>
      </c>
      <c r="H5713" t="s">
        <v>1078</v>
      </c>
      <c r="I5713" s="103"/>
    </row>
    <row r="5714" spans="1:9" x14ac:dyDescent="0.35">
      <c r="A5714" t="s">
        <v>4107</v>
      </c>
      <c r="B5714" t="s">
        <v>51</v>
      </c>
      <c r="C5714" t="s">
        <v>3108</v>
      </c>
      <c r="D5714" t="s">
        <v>777</v>
      </c>
      <c r="E5714" s="103">
        <v>0.66231806109774571</v>
      </c>
      <c r="F5714" s="103">
        <v>678218</v>
      </c>
      <c r="G5714" s="103">
        <v>7</v>
      </c>
      <c r="H5714" t="s">
        <v>1078</v>
      </c>
      <c r="I5714" s="103"/>
    </row>
    <row r="5715" spans="1:9" x14ac:dyDescent="0.35">
      <c r="A5715" t="s">
        <v>4108</v>
      </c>
      <c r="B5715" t="s">
        <v>51</v>
      </c>
      <c r="C5715" t="s">
        <v>3108</v>
      </c>
      <c r="D5715" t="s">
        <v>776</v>
      </c>
      <c r="E5715" s="103">
        <v>1.6826825466819662</v>
      </c>
      <c r="F5715" s="103">
        <v>678218</v>
      </c>
      <c r="G5715" s="103">
        <v>7</v>
      </c>
      <c r="H5715" t="s">
        <v>1078</v>
      </c>
      <c r="I5715" s="103"/>
    </row>
    <row r="5716" spans="1:9" x14ac:dyDescent="0.35">
      <c r="A5716" t="s">
        <v>234</v>
      </c>
      <c r="B5716" t="s">
        <v>47</v>
      </c>
      <c r="C5716" t="s">
        <v>58</v>
      </c>
      <c r="D5716" t="s">
        <v>54</v>
      </c>
      <c r="E5716" s="103">
        <v>3496</v>
      </c>
      <c r="F5716" s="103">
        <v>678218</v>
      </c>
      <c r="G5716" s="103">
        <v>7</v>
      </c>
      <c r="H5716" t="s">
        <v>54</v>
      </c>
      <c r="I5716" s="103"/>
    </row>
    <row r="5717" spans="1:9" x14ac:dyDescent="0.35">
      <c r="A5717" t="s">
        <v>235</v>
      </c>
      <c r="B5717" t="s">
        <v>48</v>
      </c>
      <c r="C5717" t="s">
        <v>58</v>
      </c>
      <c r="D5717" t="s">
        <v>54</v>
      </c>
      <c r="E5717" s="103">
        <v>7849870330</v>
      </c>
      <c r="F5717" s="103">
        <v>678218</v>
      </c>
      <c r="G5717" s="103">
        <v>7</v>
      </c>
      <c r="H5717" t="s">
        <v>54</v>
      </c>
      <c r="I5717" s="103"/>
    </row>
    <row r="5718" spans="1:9" x14ac:dyDescent="0.35">
      <c r="A5718" t="s">
        <v>236</v>
      </c>
      <c r="B5718" t="s">
        <v>49</v>
      </c>
      <c r="C5718" t="s">
        <v>58</v>
      </c>
      <c r="D5718" t="s">
        <v>54</v>
      </c>
      <c r="E5718" s="103">
        <v>5.1546847768711539E-3</v>
      </c>
      <c r="F5718" s="103">
        <v>678218</v>
      </c>
      <c r="G5718" s="103">
        <v>7</v>
      </c>
      <c r="H5718" t="s">
        <v>54</v>
      </c>
      <c r="I5718" s="103"/>
    </row>
    <row r="5719" spans="1:9" x14ac:dyDescent="0.35">
      <c r="A5719" t="s">
        <v>237</v>
      </c>
      <c r="B5719" t="s">
        <v>50</v>
      </c>
      <c r="C5719" t="s">
        <v>58</v>
      </c>
      <c r="D5719" t="s">
        <v>54</v>
      </c>
      <c r="E5719" s="103">
        <v>11574.258321070805</v>
      </c>
      <c r="F5719" s="103">
        <v>678218</v>
      </c>
      <c r="G5719" s="103">
        <v>7</v>
      </c>
      <c r="H5719" t="s">
        <v>54</v>
      </c>
      <c r="I5719" s="103"/>
    </row>
    <row r="5720" spans="1:9" x14ac:dyDescent="0.35">
      <c r="A5720" t="s">
        <v>4109</v>
      </c>
      <c r="B5720" t="s">
        <v>47</v>
      </c>
      <c r="C5720" t="s">
        <v>3110</v>
      </c>
      <c r="D5720" t="s">
        <v>54</v>
      </c>
      <c r="E5720" s="103">
        <v>41894</v>
      </c>
      <c r="F5720" s="103">
        <v>678218</v>
      </c>
      <c r="G5720" s="103">
        <v>7</v>
      </c>
      <c r="H5720" t="s">
        <v>54</v>
      </c>
      <c r="I5720" s="103"/>
    </row>
    <row r="5721" spans="1:9" x14ac:dyDescent="0.35">
      <c r="A5721" t="s">
        <v>4110</v>
      </c>
      <c r="B5721" t="s">
        <v>48</v>
      </c>
      <c r="C5721" t="s">
        <v>3110</v>
      </c>
      <c r="D5721" t="s">
        <v>54</v>
      </c>
      <c r="E5721" s="103">
        <v>65442926261.1875</v>
      </c>
      <c r="F5721" s="103">
        <v>678218</v>
      </c>
      <c r="G5721" s="103">
        <v>7</v>
      </c>
      <c r="H5721" t="s">
        <v>54</v>
      </c>
      <c r="I5721" s="103"/>
    </row>
    <row r="5722" spans="1:9" x14ac:dyDescent="0.35">
      <c r="A5722" t="s">
        <v>4111</v>
      </c>
      <c r="B5722" t="s">
        <v>49</v>
      </c>
      <c r="C5722" t="s">
        <v>3110</v>
      </c>
      <c r="D5722" t="s">
        <v>54</v>
      </c>
      <c r="E5722" s="103">
        <v>6.1770699096750599E-2</v>
      </c>
      <c r="F5722" s="103">
        <v>678218</v>
      </c>
      <c r="G5722" s="103">
        <v>7</v>
      </c>
      <c r="H5722" t="s">
        <v>54</v>
      </c>
      <c r="I5722" s="103"/>
    </row>
    <row r="5723" spans="1:9" x14ac:dyDescent="0.35">
      <c r="A5723" t="s">
        <v>4112</v>
      </c>
      <c r="B5723" t="s">
        <v>50</v>
      </c>
      <c r="C5723" t="s">
        <v>3110</v>
      </c>
      <c r="D5723" t="s">
        <v>54</v>
      </c>
      <c r="E5723" s="103">
        <v>96492.464460081421</v>
      </c>
      <c r="F5723" s="103">
        <v>678218</v>
      </c>
      <c r="G5723" s="103">
        <v>7</v>
      </c>
      <c r="H5723" t="s">
        <v>54</v>
      </c>
      <c r="I5723" s="103"/>
    </row>
    <row r="5724" spans="1:9" x14ac:dyDescent="0.35">
      <c r="A5724" t="s">
        <v>4113</v>
      </c>
      <c r="B5724" t="s">
        <v>51</v>
      </c>
      <c r="C5724" t="s">
        <v>3110</v>
      </c>
      <c r="D5724" t="s">
        <v>40</v>
      </c>
      <c r="E5724" s="103">
        <v>1.3070540852243757</v>
      </c>
      <c r="F5724" s="103">
        <v>678218</v>
      </c>
      <c r="G5724" s="103">
        <v>7</v>
      </c>
      <c r="H5724" t="s">
        <v>1078</v>
      </c>
      <c r="I5724" s="103"/>
    </row>
    <row r="5725" spans="1:9" x14ac:dyDescent="0.35">
      <c r="A5725" t="s">
        <v>6894</v>
      </c>
      <c r="B5725" t="s">
        <v>51</v>
      </c>
      <c r="C5725" t="s">
        <v>3110</v>
      </c>
      <c r="D5725" t="s">
        <v>5070</v>
      </c>
      <c r="E5725" s="103">
        <v>1.3509030830050592</v>
      </c>
      <c r="F5725" s="103">
        <v>678218</v>
      </c>
      <c r="G5725" s="103">
        <v>7</v>
      </c>
      <c r="H5725" t="s">
        <v>1078</v>
      </c>
      <c r="I5725" s="103"/>
    </row>
    <row r="5726" spans="1:9" x14ac:dyDescent="0.35">
      <c r="A5726" t="s">
        <v>6895</v>
      </c>
      <c r="B5726" t="s">
        <v>51</v>
      </c>
      <c r="C5726" t="s">
        <v>3110</v>
      </c>
      <c r="D5726" t="s">
        <v>5071</v>
      </c>
      <c r="E5726" s="103">
        <v>1.3070540852243757</v>
      </c>
      <c r="F5726" s="103">
        <v>678218</v>
      </c>
      <c r="G5726" s="103">
        <v>7</v>
      </c>
      <c r="H5726" t="s">
        <v>1078</v>
      </c>
      <c r="I5726" s="103"/>
    </row>
    <row r="5727" spans="1:9" x14ac:dyDescent="0.35">
      <c r="A5727" t="s">
        <v>6896</v>
      </c>
      <c r="B5727" t="s">
        <v>51</v>
      </c>
      <c r="C5727" t="s">
        <v>3110</v>
      </c>
      <c r="D5727" t="s">
        <v>5072</v>
      </c>
      <c r="E5727" s="103">
        <v>1.3495290649087492</v>
      </c>
      <c r="F5727" s="103">
        <v>678218</v>
      </c>
      <c r="G5727" s="103">
        <v>7</v>
      </c>
      <c r="H5727" t="s">
        <v>1078</v>
      </c>
      <c r="I5727" s="103"/>
    </row>
    <row r="5728" spans="1:9" x14ac:dyDescent="0.35">
      <c r="A5728" t="s">
        <v>4114</v>
      </c>
      <c r="B5728" t="s">
        <v>51</v>
      </c>
      <c r="C5728" t="s">
        <v>3110</v>
      </c>
      <c r="D5728" t="s">
        <v>42</v>
      </c>
      <c r="E5728" s="103">
        <v>1.3472449092955012</v>
      </c>
      <c r="F5728" s="103">
        <v>678218</v>
      </c>
      <c r="G5728" s="103">
        <v>7</v>
      </c>
      <c r="H5728" t="s">
        <v>1078</v>
      </c>
      <c r="I5728" s="103"/>
    </row>
    <row r="5729" spans="1:9" x14ac:dyDescent="0.35">
      <c r="A5729" t="s">
        <v>4115</v>
      </c>
      <c r="B5729" t="s">
        <v>51</v>
      </c>
      <c r="C5729" t="s">
        <v>3110</v>
      </c>
      <c r="D5729" t="s">
        <v>1767</v>
      </c>
      <c r="E5729" s="103">
        <v>1.3378599608262713</v>
      </c>
      <c r="F5729" s="103">
        <v>678218</v>
      </c>
      <c r="G5729" s="103">
        <v>7</v>
      </c>
      <c r="H5729" t="s">
        <v>1078</v>
      </c>
      <c r="I5729" s="103"/>
    </row>
    <row r="5730" spans="1:9" x14ac:dyDescent="0.35">
      <c r="A5730" t="s">
        <v>4116</v>
      </c>
      <c r="B5730" t="s">
        <v>51</v>
      </c>
      <c r="C5730" t="s">
        <v>3110</v>
      </c>
      <c r="D5730" t="s">
        <v>1768</v>
      </c>
      <c r="E5730" s="103">
        <v>0.46494767119408398</v>
      </c>
      <c r="F5730" s="103">
        <v>678218</v>
      </c>
      <c r="G5730" s="103">
        <v>7</v>
      </c>
      <c r="H5730" t="s">
        <v>1078</v>
      </c>
      <c r="I5730" s="103"/>
    </row>
    <row r="5731" spans="1:9" x14ac:dyDescent="0.35">
      <c r="A5731" t="s">
        <v>4117</v>
      </c>
      <c r="B5731" t="s">
        <v>51</v>
      </c>
      <c r="C5731" t="s">
        <v>3110</v>
      </c>
      <c r="D5731" t="s">
        <v>340</v>
      </c>
      <c r="E5731" s="103">
        <v>1.3424030969787231</v>
      </c>
      <c r="F5731" s="103">
        <v>678218</v>
      </c>
      <c r="G5731" s="103">
        <v>7</v>
      </c>
      <c r="H5731" t="s">
        <v>1078</v>
      </c>
      <c r="I5731" s="103"/>
    </row>
    <row r="5732" spans="1:9" x14ac:dyDescent="0.35">
      <c r="A5732" t="s">
        <v>4118</v>
      </c>
      <c r="B5732" t="s">
        <v>51</v>
      </c>
      <c r="C5732" t="s">
        <v>3110</v>
      </c>
      <c r="D5732" t="s">
        <v>777</v>
      </c>
      <c r="E5732" s="103">
        <v>2.5631529733595508</v>
      </c>
      <c r="F5732" s="103">
        <v>678218</v>
      </c>
      <c r="G5732" s="103">
        <v>7</v>
      </c>
      <c r="H5732" t="s">
        <v>1078</v>
      </c>
      <c r="I5732" s="103"/>
    </row>
    <row r="5733" spans="1:9" x14ac:dyDescent="0.35">
      <c r="A5733" t="s">
        <v>4119</v>
      </c>
      <c r="B5733" t="s">
        <v>51</v>
      </c>
      <c r="C5733" t="s">
        <v>3110</v>
      </c>
      <c r="D5733" t="s">
        <v>776</v>
      </c>
      <c r="E5733" s="103">
        <v>6.6978795968342695</v>
      </c>
      <c r="F5733" s="103">
        <v>678218</v>
      </c>
      <c r="G5733" s="103">
        <v>7</v>
      </c>
      <c r="H5733" t="s">
        <v>1078</v>
      </c>
      <c r="I5733" s="103"/>
    </row>
    <row r="5734" spans="1:9" x14ac:dyDescent="0.35">
      <c r="A5734" t="s">
        <v>4120</v>
      </c>
      <c r="B5734" t="s">
        <v>47</v>
      </c>
      <c r="C5734" t="s">
        <v>3113</v>
      </c>
      <c r="D5734" t="s">
        <v>54</v>
      </c>
      <c r="E5734" s="103">
        <v>219515</v>
      </c>
      <c r="F5734" s="103">
        <v>678218</v>
      </c>
      <c r="G5734" s="103">
        <v>7</v>
      </c>
      <c r="H5734" t="s">
        <v>54</v>
      </c>
      <c r="I5734" s="103"/>
    </row>
    <row r="5735" spans="1:9" x14ac:dyDescent="0.35">
      <c r="A5735" t="s">
        <v>4121</v>
      </c>
      <c r="B5735" t="s">
        <v>48</v>
      </c>
      <c r="C5735" t="s">
        <v>3113</v>
      </c>
      <c r="D5735" t="s">
        <v>54</v>
      </c>
      <c r="E5735" s="103">
        <v>1267281455.0490112</v>
      </c>
      <c r="F5735" s="103">
        <v>678218</v>
      </c>
      <c r="G5735" s="103">
        <v>7</v>
      </c>
      <c r="H5735" t="s">
        <v>54</v>
      </c>
      <c r="I5735" s="103"/>
    </row>
    <row r="5736" spans="1:9" x14ac:dyDescent="0.35">
      <c r="A5736" t="s">
        <v>4122</v>
      </c>
      <c r="B5736" t="s">
        <v>49</v>
      </c>
      <c r="C5736" t="s">
        <v>3113</v>
      </c>
      <c r="D5736" t="s">
        <v>54</v>
      </c>
      <c r="E5736" s="103">
        <v>0.32366436750425381</v>
      </c>
      <c r="F5736" s="103">
        <v>678218</v>
      </c>
      <c r="G5736" s="103">
        <v>7</v>
      </c>
      <c r="H5736" t="s">
        <v>54</v>
      </c>
      <c r="I5736" s="103"/>
    </row>
    <row r="5737" spans="1:9" x14ac:dyDescent="0.35">
      <c r="A5737" t="s">
        <v>4123</v>
      </c>
      <c r="B5737" t="s">
        <v>50</v>
      </c>
      <c r="C5737" t="s">
        <v>3113</v>
      </c>
      <c r="D5737" t="s">
        <v>54</v>
      </c>
      <c r="E5737" s="103">
        <v>1868.5458879726154</v>
      </c>
      <c r="F5737" s="103">
        <v>678218</v>
      </c>
      <c r="G5737" s="103">
        <v>7</v>
      </c>
      <c r="H5737" t="s">
        <v>54</v>
      </c>
      <c r="I5737" s="103"/>
    </row>
    <row r="5738" spans="1:9" x14ac:dyDescent="0.35">
      <c r="A5738" t="s">
        <v>4124</v>
      </c>
      <c r="B5738" t="s">
        <v>51</v>
      </c>
      <c r="C5738" t="s">
        <v>3113</v>
      </c>
      <c r="D5738" t="s">
        <v>40</v>
      </c>
      <c r="E5738" s="103">
        <v>4.8985978181641009E-3</v>
      </c>
      <c r="F5738" s="103">
        <v>678218</v>
      </c>
      <c r="G5738" s="103">
        <v>7</v>
      </c>
      <c r="H5738" t="s">
        <v>1078</v>
      </c>
      <c r="I5738" s="103"/>
    </row>
    <row r="5739" spans="1:9" x14ac:dyDescent="0.35">
      <c r="A5739" t="s">
        <v>6897</v>
      </c>
      <c r="B5739" t="s">
        <v>51</v>
      </c>
      <c r="C5739" t="s">
        <v>3113</v>
      </c>
      <c r="D5739" t="s">
        <v>5070</v>
      </c>
      <c r="E5739" s="103">
        <v>5.0924316058701489E-3</v>
      </c>
      <c r="F5739" s="103">
        <v>678218</v>
      </c>
      <c r="G5739" s="103">
        <v>7</v>
      </c>
      <c r="H5739" t="s">
        <v>1078</v>
      </c>
      <c r="I5739" s="103"/>
    </row>
    <row r="5740" spans="1:9" x14ac:dyDescent="0.35">
      <c r="A5740" t="s">
        <v>6898</v>
      </c>
      <c r="B5740" t="s">
        <v>51</v>
      </c>
      <c r="C5740" t="s">
        <v>3113</v>
      </c>
      <c r="D5740" t="s">
        <v>5071</v>
      </c>
      <c r="E5740" s="103">
        <v>4.8985978181641009E-3</v>
      </c>
      <c r="F5740" s="103">
        <v>678218</v>
      </c>
      <c r="G5740" s="103">
        <v>7</v>
      </c>
      <c r="H5740" t="s">
        <v>1078</v>
      </c>
      <c r="I5740" s="103"/>
    </row>
    <row r="5741" spans="1:9" x14ac:dyDescent="0.35">
      <c r="A5741" t="s">
        <v>6899</v>
      </c>
      <c r="B5741" t="s">
        <v>51</v>
      </c>
      <c r="C5741" t="s">
        <v>3113</v>
      </c>
      <c r="D5741" t="s">
        <v>5072</v>
      </c>
      <c r="E5741" s="103">
        <v>5.0889618996964661E-3</v>
      </c>
      <c r="F5741" s="103">
        <v>678218</v>
      </c>
      <c r="G5741" s="103">
        <v>7</v>
      </c>
      <c r="H5741" t="s">
        <v>1078</v>
      </c>
      <c r="I5741" s="103"/>
    </row>
    <row r="5742" spans="1:9" x14ac:dyDescent="0.35">
      <c r="A5742" t="s">
        <v>4125</v>
      </c>
      <c r="B5742" t="s">
        <v>51</v>
      </c>
      <c r="C5742" t="s">
        <v>3113</v>
      </c>
      <c r="D5742" t="s">
        <v>42</v>
      </c>
      <c r="E5742" s="103">
        <v>5.0041535399084972E-3</v>
      </c>
      <c r="F5742" s="103">
        <v>678218</v>
      </c>
      <c r="G5742" s="103">
        <v>7</v>
      </c>
      <c r="H5742" t="s">
        <v>1078</v>
      </c>
      <c r="I5742" s="103"/>
    </row>
    <row r="5743" spans="1:9" x14ac:dyDescent="0.35">
      <c r="A5743" t="s">
        <v>4126</v>
      </c>
      <c r="B5743" t="s">
        <v>51</v>
      </c>
      <c r="C5743" t="s">
        <v>3113</v>
      </c>
      <c r="D5743" t="s">
        <v>1767</v>
      </c>
      <c r="E5743" s="103">
        <v>4.9831105745412859E-3</v>
      </c>
      <c r="F5743" s="103">
        <v>678218</v>
      </c>
      <c r="G5743" s="103">
        <v>7</v>
      </c>
      <c r="H5743" t="s">
        <v>1078</v>
      </c>
      <c r="I5743" s="103"/>
    </row>
    <row r="5744" spans="1:9" x14ac:dyDescent="0.35">
      <c r="A5744" t="s">
        <v>4127</v>
      </c>
      <c r="B5744" t="s">
        <v>51</v>
      </c>
      <c r="C5744" t="s">
        <v>3113</v>
      </c>
      <c r="D5744" t="s">
        <v>1768</v>
      </c>
      <c r="E5744" s="103">
        <v>2.7062474194904517E-3</v>
      </c>
      <c r="F5744" s="103">
        <v>678218</v>
      </c>
      <c r="G5744" s="103">
        <v>7</v>
      </c>
      <c r="H5744" t="s">
        <v>1078</v>
      </c>
      <c r="I5744" s="103"/>
    </row>
    <row r="5745" spans="1:9" x14ac:dyDescent="0.35">
      <c r="A5745" t="s">
        <v>4128</v>
      </c>
      <c r="B5745" t="s">
        <v>51</v>
      </c>
      <c r="C5745" t="s">
        <v>3113</v>
      </c>
      <c r="D5745" t="s">
        <v>340</v>
      </c>
      <c r="E5745" s="103">
        <v>4.999610342693468E-3</v>
      </c>
      <c r="F5745" s="103">
        <v>678218</v>
      </c>
      <c r="G5745" s="103">
        <v>7</v>
      </c>
      <c r="H5745" t="s">
        <v>1078</v>
      </c>
      <c r="I5745" s="103"/>
    </row>
    <row r="5746" spans="1:9" x14ac:dyDescent="0.35">
      <c r="A5746" t="s">
        <v>4129</v>
      </c>
      <c r="B5746" t="s">
        <v>51</v>
      </c>
      <c r="C5746" t="s">
        <v>3113</v>
      </c>
      <c r="D5746" t="s">
        <v>777</v>
      </c>
      <c r="E5746" s="103">
        <v>1.0466035959836327E-2</v>
      </c>
      <c r="F5746" s="103">
        <v>678218</v>
      </c>
      <c r="G5746" s="103">
        <v>7</v>
      </c>
      <c r="H5746" t="s">
        <v>1078</v>
      </c>
      <c r="I5746" s="103"/>
    </row>
    <row r="5747" spans="1:9" x14ac:dyDescent="0.35">
      <c r="A5747" t="s">
        <v>4130</v>
      </c>
      <c r="B5747" t="s">
        <v>51</v>
      </c>
      <c r="C5747" t="s">
        <v>3113</v>
      </c>
      <c r="D5747" t="s">
        <v>776</v>
      </c>
      <c r="E5747" s="103">
        <v>2.5369018018931783E-2</v>
      </c>
      <c r="F5747" s="103">
        <v>678218</v>
      </c>
      <c r="G5747" s="103">
        <v>7</v>
      </c>
      <c r="H5747" t="s">
        <v>1078</v>
      </c>
      <c r="I5747" s="103"/>
    </row>
    <row r="5748" spans="1:9" x14ac:dyDescent="0.35">
      <c r="A5748" t="s">
        <v>4131</v>
      </c>
      <c r="B5748" t="s">
        <v>47</v>
      </c>
      <c r="C5748" t="s">
        <v>3115</v>
      </c>
      <c r="D5748" t="s">
        <v>54</v>
      </c>
      <c r="E5748" s="103">
        <v>356167</v>
      </c>
      <c r="F5748" s="103">
        <v>678218</v>
      </c>
      <c r="G5748" s="103">
        <v>7</v>
      </c>
      <c r="H5748" t="s">
        <v>54</v>
      </c>
      <c r="I5748" s="103"/>
    </row>
    <row r="5749" spans="1:9" x14ac:dyDescent="0.35">
      <c r="A5749" t="s">
        <v>4132</v>
      </c>
      <c r="B5749" t="s">
        <v>48</v>
      </c>
      <c r="C5749" t="s">
        <v>3115</v>
      </c>
      <c r="D5749" t="s">
        <v>54</v>
      </c>
      <c r="E5749" s="103">
        <v>2761871204.9848633</v>
      </c>
      <c r="F5749" s="103">
        <v>678218</v>
      </c>
      <c r="G5749" s="103">
        <v>7</v>
      </c>
      <c r="H5749" t="s">
        <v>54</v>
      </c>
      <c r="I5749" s="103"/>
    </row>
    <row r="5750" spans="1:9" x14ac:dyDescent="0.35">
      <c r="A5750" t="s">
        <v>4133</v>
      </c>
      <c r="B5750" t="s">
        <v>49</v>
      </c>
      <c r="C5750" t="s">
        <v>3115</v>
      </c>
      <c r="D5750" t="s">
        <v>54</v>
      </c>
      <c r="E5750" s="103">
        <v>0.52515120506975632</v>
      </c>
      <c r="F5750" s="103">
        <v>678218</v>
      </c>
      <c r="G5750" s="103">
        <v>7</v>
      </c>
      <c r="H5750" t="s">
        <v>54</v>
      </c>
      <c r="I5750" s="103"/>
    </row>
    <row r="5751" spans="1:9" x14ac:dyDescent="0.35">
      <c r="A5751" t="s">
        <v>4134</v>
      </c>
      <c r="B5751" t="s">
        <v>50</v>
      </c>
      <c r="C5751" t="s">
        <v>3115</v>
      </c>
      <c r="D5751" t="s">
        <v>54</v>
      </c>
      <c r="E5751" s="103">
        <v>4072.2469839857736</v>
      </c>
      <c r="F5751" s="103">
        <v>678218</v>
      </c>
      <c r="G5751" s="103">
        <v>7</v>
      </c>
      <c r="H5751" t="s">
        <v>54</v>
      </c>
      <c r="I5751" s="103"/>
    </row>
    <row r="5752" spans="1:9" x14ac:dyDescent="0.35">
      <c r="A5752" t="s">
        <v>4135</v>
      </c>
      <c r="B5752" t="s">
        <v>51</v>
      </c>
      <c r="C5752" t="s">
        <v>3115</v>
      </c>
      <c r="D5752" t="s">
        <v>40</v>
      </c>
      <c r="E5752" s="103">
        <v>6.5396187461189224E-3</v>
      </c>
      <c r="F5752" s="103">
        <v>678218</v>
      </c>
      <c r="G5752" s="103">
        <v>7</v>
      </c>
      <c r="H5752" t="s">
        <v>1078</v>
      </c>
      <c r="I5752" s="103"/>
    </row>
    <row r="5753" spans="1:9" x14ac:dyDescent="0.35">
      <c r="A5753" t="s">
        <v>6900</v>
      </c>
      <c r="B5753" t="s">
        <v>51</v>
      </c>
      <c r="C5753" t="s">
        <v>3115</v>
      </c>
      <c r="D5753" t="s">
        <v>5070</v>
      </c>
      <c r="E5753" s="103">
        <v>6.7603301431681442E-3</v>
      </c>
      <c r="F5753" s="103">
        <v>678218</v>
      </c>
      <c r="G5753" s="103">
        <v>7</v>
      </c>
      <c r="H5753" t="s">
        <v>1078</v>
      </c>
      <c r="I5753" s="103"/>
    </row>
    <row r="5754" spans="1:9" x14ac:dyDescent="0.35">
      <c r="A5754" t="s">
        <v>6901</v>
      </c>
      <c r="B5754" t="s">
        <v>51</v>
      </c>
      <c r="C5754" t="s">
        <v>3115</v>
      </c>
      <c r="D5754" t="s">
        <v>5071</v>
      </c>
      <c r="E5754" s="103">
        <v>6.5396187461189224E-3</v>
      </c>
      <c r="F5754" s="103">
        <v>678218</v>
      </c>
      <c r="G5754" s="103">
        <v>7</v>
      </c>
      <c r="H5754" t="s">
        <v>1078</v>
      </c>
      <c r="I5754" s="103"/>
    </row>
    <row r="5755" spans="1:9" x14ac:dyDescent="0.35">
      <c r="A5755" t="s">
        <v>6902</v>
      </c>
      <c r="B5755" t="s">
        <v>51</v>
      </c>
      <c r="C5755" t="s">
        <v>3115</v>
      </c>
      <c r="D5755" t="s">
        <v>5072</v>
      </c>
      <c r="E5755" s="103">
        <v>6.7570164795321607E-3</v>
      </c>
      <c r="F5755" s="103">
        <v>678218</v>
      </c>
      <c r="G5755" s="103">
        <v>7</v>
      </c>
      <c r="H5755" t="s">
        <v>1078</v>
      </c>
      <c r="I5755" s="103"/>
    </row>
    <row r="5756" spans="1:9" x14ac:dyDescent="0.35">
      <c r="A5756" t="s">
        <v>4136</v>
      </c>
      <c r="B5756" t="s">
        <v>51</v>
      </c>
      <c r="C5756" t="s">
        <v>3115</v>
      </c>
      <c r="D5756" t="s">
        <v>42</v>
      </c>
      <c r="E5756" s="103">
        <v>6.6734516195603149E-3</v>
      </c>
      <c r="F5756" s="103">
        <v>678218</v>
      </c>
      <c r="G5756" s="103">
        <v>7</v>
      </c>
      <c r="H5756" t="s">
        <v>1078</v>
      </c>
      <c r="I5756" s="103"/>
    </row>
    <row r="5757" spans="1:9" x14ac:dyDescent="0.35">
      <c r="A5757" t="s">
        <v>4137</v>
      </c>
      <c r="B5757" t="s">
        <v>51</v>
      </c>
      <c r="C5757" t="s">
        <v>3115</v>
      </c>
      <c r="D5757" t="s">
        <v>1767</v>
      </c>
      <c r="E5757" s="103">
        <v>6.6320613160245805E-3</v>
      </c>
      <c r="F5757" s="103">
        <v>678218</v>
      </c>
      <c r="G5757" s="103">
        <v>7</v>
      </c>
      <c r="H5757" t="s">
        <v>1078</v>
      </c>
      <c r="I5757" s="103"/>
    </row>
    <row r="5758" spans="1:9" x14ac:dyDescent="0.35">
      <c r="A5758" t="s">
        <v>4138</v>
      </c>
      <c r="B5758" t="s">
        <v>51</v>
      </c>
      <c r="C5758" t="s">
        <v>3115</v>
      </c>
      <c r="D5758" t="s">
        <v>1768</v>
      </c>
      <c r="E5758" s="103">
        <v>3.6462360898422918E-3</v>
      </c>
      <c r="F5758" s="103">
        <v>678218</v>
      </c>
      <c r="G5758" s="103">
        <v>7</v>
      </c>
      <c r="H5758" t="s">
        <v>1078</v>
      </c>
      <c r="I5758" s="103"/>
    </row>
    <row r="5759" spans="1:9" x14ac:dyDescent="0.35">
      <c r="A5759" t="s">
        <v>4139</v>
      </c>
      <c r="B5759" t="s">
        <v>51</v>
      </c>
      <c r="C5759" t="s">
        <v>3115</v>
      </c>
      <c r="D5759" t="s">
        <v>340</v>
      </c>
      <c r="E5759" s="103">
        <v>6.5886915569845009E-3</v>
      </c>
      <c r="F5759" s="103">
        <v>678218</v>
      </c>
      <c r="G5759" s="103">
        <v>7</v>
      </c>
      <c r="H5759" t="s">
        <v>1078</v>
      </c>
      <c r="I5759" s="103"/>
    </row>
    <row r="5760" spans="1:9" x14ac:dyDescent="0.35">
      <c r="A5760" t="s">
        <v>4140</v>
      </c>
      <c r="B5760" t="s">
        <v>51</v>
      </c>
      <c r="C5760" t="s">
        <v>3115</v>
      </c>
      <c r="D5760" t="s">
        <v>777</v>
      </c>
      <c r="E5760" s="103">
        <v>1.3518069898238311E-2</v>
      </c>
      <c r="F5760" s="103">
        <v>678218</v>
      </c>
      <c r="G5760" s="103">
        <v>7</v>
      </c>
      <c r="H5760" t="s">
        <v>1078</v>
      </c>
      <c r="I5760" s="103"/>
    </row>
    <row r="5761" spans="1:9" x14ac:dyDescent="0.35">
      <c r="A5761" t="s">
        <v>4141</v>
      </c>
      <c r="B5761" t="s">
        <v>51</v>
      </c>
      <c r="C5761" t="s">
        <v>3115</v>
      </c>
      <c r="D5761" t="s">
        <v>776</v>
      </c>
      <c r="E5761" s="103">
        <v>3.3741091670168366E-2</v>
      </c>
      <c r="F5761" s="103">
        <v>678218</v>
      </c>
      <c r="G5761" s="103">
        <v>7</v>
      </c>
      <c r="H5761" t="s">
        <v>1078</v>
      </c>
      <c r="I5761" s="103"/>
    </row>
    <row r="5762" spans="1:9" x14ac:dyDescent="0.35">
      <c r="A5762" t="s">
        <v>254</v>
      </c>
      <c r="B5762" t="s">
        <v>49</v>
      </c>
      <c r="C5762" t="s">
        <v>40</v>
      </c>
      <c r="D5762" t="s">
        <v>54</v>
      </c>
      <c r="E5762" s="103">
        <v>1</v>
      </c>
      <c r="F5762" s="103">
        <v>678218</v>
      </c>
      <c r="G5762" s="103">
        <v>7</v>
      </c>
      <c r="H5762" t="s">
        <v>54</v>
      </c>
      <c r="I5762" s="103"/>
    </row>
    <row r="5763" spans="1:9" x14ac:dyDescent="0.35">
      <c r="A5763" t="s">
        <v>255</v>
      </c>
      <c r="B5763" t="s">
        <v>50</v>
      </c>
      <c r="C5763" t="s">
        <v>40</v>
      </c>
      <c r="D5763" t="s">
        <v>54</v>
      </c>
      <c r="E5763" s="103">
        <v>1204148.5762575646</v>
      </c>
      <c r="F5763" s="103">
        <v>678218</v>
      </c>
      <c r="G5763" s="103">
        <v>7</v>
      </c>
      <c r="H5763" t="s">
        <v>54</v>
      </c>
      <c r="I5763" s="103"/>
    </row>
    <row r="5764" spans="1:9" x14ac:dyDescent="0.35">
      <c r="A5764" t="s">
        <v>1451</v>
      </c>
      <c r="B5764" t="s">
        <v>51</v>
      </c>
      <c r="C5764" t="s">
        <v>40</v>
      </c>
      <c r="D5764" t="s">
        <v>40</v>
      </c>
      <c r="E5764" s="103">
        <v>1</v>
      </c>
      <c r="F5764" s="103">
        <v>678218</v>
      </c>
      <c r="G5764" s="103">
        <v>7</v>
      </c>
      <c r="H5764" t="s">
        <v>1078</v>
      </c>
      <c r="I5764" s="103"/>
    </row>
    <row r="5765" spans="1:9" x14ac:dyDescent="0.35">
      <c r="A5765" t="s">
        <v>6903</v>
      </c>
      <c r="B5765" t="s">
        <v>51</v>
      </c>
      <c r="C5765" t="s">
        <v>40</v>
      </c>
      <c r="D5765" t="s">
        <v>5070</v>
      </c>
      <c r="E5765" s="103">
        <v>1.034524834580443</v>
      </c>
      <c r="F5765" s="103">
        <v>678218</v>
      </c>
      <c r="G5765" s="103">
        <v>7</v>
      </c>
      <c r="H5765" t="s">
        <v>1078</v>
      </c>
      <c r="I5765" s="103"/>
    </row>
    <row r="5766" spans="1:9" x14ac:dyDescent="0.35">
      <c r="A5766" t="s">
        <v>6904</v>
      </c>
      <c r="B5766" t="s">
        <v>51</v>
      </c>
      <c r="C5766" t="s">
        <v>40</v>
      </c>
      <c r="D5766" t="s">
        <v>5071</v>
      </c>
      <c r="E5766" s="103">
        <v>1</v>
      </c>
      <c r="F5766" s="103">
        <v>678218</v>
      </c>
      <c r="G5766" s="103">
        <v>7</v>
      </c>
      <c r="H5766" t="s">
        <v>1078</v>
      </c>
      <c r="I5766" s="103"/>
    </row>
    <row r="5767" spans="1:9" x14ac:dyDescent="0.35">
      <c r="A5767" t="s">
        <v>6905</v>
      </c>
      <c r="B5767" t="s">
        <v>51</v>
      </c>
      <c r="C5767" t="s">
        <v>40</v>
      </c>
      <c r="D5767" t="s">
        <v>5072</v>
      </c>
      <c r="E5767" s="103">
        <v>1.0322157832843379</v>
      </c>
      <c r="F5767" s="103">
        <v>678218</v>
      </c>
      <c r="G5767" s="103">
        <v>7</v>
      </c>
      <c r="H5767" t="s">
        <v>1078</v>
      </c>
      <c r="I5767" s="103"/>
    </row>
    <row r="5768" spans="1:9" x14ac:dyDescent="0.35">
      <c r="A5768" t="s">
        <v>1452</v>
      </c>
      <c r="B5768" t="s">
        <v>51</v>
      </c>
      <c r="C5768" t="s">
        <v>40</v>
      </c>
      <c r="D5768" t="s">
        <v>42</v>
      </c>
      <c r="E5768" s="103">
        <v>1.0292077568124109</v>
      </c>
      <c r="F5768" s="103">
        <v>678218</v>
      </c>
      <c r="G5768" s="103">
        <v>7</v>
      </c>
      <c r="H5768" t="s">
        <v>1078</v>
      </c>
      <c r="I5768" s="103"/>
    </row>
    <row r="5769" spans="1:9" x14ac:dyDescent="0.35">
      <c r="A5769" t="s">
        <v>2399</v>
      </c>
      <c r="B5769" t="s">
        <v>51</v>
      </c>
      <c r="C5769" t="s">
        <v>40</v>
      </c>
      <c r="D5769" t="s">
        <v>1767</v>
      </c>
      <c r="E5769" s="103">
        <v>1.0244892528575613</v>
      </c>
      <c r="F5769" s="103">
        <v>678218</v>
      </c>
      <c r="G5769" s="103">
        <v>7</v>
      </c>
      <c r="H5769" t="s">
        <v>1078</v>
      </c>
      <c r="I5769" s="103"/>
    </row>
    <row r="5770" spans="1:9" x14ac:dyDescent="0.35">
      <c r="A5770" t="s">
        <v>2400</v>
      </c>
      <c r="B5770" t="s">
        <v>51</v>
      </c>
      <c r="C5770" t="s">
        <v>40</v>
      </c>
      <c r="D5770" t="s">
        <v>1768</v>
      </c>
      <c r="E5770" s="103">
        <v>0.67530037426250733</v>
      </c>
      <c r="F5770" s="103">
        <v>678218</v>
      </c>
      <c r="G5770" s="103">
        <v>7</v>
      </c>
      <c r="H5770" t="s">
        <v>1078</v>
      </c>
      <c r="I5770" s="103"/>
    </row>
    <row r="5771" spans="1:9" x14ac:dyDescent="0.35">
      <c r="A5771" t="s">
        <v>1453</v>
      </c>
      <c r="B5771" t="s">
        <v>51</v>
      </c>
      <c r="C5771" t="s">
        <v>40</v>
      </c>
      <c r="D5771" t="s">
        <v>340</v>
      </c>
      <c r="E5771" s="103">
        <v>1.0133928437509587</v>
      </c>
      <c r="F5771" s="103">
        <v>678218</v>
      </c>
      <c r="G5771" s="103">
        <v>7</v>
      </c>
      <c r="H5771" t="s">
        <v>1078</v>
      </c>
      <c r="I5771" s="103"/>
    </row>
    <row r="5772" spans="1:9" x14ac:dyDescent="0.35">
      <c r="A5772" t="s">
        <v>1454</v>
      </c>
      <c r="B5772" t="s">
        <v>51</v>
      </c>
      <c r="C5772" t="s">
        <v>40</v>
      </c>
      <c r="D5772" t="s">
        <v>777</v>
      </c>
      <c r="E5772" s="103">
        <v>2.115023147869652</v>
      </c>
      <c r="F5772" s="103">
        <v>678218</v>
      </c>
      <c r="G5772" s="103">
        <v>7</v>
      </c>
      <c r="H5772" t="s">
        <v>1078</v>
      </c>
      <c r="I5772" s="103"/>
    </row>
    <row r="5773" spans="1:9" x14ac:dyDescent="0.35">
      <c r="A5773" t="s">
        <v>665</v>
      </c>
      <c r="B5773" t="s">
        <v>44</v>
      </c>
      <c r="C5773" t="s">
        <v>40</v>
      </c>
      <c r="D5773" t="s">
        <v>777</v>
      </c>
      <c r="E5773" s="103">
        <v>0</v>
      </c>
      <c r="F5773" s="103">
        <v>678218</v>
      </c>
      <c r="G5773" s="103">
        <v>7</v>
      </c>
      <c r="H5773" t="s">
        <v>54</v>
      </c>
      <c r="I5773" s="103"/>
    </row>
    <row r="5774" spans="1:9" x14ac:dyDescent="0.35">
      <c r="A5774" t="s">
        <v>666</v>
      </c>
      <c r="B5774" t="s">
        <v>45</v>
      </c>
      <c r="C5774" t="s">
        <v>40</v>
      </c>
      <c r="D5774" t="s">
        <v>777</v>
      </c>
      <c r="E5774" s="103">
        <v>0</v>
      </c>
      <c r="F5774" s="103">
        <v>678218</v>
      </c>
      <c r="G5774" s="103">
        <v>7</v>
      </c>
      <c r="H5774" t="s">
        <v>54</v>
      </c>
      <c r="I5774" s="103"/>
    </row>
    <row r="5775" spans="1:9" x14ac:dyDescent="0.35">
      <c r="A5775" t="s">
        <v>667</v>
      </c>
      <c r="B5775" t="s">
        <v>46</v>
      </c>
      <c r="C5775" t="s">
        <v>40</v>
      </c>
      <c r="D5775" t="s">
        <v>777</v>
      </c>
      <c r="E5775" s="103">
        <v>0</v>
      </c>
      <c r="F5775" s="103">
        <v>678218</v>
      </c>
      <c r="G5775" s="103">
        <v>7</v>
      </c>
      <c r="H5775" t="s">
        <v>54</v>
      </c>
      <c r="I5775" s="103"/>
    </row>
    <row r="5776" spans="1:9" x14ac:dyDescent="0.35">
      <c r="A5776" t="s">
        <v>1455</v>
      </c>
      <c r="B5776" t="s">
        <v>51</v>
      </c>
      <c r="C5776" t="s">
        <v>40</v>
      </c>
      <c r="D5776" t="s">
        <v>776</v>
      </c>
      <c r="E5776" s="103">
        <v>5.2493274037205992</v>
      </c>
      <c r="F5776" s="103">
        <v>678218</v>
      </c>
      <c r="G5776" s="103">
        <v>7</v>
      </c>
      <c r="H5776" t="s">
        <v>1078</v>
      </c>
      <c r="I5776" s="103"/>
    </row>
    <row r="5777" spans="1:9" x14ac:dyDescent="0.35">
      <c r="A5777" t="s">
        <v>669</v>
      </c>
      <c r="B5777" t="s">
        <v>44</v>
      </c>
      <c r="C5777" t="s">
        <v>40</v>
      </c>
      <c r="D5777" t="s">
        <v>776</v>
      </c>
      <c r="E5777" s="103">
        <v>0</v>
      </c>
      <c r="F5777" s="103">
        <v>678218</v>
      </c>
      <c r="G5777" s="103">
        <v>7</v>
      </c>
      <c r="H5777" t="s">
        <v>54</v>
      </c>
      <c r="I5777" s="103"/>
    </row>
    <row r="5778" spans="1:9" x14ac:dyDescent="0.35">
      <c r="A5778" t="s">
        <v>670</v>
      </c>
      <c r="B5778" t="s">
        <v>45</v>
      </c>
      <c r="C5778" t="s">
        <v>40</v>
      </c>
      <c r="D5778" t="s">
        <v>776</v>
      </c>
      <c r="E5778" s="103">
        <v>0</v>
      </c>
      <c r="F5778" s="103">
        <v>678218</v>
      </c>
      <c r="G5778" s="103">
        <v>7</v>
      </c>
      <c r="H5778" t="s">
        <v>54</v>
      </c>
      <c r="I5778" s="103"/>
    </row>
    <row r="5779" spans="1:9" x14ac:dyDescent="0.35">
      <c r="A5779" t="s">
        <v>671</v>
      </c>
      <c r="B5779" t="s">
        <v>46</v>
      </c>
      <c r="C5779" t="s">
        <v>40</v>
      </c>
      <c r="D5779" t="s">
        <v>776</v>
      </c>
      <c r="E5779" s="103">
        <v>0</v>
      </c>
      <c r="F5779" s="103">
        <v>678218</v>
      </c>
      <c r="G5779" s="103">
        <v>7</v>
      </c>
      <c r="H5779" t="s">
        <v>54</v>
      </c>
      <c r="I5779" s="103"/>
    </row>
    <row r="5780" spans="1:9" x14ac:dyDescent="0.35">
      <c r="A5780" t="s">
        <v>6906</v>
      </c>
      <c r="B5780" t="s">
        <v>49</v>
      </c>
      <c r="C5780" t="s">
        <v>5070</v>
      </c>
      <c r="D5780" t="s">
        <v>54</v>
      </c>
      <c r="E5780" s="103">
        <v>1</v>
      </c>
      <c r="F5780" s="103">
        <v>678218</v>
      </c>
      <c r="G5780" s="103">
        <v>7</v>
      </c>
      <c r="H5780" t="s">
        <v>54</v>
      </c>
      <c r="I5780" s="103"/>
    </row>
    <row r="5781" spans="1:9" x14ac:dyDescent="0.35">
      <c r="A5781" t="s">
        <v>6907</v>
      </c>
      <c r="B5781" t="s">
        <v>50</v>
      </c>
      <c r="C5781" t="s">
        <v>5070</v>
      </c>
      <c r="D5781" t="s">
        <v>54</v>
      </c>
      <c r="E5781" s="103">
        <v>1166885.4187698513</v>
      </c>
      <c r="F5781" s="103">
        <v>678218</v>
      </c>
      <c r="G5781" s="103">
        <v>7</v>
      </c>
      <c r="H5781" t="s">
        <v>54</v>
      </c>
      <c r="I5781" s="103"/>
    </row>
    <row r="5782" spans="1:9" x14ac:dyDescent="0.35">
      <c r="A5782" t="s">
        <v>6908</v>
      </c>
      <c r="B5782" t="s">
        <v>51</v>
      </c>
      <c r="C5782" t="s">
        <v>5070</v>
      </c>
      <c r="D5782" t="s">
        <v>40</v>
      </c>
      <c r="E5782" s="103">
        <v>0.96919957093989884</v>
      </c>
      <c r="F5782" s="103">
        <v>678218</v>
      </c>
      <c r="G5782" s="103">
        <v>7</v>
      </c>
      <c r="H5782" t="s">
        <v>1078</v>
      </c>
      <c r="I5782" s="103"/>
    </row>
    <row r="5783" spans="1:9" x14ac:dyDescent="0.35">
      <c r="A5783" t="s">
        <v>6909</v>
      </c>
      <c r="B5783" t="s">
        <v>51</v>
      </c>
      <c r="C5783" t="s">
        <v>5070</v>
      </c>
      <c r="D5783" t="s">
        <v>5070</v>
      </c>
      <c r="E5783" s="103">
        <v>1</v>
      </c>
      <c r="F5783" s="103">
        <v>678218</v>
      </c>
      <c r="G5783" s="103">
        <v>7</v>
      </c>
      <c r="H5783" t="s">
        <v>1078</v>
      </c>
      <c r="I5783" s="103"/>
    </row>
    <row r="5784" spans="1:9" x14ac:dyDescent="0.35">
      <c r="A5784" t="s">
        <v>6910</v>
      </c>
      <c r="B5784" t="s">
        <v>51</v>
      </c>
      <c r="C5784" t="s">
        <v>5070</v>
      </c>
      <c r="D5784" t="s">
        <v>5071</v>
      </c>
      <c r="E5784" s="103">
        <v>0.96919957093989884</v>
      </c>
      <c r="F5784" s="103">
        <v>678218</v>
      </c>
      <c r="G5784" s="103">
        <v>7</v>
      </c>
      <c r="H5784" t="s">
        <v>1078</v>
      </c>
      <c r="I5784" s="103"/>
    </row>
    <row r="5785" spans="1:9" x14ac:dyDescent="0.35">
      <c r="A5785" t="s">
        <v>6911</v>
      </c>
      <c r="B5785" t="s">
        <v>51</v>
      </c>
      <c r="C5785" t="s">
        <v>5070</v>
      </c>
      <c r="D5785" t="s">
        <v>5072</v>
      </c>
      <c r="E5785" s="103">
        <v>0.99869910267398976</v>
      </c>
      <c r="F5785" s="103">
        <v>678218</v>
      </c>
      <c r="G5785" s="103">
        <v>7</v>
      </c>
      <c r="H5785" t="s">
        <v>1078</v>
      </c>
      <c r="I5785" s="103"/>
    </row>
    <row r="5786" spans="1:9" x14ac:dyDescent="0.35">
      <c r="A5786" t="s">
        <v>6912</v>
      </c>
      <c r="B5786" t="s">
        <v>51</v>
      </c>
      <c r="C5786" t="s">
        <v>5070</v>
      </c>
      <c r="D5786" t="s">
        <v>42</v>
      </c>
      <c r="E5786" s="103">
        <v>0.99487576264962441</v>
      </c>
      <c r="F5786" s="103">
        <v>678218</v>
      </c>
      <c r="G5786" s="103">
        <v>7</v>
      </c>
      <c r="H5786" t="s">
        <v>1078</v>
      </c>
      <c r="I5786" s="103"/>
    </row>
    <row r="5787" spans="1:9" x14ac:dyDescent="0.35">
      <c r="A5787" t="s">
        <v>6913</v>
      </c>
      <c r="B5787" t="s">
        <v>51</v>
      </c>
      <c r="C5787" t="s">
        <v>5070</v>
      </c>
      <c r="D5787" t="s">
        <v>1767</v>
      </c>
      <c r="E5787" s="103">
        <v>0.9903006547013028</v>
      </c>
      <c r="F5787" s="103">
        <v>678218</v>
      </c>
      <c r="G5787" s="103">
        <v>7</v>
      </c>
      <c r="H5787" t="s">
        <v>1078</v>
      </c>
      <c r="I5787" s="103"/>
    </row>
    <row r="5788" spans="1:9" x14ac:dyDescent="0.35">
      <c r="A5788" t="s">
        <v>6914</v>
      </c>
      <c r="B5788" t="s">
        <v>51</v>
      </c>
      <c r="C5788" t="s">
        <v>5070</v>
      </c>
      <c r="D5788" t="s">
        <v>1768</v>
      </c>
      <c r="E5788" s="103">
        <v>0.65437608689868965</v>
      </c>
      <c r="F5788" s="103">
        <v>678218</v>
      </c>
      <c r="G5788" s="103">
        <v>7</v>
      </c>
      <c r="H5788" t="s">
        <v>1078</v>
      </c>
      <c r="I5788" s="103"/>
    </row>
    <row r="5789" spans="1:9" x14ac:dyDescent="0.35">
      <c r="A5789" t="s">
        <v>6915</v>
      </c>
      <c r="B5789" t="s">
        <v>51</v>
      </c>
      <c r="C5789" t="s">
        <v>5070</v>
      </c>
      <c r="D5789" t="s">
        <v>340</v>
      </c>
      <c r="E5789" s="103">
        <v>0.98063933238292611</v>
      </c>
      <c r="F5789" s="103">
        <v>678218</v>
      </c>
      <c r="G5789" s="103">
        <v>7</v>
      </c>
      <c r="H5789" t="s">
        <v>1078</v>
      </c>
      <c r="I5789" s="103"/>
    </row>
    <row r="5790" spans="1:9" x14ac:dyDescent="0.35">
      <c r="A5790" t="s">
        <v>6916</v>
      </c>
      <c r="B5790" t="s">
        <v>51</v>
      </c>
      <c r="C5790" t="s">
        <v>5070</v>
      </c>
      <c r="D5790" t="s">
        <v>777</v>
      </c>
      <c r="E5790" s="103">
        <v>2.0493988011979245</v>
      </c>
      <c r="F5790" s="103">
        <v>678218</v>
      </c>
      <c r="G5790" s="103">
        <v>7</v>
      </c>
      <c r="H5790" t="s">
        <v>1078</v>
      </c>
      <c r="I5790" s="103"/>
    </row>
    <row r="5791" spans="1:9" x14ac:dyDescent="0.35">
      <c r="A5791" t="s">
        <v>6917</v>
      </c>
      <c r="B5791" t="s">
        <v>44</v>
      </c>
      <c r="C5791" t="s">
        <v>5070</v>
      </c>
      <c r="D5791" t="s">
        <v>777</v>
      </c>
      <c r="E5791" s="103">
        <v>5.013137368810619E-4</v>
      </c>
      <c r="F5791" s="103">
        <v>678218</v>
      </c>
      <c r="G5791" s="103">
        <v>7</v>
      </c>
      <c r="H5791" t="s">
        <v>54</v>
      </c>
      <c r="I5791" s="103"/>
    </row>
    <row r="5792" spans="1:9" x14ac:dyDescent="0.35">
      <c r="A5792" t="s">
        <v>6918</v>
      </c>
      <c r="B5792" t="s">
        <v>45</v>
      </c>
      <c r="C5792" t="s">
        <v>5070</v>
      </c>
      <c r="D5792" t="s">
        <v>777</v>
      </c>
      <c r="E5792" s="103">
        <v>2.2586770588484714E-4</v>
      </c>
      <c r="F5792" s="103">
        <v>678218</v>
      </c>
      <c r="G5792" s="103">
        <v>7</v>
      </c>
      <c r="H5792" t="s">
        <v>54</v>
      </c>
      <c r="I5792" s="103"/>
    </row>
    <row r="5793" spans="1:9" x14ac:dyDescent="0.35">
      <c r="A5793" t="s">
        <v>6919</v>
      </c>
      <c r="B5793" t="s">
        <v>46</v>
      </c>
      <c r="C5793" t="s">
        <v>5070</v>
      </c>
      <c r="D5793" t="s">
        <v>777</v>
      </c>
      <c r="E5793" s="103">
        <v>1.0176505716437126E-4</v>
      </c>
      <c r="F5793" s="103">
        <v>678218</v>
      </c>
      <c r="G5793" s="103">
        <v>7</v>
      </c>
      <c r="H5793" t="s">
        <v>54</v>
      </c>
      <c r="I5793" s="103"/>
    </row>
    <row r="5794" spans="1:9" x14ac:dyDescent="0.35">
      <c r="A5794" t="s">
        <v>6920</v>
      </c>
      <c r="B5794" t="s">
        <v>51</v>
      </c>
      <c r="C5794" t="s">
        <v>5070</v>
      </c>
      <c r="D5794" t="s">
        <v>776</v>
      </c>
      <c r="E5794" s="103">
        <v>5.0867759960844658</v>
      </c>
      <c r="F5794" s="103">
        <v>678218</v>
      </c>
      <c r="G5794" s="103">
        <v>7</v>
      </c>
      <c r="H5794" t="s">
        <v>1078</v>
      </c>
      <c r="I5794" s="103"/>
    </row>
    <row r="5795" spans="1:9" x14ac:dyDescent="0.35">
      <c r="A5795" t="s">
        <v>6921</v>
      </c>
      <c r="B5795" t="s">
        <v>44</v>
      </c>
      <c r="C5795" t="s">
        <v>5070</v>
      </c>
      <c r="D5795" t="s">
        <v>776</v>
      </c>
      <c r="E5795" s="103">
        <v>0</v>
      </c>
      <c r="F5795" s="103">
        <v>678218</v>
      </c>
      <c r="G5795" s="103">
        <v>7</v>
      </c>
      <c r="H5795" t="s">
        <v>54</v>
      </c>
      <c r="I5795" s="103"/>
    </row>
    <row r="5796" spans="1:9" x14ac:dyDescent="0.35">
      <c r="A5796" t="s">
        <v>6922</v>
      </c>
      <c r="B5796" t="s">
        <v>45</v>
      </c>
      <c r="C5796" t="s">
        <v>5070</v>
      </c>
      <c r="D5796" t="s">
        <v>776</v>
      </c>
      <c r="E5796" s="103">
        <v>0</v>
      </c>
      <c r="F5796" s="103">
        <v>678218</v>
      </c>
      <c r="G5796" s="103">
        <v>7</v>
      </c>
      <c r="H5796" t="s">
        <v>54</v>
      </c>
      <c r="I5796" s="103"/>
    </row>
    <row r="5797" spans="1:9" x14ac:dyDescent="0.35">
      <c r="A5797" t="s">
        <v>6923</v>
      </c>
      <c r="B5797" t="s">
        <v>46</v>
      </c>
      <c r="C5797" t="s">
        <v>5070</v>
      </c>
      <c r="D5797" t="s">
        <v>776</v>
      </c>
      <c r="E5797" s="103">
        <v>0</v>
      </c>
      <c r="F5797" s="103">
        <v>678218</v>
      </c>
      <c r="G5797" s="103">
        <v>7</v>
      </c>
      <c r="H5797" t="s">
        <v>54</v>
      </c>
      <c r="I5797" s="103"/>
    </row>
    <row r="5798" spans="1:9" x14ac:dyDescent="0.35">
      <c r="A5798" t="s">
        <v>6924</v>
      </c>
      <c r="B5798" t="s">
        <v>49</v>
      </c>
      <c r="C5798" t="s">
        <v>5071</v>
      </c>
      <c r="D5798" t="s">
        <v>54</v>
      </c>
      <c r="E5798" s="103">
        <v>1</v>
      </c>
      <c r="F5798" s="103">
        <v>678218</v>
      </c>
      <c r="G5798" s="103">
        <v>7</v>
      </c>
      <c r="H5798" t="s">
        <v>54</v>
      </c>
      <c r="I5798" s="103"/>
    </row>
    <row r="5799" spans="1:9" x14ac:dyDescent="0.35">
      <c r="A5799" t="s">
        <v>6925</v>
      </c>
      <c r="B5799" t="s">
        <v>50</v>
      </c>
      <c r="C5799" t="s">
        <v>5071</v>
      </c>
      <c r="D5799" t="s">
        <v>54</v>
      </c>
      <c r="E5799" s="103">
        <v>1204148.5762575646</v>
      </c>
      <c r="F5799" s="103">
        <v>678218</v>
      </c>
      <c r="G5799" s="103">
        <v>7</v>
      </c>
      <c r="H5799" t="s">
        <v>54</v>
      </c>
      <c r="I5799" s="103"/>
    </row>
    <row r="5800" spans="1:9" x14ac:dyDescent="0.35">
      <c r="A5800" t="s">
        <v>6926</v>
      </c>
      <c r="B5800" t="s">
        <v>51</v>
      </c>
      <c r="C5800" t="s">
        <v>5071</v>
      </c>
      <c r="D5800" t="s">
        <v>40</v>
      </c>
      <c r="E5800" s="103">
        <v>1</v>
      </c>
      <c r="F5800" s="103">
        <v>678218</v>
      </c>
      <c r="G5800" s="103">
        <v>7</v>
      </c>
      <c r="H5800" t="s">
        <v>1078</v>
      </c>
      <c r="I5800" s="103"/>
    </row>
    <row r="5801" spans="1:9" x14ac:dyDescent="0.35">
      <c r="A5801" t="s">
        <v>6927</v>
      </c>
      <c r="B5801" t="s">
        <v>51</v>
      </c>
      <c r="C5801" t="s">
        <v>5071</v>
      </c>
      <c r="D5801" t="s">
        <v>5070</v>
      </c>
      <c r="E5801" s="103">
        <v>1.034524834580443</v>
      </c>
      <c r="F5801" s="103">
        <v>678218</v>
      </c>
      <c r="G5801" s="103">
        <v>7</v>
      </c>
      <c r="H5801" t="s">
        <v>1078</v>
      </c>
      <c r="I5801" s="103"/>
    </row>
    <row r="5802" spans="1:9" x14ac:dyDescent="0.35">
      <c r="A5802" t="s">
        <v>6928</v>
      </c>
      <c r="B5802" t="s">
        <v>51</v>
      </c>
      <c r="C5802" t="s">
        <v>5071</v>
      </c>
      <c r="D5802" t="s">
        <v>5071</v>
      </c>
      <c r="E5802" s="103">
        <v>1</v>
      </c>
      <c r="F5802" s="103">
        <v>678218</v>
      </c>
      <c r="G5802" s="103">
        <v>7</v>
      </c>
      <c r="H5802" t="s">
        <v>1078</v>
      </c>
      <c r="I5802" s="103"/>
    </row>
    <row r="5803" spans="1:9" x14ac:dyDescent="0.35">
      <c r="A5803" t="s">
        <v>6929</v>
      </c>
      <c r="B5803" t="s">
        <v>51</v>
      </c>
      <c r="C5803" t="s">
        <v>5071</v>
      </c>
      <c r="D5803" t="s">
        <v>5072</v>
      </c>
      <c r="E5803" s="103">
        <v>1.0322157832843379</v>
      </c>
      <c r="F5803" s="103">
        <v>678218</v>
      </c>
      <c r="G5803" s="103">
        <v>7</v>
      </c>
      <c r="H5803" t="s">
        <v>1078</v>
      </c>
      <c r="I5803" s="103"/>
    </row>
    <row r="5804" spans="1:9" x14ac:dyDescent="0.35">
      <c r="A5804" t="s">
        <v>6930</v>
      </c>
      <c r="B5804" t="s">
        <v>51</v>
      </c>
      <c r="C5804" t="s">
        <v>5071</v>
      </c>
      <c r="D5804" t="s">
        <v>42</v>
      </c>
      <c r="E5804" s="103">
        <v>1.0292077568124109</v>
      </c>
      <c r="F5804" s="103">
        <v>678218</v>
      </c>
      <c r="G5804" s="103">
        <v>7</v>
      </c>
      <c r="H5804" t="s">
        <v>1078</v>
      </c>
      <c r="I5804" s="103"/>
    </row>
    <row r="5805" spans="1:9" x14ac:dyDescent="0.35">
      <c r="A5805" t="s">
        <v>6931</v>
      </c>
      <c r="B5805" t="s">
        <v>51</v>
      </c>
      <c r="C5805" t="s">
        <v>5071</v>
      </c>
      <c r="D5805" t="s">
        <v>1767</v>
      </c>
      <c r="E5805" s="103">
        <v>1.0244892528575613</v>
      </c>
      <c r="F5805" s="103">
        <v>678218</v>
      </c>
      <c r="G5805" s="103">
        <v>7</v>
      </c>
      <c r="H5805" t="s">
        <v>1078</v>
      </c>
      <c r="I5805" s="103"/>
    </row>
    <row r="5806" spans="1:9" x14ac:dyDescent="0.35">
      <c r="A5806" t="s">
        <v>6932</v>
      </c>
      <c r="B5806" t="s">
        <v>51</v>
      </c>
      <c r="C5806" t="s">
        <v>5071</v>
      </c>
      <c r="D5806" t="s">
        <v>1768</v>
      </c>
      <c r="E5806" s="103">
        <v>0.67530037426250733</v>
      </c>
      <c r="F5806" s="103">
        <v>678218</v>
      </c>
      <c r="G5806" s="103">
        <v>7</v>
      </c>
      <c r="H5806" t="s">
        <v>1078</v>
      </c>
      <c r="I5806" s="103"/>
    </row>
    <row r="5807" spans="1:9" x14ac:dyDescent="0.35">
      <c r="A5807" t="s">
        <v>6933</v>
      </c>
      <c r="B5807" t="s">
        <v>51</v>
      </c>
      <c r="C5807" t="s">
        <v>5071</v>
      </c>
      <c r="D5807" t="s">
        <v>340</v>
      </c>
      <c r="E5807" s="103">
        <v>1.0133928437509587</v>
      </c>
      <c r="F5807" s="103">
        <v>678218</v>
      </c>
      <c r="G5807" s="103">
        <v>7</v>
      </c>
      <c r="H5807" t="s">
        <v>1078</v>
      </c>
      <c r="I5807" s="103"/>
    </row>
    <row r="5808" spans="1:9" x14ac:dyDescent="0.35">
      <c r="A5808" t="s">
        <v>6934</v>
      </c>
      <c r="B5808" t="s">
        <v>51</v>
      </c>
      <c r="C5808" t="s">
        <v>5071</v>
      </c>
      <c r="D5808" t="s">
        <v>777</v>
      </c>
      <c r="E5808" s="103">
        <v>2.115023147869652</v>
      </c>
      <c r="F5808" s="103">
        <v>678218</v>
      </c>
      <c r="G5808" s="103">
        <v>7</v>
      </c>
      <c r="H5808" t="s">
        <v>1078</v>
      </c>
      <c r="I5808" s="103"/>
    </row>
    <row r="5809" spans="1:9" x14ac:dyDescent="0.35">
      <c r="A5809" t="s">
        <v>6935</v>
      </c>
      <c r="B5809" t="s">
        <v>44</v>
      </c>
      <c r="C5809" t="s">
        <v>5071</v>
      </c>
      <c r="D5809" t="s">
        <v>777</v>
      </c>
      <c r="E5809" s="103">
        <v>0</v>
      </c>
      <c r="F5809" s="103">
        <v>678218</v>
      </c>
      <c r="G5809" s="103">
        <v>7</v>
      </c>
      <c r="H5809" t="s">
        <v>54</v>
      </c>
      <c r="I5809" s="103"/>
    </row>
    <row r="5810" spans="1:9" x14ac:dyDescent="0.35">
      <c r="A5810" t="s">
        <v>6936</v>
      </c>
      <c r="B5810" t="s">
        <v>45</v>
      </c>
      <c r="C5810" t="s">
        <v>5071</v>
      </c>
      <c r="D5810" t="s">
        <v>777</v>
      </c>
      <c r="E5810" s="103">
        <v>0</v>
      </c>
      <c r="F5810" s="103">
        <v>678218</v>
      </c>
      <c r="G5810" s="103">
        <v>7</v>
      </c>
      <c r="H5810" t="s">
        <v>54</v>
      </c>
      <c r="I5810" s="103"/>
    </row>
    <row r="5811" spans="1:9" x14ac:dyDescent="0.35">
      <c r="A5811" t="s">
        <v>6937</v>
      </c>
      <c r="B5811" t="s">
        <v>46</v>
      </c>
      <c r="C5811" t="s">
        <v>5071</v>
      </c>
      <c r="D5811" t="s">
        <v>777</v>
      </c>
      <c r="E5811" s="103">
        <v>0</v>
      </c>
      <c r="F5811" s="103">
        <v>678218</v>
      </c>
      <c r="G5811" s="103">
        <v>7</v>
      </c>
      <c r="H5811" t="s">
        <v>54</v>
      </c>
      <c r="I5811" s="103"/>
    </row>
    <row r="5812" spans="1:9" x14ac:dyDescent="0.35">
      <c r="A5812" t="s">
        <v>6938</v>
      </c>
      <c r="B5812" t="s">
        <v>51</v>
      </c>
      <c r="C5812" t="s">
        <v>5071</v>
      </c>
      <c r="D5812" t="s">
        <v>776</v>
      </c>
      <c r="E5812" s="103">
        <v>5.2493274037205992</v>
      </c>
      <c r="F5812" s="103">
        <v>678218</v>
      </c>
      <c r="G5812" s="103">
        <v>7</v>
      </c>
      <c r="H5812" t="s">
        <v>1078</v>
      </c>
      <c r="I5812" s="103"/>
    </row>
    <row r="5813" spans="1:9" x14ac:dyDescent="0.35">
      <c r="A5813" t="s">
        <v>6939</v>
      </c>
      <c r="B5813" t="s">
        <v>44</v>
      </c>
      <c r="C5813" t="s">
        <v>5071</v>
      </c>
      <c r="D5813" t="s">
        <v>776</v>
      </c>
      <c r="E5813" s="103">
        <v>0</v>
      </c>
      <c r="F5813" s="103">
        <v>678218</v>
      </c>
      <c r="G5813" s="103">
        <v>7</v>
      </c>
      <c r="H5813" t="s">
        <v>54</v>
      </c>
      <c r="I5813" s="103"/>
    </row>
    <row r="5814" spans="1:9" x14ac:dyDescent="0.35">
      <c r="A5814" t="s">
        <v>6940</v>
      </c>
      <c r="B5814" t="s">
        <v>45</v>
      </c>
      <c r="C5814" t="s">
        <v>5071</v>
      </c>
      <c r="D5814" t="s">
        <v>776</v>
      </c>
      <c r="E5814" s="103">
        <v>0</v>
      </c>
      <c r="F5814" s="103">
        <v>678218</v>
      </c>
      <c r="G5814" s="103">
        <v>7</v>
      </c>
      <c r="H5814" t="s">
        <v>54</v>
      </c>
      <c r="I5814" s="103"/>
    </row>
    <row r="5815" spans="1:9" x14ac:dyDescent="0.35">
      <c r="A5815" t="s">
        <v>6941</v>
      </c>
      <c r="B5815" t="s">
        <v>46</v>
      </c>
      <c r="C5815" t="s">
        <v>5071</v>
      </c>
      <c r="D5815" t="s">
        <v>776</v>
      </c>
      <c r="E5815" s="103">
        <v>0</v>
      </c>
      <c r="F5815" s="103">
        <v>678218</v>
      </c>
      <c r="G5815" s="103">
        <v>7</v>
      </c>
      <c r="H5815" t="s">
        <v>54</v>
      </c>
      <c r="I5815" s="103"/>
    </row>
    <row r="5816" spans="1:9" x14ac:dyDescent="0.35">
      <c r="A5816" t="s">
        <v>6942</v>
      </c>
      <c r="B5816" t="s">
        <v>49</v>
      </c>
      <c r="C5816" t="s">
        <v>5072</v>
      </c>
      <c r="D5816" t="s">
        <v>54</v>
      </c>
      <c r="E5816" s="103">
        <v>1</v>
      </c>
      <c r="F5816" s="103">
        <v>678218</v>
      </c>
      <c r="G5816" s="103">
        <v>7</v>
      </c>
      <c r="H5816" t="s">
        <v>54</v>
      </c>
      <c r="I5816" s="103"/>
    </row>
    <row r="5817" spans="1:9" x14ac:dyDescent="0.35">
      <c r="A5817" t="s">
        <v>6943</v>
      </c>
      <c r="B5817" t="s">
        <v>50</v>
      </c>
      <c r="C5817" t="s">
        <v>5072</v>
      </c>
      <c r="D5817" t="s">
        <v>54</v>
      </c>
      <c r="E5817" s="103">
        <v>1168406.5737579672</v>
      </c>
      <c r="F5817" s="103">
        <v>678218</v>
      </c>
      <c r="G5817" s="103">
        <v>7</v>
      </c>
      <c r="H5817" t="s">
        <v>54</v>
      </c>
      <c r="I5817" s="103"/>
    </row>
    <row r="5818" spans="1:9" x14ac:dyDescent="0.35">
      <c r="A5818" t="s">
        <v>6944</v>
      </c>
      <c r="B5818" t="s">
        <v>51</v>
      </c>
      <c r="C5818" t="s">
        <v>5072</v>
      </c>
      <c r="D5818" t="s">
        <v>40</v>
      </c>
      <c r="E5818" s="103">
        <v>0.97049527988645812</v>
      </c>
      <c r="F5818" s="103">
        <v>678218</v>
      </c>
      <c r="G5818" s="103">
        <v>7</v>
      </c>
      <c r="H5818" t="s">
        <v>1078</v>
      </c>
      <c r="I5818" s="103"/>
    </row>
    <row r="5819" spans="1:9" x14ac:dyDescent="0.35">
      <c r="A5819" t="s">
        <v>6945</v>
      </c>
      <c r="B5819" t="s">
        <v>51</v>
      </c>
      <c r="C5819" t="s">
        <v>5072</v>
      </c>
      <c r="D5819" t="s">
        <v>5070</v>
      </c>
      <c r="E5819" s="103">
        <v>1.0023035014482677</v>
      </c>
      <c r="F5819" s="103">
        <v>678218</v>
      </c>
      <c r="G5819" s="103">
        <v>7</v>
      </c>
      <c r="H5819" t="s">
        <v>1078</v>
      </c>
      <c r="I5819" s="103"/>
    </row>
    <row r="5820" spans="1:9" x14ac:dyDescent="0.35">
      <c r="A5820" t="s">
        <v>6946</v>
      </c>
      <c r="B5820" t="s">
        <v>51</v>
      </c>
      <c r="C5820" t="s">
        <v>5072</v>
      </c>
      <c r="D5820" t="s">
        <v>5071</v>
      </c>
      <c r="E5820" s="103">
        <v>0.97049527988645812</v>
      </c>
      <c r="F5820" s="103">
        <v>678218</v>
      </c>
      <c r="G5820" s="103">
        <v>7</v>
      </c>
      <c r="H5820" t="s">
        <v>1078</v>
      </c>
      <c r="I5820" s="103"/>
    </row>
    <row r="5821" spans="1:9" x14ac:dyDescent="0.35">
      <c r="A5821" t="s">
        <v>6947</v>
      </c>
      <c r="B5821" t="s">
        <v>51</v>
      </c>
      <c r="C5821" t="s">
        <v>5072</v>
      </c>
      <c r="D5821" t="s">
        <v>5072</v>
      </c>
      <c r="E5821" s="103">
        <v>1</v>
      </c>
      <c r="F5821" s="103">
        <v>678218</v>
      </c>
      <c r="G5821" s="103">
        <v>7</v>
      </c>
      <c r="H5821" t="s">
        <v>1078</v>
      </c>
      <c r="I5821" s="103"/>
    </row>
    <row r="5822" spans="1:9" x14ac:dyDescent="0.35">
      <c r="A5822" t="s">
        <v>6948</v>
      </c>
      <c r="B5822" t="s">
        <v>51</v>
      </c>
      <c r="C5822" t="s">
        <v>5072</v>
      </c>
      <c r="D5822" t="s">
        <v>42</v>
      </c>
      <c r="E5822" s="103">
        <v>0.9971764444147847</v>
      </c>
      <c r="F5822" s="103">
        <v>678218</v>
      </c>
      <c r="G5822" s="103">
        <v>7</v>
      </c>
      <c r="H5822" t="s">
        <v>1078</v>
      </c>
      <c r="I5822" s="103"/>
    </row>
    <row r="5823" spans="1:9" x14ac:dyDescent="0.35">
      <c r="A5823" t="s">
        <v>6949</v>
      </c>
      <c r="B5823" t="s">
        <v>51</v>
      </c>
      <c r="C5823" t="s">
        <v>5072</v>
      </c>
      <c r="D5823" t="s">
        <v>1767</v>
      </c>
      <c r="E5823" s="103">
        <v>0.99259983684353603</v>
      </c>
      <c r="F5823" s="103">
        <v>678218</v>
      </c>
      <c r="G5823" s="103">
        <v>7</v>
      </c>
      <c r="H5823" t="s">
        <v>1078</v>
      </c>
      <c r="I5823" s="103"/>
    </row>
    <row r="5824" spans="1:9" x14ac:dyDescent="0.35">
      <c r="A5824" t="s">
        <v>6950</v>
      </c>
      <c r="B5824" t="s">
        <v>51</v>
      </c>
      <c r="C5824" t="s">
        <v>5072</v>
      </c>
      <c r="D5824" t="s">
        <v>1768</v>
      </c>
      <c r="E5824" s="103">
        <v>0.65626151870588112</v>
      </c>
      <c r="F5824" s="103">
        <v>678218</v>
      </c>
      <c r="G5824" s="103">
        <v>7</v>
      </c>
      <c r="H5824" t="s">
        <v>1078</v>
      </c>
      <c r="I5824" s="103"/>
    </row>
    <row r="5825" spans="1:9" x14ac:dyDescent="0.35">
      <c r="A5825" t="s">
        <v>6951</v>
      </c>
      <c r="B5825" t="s">
        <v>51</v>
      </c>
      <c r="C5825" t="s">
        <v>5072</v>
      </c>
      <c r="D5825" t="s">
        <v>340</v>
      </c>
      <c r="E5825" s="103">
        <v>0.98157491531435603</v>
      </c>
      <c r="F5825" s="103">
        <v>678218</v>
      </c>
      <c r="G5825" s="103">
        <v>7</v>
      </c>
      <c r="H5825" t="s">
        <v>1078</v>
      </c>
      <c r="I5825" s="103"/>
    </row>
    <row r="5826" spans="1:9" x14ac:dyDescent="0.35">
      <c r="A5826" t="s">
        <v>6952</v>
      </c>
      <c r="B5826" t="s">
        <v>51</v>
      </c>
      <c r="C5826" t="s">
        <v>5072</v>
      </c>
      <c r="D5826" t="s">
        <v>777</v>
      </c>
      <c r="E5826" s="103">
        <v>2.051953213563376</v>
      </c>
      <c r="F5826" s="103">
        <v>678218</v>
      </c>
      <c r="G5826" s="103">
        <v>7</v>
      </c>
      <c r="H5826" t="s">
        <v>1078</v>
      </c>
      <c r="I5826" s="103"/>
    </row>
    <row r="5827" spans="1:9" x14ac:dyDescent="0.35">
      <c r="A5827" t="s">
        <v>7366</v>
      </c>
      <c r="B5827" t="s">
        <v>44</v>
      </c>
      <c r="C5827" t="s">
        <v>5072</v>
      </c>
      <c r="D5827" t="s">
        <v>777</v>
      </c>
      <c r="E5827" s="103">
        <v>0</v>
      </c>
      <c r="F5827" s="103">
        <v>678218</v>
      </c>
      <c r="G5827" s="103">
        <v>7</v>
      </c>
      <c r="H5827" t="s">
        <v>54</v>
      </c>
      <c r="I5827" s="103"/>
    </row>
    <row r="5828" spans="1:9" x14ac:dyDescent="0.35">
      <c r="A5828" t="s">
        <v>7367</v>
      </c>
      <c r="B5828" t="s">
        <v>45</v>
      </c>
      <c r="C5828" t="s">
        <v>5072</v>
      </c>
      <c r="D5828" t="s">
        <v>777</v>
      </c>
      <c r="E5828" s="103">
        <v>0</v>
      </c>
      <c r="F5828" s="103">
        <v>678218</v>
      </c>
      <c r="G5828" s="103">
        <v>7</v>
      </c>
      <c r="H5828" t="s">
        <v>54</v>
      </c>
      <c r="I5828" s="103"/>
    </row>
    <row r="5829" spans="1:9" x14ac:dyDescent="0.35">
      <c r="A5829" t="s">
        <v>7368</v>
      </c>
      <c r="B5829" t="s">
        <v>46</v>
      </c>
      <c r="C5829" t="s">
        <v>5072</v>
      </c>
      <c r="D5829" t="s">
        <v>777</v>
      </c>
      <c r="E5829" s="103">
        <v>0</v>
      </c>
      <c r="F5829" s="103">
        <v>678218</v>
      </c>
      <c r="G5829" s="103">
        <v>7</v>
      </c>
      <c r="H5829" t="s">
        <v>54</v>
      </c>
      <c r="I5829" s="103"/>
    </row>
    <row r="5830" spans="1:9" x14ac:dyDescent="0.35">
      <c r="A5830" t="s">
        <v>6953</v>
      </c>
      <c r="B5830" t="s">
        <v>51</v>
      </c>
      <c r="C5830" t="s">
        <v>5072</v>
      </c>
      <c r="D5830" t="s">
        <v>776</v>
      </c>
      <c r="E5830" s="103">
        <v>5.0933345082813544</v>
      </c>
      <c r="F5830" s="103">
        <v>678218</v>
      </c>
      <c r="G5830" s="103">
        <v>7</v>
      </c>
      <c r="H5830" t="s">
        <v>1078</v>
      </c>
      <c r="I5830" s="103"/>
    </row>
    <row r="5831" spans="1:9" x14ac:dyDescent="0.35">
      <c r="A5831" t="s">
        <v>7369</v>
      </c>
      <c r="B5831" t="s">
        <v>44</v>
      </c>
      <c r="C5831" t="s">
        <v>5072</v>
      </c>
      <c r="D5831" t="s">
        <v>776</v>
      </c>
      <c r="E5831" s="103">
        <v>0</v>
      </c>
      <c r="F5831" s="103">
        <v>678218</v>
      </c>
      <c r="G5831" s="103">
        <v>7</v>
      </c>
      <c r="H5831" t="s">
        <v>54</v>
      </c>
      <c r="I5831" s="103"/>
    </row>
    <row r="5832" spans="1:9" x14ac:dyDescent="0.35">
      <c r="A5832" t="s">
        <v>7370</v>
      </c>
      <c r="B5832" t="s">
        <v>45</v>
      </c>
      <c r="C5832" t="s">
        <v>5072</v>
      </c>
      <c r="D5832" t="s">
        <v>776</v>
      </c>
      <c r="E5832" s="103">
        <v>0</v>
      </c>
      <c r="F5832" s="103">
        <v>678218</v>
      </c>
      <c r="G5832" s="103">
        <v>7</v>
      </c>
      <c r="H5832" t="s">
        <v>54</v>
      </c>
      <c r="I5832" s="103"/>
    </row>
    <row r="5833" spans="1:9" x14ac:dyDescent="0.35">
      <c r="A5833" t="s">
        <v>7371</v>
      </c>
      <c r="B5833" t="s">
        <v>46</v>
      </c>
      <c r="C5833" t="s">
        <v>5072</v>
      </c>
      <c r="D5833" t="s">
        <v>776</v>
      </c>
      <c r="E5833" s="103">
        <v>0</v>
      </c>
      <c r="F5833" s="103">
        <v>678218</v>
      </c>
      <c r="G5833" s="103">
        <v>7</v>
      </c>
      <c r="H5833" t="s">
        <v>54</v>
      </c>
      <c r="I5833" s="103"/>
    </row>
    <row r="5834" spans="1:9" x14ac:dyDescent="0.35">
      <c r="A5834" t="s">
        <v>232</v>
      </c>
      <c r="B5834" t="s">
        <v>49</v>
      </c>
      <c r="C5834" t="s">
        <v>42</v>
      </c>
      <c r="D5834" t="s">
        <v>54</v>
      </c>
      <c r="E5834" s="103">
        <v>1</v>
      </c>
      <c r="F5834" s="103">
        <v>678218</v>
      </c>
      <c r="G5834" s="103">
        <v>7</v>
      </c>
      <c r="H5834" t="s">
        <v>54</v>
      </c>
      <c r="I5834" s="103"/>
    </row>
    <row r="5835" spans="1:9" x14ac:dyDescent="0.35">
      <c r="A5835" t="s">
        <v>233</v>
      </c>
      <c r="B5835" t="s">
        <v>50</v>
      </c>
      <c r="C5835" t="s">
        <v>42</v>
      </c>
      <c r="D5835" t="s">
        <v>54</v>
      </c>
      <c r="E5835" s="103">
        <v>1172826.2116418094</v>
      </c>
      <c r="F5835" s="103">
        <v>678218</v>
      </c>
      <c r="G5835" s="103">
        <v>7</v>
      </c>
      <c r="H5835" t="s">
        <v>54</v>
      </c>
      <c r="I5835" s="103"/>
    </row>
    <row r="5836" spans="1:9" x14ac:dyDescent="0.35">
      <c r="A5836" t="s">
        <v>1456</v>
      </c>
      <c r="B5836" t="s">
        <v>51</v>
      </c>
      <c r="C5836" t="s">
        <v>42</v>
      </c>
      <c r="D5836" t="s">
        <v>40</v>
      </c>
      <c r="E5836" s="103">
        <v>0.97421936116959373</v>
      </c>
      <c r="F5836" s="103">
        <v>678218</v>
      </c>
      <c r="G5836" s="103">
        <v>7</v>
      </c>
      <c r="H5836" t="s">
        <v>1078</v>
      </c>
      <c r="I5836" s="103"/>
    </row>
    <row r="5837" spans="1:9" x14ac:dyDescent="0.35">
      <c r="A5837" t="s">
        <v>6954</v>
      </c>
      <c r="B5837" t="s">
        <v>51</v>
      </c>
      <c r="C5837" t="s">
        <v>42</v>
      </c>
      <c r="D5837" t="s">
        <v>5070</v>
      </c>
      <c r="E5837" s="103">
        <v>1.0051984341761269</v>
      </c>
      <c r="F5837" s="103">
        <v>678218</v>
      </c>
      <c r="G5837" s="103">
        <v>7</v>
      </c>
      <c r="H5837" t="s">
        <v>1078</v>
      </c>
      <c r="I5837" s="103"/>
    </row>
    <row r="5838" spans="1:9" x14ac:dyDescent="0.35">
      <c r="A5838" t="s">
        <v>6955</v>
      </c>
      <c r="B5838" t="s">
        <v>51</v>
      </c>
      <c r="C5838" t="s">
        <v>42</v>
      </c>
      <c r="D5838" t="s">
        <v>5071</v>
      </c>
      <c r="E5838" s="103">
        <v>0.97421936116959373</v>
      </c>
      <c r="F5838" s="103">
        <v>678218</v>
      </c>
      <c r="G5838" s="103">
        <v>7</v>
      </c>
      <c r="H5838" t="s">
        <v>1078</v>
      </c>
      <c r="I5838" s="103"/>
    </row>
    <row r="5839" spans="1:9" x14ac:dyDescent="0.35">
      <c r="A5839" t="s">
        <v>6956</v>
      </c>
      <c r="B5839" t="s">
        <v>51</v>
      </c>
      <c r="C5839" t="s">
        <v>42</v>
      </c>
      <c r="D5839" t="s">
        <v>5072</v>
      </c>
      <c r="E5839" s="103">
        <v>1.0038946736554109</v>
      </c>
      <c r="F5839" s="103">
        <v>678218</v>
      </c>
      <c r="G5839" s="103">
        <v>7</v>
      </c>
      <c r="H5839" t="s">
        <v>1078</v>
      </c>
      <c r="I5839" s="103"/>
    </row>
    <row r="5840" spans="1:9" x14ac:dyDescent="0.35">
      <c r="A5840" t="s">
        <v>1457</v>
      </c>
      <c r="B5840" t="s">
        <v>51</v>
      </c>
      <c r="C5840" t="s">
        <v>42</v>
      </c>
      <c r="D5840" t="s">
        <v>42</v>
      </c>
      <c r="E5840" s="103">
        <v>1</v>
      </c>
      <c r="F5840" s="103">
        <v>678218</v>
      </c>
      <c r="G5840" s="103">
        <v>7</v>
      </c>
      <c r="H5840" t="s">
        <v>1078</v>
      </c>
      <c r="I5840" s="103"/>
    </row>
    <row r="5841" spans="1:9" x14ac:dyDescent="0.35">
      <c r="A5841" t="s">
        <v>2401</v>
      </c>
      <c r="B5841" t="s">
        <v>51</v>
      </c>
      <c r="C5841" t="s">
        <v>42</v>
      </c>
      <c r="D5841" t="s">
        <v>1767</v>
      </c>
      <c r="E5841" s="103">
        <v>0.9953963450258223</v>
      </c>
      <c r="F5841" s="103">
        <v>678218</v>
      </c>
      <c r="G5841" s="103">
        <v>7</v>
      </c>
      <c r="H5841" t="s">
        <v>1078</v>
      </c>
      <c r="I5841" s="103"/>
    </row>
    <row r="5842" spans="1:9" x14ac:dyDescent="0.35">
      <c r="A5842" t="s">
        <v>2402</v>
      </c>
      <c r="B5842" t="s">
        <v>51</v>
      </c>
      <c r="C5842" t="s">
        <v>42</v>
      </c>
      <c r="D5842" t="s">
        <v>1768</v>
      </c>
      <c r="E5842" s="103">
        <v>0.65716682803457849</v>
      </c>
      <c r="F5842" s="103">
        <v>678218</v>
      </c>
      <c r="G5842" s="103">
        <v>7</v>
      </c>
      <c r="H5842" t="s">
        <v>1078</v>
      </c>
      <c r="I5842" s="103"/>
    </row>
    <row r="5843" spans="1:9" x14ac:dyDescent="0.35">
      <c r="A5843" t="s">
        <v>1458</v>
      </c>
      <c r="B5843" t="s">
        <v>51</v>
      </c>
      <c r="C5843" t="s">
        <v>42</v>
      </c>
      <c r="D5843" t="s">
        <v>340</v>
      </c>
      <c r="E5843" s="103">
        <v>0.985717587413245</v>
      </c>
      <c r="F5843" s="103">
        <v>678218</v>
      </c>
      <c r="G5843" s="103">
        <v>7</v>
      </c>
      <c r="H5843" t="s">
        <v>1078</v>
      </c>
      <c r="I5843" s="103"/>
    </row>
    <row r="5844" spans="1:9" x14ac:dyDescent="0.35">
      <c r="A5844" t="s">
        <v>1459</v>
      </c>
      <c r="B5844" t="s">
        <v>51</v>
      </c>
      <c r="C5844" t="s">
        <v>42</v>
      </c>
      <c r="D5844" t="s">
        <v>777</v>
      </c>
      <c r="E5844" s="103">
        <v>2.0598853148044189</v>
      </c>
      <c r="F5844" s="103">
        <v>678218</v>
      </c>
      <c r="G5844" s="103">
        <v>7</v>
      </c>
      <c r="H5844" t="s">
        <v>1078</v>
      </c>
      <c r="I5844" s="103"/>
    </row>
    <row r="5845" spans="1:9" x14ac:dyDescent="0.35">
      <c r="A5845" t="s">
        <v>641</v>
      </c>
      <c r="B5845" t="s">
        <v>44</v>
      </c>
      <c r="C5845" t="s">
        <v>42</v>
      </c>
      <c r="D5845" t="s">
        <v>777</v>
      </c>
      <c r="E5845" s="103">
        <v>5.013137368810619E-4</v>
      </c>
      <c r="F5845" s="103">
        <v>678218</v>
      </c>
      <c r="G5845" s="103">
        <v>7</v>
      </c>
      <c r="H5845" t="s">
        <v>54</v>
      </c>
      <c r="I5845" s="103"/>
    </row>
    <row r="5846" spans="1:9" x14ac:dyDescent="0.35">
      <c r="A5846" t="s">
        <v>642</v>
      </c>
      <c r="B5846" t="s">
        <v>45</v>
      </c>
      <c r="C5846" t="s">
        <v>42</v>
      </c>
      <c r="D5846" t="s">
        <v>777</v>
      </c>
      <c r="E5846" s="103">
        <v>2.2586770588484714E-4</v>
      </c>
      <c r="F5846" s="103">
        <v>678218</v>
      </c>
      <c r="G5846" s="103">
        <v>7</v>
      </c>
      <c r="H5846" t="s">
        <v>54</v>
      </c>
      <c r="I5846" s="103"/>
    </row>
    <row r="5847" spans="1:9" x14ac:dyDescent="0.35">
      <c r="A5847" t="s">
        <v>643</v>
      </c>
      <c r="B5847" t="s">
        <v>46</v>
      </c>
      <c r="C5847" t="s">
        <v>42</v>
      </c>
      <c r="D5847" t="s">
        <v>777</v>
      </c>
      <c r="E5847" s="103">
        <v>1.0176505716437126E-4</v>
      </c>
      <c r="F5847" s="103">
        <v>678218</v>
      </c>
      <c r="G5847" s="103">
        <v>7</v>
      </c>
      <c r="H5847" t="s">
        <v>54</v>
      </c>
      <c r="I5847" s="103"/>
    </row>
    <row r="5848" spans="1:9" x14ac:dyDescent="0.35">
      <c r="A5848" t="s">
        <v>1460</v>
      </c>
      <c r="B5848" t="s">
        <v>51</v>
      </c>
      <c r="C5848" t="s">
        <v>42</v>
      </c>
      <c r="D5848" t="s">
        <v>776</v>
      </c>
      <c r="E5848" s="103">
        <v>5.1127062182067258</v>
      </c>
      <c r="F5848" s="103">
        <v>678218</v>
      </c>
      <c r="G5848" s="103">
        <v>7</v>
      </c>
      <c r="H5848" t="s">
        <v>1078</v>
      </c>
      <c r="I5848" s="103"/>
    </row>
    <row r="5849" spans="1:9" x14ac:dyDescent="0.35">
      <c r="A5849" t="s">
        <v>645</v>
      </c>
      <c r="B5849" t="s">
        <v>44</v>
      </c>
      <c r="C5849" t="s">
        <v>42</v>
      </c>
      <c r="D5849" t="s">
        <v>776</v>
      </c>
      <c r="E5849" s="103">
        <v>0</v>
      </c>
      <c r="F5849" s="103">
        <v>678218</v>
      </c>
      <c r="G5849" s="103">
        <v>7</v>
      </c>
      <c r="H5849" t="s">
        <v>54</v>
      </c>
      <c r="I5849" s="103"/>
    </row>
    <row r="5850" spans="1:9" x14ac:dyDescent="0.35">
      <c r="A5850" t="s">
        <v>646</v>
      </c>
      <c r="B5850" t="s">
        <v>45</v>
      </c>
      <c r="C5850" t="s">
        <v>42</v>
      </c>
      <c r="D5850" t="s">
        <v>776</v>
      </c>
      <c r="E5850" s="103">
        <v>0</v>
      </c>
      <c r="F5850" s="103">
        <v>678218</v>
      </c>
      <c r="G5850" s="103">
        <v>7</v>
      </c>
      <c r="H5850" t="s">
        <v>54</v>
      </c>
      <c r="I5850" s="103"/>
    </row>
    <row r="5851" spans="1:9" x14ac:dyDescent="0.35">
      <c r="A5851" t="s">
        <v>647</v>
      </c>
      <c r="B5851" t="s">
        <v>46</v>
      </c>
      <c r="C5851" t="s">
        <v>42</v>
      </c>
      <c r="D5851" t="s">
        <v>776</v>
      </c>
      <c r="E5851" s="103">
        <v>0</v>
      </c>
      <c r="F5851" s="103">
        <v>678218</v>
      </c>
      <c r="G5851" s="103">
        <v>7</v>
      </c>
      <c r="H5851" t="s">
        <v>54</v>
      </c>
      <c r="I5851" s="103"/>
    </row>
    <row r="5852" spans="1:9" x14ac:dyDescent="0.35">
      <c r="A5852" t="s">
        <v>2403</v>
      </c>
      <c r="B5852" t="s">
        <v>49</v>
      </c>
      <c r="C5852" t="s">
        <v>1767</v>
      </c>
      <c r="D5852" t="s">
        <v>54</v>
      </c>
      <c r="E5852" s="103">
        <v>1</v>
      </c>
      <c r="F5852" s="103">
        <v>678218</v>
      </c>
      <c r="G5852" s="103">
        <v>7</v>
      </c>
      <c r="H5852" t="s">
        <v>54</v>
      </c>
      <c r="I5852" s="103"/>
    </row>
    <row r="5853" spans="1:9" x14ac:dyDescent="0.35">
      <c r="A5853" t="s">
        <v>2404</v>
      </c>
      <c r="B5853" t="s">
        <v>50</v>
      </c>
      <c r="C5853" t="s">
        <v>1767</v>
      </c>
      <c r="D5853" t="s">
        <v>54</v>
      </c>
      <c r="E5853" s="103">
        <v>1178265.6291641749</v>
      </c>
      <c r="F5853" s="103">
        <v>678218</v>
      </c>
      <c r="G5853" s="103">
        <v>7</v>
      </c>
      <c r="H5853" t="s">
        <v>54</v>
      </c>
      <c r="I5853" s="103"/>
    </row>
    <row r="5854" spans="1:9" x14ac:dyDescent="0.35">
      <c r="A5854" t="s">
        <v>2405</v>
      </c>
      <c r="B5854" t="s">
        <v>51</v>
      </c>
      <c r="C5854" t="s">
        <v>1767</v>
      </c>
      <c r="D5854" t="s">
        <v>40</v>
      </c>
      <c r="E5854" s="103">
        <v>0.97877832740290005</v>
      </c>
      <c r="F5854" s="103">
        <v>678218</v>
      </c>
      <c r="G5854" s="103">
        <v>7</v>
      </c>
      <c r="H5854" t="s">
        <v>1078</v>
      </c>
      <c r="I5854" s="103"/>
    </row>
    <row r="5855" spans="1:9" x14ac:dyDescent="0.35">
      <c r="A5855" t="s">
        <v>6957</v>
      </c>
      <c r="B5855" t="s">
        <v>51</v>
      </c>
      <c r="C5855" t="s">
        <v>1767</v>
      </c>
      <c r="D5855" t="s">
        <v>5070</v>
      </c>
      <c r="E5855" s="103">
        <v>1.0098934094205272</v>
      </c>
      <c r="F5855" s="103">
        <v>678218</v>
      </c>
      <c r="G5855" s="103">
        <v>7</v>
      </c>
      <c r="H5855" t="s">
        <v>1078</v>
      </c>
      <c r="I5855" s="103"/>
    </row>
    <row r="5856" spans="1:9" x14ac:dyDescent="0.35">
      <c r="A5856" t="s">
        <v>6958</v>
      </c>
      <c r="B5856" t="s">
        <v>51</v>
      </c>
      <c r="C5856" t="s">
        <v>1767</v>
      </c>
      <c r="D5856" t="s">
        <v>5071</v>
      </c>
      <c r="E5856" s="103">
        <v>0.97877832740290005</v>
      </c>
      <c r="F5856" s="103">
        <v>678218</v>
      </c>
      <c r="G5856" s="103">
        <v>7</v>
      </c>
      <c r="H5856" t="s">
        <v>1078</v>
      </c>
      <c r="I5856" s="103"/>
    </row>
    <row r="5857" spans="1:9" x14ac:dyDescent="0.35">
      <c r="A5857" t="s">
        <v>6959</v>
      </c>
      <c r="B5857" t="s">
        <v>51</v>
      </c>
      <c r="C5857" t="s">
        <v>1767</v>
      </c>
      <c r="D5857" t="s">
        <v>5072</v>
      </c>
      <c r="E5857" s="103">
        <v>1.0085881279831668</v>
      </c>
      <c r="F5857" s="103">
        <v>678218</v>
      </c>
      <c r="G5857" s="103">
        <v>7</v>
      </c>
      <c r="H5857" t="s">
        <v>1078</v>
      </c>
      <c r="I5857" s="103"/>
    </row>
    <row r="5858" spans="1:9" x14ac:dyDescent="0.35">
      <c r="A5858" t="s">
        <v>2406</v>
      </c>
      <c r="B5858" t="s">
        <v>51</v>
      </c>
      <c r="C5858" t="s">
        <v>1767</v>
      </c>
      <c r="D5858" t="s">
        <v>42</v>
      </c>
      <c r="E5858" s="103">
        <v>1.0046655395760899</v>
      </c>
      <c r="F5858" s="103">
        <v>678218</v>
      </c>
      <c r="G5858" s="103">
        <v>7</v>
      </c>
      <c r="H5858" t="s">
        <v>1078</v>
      </c>
      <c r="I5858" s="103"/>
    </row>
    <row r="5859" spans="1:9" x14ac:dyDescent="0.35">
      <c r="A5859" t="s">
        <v>2407</v>
      </c>
      <c r="B5859" t="s">
        <v>51</v>
      </c>
      <c r="C5859" t="s">
        <v>1767</v>
      </c>
      <c r="D5859" t="s">
        <v>1767</v>
      </c>
      <c r="E5859" s="103">
        <v>1</v>
      </c>
      <c r="F5859" s="103">
        <v>678218</v>
      </c>
      <c r="G5859" s="103">
        <v>7</v>
      </c>
      <c r="H5859" t="s">
        <v>1078</v>
      </c>
      <c r="I5859" s="103"/>
    </row>
    <row r="5860" spans="1:9" x14ac:dyDescent="0.35">
      <c r="A5860" t="s">
        <v>2408</v>
      </c>
      <c r="B5860" t="s">
        <v>51</v>
      </c>
      <c r="C5860" t="s">
        <v>1767</v>
      </c>
      <c r="D5860" t="s">
        <v>1768</v>
      </c>
      <c r="E5860" s="103">
        <v>0.65987901220060519</v>
      </c>
      <c r="F5860" s="103">
        <v>678218</v>
      </c>
      <c r="G5860" s="103">
        <v>7</v>
      </c>
      <c r="H5860" t="s">
        <v>1078</v>
      </c>
      <c r="I5860" s="103"/>
    </row>
    <row r="5861" spans="1:9" x14ac:dyDescent="0.35">
      <c r="A5861" t="s">
        <v>2409</v>
      </c>
      <c r="B5861" t="s">
        <v>51</v>
      </c>
      <c r="C5861" t="s">
        <v>1767</v>
      </c>
      <c r="D5861" t="s">
        <v>340</v>
      </c>
      <c r="E5861" s="103">
        <v>0.99030571204782758</v>
      </c>
      <c r="F5861" s="103">
        <v>678218</v>
      </c>
      <c r="G5861" s="103">
        <v>7</v>
      </c>
      <c r="H5861" t="s">
        <v>1078</v>
      </c>
      <c r="I5861" s="103"/>
    </row>
    <row r="5862" spans="1:9" x14ac:dyDescent="0.35">
      <c r="A5862" t="s">
        <v>2410</v>
      </c>
      <c r="B5862" t="s">
        <v>51</v>
      </c>
      <c r="C5862" t="s">
        <v>1767</v>
      </c>
      <c r="D5862" t="s">
        <v>777</v>
      </c>
      <c r="E5862" s="103">
        <v>2.0686498267296591</v>
      </c>
      <c r="F5862" s="103">
        <v>678218</v>
      </c>
      <c r="G5862" s="103">
        <v>7</v>
      </c>
      <c r="H5862" t="s">
        <v>1078</v>
      </c>
      <c r="I5862" s="103"/>
    </row>
    <row r="5863" spans="1:9" x14ac:dyDescent="0.35">
      <c r="A5863" t="s">
        <v>2411</v>
      </c>
      <c r="B5863" t="s">
        <v>44</v>
      </c>
      <c r="C5863" t="s">
        <v>1767</v>
      </c>
      <c r="D5863" t="s">
        <v>777</v>
      </c>
      <c r="E5863" s="103">
        <v>5.013137368810619E-4</v>
      </c>
      <c r="F5863" s="103">
        <v>678218</v>
      </c>
      <c r="G5863" s="103">
        <v>7</v>
      </c>
      <c r="H5863" t="s">
        <v>54</v>
      </c>
      <c r="I5863" s="103"/>
    </row>
    <row r="5864" spans="1:9" x14ac:dyDescent="0.35">
      <c r="A5864" t="s">
        <v>2412</v>
      </c>
      <c r="B5864" t="s">
        <v>45</v>
      </c>
      <c r="C5864" t="s">
        <v>1767</v>
      </c>
      <c r="D5864" t="s">
        <v>777</v>
      </c>
      <c r="E5864" s="103">
        <v>2.2586770588484714E-4</v>
      </c>
      <c r="F5864" s="103">
        <v>678218</v>
      </c>
      <c r="G5864" s="103">
        <v>7</v>
      </c>
      <c r="H5864" t="s">
        <v>54</v>
      </c>
      <c r="I5864" s="103"/>
    </row>
    <row r="5865" spans="1:9" x14ac:dyDescent="0.35">
      <c r="A5865" t="s">
        <v>2413</v>
      </c>
      <c r="B5865" t="s">
        <v>46</v>
      </c>
      <c r="C5865" t="s">
        <v>1767</v>
      </c>
      <c r="D5865" t="s">
        <v>777</v>
      </c>
      <c r="E5865" s="103">
        <v>1.0176505716437126E-4</v>
      </c>
      <c r="F5865" s="103">
        <v>678218</v>
      </c>
      <c r="G5865" s="103">
        <v>7</v>
      </c>
      <c r="H5865" t="s">
        <v>54</v>
      </c>
      <c r="I5865" s="103"/>
    </row>
    <row r="5866" spans="1:9" x14ac:dyDescent="0.35">
      <c r="A5866" t="s">
        <v>2414</v>
      </c>
      <c r="B5866" t="s">
        <v>51</v>
      </c>
      <c r="C5866" t="s">
        <v>1767</v>
      </c>
      <c r="D5866" t="s">
        <v>776</v>
      </c>
      <c r="E5866" s="103">
        <v>5.1359293649011901</v>
      </c>
      <c r="F5866" s="103">
        <v>678218</v>
      </c>
      <c r="G5866" s="103">
        <v>7</v>
      </c>
      <c r="H5866" t="s">
        <v>1078</v>
      </c>
      <c r="I5866" s="103"/>
    </row>
    <row r="5867" spans="1:9" x14ac:dyDescent="0.35">
      <c r="A5867" t="s">
        <v>2415</v>
      </c>
      <c r="B5867" t="s">
        <v>44</v>
      </c>
      <c r="C5867" t="s">
        <v>1767</v>
      </c>
      <c r="D5867" t="s">
        <v>776</v>
      </c>
      <c r="E5867" s="103">
        <v>0</v>
      </c>
      <c r="F5867" s="103">
        <v>678218</v>
      </c>
      <c r="G5867" s="103">
        <v>7</v>
      </c>
      <c r="H5867" t="s">
        <v>54</v>
      </c>
      <c r="I5867" s="103"/>
    </row>
    <row r="5868" spans="1:9" x14ac:dyDescent="0.35">
      <c r="A5868" t="s">
        <v>2416</v>
      </c>
      <c r="B5868" t="s">
        <v>45</v>
      </c>
      <c r="C5868" t="s">
        <v>1767</v>
      </c>
      <c r="D5868" t="s">
        <v>776</v>
      </c>
      <c r="E5868" s="103">
        <v>0</v>
      </c>
      <c r="F5868" s="103">
        <v>678218</v>
      </c>
      <c r="G5868" s="103">
        <v>7</v>
      </c>
      <c r="H5868" t="s">
        <v>54</v>
      </c>
      <c r="I5868" s="103"/>
    </row>
    <row r="5869" spans="1:9" x14ac:dyDescent="0.35">
      <c r="A5869" t="s">
        <v>2417</v>
      </c>
      <c r="B5869" t="s">
        <v>46</v>
      </c>
      <c r="C5869" t="s">
        <v>1767</v>
      </c>
      <c r="D5869" t="s">
        <v>776</v>
      </c>
      <c r="E5869" s="103">
        <v>0</v>
      </c>
      <c r="F5869" s="103">
        <v>678218</v>
      </c>
      <c r="G5869" s="103">
        <v>7</v>
      </c>
      <c r="H5869" t="s">
        <v>54</v>
      </c>
      <c r="I5869" s="103"/>
    </row>
    <row r="5870" spans="1:9" x14ac:dyDescent="0.35">
      <c r="A5870" t="s">
        <v>2418</v>
      </c>
      <c r="B5870" t="s">
        <v>49</v>
      </c>
      <c r="C5870" t="s">
        <v>1768</v>
      </c>
      <c r="D5870" t="s">
        <v>54</v>
      </c>
      <c r="E5870" s="103">
        <v>1</v>
      </c>
      <c r="F5870" s="103">
        <v>678218</v>
      </c>
      <c r="G5870" s="103">
        <v>7</v>
      </c>
      <c r="H5870" t="s">
        <v>54</v>
      </c>
      <c r="I5870" s="103"/>
    </row>
    <row r="5871" spans="1:9" x14ac:dyDescent="0.35">
      <c r="A5871" t="s">
        <v>2419</v>
      </c>
      <c r="B5871" t="s">
        <v>50</v>
      </c>
      <c r="C5871" t="s">
        <v>1768</v>
      </c>
      <c r="D5871" t="s">
        <v>54</v>
      </c>
      <c r="E5871" s="103">
        <v>1904978.3124297094</v>
      </c>
      <c r="F5871" s="103">
        <v>678218</v>
      </c>
      <c r="G5871" s="103">
        <v>7</v>
      </c>
      <c r="H5871" t="s">
        <v>54</v>
      </c>
      <c r="I5871" s="103"/>
    </row>
    <row r="5872" spans="1:9" x14ac:dyDescent="0.35">
      <c r="A5872" t="s">
        <v>2420</v>
      </c>
      <c r="B5872" t="s">
        <v>51</v>
      </c>
      <c r="C5872" t="s">
        <v>1768</v>
      </c>
      <c r="D5872" t="s">
        <v>40</v>
      </c>
      <c r="E5872" s="103">
        <v>1.5874812882640017</v>
      </c>
      <c r="F5872" s="103">
        <v>678218</v>
      </c>
      <c r="G5872" s="103">
        <v>7</v>
      </c>
      <c r="H5872" t="s">
        <v>1078</v>
      </c>
      <c r="I5872" s="103"/>
    </row>
    <row r="5873" spans="1:9" x14ac:dyDescent="0.35">
      <c r="A5873" t="s">
        <v>6960</v>
      </c>
      <c r="B5873" t="s">
        <v>51</v>
      </c>
      <c r="C5873" t="s">
        <v>1768</v>
      </c>
      <c r="D5873" t="s">
        <v>5070</v>
      </c>
      <c r="E5873" s="103">
        <v>1.6426579102575856</v>
      </c>
      <c r="F5873" s="103">
        <v>678218</v>
      </c>
      <c r="G5873" s="103">
        <v>7</v>
      </c>
      <c r="H5873" t="s">
        <v>1078</v>
      </c>
      <c r="I5873" s="103"/>
    </row>
    <row r="5874" spans="1:9" x14ac:dyDescent="0.35">
      <c r="A5874" t="s">
        <v>6961</v>
      </c>
      <c r="B5874" t="s">
        <v>51</v>
      </c>
      <c r="C5874" t="s">
        <v>1768</v>
      </c>
      <c r="D5874" t="s">
        <v>5071</v>
      </c>
      <c r="E5874" s="103">
        <v>1.5874812882640017</v>
      </c>
      <c r="F5874" s="103">
        <v>678218</v>
      </c>
      <c r="G5874" s="103">
        <v>7</v>
      </c>
      <c r="H5874" t="s">
        <v>1078</v>
      </c>
      <c r="I5874" s="103"/>
    </row>
    <row r="5875" spans="1:9" x14ac:dyDescent="0.35">
      <c r="A5875" t="s">
        <v>6962</v>
      </c>
      <c r="B5875" t="s">
        <v>51</v>
      </c>
      <c r="C5875" t="s">
        <v>1768</v>
      </c>
      <c r="D5875" t="s">
        <v>5072</v>
      </c>
      <c r="E5875" s="103">
        <v>1.6409001532314831</v>
      </c>
      <c r="F5875" s="103">
        <v>678218</v>
      </c>
      <c r="G5875" s="103">
        <v>7</v>
      </c>
      <c r="H5875" t="s">
        <v>1078</v>
      </c>
      <c r="I5875" s="103"/>
    </row>
    <row r="5876" spans="1:9" x14ac:dyDescent="0.35">
      <c r="A5876" t="s">
        <v>2421</v>
      </c>
      <c r="B5876" t="s">
        <v>51</v>
      </c>
      <c r="C5876" t="s">
        <v>1768</v>
      </c>
      <c r="D5876" t="s">
        <v>42</v>
      </c>
      <c r="E5876" s="103">
        <v>1.6326321729063562</v>
      </c>
      <c r="F5876" s="103">
        <v>678218</v>
      </c>
      <c r="G5876" s="103">
        <v>7</v>
      </c>
      <c r="H5876" t="s">
        <v>1078</v>
      </c>
      <c r="I5876" s="103"/>
    </row>
    <row r="5877" spans="1:9" x14ac:dyDescent="0.35">
      <c r="A5877" t="s">
        <v>2422</v>
      </c>
      <c r="B5877" t="s">
        <v>51</v>
      </c>
      <c r="C5877" t="s">
        <v>1768</v>
      </c>
      <c r="D5877" t="s">
        <v>1767</v>
      </c>
      <c r="E5877" s="103">
        <v>1.6241993723412962</v>
      </c>
      <c r="F5877" s="103">
        <v>678218</v>
      </c>
      <c r="G5877" s="103">
        <v>7</v>
      </c>
      <c r="H5877" t="s">
        <v>1078</v>
      </c>
      <c r="I5877" s="103"/>
    </row>
    <row r="5878" spans="1:9" x14ac:dyDescent="0.35">
      <c r="A5878" t="s">
        <v>2423</v>
      </c>
      <c r="B5878" t="s">
        <v>51</v>
      </c>
      <c r="C5878" t="s">
        <v>1768</v>
      </c>
      <c r="D5878" t="s">
        <v>1768</v>
      </c>
      <c r="E5878" s="103">
        <v>1</v>
      </c>
      <c r="F5878" s="103">
        <v>678218</v>
      </c>
      <c r="G5878" s="103">
        <v>7</v>
      </c>
      <c r="H5878" t="s">
        <v>1078</v>
      </c>
      <c r="I5878" s="103"/>
    </row>
    <row r="5879" spans="1:9" x14ac:dyDescent="0.35">
      <c r="A5879" t="s">
        <v>2424</v>
      </c>
      <c r="B5879" t="s">
        <v>51</v>
      </c>
      <c r="C5879" t="s">
        <v>1768</v>
      </c>
      <c r="D5879" t="s">
        <v>340</v>
      </c>
      <c r="E5879" s="103">
        <v>1.6115910209912339</v>
      </c>
      <c r="F5879" s="103">
        <v>678218</v>
      </c>
      <c r="G5879" s="103">
        <v>7</v>
      </c>
      <c r="H5879" t="s">
        <v>1078</v>
      </c>
      <c r="I5879" s="103"/>
    </row>
    <row r="5880" spans="1:9" x14ac:dyDescent="0.35">
      <c r="A5880" t="s">
        <v>2425</v>
      </c>
      <c r="B5880" t="s">
        <v>51</v>
      </c>
      <c r="C5880" t="s">
        <v>1768</v>
      </c>
      <c r="D5880" t="s">
        <v>777</v>
      </c>
      <c r="E5880" s="103">
        <v>3.3200472339760418</v>
      </c>
      <c r="F5880" s="103">
        <v>678218</v>
      </c>
      <c r="G5880" s="103">
        <v>7</v>
      </c>
      <c r="H5880" t="s">
        <v>1078</v>
      </c>
      <c r="I5880" s="103"/>
    </row>
    <row r="5881" spans="1:9" x14ac:dyDescent="0.35">
      <c r="A5881" t="s">
        <v>2426</v>
      </c>
      <c r="B5881" t="s">
        <v>44</v>
      </c>
      <c r="C5881" t="s">
        <v>1768</v>
      </c>
      <c r="D5881" t="s">
        <v>777</v>
      </c>
      <c r="E5881" s="103">
        <v>5.013137368810619E-4</v>
      </c>
      <c r="F5881" s="103">
        <v>678218</v>
      </c>
      <c r="G5881" s="103">
        <v>7</v>
      </c>
      <c r="H5881" t="s">
        <v>54</v>
      </c>
      <c r="I5881" s="103"/>
    </row>
    <row r="5882" spans="1:9" x14ac:dyDescent="0.35">
      <c r="A5882" t="s">
        <v>2427</v>
      </c>
      <c r="B5882" t="s">
        <v>45</v>
      </c>
      <c r="C5882" t="s">
        <v>1768</v>
      </c>
      <c r="D5882" t="s">
        <v>777</v>
      </c>
      <c r="E5882" s="103">
        <v>1.7453386404439302E-4</v>
      </c>
      <c r="F5882" s="103">
        <v>678218</v>
      </c>
      <c r="G5882" s="103">
        <v>7</v>
      </c>
      <c r="H5882" t="s">
        <v>54</v>
      </c>
      <c r="I5882" s="103"/>
    </row>
    <row r="5883" spans="1:9" x14ac:dyDescent="0.35">
      <c r="A5883" t="s">
        <v>2428</v>
      </c>
      <c r="B5883" t="s">
        <v>46</v>
      </c>
      <c r="C5883" t="s">
        <v>1768</v>
      </c>
      <c r="D5883" t="s">
        <v>777</v>
      </c>
      <c r="E5883" s="103">
        <v>6.0764481533827599E-5</v>
      </c>
      <c r="F5883" s="103">
        <v>678218</v>
      </c>
      <c r="G5883" s="103">
        <v>7</v>
      </c>
      <c r="H5883" t="s">
        <v>54</v>
      </c>
      <c r="I5883" s="103"/>
    </row>
    <row r="5884" spans="1:9" x14ac:dyDescent="0.35">
      <c r="A5884" t="s">
        <v>2429</v>
      </c>
      <c r="B5884" t="s">
        <v>51</v>
      </c>
      <c r="C5884" t="s">
        <v>1768</v>
      </c>
      <c r="D5884" t="s">
        <v>776</v>
      </c>
      <c r="E5884" s="103">
        <v>8.2884235402392665</v>
      </c>
      <c r="F5884" s="103">
        <v>678218</v>
      </c>
      <c r="G5884" s="103">
        <v>7</v>
      </c>
      <c r="H5884" t="s">
        <v>1078</v>
      </c>
      <c r="I5884" s="103"/>
    </row>
    <row r="5885" spans="1:9" x14ac:dyDescent="0.35">
      <c r="A5885" t="s">
        <v>2430</v>
      </c>
      <c r="B5885" t="s">
        <v>44</v>
      </c>
      <c r="C5885" t="s">
        <v>1768</v>
      </c>
      <c r="D5885" t="s">
        <v>776</v>
      </c>
      <c r="E5885" s="103">
        <v>0</v>
      </c>
      <c r="F5885" s="103">
        <v>678218</v>
      </c>
      <c r="G5885" s="103">
        <v>7</v>
      </c>
      <c r="H5885" t="s">
        <v>54</v>
      </c>
      <c r="I5885" s="103"/>
    </row>
    <row r="5886" spans="1:9" x14ac:dyDescent="0.35">
      <c r="A5886" t="s">
        <v>2431</v>
      </c>
      <c r="B5886" t="s">
        <v>45</v>
      </c>
      <c r="C5886" t="s">
        <v>1768</v>
      </c>
      <c r="D5886" t="s">
        <v>776</v>
      </c>
      <c r="E5886" s="103">
        <v>0</v>
      </c>
      <c r="F5886" s="103">
        <v>678218</v>
      </c>
      <c r="G5886" s="103">
        <v>7</v>
      </c>
      <c r="H5886" t="s">
        <v>54</v>
      </c>
      <c r="I5886" s="103"/>
    </row>
    <row r="5887" spans="1:9" x14ac:dyDescent="0.35">
      <c r="A5887" t="s">
        <v>2432</v>
      </c>
      <c r="B5887" t="s">
        <v>46</v>
      </c>
      <c r="C5887" t="s">
        <v>1768</v>
      </c>
      <c r="D5887" t="s">
        <v>776</v>
      </c>
      <c r="E5887" s="103">
        <v>0</v>
      </c>
      <c r="F5887" s="103">
        <v>678218</v>
      </c>
      <c r="G5887" s="103">
        <v>7</v>
      </c>
      <c r="H5887" t="s">
        <v>54</v>
      </c>
      <c r="I5887" s="103"/>
    </row>
    <row r="5888" spans="1:9" x14ac:dyDescent="0.35">
      <c r="A5888" t="s">
        <v>8541</v>
      </c>
      <c r="B5888" t="s">
        <v>51</v>
      </c>
      <c r="C5888" t="s">
        <v>58</v>
      </c>
      <c r="D5888" t="s">
        <v>40</v>
      </c>
      <c r="E5888" s="103">
        <v>1.8367347405572598</v>
      </c>
      <c r="F5888" s="103">
        <v>678218</v>
      </c>
      <c r="G5888" s="103">
        <v>7</v>
      </c>
      <c r="H5888" t="s">
        <v>1078</v>
      </c>
      <c r="I5888" s="103"/>
    </row>
    <row r="5889" spans="1:9" x14ac:dyDescent="0.35">
      <c r="A5889" t="s">
        <v>8542</v>
      </c>
      <c r="B5889" t="s">
        <v>51</v>
      </c>
      <c r="C5889" t="s">
        <v>58</v>
      </c>
      <c r="D5889" t="s">
        <v>5070</v>
      </c>
      <c r="E5889" s="103">
        <v>1.8367347405572598</v>
      </c>
      <c r="F5889" s="103">
        <v>678218</v>
      </c>
      <c r="G5889" s="103">
        <v>7</v>
      </c>
      <c r="H5889" t="s">
        <v>1078</v>
      </c>
      <c r="I5889" s="103"/>
    </row>
    <row r="5890" spans="1:9" x14ac:dyDescent="0.35">
      <c r="A5890" t="s">
        <v>8543</v>
      </c>
      <c r="B5890" t="s">
        <v>51</v>
      </c>
      <c r="C5890" t="s">
        <v>58</v>
      </c>
      <c r="D5890" t="s">
        <v>5071</v>
      </c>
      <c r="E5890" s="103">
        <v>1.8367347405572598</v>
      </c>
      <c r="F5890" s="103">
        <v>678218</v>
      </c>
      <c r="G5890" s="103">
        <v>7</v>
      </c>
      <c r="H5890" t="s">
        <v>1078</v>
      </c>
      <c r="I5890" s="103"/>
    </row>
    <row r="5891" spans="1:9" x14ac:dyDescent="0.35">
      <c r="A5891" t="s">
        <v>8544</v>
      </c>
      <c r="B5891" t="s">
        <v>51</v>
      </c>
      <c r="C5891" t="s">
        <v>58</v>
      </c>
      <c r="D5891" t="s">
        <v>5072</v>
      </c>
      <c r="E5891" s="103">
        <v>1.8367347405572598</v>
      </c>
      <c r="F5891" s="103">
        <v>678218</v>
      </c>
      <c r="G5891" s="103">
        <v>7</v>
      </c>
      <c r="H5891" t="s">
        <v>1078</v>
      </c>
      <c r="I5891" s="103"/>
    </row>
    <row r="5892" spans="1:9" x14ac:dyDescent="0.35">
      <c r="A5892" t="s">
        <v>8545</v>
      </c>
      <c r="B5892" t="s">
        <v>51</v>
      </c>
      <c r="C5892" t="s">
        <v>58</v>
      </c>
      <c r="D5892" t="s">
        <v>42</v>
      </c>
      <c r="E5892" s="103">
        <v>1.8227922296861589</v>
      </c>
      <c r="F5892" s="103">
        <v>678218</v>
      </c>
      <c r="G5892" s="103">
        <v>7</v>
      </c>
      <c r="H5892" t="s">
        <v>1078</v>
      </c>
      <c r="I5892" s="103"/>
    </row>
    <row r="5893" spans="1:9" x14ac:dyDescent="0.35">
      <c r="A5893" t="s">
        <v>8546</v>
      </c>
      <c r="B5893" t="s">
        <v>51</v>
      </c>
      <c r="C5893" t="s">
        <v>58</v>
      </c>
      <c r="D5893" t="s">
        <v>1767</v>
      </c>
      <c r="E5893" s="103">
        <v>1.7917381593573845</v>
      </c>
      <c r="F5893" s="103">
        <v>678218</v>
      </c>
      <c r="G5893" s="103">
        <v>7</v>
      </c>
      <c r="H5893" t="s">
        <v>1078</v>
      </c>
      <c r="I5893" s="103"/>
    </row>
    <row r="5894" spans="1:9" x14ac:dyDescent="0.35">
      <c r="A5894" t="s">
        <v>8547</v>
      </c>
      <c r="B5894" t="s">
        <v>51</v>
      </c>
      <c r="C5894" t="s">
        <v>58</v>
      </c>
      <c r="D5894" t="s">
        <v>1768</v>
      </c>
      <c r="E5894" s="103">
        <v>1.0654507934973168</v>
      </c>
      <c r="F5894" s="103">
        <v>678218</v>
      </c>
      <c r="G5894" s="103">
        <v>7</v>
      </c>
      <c r="H5894" t="s">
        <v>1078</v>
      </c>
      <c r="I5894" s="103"/>
    </row>
    <row r="5895" spans="1:9" x14ac:dyDescent="0.35">
      <c r="A5895" t="s">
        <v>8548</v>
      </c>
      <c r="B5895" t="s">
        <v>51</v>
      </c>
      <c r="C5895" t="s">
        <v>58</v>
      </c>
      <c r="D5895" t="s">
        <v>340</v>
      </c>
      <c r="E5895" s="103">
        <v>0.72800810753909595</v>
      </c>
      <c r="F5895" s="103">
        <v>678218</v>
      </c>
      <c r="G5895" s="103">
        <v>7</v>
      </c>
      <c r="H5895" t="s">
        <v>1078</v>
      </c>
      <c r="I5895" s="103"/>
    </row>
    <row r="5896" spans="1:9" x14ac:dyDescent="0.35">
      <c r="A5896" t="s">
        <v>8549</v>
      </c>
      <c r="B5896" t="s">
        <v>51</v>
      </c>
      <c r="C5896" t="s">
        <v>58</v>
      </c>
      <c r="D5896" t="s">
        <v>777</v>
      </c>
      <c r="E5896" s="103">
        <v>3.561140368058656</v>
      </c>
      <c r="F5896" s="103">
        <v>678218</v>
      </c>
      <c r="G5896" s="103">
        <v>7</v>
      </c>
      <c r="H5896" t="s">
        <v>1078</v>
      </c>
      <c r="I5896" s="103"/>
    </row>
    <row r="5897" spans="1:9" x14ac:dyDescent="0.35">
      <c r="A5897" t="s">
        <v>8550</v>
      </c>
      <c r="B5897" t="s">
        <v>51</v>
      </c>
      <c r="C5897" t="s">
        <v>58</v>
      </c>
      <c r="D5897" t="s">
        <v>776</v>
      </c>
      <c r="E5897" s="103">
        <v>9.5512673523945661</v>
      </c>
      <c r="F5897" s="103">
        <v>678218</v>
      </c>
      <c r="G5897" s="103">
        <v>7</v>
      </c>
      <c r="H5897" t="s">
        <v>1078</v>
      </c>
      <c r="I5897" s="103"/>
    </row>
    <row r="5898" spans="1:9" x14ac:dyDescent="0.35">
      <c r="A5898" t="s">
        <v>378</v>
      </c>
      <c r="B5898" t="s">
        <v>47</v>
      </c>
      <c r="C5898" t="s">
        <v>353</v>
      </c>
      <c r="D5898" t="s">
        <v>54</v>
      </c>
      <c r="E5898" s="103">
        <v>304782</v>
      </c>
      <c r="F5898" s="103">
        <v>678218</v>
      </c>
      <c r="G5898" s="103">
        <v>7</v>
      </c>
      <c r="H5898" t="s">
        <v>54</v>
      </c>
      <c r="I5898" s="103"/>
    </row>
    <row r="5899" spans="1:9" x14ac:dyDescent="0.35">
      <c r="A5899" t="s">
        <v>379</v>
      </c>
      <c r="B5899" t="s">
        <v>48</v>
      </c>
      <c r="C5899" t="s">
        <v>353</v>
      </c>
      <c r="D5899" t="s">
        <v>54</v>
      </c>
      <c r="E5899" s="103">
        <v>24240869451.271931</v>
      </c>
      <c r="F5899" s="103">
        <v>678218</v>
      </c>
      <c r="G5899" s="103">
        <v>7</v>
      </c>
      <c r="H5899" t="s">
        <v>54</v>
      </c>
      <c r="I5899" s="103"/>
    </row>
    <row r="5900" spans="1:9" x14ac:dyDescent="0.35">
      <c r="A5900" t="s">
        <v>380</v>
      </c>
      <c r="B5900" t="s">
        <v>49</v>
      </c>
      <c r="C5900" t="s">
        <v>353</v>
      </c>
      <c r="D5900" t="s">
        <v>54</v>
      </c>
      <c r="E5900" s="103">
        <v>0.44938648045318763</v>
      </c>
      <c r="F5900" s="103">
        <v>678218</v>
      </c>
      <c r="G5900" s="103">
        <v>7</v>
      </c>
      <c r="H5900" t="s">
        <v>54</v>
      </c>
      <c r="I5900" s="103"/>
    </row>
    <row r="5901" spans="1:9" x14ac:dyDescent="0.35">
      <c r="A5901" t="s">
        <v>381</v>
      </c>
      <c r="B5901" t="s">
        <v>50</v>
      </c>
      <c r="C5901" t="s">
        <v>353</v>
      </c>
      <c r="D5901" t="s">
        <v>54</v>
      </c>
      <c r="E5901" s="103">
        <v>35742.002499597373</v>
      </c>
      <c r="F5901" s="103">
        <v>678218</v>
      </c>
      <c r="G5901" s="103">
        <v>7</v>
      </c>
      <c r="H5901" t="s">
        <v>54</v>
      </c>
      <c r="I5901" s="103"/>
    </row>
    <row r="5902" spans="1:9" x14ac:dyDescent="0.35">
      <c r="A5902" t="s">
        <v>412</v>
      </c>
      <c r="B5902" t="s">
        <v>49</v>
      </c>
      <c r="C5902" t="s">
        <v>340</v>
      </c>
      <c r="D5902" t="s">
        <v>54</v>
      </c>
      <c r="E5902" s="103">
        <v>1</v>
      </c>
      <c r="F5902" s="103">
        <v>678218</v>
      </c>
      <c r="G5902" s="103">
        <v>7</v>
      </c>
      <c r="H5902" t="s">
        <v>54</v>
      </c>
      <c r="I5902" s="103"/>
    </row>
    <row r="5903" spans="1:9" x14ac:dyDescent="0.35">
      <c r="A5903" t="s">
        <v>413</v>
      </c>
      <c r="B5903" t="s">
        <v>50</v>
      </c>
      <c r="C5903" t="s">
        <v>340</v>
      </c>
      <c r="D5903" t="s">
        <v>54</v>
      </c>
      <c r="E5903" s="103">
        <v>1204452.5710143258</v>
      </c>
      <c r="F5903" s="103">
        <v>678218</v>
      </c>
      <c r="G5903" s="103">
        <v>7</v>
      </c>
      <c r="H5903" t="s">
        <v>54</v>
      </c>
      <c r="I5903" s="103"/>
    </row>
    <row r="5904" spans="1:9" x14ac:dyDescent="0.35">
      <c r="A5904" t="s">
        <v>1461</v>
      </c>
      <c r="B5904" t="s">
        <v>51</v>
      </c>
      <c r="C5904" t="s">
        <v>340</v>
      </c>
      <c r="D5904" t="s">
        <v>40</v>
      </c>
      <c r="E5904" s="103">
        <v>1.0002893030277324</v>
      </c>
      <c r="F5904" s="103">
        <v>678218</v>
      </c>
      <c r="G5904" s="103">
        <v>7</v>
      </c>
      <c r="H5904" t="s">
        <v>1078</v>
      </c>
      <c r="I5904" s="103"/>
    </row>
    <row r="5905" spans="1:9" x14ac:dyDescent="0.35">
      <c r="A5905" t="s">
        <v>6963</v>
      </c>
      <c r="B5905" t="s">
        <v>51</v>
      </c>
      <c r="C5905" t="s">
        <v>340</v>
      </c>
      <c r="D5905" t="s">
        <v>5070</v>
      </c>
      <c r="E5905" s="103">
        <v>1.0342911981842677</v>
      </c>
      <c r="F5905" s="103">
        <v>678218</v>
      </c>
      <c r="G5905" s="103">
        <v>7</v>
      </c>
      <c r="H5905" t="s">
        <v>1078</v>
      </c>
      <c r="I5905" s="103"/>
    </row>
    <row r="5906" spans="1:9" x14ac:dyDescent="0.35">
      <c r="A5906" t="s">
        <v>6964</v>
      </c>
      <c r="B5906" t="s">
        <v>51</v>
      </c>
      <c r="C5906" t="s">
        <v>340</v>
      </c>
      <c r="D5906" t="s">
        <v>5071</v>
      </c>
      <c r="E5906" s="103">
        <v>1.0002893030277324</v>
      </c>
      <c r="F5906" s="103">
        <v>678218</v>
      </c>
      <c r="G5906" s="103">
        <v>7</v>
      </c>
      <c r="H5906" t="s">
        <v>1078</v>
      </c>
      <c r="I5906" s="103"/>
    </row>
    <row r="5907" spans="1:9" x14ac:dyDescent="0.35">
      <c r="A5907" t="s">
        <v>6965</v>
      </c>
      <c r="B5907" t="s">
        <v>51</v>
      </c>
      <c r="C5907" t="s">
        <v>340</v>
      </c>
      <c r="D5907" t="s">
        <v>5072</v>
      </c>
      <c r="E5907" s="103">
        <v>1.0303198453179381</v>
      </c>
      <c r="F5907" s="103">
        <v>678218</v>
      </c>
      <c r="G5907" s="103">
        <v>7</v>
      </c>
      <c r="H5907" t="s">
        <v>1078</v>
      </c>
      <c r="I5907" s="103"/>
    </row>
    <row r="5908" spans="1:9" x14ac:dyDescent="0.35">
      <c r="A5908" t="s">
        <v>1462</v>
      </c>
      <c r="B5908" t="s">
        <v>51</v>
      </c>
      <c r="C5908" t="s">
        <v>340</v>
      </c>
      <c r="D5908" t="s">
        <v>42</v>
      </c>
      <c r="E5908" s="103">
        <v>1.0289955236438915</v>
      </c>
      <c r="F5908" s="103">
        <v>678218</v>
      </c>
      <c r="G5908" s="103">
        <v>7</v>
      </c>
      <c r="H5908" t="s">
        <v>1078</v>
      </c>
      <c r="I5908" s="103"/>
    </row>
    <row r="5909" spans="1:9" x14ac:dyDescent="0.35">
      <c r="A5909" t="s">
        <v>2433</v>
      </c>
      <c r="B5909" t="s">
        <v>51</v>
      </c>
      <c r="C5909" t="s">
        <v>340</v>
      </c>
      <c r="D5909" t="s">
        <v>1767</v>
      </c>
      <c r="E5909" s="103">
        <v>1.0242187718325464</v>
      </c>
      <c r="F5909" s="103">
        <v>678218</v>
      </c>
      <c r="G5909" s="103">
        <v>7</v>
      </c>
      <c r="H5909" t="s">
        <v>1078</v>
      </c>
      <c r="I5909" s="103"/>
    </row>
    <row r="5910" spans="1:9" x14ac:dyDescent="0.35">
      <c r="A5910" t="s">
        <v>2434</v>
      </c>
      <c r="B5910" t="s">
        <v>51</v>
      </c>
      <c r="C5910" t="s">
        <v>340</v>
      </c>
      <c r="D5910" t="s">
        <v>1768</v>
      </c>
      <c r="E5910" s="103">
        <v>0.67807094717359595</v>
      </c>
      <c r="F5910" s="103">
        <v>678218</v>
      </c>
      <c r="G5910" s="103">
        <v>7</v>
      </c>
      <c r="H5910" t="s">
        <v>1078</v>
      </c>
      <c r="I5910" s="103"/>
    </row>
    <row r="5911" spans="1:9" x14ac:dyDescent="0.35">
      <c r="A5911" t="s">
        <v>1463</v>
      </c>
      <c r="B5911" t="s">
        <v>51</v>
      </c>
      <c r="C5911" t="s">
        <v>340</v>
      </c>
      <c r="D5911" t="s">
        <v>340</v>
      </c>
      <c r="E5911" s="103">
        <v>1</v>
      </c>
      <c r="F5911" s="103">
        <v>678218</v>
      </c>
      <c r="G5911" s="103">
        <v>7</v>
      </c>
      <c r="H5911" t="s">
        <v>1078</v>
      </c>
      <c r="I5911" s="103"/>
    </row>
    <row r="5912" spans="1:9" x14ac:dyDescent="0.35">
      <c r="A5912" t="s">
        <v>1464</v>
      </c>
      <c r="B5912" t="s">
        <v>51</v>
      </c>
      <c r="C5912" t="s">
        <v>340</v>
      </c>
      <c r="D5912" t="s">
        <v>777</v>
      </c>
      <c r="E5912" s="103">
        <v>2.1112001294651992</v>
      </c>
      <c r="F5912" s="103">
        <v>678218</v>
      </c>
      <c r="G5912" s="103">
        <v>7</v>
      </c>
      <c r="H5912" t="s">
        <v>1078</v>
      </c>
      <c r="I5912" s="103"/>
    </row>
    <row r="5913" spans="1:9" x14ac:dyDescent="0.35">
      <c r="A5913" t="s">
        <v>649</v>
      </c>
      <c r="B5913" t="s">
        <v>44</v>
      </c>
      <c r="C5913" t="s">
        <v>340</v>
      </c>
      <c r="D5913" t="s">
        <v>777</v>
      </c>
      <c r="E5913" s="103">
        <v>0</v>
      </c>
      <c r="F5913" s="103">
        <v>678218</v>
      </c>
      <c r="G5913" s="103">
        <v>7</v>
      </c>
      <c r="H5913" t="s">
        <v>54</v>
      </c>
      <c r="I5913" s="103"/>
    </row>
    <row r="5914" spans="1:9" x14ac:dyDescent="0.35">
      <c r="A5914" t="s">
        <v>650</v>
      </c>
      <c r="B5914" t="s">
        <v>45</v>
      </c>
      <c r="C5914" t="s">
        <v>340</v>
      </c>
      <c r="D5914" t="s">
        <v>777</v>
      </c>
      <c r="E5914" s="103">
        <v>0</v>
      </c>
      <c r="F5914" s="103">
        <v>678218</v>
      </c>
      <c r="G5914" s="103">
        <v>7</v>
      </c>
      <c r="H5914" t="s">
        <v>54</v>
      </c>
      <c r="I5914" s="103"/>
    </row>
    <row r="5915" spans="1:9" x14ac:dyDescent="0.35">
      <c r="A5915" t="s">
        <v>651</v>
      </c>
      <c r="B5915" t="s">
        <v>46</v>
      </c>
      <c r="C5915" t="s">
        <v>340</v>
      </c>
      <c r="D5915" t="s">
        <v>777</v>
      </c>
      <c r="E5915" s="103">
        <v>0</v>
      </c>
      <c r="F5915" s="103">
        <v>678218</v>
      </c>
      <c r="G5915" s="103">
        <v>7</v>
      </c>
      <c r="H5915" t="s">
        <v>54</v>
      </c>
      <c r="I5915" s="103"/>
    </row>
    <row r="5916" spans="1:9" x14ac:dyDescent="0.35">
      <c r="A5916" t="s">
        <v>1465</v>
      </c>
      <c r="B5916" t="s">
        <v>51</v>
      </c>
      <c r="C5916" t="s">
        <v>340</v>
      </c>
      <c r="D5916" t="s">
        <v>776</v>
      </c>
      <c r="E5916" s="103">
        <v>5.2479525986070215</v>
      </c>
      <c r="F5916" s="103">
        <v>678218</v>
      </c>
      <c r="G5916" s="103">
        <v>7</v>
      </c>
      <c r="H5916" t="s">
        <v>1078</v>
      </c>
      <c r="I5916" s="103"/>
    </row>
    <row r="5917" spans="1:9" x14ac:dyDescent="0.35">
      <c r="A5917" t="s">
        <v>653</v>
      </c>
      <c r="B5917" t="s">
        <v>44</v>
      </c>
      <c r="C5917" t="s">
        <v>340</v>
      </c>
      <c r="D5917" t="s">
        <v>776</v>
      </c>
      <c r="E5917" s="103">
        <v>0</v>
      </c>
      <c r="F5917" s="103">
        <v>678218</v>
      </c>
      <c r="G5917" s="103">
        <v>7</v>
      </c>
      <c r="H5917" t="s">
        <v>54</v>
      </c>
      <c r="I5917" s="103"/>
    </row>
    <row r="5918" spans="1:9" x14ac:dyDescent="0.35">
      <c r="A5918" t="s">
        <v>654</v>
      </c>
      <c r="B5918" t="s">
        <v>45</v>
      </c>
      <c r="C5918" t="s">
        <v>340</v>
      </c>
      <c r="D5918" t="s">
        <v>776</v>
      </c>
      <c r="E5918" s="103">
        <v>0</v>
      </c>
      <c r="F5918" s="103">
        <v>678218</v>
      </c>
      <c r="G5918" s="103">
        <v>7</v>
      </c>
      <c r="H5918" t="s">
        <v>54</v>
      </c>
      <c r="I5918" s="103"/>
    </row>
    <row r="5919" spans="1:9" x14ac:dyDescent="0.35">
      <c r="A5919" t="s">
        <v>655</v>
      </c>
      <c r="B5919" t="s">
        <v>46</v>
      </c>
      <c r="C5919" t="s">
        <v>340</v>
      </c>
      <c r="D5919" t="s">
        <v>776</v>
      </c>
      <c r="E5919" s="103">
        <v>0</v>
      </c>
      <c r="F5919" s="103">
        <v>678218</v>
      </c>
      <c r="G5919" s="103">
        <v>7</v>
      </c>
      <c r="H5919" t="s">
        <v>54</v>
      </c>
      <c r="I5919" s="103"/>
    </row>
    <row r="5920" spans="1:9" x14ac:dyDescent="0.35">
      <c r="A5920" t="s">
        <v>1466</v>
      </c>
      <c r="B5920" t="s">
        <v>51</v>
      </c>
      <c r="C5920" t="s">
        <v>353</v>
      </c>
      <c r="D5920" t="s">
        <v>40</v>
      </c>
      <c r="E5920" s="103">
        <v>6.565555795934841E-2</v>
      </c>
      <c r="F5920" s="103">
        <v>678218</v>
      </c>
      <c r="G5920" s="103">
        <v>7</v>
      </c>
      <c r="H5920" t="s">
        <v>1078</v>
      </c>
      <c r="I5920" s="103"/>
    </row>
    <row r="5921" spans="1:9" x14ac:dyDescent="0.35">
      <c r="A5921" t="s">
        <v>6966</v>
      </c>
      <c r="B5921" t="s">
        <v>51</v>
      </c>
      <c r="C5921" t="s">
        <v>353</v>
      </c>
      <c r="D5921" t="s">
        <v>5070</v>
      </c>
      <c r="E5921" s="103">
        <v>7.1700717608775208E-2</v>
      </c>
      <c r="F5921" s="103">
        <v>678218</v>
      </c>
      <c r="G5921" s="103">
        <v>7</v>
      </c>
      <c r="H5921" t="s">
        <v>1078</v>
      </c>
      <c r="I5921" s="103"/>
    </row>
    <row r="5922" spans="1:9" x14ac:dyDescent="0.35">
      <c r="A5922" t="s">
        <v>6967</v>
      </c>
      <c r="B5922" t="s">
        <v>51</v>
      </c>
      <c r="C5922" t="s">
        <v>353</v>
      </c>
      <c r="D5922" t="s">
        <v>5071</v>
      </c>
      <c r="E5922" s="103">
        <v>6.565555795934841E-2</v>
      </c>
      <c r="F5922" s="103">
        <v>678218</v>
      </c>
      <c r="G5922" s="103">
        <v>7</v>
      </c>
      <c r="H5922" t="s">
        <v>1078</v>
      </c>
      <c r="I5922" s="103"/>
    </row>
    <row r="5923" spans="1:9" x14ac:dyDescent="0.35">
      <c r="A5923" t="s">
        <v>6968</v>
      </c>
      <c r="B5923" t="s">
        <v>51</v>
      </c>
      <c r="C5923" t="s">
        <v>353</v>
      </c>
      <c r="D5923" t="s">
        <v>5072</v>
      </c>
      <c r="E5923" s="103">
        <v>7.1688367776105696E-2</v>
      </c>
      <c r="F5923" s="103">
        <v>678218</v>
      </c>
      <c r="G5923" s="103">
        <v>7</v>
      </c>
      <c r="H5923" t="s">
        <v>1078</v>
      </c>
      <c r="I5923" s="103"/>
    </row>
    <row r="5924" spans="1:9" x14ac:dyDescent="0.35">
      <c r="A5924" t="s">
        <v>1467</v>
      </c>
      <c r="B5924" t="s">
        <v>51</v>
      </c>
      <c r="C5924" t="s">
        <v>353</v>
      </c>
      <c r="D5924" t="s">
        <v>42</v>
      </c>
      <c r="E5924" s="103">
        <v>7.1277872813004906E-2</v>
      </c>
      <c r="F5924" s="103">
        <v>678218</v>
      </c>
      <c r="G5924" s="103">
        <v>7</v>
      </c>
      <c r="H5924" t="s">
        <v>1078</v>
      </c>
      <c r="I5924" s="103"/>
    </row>
    <row r="5925" spans="1:9" x14ac:dyDescent="0.35">
      <c r="A5925" t="s">
        <v>2435</v>
      </c>
      <c r="B5925" t="s">
        <v>51</v>
      </c>
      <c r="C5925" t="s">
        <v>353</v>
      </c>
      <c r="D5925" t="s">
        <v>1767</v>
      </c>
      <c r="E5925" s="103">
        <v>7.0962117022003252E-2</v>
      </c>
      <c r="F5925" s="103">
        <v>678218</v>
      </c>
      <c r="G5925" s="103">
        <v>7</v>
      </c>
      <c r="H5925" t="s">
        <v>1078</v>
      </c>
      <c r="I5925" s="103"/>
    </row>
    <row r="5926" spans="1:9" x14ac:dyDescent="0.35">
      <c r="A5926" t="s">
        <v>2436</v>
      </c>
      <c r="B5926" t="s">
        <v>51</v>
      </c>
      <c r="C5926" t="s">
        <v>353</v>
      </c>
      <c r="D5926" t="s">
        <v>1768</v>
      </c>
      <c r="E5926" s="103">
        <v>4.2366329172667423E-2</v>
      </c>
      <c r="F5926" s="103">
        <v>678218</v>
      </c>
      <c r="G5926" s="103">
        <v>7</v>
      </c>
      <c r="H5926" t="s">
        <v>1078</v>
      </c>
      <c r="I5926" s="103"/>
    </row>
    <row r="5927" spans="1:9" x14ac:dyDescent="0.35">
      <c r="A5927" t="s">
        <v>1468</v>
      </c>
      <c r="B5927" t="s">
        <v>51</v>
      </c>
      <c r="C5927" t="s">
        <v>353</v>
      </c>
      <c r="D5927" t="s">
        <v>340</v>
      </c>
      <c r="E5927" s="103">
        <v>7.0803038855364736E-2</v>
      </c>
      <c r="F5927" s="103">
        <v>678218</v>
      </c>
      <c r="G5927" s="103">
        <v>7</v>
      </c>
      <c r="H5927" t="s">
        <v>1078</v>
      </c>
      <c r="I5927" s="103"/>
    </row>
    <row r="5928" spans="1:9" x14ac:dyDescent="0.35">
      <c r="A5928" t="s">
        <v>1469</v>
      </c>
      <c r="B5928" t="s">
        <v>51</v>
      </c>
      <c r="C5928" t="s">
        <v>353</v>
      </c>
      <c r="D5928" t="s">
        <v>777</v>
      </c>
      <c r="E5928" s="103">
        <v>0.14034675507521457</v>
      </c>
      <c r="F5928" s="103">
        <v>678218</v>
      </c>
      <c r="G5928" s="103">
        <v>7</v>
      </c>
      <c r="H5928" t="s">
        <v>1078</v>
      </c>
      <c r="I5928" s="103"/>
    </row>
    <row r="5929" spans="1:9" x14ac:dyDescent="0.35">
      <c r="A5929" t="s">
        <v>1470</v>
      </c>
      <c r="B5929" t="s">
        <v>51</v>
      </c>
      <c r="C5929" t="s">
        <v>353</v>
      </c>
      <c r="D5929" t="s">
        <v>776</v>
      </c>
      <c r="E5929" s="103">
        <v>0.3471241397425503</v>
      </c>
      <c r="F5929" s="103">
        <v>678218</v>
      </c>
      <c r="G5929" s="103">
        <v>7</v>
      </c>
      <c r="H5929" t="s">
        <v>1078</v>
      </c>
      <c r="I5929" s="103"/>
    </row>
    <row r="5930" spans="1:9" x14ac:dyDescent="0.35">
      <c r="A5930" t="s">
        <v>4748</v>
      </c>
      <c r="B5930" t="s">
        <v>47</v>
      </c>
      <c r="C5930" t="s">
        <v>4357</v>
      </c>
      <c r="D5930" t="s">
        <v>54</v>
      </c>
      <c r="E5930" s="103">
        <v>76504</v>
      </c>
      <c r="F5930" s="103">
        <v>678218</v>
      </c>
      <c r="G5930" s="103">
        <v>7</v>
      </c>
      <c r="H5930" t="s">
        <v>54</v>
      </c>
      <c r="I5930" s="103"/>
    </row>
    <row r="5931" spans="1:9" x14ac:dyDescent="0.35">
      <c r="A5931" t="s">
        <v>4749</v>
      </c>
      <c r="B5931" t="s">
        <v>48</v>
      </c>
      <c r="C5931" t="s">
        <v>4357</v>
      </c>
      <c r="D5931" t="s">
        <v>54</v>
      </c>
      <c r="E5931" s="103">
        <v>404707914.02005005</v>
      </c>
      <c r="F5931" s="103">
        <v>678218</v>
      </c>
      <c r="G5931" s="103">
        <v>7</v>
      </c>
      <c r="H5931" t="s">
        <v>54</v>
      </c>
      <c r="I5931" s="103"/>
    </row>
    <row r="5932" spans="1:9" x14ac:dyDescent="0.35">
      <c r="A5932" t="s">
        <v>4750</v>
      </c>
      <c r="B5932" t="s">
        <v>49</v>
      </c>
      <c r="C5932" t="s">
        <v>4357</v>
      </c>
      <c r="D5932" t="s">
        <v>54</v>
      </c>
      <c r="E5932" s="103">
        <v>0.1128014886069081</v>
      </c>
      <c r="F5932" s="103">
        <v>678218</v>
      </c>
      <c r="G5932" s="103">
        <v>7</v>
      </c>
      <c r="H5932" t="s">
        <v>54</v>
      </c>
      <c r="I5932" s="103"/>
    </row>
    <row r="5933" spans="1:9" x14ac:dyDescent="0.35">
      <c r="A5933" t="s">
        <v>4751</v>
      </c>
      <c r="B5933" t="s">
        <v>50</v>
      </c>
      <c r="C5933" t="s">
        <v>4357</v>
      </c>
      <c r="D5933" t="s">
        <v>54</v>
      </c>
      <c r="E5933" s="103">
        <v>596.7224609492082</v>
      </c>
      <c r="F5933" s="103">
        <v>678218</v>
      </c>
      <c r="G5933" s="103">
        <v>7</v>
      </c>
      <c r="H5933" t="s">
        <v>54</v>
      </c>
      <c r="I5933" s="103"/>
    </row>
    <row r="5934" spans="1:9" x14ac:dyDescent="0.35">
      <c r="A5934" t="s">
        <v>4752</v>
      </c>
      <c r="B5934" t="s">
        <v>51</v>
      </c>
      <c r="C5934" t="s">
        <v>4357</v>
      </c>
      <c r="D5934" t="s">
        <v>40</v>
      </c>
      <c r="E5934" s="103">
        <v>4.4655399112497754E-3</v>
      </c>
      <c r="F5934" s="103">
        <v>678218</v>
      </c>
      <c r="G5934" s="103">
        <v>7</v>
      </c>
      <c r="H5934" t="s">
        <v>1078</v>
      </c>
      <c r="I5934" s="103"/>
    </row>
    <row r="5935" spans="1:9" x14ac:dyDescent="0.35">
      <c r="A5935" t="s">
        <v>6861</v>
      </c>
      <c r="B5935" t="s">
        <v>51</v>
      </c>
      <c r="C5935" t="s">
        <v>4357</v>
      </c>
      <c r="D5935" t="s">
        <v>5070</v>
      </c>
      <c r="E5935" s="103">
        <v>4.6079584993609004E-3</v>
      </c>
      <c r="F5935" s="103">
        <v>678218</v>
      </c>
      <c r="G5935" s="103">
        <v>7</v>
      </c>
      <c r="H5935" t="s">
        <v>1078</v>
      </c>
      <c r="I5935" s="103"/>
    </row>
    <row r="5936" spans="1:9" x14ac:dyDescent="0.35">
      <c r="A5936" t="s">
        <v>6862</v>
      </c>
      <c r="B5936" t="s">
        <v>51</v>
      </c>
      <c r="C5936" t="s">
        <v>4357</v>
      </c>
      <c r="D5936" t="s">
        <v>5071</v>
      </c>
      <c r="E5936" s="103">
        <v>4.4655399112497754E-3</v>
      </c>
      <c r="F5936" s="103">
        <v>678218</v>
      </c>
      <c r="G5936" s="103">
        <v>7</v>
      </c>
      <c r="H5936" t="s">
        <v>1078</v>
      </c>
      <c r="I5936" s="103"/>
    </row>
    <row r="5937" spans="1:9" x14ac:dyDescent="0.35">
      <c r="A5937" t="s">
        <v>6863</v>
      </c>
      <c r="B5937" t="s">
        <v>51</v>
      </c>
      <c r="C5937" t="s">
        <v>4357</v>
      </c>
      <c r="D5937" t="s">
        <v>5072</v>
      </c>
      <c r="E5937" s="103">
        <v>4.5115355759792917E-3</v>
      </c>
      <c r="F5937" s="103">
        <v>678218</v>
      </c>
      <c r="G5937" s="103">
        <v>7</v>
      </c>
      <c r="H5937" t="s">
        <v>1078</v>
      </c>
      <c r="I5937" s="103"/>
    </row>
    <row r="5938" spans="1:9" x14ac:dyDescent="0.35">
      <c r="A5938" t="s">
        <v>4753</v>
      </c>
      <c r="B5938" t="s">
        <v>51</v>
      </c>
      <c r="C5938" t="s">
        <v>4357</v>
      </c>
      <c r="D5938" t="s">
        <v>42</v>
      </c>
      <c r="E5938" s="103">
        <v>4.5829616385723885E-3</v>
      </c>
      <c r="F5938" s="103">
        <v>678218</v>
      </c>
      <c r="G5938" s="103">
        <v>7</v>
      </c>
      <c r="H5938" t="s">
        <v>1078</v>
      </c>
      <c r="I5938" s="103"/>
    </row>
    <row r="5939" spans="1:9" x14ac:dyDescent="0.35">
      <c r="A5939" t="s">
        <v>4754</v>
      </c>
      <c r="B5939" t="s">
        <v>51</v>
      </c>
      <c r="C5939" t="s">
        <v>4357</v>
      </c>
      <c r="D5939" t="s">
        <v>1767</v>
      </c>
      <c r="E5939" s="103">
        <v>4.5696672845210069E-3</v>
      </c>
      <c r="F5939" s="103">
        <v>678218</v>
      </c>
      <c r="G5939" s="103">
        <v>7</v>
      </c>
      <c r="H5939" t="s">
        <v>1078</v>
      </c>
      <c r="I5939" s="103"/>
    </row>
    <row r="5940" spans="1:9" x14ac:dyDescent="0.35">
      <c r="A5940" t="s">
        <v>4755</v>
      </c>
      <c r="B5940" t="s">
        <v>51</v>
      </c>
      <c r="C5940" t="s">
        <v>4357</v>
      </c>
      <c r="D5940" t="s">
        <v>1768</v>
      </c>
      <c r="E5940" s="103">
        <v>3.2619849896160461E-3</v>
      </c>
      <c r="F5940" s="103">
        <v>678218</v>
      </c>
      <c r="G5940" s="103">
        <v>7</v>
      </c>
      <c r="H5940" t="s">
        <v>1078</v>
      </c>
      <c r="I5940" s="103"/>
    </row>
    <row r="5941" spans="1:9" x14ac:dyDescent="0.35">
      <c r="A5941" t="s">
        <v>4756</v>
      </c>
      <c r="B5941" t="s">
        <v>51</v>
      </c>
      <c r="C5941" t="s">
        <v>4357</v>
      </c>
      <c r="D5941" t="s">
        <v>340</v>
      </c>
      <c r="E5941" s="103">
        <v>4.5589720511646885E-3</v>
      </c>
      <c r="F5941" s="103">
        <v>678218</v>
      </c>
      <c r="G5941" s="103">
        <v>7</v>
      </c>
      <c r="H5941" t="s">
        <v>1078</v>
      </c>
      <c r="I5941" s="103"/>
    </row>
    <row r="5942" spans="1:9" x14ac:dyDescent="0.35">
      <c r="A5942" t="s">
        <v>4757</v>
      </c>
      <c r="B5942" t="s">
        <v>51</v>
      </c>
      <c r="C5942" t="s">
        <v>4357</v>
      </c>
      <c r="D5942" t="s">
        <v>777</v>
      </c>
      <c r="E5942" s="103">
        <v>9.6477429042778461E-3</v>
      </c>
      <c r="F5942" s="103">
        <v>678218</v>
      </c>
      <c r="G5942" s="103">
        <v>7</v>
      </c>
      <c r="H5942" t="s">
        <v>1078</v>
      </c>
      <c r="I5942" s="103"/>
    </row>
    <row r="5943" spans="1:9" x14ac:dyDescent="0.35">
      <c r="A5943" t="s">
        <v>4758</v>
      </c>
      <c r="B5943" t="s">
        <v>51</v>
      </c>
      <c r="C5943" t="s">
        <v>4357</v>
      </c>
      <c r="D5943" t="s">
        <v>776</v>
      </c>
      <c r="E5943" s="103">
        <v>2.3281834752556997E-2</v>
      </c>
      <c r="F5943" s="103">
        <v>678218</v>
      </c>
      <c r="G5943" s="103">
        <v>7</v>
      </c>
      <c r="H5943" t="s">
        <v>1078</v>
      </c>
      <c r="I5943" s="103"/>
    </row>
    <row r="5944" spans="1:9" x14ac:dyDescent="0.35">
      <c r="A5944" t="s">
        <v>4726</v>
      </c>
      <c r="B5944" t="s">
        <v>47</v>
      </c>
      <c r="C5944" t="s">
        <v>4358</v>
      </c>
      <c r="D5944" t="s">
        <v>54</v>
      </c>
      <c r="E5944" s="103">
        <v>948</v>
      </c>
      <c r="F5944" s="103">
        <v>678218</v>
      </c>
      <c r="G5944" s="103">
        <v>7</v>
      </c>
      <c r="H5944" t="s">
        <v>54</v>
      </c>
      <c r="I5944" s="103"/>
    </row>
    <row r="5945" spans="1:9" x14ac:dyDescent="0.35">
      <c r="A5945" t="s">
        <v>4727</v>
      </c>
      <c r="B5945" t="s">
        <v>48</v>
      </c>
      <c r="C5945" t="s">
        <v>4358</v>
      </c>
      <c r="D5945" t="s">
        <v>54</v>
      </c>
      <c r="E5945" s="103">
        <v>72415624.03125</v>
      </c>
      <c r="F5945" s="103">
        <v>678218</v>
      </c>
      <c r="G5945" s="103">
        <v>7</v>
      </c>
      <c r="H5945" t="s">
        <v>54</v>
      </c>
      <c r="I5945" s="103"/>
    </row>
    <row r="5946" spans="1:9" x14ac:dyDescent="0.35">
      <c r="A5946" t="s">
        <v>4728</v>
      </c>
      <c r="B5946" t="s">
        <v>49</v>
      </c>
      <c r="C5946" t="s">
        <v>4358</v>
      </c>
      <c r="D5946" t="s">
        <v>54</v>
      </c>
      <c r="E5946" s="103">
        <v>1.3977806545977841E-3</v>
      </c>
      <c r="F5946" s="103">
        <v>678218</v>
      </c>
      <c r="G5946" s="103">
        <v>7</v>
      </c>
      <c r="H5946" t="s">
        <v>54</v>
      </c>
      <c r="I5946" s="103"/>
    </row>
    <row r="5947" spans="1:9" x14ac:dyDescent="0.35">
      <c r="A5947" t="s">
        <v>4729</v>
      </c>
      <c r="B5947" t="s">
        <v>50</v>
      </c>
      <c r="C5947" t="s">
        <v>4358</v>
      </c>
      <c r="D5947" t="s">
        <v>54</v>
      </c>
      <c r="E5947" s="103">
        <v>106.7733737990587</v>
      </c>
      <c r="F5947" s="103">
        <v>678218</v>
      </c>
      <c r="G5947" s="103">
        <v>7</v>
      </c>
      <c r="H5947" t="s">
        <v>54</v>
      </c>
      <c r="I5947" s="103"/>
    </row>
    <row r="5948" spans="1:9" x14ac:dyDescent="0.35">
      <c r="A5948" t="s">
        <v>4730</v>
      </c>
      <c r="B5948" t="s">
        <v>51</v>
      </c>
      <c r="C5948" t="s">
        <v>4358</v>
      </c>
      <c r="D5948" t="s">
        <v>40</v>
      </c>
      <c r="E5948" s="103">
        <v>6.7400990349264708E-2</v>
      </c>
      <c r="F5948" s="103">
        <v>678218</v>
      </c>
      <c r="G5948" s="103">
        <v>7</v>
      </c>
      <c r="H5948" t="s">
        <v>1078</v>
      </c>
      <c r="I5948" s="103"/>
    </row>
    <row r="5949" spans="1:9" x14ac:dyDescent="0.35">
      <c r="A5949" t="s">
        <v>6864</v>
      </c>
      <c r="B5949" t="s">
        <v>51</v>
      </c>
      <c r="C5949" t="s">
        <v>4358</v>
      </c>
      <c r="D5949" t="s">
        <v>5070</v>
      </c>
      <c r="E5949" s="103">
        <v>7.2976464510018033E-2</v>
      </c>
      <c r="F5949" s="103">
        <v>678218</v>
      </c>
      <c r="G5949" s="103">
        <v>7</v>
      </c>
      <c r="H5949" t="s">
        <v>1078</v>
      </c>
      <c r="I5949" s="103"/>
    </row>
    <row r="5950" spans="1:9" x14ac:dyDescent="0.35">
      <c r="A5950" t="s">
        <v>6865</v>
      </c>
      <c r="B5950" t="s">
        <v>51</v>
      </c>
      <c r="C5950" t="s">
        <v>4358</v>
      </c>
      <c r="D5950" t="s">
        <v>5071</v>
      </c>
      <c r="E5950" s="103">
        <v>6.7400990349264708E-2</v>
      </c>
      <c r="F5950" s="103">
        <v>678218</v>
      </c>
      <c r="G5950" s="103">
        <v>7</v>
      </c>
      <c r="H5950" t="s">
        <v>1078</v>
      </c>
      <c r="I5950" s="103"/>
    </row>
    <row r="5951" spans="1:9" x14ac:dyDescent="0.35">
      <c r="A5951" t="s">
        <v>6866</v>
      </c>
      <c r="B5951" t="s">
        <v>51</v>
      </c>
      <c r="C5951" t="s">
        <v>4358</v>
      </c>
      <c r="D5951" t="s">
        <v>5072</v>
      </c>
      <c r="E5951" s="103">
        <v>6.7400990349264708E-2</v>
      </c>
      <c r="F5951" s="103">
        <v>678218</v>
      </c>
      <c r="G5951" s="103">
        <v>7</v>
      </c>
      <c r="H5951" t="s">
        <v>1078</v>
      </c>
      <c r="I5951" s="103"/>
    </row>
    <row r="5952" spans="1:9" x14ac:dyDescent="0.35">
      <c r="A5952" t="s">
        <v>4731</v>
      </c>
      <c r="B5952" t="s">
        <v>51</v>
      </c>
      <c r="C5952" t="s">
        <v>4358</v>
      </c>
      <c r="D5952" t="s">
        <v>42</v>
      </c>
      <c r="E5952" s="103">
        <v>7.2976464510018033E-2</v>
      </c>
      <c r="F5952" s="103">
        <v>678218</v>
      </c>
      <c r="G5952" s="103">
        <v>7</v>
      </c>
      <c r="H5952" t="s">
        <v>1078</v>
      </c>
      <c r="I5952" s="103"/>
    </row>
    <row r="5953" spans="1:9" x14ac:dyDescent="0.35">
      <c r="A5953" t="s">
        <v>4732</v>
      </c>
      <c r="B5953" t="s">
        <v>51</v>
      </c>
      <c r="C5953" t="s">
        <v>4358</v>
      </c>
      <c r="D5953" t="s">
        <v>1767</v>
      </c>
      <c r="E5953" s="103">
        <v>7.2976464510018033E-2</v>
      </c>
      <c r="F5953" s="103">
        <v>678218</v>
      </c>
      <c r="G5953" s="103">
        <v>7</v>
      </c>
      <c r="H5953" t="s">
        <v>1078</v>
      </c>
      <c r="I5953" s="103"/>
    </row>
    <row r="5954" spans="1:9" x14ac:dyDescent="0.35">
      <c r="A5954" t="s">
        <v>4733</v>
      </c>
      <c r="B5954" t="s">
        <v>51</v>
      </c>
      <c r="C5954" t="s">
        <v>4358</v>
      </c>
      <c r="D5954" t="s">
        <v>1768</v>
      </c>
      <c r="E5954" s="103">
        <v>7.2976464510018033E-2</v>
      </c>
      <c r="F5954" s="103">
        <v>678218</v>
      </c>
      <c r="G5954" s="103">
        <v>7</v>
      </c>
      <c r="H5954" t="s">
        <v>1078</v>
      </c>
      <c r="I5954" s="103"/>
    </row>
    <row r="5955" spans="1:9" x14ac:dyDescent="0.35">
      <c r="A5955" t="s">
        <v>4734</v>
      </c>
      <c r="B5955" t="s">
        <v>51</v>
      </c>
      <c r="C5955" t="s">
        <v>4358</v>
      </c>
      <c r="D5955" t="s">
        <v>340</v>
      </c>
      <c r="E5955" s="103">
        <v>7.4727184952445652E-2</v>
      </c>
      <c r="F5955" s="103">
        <v>678218</v>
      </c>
      <c r="G5955" s="103">
        <v>7</v>
      </c>
      <c r="H5955" t="s">
        <v>1078</v>
      </c>
      <c r="I5955" s="103"/>
    </row>
    <row r="5956" spans="1:9" x14ac:dyDescent="0.35">
      <c r="A5956" t="s">
        <v>4735</v>
      </c>
      <c r="B5956" t="s">
        <v>51</v>
      </c>
      <c r="C5956" t="s">
        <v>4358</v>
      </c>
      <c r="D5956" t="s">
        <v>777</v>
      </c>
      <c r="E5956" s="103">
        <v>0.17096726441102267</v>
      </c>
      <c r="F5956" s="103">
        <v>678218</v>
      </c>
      <c r="G5956" s="103">
        <v>7</v>
      </c>
      <c r="H5956" t="s">
        <v>1078</v>
      </c>
      <c r="I5956" s="103"/>
    </row>
    <row r="5957" spans="1:9" x14ac:dyDescent="0.35">
      <c r="A5957" t="s">
        <v>4736</v>
      </c>
      <c r="B5957" t="s">
        <v>51</v>
      </c>
      <c r="C5957" t="s">
        <v>4358</v>
      </c>
      <c r="D5957" t="s">
        <v>776</v>
      </c>
      <c r="E5957" s="103">
        <v>0.35580524467231189</v>
      </c>
      <c r="F5957" s="103">
        <v>678218</v>
      </c>
      <c r="G5957" s="103">
        <v>7</v>
      </c>
      <c r="H5957" t="s">
        <v>1078</v>
      </c>
      <c r="I5957" s="103"/>
    </row>
    <row r="5958" spans="1:9" x14ac:dyDescent="0.35">
      <c r="A5958" t="s">
        <v>4737</v>
      </c>
      <c r="B5958" t="s">
        <v>47</v>
      </c>
      <c r="C5958" t="s">
        <v>4359</v>
      </c>
      <c r="D5958" t="s">
        <v>54</v>
      </c>
      <c r="E5958" s="103">
        <v>34996</v>
      </c>
      <c r="F5958" s="103">
        <v>678218</v>
      </c>
      <c r="G5958" s="103">
        <v>7</v>
      </c>
      <c r="H5958" t="s">
        <v>54</v>
      </c>
      <c r="I5958" s="103"/>
    </row>
    <row r="5959" spans="1:9" x14ac:dyDescent="0.35">
      <c r="A5959" t="s">
        <v>4738</v>
      </c>
      <c r="B5959" t="s">
        <v>48</v>
      </c>
      <c r="C5959" t="s">
        <v>4359</v>
      </c>
      <c r="D5959" t="s">
        <v>54</v>
      </c>
      <c r="E5959" s="103">
        <v>105741640.39129639</v>
      </c>
      <c r="F5959" s="103">
        <v>678218</v>
      </c>
      <c r="G5959" s="103">
        <v>7</v>
      </c>
      <c r="H5959" t="s">
        <v>54</v>
      </c>
      <c r="I5959" s="103"/>
    </row>
    <row r="5960" spans="1:9" x14ac:dyDescent="0.35">
      <c r="A5960" t="s">
        <v>4739</v>
      </c>
      <c r="B5960" t="s">
        <v>49</v>
      </c>
      <c r="C5960" t="s">
        <v>4359</v>
      </c>
      <c r="D5960" t="s">
        <v>54</v>
      </c>
      <c r="E5960" s="103">
        <v>5.1599928046734238E-2</v>
      </c>
      <c r="F5960" s="103">
        <v>678218</v>
      </c>
      <c r="G5960" s="103">
        <v>7</v>
      </c>
      <c r="H5960" t="s">
        <v>54</v>
      </c>
      <c r="I5960" s="103"/>
    </row>
    <row r="5961" spans="1:9" x14ac:dyDescent="0.35">
      <c r="A5961" t="s">
        <v>4740</v>
      </c>
      <c r="B5961" t="s">
        <v>50</v>
      </c>
      <c r="C5961" t="s">
        <v>4359</v>
      </c>
      <c r="D5961" t="s">
        <v>54</v>
      </c>
      <c r="E5961" s="103">
        <v>155.9109908485124</v>
      </c>
      <c r="F5961" s="103">
        <v>678218</v>
      </c>
      <c r="G5961" s="103">
        <v>7</v>
      </c>
      <c r="H5961" t="s">
        <v>54</v>
      </c>
      <c r="I5961" s="103"/>
    </row>
    <row r="5962" spans="1:9" x14ac:dyDescent="0.35">
      <c r="A5962" t="s">
        <v>4741</v>
      </c>
      <c r="B5962" t="s">
        <v>51</v>
      </c>
      <c r="C5962" t="s">
        <v>4359</v>
      </c>
      <c r="D5962" t="s">
        <v>40</v>
      </c>
      <c r="E5962" s="103">
        <v>2.485493616164171E-3</v>
      </c>
      <c r="F5962" s="103">
        <v>678218</v>
      </c>
      <c r="G5962" s="103">
        <v>7</v>
      </c>
      <c r="H5962" t="s">
        <v>1078</v>
      </c>
      <c r="I5962" s="103"/>
    </row>
    <row r="5963" spans="1:9" x14ac:dyDescent="0.35">
      <c r="A5963" t="s">
        <v>6867</v>
      </c>
      <c r="B5963" t="s">
        <v>51</v>
      </c>
      <c r="C5963" t="s">
        <v>4359</v>
      </c>
      <c r="D5963" t="s">
        <v>5070</v>
      </c>
      <c r="E5963" s="103">
        <v>2.5253586172179032E-3</v>
      </c>
      <c r="F5963" s="103">
        <v>678218</v>
      </c>
      <c r="G5963" s="103">
        <v>7</v>
      </c>
      <c r="H5963" t="s">
        <v>1078</v>
      </c>
      <c r="I5963" s="103"/>
    </row>
    <row r="5964" spans="1:9" x14ac:dyDescent="0.35">
      <c r="A5964" t="s">
        <v>6868</v>
      </c>
      <c r="B5964" t="s">
        <v>51</v>
      </c>
      <c r="C5964" t="s">
        <v>4359</v>
      </c>
      <c r="D5964" t="s">
        <v>5071</v>
      </c>
      <c r="E5964" s="103">
        <v>2.485493616164171E-3</v>
      </c>
      <c r="F5964" s="103">
        <v>678218</v>
      </c>
      <c r="G5964" s="103">
        <v>7</v>
      </c>
      <c r="H5964" t="s">
        <v>1078</v>
      </c>
      <c r="I5964" s="103"/>
    </row>
    <row r="5965" spans="1:9" x14ac:dyDescent="0.35">
      <c r="A5965" t="s">
        <v>6869</v>
      </c>
      <c r="B5965" t="s">
        <v>51</v>
      </c>
      <c r="C5965" t="s">
        <v>4359</v>
      </c>
      <c r="D5965" t="s">
        <v>5072</v>
      </c>
      <c r="E5965" s="103">
        <v>2.515897035440676E-3</v>
      </c>
      <c r="F5965" s="103">
        <v>678218</v>
      </c>
      <c r="G5965" s="103">
        <v>7</v>
      </c>
      <c r="H5965" t="s">
        <v>1078</v>
      </c>
      <c r="I5965" s="103"/>
    </row>
    <row r="5966" spans="1:9" x14ac:dyDescent="0.35">
      <c r="A5966" t="s">
        <v>4742</v>
      </c>
      <c r="B5966" t="s">
        <v>51</v>
      </c>
      <c r="C5966" t="s">
        <v>4359</v>
      </c>
      <c r="D5966" t="s">
        <v>42</v>
      </c>
      <c r="E5966" s="103">
        <v>2.5147811905675255E-3</v>
      </c>
      <c r="F5966" s="103">
        <v>678218</v>
      </c>
      <c r="G5966" s="103">
        <v>7</v>
      </c>
      <c r="H5966" t="s">
        <v>1078</v>
      </c>
      <c r="I5966" s="103"/>
    </row>
    <row r="5967" spans="1:9" x14ac:dyDescent="0.35">
      <c r="A5967" t="s">
        <v>4743</v>
      </c>
      <c r="B5967" t="s">
        <v>51</v>
      </c>
      <c r="C5967" t="s">
        <v>4359</v>
      </c>
      <c r="D5967" t="s">
        <v>1767</v>
      </c>
      <c r="E5967" s="103">
        <v>2.5050511065414813E-3</v>
      </c>
      <c r="F5967" s="103">
        <v>678218</v>
      </c>
      <c r="G5967" s="103">
        <v>7</v>
      </c>
      <c r="H5967" t="s">
        <v>1078</v>
      </c>
      <c r="I5967" s="103"/>
    </row>
    <row r="5968" spans="1:9" x14ac:dyDescent="0.35">
      <c r="A5968" t="s">
        <v>4744</v>
      </c>
      <c r="B5968" t="s">
        <v>51</v>
      </c>
      <c r="C5968" t="s">
        <v>4359</v>
      </c>
      <c r="D5968" t="s">
        <v>1768</v>
      </c>
      <c r="E5968" s="103">
        <v>1.656091971117163E-3</v>
      </c>
      <c r="F5968" s="103">
        <v>678218</v>
      </c>
      <c r="G5968" s="103">
        <v>7</v>
      </c>
      <c r="H5968" t="s">
        <v>1078</v>
      </c>
      <c r="I5968" s="103"/>
    </row>
    <row r="5969" spans="1:9" x14ac:dyDescent="0.35">
      <c r="A5969" t="s">
        <v>4745</v>
      </c>
      <c r="B5969" t="s">
        <v>51</v>
      </c>
      <c r="C5969" t="s">
        <v>4359</v>
      </c>
      <c r="D5969" t="s">
        <v>340</v>
      </c>
      <c r="E5969" s="103">
        <v>2.4345119144174449E-3</v>
      </c>
      <c r="F5969" s="103">
        <v>678218</v>
      </c>
      <c r="G5969" s="103">
        <v>7</v>
      </c>
      <c r="H5969" t="s">
        <v>1078</v>
      </c>
      <c r="I5969" s="103"/>
    </row>
    <row r="5970" spans="1:9" x14ac:dyDescent="0.35">
      <c r="A5970" t="s">
        <v>4746</v>
      </c>
      <c r="B5970" t="s">
        <v>51</v>
      </c>
      <c r="C5970" t="s">
        <v>4359</v>
      </c>
      <c r="D5970" t="s">
        <v>777</v>
      </c>
      <c r="E5970" s="103">
        <v>4.9422274030996478E-3</v>
      </c>
      <c r="F5970" s="103">
        <v>678218</v>
      </c>
      <c r="G5970" s="103">
        <v>7</v>
      </c>
      <c r="H5970" t="s">
        <v>1078</v>
      </c>
      <c r="I5970" s="103"/>
    </row>
    <row r="5971" spans="1:9" x14ac:dyDescent="0.35">
      <c r="A5971" t="s">
        <v>4747</v>
      </c>
      <c r="B5971" t="s">
        <v>51</v>
      </c>
      <c r="C5971" t="s">
        <v>4359</v>
      </c>
      <c r="D5971" t="s">
        <v>776</v>
      </c>
      <c r="E5971" s="103">
        <v>1.2945830843768468E-2</v>
      </c>
      <c r="F5971" s="103">
        <v>678218</v>
      </c>
      <c r="G5971" s="103">
        <v>7</v>
      </c>
      <c r="H5971" t="s">
        <v>1078</v>
      </c>
      <c r="I5971" s="103"/>
    </row>
    <row r="5972" spans="1:9" x14ac:dyDescent="0.35">
      <c r="A5972" t="s">
        <v>7567</v>
      </c>
      <c r="B5972" t="s">
        <v>47</v>
      </c>
      <c r="C5972" t="s">
        <v>7392</v>
      </c>
      <c r="D5972" t="s">
        <v>54</v>
      </c>
      <c r="E5972" s="103">
        <v>44490</v>
      </c>
      <c r="F5972" s="103">
        <v>678218</v>
      </c>
      <c r="G5972" s="103">
        <v>7</v>
      </c>
      <c r="H5972" t="s">
        <v>54</v>
      </c>
      <c r="I5972" s="103"/>
    </row>
    <row r="5973" spans="1:9" x14ac:dyDescent="0.35">
      <c r="A5973" t="s">
        <v>7568</v>
      </c>
      <c r="B5973" t="s">
        <v>48</v>
      </c>
      <c r="C5973" t="s">
        <v>7392</v>
      </c>
      <c r="D5973" t="s">
        <v>54</v>
      </c>
      <c r="E5973" s="103">
        <v>226550649.59750366</v>
      </c>
      <c r="F5973" s="103">
        <v>678218</v>
      </c>
      <c r="G5973" s="103">
        <v>7</v>
      </c>
      <c r="H5973" t="s">
        <v>54</v>
      </c>
      <c r="I5973" s="103"/>
    </row>
    <row r="5974" spans="1:9" x14ac:dyDescent="0.35">
      <c r="A5974" t="s">
        <v>7569</v>
      </c>
      <c r="B5974" t="s">
        <v>49</v>
      </c>
      <c r="C5974" t="s">
        <v>7392</v>
      </c>
      <c r="D5974" t="s">
        <v>54</v>
      </c>
      <c r="E5974" s="103">
        <v>6.5598376923054244E-2</v>
      </c>
      <c r="F5974" s="103">
        <v>678218</v>
      </c>
      <c r="G5974" s="103">
        <v>7</v>
      </c>
      <c r="H5974" t="s">
        <v>54</v>
      </c>
      <c r="I5974" s="103"/>
    </row>
    <row r="5975" spans="1:9" x14ac:dyDescent="0.35">
      <c r="A5975" t="s">
        <v>7570</v>
      </c>
      <c r="B5975" t="s">
        <v>50</v>
      </c>
      <c r="C5975" t="s">
        <v>7392</v>
      </c>
      <c r="D5975" t="s">
        <v>54</v>
      </c>
      <c r="E5975" s="103">
        <v>334.03809630163704</v>
      </c>
      <c r="F5975" s="103">
        <v>678218</v>
      </c>
      <c r="G5975" s="103">
        <v>7</v>
      </c>
      <c r="H5975" t="s">
        <v>54</v>
      </c>
      <c r="I5975" s="103"/>
    </row>
    <row r="5976" spans="1:9" x14ac:dyDescent="0.35">
      <c r="A5976" t="s">
        <v>7571</v>
      </c>
      <c r="B5976" t="s">
        <v>51</v>
      </c>
      <c r="C5976" t="s">
        <v>7392</v>
      </c>
      <c r="D5976" t="s">
        <v>40</v>
      </c>
      <c r="E5976" s="103">
        <v>4.2875520774976065E-3</v>
      </c>
      <c r="F5976" s="103">
        <v>678218</v>
      </c>
      <c r="G5976" s="103">
        <v>7</v>
      </c>
      <c r="H5976" t="s">
        <v>1078</v>
      </c>
      <c r="I5976" s="103"/>
    </row>
    <row r="5977" spans="1:9" x14ac:dyDescent="0.35">
      <c r="A5977" t="s">
        <v>7572</v>
      </c>
      <c r="B5977" t="s">
        <v>51</v>
      </c>
      <c r="C5977" t="s">
        <v>7392</v>
      </c>
      <c r="D5977" t="s">
        <v>5070</v>
      </c>
      <c r="E5977" s="103">
        <v>4.3822908184187794E-3</v>
      </c>
      <c r="F5977" s="103">
        <v>678218</v>
      </c>
      <c r="G5977" s="103">
        <v>7</v>
      </c>
      <c r="H5977" t="s">
        <v>1078</v>
      </c>
      <c r="I5977" s="103"/>
    </row>
    <row r="5978" spans="1:9" x14ac:dyDescent="0.35">
      <c r="A5978" t="s">
        <v>7573</v>
      </c>
      <c r="B5978" t="s">
        <v>51</v>
      </c>
      <c r="C5978" t="s">
        <v>7392</v>
      </c>
      <c r="D5978" t="s">
        <v>5071</v>
      </c>
      <c r="E5978" s="103">
        <v>4.2875520774976065E-3</v>
      </c>
      <c r="F5978" s="103">
        <v>678218</v>
      </c>
      <c r="G5978" s="103">
        <v>7</v>
      </c>
      <c r="H5978" t="s">
        <v>1078</v>
      </c>
      <c r="I5978" s="103"/>
    </row>
    <row r="5979" spans="1:9" x14ac:dyDescent="0.35">
      <c r="A5979" t="s">
        <v>7574</v>
      </c>
      <c r="B5979" t="s">
        <v>51</v>
      </c>
      <c r="C5979" t="s">
        <v>7392</v>
      </c>
      <c r="D5979" t="s">
        <v>5072</v>
      </c>
      <c r="E5979" s="103">
        <v>4.3427297415449513E-3</v>
      </c>
      <c r="F5979" s="103">
        <v>678218</v>
      </c>
      <c r="G5979" s="103">
        <v>7</v>
      </c>
      <c r="H5979" t="s">
        <v>1078</v>
      </c>
      <c r="I5979" s="103"/>
    </row>
    <row r="5980" spans="1:9" x14ac:dyDescent="0.35">
      <c r="A5980" t="s">
        <v>7575</v>
      </c>
      <c r="B5980" t="s">
        <v>51</v>
      </c>
      <c r="C5980" t="s">
        <v>7392</v>
      </c>
      <c r="D5980" t="s">
        <v>42</v>
      </c>
      <c r="E5980" s="103">
        <v>4.3476270239771594E-3</v>
      </c>
      <c r="F5980" s="103">
        <v>678218</v>
      </c>
      <c r="G5980" s="103">
        <v>7</v>
      </c>
      <c r="H5980" t="s">
        <v>1078</v>
      </c>
      <c r="I5980" s="103"/>
    </row>
    <row r="5981" spans="1:9" x14ac:dyDescent="0.35">
      <c r="A5981" t="s">
        <v>7576</v>
      </c>
      <c r="B5981" t="s">
        <v>51</v>
      </c>
      <c r="C5981" t="s">
        <v>7392</v>
      </c>
      <c r="D5981" t="s">
        <v>1767</v>
      </c>
      <c r="E5981" s="103">
        <v>4.3324200731618863E-3</v>
      </c>
      <c r="F5981" s="103">
        <v>678218</v>
      </c>
      <c r="G5981" s="103">
        <v>7</v>
      </c>
      <c r="H5981" t="s">
        <v>1078</v>
      </c>
      <c r="I5981" s="103"/>
    </row>
    <row r="5982" spans="1:9" x14ac:dyDescent="0.35">
      <c r="A5982" t="s">
        <v>7577</v>
      </c>
      <c r="B5982" t="s">
        <v>51</v>
      </c>
      <c r="C5982" t="s">
        <v>7392</v>
      </c>
      <c r="D5982" t="s">
        <v>1768</v>
      </c>
      <c r="E5982" s="103">
        <v>2.7515535326786385E-3</v>
      </c>
      <c r="F5982" s="103">
        <v>678218</v>
      </c>
      <c r="G5982" s="103">
        <v>7</v>
      </c>
      <c r="H5982" t="s">
        <v>1078</v>
      </c>
      <c r="I5982" s="103"/>
    </row>
    <row r="5983" spans="1:9" x14ac:dyDescent="0.35">
      <c r="A5983" t="s">
        <v>7578</v>
      </c>
      <c r="B5983" t="s">
        <v>51</v>
      </c>
      <c r="C5983" t="s">
        <v>7392</v>
      </c>
      <c r="D5983" t="s">
        <v>340</v>
      </c>
      <c r="E5983" s="103">
        <v>4.3322105531677221E-3</v>
      </c>
      <c r="F5983" s="103">
        <v>678218</v>
      </c>
      <c r="G5983" s="103">
        <v>7</v>
      </c>
      <c r="H5983" t="s">
        <v>1078</v>
      </c>
      <c r="I5983" s="103"/>
    </row>
    <row r="5984" spans="1:9" x14ac:dyDescent="0.35">
      <c r="A5984" t="s">
        <v>7579</v>
      </c>
      <c r="B5984" t="s">
        <v>51</v>
      </c>
      <c r="C5984" t="s">
        <v>7392</v>
      </c>
      <c r="D5984" t="s">
        <v>777</v>
      </c>
      <c r="E5984" s="103">
        <v>9.0594687859821884E-3</v>
      </c>
      <c r="F5984" s="103">
        <v>678218</v>
      </c>
      <c r="G5984" s="103">
        <v>7</v>
      </c>
      <c r="H5984" t="s">
        <v>1078</v>
      </c>
      <c r="I5984" s="103"/>
    </row>
    <row r="5985" spans="1:9" x14ac:dyDescent="0.35">
      <c r="A5985" t="s">
        <v>7580</v>
      </c>
      <c r="B5985" t="s">
        <v>51</v>
      </c>
      <c r="C5985" t="s">
        <v>7392</v>
      </c>
      <c r="D5985" t="s">
        <v>776</v>
      </c>
      <c r="E5985" s="103">
        <v>2.2270124022291466E-2</v>
      </c>
      <c r="F5985" s="103">
        <v>678218</v>
      </c>
      <c r="G5985" s="103">
        <v>7</v>
      </c>
      <c r="H5985" t="s">
        <v>1078</v>
      </c>
      <c r="I5985" s="103"/>
    </row>
    <row r="5986" spans="1:9" x14ac:dyDescent="0.35">
      <c r="A5986" t="s">
        <v>5015</v>
      </c>
      <c r="B5986" t="s">
        <v>47</v>
      </c>
      <c r="C5986" t="s">
        <v>4874</v>
      </c>
      <c r="D5986" t="s">
        <v>54</v>
      </c>
      <c r="E5986" s="103">
        <v>76504</v>
      </c>
      <c r="F5986" s="103">
        <v>678218</v>
      </c>
      <c r="G5986" s="103">
        <v>7</v>
      </c>
      <c r="H5986" t="s">
        <v>54</v>
      </c>
      <c r="I5986" s="103"/>
    </row>
    <row r="5987" spans="1:9" x14ac:dyDescent="0.35">
      <c r="A5987" t="s">
        <v>5016</v>
      </c>
      <c r="B5987" t="s">
        <v>48</v>
      </c>
      <c r="C5987" t="s">
        <v>4874</v>
      </c>
      <c r="D5987" t="s">
        <v>54</v>
      </c>
      <c r="E5987" s="103">
        <v>404707914.02005005</v>
      </c>
      <c r="F5987" s="103">
        <v>678218</v>
      </c>
      <c r="G5987" s="103">
        <v>7</v>
      </c>
      <c r="H5987" t="s">
        <v>54</v>
      </c>
      <c r="I5987" s="103"/>
    </row>
    <row r="5988" spans="1:9" x14ac:dyDescent="0.35">
      <c r="A5988" t="s">
        <v>5017</v>
      </c>
      <c r="B5988" t="s">
        <v>49</v>
      </c>
      <c r="C5988" t="s">
        <v>4874</v>
      </c>
      <c r="D5988" t="s">
        <v>54</v>
      </c>
      <c r="E5988" s="103">
        <v>0.1128014886069081</v>
      </c>
      <c r="F5988" s="103">
        <v>678218</v>
      </c>
      <c r="G5988" s="103">
        <v>7</v>
      </c>
      <c r="H5988" t="s">
        <v>54</v>
      </c>
      <c r="I5988" s="103"/>
    </row>
    <row r="5989" spans="1:9" x14ac:dyDescent="0.35">
      <c r="A5989" t="s">
        <v>5018</v>
      </c>
      <c r="B5989" t="s">
        <v>50</v>
      </c>
      <c r="C5989" t="s">
        <v>4874</v>
      </c>
      <c r="D5989" t="s">
        <v>54</v>
      </c>
      <c r="E5989" s="103">
        <v>596.7224609492082</v>
      </c>
      <c r="F5989" s="103">
        <v>678218</v>
      </c>
      <c r="G5989" s="103">
        <v>7</v>
      </c>
      <c r="H5989" t="s">
        <v>54</v>
      </c>
      <c r="I5989" s="103"/>
    </row>
    <row r="5990" spans="1:9" x14ac:dyDescent="0.35">
      <c r="A5990" t="s">
        <v>5019</v>
      </c>
      <c r="B5990" t="s">
        <v>51</v>
      </c>
      <c r="C5990" t="s">
        <v>4874</v>
      </c>
      <c r="D5990" t="s">
        <v>40</v>
      </c>
      <c r="E5990" s="103">
        <v>4.4655399112497754E-3</v>
      </c>
      <c r="F5990" s="103">
        <v>678218</v>
      </c>
      <c r="G5990" s="103">
        <v>7</v>
      </c>
      <c r="H5990" t="s">
        <v>1078</v>
      </c>
      <c r="I5990" s="103"/>
    </row>
    <row r="5991" spans="1:9" x14ac:dyDescent="0.35">
      <c r="A5991" t="s">
        <v>6969</v>
      </c>
      <c r="B5991" t="s">
        <v>51</v>
      </c>
      <c r="C5991" t="s">
        <v>4874</v>
      </c>
      <c r="D5991" t="s">
        <v>5070</v>
      </c>
      <c r="E5991" s="103">
        <v>4.6079584993609004E-3</v>
      </c>
      <c r="F5991" s="103">
        <v>678218</v>
      </c>
      <c r="G5991" s="103">
        <v>7</v>
      </c>
      <c r="H5991" t="s">
        <v>1078</v>
      </c>
      <c r="I5991" s="103"/>
    </row>
    <row r="5992" spans="1:9" x14ac:dyDescent="0.35">
      <c r="A5992" t="s">
        <v>6970</v>
      </c>
      <c r="B5992" t="s">
        <v>51</v>
      </c>
      <c r="C5992" t="s">
        <v>4874</v>
      </c>
      <c r="D5992" t="s">
        <v>5071</v>
      </c>
      <c r="E5992" s="103">
        <v>4.4655399112497754E-3</v>
      </c>
      <c r="F5992" s="103">
        <v>678218</v>
      </c>
      <c r="G5992" s="103">
        <v>7</v>
      </c>
      <c r="H5992" t="s">
        <v>1078</v>
      </c>
      <c r="I5992" s="103"/>
    </row>
    <row r="5993" spans="1:9" x14ac:dyDescent="0.35">
      <c r="A5993" t="s">
        <v>6971</v>
      </c>
      <c r="B5993" t="s">
        <v>51</v>
      </c>
      <c r="C5993" t="s">
        <v>4874</v>
      </c>
      <c r="D5993" t="s">
        <v>5072</v>
      </c>
      <c r="E5993" s="103">
        <v>4.5115355759792917E-3</v>
      </c>
      <c r="F5993" s="103">
        <v>678218</v>
      </c>
      <c r="G5993" s="103">
        <v>7</v>
      </c>
      <c r="H5993" t="s">
        <v>1078</v>
      </c>
      <c r="I5993" s="103"/>
    </row>
    <row r="5994" spans="1:9" x14ac:dyDescent="0.35">
      <c r="A5994" t="s">
        <v>5020</v>
      </c>
      <c r="B5994" t="s">
        <v>51</v>
      </c>
      <c r="C5994" t="s">
        <v>4874</v>
      </c>
      <c r="D5994" t="s">
        <v>42</v>
      </c>
      <c r="E5994" s="103">
        <v>4.5829616385723885E-3</v>
      </c>
      <c r="F5994" s="103">
        <v>678218</v>
      </c>
      <c r="G5994" s="103">
        <v>7</v>
      </c>
      <c r="H5994" t="s">
        <v>1078</v>
      </c>
      <c r="I5994" s="103"/>
    </row>
    <row r="5995" spans="1:9" x14ac:dyDescent="0.35">
      <c r="A5995" t="s">
        <v>5021</v>
      </c>
      <c r="B5995" t="s">
        <v>51</v>
      </c>
      <c r="C5995" t="s">
        <v>4874</v>
      </c>
      <c r="D5995" t="s">
        <v>1767</v>
      </c>
      <c r="E5995" s="103">
        <v>4.5696672845210069E-3</v>
      </c>
      <c r="F5995" s="103">
        <v>678218</v>
      </c>
      <c r="G5995" s="103">
        <v>7</v>
      </c>
      <c r="H5995" t="s">
        <v>1078</v>
      </c>
      <c r="I5995" s="103"/>
    </row>
    <row r="5996" spans="1:9" x14ac:dyDescent="0.35">
      <c r="A5996" t="s">
        <v>5022</v>
      </c>
      <c r="B5996" t="s">
        <v>51</v>
      </c>
      <c r="C5996" t="s">
        <v>4874</v>
      </c>
      <c r="D5996" t="s">
        <v>1768</v>
      </c>
      <c r="E5996" s="103">
        <v>3.2619849896160461E-3</v>
      </c>
      <c r="F5996" s="103">
        <v>678218</v>
      </c>
      <c r="G5996" s="103">
        <v>7</v>
      </c>
      <c r="H5996" t="s">
        <v>1078</v>
      </c>
      <c r="I5996" s="103"/>
    </row>
    <row r="5997" spans="1:9" x14ac:dyDescent="0.35">
      <c r="A5997" t="s">
        <v>5023</v>
      </c>
      <c r="B5997" t="s">
        <v>51</v>
      </c>
      <c r="C5997" t="s">
        <v>4874</v>
      </c>
      <c r="D5997" t="s">
        <v>340</v>
      </c>
      <c r="E5997" s="103">
        <v>4.5589720511646885E-3</v>
      </c>
      <c r="F5997" s="103">
        <v>678218</v>
      </c>
      <c r="G5997" s="103">
        <v>7</v>
      </c>
      <c r="H5997" t="s">
        <v>1078</v>
      </c>
      <c r="I5997" s="103"/>
    </row>
    <row r="5998" spans="1:9" x14ac:dyDescent="0.35">
      <c r="A5998" t="s">
        <v>5024</v>
      </c>
      <c r="B5998" t="s">
        <v>51</v>
      </c>
      <c r="C5998" t="s">
        <v>4874</v>
      </c>
      <c r="D5998" t="s">
        <v>777</v>
      </c>
      <c r="E5998" s="103">
        <v>9.6477429042778461E-3</v>
      </c>
      <c r="F5998" s="103">
        <v>678218</v>
      </c>
      <c r="G5998" s="103">
        <v>7</v>
      </c>
      <c r="H5998" t="s">
        <v>1078</v>
      </c>
      <c r="I5998" s="103"/>
    </row>
    <row r="5999" spans="1:9" x14ac:dyDescent="0.35">
      <c r="A5999" t="s">
        <v>5025</v>
      </c>
      <c r="B5999" t="s">
        <v>51</v>
      </c>
      <c r="C5999" t="s">
        <v>4874</v>
      </c>
      <c r="D5999" t="s">
        <v>776</v>
      </c>
      <c r="E5999" s="103">
        <v>2.3281834752556997E-2</v>
      </c>
      <c r="F5999" s="103">
        <v>678218</v>
      </c>
      <c r="G5999" s="103">
        <v>7</v>
      </c>
      <c r="H5999" t="s">
        <v>1078</v>
      </c>
      <c r="I5999" s="103"/>
    </row>
    <row r="6000" spans="1:9" x14ac:dyDescent="0.35">
      <c r="A6000" t="s">
        <v>238</v>
      </c>
      <c r="B6000" t="s">
        <v>47</v>
      </c>
      <c r="C6000" t="s">
        <v>36</v>
      </c>
      <c r="D6000" t="s">
        <v>54</v>
      </c>
      <c r="E6000" s="103">
        <v>2745</v>
      </c>
      <c r="F6000" s="103">
        <v>678218</v>
      </c>
      <c r="G6000" s="103">
        <v>7</v>
      </c>
      <c r="H6000" t="s">
        <v>54</v>
      </c>
      <c r="I6000" s="103"/>
    </row>
    <row r="6001" spans="1:9" x14ac:dyDescent="0.35">
      <c r="A6001" t="s">
        <v>239</v>
      </c>
      <c r="B6001" t="s">
        <v>48</v>
      </c>
      <c r="C6001" t="s">
        <v>36</v>
      </c>
      <c r="D6001" t="s">
        <v>54</v>
      </c>
      <c r="E6001" s="103">
        <v>154349507.32300001</v>
      </c>
      <c r="F6001" s="103">
        <v>678218</v>
      </c>
      <c r="G6001" s="103">
        <v>7</v>
      </c>
      <c r="H6001" t="s">
        <v>54</v>
      </c>
      <c r="I6001" s="103"/>
    </row>
    <row r="6002" spans="1:9" x14ac:dyDescent="0.35">
      <c r="A6002" t="s">
        <v>240</v>
      </c>
      <c r="B6002" t="s">
        <v>49</v>
      </c>
      <c r="C6002" t="s">
        <v>36</v>
      </c>
      <c r="D6002" t="s">
        <v>54</v>
      </c>
      <c r="E6002" s="103">
        <v>4.0473711992309262E-3</v>
      </c>
      <c r="F6002" s="103">
        <v>678218</v>
      </c>
      <c r="G6002" s="103">
        <v>7</v>
      </c>
      <c r="H6002" t="s">
        <v>54</v>
      </c>
      <c r="I6002" s="103"/>
    </row>
    <row r="6003" spans="1:9" x14ac:dyDescent="0.35">
      <c r="A6003" t="s">
        <v>241</v>
      </c>
      <c r="B6003" t="s">
        <v>50</v>
      </c>
      <c r="C6003" t="s">
        <v>36</v>
      </c>
      <c r="D6003" t="s">
        <v>54</v>
      </c>
      <c r="E6003" s="103">
        <v>227.5809655936587</v>
      </c>
      <c r="F6003" s="103">
        <v>678218</v>
      </c>
      <c r="G6003" s="103">
        <v>7</v>
      </c>
      <c r="H6003" t="s">
        <v>54</v>
      </c>
      <c r="I6003" s="103"/>
    </row>
    <row r="6004" spans="1:9" x14ac:dyDescent="0.35">
      <c r="A6004" t="s">
        <v>1471</v>
      </c>
      <c r="B6004" t="s">
        <v>51</v>
      </c>
      <c r="C6004" t="s">
        <v>36</v>
      </c>
      <c r="D6004" t="s">
        <v>40</v>
      </c>
      <c r="E6004" s="103">
        <v>4.8249009387889272E-2</v>
      </c>
      <c r="F6004" s="103">
        <v>678218</v>
      </c>
      <c r="G6004" s="103">
        <v>7</v>
      </c>
      <c r="H6004" t="s">
        <v>1078</v>
      </c>
      <c r="I6004" s="103"/>
    </row>
    <row r="6005" spans="1:9" x14ac:dyDescent="0.35">
      <c r="A6005" t="s">
        <v>6870</v>
      </c>
      <c r="B6005" t="s">
        <v>51</v>
      </c>
      <c r="C6005" t="s">
        <v>36</v>
      </c>
      <c r="D6005" t="s">
        <v>5070</v>
      </c>
      <c r="E6005" s="103">
        <v>4.8249009387889272E-2</v>
      </c>
      <c r="F6005" s="103">
        <v>678218</v>
      </c>
      <c r="G6005" s="103">
        <v>7</v>
      </c>
      <c r="H6005" t="s">
        <v>1078</v>
      </c>
      <c r="I6005" s="103"/>
    </row>
    <row r="6006" spans="1:9" x14ac:dyDescent="0.35">
      <c r="A6006" t="s">
        <v>6871</v>
      </c>
      <c r="B6006" t="s">
        <v>51</v>
      </c>
      <c r="C6006" t="s">
        <v>36</v>
      </c>
      <c r="D6006" t="s">
        <v>5071</v>
      </c>
      <c r="E6006" s="103">
        <v>4.8249009387889272E-2</v>
      </c>
      <c r="F6006" s="103">
        <v>678218</v>
      </c>
      <c r="G6006" s="103">
        <v>7</v>
      </c>
      <c r="H6006" t="s">
        <v>1078</v>
      </c>
      <c r="I6006" s="103"/>
    </row>
    <row r="6007" spans="1:9" x14ac:dyDescent="0.35">
      <c r="A6007" t="s">
        <v>6872</v>
      </c>
      <c r="B6007" t="s">
        <v>51</v>
      </c>
      <c r="C6007" t="s">
        <v>36</v>
      </c>
      <c r="D6007" t="s">
        <v>5072</v>
      </c>
      <c r="E6007" s="103">
        <v>4.8249009387889272E-2</v>
      </c>
      <c r="F6007" s="103">
        <v>678218</v>
      </c>
      <c r="G6007" s="103">
        <v>7</v>
      </c>
      <c r="H6007" t="s">
        <v>1078</v>
      </c>
      <c r="I6007" s="103"/>
    </row>
    <row r="6008" spans="1:9" x14ac:dyDescent="0.35">
      <c r="A6008" t="s">
        <v>1472</v>
      </c>
      <c r="B6008" t="s">
        <v>51</v>
      </c>
      <c r="C6008" t="s">
        <v>36</v>
      </c>
      <c r="D6008" t="s">
        <v>42</v>
      </c>
      <c r="E6008" s="103">
        <v>4.7919359247633582E-2</v>
      </c>
      <c r="F6008" s="103">
        <v>678218</v>
      </c>
      <c r="G6008" s="103">
        <v>7</v>
      </c>
      <c r="H6008" t="s">
        <v>1078</v>
      </c>
      <c r="I6008" s="103"/>
    </row>
    <row r="6009" spans="1:9" x14ac:dyDescent="0.35">
      <c r="A6009" t="s">
        <v>2437</v>
      </c>
      <c r="B6009" t="s">
        <v>51</v>
      </c>
      <c r="C6009" t="s">
        <v>36</v>
      </c>
      <c r="D6009" t="s">
        <v>1767</v>
      </c>
      <c r="E6009" s="103">
        <v>4.762450210234085E-2</v>
      </c>
      <c r="F6009" s="103">
        <v>678218</v>
      </c>
      <c r="G6009" s="103">
        <v>7</v>
      </c>
      <c r="H6009" t="s">
        <v>1078</v>
      </c>
      <c r="I6009" s="103"/>
    </row>
    <row r="6010" spans="1:9" x14ac:dyDescent="0.35">
      <c r="A6010" t="s">
        <v>2438</v>
      </c>
      <c r="B6010" t="s">
        <v>51</v>
      </c>
      <c r="C6010" t="s">
        <v>36</v>
      </c>
      <c r="D6010" t="s">
        <v>1768</v>
      </c>
      <c r="E6010" s="103">
        <v>3.3957023618484905E-2</v>
      </c>
      <c r="F6010" s="103">
        <v>678218</v>
      </c>
      <c r="G6010" s="103">
        <v>7</v>
      </c>
      <c r="H6010" t="s">
        <v>1078</v>
      </c>
      <c r="I6010" s="103"/>
    </row>
    <row r="6011" spans="1:9" x14ac:dyDescent="0.35">
      <c r="A6011" t="s">
        <v>1473</v>
      </c>
      <c r="B6011" t="s">
        <v>51</v>
      </c>
      <c r="C6011" t="s">
        <v>36</v>
      </c>
      <c r="D6011" t="s">
        <v>340</v>
      </c>
      <c r="E6011" s="103">
        <v>4.5028376950491278E-2</v>
      </c>
      <c r="F6011" s="103">
        <v>678218</v>
      </c>
      <c r="G6011" s="103">
        <v>7</v>
      </c>
      <c r="H6011" t="s">
        <v>1078</v>
      </c>
      <c r="I6011" s="103"/>
    </row>
    <row r="6012" spans="1:9" x14ac:dyDescent="0.35">
      <c r="A6012" t="s">
        <v>1474</v>
      </c>
      <c r="B6012" t="s">
        <v>51</v>
      </c>
      <c r="C6012" t="s">
        <v>36</v>
      </c>
      <c r="D6012" t="s">
        <v>777</v>
      </c>
      <c r="E6012" s="103">
        <v>0.1156550977302766</v>
      </c>
      <c r="F6012" s="103">
        <v>678218</v>
      </c>
      <c r="G6012" s="103">
        <v>7</v>
      </c>
      <c r="H6012" t="s">
        <v>1078</v>
      </c>
      <c r="I6012" s="103"/>
    </row>
    <row r="6013" spans="1:9" x14ac:dyDescent="0.35">
      <c r="A6013" t="s">
        <v>1475</v>
      </c>
      <c r="B6013" t="s">
        <v>51</v>
      </c>
      <c r="C6013" t="s">
        <v>36</v>
      </c>
      <c r="D6013" t="s">
        <v>776</v>
      </c>
      <c r="E6013" s="103">
        <v>0.25559194522922141</v>
      </c>
      <c r="F6013" s="103">
        <v>678218</v>
      </c>
      <c r="G6013" s="103">
        <v>7</v>
      </c>
      <c r="H6013" t="s">
        <v>1078</v>
      </c>
      <c r="I6013" s="103"/>
    </row>
    <row r="6014" spans="1:9" x14ac:dyDescent="0.35">
      <c r="A6014" t="s">
        <v>256</v>
      </c>
      <c r="B6014" t="s">
        <v>47</v>
      </c>
      <c r="C6014" t="s">
        <v>35</v>
      </c>
      <c r="D6014" t="s">
        <v>54</v>
      </c>
      <c r="E6014" s="103">
        <v>62</v>
      </c>
      <c r="F6014" s="103">
        <v>677974</v>
      </c>
      <c r="G6014" s="103">
        <v>8</v>
      </c>
      <c r="H6014" t="s">
        <v>54</v>
      </c>
      <c r="I6014" s="103"/>
    </row>
    <row r="6015" spans="1:9" x14ac:dyDescent="0.35">
      <c r="A6015" t="s">
        <v>257</v>
      </c>
      <c r="B6015" t="s">
        <v>48</v>
      </c>
      <c r="C6015" t="s">
        <v>35</v>
      </c>
      <c r="D6015" t="s">
        <v>54</v>
      </c>
      <c r="E6015" s="103">
        <v>17640038.7257144</v>
      </c>
      <c r="F6015" s="103">
        <v>677974</v>
      </c>
      <c r="G6015" s="103">
        <v>8</v>
      </c>
      <c r="H6015" t="s">
        <v>54</v>
      </c>
      <c r="I6015" s="103"/>
    </row>
    <row r="6016" spans="1:9" x14ac:dyDescent="0.35">
      <c r="A6016" t="s">
        <v>258</v>
      </c>
      <c r="B6016" t="s">
        <v>49</v>
      </c>
      <c r="C6016" t="s">
        <v>35</v>
      </c>
      <c r="D6016" t="s">
        <v>54</v>
      </c>
      <c r="E6016" s="103">
        <v>9.1448934619911678E-5</v>
      </c>
      <c r="F6016" s="103">
        <v>677974</v>
      </c>
      <c r="G6016" s="103">
        <v>8</v>
      </c>
      <c r="H6016" t="s">
        <v>54</v>
      </c>
      <c r="I6016" s="103"/>
    </row>
    <row r="6017" spans="1:9" x14ac:dyDescent="0.35">
      <c r="A6017" t="s">
        <v>259</v>
      </c>
      <c r="B6017" t="s">
        <v>50</v>
      </c>
      <c r="C6017" t="s">
        <v>35</v>
      </c>
      <c r="D6017" t="s">
        <v>54</v>
      </c>
      <c r="E6017" s="103">
        <v>26.018754001944618</v>
      </c>
      <c r="F6017" s="103">
        <v>677974</v>
      </c>
      <c r="G6017" s="103">
        <v>8</v>
      </c>
      <c r="H6017" t="s">
        <v>54</v>
      </c>
      <c r="I6017" s="103"/>
    </row>
    <row r="6018" spans="1:9" x14ac:dyDescent="0.35">
      <c r="A6018" t="s">
        <v>270</v>
      </c>
      <c r="B6018" t="s">
        <v>47</v>
      </c>
      <c r="C6018" t="s">
        <v>37</v>
      </c>
      <c r="D6018" t="s">
        <v>54</v>
      </c>
      <c r="E6018" s="103">
        <v>147095</v>
      </c>
      <c r="F6018" s="103">
        <v>677974</v>
      </c>
      <c r="G6018" s="103">
        <v>8</v>
      </c>
      <c r="H6018" t="s">
        <v>54</v>
      </c>
      <c r="I6018" s="103"/>
    </row>
    <row r="6019" spans="1:9" x14ac:dyDescent="0.35">
      <c r="A6019" t="s">
        <v>271</v>
      </c>
      <c r="B6019" t="s">
        <v>48</v>
      </c>
      <c r="C6019" t="s">
        <v>37</v>
      </c>
      <c r="D6019" t="s">
        <v>54</v>
      </c>
      <c r="E6019" s="103">
        <v>39015273309.378906</v>
      </c>
      <c r="F6019" s="103">
        <v>677974</v>
      </c>
      <c r="G6019" s="103">
        <v>8</v>
      </c>
      <c r="H6019" t="s">
        <v>54</v>
      </c>
      <c r="I6019" s="103"/>
    </row>
    <row r="6020" spans="1:9" x14ac:dyDescent="0.35">
      <c r="A6020" t="s">
        <v>272</v>
      </c>
      <c r="B6020" t="s">
        <v>49</v>
      </c>
      <c r="C6020" t="s">
        <v>37</v>
      </c>
      <c r="D6020" t="s">
        <v>54</v>
      </c>
      <c r="E6020" s="103">
        <v>0.21696259738574045</v>
      </c>
      <c r="F6020" s="103">
        <v>677974</v>
      </c>
      <c r="G6020" s="103">
        <v>8</v>
      </c>
      <c r="H6020" t="s">
        <v>54</v>
      </c>
      <c r="I6020" s="103"/>
    </row>
    <row r="6021" spans="1:9" x14ac:dyDescent="0.35">
      <c r="A6021" t="s">
        <v>273</v>
      </c>
      <c r="B6021" t="s">
        <v>50</v>
      </c>
      <c r="C6021" t="s">
        <v>37</v>
      </c>
      <c r="D6021" t="s">
        <v>54</v>
      </c>
      <c r="E6021" s="103">
        <v>57546.85771044156</v>
      </c>
      <c r="F6021" s="103">
        <v>677974</v>
      </c>
      <c r="G6021" s="103">
        <v>8</v>
      </c>
      <c r="H6021" t="s">
        <v>54</v>
      </c>
      <c r="I6021" s="103"/>
    </row>
    <row r="6022" spans="1:9" x14ac:dyDescent="0.35">
      <c r="A6022" t="s">
        <v>1476</v>
      </c>
      <c r="B6022" t="s">
        <v>51</v>
      </c>
      <c r="C6022" t="s">
        <v>37</v>
      </c>
      <c r="D6022" t="s">
        <v>40</v>
      </c>
      <c r="E6022" s="103">
        <v>0.1705187221031769</v>
      </c>
      <c r="F6022" s="103">
        <v>677974</v>
      </c>
      <c r="G6022" s="103">
        <v>8</v>
      </c>
      <c r="H6022" t="s">
        <v>1078</v>
      </c>
      <c r="I6022" s="103"/>
    </row>
    <row r="6023" spans="1:9" x14ac:dyDescent="0.35">
      <c r="A6023" t="s">
        <v>6984</v>
      </c>
      <c r="B6023" t="s">
        <v>51</v>
      </c>
      <c r="C6023" t="s">
        <v>37</v>
      </c>
      <c r="D6023" t="s">
        <v>5070</v>
      </c>
      <c r="E6023" s="103">
        <v>0.17402269331659972</v>
      </c>
      <c r="F6023" s="103">
        <v>677974</v>
      </c>
      <c r="G6023" s="103">
        <v>8</v>
      </c>
      <c r="H6023" t="s">
        <v>1078</v>
      </c>
      <c r="I6023" s="103"/>
    </row>
    <row r="6024" spans="1:9" x14ac:dyDescent="0.35">
      <c r="A6024" t="s">
        <v>6985</v>
      </c>
      <c r="B6024" t="s">
        <v>51</v>
      </c>
      <c r="C6024" t="s">
        <v>37</v>
      </c>
      <c r="D6024" t="s">
        <v>5071</v>
      </c>
      <c r="E6024" s="103">
        <v>0.1705187221031769</v>
      </c>
      <c r="F6024" s="103">
        <v>677974</v>
      </c>
      <c r="G6024" s="103">
        <v>8</v>
      </c>
      <c r="H6024" t="s">
        <v>1078</v>
      </c>
      <c r="I6024" s="103"/>
    </row>
    <row r="6025" spans="1:9" x14ac:dyDescent="0.35">
      <c r="A6025" t="s">
        <v>6986</v>
      </c>
      <c r="B6025" t="s">
        <v>51</v>
      </c>
      <c r="C6025" t="s">
        <v>37</v>
      </c>
      <c r="D6025" t="s">
        <v>5072</v>
      </c>
      <c r="E6025" s="103">
        <v>0.17397175277198035</v>
      </c>
      <c r="F6025" s="103">
        <v>677974</v>
      </c>
      <c r="G6025" s="103">
        <v>8</v>
      </c>
      <c r="H6025" t="s">
        <v>1078</v>
      </c>
      <c r="I6025" s="103"/>
    </row>
    <row r="6026" spans="1:9" x14ac:dyDescent="0.35">
      <c r="A6026" t="s">
        <v>1477</v>
      </c>
      <c r="B6026" t="s">
        <v>51</v>
      </c>
      <c r="C6026" t="s">
        <v>37</v>
      </c>
      <c r="D6026" t="s">
        <v>42</v>
      </c>
      <c r="E6026" s="103">
        <v>0.17360517011320886</v>
      </c>
      <c r="F6026" s="103">
        <v>677974</v>
      </c>
      <c r="G6026" s="103">
        <v>8</v>
      </c>
      <c r="H6026" t="s">
        <v>1078</v>
      </c>
      <c r="I6026" s="103"/>
    </row>
    <row r="6027" spans="1:9" x14ac:dyDescent="0.35">
      <c r="A6027" t="s">
        <v>2439</v>
      </c>
      <c r="B6027" t="s">
        <v>51</v>
      </c>
      <c r="C6027" t="s">
        <v>37</v>
      </c>
      <c r="D6027" t="s">
        <v>1767</v>
      </c>
      <c r="E6027" s="103">
        <v>0.17333551530132885</v>
      </c>
      <c r="F6027" s="103">
        <v>677974</v>
      </c>
      <c r="G6027" s="103">
        <v>8</v>
      </c>
      <c r="H6027" t="s">
        <v>1078</v>
      </c>
      <c r="I6027" s="103"/>
    </row>
    <row r="6028" spans="1:9" x14ac:dyDescent="0.35">
      <c r="A6028" t="s">
        <v>2440</v>
      </c>
      <c r="B6028" t="s">
        <v>51</v>
      </c>
      <c r="C6028" t="s">
        <v>37</v>
      </c>
      <c r="D6028" t="s">
        <v>1768</v>
      </c>
      <c r="E6028" s="103">
        <v>0.13306084559876891</v>
      </c>
      <c r="F6028" s="103">
        <v>677974</v>
      </c>
      <c r="G6028" s="103">
        <v>8</v>
      </c>
      <c r="H6028" t="s">
        <v>1078</v>
      </c>
      <c r="I6028" s="103"/>
    </row>
    <row r="6029" spans="1:9" x14ac:dyDescent="0.35">
      <c r="A6029" t="s">
        <v>1478</v>
      </c>
      <c r="B6029" t="s">
        <v>51</v>
      </c>
      <c r="C6029" t="s">
        <v>37</v>
      </c>
      <c r="D6029" t="s">
        <v>340</v>
      </c>
      <c r="E6029" s="103">
        <v>0.16262283207486339</v>
      </c>
      <c r="F6029" s="103">
        <v>677974</v>
      </c>
      <c r="G6029" s="103">
        <v>8</v>
      </c>
      <c r="H6029" t="s">
        <v>1078</v>
      </c>
      <c r="I6029" s="103"/>
    </row>
    <row r="6030" spans="1:9" x14ac:dyDescent="0.35">
      <c r="A6030" t="s">
        <v>1479</v>
      </c>
      <c r="B6030" t="s">
        <v>51</v>
      </c>
      <c r="C6030" t="s">
        <v>37</v>
      </c>
      <c r="D6030" t="s">
        <v>777</v>
      </c>
      <c r="E6030" s="103">
        <v>0.45798650063942925</v>
      </c>
      <c r="F6030" s="103">
        <v>677974</v>
      </c>
      <c r="G6030" s="103">
        <v>8</v>
      </c>
      <c r="H6030" t="s">
        <v>1078</v>
      </c>
      <c r="I6030" s="103"/>
    </row>
    <row r="6031" spans="1:9" x14ac:dyDescent="0.35">
      <c r="A6031" t="s">
        <v>1480</v>
      </c>
      <c r="B6031" t="s">
        <v>51</v>
      </c>
      <c r="C6031" t="s">
        <v>37</v>
      </c>
      <c r="D6031" t="s">
        <v>776</v>
      </c>
      <c r="E6031" s="103">
        <v>1.1513827285409493</v>
      </c>
      <c r="F6031" s="103">
        <v>677974</v>
      </c>
      <c r="G6031" s="103">
        <v>8</v>
      </c>
      <c r="H6031" t="s">
        <v>1078</v>
      </c>
      <c r="I6031" s="103"/>
    </row>
    <row r="6032" spans="1:9" x14ac:dyDescent="0.35">
      <c r="A6032" t="s">
        <v>274</v>
      </c>
      <c r="B6032" t="s">
        <v>47</v>
      </c>
      <c r="C6032" t="s">
        <v>38</v>
      </c>
      <c r="D6032" t="s">
        <v>54</v>
      </c>
      <c r="E6032" s="103">
        <v>9447</v>
      </c>
      <c r="F6032" s="103">
        <v>677974</v>
      </c>
      <c r="G6032" s="103">
        <v>8</v>
      </c>
      <c r="H6032" t="s">
        <v>54</v>
      </c>
      <c r="I6032" s="103"/>
    </row>
    <row r="6033" spans="1:9" x14ac:dyDescent="0.35">
      <c r="A6033" t="s">
        <v>275</v>
      </c>
      <c r="B6033" t="s">
        <v>48</v>
      </c>
      <c r="C6033" t="s">
        <v>38</v>
      </c>
      <c r="D6033" t="s">
        <v>54</v>
      </c>
      <c r="E6033" s="103">
        <v>1774832580.003</v>
      </c>
      <c r="F6033" s="103">
        <v>677974</v>
      </c>
      <c r="G6033" s="103">
        <v>8</v>
      </c>
      <c r="H6033" t="s">
        <v>54</v>
      </c>
      <c r="I6033" s="103"/>
    </row>
    <row r="6034" spans="1:9" x14ac:dyDescent="0.35">
      <c r="A6034" t="s">
        <v>276</v>
      </c>
      <c r="B6034" t="s">
        <v>49</v>
      </c>
      <c r="C6034" t="s">
        <v>38</v>
      </c>
      <c r="D6034" t="s">
        <v>54</v>
      </c>
      <c r="E6034" s="103">
        <v>1.3934162667004929E-2</v>
      </c>
      <c r="F6034" s="103">
        <v>677974</v>
      </c>
      <c r="G6034" s="103">
        <v>8</v>
      </c>
      <c r="H6034" t="s">
        <v>54</v>
      </c>
      <c r="I6034" s="103"/>
    </row>
    <row r="6035" spans="1:9" x14ac:dyDescent="0.35">
      <c r="A6035" t="s">
        <v>277</v>
      </c>
      <c r="B6035" t="s">
        <v>50</v>
      </c>
      <c r="C6035" t="s">
        <v>38</v>
      </c>
      <c r="D6035" t="s">
        <v>54</v>
      </c>
      <c r="E6035" s="103">
        <v>2617.8475575803791</v>
      </c>
      <c r="F6035" s="103">
        <v>677974</v>
      </c>
      <c r="G6035" s="103">
        <v>8</v>
      </c>
      <c r="H6035" t="s">
        <v>54</v>
      </c>
      <c r="I6035" s="103"/>
    </row>
    <row r="6036" spans="1:9" x14ac:dyDescent="0.35">
      <c r="A6036" t="s">
        <v>1481</v>
      </c>
      <c r="B6036" t="s">
        <v>51</v>
      </c>
      <c r="C6036" t="s">
        <v>38</v>
      </c>
      <c r="D6036" t="s">
        <v>40</v>
      </c>
      <c r="E6036" s="103">
        <v>0.11963179370742111</v>
      </c>
      <c r="F6036" s="103">
        <v>677974</v>
      </c>
      <c r="G6036" s="103">
        <v>8</v>
      </c>
      <c r="H6036" t="s">
        <v>1078</v>
      </c>
      <c r="I6036" s="103"/>
    </row>
    <row r="6037" spans="1:9" x14ac:dyDescent="0.35">
      <c r="A6037" t="s">
        <v>6987</v>
      </c>
      <c r="B6037" t="s">
        <v>51</v>
      </c>
      <c r="C6037" t="s">
        <v>38</v>
      </c>
      <c r="D6037" t="s">
        <v>5070</v>
      </c>
      <c r="E6037" s="103">
        <v>0.12276585049483155</v>
      </c>
      <c r="F6037" s="103">
        <v>677974</v>
      </c>
      <c r="G6037" s="103">
        <v>8</v>
      </c>
      <c r="H6037" t="s">
        <v>1078</v>
      </c>
      <c r="I6037" s="103"/>
    </row>
    <row r="6038" spans="1:9" x14ac:dyDescent="0.35">
      <c r="A6038" t="s">
        <v>6988</v>
      </c>
      <c r="B6038" t="s">
        <v>51</v>
      </c>
      <c r="C6038" t="s">
        <v>38</v>
      </c>
      <c r="D6038" t="s">
        <v>5071</v>
      </c>
      <c r="E6038" s="103">
        <v>0.11963179370742111</v>
      </c>
      <c r="F6038" s="103">
        <v>677974</v>
      </c>
      <c r="G6038" s="103">
        <v>8</v>
      </c>
      <c r="H6038" t="s">
        <v>1078</v>
      </c>
      <c r="I6038" s="103"/>
    </row>
    <row r="6039" spans="1:9" x14ac:dyDescent="0.35">
      <c r="A6039" t="s">
        <v>6989</v>
      </c>
      <c r="B6039" t="s">
        <v>51</v>
      </c>
      <c r="C6039" t="s">
        <v>38</v>
      </c>
      <c r="D6039" t="s">
        <v>5072</v>
      </c>
      <c r="E6039" s="103">
        <v>0.12272774390535574</v>
      </c>
      <c r="F6039" s="103">
        <v>677974</v>
      </c>
      <c r="G6039" s="103">
        <v>8</v>
      </c>
      <c r="H6039" t="s">
        <v>1078</v>
      </c>
      <c r="I6039" s="103"/>
    </row>
    <row r="6040" spans="1:9" x14ac:dyDescent="0.35">
      <c r="A6040" t="s">
        <v>1482</v>
      </c>
      <c r="B6040" t="s">
        <v>51</v>
      </c>
      <c r="C6040" t="s">
        <v>38</v>
      </c>
      <c r="D6040" t="s">
        <v>42</v>
      </c>
      <c r="E6040" s="103">
        <v>0.12275852338300884</v>
      </c>
      <c r="F6040" s="103">
        <v>677974</v>
      </c>
      <c r="G6040" s="103">
        <v>8</v>
      </c>
      <c r="H6040" t="s">
        <v>1078</v>
      </c>
      <c r="I6040" s="103"/>
    </row>
    <row r="6041" spans="1:9" x14ac:dyDescent="0.35">
      <c r="A6041" t="s">
        <v>2441</v>
      </c>
      <c r="B6041" t="s">
        <v>51</v>
      </c>
      <c r="C6041" t="s">
        <v>38</v>
      </c>
      <c r="D6041" t="s">
        <v>1767</v>
      </c>
      <c r="E6041" s="103">
        <v>0.12260267915335768</v>
      </c>
      <c r="F6041" s="103">
        <v>677974</v>
      </c>
      <c r="G6041" s="103">
        <v>8</v>
      </c>
      <c r="H6041" t="s">
        <v>1078</v>
      </c>
      <c r="I6041" s="103"/>
    </row>
    <row r="6042" spans="1:9" x14ac:dyDescent="0.35">
      <c r="A6042" t="s">
        <v>2442</v>
      </c>
      <c r="B6042" t="s">
        <v>51</v>
      </c>
      <c r="C6042" t="s">
        <v>38</v>
      </c>
      <c r="D6042" t="s">
        <v>1768</v>
      </c>
      <c r="E6042" s="103">
        <v>0.10591807498167735</v>
      </c>
      <c r="F6042" s="103">
        <v>677974</v>
      </c>
      <c r="G6042" s="103">
        <v>8</v>
      </c>
      <c r="H6042" t="s">
        <v>1078</v>
      </c>
      <c r="I6042" s="103"/>
    </row>
    <row r="6043" spans="1:9" x14ac:dyDescent="0.35">
      <c r="A6043" t="s">
        <v>1483</v>
      </c>
      <c r="B6043" t="s">
        <v>51</v>
      </c>
      <c r="C6043" t="s">
        <v>38</v>
      </c>
      <c r="D6043" t="s">
        <v>340</v>
      </c>
      <c r="E6043" s="103">
        <v>0.10801405148463139</v>
      </c>
      <c r="F6043" s="103">
        <v>677974</v>
      </c>
      <c r="G6043" s="103">
        <v>8</v>
      </c>
      <c r="H6043" t="s">
        <v>1078</v>
      </c>
      <c r="I6043" s="103"/>
    </row>
    <row r="6044" spans="1:9" x14ac:dyDescent="0.35">
      <c r="A6044" t="s">
        <v>1484</v>
      </c>
      <c r="B6044" t="s">
        <v>51</v>
      </c>
      <c r="C6044" t="s">
        <v>38</v>
      </c>
      <c r="D6044" t="s">
        <v>777</v>
      </c>
      <c r="E6044" s="103">
        <v>0.33882839733992087</v>
      </c>
      <c r="F6044" s="103">
        <v>677974</v>
      </c>
      <c r="G6044" s="103">
        <v>8</v>
      </c>
      <c r="H6044" t="s">
        <v>1078</v>
      </c>
      <c r="I6044" s="103"/>
    </row>
    <row r="6045" spans="1:9" x14ac:dyDescent="0.35">
      <c r="A6045" t="s">
        <v>1485</v>
      </c>
      <c r="B6045" t="s">
        <v>51</v>
      </c>
      <c r="C6045" t="s">
        <v>38</v>
      </c>
      <c r="D6045" t="s">
        <v>776</v>
      </c>
      <c r="E6045" s="103">
        <v>0.82448420797639288</v>
      </c>
      <c r="F6045" s="103">
        <v>677974</v>
      </c>
      <c r="G6045" s="103">
        <v>8</v>
      </c>
      <c r="H6045" t="s">
        <v>1078</v>
      </c>
      <c r="I6045" s="103"/>
    </row>
    <row r="6046" spans="1:9" x14ac:dyDescent="0.35">
      <c r="A6046" t="s">
        <v>278</v>
      </c>
      <c r="B6046" t="s">
        <v>47</v>
      </c>
      <c r="C6046" t="s">
        <v>39</v>
      </c>
      <c r="D6046" t="s">
        <v>54</v>
      </c>
      <c r="E6046" s="103">
        <v>618</v>
      </c>
      <c r="F6046" s="103">
        <v>677974</v>
      </c>
      <c r="G6046" s="103">
        <v>8</v>
      </c>
      <c r="H6046" t="s">
        <v>54</v>
      </c>
      <c r="I6046" s="103"/>
    </row>
    <row r="6047" spans="1:9" x14ac:dyDescent="0.35">
      <c r="A6047" t="s">
        <v>279</v>
      </c>
      <c r="B6047" t="s">
        <v>48</v>
      </c>
      <c r="C6047" t="s">
        <v>39</v>
      </c>
      <c r="D6047" t="s">
        <v>54</v>
      </c>
      <c r="E6047" s="103">
        <v>50976271.162000008</v>
      </c>
      <c r="F6047" s="103">
        <v>677974</v>
      </c>
      <c r="G6047" s="103">
        <v>8</v>
      </c>
      <c r="H6047" t="s">
        <v>54</v>
      </c>
      <c r="I6047" s="103"/>
    </row>
    <row r="6048" spans="1:9" x14ac:dyDescent="0.35">
      <c r="A6048" t="s">
        <v>280</v>
      </c>
      <c r="B6048" t="s">
        <v>49</v>
      </c>
      <c r="C6048" t="s">
        <v>39</v>
      </c>
      <c r="D6048" t="s">
        <v>54</v>
      </c>
      <c r="E6048" s="103">
        <v>9.115393805662164E-4</v>
      </c>
      <c r="F6048" s="103">
        <v>677974</v>
      </c>
      <c r="G6048" s="103">
        <v>8</v>
      </c>
      <c r="H6048" t="s">
        <v>54</v>
      </c>
      <c r="I6048" s="103"/>
    </row>
    <row r="6049" spans="1:9" x14ac:dyDescent="0.35">
      <c r="A6049" t="s">
        <v>281</v>
      </c>
      <c r="B6049" t="s">
        <v>50</v>
      </c>
      <c r="C6049" t="s">
        <v>39</v>
      </c>
      <c r="D6049" t="s">
        <v>54</v>
      </c>
      <c r="E6049" s="103">
        <v>75.189124010655291</v>
      </c>
      <c r="F6049" s="103">
        <v>677974</v>
      </c>
      <c r="G6049" s="103">
        <v>8</v>
      </c>
      <c r="H6049" t="s">
        <v>54</v>
      </c>
      <c r="I6049" s="103"/>
    </row>
    <row r="6050" spans="1:9" x14ac:dyDescent="0.35">
      <c r="A6050" t="s">
        <v>1486</v>
      </c>
      <c r="B6050" t="s">
        <v>51</v>
      </c>
      <c r="C6050" t="s">
        <v>39</v>
      </c>
      <c r="D6050" t="s">
        <v>40</v>
      </c>
      <c r="E6050" s="103">
        <v>4.7539855964622617E-2</v>
      </c>
      <c r="F6050" s="103">
        <v>677974</v>
      </c>
      <c r="G6050" s="103">
        <v>8</v>
      </c>
      <c r="H6050" t="s">
        <v>1078</v>
      </c>
      <c r="I6050" s="103"/>
    </row>
    <row r="6051" spans="1:9" x14ac:dyDescent="0.35">
      <c r="A6051" t="s">
        <v>6990</v>
      </c>
      <c r="B6051" t="s">
        <v>51</v>
      </c>
      <c r="C6051" t="s">
        <v>39</v>
      </c>
      <c r="D6051" t="s">
        <v>5070</v>
      </c>
      <c r="E6051" s="103">
        <v>4.8867893372409835E-2</v>
      </c>
      <c r="F6051" s="103">
        <v>677974</v>
      </c>
      <c r="G6051" s="103">
        <v>8</v>
      </c>
      <c r="H6051" t="s">
        <v>1078</v>
      </c>
      <c r="I6051" s="103"/>
    </row>
    <row r="6052" spans="1:9" x14ac:dyDescent="0.35">
      <c r="A6052" t="s">
        <v>6991</v>
      </c>
      <c r="B6052" t="s">
        <v>51</v>
      </c>
      <c r="C6052" t="s">
        <v>39</v>
      </c>
      <c r="D6052" t="s">
        <v>5071</v>
      </c>
      <c r="E6052" s="103">
        <v>4.7539855964622617E-2</v>
      </c>
      <c r="F6052" s="103">
        <v>677974</v>
      </c>
      <c r="G6052" s="103">
        <v>8</v>
      </c>
      <c r="H6052" t="s">
        <v>1078</v>
      </c>
      <c r="I6052" s="103"/>
    </row>
    <row r="6053" spans="1:9" x14ac:dyDescent="0.35">
      <c r="A6053" t="s">
        <v>6992</v>
      </c>
      <c r="B6053" t="s">
        <v>51</v>
      </c>
      <c r="C6053" t="s">
        <v>39</v>
      </c>
      <c r="D6053" t="s">
        <v>5072</v>
      </c>
      <c r="E6053" s="103">
        <v>4.8867893372409835E-2</v>
      </c>
      <c r="F6053" s="103">
        <v>677974</v>
      </c>
      <c r="G6053" s="103">
        <v>8</v>
      </c>
      <c r="H6053" t="s">
        <v>1078</v>
      </c>
      <c r="I6053" s="103"/>
    </row>
    <row r="6054" spans="1:9" x14ac:dyDescent="0.35">
      <c r="A6054" t="s">
        <v>1487</v>
      </c>
      <c r="B6054" t="s">
        <v>51</v>
      </c>
      <c r="C6054" t="s">
        <v>39</v>
      </c>
      <c r="D6054" t="s">
        <v>42</v>
      </c>
      <c r="E6054" s="103">
        <v>4.8867893372409835E-2</v>
      </c>
      <c r="F6054" s="103">
        <v>677974</v>
      </c>
      <c r="G6054" s="103">
        <v>8</v>
      </c>
      <c r="H6054" t="s">
        <v>1078</v>
      </c>
      <c r="I6054" s="103"/>
    </row>
    <row r="6055" spans="1:9" x14ac:dyDescent="0.35">
      <c r="A6055" t="s">
        <v>2443</v>
      </c>
      <c r="B6055" t="s">
        <v>51</v>
      </c>
      <c r="C6055" t="s">
        <v>39</v>
      </c>
      <c r="D6055" t="s">
        <v>1767</v>
      </c>
      <c r="E6055" s="103">
        <v>4.8867893372409835E-2</v>
      </c>
      <c r="F6055" s="103">
        <v>677974</v>
      </c>
      <c r="G6055" s="103">
        <v>8</v>
      </c>
      <c r="H6055" t="s">
        <v>1078</v>
      </c>
      <c r="I6055" s="103"/>
    </row>
    <row r="6056" spans="1:9" x14ac:dyDescent="0.35">
      <c r="A6056" t="s">
        <v>2444</v>
      </c>
      <c r="B6056" t="s">
        <v>51</v>
      </c>
      <c r="C6056" t="s">
        <v>39</v>
      </c>
      <c r="D6056" t="s">
        <v>1768</v>
      </c>
      <c r="E6056" s="103">
        <v>3.4752518110781887E-2</v>
      </c>
      <c r="F6056" s="103">
        <v>677974</v>
      </c>
      <c r="G6056" s="103">
        <v>8</v>
      </c>
      <c r="H6056" t="s">
        <v>1078</v>
      </c>
      <c r="I6056" s="103"/>
    </row>
    <row r="6057" spans="1:9" x14ac:dyDescent="0.35">
      <c r="A6057" t="s">
        <v>1488</v>
      </c>
      <c r="B6057" t="s">
        <v>51</v>
      </c>
      <c r="C6057" t="s">
        <v>39</v>
      </c>
      <c r="D6057" t="s">
        <v>340</v>
      </c>
      <c r="E6057" s="103">
        <v>4.6591085549955662E-2</v>
      </c>
      <c r="F6057" s="103">
        <v>677974</v>
      </c>
      <c r="G6057" s="103">
        <v>8</v>
      </c>
      <c r="H6057" t="s">
        <v>1078</v>
      </c>
      <c r="I6057" s="103"/>
    </row>
    <row r="6058" spans="1:9" x14ac:dyDescent="0.35">
      <c r="A6058" t="s">
        <v>1489</v>
      </c>
      <c r="B6058" t="s">
        <v>51</v>
      </c>
      <c r="C6058" t="s">
        <v>39</v>
      </c>
      <c r="D6058" t="s">
        <v>777</v>
      </c>
      <c r="E6058" s="103">
        <v>0.18461569170092434</v>
      </c>
      <c r="F6058" s="103">
        <v>677974</v>
      </c>
      <c r="G6058" s="103">
        <v>8</v>
      </c>
      <c r="H6058" t="s">
        <v>1078</v>
      </c>
      <c r="I6058" s="103"/>
    </row>
    <row r="6059" spans="1:9" x14ac:dyDescent="0.35">
      <c r="A6059" t="s">
        <v>1490</v>
      </c>
      <c r="B6059" t="s">
        <v>51</v>
      </c>
      <c r="C6059" t="s">
        <v>39</v>
      </c>
      <c r="D6059" t="s">
        <v>776</v>
      </c>
      <c r="E6059" s="103">
        <v>0.3842094074692376</v>
      </c>
      <c r="F6059" s="103">
        <v>677974</v>
      </c>
      <c r="G6059" s="103">
        <v>8</v>
      </c>
      <c r="H6059" t="s">
        <v>1078</v>
      </c>
      <c r="I6059" s="103"/>
    </row>
    <row r="6060" spans="1:9" x14ac:dyDescent="0.35">
      <c r="A6060" t="s">
        <v>3029</v>
      </c>
      <c r="B6060" t="s">
        <v>47</v>
      </c>
      <c r="C6060" t="s">
        <v>2588</v>
      </c>
      <c r="D6060" t="s">
        <v>54</v>
      </c>
      <c r="E6060" s="103">
        <v>42397</v>
      </c>
      <c r="F6060" s="103">
        <v>677974</v>
      </c>
      <c r="G6060" s="103">
        <v>8</v>
      </c>
      <c r="H6060" t="s">
        <v>54</v>
      </c>
      <c r="I6060" s="103"/>
    </row>
    <row r="6061" spans="1:9" x14ac:dyDescent="0.35">
      <c r="A6061" t="s">
        <v>3030</v>
      </c>
      <c r="B6061" t="s">
        <v>48</v>
      </c>
      <c r="C6061" t="s">
        <v>2588</v>
      </c>
      <c r="D6061" t="s">
        <v>54</v>
      </c>
      <c r="E6061" s="103">
        <v>236728032.87890625</v>
      </c>
      <c r="F6061" s="103">
        <v>677974</v>
      </c>
      <c r="G6061" s="103">
        <v>8</v>
      </c>
      <c r="H6061" t="s">
        <v>54</v>
      </c>
      <c r="I6061" s="103"/>
    </row>
    <row r="6062" spans="1:9" x14ac:dyDescent="0.35">
      <c r="A6062" t="s">
        <v>3031</v>
      </c>
      <c r="B6062" t="s">
        <v>49</v>
      </c>
      <c r="C6062" t="s">
        <v>2588</v>
      </c>
      <c r="D6062" t="s">
        <v>54</v>
      </c>
      <c r="E6062" s="103">
        <v>6.2534846469038632E-2</v>
      </c>
      <c r="F6062" s="103">
        <v>677974</v>
      </c>
      <c r="G6062" s="103">
        <v>8</v>
      </c>
      <c r="H6062" t="s">
        <v>54</v>
      </c>
      <c r="I6062" s="103"/>
    </row>
    <row r="6063" spans="1:9" x14ac:dyDescent="0.35">
      <c r="A6063" t="s">
        <v>3032</v>
      </c>
      <c r="B6063" t="s">
        <v>50</v>
      </c>
      <c r="C6063" t="s">
        <v>2588</v>
      </c>
      <c r="D6063" t="s">
        <v>54</v>
      </c>
      <c r="E6063" s="103">
        <v>349.16978066844194</v>
      </c>
      <c r="F6063" s="103">
        <v>677974</v>
      </c>
      <c r="G6063" s="103">
        <v>8</v>
      </c>
      <c r="H6063" t="s">
        <v>54</v>
      </c>
      <c r="I6063" s="103"/>
    </row>
    <row r="6064" spans="1:9" x14ac:dyDescent="0.35">
      <c r="A6064" t="s">
        <v>3033</v>
      </c>
      <c r="B6064" t="s">
        <v>51</v>
      </c>
      <c r="C6064" t="s">
        <v>2588</v>
      </c>
      <c r="D6064" t="s">
        <v>40</v>
      </c>
      <c r="E6064" s="103">
        <v>3.6411172195045475E-3</v>
      </c>
      <c r="F6064" s="103">
        <v>677974</v>
      </c>
      <c r="G6064" s="103">
        <v>8</v>
      </c>
      <c r="H6064" t="s">
        <v>1078</v>
      </c>
      <c r="I6064" s="103"/>
    </row>
    <row r="6065" spans="1:9" x14ac:dyDescent="0.35">
      <c r="A6065" t="s">
        <v>6993</v>
      </c>
      <c r="B6065" t="s">
        <v>51</v>
      </c>
      <c r="C6065" t="s">
        <v>2588</v>
      </c>
      <c r="D6065" t="s">
        <v>5070</v>
      </c>
      <c r="E6065" s="103">
        <v>3.8224243479572564E-3</v>
      </c>
      <c r="F6065" s="103">
        <v>677974</v>
      </c>
      <c r="G6065" s="103">
        <v>8</v>
      </c>
      <c r="H6065" t="s">
        <v>1078</v>
      </c>
      <c r="I6065" s="103"/>
    </row>
    <row r="6066" spans="1:9" x14ac:dyDescent="0.35">
      <c r="A6066" t="s">
        <v>6994</v>
      </c>
      <c r="B6066" t="s">
        <v>51</v>
      </c>
      <c r="C6066" t="s">
        <v>2588</v>
      </c>
      <c r="D6066" t="s">
        <v>5071</v>
      </c>
      <c r="E6066" s="103">
        <v>3.6411172195045475E-3</v>
      </c>
      <c r="F6066" s="103">
        <v>677974</v>
      </c>
      <c r="G6066" s="103">
        <v>8</v>
      </c>
      <c r="H6066" t="s">
        <v>1078</v>
      </c>
      <c r="I6066" s="103"/>
    </row>
    <row r="6067" spans="1:9" x14ac:dyDescent="0.35">
      <c r="A6067" t="s">
        <v>6995</v>
      </c>
      <c r="B6067" t="s">
        <v>51</v>
      </c>
      <c r="C6067" t="s">
        <v>2588</v>
      </c>
      <c r="D6067" t="s">
        <v>5072</v>
      </c>
      <c r="E6067" s="103">
        <v>3.8138429416833259E-3</v>
      </c>
      <c r="F6067" s="103">
        <v>677974</v>
      </c>
      <c r="G6067" s="103">
        <v>8</v>
      </c>
      <c r="H6067" t="s">
        <v>1078</v>
      </c>
      <c r="I6067" s="103"/>
    </row>
    <row r="6068" spans="1:9" x14ac:dyDescent="0.35">
      <c r="A6068" t="s">
        <v>3034</v>
      </c>
      <c r="B6068" t="s">
        <v>51</v>
      </c>
      <c r="C6068" t="s">
        <v>2588</v>
      </c>
      <c r="D6068" t="s">
        <v>42</v>
      </c>
      <c r="E6068" s="103">
        <v>3.804251552365392E-3</v>
      </c>
      <c r="F6068" s="103">
        <v>677974</v>
      </c>
      <c r="G6068" s="103">
        <v>8</v>
      </c>
      <c r="H6068" t="s">
        <v>1078</v>
      </c>
      <c r="I6068" s="103"/>
    </row>
    <row r="6069" spans="1:9" x14ac:dyDescent="0.35">
      <c r="A6069" t="s">
        <v>3035</v>
      </c>
      <c r="B6069" t="s">
        <v>51</v>
      </c>
      <c r="C6069" t="s">
        <v>2588</v>
      </c>
      <c r="D6069" t="s">
        <v>1767</v>
      </c>
      <c r="E6069" s="103">
        <v>3.7812466138356341E-3</v>
      </c>
      <c r="F6069" s="103">
        <v>677974</v>
      </c>
      <c r="G6069" s="103">
        <v>8</v>
      </c>
      <c r="H6069" t="s">
        <v>1078</v>
      </c>
      <c r="I6069" s="103"/>
    </row>
    <row r="6070" spans="1:9" x14ac:dyDescent="0.35">
      <c r="A6070" t="s">
        <v>3036</v>
      </c>
      <c r="B6070" t="s">
        <v>51</v>
      </c>
      <c r="C6070" t="s">
        <v>2588</v>
      </c>
      <c r="D6070" t="s">
        <v>1768</v>
      </c>
      <c r="E6070" s="103">
        <v>2.6360293357438769E-3</v>
      </c>
      <c r="F6070" s="103">
        <v>677974</v>
      </c>
      <c r="G6070" s="103">
        <v>8</v>
      </c>
      <c r="H6070" t="s">
        <v>1078</v>
      </c>
      <c r="I6070" s="103"/>
    </row>
    <row r="6071" spans="1:9" x14ac:dyDescent="0.35">
      <c r="A6071" t="s">
        <v>3037</v>
      </c>
      <c r="B6071" t="s">
        <v>51</v>
      </c>
      <c r="C6071" t="s">
        <v>2588</v>
      </c>
      <c r="D6071" t="s">
        <v>340</v>
      </c>
      <c r="E6071" s="103">
        <v>3.7511626044364138E-3</v>
      </c>
      <c r="F6071" s="103">
        <v>677974</v>
      </c>
      <c r="G6071" s="103">
        <v>8</v>
      </c>
      <c r="H6071" t="s">
        <v>1078</v>
      </c>
      <c r="I6071" s="103"/>
    </row>
    <row r="6072" spans="1:9" x14ac:dyDescent="0.35">
      <c r="A6072" t="s">
        <v>3038</v>
      </c>
      <c r="B6072" t="s">
        <v>51</v>
      </c>
      <c r="C6072" t="s">
        <v>2588</v>
      </c>
      <c r="D6072" t="s">
        <v>777</v>
      </c>
      <c r="E6072" s="103">
        <v>1.0204364785043883E-2</v>
      </c>
      <c r="F6072" s="103">
        <v>677974</v>
      </c>
      <c r="G6072" s="103">
        <v>8</v>
      </c>
      <c r="H6072" t="s">
        <v>1078</v>
      </c>
      <c r="I6072" s="103"/>
    </row>
    <row r="6073" spans="1:9" x14ac:dyDescent="0.35">
      <c r="A6073" t="s">
        <v>3039</v>
      </c>
      <c r="B6073" t="s">
        <v>51</v>
      </c>
      <c r="C6073" t="s">
        <v>2588</v>
      </c>
      <c r="D6073" t="s">
        <v>776</v>
      </c>
      <c r="E6073" s="103">
        <v>2.4587045327640361E-2</v>
      </c>
      <c r="F6073" s="103">
        <v>677974</v>
      </c>
      <c r="G6073" s="103">
        <v>8</v>
      </c>
      <c r="H6073" t="s">
        <v>1078</v>
      </c>
      <c r="I6073" s="103"/>
    </row>
    <row r="6074" spans="1:9" x14ac:dyDescent="0.35">
      <c r="A6074" t="s">
        <v>3040</v>
      </c>
      <c r="B6074" t="s">
        <v>47</v>
      </c>
      <c r="C6074" t="s">
        <v>2589</v>
      </c>
      <c r="D6074" t="s">
        <v>54</v>
      </c>
      <c r="E6074" s="103">
        <v>292257</v>
      </c>
      <c r="F6074" s="103">
        <v>677974</v>
      </c>
      <c r="G6074" s="103">
        <v>8</v>
      </c>
      <c r="H6074" t="s">
        <v>54</v>
      </c>
      <c r="I6074" s="103"/>
    </row>
    <row r="6075" spans="1:9" x14ac:dyDescent="0.35">
      <c r="A6075" t="s">
        <v>3041</v>
      </c>
      <c r="B6075" t="s">
        <v>48</v>
      </c>
      <c r="C6075" t="s">
        <v>2589</v>
      </c>
      <c r="D6075" t="s">
        <v>54</v>
      </c>
      <c r="E6075" s="103">
        <v>2651306200</v>
      </c>
      <c r="F6075" s="103">
        <v>677974</v>
      </c>
      <c r="G6075" s="103">
        <v>8</v>
      </c>
      <c r="H6075" t="s">
        <v>54</v>
      </c>
      <c r="I6075" s="103"/>
    </row>
    <row r="6076" spans="1:9" x14ac:dyDescent="0.35">
      <c r="A6076" t="s">
        <v>3042</v>
      </c>
      <c r="B6076" t="s">
        <v>49</v>
      </c>
      <c r="C6076" t="s">
        <v>2589</v>
      </c>
      <c r="D6076" t="s">
        <v>54</v>
      </c>
      <c r="E6076" s="103">
        <v>0.43107405298728269</v>
      </c>
      <c r="F6076" s="103">
        <v>677974</v>
      </c>
      <c r="G6076" s="103">
        <v>8</v>
      </c>
      <c r="H6076" t="s">
        <v>54</v>
      </c>
      <c r="I6076" s="103"/>
    </row>
    <row r="6077" spans="1:9" x14ac:dyDescent="0.35">
      <c r="A6077" t="s">
        <v>3043</v>
      </c>
      <c r="B6077" t="s">
        <v>50</v>
      </c>
      <c r="C6077" t="s">
        <v>2589</v>
      </c>
      <c r="D6077" t="s">
        <v>54</v>
      </c>
      <c r="E6077" s="103">
        <v>3910.6310861478464</v>
      </c>
      <c r="F6077" s="103">
        <v>677974</v>
      </c>
      <c r="G6077" s="103">
        <v>8</v>
      </c>
      <c r="H6077" t="s">
        <v>54</v>
      </c>
      <c r="I6077" s="103"/>
    </row>
    <row r="6078" spans="1:9" x14ac:dyDescent="0.35">
      <c r="A6078" t="s">
        <v>3044</v>
      </c>
      <c r="B6078" t="s">
        <v>51</v>
      </c>
      <c r="C6078" t="s">
        <v>2589</v>
      </c>
      <c r="D6078" t="s">
        <v>40</v>
      </c>
      <c r="E6078" s="103">
        <v>5.8728878274577779E-3</v>
      </c>
      <c r="F6078" s="103">
        <v>677974</v>
      </c>
      <c r="G6078" s="103">
        <v>8</v>
      </c>
      <c r="H6078" t="s">
        <v>1078</v>
      </c>
      <c r="I6078" s="103"/>
    </row>
    <row r="6079" spans="1:9" x14ac:dyDescent="0.35">
      <c r="A6079" t="s">
        <v>6996</v>
      </c>
      <c r="B6079" t="s">
        <v>51</v>
      </c>
      <c r="C6079" t="s">
        <v>2589</v>
      </c>
      <c r="D6079" t="s">
        <v>5070</v>
      </c>
      <c r="E6079" s="103">
        <v>6.0946779528925892E-3</v>
      </c>
      <c r="F6079" s="103">
        <v>677974</v>
      </c>
      <c r="G6079" s="103">
        <v>8</v>
      </c>
      <c r="H6079" t="s">
        <v>1078</v>
      </c>
      <c r="I6079" s="103"/>
    </row>
    <row r="6080" spans="1:9" x14ac:dyDescent="0.35">
      <c r="A6080" t="s">
        <v>6997</v>
      </c>
      <c r="B6080" t="s">
        <v>51</v>
      </c>
      <c r="C6080" t="s">
        <v>2589</v>
      </c>
      <c r="D6080" t="s">
        <v>5071</v>
      </c>
      <c r="E6080" s="103">
        <v>5.8728878274577779E-3</v>
      </c>
      <c r="F6080" s="103">
        <v>677974</v>
      </c>
      <c r="G6080" s="103">
        <v>8</v>
      </c>
      <c r="H6080" t="s">
        <v>1078</v>
      </c>
      <c r="I6080" s="103"/>
    </row>
    <row r="6081" spans="1:9" x14ac:dyDescent="0.35">
      <c r="A6081" t="s">
        <v>6998</v>
      </c>
      <c r="B6081" t="s">
        <v>51</v>
      </c>
      <c r="C6081" t="s">
        <v>2589</v>
      </c>
      <c r="D6081" t="s">
        <v>5072</v>
      </c>
      <c r="E6081" s="103">
        <v>6.0898340479671829E-3</v>
      </c>
      <c r="F6081" s="103">
        <v>677974</v>
      </c>
      <c r="G6081" s="103">
        <v>8</v>
      </c>
      <c r="H6081" t="s">
        <v>1078</v>
      </c>
      <c r="I6081" s="103"/>
    </row>
    <row r="6082" spans="1:9" x14ac:dyDescent="0.35">
      <c r="A6082" t="s">
        <v>3045</v>
      </c>
      <c r="B6082" t="s">
        <v>51</v>
      </c>
      <c r="C6082" t="s">
        <v>2589</v>
      </c>
      <c r="D6082" t="s">
        <v>42</v>
      </c>
      <c r="E6082" s="103">
        <v>6.0766665377903059E-3</v>
      </c>
      <c r="F6082" s="103">
        <v>677974</v>
      </c>
      <c r="G6082" s="103">
        <v>8</v>
      </c>
      <c r="H6082" t="s">
        <v>1078</v>
      </c>
      <c r="I6082" s="103"/>
    </row>
    <row r="6083" spans="1:9" x14ac:dyDescent="0.35">
      <c r="A6083" t="s">
        <v>3046</v>
      </c>
      <c r="B6083" t="s">
        <v>51</v>
      </c>
      <c r="C6083" t="s">
        <v>2589</v>
      </c>
      <c r="D6083" t="s">
        <v>1767</v>
      </c>
      <c r="E6083" s="103">
        <v>6.01948644863239E-3</v>
      </c>
      <c r="F6083" s="103">
        <v>677974</v>
      </c>
      <c r="G6083" s="103">
        <v>8</v>
      </c>
      <c r="H6083" t="s">
        <v>1078</v>
      </c>
      <c r="I6083" s="103"/>
    </row>
    <row r="6084" spans="1:9" x14ac:dyDescent="0.35">
      <c r="A6084" t="s">
        <v>3047</v>
      </c>
      <c r="B6084" t="s">
        <v>51</v>
      </c>
      <c r="C6084" t="s">
        <v>2589</v>
      </c>
      <c r="D6084" t="s">
        <v>1768</v>
      </c>
      <c r="E6084" s="103">
        <v>3.8560305700620448E-3</v>
      </c>
      <c r="F6084" s="103">
        <v>677974</v>
      </c>
      <c r="G6084" s="103">
        <v>8</v>
      </c>
      <c r="H6084" t="s">
        <v>1078</v>
      </c>
      <c r="I6084" s="103"/>
    </row>
    <row r="6085" spans="1:9" x14ac:dyDescent="0.35">
      <c r="A6085" t="s">
        <v>3048</v>
      </c>
      <c r="B6085" t="s">
        <v>51</v>
      </c>
      <c r="C6085" t="s">
        <v>2589</v>
      </c>
      <c r="D6085" t="s">
        <v>340</v>
      </c>
      <c r="E6085" s="103">
        <v>6.0103567392713921E-3</v>
      </c>
      <c r="F6085" s="103">
        <v>677974</v>
      </c>
      <c r="G6085" s="103">
        <v>8</v>
      </c>
      <c r="H6085" t="s">
        <v>1078</v>
      </c>
      <c r="I6085" s="103"/>
    </row>
    <row r="6086" spans="1:9" x14ac:dyDescent="0.35">
      <c r="A6086" t="s">
        <v>3049</v>
      </c>
      <c r="B6086" t="s">
        <v>51</v>
      </c>
      <c r="C6086" t="s">
        <v>2589</v>
      </c>
      <c r="D6086" t="s">
        <v>777</v>
      </c>
      <c r="E6086" s="103">
        <v>1.4387753844877997E-2</v>
      </c>
      <c r="F6086" s="103">
        <v>677974</v>
      </c>
      <c r="G6086" s="103">
        <v>8</v>
      </c>
      <c r="H6086" t="s">
        <v>1078</v>
      </c>
      <c r="I6086" s="103"/>
    </row>
    <row r="6087" spans="1:9" x14ac:dyDescent="0.35">
      <c r="A6087" t="s">
        <v>3050</v>
      </c>
      <c r="B6087" t="s">
        <v>51</v>
      </c>
      <c r="C6087" t="s">
        <v>2589</v>
      </c>
      <c r="D6087" t="s">
        <v>776</v>
      </c>
      <c r="E6087" s="103">
        <v>3.85891229689964E-2</v>
      </c>
      <c r="F6087" s="103">
        <v>677974</v>
      </c>
      <c r="G6087" s="103">
        <v>8</v>
      </c>
      <c r="H6087" t="s">
        <v>1078</v>
      </c>
      <c r="I6087" s="103"/>
    </row>
    <row r="6088" spans="1:9" x14ac:dyDescent="0.35">
      <c r="A6088" t="s">
        <v>3018</v>
      </c>
      <c r="B6088" t="s">
        <v>47</v>
      </c>
      <c r="C6088" t="s">
        <v>2590</v>
      </c>
      <c r="D6088" t="s">
        <v>54</v>
      </c>
      <c r="E6088" s="103">
        <v>2270</v>
      </c>
      <c r="F6088" s="103">
        <v>677974</v>
      </c>
      <c r="G6088" s="103">
        <v>8</v>
      </c>
      <c r="H6088" t="s">
        <v>54</v>
      </c>
      <c r="I6088" s="103"/>
    </row>
    <row r="6089" spans="1:9" x14ac:dyDescent="0.35">
      <c r="A6089" t="s">
        <v>3019</v>
      </c>
      <c r="B6089" t="s">
        <v>48</v>
      </c>
      <c r="C6089" t="s">
        <v>2590</v>
      </c>
      <c r="D6089" t="s">
        <v>54</v>
      </c>
      <c r="E6089" s="103">
        <v>31458568</v>
      </c>
      <c r="F6089" s="103">
        <v>677974</v>
      </c>
      <c r="G6089" s="103">
        <v>8</v>
      </c>
      <c r="H6089" t="s">
        <v>54</v>
      </c>
      <c r="I6089" s="103"/>
    </row>
    <row r="6090" spans="1:9" x14ac:dyDescent="0.35">
      <c r="A6090" t="s">
        <v>3020</v>
      </c>
      <c r="B6090" t="s">
        <v>49</v>
      </c>
      <c r="C6090" t="s">
        <v>2590</v>
      </c>
      <c r="D6090" t="s">
        <v>54</v>
      </c>
      <c r="E6090" s="103">
        <v>3.3482109933419277E-3</v>
      </c>
      <c r="F6090" s="103">
        <v>677974</v>
      </c>
      <c r="G6090" s="103">
        <v>8</v>
      </c>
      <c r="H6090" t="s">
        <v>54</v>
      </c>
      <c r="I6090" s="103"/>
    </row>
    <row r="6091" spans="1:9" x14ac:dyDescent="0.35">
      <c r="A6091" t="s">
        <v>3021</v>
      </c>
      <c r="B6091" t="s">
        <v>50</v>
      </c>
      <c r="C6091" t="s">
        <v>2590</v>
      </c>
      <c r="D6091" t="s">
        <v>54</v>
      </c>
      <c r="E6091" s="103">
        <v>46.40084723012977</v>
      </c>
      <c r="F6091" s="103">
        <v>677974</v>
      </c>
      <c r="G6091" s="103">
        <v>8</v>
      </c>
      <c r="H6091" t="s">
        <v>54</v>
      </c>
      <c r="I6091" s="103"/>
    </row>
    <row r="6092" spans="1:9" x14ac:dyDescent="0.35">
      <c r="A6092" t="s">
        <v>3022</v>
      </c>
      <c r="B6092" t="s">
        <v>51</v>
      </c>
      <c r="C6092" t="s">
        <v>2590</v>
      </c>
      <c r="D6092" t="s">
        <v>40</v>
      </c>
      <c r="E6092" s="103">
        <v>9.4531480370752471E-3</v>
      </c>
      <c r="F6092" s="103">
        <v>677974</v>
      </c>
      <c r="G6092" s="103">
        <v>8</v>
      </c>
      <c r="H6092" t="s">
        <v>1078</v>
      </c>
      <c r="I6092" s="103"/>
    </row>
    <row r="6093" spans="1:9" x14ac:dyDescent="0.35">
      <c r="A6093" t="s">
        <v>6999</v>
      </c>
      <c r="B6093" t="s">
        <v>51</v>
      </c>
      <c r="C6093" t="s">
        <v>2590</v>
      </c>
      <c r="D6093" t="s">
        <v>5070</v>
      </c>
      <c r="E6093" s="103">
        <v>9.4531480370752471E-3</v>
      </c>
      <c r="F6093" s="103">
        <v>677974</v>
      </c>
      <c r="G6093" s="103">
        <v>8</v>
      </c>
      <c r="H6093" t="s">
        <v>1078</v>
      </c>
      <c r="I6093" s="103"/>
    </row>
    <row r="6094" spans="1:9" x14ac:dyDescent="0.35">
      <c r="A6094" t="s">
        <v>7000</v>
      </c>
      <c r="B6094" t="s">
        <v>51</v>
      </c>
      <c r="C6094" t="s">
        <v>2590</v>
      </c>
      <c r="D6094" t="s">
        <v>5071</v>
      </c>
      <c r="E6094" s="103">
        <v>9.4531480370752471E-3</v>
      </c>
      <c r="F6094" s="103">
        <v>677974</v>
      </c>
      <c r="G6094" s="103">
        <v>8</v>
      </c>
      <c r="H6094" t="s">
        <v>1078</v>
      </c>
      <c r="I6094" s="103"/>
    </row>
    <row r="6095" spans="1:9" x14ac:dyDescent="0.35">
      <c r="A6095" t="s">
        <v>7001</v>
      </c>
      <c r="B6095" t="s">
        <v>51</v>
      </c>
      <c r="C6095" t="s">
        <v>2590</v>
      </c>
      <c r="D6095" t="s">
        <v>5072</v>
      </c>
      <c r="E6095" s="103">
        <v>9.4531480370752471E-3</v>
      </c>
      <c r="F6095" s="103">
        <v>677974</v>
      </c>
      <c r="G6095" s="103">
        <v>8</v>
      </c>
      <c r="H6095" t="s">
        <v>1078</v>
      </c>
      <c r="I6095" s="103"/>
    </row>
    <row r="6096" spans="1:9" x14ac:dyDescent="0.35">
      <c r="A6096" t="s">
        <v>3023</v>
      </c>
      <c r="B6096" t="s">
        <v>51</v>
      </c>
      <c r="C6096" t="s">
        <v>2590</v>
      </c>
      <c r="D6096" t="s">
        <v>42</v>
      </c>
      <c r="E6096" s="103">
        <v>9.4531480370752471E-3</v>
      </c>
      <c r="F6096" s="103">
        <v>677974</v>
      </c>
      <c r="G6096" s="103">
        <v>8</v>
      </c>
      <c r="H6096" t="s">
        <v>1078</v>
      </c>
      <c r="I6096" s="103"/>
    </row>
    <row r="6097" spans="1:9" x14ac:dyDescent="0.35">
      <c r="A6097" t="s">
        <v>3024</v>
      </c>
      <c r="B6097" t="s">
        <v>51</v>
      </c>
      <c r="C6097" t="s">
        <v>2590</v>
      </c>
      <c r="D6097" t="s">
        <v>1767</v>
      </c>
      <c r="E6097" s="103">
        <v>9.3268080983128186E-3</v>
      </c>
      <c r="F6097" s="103">
        <v>677974</v>
      </c>
      <c r="G6097" s="103">
        <v>8</v>
      </c>
      <c r="H6097" t="s">
        <v>1078</v>
      </c>
      <c r="I6097" s="103"/>
    </row>
    <row r="6098" spans="1:9" x14ac:dyDescent="0.35">
      <c r="A6098" t="s">
        <v>3025</v>
      </c>
      <c r="B6098" t="s">
        <v>51</v>
      </c>
      <c r="C6098" t="s">
        <v>2590</v>
      </c>
      <c r="D6098" t="s">
        <v>1768</v>
      </c>
      <c r="E6098" s="103">
        <v>6.3866036435060785E-3</v>
      </c>
      <c r="F6098" s="103">
        <v>677974</v>
      </c>
      <c r="G6098" s="103">
        <v>8</v>
      </c>
      <c r="H6098" t="s">
        <v>1078</v>
      </c>
      <c r="I6098" s="103"/>
    </row>
    <row r="6099" spans="1:9" x14ac:dyDescent="0.35">
      <c r="A6099" t="s">
        <v>3026</v>
      </c>
      <c r="B6099" t="s">
        <v>51</v>
      </c>
      <c r="C6099" t="s">
        <v>2590</v>
      </c>
      <c r="D6099" t="s">
        <v>340</v>
      </c>
      <c r="E6099" s="103">
        <v>9.4531480370752471E-3</v>
      </c>
      <c r="F6099" s="103">
        <v>677974</v>
      </c>
      <c r="G6099" s="103">
        <v>8</v>
      </c>
      <c r="H6099" t="s">
        <v>1078</v>
      </c>
      <c r="I6099" s="103"/>
    </row>
    <row r="6100" spans="1:9" x14ac:dyDescent="0.35">
      <c r="A6100" t="s">
        <v>3027</v>
      </c>
      <c r="B6100" t="s">
        <v>51</v>
      </c>
      <c r="C6100" t="s">
        <v>2590</v>
      </c>
      <c r="D6100" t="s">
        <v>777</v>
      </c>
      <c r="E6100" s="103">
        <v>2.1979161793078617E-2</v>
      </c>
      <c r="F6100" s="103">
        <v>677974</v>
      </c>
      <c r="G6100" s="103">
        <v>8</v>
      </c>
      <c r="H6100" t="s">
        <v>1078</v>
      </c>
      <c r="I6100" s="103"/>
    </row>
    <row r="6101" spans="1:9" x14ac:dyDescent="0.35">
      <c r="A6101" t="s">
        <v>3028</v>
      </c>
      <c r="B6101" t="s">
        <v>51</v>
      </c>
      <c r="C6101" t="s">
        <v>2590</v>
      </c>
      <c r="D6101" t="s">
        <v>776</v>
      </c>
      <c r="E6101" s="103">
        <v>5.8949894912924149E-2</v>
      </c>
      <c r="F6101" s="103">
        <v>677974</v>
      </c>
      <c r="G6101" s="103">
        <v>8</v>
      </c>
      <c r="H6101" t="s">
        <v>1078</v>
      </c>
      <c r="I6101" s="103"/>
    </row>
    <row r="6102" spans="1:9" x14ac:dyDescent="0.35">
      <c r="A6102" t="s">
        <v>4142</v>
      </c>
      <c r="B6102" t="s">
        <v>47</v>
      </c>
      <c r="C6102" t="s">
        <v>3119</v>
      </c>
      <c r="D6102" t="s">
        <v>54</v>
      </c>
      <c r="E6102" s="103">
        <v>0</v>
      </c>
      <c r="F6102" s="103">
        <v>677974</v>
      </c>
      <c r="G6102" s="103">
        <v>8</v>
      </c>
      <c r="H6102" t="s">
        <v>54</v>
      </c>
      <c r="I6102" s="103"/>
    </row>
    <row r="6103" spans="1:9" x14ac:dyDescent="0.35">
      <c r="A6103" t="s">
        <v>4143</v>
      </c>
      <c r="B6103" t="s">
        <v>48</v>
      </c>
      <c r="C6103" t="s">
        <v>3119</v>
      </c>
      <c r="D6103" t="s">
        <v>54</v>
      </c>
      <c r="E6103" s="103">
        <v>0</v>
      </c>
      <c r="F6103" s="103">
        <v>677974</v>
      </c>
      <c r="G6103" s="103">
        <v>8</v>
      </c>
      <c r="H6103" t="s">
        <v>54</v>
      </c>
      <c r="I6103" s="103"/>
    </row>
    <row r="6104" spans="1:9" x14ac:dyDescent="0.35">
      <c r="A6104" t="s">
        <v>4144</v>
      </c>
      <c r="B6104" t="s">
        <v>49</v>
      </c>
      <c r="C6104" t="s">
        <v>3119</v>
      </c>
      <c r="D6104" t="s">
        <v>54</v>
      </c>
      <c r="E6104" s="103">
        <v>0</v>
      </c>
      <c r="F6104" s="103">
        <v>677974</v>
      </c>
      <c r="G6104" s="103">
        <v>8</v>
      </c>
      <c r="H6104" t="s">
        <v>54</v>
      </c>
      <c r="I6104" s="103"/>
    </row>
    <row r="6105" spans="1:9" x14ac:dyDescent="0.35">
      <c r="A6105" t="s">
        <v>4145</v>
      </c>
      <c r="B6105" t="s">
        <v>50</v>
      </c>
      <c r="C6105" t="s">
        <v>3119</v>
      </c>
      <c r="D6105" t="s">
        <v>54</v>
      </c>
      <c r="E6105" s="103">
        <v>0</v>
      </c>
      <c r="F6105" s="103">
        <v>677974</v>
      </c>
      <c r="G6105" s="103">
        <v>8</v>
      </c>
      <c r="H6105" t="s">
        <v>54</v>
      </c>
      <c r="I6105" s="103"/>
    </row>
    <row r="6106" spans="1:9" x14ac:dyDescent="0.35">
      <c r="A6106" t="s">
        <v>4146</v>
      </c>
      <c r="B6106" t="s">
        <v>47</v>
      </c>
      <c r="C6106" t="s">
        <v>3104</v>
      </c>
      <c r="D6106" t="s">
        <v>54</v>
      </c>
      <c r="E6106" s="103">
        <v>38878</v>
      </c>
      <c r="F6106" s="103">
        <v>677974</v>
      </c>
      <c r="G6106" s="103">
        <v>8</v>
      </c>
      <c r="H6106" t="s">
        <v>54</v>
      </c>
      <c r="I6106" s="103"/>
    </row>
    <row r="6107" spans="1:9" x14ac:dyDescent="0.35">
      <c r="A6107" t="s">
        <v>4147</v>
      </c>
      <c r="B6107" t="s">
        <v>48</v>
      </c>
      <c r="C6107" t="s">
        <v>3104</v>
      </c>
      <c r="D6107" t="s">
        <v>54</v>
      </c>
      <c r="E6107" s="103">
        <v>7743428405.703125</v>
      </c>
      <c r="F6107" s="103">
        <v>677974</v>
      </c>
      <c r="G6107" s="103">
        <v>8</v>
      </c>
      <c r="H6107" t="s">
        <v>54</v>
      </c>
      <c r="I6107" s="103"/>
    </row>
    <row r="6108" spans="1:9" x14ac:dyDescent="0.35">
      <c r="A6108" t="s">
        <v>4148</v>
      </c>
      <c r="B6108" t="s">
        <v>49</v>
      </c>
      <c r="C6108" t="s">
        <v>3104</v>
      </c>
      <c r="D6108" t="s">
        <v>54</v>
      </c>
      <c r="E6108" s="103">
        <v>5.7344381937950425E-2</v>
      </c>
      <c r="F6108" s="103">
        <v>677974</v>
      </c>
      <c r="G6108" s="103">
        <v>8</v>
      </c>
      <c r="H6108" t="s">
        <v>54</v>
      </c>
      <c r="I6108" s="103"/>
    </row>
    <row r="6109" spans="1:9" x14ac:dyDescent="0.35">
      <c r="A6109" t="s">
        <v>4149</v>
      </c>
      <c r="B6109" t="s">
        <v>50</v>
      </c>
      <c r="C6109" t="s">
        <v>3104</v>
      </c>
      <c r="D6109" t="s">
        <v>54</v>
      </c>
      <c r="E6109" s="103">
        <v>11421.423838824387</v>
      </c>
      <c r="F6109" s="103">
        <v>677974</v>
      </c>
      <c r="G6109" s="103">
        <v>8</v>
      </c>
      <c r="H6109" t="s">
        <v>54</v>
      </c>
      <c r="I6109" s="103"/>
    </row>
    <row r="6110" spans="1:9" x14ac:dyDescent="0.35">
      <c r="A6110" t="s">
        <v>4150</v>
      </c>
      <c r="B6110" t="s">
        <v>51</v>
      </c>
      <c r="C6110" t="s">
        <v>3104</v>
      </c>
      <c r="D6110" t="s">
        <v>40</v>
      </c>
      <c r="E6110" s="103">
        <v>0.12979281549300012</v>
      </c>
      <c r="F6110" s="103">
        <v>677974</v>
      </c>
      <c r="G6110" s="103">
        <v>8</v>
      </c>
      <c r="H6110" t="s">
        <v>1078</v>
      </c>
      <c r="I6110" s="103"/>
    </row>
    <row r="6111" spans="1:9" x14ac:dyDescent="0.35">
      <c r="A6111" t="s">
        <v>7002</v>
      </c>
      <c r="B6111" t="s">
        <v>51</v>
      </c>
      <c r="C6111" t="s">
        <v>3104</v>
      </c>
      <c r="D6111" t="s">
        <v>5070</v>
      </c>
      <c r="E6111" s="103">
        <v>0.13912650893924225</v>
      </c>
      <c r="F6111" s="103">
        <v>677974</v>
      </c>
      <c r="G6111" s="103">
        <v>8</v>
      </c>
      <c r="H6111" t="s">
        <v>1078</v>
      </c>
      <c r="I6111" s="103"/>
    </row>
    <row r="6112" spans="1:9" x14ac:dyDescent="0.35">
      <c r="A6112" t="s">
        <v>7003</v>
      </c>
      <c r="B6112" t="s">
        <v>51</v>
      </c>
      <c r="C6112" t="s">
        <v>3104</v>
      </c>
      <c r="D6112" t="s">
        <v>5071</v>
      </c>
      <c r="E6112" s="103">
        <v>0.12979281549300012</v>
      </c>
      <c r="F6112" s="103">
        <v>677974</v>
      </c>
      <c r="G6112" s="103">
        <v>8</v>
      </c>
      <c r="H6112" t="s">
        <v>1078</v>
      </c>
      <c r="I6112" s="103"/>
    </row>
    <row r="6113" spans="1:9" x14ac:dyDescent="0.35">
      <c r="A6113" t="s">
        <v>7004</v>
      </c>
      <c r="B6113" t="s">
        <v>51</v>
      </c>
      <c r="C6113" t="s">
        <v>3104</v>
      </c>
      <c r="D6113" t="s">
        <v>5072</v>
      </c>
      <c r="E6113" s="103">
        <v>0.13632086085500936</v>
      </c>
      <c r="F6113" s="103">
        <v>677974</v>
      </c>
      <c r="G6113" s="103">
        <v>8</v>
      </c>
      <c r="H6113" t="s">
        <v>1078</v>
      </c>
      <c r="I6113" s="103"/>
    </row>
    <row r="6114" spans="1:9" x14ac:dyDescent="0.35">
      <c r="A6114" t="s">
        <v>4151</v>
      </c>
      <c r="B6114" t="s">
        <v>51</v>
      </c>
      <c r="C6114" t="s">
        <v>3104</v>
      </c>
      <c r="D6114" t="s">
        <v>42</v>
      </c>
      <c r="E6114" s="103">
        <v>0.13785925207050106</v>
      </c>
      <c r="F6114" s="103">
        <v>677974</v>
      </c>
      <c r="G6114" s="103">
        <v>8</v>
      </c>
      <c r="H6114" t="s">
        <v>1078</v>
      </c>
      <c r="I6114" s="103"/>
    </row>
    <row r="6115" spans="1:9" x14ac:dyDescent="0.35">
      <c r="A6115" t="s">
        <v>4152</v>
      </c>
      <c r="B6115" t="s">
        <v>51</v>
      </c>
      <c r="C6115" t="s">
        <v>3104</v>
      </c>
      <c r="D6115" t="s">
        <v>1767</v>
      </c>
      <c r="E6115" s="103">
        <v>0.13771584746336632</v>
      </c>
      <c r="F6115" s="103">
        <v>677974</v>
      </c>
      <c r="G6115" s="103">
        <v>8</v>
      </c>
      <c r="H6115" t="s">
        <v>1078</v>
      </c>
      <c r="I6115" s="103"/>
    </row>
    <row r="6116" spans="1:9" x14ac:dyDescent="0.35">
      <c r="A6116" t="s">
        <v>4153</v>
      </c>
      <c r="B6116" t="s">
        <v>51</v>
      </c>
      <c r="C6116" t="s">
        <v>3104</v>
      </c>
      <c r="D6116" t="s">
        <v>1768</v>
      </c>
      <c r="E6116" s="103">
        <v>8.3229975976291004E-2</v>
      </c>
      <c r="F6116" s="103">
        <v>677974</v>
      </c>
      <c r="G6116" s="103">
        <v>8</v>
      </c>
      <c r="H6116" t="s">
        <v>1078</v>
      </c>
      <c r="I6116" s="103"/>
    </row>
    <row r="6117" spans="1:9" x14ac:dyDescent="0.35">
      <c r="A6117" t="s">
        <v>4154</v>
      </c>
      <c r="B6117" t="s">
        <v>51</v>
      </c>
      <c r="C6117" t="s">
        <v>3104</v>
      </c>
      <c r="D6117" t="s">
        <v>340</v>
      </c>
      <c r="E6117" s="103">
        <v>0.13439546843935049</v>
      </c>
      <c r="F6117" s="103">
        <v>677974</v>
      </c>
      <c r="G6117" s="103">
        <v>8</v>
      </c>
      <c r="H6117" t="s">
        <v>1078</v>
      </c>
      <c r="I6117" s="103"/>
    </row>
    <row r="6118" spans="1:9" x14ac:dyDescent="0.35">
      <c r="A6118" t="s">
        <v>4155</v>
      </c>
      <c r="B6118" t="s">
        <v>51</v>
      </c>
      <c r="C6118" t="s">
        <v>3104</v>
      </c>
      <c r="D6118" t="s">
        <v>777</v>
      </c>
      <c r="E6118" s="103">
        <v>0.34230092892969444</v>
      </c>
      <c r="F6118" s="103">
        <v>677974</v>
      </c>
      <c r="G6118" s="103">
        <v>8</v>
      </c>
      <c r="H6118" t="s">
        <v>1078</v>
      </c>
      <c r="I6118" s="103"/>
    </row>
    <row r="6119" spans="1:9" x14ac:dyDescent="0.35">
      <c r="A6119" t="s">
        <v>4156</v>
      </c>
      <c r="B6119" t="s">
        <v>51</v>
      </c>
      <c r="C6119" t="s">
        <v>3104</v>
      </c>
      <c r="D6119" t="s">
        <v>776</v>
      </c>
      <c r="E6119" s="103">
        <v>0.86359684917211577</v>
      </c>
      <c r="F6119" s="103">
        <v>677974</v>
      </c>
      <c r="G6119" s="103">
        <v>8</v>
      </c>
      <c r="H6119" t="s">
        <v>1078</v>
      </c>
      <c r="I6119" s="103"/>
    </row>
    <row r="6120" spans="1:9" x14ac:dyDescent="0.35">
      <c r="A6120" t="s">
        <v>4157</v>
      </c>
      <c r="B6120" t="s">
        <v>47</v>
      </c>
      <c r="C6120" t="s">
        <v>3106</v>
      </c>
      <c r="D6120" t="s">
        <v>54</v>
      </c>
      <c r="E6120" s="103">
        <v>257882</v>
      </c>
      <c r="F6120" s="103">
        <v>677974</v>
      </c>
      <c r="G6120" s="103">
        <v>8</v>
      </c>
      <c r="H6120" t="s">
        <v>54</v>
      </c>
      <c r="I6120" s="103"/>
    </row>
    <row r="6121" spans="1:9" x14ac:dyDescent="0.35">
      <c r="A6121" t="s">
        <v>4158</v>
      </c>
      <c r="B6121" t="s">
        <v>48</v>
      </c>
      <c r="C6121" t="s">
        <v>3106</v>
      </c>
      <c r="D6121" t="s">
        <v>54</v>
      </c>
      <c r="E6121" s="103">
        <v>56519811516.25</v>
      </c>
      <c r="F6121" s="103">
        <v>677974</v>
      </c>
      <c r="G6121" s="103">
        <v>8</v>
      </c>
      <c r="H6121" t="s">
        <v>54</v>
      </c>
      <c r="I6121" s="103"/>
    </row>
    <row r="6122" spans="1:9" x14ac:dyDescent="0.35">
      <c r="A6122" t="s">
        <v>4159</v>
      </c>
      <c r="B6122" t="s">
        <v>49</v>
      </c>
      <c r="C6122" t="s">
        <v>3106</v>
      </c>
      <c r="D6122" t="s">
        <v>54</v>
      </c>
      <c r="E6122" s="103">
        <v>0.38037151867180746</v>
      </c>
      <c r="F6122" s="103">
        <v>677974</v>
      </c>
      <c r="G6122" s="103">
        <v>8</v>
      </c>
      <c r="H6122" t="s">
        <v>54</v>
      </c>
      <c r="I6122" s="103"/>
    </row>
    <row r="6123" spans="1:9" x14ac:dyDescent="0.35">
      <c r="A6123" t="s">
        <v>4160</v>
      </c>
      <c r="B6123" t="s">
        <v>50</v>
      </c>
      <c r="C6123" t="s">
        <v>3106</v>
      </c>
      <c r="D6123" t="s">
        <v>54</v>
      </c>
      <c r="E6123" s="103">
        <v>83365.750775472217</v>
      </c>
      <c r="F6123" s="103">
        <v>677974</v>
      </c>
      <c r="G6123" s="103">
        <v>8</v>
      </c>
      <c r="H6123" t="s">
        <v>54</v>
      </c>
      <c r="I6123" s="103"/>
    </row>
    <row r="6124" spans="1:9" x14ac:dyDescent="0.35">
      <c r="A6124" t="s">
        <v>4161</v>
      </c>
      <c r="B6124" t="s">
        <v>51</v>
      </c>
      <c r="C6124" t="s">
        <v>3106</v>
      </c>
      <c r="D6124" t="s">
        <v>40</v>
      </c>
      <c r="E6124" s="103">
        <v>0.1405491852500784</v>
      </c>
      <c r="F6124" s="103">
        <v>677974</v>
      </c>
      <c r="G6124" s="103">
        <v>8</v>
      </c>
      <c r="H6124" t="s">
        <v>1078</v>
      </c>
      <c r="I6124" s="103"/>
    </row>
    <row r="6125" spans="1:9" x14ac:dyDescent="0.35">
      <c r="A6125" t="s">
        <v>7005</v>
      </c>
      <c r="B6125" t="s">
        <v>51</v>
      </c>
      <c r="C6125" t="s">
        <v>3106</v>
      </c>
      <c r="D6125" t="s">
        <v>5070</v>
      </c>
      <c r="E6125" s="103">
        <v>0.14916845521117081</v>
      </c>
      <c r="F6125" s="103">
        <v>677974</v>
      </c>
      <c r="G6125" s="103">
        <v>8</v>
      </c>
      <c r="H6125" t="s">
        <v>1078</v>
      </c>
      <c r="I6125" s="103"/>
    </row>
    <row r="6126" spans="1:9" x14ac:dyDescent="0.35">
      <c r="A6126" t="s">
        <v>7006</v>
      </c>
      <c r="B6126" t="s">
        <v>51</v>
      </c>
      <c r="C6126" t="s">
        <v>3106</v>
      </c>
      <c r="D6126" t="s">
        <v>5071</v>
      </c>
      <c r="E6126" s="103">
        <v>0.1405491852500784</v>
      </c>
      <c r="F6126" s="103">
        <v>677974</v>
      </c>
      <c r="G6126" s="103">
        <v>8</v>
      </c>
      <c r="H6126" t="s">
        <v>1078</v>
      </c>
      <c r="I6126" s="103"/>
    </row>
    <row r="6127" spans="1:9" x14ac:dyDescent="0.35">
      <c r="A6127" t="s">
        <v>7007</v>
      </c>
      <c r="B6127" t="s">
        <v>51</v>
      </c>
      <c r="C6127" t="s">
        <v>3106</v>
      </c>
      <c r="D6127" t="s">
        <v>5072</v>
      </c>
      <c r="E6127" s="103">
        <v>0.14776583425869022</v>
      </c>
      <c r="F6127" s="103">
        <v>677974</v>
      </c>
      <c r="G6127" s="103">
        <v>8</v>
      </c>
      <c r="H6127" t="s">
        <v>1078</v>
      </c>
      <c r="I6127" s="103"/>
    </row>
    <row r="6128" spans="1:9" x14ac:dyDescent="0.35">
      <c r="A6128" t="s">
        <v>4162</v>
      </c>
      <c r="B6128" t="s">
        <v>51</v>
      </c>
      <c r="C6128" t="s">
        <v>3106</v>
      </c>
      <c r="D6128" t="s">
        <v>42</v>
      </c>
      <c r="E6128" s="103">
        <v>0.14794187332467582</v>
      </c>
      <c r="F6128" s="103">
        <v>677974</v>
      </c>
      <c r="G6128" s="103">
        <v>8</v>
      </c>
      <c r="H6128" t="s">
        <v>1078</v>
      </c>
      <c r="I6128" s="103"/>
    </row>
    <row r="6129" spans="1:9" x14ac:dyDescent="0.35">
      <c r="A6129" t="s">
        <v>4163</v>
      </c>
      <c r="B6129" t="s">
        <v>51</v>
      </c>
      <c r="C6129" t="s">
        <v>3106</v>
      </c>
      <c r="D6129" t="s">
        <v>1767</v>
      </c>
      <c r="E6129" s="103">
        <v>0.14749460697632827</v>
      </c>
      <c r="F6129" s="103">
        <v>677974</v>
      </c>
      <c r="G6129" s="103">
        <v>8</v>
      </c>
      <c r="H6129" t="s">
        <v>1078</v>
      </c>
      <c r="I6129" s="103"/>
    </row>
    <row r="6130" spans="1:9" x14ac:dyDescent="0.35">
      <c r="A6130" t="s">
        <v>4164</v>
      </c>
      <c r="B6130" t="s">
        <v>51</v>
      </c>
      <c r="C6130" t="s">
        <v>3106</v>
      </c>
      <c r="D6130" t="s">
        <v>1768</v>
      </c>
      <c r="E6130" s="103">
        <v>9.3819577823871403E-2</v>
      </c>
      <c r="F6130" s="103">
        <v>677974</v>
      </c>
      <c r="G6130" s="103">
        <v>8</v>
      </c>
      <c r="H6130" t="s">
        <v>1078</v>
      </c>
      <c r="I6130" s="103"/>
    </row>
    <row r="6131" spans="1:9" x14ac:dyDescent="0.35">
      <c r="A6131" t="s">
        <v>4165</v>
      </c>
      <c r="B6131" t="s">
        <v>51</v>
      </c>
      <c r="C6131" t="s">
        <v>3106</v>
      </c>
      <c r="D6131" t="s">
        <v>340</v>
      </c>
      <c r="E6131" s="103">
        <v>0.14595251776606932</v>
      </c>
      <c r="F6131" s="103">
        <v>677974</v>
      </c>
      <c r="G6131" s="103">
        <v>8</v>
      </c>
      <c r="H6131" t="s">
        <v>1078</v>
      </c>
      <c r="I6131" s="103"/>
    </row>
    <row r="6132" spans="1:9" x14ac:dyDescent="0.35">
      <c r="A6132" t="s">
        <v>4166</v>
      </c>
      <c r="B6132" t="s">
        <v>51</v>
      </c>
      <c r="C6132" t="s">
        <v>3106</v>
      </c>
      <c r="D6132" t="s">
        <v>777</v>
      </c>
      <c r="E6132" s="103">
        <v>0.37696350416205376</v>
      </c>
      <c r="F6132" s="103">
        <v>677974</v>
      </c>
      <c r="G6132" s="103">
        <v>8</v>
      </c>
      <c r="H6132" t="s">
        <v>1078</v>
      </c>
      <c r="I6132" s="103"/>
    </row>
    <row r="6133" spans="1:9" x14ac:dyDescent="0.35">
      <c r="A6133" t="s">
        <v>4167</v>
      </c>
      <c r="B6133" t="s">
        <v>51</v>
      </c>
      <c r="C6133" t="s">
        <v>3106</v>
      </c>
      <c r="D6133" t="s">
        <v>776</v>
      </c>
      <c r="E6133" s="103">
        <v>0.95048467411657145</v>
      </c>
      <c r="F6133" s="103">
        <v>677974</v>
      </c>
      <c r="G6133" s="103">
        <v>8</v>
      </c>
      <c r="H6133" t="s">
        <v>1078</v>
      </c>
      <c r="I6133" s="103"/>
    </row>
    <row r="6134" spans="1:9" x14ac:dyDescent="0.35">
      <c r="A6134" t="s">
        <v>4168</v>
      </c>
      <c r="B6134" t="s">
        <v>47</v>
      </c>
      <c r="C6134" t="s">
        <v>3108</v>
      </c>
      <c r="D6134" t="s">
        <v>54</v>
      </c>
      <c r="E6134" s="103">
        <v>130254</v>
      </c>
      <c r="F6134" s="103">
        <v>677974</v>
      </c>
      <c r="G6134" s="103">
        <v>8</v>
      </c>
      <c r="H6134" t="s">
        <v>54</v>
      </c>
      <c r="I6134" s="103"/>
    </row>
    <row r="6135" spans="1:9" x14ac:dyDescent="0.35">
      <c r="A6135" t="s">
        <v>4169</v>
      </c>
      <c r="B6135" t="s">
        <v>48</v>
      </c>
      <c r="C6135" t="s">
        <v>3108</v>
      </c>
      <c r="D6135" t="s">
        <v>54</v>
      </c>
      <c r="E6135" s="103">
        <v>55923111268.59375</v>
      </c>
      <c r="F6135" s="103">
        <v>677974</v>
      </c>
      <c r="G6135" s="103">
        <v>8</v>
      </c>
      <c r="H6135" t="s">
        <v>54</v>
      </c>
      <c r="I6135" s="103"/>
    </row>
    <row r="6136" spans="1:9" x14ac:dyDescent="0.35">
      <c r="A6136" t="s">
        <v>4170</v>
      </c>
      <c r="B6136" t="s">
        <v>49</v>
      </c>
      <c r="C6136" t="s">
        <v>3108</v>
      </c>
      <c r="D6136" t="s">
        <v>54</v>
      </c>
      <c r="E6136" s="103">
        <v>0.19212241177390282</v>
      </c>
      <c r="F6136" s="103">
        <v>677974</v>
      </c>
      <c r="G6136" s="103">
        <v>8</v>
      </c>
      <c r="H6136" t="s">
        <v>54</v>
      </c>
      <c r="I6136" s="103"/>
    </row>
    <row r="6137" spans="1:9" x14ac:dyDescent="0.35">
      <c r="A6137" t="s">
        <v>4171</v>
      </c>
      <c r="B6137" t="s">
        <v>50</v>
      </c>
      <c r="C6137" t="s">
        <v>3108</v>
      </c>
      <c r="D6137" t="s">
        <v>54</v>
      </c>
      <c r="E6137" s="103">
        <v>82485.628163607675</v>
      </c>
      <c r="F6137" s="103">
        <v>677974</v>
      </c>
      <c r="G6137" s="103">
        <v>8</v>
      </c>
      <c r="H6137" t="s">
        <v>54</v>
      </c>
      <c r="I6137" s="103"/>
    </row>
    <row r="6138" spans="1:9" x14ac:dyDescent="0.35">
      <c r="A6138" t="s">
        <v>4172</v>
      </c>
      <c r="B6138" t="s">
        <v>51</v>
      </c>
      <c r="C6138" t="s">
        <v>3108</v>
      </c>
      <c r="D6138" t="s">
        <v>40</v>
      </c>
      <c r="E6138" s="103">
        <v>0.27877943936793409</v>
      </c>
      <c r="F6138" s="103">
        <v>677974</v>
      </c>
      <c r="G6138" s="103">
        <v>8</v>
      </c>
      <c r="H6138" t="s">
        <v>1078</v>
      </c>
      <c r="I6138" s="103"/>
    </row>
    <row r="6139" spans="1:9" x14ac:dyDescent="0.35">
      <c r="A6139" t="s">
        <v>7008</v>
      </c>
      <c r="B6139" t="s">
        <v>51</v>
      </c>
      <c r="C6139" t="s">
        <v>3108</v>
      </c>
      <c r="D6139" t="s">
        <v>5070</v>
      </c>
      <c r="E6139" s="103">
        <v>0.28875704827827137</v>
      </c>
      <c r="F6139" s="103">
        <v>677974</v>
      </c>
      <c r="G6139" s="103">
        <v>8</v>
      </c>
      <c r="H6139" t="s">
        <v>1078</v>
      </c>
      <c r="I6139" s="103"/>
    </row>
    <row r="6140" spans="1:9" x14ac:dyDescent="0.35">
      <c r="A6140" t="s">
        <v>7009</v>
      </c>
      <c r="B6140" t="s">
        <v>51</v>
      </c>
      <c r="C6140" t="s">
        <v>3108</v>
      </c>
      <c r="D6140" t="s">
        <v>5071</v>
      </c>
      <c r="E6140" s="103">
        <v>0.27877943936793409</v>
      </c>
      <c r="F6140" s="103">
        <v>677974</v>
      </c>
      <c r="G6140" s="103">
        <v>8</v>
      </c>
      <c r="H6140" t="s">
        <v>1078</v>
      </c>
      <c r="I6140" s="103"/>
    </row>
    <row r="6141" spans="1:9" x14ac:dyDescent="0.35">
      <c r="A6141" t="s">
        <v>7010</v>
      </c>
      <c r="B6141" t="s">
        <v>51</v>
      </c>
      <c r="C6141" t="s">
        <v>3108</v>
      </c>
      <c r="D6141" t="s">
        <v>5072</v>
      </c>
      <c r="E6141" s="103">
        <v>0.28844161146395042</v>
      </c>
      <c r="F6141" s="103">
        <v>677974</v>
      </c>
      <c r="G6141" s="103">
        <v>8</v>
      </c>
      <c r="H6141" t="s">
        <v>1078</v>
      </c>
      <c r="I6141" s="103"/>
    </row>
    <row r="6142" spans="1:9" x14ac:dyDescent="0.35">
      <c r="A6142" t="s">
        <v>4173</v>
      </c>
      <c r="B6142" t="s">
        <v>51</v>
      </c>
      <c r="C6142" t="s">
        <v>3108</v>
      </c>
      <c r="D6142" t="s">
        <v>42</v>
      </c>
      <c r="E6142" s="103">
        <v>0.28693752043682424</v>
      </c>
      <c r="F6142" s="103">
        <v>677974</v>
      </c>
      <c r="G6142" s="103">
        <v>8</v>
      </c>
      <c r="H6142" t="s">
        <v>1078</v>
      </c>
      <c r="I6142" s="103"/>
    </row>
    <row r="6143" spans="1:9" x14ac:dyDescent="0.35">
      <c r="A6143" t="s">
        <v>4174</v>
      </c>
      <c r="B6143" t="s">
        <v>51</v>
      </c>
      <c r="C6143" t="s">
        <v>3108</v>
      </c>
      <c r="D6143" t="s">
        <v>1767</v>
      </c>
      <c r="E6143" s="103">
        <v>0.28541791065703359</v>
      </c>
      <c r="F6143" s="103">
        <v>677974</v>
      </c>
      <c r="G6143" s="103">
        <v>8</v>
      </c>
      <c r="H6143" t="s">
        <v>1078</v>
      </c>
      <c r="I6143" s="103"/>
    </row>
    <row r="6144" spans="1:9" x14ac:dyDescent="0.35">
      <c r="A6144" t="s">
        <v>4175</v>
      </c>
      <c r="B6144" t="s">
        <v>51</v>
      </c>
      <c r="C6144" t="s">
        <v>3108</v>
      </c>
      <c r="D6144" t="s">
        <v>1768</v>
      </c>
      <c r="E6144" s="103">
        <v>0.15544161275457946</v>
      </c>
      <c r="F6144" s="103">
        <v>677974</v>
      </c>
      <c r="G6144" s="103">
        <v>8</v>
      </c>
      <c r="H6144" t="s">
        <v>1078</v>
      </c>
      <c r="I6144" s="103"/>
    </row>
    <row r="6145" spans="1:9" x14ac:dyDescent="0.35">
      <c r="A6145" t="s">
        <v>4176</v>
      </c>
      <c r="B6145" t="s">
        <v>51</v>
      </c>
      <c r="C6145" t="s">
        <v>3108</v>
      </c>
      <c r="D6145" t="s">
        <v>340</v>
      </c>
      <c r="E6145" s="103">
        <v>0.28376330958089863</v>
      </c>
      <c r="F6145" s="103">
        <v>677974</v>
      </c>
      <c r="G6145" s="103">
        <v>8</v>
      </c>
      <c r="H6145" t="s">
        <v>1078</v>
      </c>
      <c r="I6145" s="103"/>
    </row>
    <row r="6146" spans="1:9" x14ac:dyDescent="0.35">
      <c r="A6146" t="s">
        <v>4177</v>
      </c>
      <c r="B6146" t="s">
        <v>51</v>
      </c>
      <c r="C6146" t="s">
        <v>3108</v>
      </c>
      <c r="D6146" t="s">
        <v>777</v>
      </c>
      <c r="E6146" s="103">
        <v>0.70671071304480637</v>
      </c>
      <c r="F6146" s="103">
        <v>677974</v>
      </c>
      <c r="G6146" s="103">
        <v>8</v>
      </c>
      <c r="H6146" t="s">
        <v>1078</v>
      </c>
      <c r="I6146" s="103"/>
    </row>
    <row r="6147" spans="1:9" x14ac:dyDescent="0.35">
      <c r="A6147" t="s">
        <v>4178</v>
      </c>
      <c r="B6147" t="s">
        <v>51</v>
      </c>
      <c r="C6147" t="s">
        <v>3108</v>
      </c>
      <c r="D6147" t="s">
        <v>776</v>
      </c>
      <c r="E6147" s="103">
        <v>1.8422723918858022</v>
      </c>
      <c r="F6147" s="103">
        <v>677974</v>
      </c>
      <c r="G6147" s="103">
        <v>8</v>
      </c>
      <c r="H6147" t="s">
        <v>1078</v>
      </c>
      <c r="I6147" s="103"/>
    </row>
    <row r="6148" spans="1:9" x14ac:dyDescent="0.35">
      <c r="A6148" t="s">
        <v>8621</v>
      </c>
      <c r="B6148" t="s">
        <v>51</v>
      </c>
      <c r="C6148" t="s">
        <v>35</v>
      </c>
      <c r="D6148" t="s">
        <v>40</v>
      </c>
      <c r="E6148" s="103">
        <v>0.1896778357603699</v>
      </c>
      <c r="F6148" s="103">
        <v>677974</v>
      </c>
      <c r="G6148" s="103">
        <v>8</v>
      </c>
      <c r="H6148" t="s">
        <v>1078</v>
      </c>
      <c r="I6148" s="103"/>
    </row>
    <row r="6149" spans="1:9" x14ac:dyDescent="0.35">
      <c r="A6149" t="s">
        <v>8622</v>
      </c>
      <c r="B6149" t="s">
        <v>51</v>
      </c>
      <c r="C6149" t="s">
        <v>35</v>
      </c>
      <c r="D6149" t="s">
        <v>5070</v>
      </c>
      <c r="E6149" s="103">
        <v>0.23407706728391794</v>
      </c>
      <c r="F6149" s="103">
        <v>677974</v>
      </c>
      <c r="G6149" s="103">
        <v>8</v>
      </c>
      <c r="H6149" t="s">
        <v>1078</v>
      </c>
      <c r="I6149" s="103"/>
    </row>
    <row r="6150" spans="1:9" x14ac:dyDescent="0.35">
      <c r="A6150" t="s">
        <v>8623</v>
      </c>
      <c r="B6150" t="s">
        <v>51</v>
      </c>
      <c r="C6150" t="s">
        <v>35</v>
      </c>
      <c r="D6150" t="s">
        <v>5071</v>
      </c>
      <c r="E6150" s="103">
        <v>0.23407706728391794</v>
      </c>
      <c r="F6150" s="103">
        <v>677974</v>
      </c>
      <c r="G6150" s="103">
        <v>8</v>
      </c>
      <c r="H6150" t="s">
        <v>1078</v>
      </c>
      <c r="I6150" s="103"/>
    </row>
    <row r="6151" spans="1:9" x14ac:dyDescent="0.35">
      <c r="A6151" t="s">
        <v>8624</v>
      </c>
      <c r="B6151" t="s">
        <v>51</v>
      </c>
      <c r="C6151" t="s">
        <v>35</v>
      </c>
      <c r="D6151" t="s">
        <v>5072</v>
      </c>
      <c r="E6151" s="103">
        <v>0.23407706728391794</v>
      </c>
      <c r="F6151" s="103">
        <v>677974</v>
      </c>
      <c r="G6151" s="103">
        <v>8</v>
      </c>
      <c r="H6151" t="s">
        <v>1078</v>
      </c>
      <c r="I6151" s="103"/>
    </row>
    <row r="6152" spans="1:9" x14ac:dyDescent="0.35">
      <c r="A6152" t="s">
        <v>8625</v>
      </c>
      <c r="B6152" t="s">
        <v>51</v>
      </c>
      <c r="C6152" t="s">
        <v>35</v>
      </c>
      <c r="D6152" t="s">
        <v>42</v>
      </c>
      <c r="E6152" s="103">
        <v>0.23407706728391794</v>
      </c>
      <c r="F6152" s="103">
        <v>677974</v>
      </c>
      <c r="G6152" s="103">
        <v>8</v>
      </c>
      <c r="H6152" t="s">
        <v>1078</v>
      </c>
      <c r="I6152" s="103"/>
    </row>
    <row r="6153" spans="1:9" x14ac:dyDescent="0.35">
      <c r="A6153" t="s">
        <v>8626</v>
      </c>
      <c r="B6153" t="s">
        <v>51</v>
      </c>
      <c r="C6153" t="s">
        <v>35</v>
      </c>
      <c r="D6153" t="s">
        <v>1767</v>
      </c>
      <c r="E6153" s="103">
        <v>0.23407706728391794</v>
      </c>
      <c r="F6153" s="103">
        <v>677974</v>
      </c>
      <c r="G6153" s="103">
        <v>8</v>
      </c>
      <c r="H6153" t="s">
        <v>1078</v>
      </c>
      <c r="I6153" s="103"/>
    </row>
    <row r="6154" spans="1:9" x14ac:dyDescent="0.35">
      <c r="A6154" t="s">
        <v>8627</v>
      </c>
      <c r="B6154" t="s">
        <v>51</v>
      </c>
      <c r="C6154" t="s">
        <v>35</v>
      </c>
      <c r="D6154" t="s">
        <v>1768</v>
      </c>
      <c r="E6154" s="103">
        <v>0.22227036250600388</v>
      </c>
      <c r="F6154" s="103">
        <v>677974</v>
      </c>
      <c r="G6154" s="103">
        <v>8</v>
      </c>
      <c r="H6154" t="s">
        <v>1078</v>
      </c>
      <c r="I6154" s="103"/>
    </row>
    <row r="6155" spans="1:9" x14ac:dyDescent="0.35">
      <c r="A6155" t="s">
        <v>8628</v>
      </c>
      <c r="B6155" t="s">
        <v>51</v>
      </c>
      <c r="C6155" t="s">
        <v>35</v>
      </c>
      <c r="D6155" t="s">
        <v>340</v>
      </c>
      <c r="E6155" s="103">
        <v>2.1010468995510217E-2</v>
      </c>
      <c r="F6155" s="103">
        <v>677974</v>
      </c>
      <c r="G6155" s="103">
        <v>8</v>
      </c>
      <c r="H6155" t="s">
        <v>1078</v>
      </c>
      <c r="I6155" s="103"/>
    </row>
    <row r="6156" spans="1:9" x14ac:dyDescent="0.35">
      <c r="A6156" t="s">
        <v>8629</v>
      </c>
      <c r="B6156" t="s">
        <v>51</v>
      </c>
      <c r="C6156" t="s">
        <v>35</v>
      </c>
      <c r="D6156" t="s">
        <v>777</v>
      </c>
      <c r="E6156" s="103">
        <v>0.45123822094233429</v>
      </c>
      <c r="F6156" s="103">
        <v>677974</v>
      </c>
      <c r="G6156" s="103">
        <v>8</v>
      </c>
      <c r="H6156" t="s">
        <v>1078</v>
      </c>
      <c r="I6156" s="103"/>
    </row>
    <row r="6157" spans="1:9" x14ac:dyDescent="0.35">
      <c r="A6157" t="s">
        <v>8630</v>
      </c>
      <c r="B6157" t="s">
        <v>51</v>
      </c>
      <c r="C6157" t="s">
        <v>35</v>
      </c>
      <c r="D6157" t="s">
        <v>776</v>
      </c>
      <c r="E6157" s="103">
        <v>1.2102575137156553</v>
      </c>
      <c r="F6157" s="103">
        <v>677974</v>
      </c>
      <c r="G6157" s="103">
        <v>8</v>
      </c>
      <c r="H6157" t="s">
        <v>1078</v>
      </c>
      <c r="I6157" s="103"/>
    </row>
    <row r="6158" spans="1:9" x14ac:dyDescent="0.35">
      <c r="A6158" t="s">
        <v>262</v>
      </c>
      <c r="B6158" t="s">
        <v>47</v>
      </c>
      <c r="C6158" t="s">
        <v>58</v>
      </c>
      <c r="D6158" t="s">
        <v>54</v>
      </c>
      <c r="E6158" s="103">
        <v>62</v>
      </c>
      <c r="F6158" s="103">
        <v>677974</v>
      </c>
      <c r="G6158" s="103">
        <v>8</v>
      </c>
      <c r="H6158" t="s">
        <v>54</v>
      </c>
      <c r="I6158" s="103"/>
    </row>
    <row r="6159" spans="1:9" x14ac:dyDescent="0.35">
      <c r="A6159" t="s">
        <v>263</v>
      </c>
      <c r="B6159" t="s">
        <v>48</v>
      </c>
      <c r="C6159" t="s">
        <v>58</v>
      </c>
      <c r="D6159" t="s">
        <v>54</v>
      </c>
      <c r="E6159" s="103">
        <v>526082772</v>
      </c>
      <c r="F6159" s="103">
        <v>677974</v>
      </c>
      <c r="G6159" s="103">
        <v>8</v>
      </c>
      <c r="H6159" t="s">
        <v>54</v>
      </c>
      <c r="I6159" s="103"/>
    </row>
    <row r="6160" spans="1:9" x14ac:dyDescent="0.35">
      <c r="A6160" t="s">
        <v>264</v>
      </c>
      <c r="B6160" t="s">
        <v>49</v>
      </c>
      <c r="C6160" t="s">
        <v>58</v>
      </c>
      <c r="D6160" t="s">
        <v>54</v>
      </c>
      <c r="E6160" s="103">
        <v>9.1448934619911678E-5</v>
      </c>
      <c r="F6160" s="103">
        <v>677974</v>
      </c>
      <c r="G6160" s="103">
        <v>8</v>
      </c>
      <c r="H6160" t="s">
        <v>54</v>
      </c>
      <c r="I6160" s="103"/>
    </row>
    <row r="6161" spans="1:9" x14ac:dyDescent="0.35">
      <c r="A6161" t="s">
        <v>265</v>
      </c>
      <c r="B6161" t="s">
        <v>50</v>
      </c>
      <c r="C6161" t="s">
        <v>58</v>
      </c>
      <c r="D6161" t="s">
        <v>54</v>
      </c>
      <c r="E6161" s="103">
        <v>775.96304873048234</v>
      </c>
      <c r="F6161" s="103">
        <v>677974</v>
      </c>
      <c r="G6161" s="103">
        <v>8</v>
      </c>
      <c r="H6161" t="s">
        <v>54</v>
      </c>
      <c r="I6161" s="103"/>
    </row>
    <row r="6162" spans="1:9" x14ac:dyDescent="0.35">
      <c r="A6162" t="s">
        <v>4179</v>
      </c>
      <c r="B6162" t="s">
        <v>47</v>
      </c>
      <c r="C6162" t="s">
        <v>3110</v>
      </c>
      <c r="D6162" t="s">
        <v>54</v>
      </c>
      <c r="E6162" s="103">
        <v>51851</v>
      </c>
      <c r="F6162" s="103">
        <v>677974</v>
      </c>
      <c r="G6162" s="103">
        <v>8</v>
      </c>
      <c r="H6162" t="s">
        <v>54</v>
      </c>
      <c r="I6162" s="103"/>
    </row>
    <row r="6163" spans="1:9" x14ac:dyDescent="0.35">
      <c r="A6163" t="s">
        <v>4180</v>
      </c>
      <c r="B6163" t="s">
        <v>48</v>
      </c>
      <c r="C6163" t="s">
        <v>3110</v>
      </c>
      <c r="D6163" t="s">
        <v>54</v>
      </c>
      <c r="E6163" s="103">
        <v>80227515453.1875</v>
      </c>
      <c r="F6163" s="103">
        <v>677974</v>
      </c>
      <c r="G6163" s="103">
        <v>8</v>
      </c>
      <c r="H6163" t="s">
        <v>54</v>
      </c>
      <c r="I6163" s="103"/>
    </row>
    <row r="6164" spans="1:9" x14ac:dyDescent="0.35">
      <c r="A6164" t="s">
        <v>4181</v>
      </c>
      <c r="B6164" t="s">
        <v>49</v>
      </c>
      <c r="C6164" t="s">
        <v>3110</v>
      </c>
      <c r="D6164" t="s">
        <v>54</v>
      </c>
      <c r="E6164" s="103">
        <v>7.647933401575871E-2</v>
      </c>
      <c r="F6164" s="103">
        <v>677974</v>
      </c>
      <c r="G6164" s="103">
        <v>8</v>
      </c>
      <c r="H6164" t="s">
        <v>54</v>
      </c>
      <c r="I6164" s="103"/>
    </row>
    <row r="6165" spans="1:9" x14ac:dyDescent="0.35">
      <c r="A6165" t="s">
        <v>4182</v>
      </c>
      <c r="B6165" t="s">
        <v>50</v>
      </c>
      <c r="C6165" t="s">
        <v>3110</v>
      </c>
      <c r="D6165" t="s">
        <v>54</v>
      </c>
      <c r="E6165" s="103">
        <v>118334.2066999435</v>
      </c>
      <c r="F6165" s="103">
        <v>677974</v>
      </c>
      <c r="G6165" s="103">
        <v>8</v>
      </c>
      <c r="H6165" t="s">
        <v>54</v>
      </c>
      <c r="I6165" s="103"/>
    </row>
    <row r="6166" spans="1:9" x14ac:dyDescent="0.35">
      <c r="A6166" t="s">
        <v>4183</v>
      </c>
      <c r="B6166" t="s">
        <v>51</v>
      </c>
      <c r="C6166" t="s">
        <v>3110</v>
      </c>
      <c r="D6166" t="s">
        <v>40</v>
      </c>
      <c r="E6166" s="103">
        <v>0.96406868489377728</v>
      </c>
      <c r="F6166" s="103">
        <v>677974</v>
      </c>
      <c r="G6166" s="103">
        <v>8</v>
      </c>
      <c r="H6166" t="s">
        <v>1078</v>
      </c>
      <c r="I6166" s="103"/>
    </row>
    <row r="6167" spans="1:9" x14ac:dyDescent="0.35">
      <c r="A6167" t="s">
        <v>7011</v>
      </c>
      <c r="B6167" t="s">
        <v>51</v>
      </c>
      <c r="C6167" t="s">
        <v>3110</v>
      </c>
      <c r="D6167" t="s">
        <v>5070</v>
      </c>
      <c r="E6167" s="103">
        <v>1.0075502796457967</v>
      </c>
      <c r="F6167" s="103">
        <v>677974</v>
      </c>
      <c r="G6167" s="103">
        <v>8</v>
      </c>
      <c r="H6167" t="s">
        <v>1078</v>
      </c>
      <c r="I6167" s="103"/>
    </row>
    <row r="6168" spans="1:9" x14ac:dyDescent="0.35">
      <c r="A6168" t="s">
        <v>7012</v>
      </c>
      <c r="B6168" t="s">
        <v>51</v>
      </c>
      <c r="C6168" t="s">
        <v>3110</v>
      </c>
      <c r="D6168" t="s">
        <v>5071</v>
      </c>
      <c r="E6168" s="103">
        <v>0.96406868489377728</v>
      </c>
      <c r="F6168" s="103">
        <v>677974</v>
      </c>
      <c r="G6168" s="103">
        <v>8</v>
      </c>
      <c r="H6168" t="s">
        <v>1078</v>
      </c>
      <c r="I6168" s="103"/>
    </row>
    <row r="6169" spans="1:9" x14ac:dyDescent="0.35">
      <c r="A6169" t="s">
        <v>7013</v>
      </c>
      <c r="B6169" t="s">
        <v>51</v>
      </c>
      <c r="C6169" t="s">
        <v>3110</v>
      </c>
      <c r="D6169" t="s">
        <v>5072</v>
      </c>
      <c r="E6169" s="103">
        <v>1.0068827737857546</v>
      </c>
      <c r="F6169" s="103">
        <v>677974</v>
      </c>
      <c r="G6169" s="103">
        <v>8</v>
      </c>
      <c r="H6169" t="s">
        <v>1078</v>
      </c>
      <c r="I6169" s="103"/>
    </row>
    <row r="6170" spans="1:9" x14ac:dyDescent="0.35">
      <c r="A6170" t="s">
        <v>4184</v>
      </c>
      <c r="B6170" t="s">
        <v>51</v>
      </c>
      <c r="C6170" t="s">
        <v>3110</v>
      </c>
      <c r="D6170" t="s">
        <v>42</v>
      </c>
      <c r="E6170" s="103">
        <v>1.0047372681851705</v>
      </c>
      <c r="F6170" s="103">
        <v>677974</v>
      </c>
      <c r="G6170" s="103">
        <v>8</v>
      </c>
      <c r="H6170" t="s">
        <v>1078</v>
      </c>
      <c r="I6170" s="103"/>
    </row>
    <row r="6171" spans="1:9" x14ac:dyDescent="0.35">
      <c r="A6171" t="s">
        <v>4185</v>
      </c>
      <c r="B6171" t="s">
        <v>51</v>
      </c>
      <c r="C6171" t="s">
        <v>3110</v>
      </c>
      <c r="D6171" t="s">
        <v>1767</v>
      </c>
      <c r="E6171" s="103">
        <v>0.99855649701752858</v>
      </c>
      <c r="F6171" s="103">
        <v>677974</v>
      </c>
      <c r="G6171" s="103">
        <v>8</v>
      </c>
      <c r="H6171" t="s">
        <v>1078</v>
      </c>
      <c r="I6171" s="103"/>
    </row>
    <row r="6172" spans="1:9" x14ac:dyDescent="0.35">
      <c r="A6172" t="s">
        <v>4186</v>
      </c>
      <c r="B6172" t="s">
        <v>51</v>
      </c>
      <c r="C6172" t="s">
        <v>3110</v>
      </c>
      <c r="D6172" t="s">
        <v>1768</v>
      </c>
      <c r="E6172" s="103">
        <v>0.39522339476112572</v>
      </c>
      <c r="F6172" s="103">
        <v>677974</v>
      </c>
      <c r="G6172" s="103">
        <v>8</v>
      </c>
      <c r="H6172" t="s">
        <v>1078</v>
      </c>
      <c r="I6172" s="103"/>
    </row>
    <row r="6173" spans="1:9" x14ac:dyDescent="0.35">
      <c r="A6173" t="s">
        <v>4187</v>
      </c>
      <c r="B6173" t="s">
        <v>51</v>
      </c>
      <c r="C6173" t="s">
        <v>3110</v>
      </c>
      <c r="D6173" t="s">
        <v>340</v>
      </c>
      <c r="E6173" s="103">
        <v>0.99835734402451026</v>
      </c>
      <c r="F6173" s="103">
        <v>677974</v>
      </c>
      <c r="G6173" s="103">
        <v>8</v>
      </c>
      <c r="H6173" t="s">
        <v>1078</v>
      </c>
      <c r="I6173" s="103"/>
    </row>
    <row r="6174" spans="1:9" x14ac:dyDescent="0.35">
      <c r="A6174" t="s">
        <v>4188</v>
      </c>
      <c r="B6174" t="s">
        <v>51</v>
      </c>
      <c r="C6174" t="s">
        <v>3110</v>
      </c>
      <c r="D6174" t="s">
        <v>777</v>
      </c>
      <c r="E6174" s="103">
        <v>2.4999948089238608</v>
      </c>
      <c r="F6174" s="103">
        <v>677974</v>
      </c>
      <c r="G6174" s="103">
        <v>8</v>
      </c>
      <c r="H6174" t="s">
        <v>1078</v>
      </c>
      <c r="I6174" s="103"/>
    </row>
    <row r="6175" spans="1:9" x14ac:dyDescent="0.35">
      <c r="A6175" t="s">
        <v>4189</v>
      </c>
      <c r="B6175" t="s">
        <v>51</v>
      </c>
      <c r="C6175" t="s">
        <v>3110</v>
      </c>
      <c r="D6175" t="s">
        <v>776</v>
      </c>
      <c r="E6175" s="103">
        <v>6.6102099833655004</v>
      </c>
      <c r="F6175" s="103">
        <v>677974</v>
      </c>
      <c r="G6175" s="103">
        <v>8</v>
      </c>
      <c r="H6175" t="s">
        <v>1078</v>
      </c>
      <c r="I6175" s="103"/>
    </row>
    <row r="6176" spans="1:9" x14ac:dyDescent="0.35">
      <c r="A6176" t="s">
        <v>4190</v>
      </c>
      <c r="B6176" t="s">
        <v>47</v>
      </c>
      <c r="C6176" t="s">
        <v>3113</v>
      </c>
      <c r="D6176" t="s">
        <v>54</v>
      </c>
      <c r="E6176" s="103">
        <v>154716</v>
      </c>
      <c r="F6176" s="103">
        <v>677974</v>
      </c>
      <c r="G6176" s="103">
        <v>8</v>
      </c>
      <c r="H6176" t="s">
        <v>54</v>
      </c>
      <c r="I6176" s="103"/>
    </row>
    <row r="6177" spans="1:9" x14ac:dyDescent="0.35">
      <c r="A6177" t="s">
        <v>4191</v>
      </c>
      <c r="B6177" t="s">
        <v>48</v>
      </c>
      <c r="C6177" t="s">
        <v>3113</v>
      </c>
      <c r="D6177" t="s">
        <v>54</v>
      </c>
      <c r="E6177" s="103">
        <v>854047299.29992676</v>
      </c>
      <c r="F6177" s="103">
        <v>677974</v>
      </c>
      <c r="G6177" s="103">
        <v>8</v>
      </c>
      <c r="H6177" t="s">
        <v>54</v>
      </c>
      <c r="I6177" s="103"/>
    </row>
    <row r="6178" spans="1:9" x14ac:dyDescent="0.35">
      <c r="A6178" t="s">
        <v>4192</v>
      </c>
      <c r="B6178" t="s">
        <v>49</v>
      </c>
      <c r="C6178" t="s">
        <v>3113</v>
      </c>
      <c r="D6178" t="s">
        <v>54</v>
      </c>
      <c r="E6178" s="103">
        <v>0.22820344142990734</v>
      </c>
      <c r="F6178" s="103">
        <v>677974</v>
      </c>
      <c r="G6178" s="103">
        <v>8</v>
      </c>
      <c r="H6178" t="s">
        <v>54</v>
      </c>
      <c r="I6178" s="103"/>
    </row>
    <row r="6179" spans="1:9" x14ac:dyDescent="0.35">
      <c r="A6179" t="s">
        <v>4193</v>
      </c>
      <c r="B6179" t="s">
        <v>50</v>
      </c>
      <c r="C6179" t="s">
        <v>3113</v>
      </c>
      <c r="D6179" t="s">
        <v>54</v>
      </c>
      <c r="E6179" s="103">
        <v>1259.7050909030829</v>
      </c>
      <c r="F6179" s="103">
        <v>677974</v>
      </c>
      <c r="G6179" s="103">
        <v>8</v>
      </c>
      <c r="H6179" t="s">
        <v>54</v>
      </c>
      <c r="I6179" s="103"/>
    </row>
    <row r="6180" spans="1:9" x14ac:dyDescent="0.35">
      <c r="A6180" t="s">
        <v>4194</v>
      </c>
      <c r="B6180" t="s">
        <v>51</v>
      </c>
      <c r="C6180" t="s">
        <v>3113</v>
      </c>
      <c r="D6180" t="s">
        <v>40</v>
      </c>
      <c r="E6180" s="103">
        <v>3.5319089235370661E-3</v>
      </c>
      <c r="F6180" s="103">
        <v>677974</v>
      </c>
      <c r="G6180" s="103">
        <v>8</v>
      </c>
      <c r="H6180" t="s">
        <v>1078</v>
      </c>
      <c r="I6180" s="103"/>
    </row>
    <row r="6181" spans="1:9" x14ac:dyDescent="0.35">
      <c r="A6181" t="s">
        <v>7014</v>
      </c>
      <c r="B6181" t="s">
        <v>51</v>
      </c>
      <c r="C6181" t="s">
        <v>3113</v>
      </c>
      <c r="D6181" t="s">
        <v>5070</v>
      </c>
      <c r="E6181" s="103">
        <v>3.7985893188701922E-3</v>
      </c>
      <c r="F6181" s="103">
        <v>677974</v>
      </c>
      <c r="G6181" s="103">
        <v>8</v>
      </c>
      <c r="H6181" t="s">
        <v>1078</v>
      </c>
      <c r="I6181" s="103"/>
    </row>
    <row r="6182" spans="1:9" x14ac:dyDescent="0.35">
      <c r="A6182" t="s">
        <v>7015</v>
      </c>
      <c r="B6182" t="s">
        <v>51</v>
      </c>
      <c r="C6182" t="s">
        <v>3113</v>
      </c>
      <c r="D6182" t="s">
        <v>5071</v>
      </c>
      <c r="E6182" s="103">
        <v>3.5319089235370661E-3</v>
      </c>
      <c r="F6182" s="103">
        <v>677974</v>
      </c>
      <c r="G6182" s="103">
        <v>8</v>
      </c>
      <c r="H6182" t="s">
        <v>1078</v>
      </c>
      <c r="I6182" s="103"/>
    </row>
    <row r="6183" spans="1:9" x14ac:dyDescent="0.35">
      <c r="A6183" t="s">
        <v>7016</v>
      </c>
      <c r="B6183" t="s">
        <v>51</v>
      </c>
      <c r="C6183" t="s">
        <v>3113</v>
      </c>
      <c r="D6183" t="s">
        <v>5072</v>
      </c>
      <c r="E6183" s="103">
        <v>3.7352519402190226E-3</v>
      </c>
      <c r="F6183" s="103">
        <v>677974</v>
      </c>
      <c r="G6183" s="103">
        <v>8</v>
      </c>
      <c r="H6183" t="s">
        <v>1078</v>
      </c>
      <c r="I6183" s="103"/>
    </row>
    <row r="6184" spans="1:9" x14ac:dyDescent="0.35">
      <c r="A6184" t="s">
        <v>4195</v>
      </c>
      <c r="B6184" t="s">
        <v>51</v>
      </c>
      <c r="C6184" t="s">
        <v>3113</v>
      </c>
      <c r="D6184" t="s">
        <v>42</v>
      </c>
      <c r="E6184" s="103">
        <v>3.7532012336986046E-3</v>
      </c>
      <c r="F6184" s="103">
        <v>677974</v>
      </c>
      <c r="G6184" s="103">
        <v>8</v>
      </c>
      <c r="H6184" t="s">
        <v>1078</v>
      </c>
      <c r="I6184" s="103"/>
    </row>
    <row r="6185" spans="1:9" x14ac:dyDescent="0.35">
      <c r="A6185" t="s">
        <v>4196</v>
      </c>
      <c r="B6185" t="s">
        <v>51</v>
      </c>
      <c r="C6185" t="s">
        <v>3113</v>
      </c>
      <c r="D6185" t="s">
        <v>1767</v>
      </c>
      <c r="E6185" s="103">
        <v>3.7466212781428801E-3</v>
      </c>
      <c r="F6185" s="103">
        <v>677974</v>
      </c>
      <c r="G6185" s="103">
        <v>8</v>
      </c>
      <c r="H6185" t="s">
        <v>1078</v>
      </c>
      <c r="I6185" s="103"/>
    </row>
    <row r="6186" spans="1:9" x14ac:dyDescent="0.35">
      <c r="A6186" t="s">
        <v>4197</v>
      </c>
      <c r="B6186" t="s">
        <v>51</v>
      </c>
      <c r="C6186" t="s">
        <v>3113</v>
      </c>
      <c r="D6186" t="s">
        <v>1768</v>
      </c>
      <c r="E6186" s="103">
        <v>2.3782470345186562E-3</v>
      </c>
      <c r="F6186" s="103">
        <v>677974</v>
      </c>
      <c r="G6186" s="103">
        <v>8</v>
      </c>
      <c r="H6186" t="s">
        <v>1078</v>
      </c>
      <c r="I6186" s="103"/>
    </row>
    <row r="6187" spans="1:9" x14ac:dyDescent="0.35">
      <c r="A6187" t="s">
        <v>4198</v>
      </c>
      <c r="B6187" t="s">
        <v>51</v>
      </c>
      <c r="C6187" t="s">
        <v>3113</v>
      </c>
      <c r="D6187" t="s">
        <v>340</v>
      </c>
      <c r="E6187" s="103">
        <v>3.6905006590219305E-3</v>
      </c>
      <c r="F6187" s="103">
        <v>677974</v>
      </c>
      <c r="G6187" s="103">
        <v>8</v>
      </c>
      <c r="H6187" t="s">
        <v>1078</v>
      </c>
      <c r="I6187" s="103"/>
    </row>
    <row r="6188" spans="1:9" x14ac:dyDescent="0.35">
      <c r="A6188" t="s">
        <v>4199</v>
      </c>
      <c r="B6188" t="s">
        <v>51</v>
      </c>
      <c r="C6188" t="s">
        <v>3113</v>
      </c>
      <c r="D6188" t="s">
        <v>777</v>
      </c>
      <c r="E6188" s="103">
        <v>9.7751184682070245E-3</v>
      </c>
      <c r="F6188" s="103">
        <v>677974</v>
      </c>
      <c r="G6188" s="103">
        <v>8</v>
      </c>
      <c r="H6188" t="s">
        <v>1078</v>
      </c>
      <c r="I6188" s="103"/>
    </row>
    <row r="6189" spans="1:9" x14ac:dyDescent="0.35">
      <c r="A6189" t="s">
        <v>4200</v>
      </c>
      <c r="B6189" t="s">
        <v>51</v>
      </c>
      <c r="C6189" t="s">
        <v>3113</v>
      </c>
      <c r="D6189" t="s">
        <v>776</v>
      </c>
      <c r="E6189" s="103">
        <v>2.4113316642301357E-2</v>
      </c>
      <c r="F6189" s="103">
        <v>677974</v>
      </c>
      <c r="G6189" s="103">
        <v>8</v>
      </c>
      <c r="H6189" t="s">
        <v>1078</v>
      </c>
      <c r="I6189" s="103"/>
    </row>
    <row r="6190" spans="1:9" x14ac:dyDescent="0.35">
      <c r="A6190" t="s">
        <v>4201</v>
      </c>
      <c r="B6190" t="s">
        <v>47</v>
      </c>
      <c r="C6190" t="s">
        <v>3115</v>
      </c>
      <c r="D6190" t="s">
        <v>54</v>
      </c>
      <c r="E6190" s="103">
        <v>287516</v>
      </c>
      <c r="F6190" s="103">
        <v>677974</v>
      </c>
      <c r="G6190" s="103">
        <v>8</v>
      </c>
      <c r="H6190" t="s">
        <v>54</v>
      </c>
      <c r="I6190" s="103"/>
    </row>
    <row r="6191" spans="1:9" x14ac:dyDescent="0.35">
      <c r="A6191" t="s">
        <v>4202</v>
      </c>
      <c r="B6191" t="s">
        <v>48</v>
      </c>
      <c r="C6191" t="s">
        <v>3115</v>
      </c>
      <c r="D6191" t="s">
        <v>54</v>
      </c>
      <c r="E6191" s="103">
        <v>2036929610.1166992</v>
      </c>
      <c r="F6191" s="103">
        <v>677974</v>
      </c>
      <c r="G6191" s="103">
        <v>8</v>
      </c>
      <c r="H6191" t="s">
        <v>54</v>
      </c>
      <c r="I6191" s="103"/>
    </row>
    <row r="6192" spans="1:9" x14ac:dyDescent="0.35">
      <c r="A6192" t="s">
        <v>4203</v>
      </c>
      <c r="B6192" t="s">
        <v>49</v>
      </c>
      <c r="C6192" t="s">
        <v>3115</v>
      </c>
      <c r="D6192" t="s">
        <v>54</v>
      </c>
      <c r="E6192" s="103">
        <v>0.42408115945449237</v>
      </c>
      <c r="F6192" s="103">
        <v>677974</v>
      </c>
      <c r="G6192" s="103">
        <v>8</v>
      </c>
      <c r="H6192" t="s">
        <v>54</v>
      </c>
      <c r="I6192" s="103"/>
    </row>
    <row r="6193" spans="1:9" x14ac:dyDescent="0.35">
      <c r="A6193" t="s">
        <v>4204</v>
      </c>
      <c r="B6193" t="s">
        <v>50</v>
      </c>
      <c r="C6193" t="s">
        <v>3115</v>
      </c>
      <c r="D6193" t="s">
        <v>54</v>
      </c>
      <c r="E6193" s="103">
        <v>3004.4361732407133</v>
      </c>
      <c r="F6193" s="103">
        <v>677974</v>
      </c>
      <c r="G6193" s="103">
        <v>8</v>
      </c>
      <c r="H6193" t="s">
        <v>54</v>
      </c>
      <c r="I6193" s="103"/>
    </row>
    <row r="6194" spans="1:9" x14ac:dyDescent="0.35">
      <c r="A6194" t="s">
        <v>4205</v>
      </c>
      <c r="B6194" t="s">
        <v>51</v>
      </c>
      <c r="C6194" t="s">
        <v>3115</v>
      </c>
      <c r="D6194" t="s">
        <v>40</v>
      </c>
      <c r="E6194" s="103">
        <v>4.5533392825674642E-3</v>
      </c>
      <c r="F6194" s="103">
        <v>677974</v>
      </c>
      <c r="G6194" s="103">
        <v>8</v>
      </c>
      <c r="H6194" t="s">
        <v>1078</v>
      </c>
      <c r="I6194" s="103"/>
    </row>
    <row r="6195" spans="1:9" x14ac:dyDescent="0.35">
      <c r="A6195" t="s">
        <v>7017</v>
      </c>
      <c r="B6195" t="s">
        <v>51</v>
      </c>
      <c r="C6195" t="s">
        <v>3115</v>
      </c>
      <c r="D6195" t="s">
        <v>5070</v>
      </c>
      <c r="E6195" s="103">
        <v>4.8039086485641746E-3</v>
      </c>
      <c r="F6195" s="103">
        <v>677974</v>
      </c>
      <c r="G6195" s="103">
        <v>8</v>
      </c>
      <c r="H6195" t="s">
        <v>1078</v>
      </c>
      <c r="I6195" s="103"/>
    </row>
    <row r="6196" spans="1:9" x14ac:dyDescent="0.35">
      <c r="A6196" t="s">
        <v>7018</v>
      </c>
      <c r="B6196" t="s">
        <v>51</v>
      </c>
      <c r="C6196" t="s">
        <v>3115</v>
      </c>
      <c r="D6196" t="s">
        <v>5071</v>
      </c>
      <c r="E6196" s="103">
        <v>4.5533392825674642E-3</v>
      </c>
      <c r="F6196" s="103">
        <v>677974</v>
      </c>
      <c r="G6196" s="103">
        <v>8</v>
      </c>
      <c r="H6196" t="s">
        <v>1078</v>
      </c>
      <c r="I6196" s="103"/>
    </row>
    <row r="6197" spans="1:9" x14ac:dyDescent="0.35">
      <c r="A6197" t="s">
        <v>7019</v>
      </c>
      <c r="B6197" t="s">
        <v>51</v>
      </c>
      <c r="C6197" t="s">
        <v>3115</v>
      </c>
      <c r="D6197" t="s">
        <v>5072</v>
      </c>
      <c r="E6197" s="103">
        <v>4.7676153290724345E-3</v>
      </c>
      <c r="F6197" s="103">
        <v>677974</v>
      </c>
      <c r="G6197" s="103">
        <v>8</v>
      </c>
      <c r="H6197" t="s">
        <v>1078</v>
      </c>
      <c r="I6197" s="103"/>
    </row>
    <row r="6198" spans="1:9" x14ac:dyDescent="0.35">
      <c r="A6198" t="s">
        <v>4206</v>
      </c>
      <c r="B6198" t="s">
        <v>51</v>
      </c>
      <c r="C6198" t="s">
        <v>3115</v>
      </c>
      <c r="D6198" t="s">
        <v>42</v>
      </c>
      <c r="E6198" s="103">
        <v>4.7637576352230065E-3</v>
      </c>
      <c r="F6198" s="103">
        <v>677974</v>
      </c>
      <c r="G6198" s="103">
        <v>8</v>
      </c>
      <c r="H6198" t="s">
        <v>1078</v>
      </c>
      <c r="I6198" s="103"/>
    </row>
    <row r="6199" spans="1:9" x14ac:dyDescent="0.35">
      <c r="A6199" t="s">
        <v>4207</v>
      </c>
      <c r="B6199" t="s">
        <v>51</v>
      </c>
      <c r="C6199" t="s">
        <v>3115</v>
      </c>
      <c r="D6199" t="s">
        <v>1767</v>
      </c>
      <c r="E6199" s="103">
        <v>4.7466541622759525E-3</v>
      </c>
      <c r="F6199" s="103">
        <v>677974</v>
      </c>
      <c r="G6199" s="103">
        <v>8</v>
      </c>
      <c r="H6199" t="s">
        <v>1078</v>
      </c>
      <c r="I6199" s="103"/>
    </row>
    <row r="6200" spans="1:9" x14ac:dyDescent="0.35">
      <c r="A6200" t="s">
        <v>4208</v>
      </c>
      <c r="B6200" t="s">
        <v>51</v>
      </c>
      <c r="C6200" t="s">
        <v>3115</v>
      </c>
      <c r="D6200" t="s">
        <v>1768</v>
      </c>
      <c r="E6200" s="103">
        <v>2.86963799211362E-3</v>
      </c>
      <c r="F6200" s="103">
        <v>677974</v>
      </c>
      <c r="G6200" s="103">
        <v>8</v>
      </c>
      <c r="H6200" t="s">
        <v>1078</v>
      </c>
      <c r="I6200" s="103"/>
    </row>
    <row r="6201" spans="1:9" x14ac:dyDescent="0.35">
      <c r="A6201" t="s">
        <v>4209</v>
      </c>
      <c r="B6201" t="s">
        <v>51</v>
      </c>
      <c r="C6201" t="s">
        <v>3115</v>
      </c>
      <c r="D6201" t="s">
        <v>340</v>
      </c>
      <c r="E6201" s="103">
        <v>4.7070922854200135E-3</v>
      </c>
      <c r="F6201" s="103">
        <v>677974</v>
      </c>
      <c r="G6201" s="103">
        <v>8</v>
      </c>
      <c r="H6201" t="s">
        <v>1078</v>
      </c>
      <c r="I6201" s="103"/>
    </row>
    <row r="6202" spans="1:9" x14ac:dyDescent="0.35">
      <c r="A6202" t="s">
        <v>4210</v>
      </c>
      <c r="B6202" t="s">
        <v>51</v>
      </c>
      <c r="C6202" t="s">
        <v>3115</v>
      </c>
      <c r="D6202" t="s">
        <v>777</v>
      </c>
      <c r="E6202" s="103">
        <v>1.208145531454558E-2</v>
      </c>
      <c r="F6202" s="103">
        <v>677974</v>
      </c>
      <c r="G6202" s="103">
        <v>8</v>
      </c>
      <c r="H6202" t="s">
        <v>1078</v>
      </c>
      <c r="I6202" s="103"/>
    </row>
    <row r="6203" spans="1:9" x14ac:dyDescent="0.35">
      <c r="A6203" t="s">
        <v>4211</v>
      </c>
      <c r="B6203" t="s">
        <v>51</v>
      </c>
      <c r="C6203" t="s">
        <v>3115</v>
      </c>
      <c r="D6203" t="s">
        <v>776</v>
      </c>
      <c r="E6203" s="103">
        <v>3.0659811714886388E-2</v>
      </c>
      <c r="F6203" s="103">
        <v>677974</v>
      </c>
      <c r="G6203" s="103">
        <v>8</v>
      </c>
      <c r="H6203" t="s">
        <v>1078</v>
      </c>
      <c r="I6203" s="103"/>
    </row>
    <row r="6204" spans="1:9" x14ac:dyDescent="0.35">
      <c r="A6204" t="s">
        <v>282</v>
      </c>
      <c r="B6204" t="s">
        <v>49</v>
      </c>
      <c r="C6204" t="s">
        <v>40</v>
      </c>
      <c r="D6204" t="s">
        <v>54</v>
      </c>
      <c r="E6204" s="103">
        <v>1</v>
      </c>
      <c r="F6204" s="103">
        <v>677974</v>
      </c>
      <c r="G6204" s="103">
        <v>8</v>
      </c>
      <c r="H6204" t="s">
        <v>54</v>
      </c>
      <c r="I6204" s="103"/>
    </row>
    <row r="6205" spans="1:9" x14ac:dyDescent="0.35">
      <c r="A6205" t="s">
        <v>283</v>
      </c>
      <c r="B6205" t="s">
        <v>50</v>
      </c>
      <c r="C6205" t="s">
        <v>40</v>
      </c>
      <c r="D6205" t="s">
        <v>54</v>
      </c>
      <c r="E6205" s="103">
        <v>1571948.1302765517</v>
      </c>
      <c r="F6205" s="103">
        <v>677974</v>
      </c>
      <c r="G6205" s="103">
        <v>8</v>
      </c>
      <c r="H6205" t="s">
        <v>54</v>
      </c>
      <c r="I6205" s="103"/>
    </row>
    <row r="6206" spans="1:9" x14ac:dyDescent="0.35">
      <c r="A6206" t="s">
        <v>1491</v>
      </c>
      <c r="B6206" t="s">
        <v>51</v>
      </c>
      <c r="C6206" t="s">
        <v>40</v>
      </c>
      <c r="D6206" t="s">
        <v>40</v>
      </c>
      <c r="E6206" s="103">
        <v>1</v>
      </c>
      <c r="F6206" s="103">
        <v>677974</v>
      </c>
      <c r="G6206" s="103">
        <v>8</v>
      </c>
      <c r="H6206" t="s">
        <v>1078</v>
      </c>
      <c r="I6206" s="103"/>
    </row>
    <row r="6207" spans="1:9" x14ac:dyDescent="0.35">
      <c r="A6207" t="s">
        <v>7020</v>
      </c>
      <c r="B6207" t="s">
        <v>51</v>
      </c>
      <c r="C6207" t="s">
        <v>40</v>
      </c>
      <c r="D6207" t="s">
        <v>5070</v>
      </c>
      <c r="E6207" s="103">
        <v>1.0393650121197866</v>
      </c>
      <c r="F6207" s="103">
        <v>677974</v>
      </c>
      <c r="G6207" s="103">
        <v>8</v>
      </c>
      <c r="H6207" t="s">
        <v>1078</v>
      </c>
      <c r="I6207" s="103"/>
    </row>
    <row r="6208" spans="1:9" x14ac:dyDescent="0.35">
      <c r="A6208" t="s">
        <v>7021</v>
      </c>
      <c r="B6208" t="s">
        <v>51</v>
      </c>
      <c r="C6208" t="s">
        <v>40</v>
      </c>
      <c r="D6208" t="s">
        <v>5071</v>
      </c>
      <c r="E6208" s="103">
        <v>1.000021406098422</v>
      </c>
      <c r="F6208" s="103">
        <v>677974</v>
      </c>
      <c r="G6208" s="103">
        <v>8</v>
      </c>
      <c r="H6208" t="s">
        <v>1078</v>
      </c>
      <c r="I6208" s="103"/>
    </row>
    <row r="6209" spans="1:9" x14ac:dyDescent="0.35">
      <c r="A6209" t="s">
        <v>7022</v>
      </c>
      <c r="B6209" t="s">
        <v>51</v>
      </c>
      <c r="C6209" t="s">
        <v>40</v>
      </c>
      <c r="D6209" t="s">
        <v>5072</v>
      </c>
      <c r="E6209" s="103">
        <v>1.0359219158604036</v>
      </c>
      <c r="F6209" s="103">
        <v>677974</v>
      </c>
      <c r="G6209" s="103">
        <v>8</v>
      </c>
      <c r="H6209" t="s">
        <v>1078</v>
      </c>
      <c r="I6209" s="103"/>
    </row>
    <row r="6210" spans="1:9" x14ac:dyDescent="0.35">
      <c r="A6210" t="s">
        <v>1492</v>
      </c>
      <c r="B6210" t="s">
        <v>51</v>
      </c>
      <c r="C6210" t="s">
        <v>40</v>
      </c>
      <c r="D6210" t="s">
        <v>42</v>
      </c>
      <c r="E6210" s="103">
        <v>1.0362837901187729</v>
      </c>
      <c r="F6210" s="103">
        <v>677974</v>
      </c>
      <c r="G6210" s="103">
        <v>8</v>
      </c>
      <c r="H6210" t="s">
        <v>1078</v>
      </c>
      <c r="I6210" s="103"/>
    </row>
    <row r="6211" spans="1:9" x14ac:dyDescent="0.35">
      <c r="A6211" t="s">
        <v>2445</v>
      </c>
      <c r="B6211" t="s">
        <v>51</v>
      </c>
      <c r="C6211" t="s">
        <v>40</v>
      </c>
      <c r="D6211" t="s">
        <v>1767</v>
      </c>
      <c r="E6211" s="103">
        <v>1.0333165514132485</v>
      </c>
      <c r="F6211" s="103">
        <v>677974</v>
      </c>
      <c r="G6211" s="103">
        <v>8</v>
      </c>
      <c r="H6211" t="s">
        <v>1078</v>
      </c>
      <c r="I6211" s="103"/>
    </row>
    <row r="6212" spans="1:9" x14ac:dyDescent="0.35">
      <c r="A6212" t="s">
        <v>2446</v>
      </c>
      <c r="B6212" t="s">
        <v>51</v>
      </c>
      <c r="C6212" t="s">
        <v>40</v>
      </c>
      <c r="D6212" t="s">
        <v>1768</v>
      </c>
      <c r="E6212" s="103">
        <v>0.75210911819014925</v>
      </c>
      <c r="F6212" s="103">
        <v>677974</v>
      </c>
      <c r="G6212" s="103">
        <v>8</v>
      </c>
      <c r="H6212" t="s">
        <v>1078</v>
      </c>
      <c r="I6212" s="103"/>
    </row>
    <row r="6213" spans="1:9" x14ac:dyDescent="0.35">
      <c r="A6213" t="s">
        <v>1493</v>
      </c>
      <c r="B6213" t="s">
        <v>51</v>
      </c>
      <c r="C6213" t="s">
        <v>40</v>
      </c>
      <c r="D6213" t="s">
        <v>340</v>
      </c>
      <c r="E6213" s="103">
        <v>1.019384620753498</v>
      </c>
      <c r="F6213" s="103">
        <v>677974</v>
      </c>
      <c r="G6213" s="103">
        <v>8</v>
      </c>
      <c r="H6213" t="s">
        <v>1078</v>
      </c>
      <c r="I6213" s="103"/>
    </row>
    <row r="6214" spans="1:9" x14ac:dyDescent="0.35">
      <c r="A6214" t="s">
        <v>1494</v>
      </c>
      <c r="B6214" t="s">
        <v>51</v>
      </c>
      <c r="C6214" t="s">
        <v>40</v>
      </c>
      <c r="D6214" t="s">
        <v>777</v>
      </c>
      <c r="E6214" s="103">
        <v>2.689529390829275</v>
      </c>
      <c r="F6214" s="103">
        <v>677974</v>
      </c>
      <c r="G6214" s="103">
        <v>8</v>
      </c>
      <c r="H6214" t="s">
        <v>1078</v>
      </c>
      <c r="I6214" s="103"/>
    </row>
    <row r="6215" spans="1:9" x14ac:dyDescent="0.35">
      <c r="A6215" t="s">
        <v>699</v>
      </c>
      <c r="B6215" t="s">
        <v>44</v>
      </c>
      <c r="C6215" t="s">
        <v>40</v>
      </c>
      <c r="D6215" t="s">
        <v>777</v>
      </c>
      <c r="E6215" s="103">
        <v>0</v>
      </c>
      <c r="F6215" s="103">
        <v>677974</v>
      </c>
      <c r="G6215" s="103">
        <v>8</v>
      </c>
      <c r="H6215" t="s">
        <v>54</v>
      </c>
      <c r="I6215" s="103"/>
    </row>
    <row r="6216" spans="1:9" x14ac:dyDescent="0.35">
      <c r="A6216" t="s">
        <v>700</v>
      </c>
      <c r="B6216" t="s">
        <v>45</v>
      </c>
      <c r="C6216" t="s">
        <v>40</v>
      </c>
      <c r="D6216" t="s">
        <v>777</v>
      </c>
      <c r="E6216" s="103">
        <v>0</v>
      </c>
      <c r="F6216" s="103">
        <v>677974</v>
      </c>
      <c r="G6216" s="103">
        <v>8</v>
      </c>
      <c r="H6216" t="s">
        <v>54</v>
      </c>
      <c r="I6216" s="103"/>
    </row>
    <row r="6217" spans="1:9" x14ac:dyDescent="0.35">
      <c r="A6217" t="s">
        <v>701</v>
      </c>
      <c r="B6217" t="s">
        <v>46</v>
      </c>
      <c r="C6217" t="s">
        <v>40</v>
      </c>
      <c r="D6217" t="s">
        <v>777</v>
      </c>
      <c r="E6217" s="103">
        <v>0</v>
      </c>
      <c r="F6217" s="103">
        <v>677974</v>
      </c>
      <c r="G6217" s="103">
        <v>8</v>
      </c>
      <c r="H6217" t="s">
        <v>54</v>
      </c>
      <c r="I6217" s="103"/>
    </row>
    <row r="6218" spans="1:9" x14ac:dyDescent="0.35">
      <c r="A6218" t="s">
        <v>1495</v>
      </c>
      <c r="B6218" t="s">
        <v>51</v>
      </c>
      <c r="C6218" t="s">
        <v>40</v>
      </c>
      <c r="D6218" t="s">
        <v>776</v>
      </c>
      <c r="E6218" s="103">
        <v>6.8083835953807883</v>
      </c>
      <c r="F6218" s="103">
        <v>677974</v>
      </c>
      <c r="G6218" s="103">
        <v>8</v>
      </c>
      <c r="H6218" t="s">
        <v>1078</v>
      </c>
      <c r="I6218" s="103"/>
    </row>
    <row r="6219" spans="1:9" x14ac:dyDescent="0.35">
      <c r="A6219" t="s">
        <v>703</v>
      </c>
      <c r="B6219" t="s">
        <v>44</v>
      </c>
      <c r="C6219" t="s">
        <v>40</v>
      </c>
      <c r="D6219" t="s">
        <v>776</v>
      </c>
      <c r="E6219" s="103">
        <v>0</v>
      </c>
      <c r="F6219" s="103">
        <v>677974</v>
      </c>
      <c r="G6219" s="103">
        <v>8</v>
      </c>
      <c r="H6219" t="s">
        <v>54</v>
      </c>
      <c r="I6219" s="103"/>
    </row>
    <row r="6220" spans="1:9" x14ac:dyDescent="0.35">
      <c r="A6220" t="s">
        <v>704</v>
      </c>
      <c r="B6220" t="s">
        <v>45</v>
      </c>
      <c r="C6220" t="s">
        <v>40</v>
      </c>
      <c r="D6220" t="s">
        <v>776</v>
      </c>
      <c r="E6220" s="103">
        <v>0</v>
      </c>
      <c r="F6220" s="103">
        <v>677974</v>
      </c>
      <c r="G6220" s="103">
        <v>8</v>
      </c>
      <c r="H6220" t="s">
        <v>54</v>
      </c>
      <c r="I6220" s="103"/>
    </row>
    <row r="6221" spans="1:9" x14ac:dyDescent="0.35">
      <c r="A6221" t="s">
        <v>705</v>
      </c>
      <c r="B6221" t="s">
        <v>46</v>
      </c>
      <c r="C6221" t="s">
        <v>40</v>
      </c>
      <c r="D6221" t="s">
        <v>776</v>
      </c>
      <c r="E6221" s="103">
        <v>0</v>
      </c>
      <c r="F6221" s="103">
        <v>677974</v>
      </c>
      <c r="G6221" s="103">
        <v>8</v>
      </c>
      <c r="H6221" t="s">
        <v>54</v>
      </c>
      <c r="I6221" s="103"/>
    </row>
    <row r="6222" spans="1:9" x14ac:dyDescent="0.35">
      <c r="A6222" t="s">
        <v>7023</v>
      </c>
      <c r="B6222" t="s">
        <v>49</v>
      </c>
      <c r="C6222" t="s">
        <v>5070</v>
      </c>
      <c r="D6222" t="s">
        <v>54</v>
      </c>
      <c r="E6222" s="103">
        <v>1</v>
      </c>
      <c r="F6222" s="103">
        <v>677974</v>
      </c>
      <c r="G6222" s="103">
        <v>8</v>
      </c>
      <c r="H6222" t="s">
        <v>54</v>
      </c>
      <c r="I6222" s="103"/>
    </row>
    <row r="6223" spans="1:9" x14ac:dyDescent="0.35">
      <c r="A6223" t="s">
        <v>7024</v>
      </c>
      <c r="B6223" t="s">
        <v>50</v>
      </c>
      <c r="C6223" t="s">
        <v>5070</v>
      </c>
      <c r="D6223" t="s">
        <v>54</v>
      </c>
      <c r="E6223" s="103">
        <v>1516738.4326748105</v>
      </c>
      <c r="F6223" s="103">
        <v>677974</v>
      </c>
      <c r="G6223" s="103">
        <v>8</v>
      </c>
      <c r="H6223" t="s">
        <v>54</v>
      </c>
      <c r="I6223" s="103"/>
    </row>
    <row r="6224" spans="1:9" x14ac:dyDescent="0.35">
      <c r="A6224" t="s">
        <v>7025</v>
      </c>
      <c r="B6224" t="s">
        <v>51</v>
      </c>
      <c r="C6224" t="s">
        <v>5070</v>
      </c>
      <c r="D6224" t="s">
        <v>40</v>
      </c>
      <c r="E6224" s="103">
        <v>0.96483659491043805</v>
      </c>
      <c r="F6224" s="103">
        <v>677974</v>
      </c>
      <c r="G6224" s="103">
        <v>8</v>
      </c>
      <c r="H6224" t="s">
        <v>1078</v>
      </c>
      <c r="I6224" s="103"/>
    </row>
    <row r="6225" spans="1:9" x14ac:dyDescent="0.35">
      <c r="A6225" t="s">
        <v>7026</v>
      </c>
      <c r="B6225" t="s">
        <v>51</v>
      </c>
      <c r="C6225" t="s">
        <v>5070</v>
      </c>
      <c r="D6225" t="s">
        <v>5070</v>
      </c>
      <c r="E6225" s="103">
        <v>1</v>
      </c>
      <c r="F6225" s="103">
        <v>677974</v>
      </c>
      <c r="G6225" s="103">
        <v>8</v>
      </c>
      <c r="H6225" t="s">
        <v>1078</v>
      </c>
      <c r="I6225" s="103"/>
    </row>
    <row r="6226" spans="1:9" x14ac:dyDescent="0.35">
      <c r="A6226" t="s">
        <v>7027</v>
      </c>
      <c r="B6226" t="s">
        <v>51</v>
      </c>
      <c r="C6226" t="s">
        <v>5070</v>
      </c>
      <c r="D6226" t="s">
        <v>5071</v>
      </c>
      <c r="E6226" s="103">
        <v>0.96485394074643949</v>
      </c>
      <c r="F6226" s="103">
        <v>677974</v>
      </c>
      <c r="G6226" s="103">
        <v>8</v>
      </c>
      <c r="H6226" t="s">
        <v>1078</v>
      </c>
      <c r="I6226" s="103"/>
    </row>
    <row r="6227" spans="1:9" x14ac:dyDescent="0.35">
      <c r="A6227" t="s">
        <v>7028</v>
      </c>
      <c r="B6227" t="s">
        <v>51</v>
      </c>
      <c r="C6227" t="s">
        <v>5070</v>
      </c>
      <c r="D6227" t="s">
        <v>5072</v>
      </c>
      <c r="E6227" s="103">
        <v>0.9977351180769054</v>
      </c>
      <c r="F6227" s="103">
        <v>677974</v>
      </c>
      <c r="G6227" s="103">
        <v>8</v>
      </c>
      <c r="H6227" t="s">
        <v>1078</v>
      </c>
      <c r="I6227" s="103"/>
    </row>
    <row r="6228" spans="1:9" x14ac:dyDescent="0.35">
      <c r="A6228" t="s">
        <v>7029</v>
      </c>
      <c r="B6228" t="s">
        <v>51</v>
      </c>
      <c r="C6228" t="s">
        <v>5070</v>
      </c>
      <c r="D6228" t="s">
        <v>42</v>
      </c>
      <c r="E6228" s="103">
        <v>0.99712328670078554</v>
      </c>
      <c r="F6228" s="103">
        <v>677974</v>
      </c>
      <c r="G6228" s="103">
        <v>8</v>
      </c>
      <c r="H6228" t="s">
        <v>1078</v>
      </c>
      <c r="I6228" s="103"/>
    </row>
    <row r="6229" spans="1:9" x14ac:dyDescent="0.35">
      <c r="A6229" t="s">
        <v>7030</v>
      </c>
      <c r="B6229" t="s">
        <v>51</v>
      </c>
      <c r="C6229" t="s">
        <v>5070</v>
      </c>
      <c r="D6229" t="s">
        <v>1767</v>
      </c>
      <c r="E6229" s="103">
        <v>0.99426950931174651</v>
      </c>
      <c r="F6229" s="103">
        <v>677974</v>
      </c>
      <c r="G6229" s="103">
        <v>8</v>
      </c>
      <c r="H6229" t="s">
        <v>1078</v>
      </c>
      <c r="I6229" s="103"/>
    </row>
    <row r="6230" spans="1:9" x14ac:dyDescent="0.35">
      <c r="A6230" t="s">
        <v>7031</v>
      </c>
      <c r="B6230" t="s">
        <v>51</v>
      </c>
      <c r="C6230" t="s">
        <v>5070</v>
      </c>
      <c r="D6230" t="s">
        <v>1768</v>
      </c>
      <c r="E6230" s="103">
        <v>0.72639589468448518</v>
      </c>
      <c r="F6230" s="103">
        <v>677974</v>
      </c>
      <c r="G6230" s="103">
        <v>8</v>
      </c>
      <c r="H6230" t="s">
        <v>1078</v>
      </c>
      <c r="I6230" s="103"/>
    </row>
    <row r="6231" spans="1:9" x14ac:dyDescent="0.35">
      <c r="A6231" t="s">
        <v>7032</v>
      </c>
      <c r="B6231" t="s">
        <v>51</v>
      </c>
      <c r="C6231" t="s">
        <v>5070</v>
      </c>
      <c r="D6231" t="s">
        <v>340</v>
      </c>
      <c r="E6231" s="103">
        <v>0.98152934061437125</v>
      </c>
      <c r="F6231" s="103">
        <v>677974</v>
      </c>
      <c r="G6231" s="103">
        <v>8</v>
      </c>
      <c r="H6231" t="s">
        <v>1078</v>
      </c>
      <c r="I6231" s="103"/>
    </row>
    <row r="6232" spans="1:9" x14ac:dyDescent="0.35">
      <c r="A6232" t="s">
        <v>7033</v>
      </c>
      <c r="B6232" t="s">
        <v>51</v>
      </c>
      <c r="C6232" t="s">
        <v>5070</v>
      </c>
      <c r="D6232" t="s">
        <v>777</v>
      </c>
      <c r="E6232" s="103">
        <v>2.5949206462762584</v>
      </c>
      <c r="F6232" s="103">
        <v>677974</v>
      </c>
      <c r="G6232" s="103">
        <v>8</v>
      </c>
      <c r="H6232" t="s">
        <v>1078</v>
      </c>
      <c r="I6232" s="103"/>
    </row>
    <row r="6233" spans="1:9" x14ac:dyDescent="0.35">
      <c r="A6233" t="s">
        <v>7034</v>
      </c>
      <c r="B6233" t="s">
        <v>44</v>
      </c>
      <c r="C6233" t="s">
        <v>5070</v>
      </c>
      <c r="D6233" t="s">
        <v>777</v>
      </c>
      <c r="E6233" s="103">
        <v>0</v>
      </c>
      <c r="F6233" s="103">
        <v>677974</v>
      </c>
      <c r="G6233" s="103">
        <v>8</v>
      </c>
      <c r="H6233" t="s">
        <v>54</v>
      </c>
      <c r="I6233" s="103"/>
    </row>
    <row r="6234" spans="1:9" x14ac:dyDescent="0.35">
      <c r="A6234" t="s">
        <v>7035</v>
      </c>
      <c r="B6234" t="s">
        <v>45</v>
      </c>
      <c r="C6234" t="s">
        <v>5070</v>
      </c>
      <c r="D6234" t="s">
        <v>777</v>
      </c>
      <c r="E6234" s="103">
        <v>0</v>
      </c>
      <c r="F6234" s="103">
        <v>677974</v>
      </c>
      <c r="G6234" s="103">
        <v>8</v>
      </c>
      <c r="H6234" t="s">
        <v>54</v>
      </c>
      <c r="I6234" s="103"/>
    </row>
    <row r="6235" spans="1:9" x14ac:dyDescent="0.35">
      <c r="A6235" t="s">
        <v>7036</v>
      </c>
      <c r="B6235" t="s">
        <v>46</v>
      </c>
      <c r="C6235" t="s">
        <v>5070</v>
      </c>
      <c r="D6235" t="s">
        <v>777</v>
      </c>
      <c r="E6235" s="103">
        <v>0</v>
      </c>
      <c r="F6235" s="103">
        <v>677974</v>
      </c>
      <c r="G6235" s="103">
        <v>8</v>
      </c>
      <c r="H6235" t="s">
        <v>54</v>
      </c>
      <c r="I6235" s="103"/>
    </row>
    <row r="6236" spans="1:9" x14ac:dyDescent="0.35">
      <c r="A6236" t="s">
        <v>7037</v>
      </c>
      <c r="B6236" t="s">
        <v>51</v>
      </c>
      <c r="C6236" t="s">
        <v>5070</v>
      </c>
      <c r="D6236" t="s">
        <v>776</v>
      </c>
      <c r="E6236" s="103">
        <v>6.5691692580498815</v>
      </c>
      <c r="F6236" s="103">
        <v>677974</v>
      </c>
      <c r="G6236" s="103">
        <v>8</v>
      </c>
      <c r="H6236" t="s">
        <v>1078</v>
      </c>
      <c r="I6236" s="103"/>
    </row>
    <row r="6237" spans="1:9" x14ac:dyDescent="0.35">
      <c r="A6237" t="s">
        <v>7038</v>
      </c>
      <c r="B6237" t="s">
        <v>44</v>
      </c>
      <c r="C6237" t="s">
        <v>5070</v>
      </c>
      <c r="D6237" t="s">
        <v>776</v>
      </c>
      <c r="E6237" s="103">
        <v>0</v>
      </c>
      <c r="F6237" s="103">
        <v>677974</v>
      </c>
      <c r="G6237" s="103">
        <v>8</v>
      </c>
      <c r="H6237" t="s">
        <v>54</v>
      </c>
      <c r="I6237" s="103"/>
    </row>
    <row r="6238" spans="1:9" x14ac:dyDescent="0.35">
      <c r="A6238" t="s">
        <v>7039</v>
      </c>
      <c r="B6238" t="s">
        <v>45</v>
      </c>
      <c r="C6238" t="s">
        <v>5070</v>
      </c>
      <c r="D6238" t="s">
        <v>776</v>
      </c>
      <c r="E6238" s="103">
        <v>0</v>
      </c>
      <c r="F6238" s="103">
        <v>677974</v>
      </c>
      <c r="G6238" s="103">
        <v>8</v>
      </c>
      <c r="H6238" t="s">
        <v>54</v>
      </c>
      <c r="I6238" s="103"/>
    </row>
    <row r="6239" spans="1:9" x14ac:dyDescent="0.35">
      <c r="A6239" t="s">
        <v>7040</v>
      </c>
      <c r="B6239" t="s">
        <v>46</v>
      </c>
      <c r="C6239" t="s">
        <v>5070</v>
      </c>
      <c r="D6239" t="s">
        <v>776</v>
      </c>
      <c r="E6239" s="103">
        <v>0</v>
      </c>
      <c r="F6239" s="103">
        <v>677974</v>
      </c>
      <c r="G6239" s="103">
        <v>8</v>
      </c>
      <c r="H6239" t="s">
        <v>54</v>
      </c>
      <c r="I6239" s="103"/>
    </row>
    <row r="6240" spans="1:9" x14ac:dyDescent="0.35">
      <c r="A6240" t="s">
        <v>7041</v>
      </c>
      <c r="B6240" t="s">
        <v>49</v>
      </c>
      <c r="C6240" t="s">
        <v>5071</v>
      </c>
      <c r="D6240" t="s">
        <v>54</v>
      </c>
      <c r="E6240" s="103">
        <v>1</v>
      </c>
      <c r="F6240" s="103">
        <v>677974</v>
      </c>
      <c r="G6240" s="103">
        <v>8</v>
      </c>
      <c r="H6240" t="s">
        <v>54</v>
      </c>
      <c r="I6240" s="103"/>
    </row>
    <row r="6241" spans="1:9" x14ac:dyDescent="0.35">
      <c r="A6241" t="s">
        <v>7042</v>
      </c>
      <c r="B6241" t="s">
        <v>50</v>
      </c>
      <c r="C6241" t="s">
        <v>5071</v>
      </c>
      <c r="D6241" t="s">
        <v>54</v>
      </c>
      <c r="E6241" s="103">
        <v>1571922.1115225498</v>
      </c>
      <c r="F6241" s="103">
        <v>677974</v>
      </c>
      <c r="G6241" s="103">
        <v>8</v>
      </c>
      <c r="H6241" t="s">
        <v>54</v>
      </c>
      <c r="I6241" s="103"/>
    </row>
    <row r="6242" spans="1:9" x14ac:dyDescent="0.35">
      <c r="A6242" t="s">
        <v>7043</v>
      </c>
      <c r="B6242" t="s">
        <v>51</v>
      </c>
      <c r="C6242" t="s">
        <v>5071</v>
      </c>
      <c r="D6242" t="s">
        <v>40</v>
      </c>
      <c r="E6242" s="103">
        <v>0.99998265416399879</v>
      </c>
      <c r="F6242" s="103">
        <v>677974</v>
      </c>
      <c r="G6242" s="103">
        <v>8</v>
      </c>
      <c r="H6242" t="s">
        <v>1078</v>
      </c>
      <c r="I6242" s="103"/>
    </row>
    <row r="6243" spans="1:9" x14ac:dyDescent="0.35">
      <c r="A6243" t="s">
        <v>7044</v>
      </c>
      <c r="B6243" t="s">
        <v>51</v>
      </c>
      <c r="C6243" t="s">
        <v>5071</v>
      </c>
      <c r="D6243" t="s">
        <v>5070</v>
      </c>
      <c r="E6243" s="103">
        <v>1.0393436060213646</v>
      </c>
      <c r="F6243" s="103">
        <v>677974</v>
      </c>
      <c r="G6243" s="103">
        <v>8</v>
      </c>
      <c r="H6243" t="s">
        <v>1078</v>
      </c>
      <c r="I6243" s="103"/>
    </row>
    <row r="6244" spans="1:9" x14ac:dyDescent="0.35">
      <c r="A6244" t="s">
        <v>7045</v>
      </c>
      <c r="B6244" t="s">
        <v>51</v>
      </c>
      <c r="C6244" t="s">
        <v>5071</v>
      </c>
      <c r="D6244" t="s">
        <v>5071</v>
      </c>
      <c r="E6244" s="103">
        <v>1</v>
      </c>
      <c r="F6244" s="103">
        <v>677974</v>
      </c>
      <c r="G6244" s="103">
        <v>8</v>
      </c>
      <c r="H6244" t="s">
        <v>1078</v>
      </c>
      <c r="I6244" s="103"/>
    </row>
    <row r="6245" spans="1:9" x14ac:dyDescent="0.35">
      <c r="A6245" t="s">
        <v>7046</v>
      </c>
      <c r="B6245" t="s">
        <v>51</v>
      </c>
      <c r="C6245" t="s">
        <v>5071</v>
      </c>
      <c r="D6245" t="s">
        <v>5072</v>
      </c>
      <c r="E6245" s="103">
        <v>1.0359005097619816</v>
      </c>
      <c r="F6245" s="103">
        <v>677974</v>
      </c>
      <c r="G6245" s="103">
        <v>8</v>
      </c>
      <c r="H6245" t="s">
        <v>1078</v>
      </c>
      <c r="I6245" s="103"/>
    </row>
    <row r="6246" spans="1:9" x14ac:dyDescent="0.35">
      <c r="A6246" t="s">
        <v>7047</v>
      </c>
      <c r="B6246" t="s">
        <v>51</v>
      </c>
      <c r="C6246" t="s">
        <v>5071</v>
      </c>
      <c r="D6246" t="s">
        <v>42</v>
      </c>
      <c r="E6246" s="103">
        <v>1.0362623840203509</v>
      </c>
      <c r="F6246" s="103">
        <v>677974</v>
      </c>
      <c r="G6246" s="103">
        <v>8</v>
      </c>
      <c r="H6246" t="s">
        <v>1078</v>
      </c>
      <c r="I6246" s="103"/>
    </row>
    <row r="6247" spans="1:9" x14ac:dyDescent="0.35">
      <c r="A6247" t="s">
        <v>7048</v>
      </c>
      <c r="B6247" t="s">
        <v>51</v>
      </c>
      <c r="C6247" t="s">
        <v>5071</v>
      </c>
      <c r="D6247" t="s">
        <v>1767</v>
      </c>
      <c r="E6247" s="103">
        <v>1.0332951453148262</v>
      </c>
      <c r="F6247" s="103">
        <v>677974</v>
      </c>
      <c r="G6247" s="103">
        <v>8</v>
      </c>
      <c r="H6247" t="s">
        <v>1078</v>
      </c>
      <c r="I6247" s="103"/>
    </row>
    <row r="6248" spans="1:9" x14ac:dyDescent="0.35">
      <c r="A6248" t="s">
        <v>7049</v>
      </c>
      <c r="B6248" t="s">
        <v>51</v>
      </c>
      <c r="C6248" t="s">
        <v>5071</v>
      </c>
      <c r="D6248" t="s">
        <v>1768</v>
      </c>
      <c r="E6248" s="103">
        <v>0.75208879180230048</v>
      </c>
      <c r="F6248" s="103">
        <v>677974</v>
      </c>
      <c r="G6248" s="103">
        <v>8</v>
      </c>
      <c r="H6248" t="s">
        <v>1078</v>
      </c>
      <c r="I6248" s="103"/>
    </row>
    <row r="6249" spans="1:9" x14ac:dyDescent="0.35">
      <c r="A6249" t="s">
        <v>7050</v>
      </c>
      <c r="B6249" t="s">
        <v>51</v>
      </c>
      <c r="C6249" t="s">
        <v>5071</v>
      </c>
      <c r="D6249" t="s">
        <v>340</v>
      </c>
      <c r="E6249" s="103">
        <v>1.0193826993684925</v>
      </c>
      <c r="F6249" s="103">
        <v>677974</v>
      </c>
      <c r="G6249" s="103">
        <v>8</v>
      </c>
      <c r="H6249" t="s">
        <v>1078</v>
      </c>
      <c r="I6249" s="103"/>
    </row>
    <row r="6250" spans="1:9" x14ac:dyDescent="0.35">
      <c r="A6250" t="s">
        <v>7051</v>
      </c>
      <c r="B6250" t="s">
        <v>51</v>
      </c>
      <c r="C6250" t="s">
        <v>5071</v>
      </c>
      <c r="D6250" t="s">
        <v>777</v>
      </c>
      <c r="E6250" s="103">
        <v>2.6894881255747101</v>
      </c>
      <c r="F6250" s="103">
        <v>677974</v>
      </c>
      <c r="G6250" s="103">
        <v>8</v>
      </c>
      <c r="H6250" t="s">
        <v>1078</v>
      </c>
      <c r="I6250" s="103"/>
    </row>
    <row r="6251" spans="1:9" x14ac:dyDescent="0.35">
      <c r="A6251" t="s">
        <v>7052</v>
      </c>
      <c r="B6251" t="s">
        <v>44</v>
      </c>
      <c r="C6251" t="s">
        <v>5071</v>
      </c>
      <c r="D6251" t="s">
        <v>777</v>
      </c>
      <c r="E6251" s="103">
        <v>0</v>
      </c>
      <c r="F6251" s="103">
        <v>677974</v>
      </c>
      <c r="G6251" s="103">
        <v>8</v>
      </c>
      <c r="H6251" t="s">
        <v>54</v>
      </c>
      <c r="I6251" s="103"/>
    </row>
    <row r="6252" spans="1:9" x14ac:dyDescent="0.35">
      <c r="A6252" t="s">
        <v>7053</v>
      </c>
      <c r="B6252" t="s">
        <v>45</v>
      </c>
      <c r="C6252" t="s">
        <v>5071</v>
      </c>
      <c r="D6252" t="s">
        <v>777</v>
      </c>
      <c r="E6252" s="103">
        <v>0</v>
      </c>
      <c r="F6252" s="103">
        <v>677974</v>
      </c>
      <c r="G6252" s="103">
        <v>8</v>
      </c>
      <c r="H6252" t="s">
        <v>54</v>
      </c>
      <c r="I6252" s="103"/>
    </row>
    <row r="6253" spans="1:9" x14ac:dyDescent="0.35">
      <c r="A6253" t="s">
        <v>7054</v>
      </c>
      <c r="B6253" t="s">
        <v>46</v>
      </c>
      <c r="C6253" t="s">
        <v>5071</v>
      </c>
      <c r="D6253" t="s">
        <v>777</v>
      </c>
      <c r="E6253" s="103">
        <v>0</v>
      </c>
      <c r="F6253" s="103">
        <v>677974</v>
      </c>
      <c r="G6253" s="103">
        <v>8</v>
      </c>
      <c r="H6253" t="s">
        <v>54</v>
      </c>
      <c r="I6253" s="103"/>
    </row>
    <row r="6254" spans="1:9" x14ac:dyDescent="0.35">
      <c r="A6254" t="s">
        <v>7055</v>
      </c>
      <c r="B6254" t="s">
        <v>51</v>
      </c>
      <c r="C6254" t="s">
        <v>5071</v>
      </c>
      <c r="D6254" t="s">
        <v>776</v>
      </c>
      <c r="E6254" s="103">
        <v>6.8082729186205428</v>
      </c>
      <c r="F6254" s="103">
        <v>677974</v>
      </c>
      <c r="G6254" s="103">
        <v>8</v>
      </c>
      <c r="H6254" t="s">
        <v>1078</v>
      </c>
      <c r="I6254" s="103"/>
    </row>
    <row r="6255" spans="1:9" x14ac:dyDescent="0.35">
      <c r="A6255" t="s">
        <v>7056</v>
      </c>
      <c r="B6255" t="s">
        <v>44</v>
      </c>
      <c r="C6255" t="s">
        <v>5071</v>
      </c>
      <c r="D6255" t="s">
        <v>776</v>
      </c>
      <c r="E6255" s="103">
        <v>0</v>
      </c>
      <c r="F6255" s="103">
        <v>677974</v>
      </c>
      <c r="G6255" s="103">
        <v>8</v>
      </c>
      <c r="H6255" t="s">
        <v>54</v>
      </c>
      <c r="I6255" s="103"/>
    </row>
    <row r="6256" spans="1:9" x14ac:dyDescent="0.35">
      <c r="A6256" t="s">
        <v>7057</v>
      </c>
      <c r="B6256" t="s">
        <v>45</v>
      </c>
      <c r="C6256" t="s">
        <v>5071</v>
      </c>
      <c r="D6256" t="s">
        <v>776</v>
      </c>
      <c r="E6256" s="103">
        <v>0</v>
      </c>
      <c r="F6256" s="103">
        <v>677974</v>
      </c>
      <c r="G6256" s="103">
        <v>8</v>
      </c>
      <c r="H6256" t="s">
        <v>54</v>
      </c>
      <c r="I6256" s="103"/>
    </row>
    <row r="6257" spans="1:9" x14ac:dyDescent="0.35">
      <c r="A6257" t="s">
        <v>7058</v>
      </c>
      <c r="B6257" t="s">
        <v>46</v>
      </c>
      <c r="C6257" t="s">
        <v>5071</v>
      </c>
      <c r="D6257" t="s">
        <v>776</v>
      </c>
      <c r="E6257" s="103">
        <v>0</v>
      </c>
      <c r="F6257" s="103">
        <v>677974</v>
      </c>
      <c r="G6257" s="103">
        <v>8</v>
      </c>
      <c r="H6257" t="s">
        <v>54</v>
      </c>
      <c r="I6257" s="103"/>
    </row>
    <row r="6258" spans="1:9" x14ac:dyDescent="0.35">
      <c r="A6258" t="s">
        <v>7059</v>
      </c>
      <c r="B6258" t="s">
        <v>49</v>
      </c>
      <c r="C6258" t="s">
        <v>5072</v>
      </c>
      <c r="D6258" t="s">
        <v>54</v>
      </c>
      <c r="E6258" s="103">
        <v>1</v>
      </c>
      <c r="F6258" s="103">
        <v>677974</v>
      </c>
      <c r="G6258" s="103">
        <v>8</v>
      </c>
      <c r="H6258" t="s">
        <v>54</v>
      </c>
      <c r="I6258" s="103"/>
    </row>
    <row r="6259" spans="1:9" x14ac:dyDescent="0.35">
      <c r="A6259" t="s">
        <v>7060</v>
      </c>
      <c r="B6259" t="s">
        <v>50</v>
      </c>
      <c r="C6259" t="s">
        <v>5072</v>
      </c>
      <c r="D6259" t="s">
        <v>54</v>
      </c>
      <c r="E6259" s="103">
        <v>1520355.4934535762</v>
      </c>
      <c r="F6259" s="103">
        <v>677974</v>
      </c>
      <c r="G6259" s="103">
        <v>8</v>
      </c>
      <c r="H6259" t="s">
        <v>54</v>
      </c>
      <c r="I6259" s="103"/>
    </row>
    <row r="6260" spans="1:9" x14ac:dyDescent="0.35">
      <c r="A6260" t="s">
        <v>7061</v>
      </c>
      <c r="B6260" t="s">
        <v>51</v>
      </c>
      <c r="C6260" t="s">
        <v>5072</v>
      </c>
      <c r="D6260" t="s">
        <v>40</v>
      </c>
      <c r="E6260" s="103">
        <v>0.9670547240089169</v>
      </c>
      <c r="F6260" s="103">
        <v>677974</v>
      </c>
      <c r="G6260" s="103">
        <v>8</v>
      </c>
      <c r="H6260" t="s">
        <v>1078</v>
      </c>
      <c r="I6260" s="103"/>
    </row>
    <row r="6261" spans="1:9" x14ac:dyDescent="0.35">
      <c r="A6261" t="s">
        <v>7062</v>
      </c>
      <c r="B6261" t="s">
        <v>51</v>
      </c>
      <c r="C6261" t="s">
        <v>5072</v>
      </c>
      <c r="D6261" t="s">
        <v>5070</v>
      </c>
      <c r="E6261" s="103">
        <v>1.0033579884238286</v>
      </c>
      <c r="F6261" s="103">
        <v>677974</v>
      </c>
      <c r="G6261" s="103">
        <v>8</v>
      </c>
      <c r="H6261" t="s">
        <v>1078</v>
      </c>
      <c r="I6261" s="103"/>
    </row>
    <row r="6262" spans="1:9" x14ac:dyDescent="0.35">
      <c r="A6262" t="s">
        <v>7063</v>
      </c>
      <c r="B6262" t="s">
        <v>51</v>
      </c>
      <c r="C6262" t="s">
        <v>5072</v>
      </c>
      <c r="D6262" t="s">
        <v>5071</v>
      </c>
      <c r="E6262" s="103">
        <v>0.96707206984491811</v>
      </c>
      <c r="F6262" s="103">
        <v>677974</v>
      </c>
      <c r="G6262" s="103">
        <v>8</v>
      </c>
      <c r="H6262" t="s">
        <v>1078</v>
      </c>
      <c r="I6262" s="103"/>
    </row>
    <row r="6263" spans="1:9" x14ac:dyDescent="0.35">
      <c r="A6263" t="s">
        <v>7064</v>
      </c>
      <c r="B6263" t="s">
        <v>51</v>
      </c>
      <c r="C6263" t="s">
        <v>5072</v>
      </c>
      <c r="D6263" t="s">
        <v>5072</v>
      </c>
      <c r="E6263" s="103">
        <v>1</v>
      </c>
      <c r="F6263" s="103">
        <v>677974</v>
      </c>
      <c r="G6263" s="103">
        <v>8</v>
      </c>
      <c r="H6263" t="s">
        <v>1078</v>
      </c>
      <c r="I6263" s="103"/>
    </row>
    <row r="6264" spans="1:9" x14ac:dyDescent="0.35">
      <c r="A6264" t="s">
        <v>7065</v>
      </c>
      <c r="B6264" t="s">
        <v>51</v>
      </c>
      <c r="C6264" t="s">
        <v>5072</v>
      </c>
      <c r="D6264" t="s">
        <v>42</v>
      </c>
      <c r="E6264" s="103">
        <v>1.0004304733752967</v>
      </c>
      <c r="F6264" s="103">
        <v>677974</v>
      </c>
      <c r="G6264" s="103">
        <v>8</v>
      </c>
      <c r="H6264" t="s">
        <v>1078</v>
      </c>
      <c r="I6264" s="103"/>
    </row>
    <row r="6265" spans="1:9" x14ac:dyDescent="0.35">
      <c r="A6265" t="s">
        <v>7066</v>
      </c>
      <c r="B6265" t="s">
        <v>51</v>
      </c>
      <c r="C6265" t="s">
        <v>5072</v>
      </c>
      <c r="D6265" t="s">
        <v>1767</v>
      </c>
      <c r="E6265" s="103">
        <v>0.99757408806850023</v>
      </c>
      <c r="F6265" s="103">
        <v>677974</v>
      </c>
      <c r="G6265" s="103">
        <v>8</v>
      </c>
      <c r="H6265" t="s">
        <v>1078</v>
      </c>
      <c r="I6265" s="103"/>
    </row>
    <row r="6266" spans="1:9" x14ac:dyDescent="0.35">
      <c r="A6266" t="s">
        <v>7067</v>
      </c>
      <c r="B6266" t="s">
        <v>51</v>
      </c>
      <c r="C6266" t="s">
        <v>5072</v>
      </c>
      <c r="D6266" t="s">
        <v>1768</v>
      </c>
      <c r="E6266" s="103">
        <v>0.72819566943331426</v>
      </c>
      <c r="F6266" s="103">
        <v>677974</v>
      </c>
      <c r="G6266" s="103">
        <v>8</v>
      </c>
      <c r="H6266" t="s">
        <v>1078</v>
      </c>
      <c r="I6266" s="103"/>
    </row>
    <row r="6267" spans="1:9" x14ac:dyDescent="0.35">
      <c r="A6267" t="s">
        <v>7068</v>
      </c>
      <c r="B6267" t="s">
        <v>51</v>
      </c>
      <c r="C6267" t="s">
        <v>5072</v>
      </c>
      <c r="D6267" t="s">
        <v>340</v>
      </c>
      <c r="E6267" s="103">
        <v>0.98386880139179866</v>
      </c>
      <c r="F6267" s="103">
        <v>677974</v>
      </c>
      <c r="G6267" s="103">
        <v>8</v>
      </c>
      <c r="H6267" t="s">
        <v>1078</v>
      </c>
      <c r="I6267" s="103"/>
    </row>
    <row r="6268" spans="1:9" x14ac:dyDescent="0.35">
      <c r="A6268" t="s">
        <v>7069</v>
      </c>
      <c r="B6268" t="s">
        <v>51</v>
      </c>
      <c r="C6268" t="s">
        <v>5072</v>
      </c>
      <c r="D6268" t="s">
        <v>777</v>
      </c>
      <c r="E6268" s="103">
        <v>2.6019746875591592</v>
      </c>
      <c r="F6268" s="103">
        <v>677974</v>
      </c>
      <c r="G6268" s="103">
        <v>8</v>
      </c>
      <c r="H6268" t="s">
        <v>1078</v>
      </c>
      <c r="I6268" s="103"/>
    </row>
    <row r="6269" spans="1:9" x14ac:dyDescent="0.35">
      <c r="A6269" t="s">
        <v>7372</v>
      </c>
      <c r="B6269" t="s">
        <v>44</v>
      </c>
      <c r="C6269" t="s">
        <v>5072</v>
      </c>
      <c r="D6269" t="s">
        <v>777</v>
      </c>
      <c r="E6269" s="103">
        <v>0</v>
      </c>
      <c r="F6269" s="103">
        <v>677974</v>
      </c>
      <c r="G6269" s="103">
        <v>8</v>
      </c>
      <c r="H6269" t="s">
        <v>54</v>
      </c>
      <c r="I6269" s="103"/>
    </row>
    <row r="6270" spans="1:9" x14ac:dyDescent="0.35">
      <c r="A6270" t="s">
        <v>7373</v>
      </c>
      <c r="B6270" t="s">
        <v>45</v>
      </c>
      <c r="C6270" t="s">
        <v>5072</v>
      </c>
      <c r="D6270" t="s">
        <v>777</v>
      </c>
      <c r="E6270" s="103">
        <v>0</v>
      </c>
      <c r="F6270" s="103">
        <v>677974</v>
      </c>
      <c r="G6270" s="103">
        <v>8</v>
      </c>
      <c r="H6270" t="s">
        <v>54</v>
      </c>
      <c r="I6270" s="103"/>
    </row>
    <row r="6271" spans="1:9" x14ac:dyDescent="0.35">
      <c r="A6271" t="s">
        <v>7374</v>
      </c>
      <c r="B6271" t="s">
        <v>46</v>
      </c>
      <c r="C6271" t="s">
        <v>5072</v>
      </c>
      <c r="D6271" t="s">
        <v>777</v>
      </c>
      <c r="E6271" s="103">
        <v>0</v>
      </c>
      <c r="F6271" s="103">
        <v>677974</v>
      </c>
      <c r="G6271" s="103">
        <v>8</v>
      </c>
      <c r="H6271" t="s">
        <v>54</v>
      </c>
      <c r="I6271" s="103"/>
    </row>
    <row r="6272" spans="1:9" x14ac:dyDescent="0.35">
      <c r="A6272" t="s">
        <v>7070</v>
      </c>
      <c r="B6272" t="s">
        <v>51</v>
      </c>
      <c r="C6272" t="s">
        <v>5072</v>
      </c>
      <c r="D6272" t="s">
        <v>776</v>
      </c>
      <c r="E6272" s="103">
        <v>6.585371688131139</v>
      </c>
      <c r="F6272" s="103">
        <v>677974</v>
      </c>
      <c r="G6272" s="103">
        <v>8</v>
      </c>
      <c r="H6272" t="s">
        <v>1078</v>
      </c>
      <c r="I6272" s="103"/>
    </row>
    <row r="6273" spans="1:9" x14ac:dyDescent="0.35">
      <c r="A6273" t="s">
        <v>7375</v>
      </c>
      <c r="B6273" t="s">
        <v>44</v>
      </c>
      <c r="C6273" t="s">
        <v>5072</v>
      </c>
      <c r="D6273" t="s">
        <v>776</v>
      </c>
      <c r="E6273" s="103">
        <v>0</v>
      </c>
      <c r="F6273" s="103">
        <v>677974</v>
      </c>
      <c r="G6273" s="103">
        <v>8</v>
      </c>
      <c r="H6273" t="s">
        <v>54</v>
      </c>
      <c r="I6273" s="103"/>
    </row>
    <row r="6274" spans="1:9" x14ac:dyDescent="0.35">
      <c r="A6274" t="s">
        <v>7376</v>
      </c>
      <c r="B6274" t="s">
        <v>45</v>
      </c>
      <c r="C6274" t="s">
        <v>5072</v>
      </c>
      <c r="D6274" t="s">
        <v>776</v>
      </c>
      <c r="E6274" s="103">
        <v>0</v>
      </c>
      <c r="F6274" s="103">
        <v>677974</v>
      </c>
      <c r="G6274" s="103">
        <v>8</v>
      </c>
      <c r="H6274" t="s">
        <v>54</v>
      </c>
      <c r="I6274" s="103"/>
    </row>
    <row r="6275" spans="1:9" x14ac:dyDescent="0.35">
      <c r="A6275" t="s">
        <v>7377</v>
      </c>
      <c r="B6275" t="s">
        <v>46</v>
      </c>
      <c r="C6275" t="s">
        <v>5072</v>
      </c>
      <c r="D6275" t="s">
        <v>776</v>
      </c>
      <c r="E6275" s="103">
        <v>0</v>
      </c>
      <c r="F6275" s="103">
        <v>677974</v>
      </c>
      <c r="G6275" s="103">
        <v>8</v>
      </c>
      <c r="H6275" t="s">
        <v>54</v>
      </c>
      <c r="I6275" s="103"/>
    </row>
    <row r="6276" spans="1:9" x14ac:dyDescent="0.35">
      <c r="A6276" t="s">
        <v>260</v>
      </c>
      <c r="B6276" t="s">
        <v>49</v>
      </c>
      <c r="C6276" t="s">
        <v>42</v>
      </c>
      <c r="D6276" t="s">
        <v>54</v>
      </c>
      <c r="E6276" s="103">
        <v>1</v>
      </c>
      <c r="F6276" s="103">
        <v>677974</v>
      </c>
      <c r="G6276" s="103">
        <v>8</v>
      </c>
      <c r="H6276" t="s">
        <v>54</v>
      </c>
      <c r="I6276" s="103"/>
    </row>
    <row r="6277" spans="1:9" x14ac:dyDescent="0.35">
      <c r="A6277" t="s">
        <v>261</v>
      </c>
      <c r="B6277" t="s">
        <v>50</v>
      </c>
      <c r="C6277" t="s">
        <v>42</v>
      </c>
      <c r="D6277" t="s">
        <v>54</v>
      </c>
      <c r="E6277" s="103">
        <v>1521002.5739389544</v>
      </c>
      <c r="F6277" s="103">
        <v>677974</v>
      </c>
      <c r="G6277" s="103">
        <v>8</v>
      </c>
      <c r="H6277" t="s">
        <v>54</v>
      </c>
      <c r="I6277" s="103"/>
    </row>
    <row r="6278" spans="1:9" x14ac:dyDescent="0.35">
      <c r="A6278" t="s">
        <v>1496</v>
      </c>
      <c r="B6278" t="s">
        <v>51</v>
      </c>
      <c r="C6278" t="s">
        <v>42</v>
      </c>
      <c r="D6278" t="s">
        <v>40</v>
      </c>
      <c r="E6278" s="103">
        <v>0.96757357408394717</v>
      </c>
      <c r="F6278" s="103">
        <v>677974</v>
      </c>
      <c r="G6278" s="103">
        <v>8</v>
      </c>
      <c r="H6278" t="s">
        <v>1078</v>
      </c>
      <c r="I6278" s="103"/>
    </row>
    <row r="6279" spans="1:9" x14ac:dyDescent="0.35">
      <c r="A6279" t="s">
        <v>7071</v>
      </c>
      <c r="B6279" t="s">
        <v>51</v>
      </c>
      <c r="C6279" t="s">
        <v>42</v>
      </c>
      <c r="D6279" t="s">
        <v>5070</v>
      </c>
      <c r="E6279" s="103">
        <v>1.0029040983047417</v>
      </c>
      <c r="F6279" s="103">
        <v>677974</v>
      </c>
      <c r="G6279" s="103">
        <v>8</v>
      </c>
      <c r="H6279" t="s">
        <v>1078</v>
      </c>
      <c r="I6279" s="103"/>
    </row>
    <row r="6280" spans="1:9" x14ac:dyDescent="0.35">
      <c r="A6280" t="s">
        <v>7072</v>
      </c>
      <c r="B6280" t="s">
        <v>51</v>
      </c>
      <c r="C6280" t="s">
        <v>42</v>
      </c>
      <c r="D6280" t="s">
        <v>5071</v>
      </c>
      <c r="E6280" s="103">
        <v>0.9675909199199485</v>
      </c>
      <c r="F6280" s="103">
        <v>677974</v>
      </c>
      <c r="G6280" s="103">
        <v>8</v>
      </c>
      <c r="H6280" t="s">
        <v>1078</v>
      </c>
      <c r="I6280" s="103"/>
    </row>
    <row r="6281" spans="1:9" x14ac:dyDescent="0.35">
      <c r="A6281" t="s">
        <v>7073</v>
      </c>
      <c r="B6281" t="s">
        <v>51</v>
      </c>
      <c r="C6281" t="s">
        <v>42</v>
      </c>
      <c r="D6281" t="s">
        <v>5072</v>
      </c>
      <c r="E6281" s="103">
        <v>1.0006093712608572</v>
      </c>
      <c r="F6281" s="103">
        <v>677974</v>
      </c>
      <c r="G6281" s="103">
        <v>8</v>
      </c>
      <c r="H6281" t="s">
        <v>1078</v>
      </c>
      <c r="I6281" s="103"/>
    </row>
    <row r="6282" spans="1:9" x14ac:dyDescent="0.35">
      <c r="A6282" t="s">
        <v>1497</v>
      </c>
      <c r="B6282" t="s">
        <v>51</v>
      </c>
      <c r="C6282" t="s">
        <v>42</v>
      </c>
      <c r="D6282" t="s">
        <v>42</v>
      </c>
      <c r="E6282" s="103">
        <v>1</v>
      </c>
      <c r="F6282" s="103">
        <v>677974</v>
      </c>
      <c r="G6282" s="103">
        <v>8</v>
      </c>
      <c r="H6282" t="s">
        <v>1078</v>
      </c>
      <c r="I6282" s="103"/>
    </row>
    <row r="6283" spans="1:9" x14ac:dyDescent="0.35">
      <c r="A6283" t="s">
        <v>2447</v>
      </c>
      <c r="B6283" t="s">
        <v>51</v>
      </c>
      <c r="C6283" t="s">
        <v>42</v>
      </c>
      <c r="D6283" t="s">
        <v>1767</v>
      </c>
      <c r="E6283" s="103">
        <v>0.99713746778182066</v>
      </c>
      <c r="F6283" s="103">
        <v>677974</v>
      </c>
      <c r="G6283" s="103">
        <v>8</v>
      </c>
      <c r="H6283" t="s">
        <v>1078</v>
      </c>
      <c r="I6283" s="103"/>
    </row>
    <row r="6284" spans="1:9" x14ac:dyDescent="0.35">
      <c r="A6284" t="s">
        <v>2448</v>
      </c>
      <c r="B6284" t="s">
        <v>51</v>
      </c>
      <c r="C6284" t="s">
        <v>42</v>
      </c>
      <c r="D6284" t="s">
        <v>1768</v>
      </c>
      <c r="E6284" s="103">
        <v>0.72815557824924293</v>
      </c>
      <c r="F6284" s="103">
        <v>677974</v>
      </c>
      <c r="G6284" s="103">
        <v>8</v>
      </c>
      <c r="H6284" t="s">
        <v>1078</v>
      </c>
      <c r="I6284" s="103"/>
    </row>
    <row r="6285" spans="1:9" x14ac:dyDescent="0.35">
      <c r="A6285" t="s">
        <v>1498</v>
      </c>
      <c r="B6285" t="s">
        <v>51</v>
      </c>
      <c r="C6285" t="s">
        <v>42</v>
      </c>
      <c r="D6285" t="s">
        <v>340</v>
      </c>
      <c r="E6285" s="103">
        <v>0.98436771471941964</v>
      </c>
      <c r="F6285" s="103">
        <v>677974</v>
      </c>
      <c r="G6285" s="103">
        <v>8</v>
      </c>
      <c r="H6285" t="s">
        <v>1078</v>
      </c>
      <c r="I6285" s="103"/>
    </row>
    <row r="6286" spans="1:9" x14ac:dyDescent="0.35">
      <c r="A6286" t="s">
        <v>1499</v>
      </c>
      <c r="B6286" t="s">
        <v>51</v>
      </c>
      <c r="C6286" t="s">
        <v>42</v>
      </c>
      <c r="D6286" t="s">
        <v>777</v>
      </c>
      <c r="E6286" s="103">
        <v>2.6022748795287782</v>
      </c>
      <c r="F6286" s="103">
        <v>677974</v>
      </c>
      <c r="G6286" s="103">
        <v>8</v>
      </c>
      <c r="H6286" t="s">
        <v>1078</v>
      </c>
      <c r="I6286" s="103"/>
    </row>
    <row r="6287" spans="1:9" x14ac:dyDescent="0.35">
      <c r="A6287" t="s">
        <v>673</v>
      </c>
      <c r="B6287" t="s">
        <v>44</v>
      </c>
      <c r="C6287" t="s">
        <v>42</v>
      </c>
      <c r="D6287" t="s">
        <v>777</v>
      </c>
      <c r="E6287" s="103">
        <v>0</v>
      </c>
      <c r="F6287" s="103">
        <v>677974</v>
      </c>
      <c r="G6287" s="103">
        <v>8</v>
      </c>
      <c r="H6287" t="s">
        <v>54</v>
      </c>
      <c r="I6287" s="103"/>
    </row>
    <row r="6288" spans="1:9" x14ac:dyDescent="0.35">
      <c r="A6288" t="s">
        <v>674</v>
      </c>
      <c r="B6288" t="s">
        <v>45</v>
      </c>
      <c r="C6288" t="s">
        <v>42</v>
      </c>
      <c r="D6288" t="s">
        <v>777</v>
      </c>
      <c r="E6288" s="103">
        <v>0</v>
      </c>
      <c r="F6288" s="103">
        <v>677974</v>
      </c>
      <c r="G6288" s="103">
        <v>8</v>
      </c>
      <c r="H6288" t="s">
        <v>54</v>
      </c>
      <c r="I6288" s="103"/>
    </row>
    <row r="6289" spans="1:9" x14ac:dyDescent="0.35">
      <c r="A6289" t="s">
        <v>675</v>
      </c>
      <c r="B6289" t="s">
        <v>46</v>
      </c>
      <c r="C6289" t="s">
        <v>42</v>
      </c>
      <c r="D6289" t="s">
        <v>777</v>
      </c>
      <c r="E6289" s="103">
        <v>0</v>
      </c>
      <c r="F6289" s="103">
        <v>677974</v>
      </c>
      <c r="G6289" s="103">
        <v>8</v>
      </c>
      <c r="H6289" t="s">
        <v>54</v>
      </c>
      <c r="I6289" s="103"/>
    </row>
    <row r="6290" spans="1:9" x14ac:dyDescent="0.35">
      <c r="A6290" t="s">
        <v>1500</v>
      </c>
      <c r="B6290" t="s">
        <v>51</v>
      </c>
      <c r="C6290" t="s">
        <v>42</v>
      </c>
      <c r="D6290" t="s">
        <v>776</v>
      </c>
      <c r="E6290" s="103">
        <v>6.5876742483926485</v>
      </c>
      <c r="F6290" s="103">
        <v>677974</v>
      </c>
      <c r="G6290" s="103">
        <v>8</v>
      </c>
      <c r="H6290" t="s">
        <v>1078</v>
      </c>
      <c r="I6290" s="103"/>
    </row>
    <row r="6291" spans="1:9" x14ac:dyDescent="0.35">
      <c r="A6291" t="s">
        <v>677</v>
      </c>
      <c r="B6291" t="s">
        <v>44</v>
      </c>
      <c r="C6291" t="s">
        <v>42</v>
      </c>
      <c r="D6291" t="s">
        <v>776</v>
      </c>
      <c r="E6291" s="103">
        <v>0</v>
      </c>
      <c r="F6291" s="103">
        <v>677974</v>
      </c>
      <c r="G6291" s="103">
        <v>8</v>
      </c>
      <c r="H6291" t="s">
        <v>54</v>
      </c>
      <c r="I6291" s="103"/>
    </row>
    <row r="6292" spans="1:9" x14ac:dyDescent="0.35">
      <c r="A6292" t="s">
        <v>678</v>
      </c>
      <c r="B6292" t="s">
        <v>45</v>
      </c>
      <c r="C6292" t="s">
        <v>42</v>
      </c>
      <c r="D6292" t="s">
        <v>776</v>
      </c>
      <c r="E6292" s="103">
        <v>0</v>
      </c>
      <c r="F6292" s="103">
        <v>677974</v>
      </c>
      <c r="G6292" s="103">
        <v>8</v>
      </c>
      <c r="H6292" t="s">
        <v>54</v>
      </c>
      <c r="I6292" s="103"/>
    </row>
    <row r="6293" spans="1:9" x14ac:dyDescent="0.35">
      <c r="A6293" t="s">
        <v>679</v>
      </c>
      <c r="B6293" t="s">
        <v>46</v>
      </c>
      <c r="C6293" t="s">
        <v>42</v>
      </c>
      <c r="D6293" t="s">
        <v>776</v>
      </c>
      <c r="E6293" s="103">
        <v>0</v>
      </c>
      <c r="F6293" s="103">
        <v>677974</v>
      </c>
      <c r="G6293" s="103">
        <v>8</v>
      </c>
      <c r="H6293" t="s">
        <v>54</v>
      </c>
      <c r="I6293" s="103"/>
    </row>
    <row r="6294" spans="1:9" x14ac:dyDescent="0.35">
      <c r="A6294" t="s">
        <v>2449</v>
      </c>
      <c r="B6294" t="s">
        <v>49</v>
      </c>
      <c r="C6294" t="s">
        <v>1767</v>
      </c>
      <c r="D6294" t="s">
        <v>54</v>
      </c>
      <c r="E6294" s="103">
        <v>1</v>
      </c>
      <c r="F6294" s="103">
        <v>677974</v>
      </c>
      <c r="G6294" s="103">
        <v>8</v>
      </c>
      <c r="H6294" t="s">
        <v>54</v>
      </c>
      <c r="I6294" s="103"/>
    </row>
    <row r="6295" spans="1:9" x14ac:dyDescent="0.35">
      <c r="A6295" t="s">
        <v>2450</v>
      </c>
      <c r="B6295" t="s">
        <v>50</v>
      </c>
      <c r="C6295" t="s">
        <v>1767</v>
      </c>
      <c r="D6295" t="s">
        <v>54</v>
      </c>
      <c r="E6295" s="103">
        <v>1525308.7756530007</v>
      </c>
      <c r="F6295" s="103">
        <v>677974</v>
      </c>
      <c r="G6295" s="103">
        <v>8</v>
      </c>
      <c r="H6295" t="s">
        <v>54</v>
      </c>
      <c r="I6295" s="103"/>
    </row>
    <row r="6296" spans="1:9" x14ac:dyDescent="0.35">
      <c r="A6296" t="s">
        <v>2451</v>
      </c>
      <c r="B6296" t="s">
        <v>51</v>
      </c>
      <c r="C6296" t="s">
        <v>1767</v>
      </c>
      <c r="D6296" t="s">
        <v>40</v>
      </c>
      <c r="E6296" s="103">
        <v>0.97036457148294597</v>
      </c>
      <c r="F6296" s="103">
        <v>677974</v>
      </c>
      <c r="G6296" s="103">
        <v>8</v>
      </c>
      <c r="H6296" t="s">
        <v>1078</v>
      </c>
      <c r="I6296" s="103"/>
    </row>
    <row r="6297" spans="1:9" x14ac:dyDescent="0.35">
      <c r="A6297" t="s">
        <v>7074</v>
      </c>
      <c r="B6297" t="s">
        <v>51</v>
      </c>
      <c r="C6297" t="s">
        <v>1767</v>
      </c>
      <c r="D6297" t="s">
        <v>5070</v>
      </c>
      <c r="E6297" s="103">
        <v>1.0058020416854658</v>
      </c>
      <c r="F6297" s="103">
        <v>677974</v>
      </c>
      <c r="G6297" s="103">
        <v>8</v>
      </c>
      <c r="H6297" t="s">
        <v>1078</v>
      </c>
      <c r="I6297" s="103"/>
    </row>
    <row r="6298" spans="1:9" x14ac:dyDescent="0.35">
      <c r="A6298" t="s">
        <v>7075</v>
      </c>
      <c r="B6298" t="s">
        <v>51</v>
      </c>
      <c r="C6298" t="s">
        <v>1767</v>
      </c>
      <c r="D6298" t="s">
        <v>5071</v>
      </c>
      <c r="E6298" s="103">
        <v>0.9703819173189473</v>
      </c>
      <c r="F6298" s="103">
        <v>677974</v>
      </c>
      <c r="G6298" s="103">
        <v>8</v>
      </c>
      <c r="H6298" t="s">
        <v>1078</v>
      </c>
      <c r="I6298" s="103"/>
    </row>
    <row r="6299" spans="1:9" x14ac:dyDescent="0.35">
      <c r="A6299" t="s">
        <v>7076</v>
      </c>
      <c r="B6299" t="s">
        <v>51</v>
      </c>
      <c r="C6299" t="s">
        <v>1767</v>
      </c>
      <c r="D6299" t="s">
        <v>5072</v>
      </c>
      <c r="E6299" s="103">
        <v>1.0035046899229292</v>
      </c>
      <c r="F6299" s="103">
        <v>677974</v>
      </c>
      <c r="G6299" s="103">
        <v>8</v>
      </c>
      <c r="H6299" t="s">
        <v>1078</v>
      </c>
      <c r="I6299" s="103"/>
    </row>
    <row r="6300" spans="1:9" x14ac:dyDescent="0.35">
      <c r="A6300" t="s">
        <v>2452</v>
      </c>
      <c r="B6300" t="s">
        <v>51</v>
      </c>
      <c r="C6300" t="s">
        <v>1767</v>
      </c>
      <c r="D6300" t="s">
        <v>42</v>
      </c>
      <c r="E6300" s="103">
        <v>1.0028890426940338</v>
      </c>
      <c r="F6300" s="103">
        <v>677974</v>
      </c>
      <c r="G6300" s="103">
        <v>8</v>
      </c>
      <c r="H6300" t="s">
        <v>1078</v>
      </c>
      <c r="I6300" s="103"/>
    </row>
    <row r="6301" spans="1:9" x14ac:dyDescent="0.35">
      <c r="A6301" t="s">
        <v>2453</v>
      </c>
      <c r="B6301" t="s">
        <v>51</v>
      </c>
      <c r="C6301" t="s">
        <v>1767</v>
      </c>
      <c r="D6301" t="s">
        <v>1767</v>
      </c>
      <c r="E6301" s="103">
        <v>1</v>
      </c>
      <c r="F6301" s="103">
        <v>677974</v>
      </c>
      <c r="G6301" s="103">
        <v>8</v>
      </c>
      <c r="H6301" t="s">
        <v>1078</v>
      </c>
      <c r="I6301" s="103"/>
    </row>
    <row r="6302" spans="1:9" x14ac:dyDescent="0.35">
      <c r="A6302" t="s">
        <v>2454</v>
      </c>
      <c r="B6302" t="s">
        <v>51</v>
      </c>
      <c r="C6302" t="s">
        <v>1767</v>
      </c>
      <c r="D6302" t="s">
        <v>1768</v>
      </c>
      <c r="E6302" s="103">
        <v>0.7300040403618504</v>
      </c>
      <c r="F6302" s="103">
        <v>677974</v>
      </c>
      <c r="G6302" s="103">
        <v>8</v>
      </c>
      <c r="H6302" t="s">
        <v>1078</v>
      </c>
      <c r="I6302" s="103"/>
    </row>
    <row r="6303" spans="1:9" x14ac:dyDescent="0.35">
      <c r="A6303" t="s">
        <v>2455</v>
      </c>
      <c r="B6303" t="s">
        <v>51</v>
      </c>
      <c r="C6303" t="s">
        <v>1767</v>
      </c>
      <c r="D6303" t="s">
        <v>340</v>
      </c>
      <c r="E6303" s="103">
        <v>0.987224853070645</v>
      </c>
      <c r="F6303" s="103">
        <v>677974</v>
      </c>
      <c r="G6303" s="103">
        <v>8</v>
      </c>
      <c r="H6303" t="s">
        <v>1078</v>
      </c>
      <c r="I6303" s="103"/>
    </row>
    <row r="6304" spans="1:9" x14ac:dyDescent="0.35">
      <c r="A6304" t="s">
        <v>2456</v>
      </c>
      <c r="B6304" t="s">
        <v>51</v>
      </c>
      <c r="C6304" t="s">
        <v>1767</v>
      </c>
      <c r="D6304" t="s">
        <v>777</v>
      </c>
      <c r="E6304" s="103">
        <v>2.6091887861483598</v>
      </c>
      <c r="F6304" s="103">
        <v>677974</v>
      </c>
      <c r="G6304" s="103">
        <v>8</v>
      </c>
      <c r="H6304" t="s">
        <v>1078</v>
      </c>
      <c r="I6304" s="103"/>
    </row>
    <row r="6305" spans="1:9" x14ac:dyDescent="0.35">
      <c r="A6305" t="s">
        <v>2457</v>
      </c>
      <c r="B6305" t="s">
        <v>44</v>
      </c>
      <c r="C6305" t="s">
        <v>1767</v>
      </c>
      <c r="D6305" t="s">
        <v>777</v>
      </c>
      <c r="E6305" s="103">
        <v>0</v>
      </c>
      <c r="F6305" s="103">
        <v>677974</v>
      </c>
      <c r="G6305" s="103">
        <v>8</v>
      </c>
      <c r="H6305" t="s">
        <v>54</v>
      </c>
      <c r="I6305" s="103"/>
    </row>
    <row r="6306" spans="1:9" x14ac:dyDescent="0.35">
      <c r="A6306" t="s">
        <v>2458</v>
      </c>
      <c r="B6306" t="s">
        <v>45</v>
      </c>
      <c r="C6306" t="s">
        <v>1767</v>
      </c>
      <c r="D6306" t="s">
        <v>777</v>
      </c>
      <c r="E6306" s="103">
        <v>0</v>
      </c>
      <c r="F6306" s="103">
        <v>677974</v>
      </c>
      <c r="G6306" s="103">
        <v>8</v>
      </c>
      <c r="H6306" t="s">
        <v>54</v>
      </c>
      <c r="I6306" s="103"/>
    </row>
    <row r="6307" spans="1:9" x14ac:dyDescent="0.35">
      <c r="A6307" t="s">
        <v>2459</v>
      </c>
      <c r="B6307" t="s">
        <v>46</v>
      </c>
      <c r="C6307" t="s">
        <v>1767</v>
      </c>
      <c r="D6307" t="s">
        <v>777</v>
      </c>
      <c r="E6307" s="103">
        <v>0</v>
      </c>
      <c r="F6307" s="103">
        <v>677974</v>
      </c>
      <c r="G6307" s="103">
        <v>8</v>
      </c>
      <c r="H6307" t="s">
        <v>54</v>
      </c>
      <c r="I6307" s="103"/>
    </row>
    <row r="6308" spans="1:9" x14ac:dyDescent="0.35">
      <c r="A6308" t="s">
        <v>2460</v>
      </c>
      <c r="B6308" t="s">
        <v>51</v>
      </c>
      <c r="C6308" t="s">
        <v>1767</v>
      </c>
      <c r="D6308" t="s">
        <v>776</v>
      </c>
      <c r="E6308" s="103">
        <v>6.6060439418230139</v>
      </c>
      <c r="F6308" s="103">
        <v>677974</v>
      </c>
      <c r="G6308" s="103">
        <v>8</v>
      </c>
      <c r="H6308" t="s">
        <v>1078</v>
      </c>
      <c r="I6308" s="103"/>
    </row>
    <row r="6309" spans="1:9" x14ac:dyDescent="0.35">
      <c r="A6309" t="s">
        <v>2461</v>
      </c>
      <c r="B6309" t="s">
        <v>44</v>
      </c>
      <c r="C6309" t="s">
        <v>1767</v>
      </c>
      <c r="D6309" t="s">
        <v>776</v>
      </c>
      <c r="E6309" s="103">
        <v>0</v>
      </c>
      <c r="F6309" s="103">
        <v>677974</v>
      </c>
      <c r="G6309" s="103">
        <v>8</v>
      </c>
      <c r="H6309" t="s">
        <v>54</v>
      </c>
      <c r="I6309" s="103"/>
    </row>
    <row r="6310" spans="1:9" x14ac:dyDescent="0.35">
      <c r="A6310" t="s">
        <v>2462</v>
      </c>
      <c r="B6310" t="s">
        <v>45</v>
      </c>
      <c r="C6310" t="s">
        <v>1767</v>
      </c>
      <c r="D6310" t="s">
        <v>776</v>
      </c>
      <c r="E6310" s="103">
        <v>0</v>
      </c>
      <c r="F6310" s="103">
        <v>677974</v>
      </c>
      <c r="G6310" s="103">
        <v>8</v>
      </c>
      <c r="H6310" t="s">
        <v>54</v>
      </c>
      <c r="I6310" s="103"/>
    </row>
    <row r="6311" spans="1:9" x14ac:dyDescent="0.35">
      <c r="A6311" t="s">
        <v>2463</v>
      </c>
      <c r="B6311" t="s">
        <v>46</v>
      </c>
      <c r="C6311" t="s">
        <v>1767</v>
      </c>
      <c r="D6311" t="s">
        <v>776</v>
      </c>
      <c r="E6311" s="103">
        <v>0</v>
      </c>
      <c r="F6311" s="103">
        <v>677974</v>
      </c>
      <c r="G6311" s="103">
        <v>8</v>
      </c>
      <c r="H6311" t="s">
        <v>54</v>
      </c>
      <c r="I6311" s="103"/>
    </row>
    <row r="6312" spans="1:9" x14ac:dyDescent="0.35">
      <c r="A6312" t="s">
        <v>2464</v>
      </c>
      <c r="B6312" t="s">
        <v>49</v>
      </c>
      <c r="C6312" t="s">
        <v>1768</v>
      </c>
      <c r="D6312" t="s">
        <v>54</v>
      </c>
      <c r="E6312" s="103">
        <v>1</v>
      </c>
      <c r="F6312" s="103">
        <v>677974</v>
      </c>
      <c r="G6312" s="103">
        <v>8</v>
      </c>
      <c r="H6312" t="s">
        <v>54</v>
      </c>
      <c r="I6312" s="103"/>
    </row>
    <row r="6313" spans="1:9" x14ac:dyDescent="0.35">
      <c r="A6313" t="s">
        <v>2465</v>
      </c>
      <c r="B6313" t="s">
        <v>50</v>
      </c>
      <c r="C6313" t="s">
        <v>1768</v>
      </c>
      <c r="D6313" t="s">
        <v>54</v>
      </c>
      <c r="E6313" s="103">
        <v>2205597.6469620676</v>
      </c>
      <c r="F6313" s="103">
        <v>677974</v>
      </c>
      <c r="G6313" s="103">
        <v>8</v>
      </c>
      <c r="H6313" t="s">
        <v>54</v>
      </c>
      <c r="I6313" s="103"/>
    </row>
    <row r="6314" spans="1:9" x14ac:dyDescent="0.35">
      <c r="A6314" t="s">
        <v>2466</v>
      </c>
      <c r="B6314" t="s">
        <v>51</v>
      </c>
      <c r="C6314" t="s">
        <v>1768</v>
      </c>
      <c r="D6314" t="s">
        <v>40</v>
      </c>
      <c r="E6314" s="103">
        <v>1.4060725761687289</v>
      </c>
      <c r="F6314" s="103">
        <v>677974</v>
      </c>
      <c r="G6314" s="103">
        <v>8</v>
      </c>
      <c r="H6314" t="s">
        <v>1078</v>
      </c>
      <c r="I6314" s="103"/>
    </row>
    <row r="6315" spans="1:9" x14ac:dyDescent="0.35">
      <c r="A6315" t="s">
        <v>7077</v>
      </c>
      <c r="B6315" t="s">
        <v>51</v>
      </c>
      <c r="C6315" t="s">
        <v>1768</v>
      </c>
      <c r="D6315" t="s">
        <v>5070</v>
      </c>
      <c r="E6315" s="103">
        <v>1.4632840487175738</v>
      </c>
      <c r="F6315" s="103">
        <v>677974</v>
      </c>
      <c r="G6315" s="103">
        <v>8</v>
      </c>
      <c r="H6315" t="s">
        <v>1078</v>
      </c>
      <c r="I6315" s="103"/>
    </row>
    <row r="6316" spans="1:9" x14ac:dyDescent="0.35">
      <c r="A6316" t="s">
        <v>7078</v>
      </c>
      <c r="B6316" t="s">
        <v>51</v>
      </c>
      <c r="C6316" t="s">
        <v>1768</v>
      </c>
      <c r="D6316" t="s">
        <v>5071</v>
      </c>
      <c r="E6316" s="103">
        <v>1.4060908433923704</v>
      </c>
      <c r="F6316" s="103">
        <v>677974</v>
      </c>
      <c r="G6316" s="103">
        <v>8</v>
      </c>
      <c r="H6316" t="s">
        <v>1078</v>
      </c>
      <c r="I6316" s="103"/>
    </row>
    <row r="6317" spans="1:9" x14ac:dyDescent="0.35">
      <c r="A6317" t="s">
        <v>7079</v>
      </c>
      <c r="B6317" t="s">
        <v>51</v>
      </c>
      <c r="C6317" t="s">
        <v>1768</v>
      </c>
      <c r="D6317" t="s">
        <v>5072</v>
      </c>
      <c r="E6317" s="103">
        <v>1.4588969505321809</v>
      </c>
      <c r="F6317" s="103">
        <v>677974</v>
      </c>
      <c r="G6317" s="103">
        <v>8</v>
      </c>
      <c r="H6317" t="s">
        <v>1078</v>
      </c>
      <c r="I6317" s="103"/>
    </row>
    <row r="6318" spans="1:9" x14ac:dyDescent="0.35">
      <c r="A6318" t="s">
        <v>2467</v>
      </c>
      <c r="B6318" t="s">
        <v>51</v>
      </c>
      <c r="C6318" t="s">
        <v>1768</v>
      </c>
      <c r="D6318" t="s">
        <v>42</v>
      </c>
      <c r="E6318" s="103">
        <v>1.4582876941585077</v>
      </c>
      <c r="F6318" s="103">
        <v>677974</v>
      </c>
      <c r="G6318" s="103">
        <v>8</v>
      </c>
      <c r="H6318" t="s">
        <v>1078</v>
      </c>
      <c r="I6318" s="103"/>
    </row>
    <row r="6319" spans="1:9" x14ac:dyDescent="0.35">
      <c r="A6319" t="s">
        <v>2468</v>
      </c>
      <c r="B6319" t="s">
        <v>51</v>
      </c>
      <c r="C6319" t="s">
        <v>1768</v>
      </c>
      <c r="D6319" t="s">
        <v>1767</v>
      </c>
      <c r="E6319" s="103">
        <v>1.4534542849689218</v>
      </c>
      <c r="F6319" s="103">
        <v>677974</v>
      </c>
      <c r="G6319" s="103">
        <v>8</v>
      </c>
      <c r="H6319" t="s">
        <v>1078</v>
      </c>
      <c r="I6319" s="103"/>
    </row>
    <row r="6320" spans="1:9" x14ac:dyDescent="0.35">
      <c r="A6320" t="s">
        <v>2469</v>
      </c>
      <c r="B6320" t="s">
        <v>51</v>
      </c>
      <c r="C6320" t="s">
        <v>1768</v>
      </c>
      <c r="D6320" t="s">
        <v>1768</v>
      </c>
      <c r="E6320" s="103">
        <v>1</v>
      </c>
      <c r="F6320" s="103">
        <v>677974</v>
      </c>
      <c r="G6320" s="103">
        <v>8</v>
      </c>
      <c r="H6320" t="s">
        <v>1078</v>
      </c>
      <c r="I6320" s="103"/>
    </row>
    <row r="6321" spans="1:9" x14ac:dyDescent="0.35">
      <c r="A6321" t="s">
        <v>2470</v>
      </c>
      <c r="B6321" t="s">
        <v>51</v>
      </c>
      <c r="C6321" t="s">
        <v>1768</v>
      </c>
      <c r="D6321" t="s">
        <v>340</v>
      </c>
      <c r="E6321" s="103">
        <v>1.4362749919159081</v>
      </c>
      <c r="F6321" s="103">
        <v>677974</v>
      </c>
      <c r="G6321" s="103">
        <v>8</v>
      </c>
      <c r="H6321" t="s">
        <v>1078</v>
      </c>
      <c r="I6321" s="103"/>
    </row>
    <row r="6322" spans="1:9" x14ac:dyDescent="0.35">
      <c r="A6322" t="s">
        <v>2471</v>
      </c>
      <c r="B6322" t="s">
        <v>51</v>
      </c>
      <c r="C6322" t="s">
        <v>1768</v>
      </c>
      <c r="D6322" t="s">
        <v>777</v>
      </c>
      <c r="E6322" s="103">
        <v>3.7490752313695452</v>
      </c>
      <c r="F6322" s="103">
        <v>677974</v>
      </c>
      <c r="G6322" s="103">
        <v>8</v>
      </c>
      <c r="H6322" t="s">
        <v>1078</v>
      </c>
      <c r="I6322" s="103"/>
    </row>
    <row r="6323" spans="1:9" x14ac:dyDescent="0.35">
      <c r="A6323" t="s">
        <v>2472</v>
      </c>
      <c r="B6323" t="s">
        <v>44</v>
      </c>
      <c r="C6323" t="s">
        <v>1768</v>
      </c>
      <c r="D6323" t="s">
        <v>777</v>
      </c>
      <c r="E6323" s="103">
        <v>0</v>
      </c>
      <c r="F6323" s="103">
        <v>677974</v>
      </c>
      <c r="G6323" s="103">
        <v>8</v>
      </c>
      <c r="H6323" t="s">
        <v>54</v>
      </c>
      <c r="I6323" s="103"/>
    </row>
    <row r="6324" spans="1:9" x14ac:dyDescent="0.35">
      <c r="A6324" t="s">
        <v>2473</v>
      </c>
      <c r="B6324" t="s">
        <v>45</v>
      </c>
      <c r="C6324" t="s">
        <v>1768</v>
      </c>
      <c r="D6324" t="s">
        <v>777</v>
      </c>
      <c r="E6324" s="103">
        <v>0</v>
      </c>
      <c r="F6324" s="103">
        <v>677974</v>
      </c>
      <c r="G6324" s="103">
        <v>8</v>
      </c>
      <c r="H6324" t="s">
        <v>54</v>
      </c>
      <c r="I6324" s="103"/>
    </row>
    <row r="6325" spans="1:9" x14ac:dyDescent="0.35">
      <c r="A6325" t="s">
        <v>2474</v>
      </c>
      <c r="B6325" t="s">
        <v>46</v>
      </c>
      <c r="C6325" t="s">
        <v>1768</v>
      </c>
      <c r="D6325" t="s">
        <v>777</v>
      </c>
      <c r="E6325" s="103">
        <v>0</v>
      </c>
      <c r="F6325" s="103">
        <v>677974</v>
      </c>
      <c r="G6325" s="103">
        <v>8</v>
      </c>
      <c r="H6325" t="s">
        <v>54</v>
      </c>
      <c r="I6325" s="103"/>
    </row>
    <row r="6326" spans="1:9" x14ac:dyDescent="0.35">
      <c r="A6326" t="s">
        <v>2475</v>
      </c>
      <c r="B6326" t="s">
        <v>51</v>
      </c>
      <c r="C6326" t="s">
        <v>1768</v>
      </c>
      <c r="D6326" t="s">
        <v>776</v>
      </c>
      <c r="E6326" s="103">
        <v>9.5375870914772403</v>
      </c>
      <c r="F6326" s="103">
        <v>677974</v>
      </c>
      <c r="G6326" s="103">
        <v>8</v>
      </c>
      <c r="H6326" t="s">
        <v>1078</v>
      </c>
      <c r="I6326" s="103"/>
    </row>
    <row r="6327" spans="1:9" x14ac:dyDescent="0.35">
      <c r="A6327" t="s">
        <v>2476</v>
      </c>
      <c r="B6327" t="s">
        <v>44</v>
      </c>
      <c r="C6327" t="s">
        <v>1768</v>
      </c>
      <c r="D6327" t="s">
        <v>776</v>
      </c>
      <c r="E6327" s="103">
        <v>0</v>
      </c>
      <c r="F6327" s="103">
        <v>677974</v>
      </c>
      <c r="G6327" s="103">
        <v>8</v>
      </c>
      <c r="H6327" t="s">
        <v>54</v>
      </c>
      <c r="I6327" s="103"/>
    </row>
    <row r="6328" spans="1:9" x14ac:dyDescent="0.35">
      <c r="A6328" t="s">
        <v>2477</v>
      </c>
      <c r="B6328" t="s">
        <v>45</v>
      </c>
      <c r="C6328" t="s">
        <v>1768</v>
      </c>
      <c r="D6328" t="s">
        <v>776</v>
      </c>
      <c r="E6328" s="103">
        <v>0</v>
      </c>
      <c r="F6328" s="103">
        <v>677974</v>
      </c>
      <c r="G6328" s="103">
        <v>8</v>
      </c>
      <c r="H6328" t="s">
        <v>54</v>
      </c>
      <c r="I6328" s="103"/>
    </row>
    <row r="6329" spans="1:9" x14ac:dyDescent="0.35">
      <c r="A6329" t="s">
        <v>2478</v>
      </c>
      <c r="B6329" t="s">
        <v>46</v>
      </c>
      <c r="C6329" t="s">
        <v>1768</v>
      </c>
      <c r="D6329" t="s">
        <v>776</v>
      </c>
      <c r="E6329" s="103">
        <v>0</v>
      </c>
      <c r="F6329" s="103">
        <v>677974</v>
      </c>
      <c r="G6329" s="103">
        <v>8</v>
      </c>
      <c r="H6329" t="s">
        <v>54</v>
      </c>
      <c r="I6329" s="103"/>
    </row>
    <row r="6330" spans="1:9" x14ac:dyDescent="0.35">
      <c r="A6330" t="s">
        <v>8631</v>
      </c>
      <c r="B6330" t="s">
        <v>51</v>
      </c>
      <c r="C6330" t="s">
        <v>58</v>
      </c>
      <c r="D6330" t="s">
        <v>40</v>
      </c>
      <c r="E6330" s="103">
        <v>5.6568040000000002</v>
      </c>
      <c r="F6330" s="103">
        <v>677974</v>
      </c>
      <c r="G6330" s="103">
        <v>8</v>
      </c>
      <c r="H6330" t="s">
        <v>1078</v>
      </c>
      <c r="I6330" s="103"/>
    </row>
    <row r="6331" spans="1:9" x14ac:dyDescent="0.35">
      <c r="A6331" t="s">
        <v>8632</v>
      </c>
      <c r="B6331" t="s">
        <v>51</v>
      </c>
      <c r="C6331" t="s">
        <v>58</v>
      </c>
      <c r="D6331" t="s">
        <v>5070</v>
      </c>
      <c r="E6331" s="103">
        <v>6.9809320905199357</v>
      </c>
      <c r="F6331" s="103">
        <v>677974</v>
      </c>
      <c r="G6331" s="103">
        <v>8</v>
      </c>
      <c r="H6331" t="s">
        <v>1078</v>
      </c>
      <c r="I6331" s="103"/>
    </row>
    <row r="6332" spans="1:9" x14ac:dyDescent="0.35">
      <c r="A6332" t="s">
        <v>8633</v>
      </c>
      <c r="B6332" t="s">
        <v>51</v>
      </c>
      <c r="C6332" t="s">
        <v>58</v>
      </c>
      <c r="D6332" t="s">
        <v>5071</v>
      </c>
      <c r="E6332" s="103">
        <v>6.9809320905199357</v>
      </c>
      <c r="F6332" s="103">
        <v>677974</v>
      </c>
      <c r="G6332" s="103">
        <v>8</v>
      </c>
      <c r="H6332" t="s">
        <v>1078</v>
      </c>
      <c r="I6332" s="103"/>
    </row>
    <row r="6333" spans="1:9" x14ac:dyDescent="0.35">
      <c r="A6333" t="s">
        <v>8634</v>
      </c>
      <c r="B6333" t="s">
        <v>51</v>
      </c>
      <c r="C6333" t="s">
        <v>58</v>
      </c>
      <c r="D6333" t="s">
        <v>5072</v>
      </c>
      <c r="E6333" s="103">
        <v>6.9809320905199357</v>
      </c>
      <c r="F6333" s="103">
        <v>677974</v>
      </c>
      <c r="G6333" s="103">
        <v>8</v>
      </c>
      <c r="H6333" t="s">
        <v>1078</v>
      </c>
      <c r="I6333" s="103"/>
    </row>
    <row r="6334" spans="1:9" x14ac:dyDescent="0.35">
      <c r="A6334" t="s">
        <v>8635</v>
      </c>
      <c r="B6334" t="s">
        <v>51</v>
      </c>
      <c r="C6334" t="s">
        <v>58</v>
      </c>
      <c r="D6334" t="s">
        <v>42</v>
      </c>
      <c r="E6334" s="103">
        <v>6.9809320905199357</v>
      </c>
      <c r="F6334" s="103">
        <v>677974</v>
      </c>
      <c r="G6334" s="103">
        <v>8</v>
      </c>
      <c r="H6334" t="s">
        <v>1078</v>
      </c>
      <c r="I6334" s="103"/>
    </row>
    <row r="6335" spans="1:9" x14ac:dyDescent="0.35">
      <c r="A6335" t="s">
        <v>8636</v>
      </c>
      <c r="B6335" t="s">
        <v>51</v>
      </c>
      <c r="C6335" t="s">
        <v>58</v>
      </c>
      <c r="D6335" t="s">
        <v>1767</v>
      </c>
      <c r="E6335" s="103">
        <v>6.9809320905199357</v>
      </c>
      <c r="F6335" s="103">
        <v>677974</v>
      </c>
      <c r="G6335" s="103">
        <v>8</v>
      </c>
      <c r="H6335" t="s">
        <v>1078</v>
      </c>
      <c r="I6335" s="103"/>
    </row>
    <row r="6336" spans="1:9" x14ac:dyDescent="0.35">
      <c r="A6336" t="s">
        <v>8637</v>
      </c>
      <c r="B6336" t="s">
        <v>51</v>
      </c>
      <c r="C6336" t="s">
        <v>58</v>
      </c>
      <c r="D6336" t="s">
        <v>1768</v>
      </c>
      <c r="E6336" s="103">
        <v>6.6288181255604215</v>
      </c>
      <c r="F6336" s="103">
        <v>677974</v>
      </c>
      <c r="G6336" s="103">
        <v>8</v>
      </c>
      <c r="H6336" t="s">
        <v>1078</v>
      </c>
      <c r="I6336" s="103"/>
    </row>
    <row r="6337" spans="1:9" x14ac:dyDescent="0.35">
      <c r="A6337" t="s">
        <v>8638</v>
      </c>
      <c r="B6337" t="s">
        <v>51</v>
      </c>
      <c r="C6337" t="s">
        <v>58</v>
      </c>
      <c r="D6337" t="s">
        <v>340</v>
      </c>
      <c r="E6337" s="103">
        <v>0.62659985854030065</v>
      </c>
      <c r="F6337" s="103">
        <v>677974</v>
      </c>
      <c r="G6337" s="103">
        <v>8</v>
      </c>
      <c r="H6337" t="s">
        <v>1078</v>
      </c>
      <c r="I6337" s="103"/>
    </row>
    <row r="6338" spans="1:9" x14ac:dyDescent="0.35">
      <c r="A6338" t="s">
        <v>8639</v>
      </c>
      <c r="B6338" t="s">
        <v>51</v>
      </c>
      <c r="C6338" t="s">
        <v>58</v>
      </c>
      <c r="D6338" t="s">
        <v>777</v>
      </c>
      <c r="E6338" s="103">
        <v>13.457377151879109</v>
      </c>
      <c r="F6338" s="103">
        <v>677974</v>
      </c>
      <c r="G6338" s="103">
        <v>8</v>
      </c>
      <c r="H6338" t="s">
        <v>1078</v>
      </c>
      <c r="I6338" s="103"/>
    </row>
    <row r="6339" spans="1:9" x14ac:dyDescent="0.35">
      <c r="A6339" t="s">
        <v>8640</v>
      </c>
      <c r="B6339" t="s">
        <v>51</v>
      </c>
      <c r="C6339" t="s">
        <v>58</v>
      </c>
      <c r="D6339" t="s">
        <v>776</v>
      </c>
      <c r="E6339" s="103">
        <v>36.093777204764869</v>
      </c>
      <c r="F6339" s="103">
        <v>677974</v>
      </c>
      <c r="G6339" s="103">
        <v>8</v>
      </c>
      <c r="H6339" t="s">
        <v>1078</v>
      </c>
      <c r="I6339" s="103"/>
    </row>
    <row r="6340" spans="1:9" x14ac:dyDescent="0.35">
      <c r="A6340" t="s">
        <v>382</v>
      </c>
      <c r="B6340" t="s">
        <v>47</v>
      </c>
      <c r="C6340" t="s">
        <v>353</v>
      </c>
      <c r="D6340" t="s">
        <v>54</v>
      </c>
      <c r="E6340" s="103">
        <v>351468</v>
      </c>
      <c r="F6340" s="103">
        <v>677974</v>
      </c>
      <c r="G6340" s="103">
        <v>8</v>
      </c>
      <c r="H6340" t="s">
        <v>54</v>
      </c>
      <c r="I6340" s="103"/>
    </row>
    <row r="6341" spans="1:9" x14ac:dyDescent="0.35">
      <c r="A6341" t="s">
        <v>383</v>
      </c>
      <c r="B6341" t="s">
        <v>48</v>
      </c>
      <c r="C6341" t="s">
        <v>353</v>
      </c>
      <c r="D6341" t="s">
        <v>54</v>
      </c>
      <c r="E6341" s="103">
        <v>34960826318.694344</v>
      </c>
      <c r="F6341" s="103">
        <v>677974</v>
      </c>
      <c r="G6341" s="103">
        <v>8</v>
      </c>
      <c r="H6341" t="s">
        <v>54</v>
      </c>
      <c r="I6341" s="103"/>
    </row>
    <row r="6342" spans="1:9" x14ac:dyDescent="0.35">
      <c r="A6342" t="s">
        <v>384</v>
      </c>
      <c r="B6342" t="s">
        <v>49</v>
      </c>
      <c r="C6342" t="s">
        <v>353</v>
      </c>
      <c r="D6342" t="s">
        <v>54</v>
      </c>
      <c r="E6342" s="103">
        <v>0.51840926053211478</v>
      </c>
      <c r="F6342" s="103">
        <v>677974</v>
      </c>
      <c r="G6342" s="103">
        <v>8</v>
      </c>
      <c r="H6342" t="s">
        <v>54</v>
      </c>
      <c r="I6342" s="103"/>
    </row>
    <row r="6343" spans="1:9" x14ac:dyDescent="0.35">
      <c r="A6343" t="s">
        <v>385</v>
      </c>
      <c r="B6343" t="s">
        <v>50</v>
      </c>
      <c r="C6343" t="s">
        <v>353</v>
      </c>
      <c r="D6343" t="s">
        <v>54</v>
      </c>
      <c r="E6343" s="103">
        <v>51566.61806897365</v>
      </c>
      <c r="F6343" s="103">
        <v>677974</v>
      </c>
      <c r="G6343" s="103">
        <v>8</v>
      </c>
      <c r="H6343" t="s">
        <v>54</v>
      </c>
      <c r="I6343" s="103"/>
    </row>
    <row r="6344" spans="1:9" x14ac:dyDescent="0.35">
      <c r="A6344" t="s">
        <v>414</v>
      </c>
      <c r="B6344" t="s">
        <v>49</v>
      </c>
      <c r="C6344" t="s">
        <v>340</v>
      </c>
      <c r="D6344" t="s">
        <v>54</v>
      </c>
      <c r="E6344" s="103">
        <v>1</v>
      </c>
      <c r="F6344" s="103">
        <v>677974</v>
      </c>
      <c r="G6344" s="103">
        <v>8</v>
      </c>
      <c r="H6344" t="s">
        <v>54</v>
      </c>
      <c r="I6344" s="103"/>
    </row>
    <row r="6345" spans="1:9" x14ac:dyDescent="0.35">
      <c r="A6345" t="s">
        <v>415</v>
      </c>
      <c r="B6345" t="s">
        <v>50</v>
      </c>
      <c r="C6345" t="s">
        <v>340</v>
      </c>
      <c r="D6345" t="s">
        <v>54</v>
      </c>
      <c r="E6345" s="103">
        <v>1555034.4051525421</v>
      </c>
      <c r="F6345" s="103">
        <v>677974</v>
      </c>
      <c r="G6345" s="103">
        <v>8</v>
      </c>
      <c r="H6345" t="s">
        <v>54</v>
      </c>
      <c r="I6345" s="103"/>
    </row>
    <row r="6346" spans="1:9" x14ac:dyDescent="0.35">
      <c r="A6346" t="s">
        <v>1501</v>
      </c>
      <c r="B6346" t="s">
        <v>51</v>
      </c>
      <c r="C6346" t="s">
        <v>340</v>
      </c>
      <c r="D6346" t="s">
        <v>40</v>
      </c>
      <c r="E6346" s="103">
        <v>0.98937814612398234</v>
      </c>
      <c r="F6346" s="103">
        <v>677974</v>
      </c>
      <c r="G6346" s="103">
        <v>8</v>
      </c>
      <c r="H6346" t="s">
        <v>1078</v>
      </c>
      <c r="I6346" s="103"/>
    </row>
    <row r="6347" spans="1:9" x14ac:dyDescent="0.35">
      <c r="A6347" t="s">
        <v>7080</v>
      </c>
      <c r="B6347" t="s">
        <v>51</v>
      </c>
      <c r="C6347" t="s">
        <v>340</v>
      </c>
      <c r="D6347" t="s">
        <v>5070</v>
      </c>
      <c r="E6347" s="103">
        <v>1.0262360368949441</v>
      </c>
      <c r="F6347" s="103">
        <v>677974</v>
      </c>
      <c r="G6347" s="103">
        <v>8</v>
      </c>
      <c r="H6347" t="s">
        <v>1078</v>
      </c>
      <c r="I6347" s="103"/>
    </row>
    <row r="6348" spans="1:9" x14ac:dyDescent="0.35">
      <c r="A6348" t="s">
        <v>7081</v>
      </c>
      <c r="B6348" t="s">
        <v>51</v>
      </c>
      <c r="C6348" t="s">
        <v>340</v>
      </c>
      <c r="D6348" t="s">
        <v>5071</v>
      </c>
      <c r="E6348" s="103">
        <v>0.98957139561411223</v>
      </c>
      <c r="F6348" s="103">
        <v>677974</v>
      </c>
      <c r="G6348" s="103">
        <v>8</v>
      </c>
      <c r="H6348" t="s">
        <v>1078</v>
      </c>
      <c r="I6348" s="103"/>
    </row>
    <row r="6349" spans="1:9" x14ac:dyDescent="0.35">
      <c r="A6349" t="s">
        <v>7082</v>
      </c>
      <c r="B6349" t="s">
        <v>51</v>
      </c>
      <c r="C6349" t="s">
        <v>340</v>
      </c>
      <c r="D6349" t="s">
        <v>5072</v>
      </c>
      <c r="E6349" s="103">
        <v>1.0230082142856767</v>
      </c>
      <c r="F6349" s="103">
        <v>677974</v>
      </c>
      <c r="G6349" s="103">
        <v>8</v>
      </c>
      <c r="H6349" t="s">
        <v>1078</v>
      </c>
      <c r="I6349" s="103"/>
    </row>
    <row r="6350" spans="1:9" x14ac:dyDescent="0.35">
      <c r="A6350" t="s">
        <v>1502</v>
      </c>
      <c r="B6350" t="s">
        <v>51</v>
      </c>
      <c r="C6350" t="s">
        <v>340</v>
      </c>
      <c r="D6350" t="s">
        <v>42</v>
      </c>
      <c r="E6350" s="103">
        <v>1.0232696502846663</v>
      </c>
      <c r="F6350" s="103">
        <v>677974</v>
      </c>
      <c r="G6350" s="103">
        <v>8</v>
      </c>
      <c r="H6350" t="s">
        <v>1078</v>
      </c>
      <c r="I6350" s="103"/>
    </row>
    <row r="6351" spans="1:9" x14ac:dyDescent="0.35">
      <c r="A6351" t="s">
        <v>2479</v>
      </c>
      <c r="B6351" t="s">
        <v>51</v>
      </c>
      <c r="C6351" t="s">
        <v>340</v>
      </c>
      <c r="D6351" t="s">
        <v>1767</v>
      </c>
      <c r="E6351" s="103">
        <v>1.020362757530475</v>
      </c>
      <c r="F6351" s="103">
        <v>677974</v>
      </c>
      <c r="G6351" s="103">
        <v>8</v>
      </c>
      <c r="H6351" t="s">
        <v>1078</v>
      </c>
      <c r="I6351" s="103"/>
    </row>
    <row r="6352" spans="1:9" x14ac:dyDescent="0.35">
      <c r="A6352" t="s">
        <v>2480</v>
      </c>
      <c r="B6352" t="s">
        <v>51</v>
      </c>
      <c r="C6352" t="s">
        <v>340</v>
      </c>
      <c r="D6352" t="s">
        <v>1768</v>
      </c>
      <c r="E6352" s="103">
        <v>0.74552697524432054</v>
      </c>
      <c r="F6352" s="103">
        <v>677974</v>
      </c>
      <c r="G6352" s="103">
        <v>8</v>
      </c>
      <c r="H6352" t="s">
        <v>1078</v>
      </c>
      <c r="I6352" s="103"/>
    </row>
    <row r="6353" spans="1:9" x14ac:dyDescent="0.35">
      <c r="A6353" t="s">
        <v>1503</v>
      </c>
      <c r="B6353" t="s">
        <v>51</v>
      </c>
      <c r="C6353" t="s">
        <v>340</v>
      </c>
      <c r="D6353" t="s">
        <v>340</v>
      </c>
      <c r="E6353" s="103">
        <v>1</v>
      </c>
      <c r="F6353" s="103">
        <v>677974</v>
      </c>
      <c r="G6353" s="103">
        <v>8</v>
      </c>
      <c r="H6353" t="s">
        <v>1078</v>
      </c>
      <c r="I6353" s="103"/>
    </row>
    <row r="6354" spans="1:9" x14ac:dyDescent="0.35">
      <c r="A6354" t="s">
        <v>1504</v>
      </c>
      <c r="B6354" t="s">
        <v>51</v>
      </c>
      <c r="C6354" t="s">
        <v>340</v>
      </c>
      <c r="D6354" t="s">
        <v>777</v>
      </c>
      <c r="E6354" s="103">
        <v>2.6583090872927913</v>
      </c>
      <c r="F6354" s="103">
        <v>677974</v>
      </c>
      <c r="G6354" s="103">
        <v>8</v>
      </c>
      <c r="H6354" t="s">
        <v>1078</v>
      </c>
      <c r="I6354" s="103"/>
    </row>
    <row r="6355" spans="1:9" x14ac:dyDescent="0.35">
      <c r="A6355" t="s">
        <v>681</v>
      </c>
      <c r="B6355" t="s">
        <v>44</v>
      </c>
      <c r="C6355" t="s">
        <v>340</v>
      </c>
      <c r="D6355" t="s">
        <v>777</v>
      </c>
      <c r="E6355" s="103">
        <v>0</v>
      </c>
      <c r="F6355" s="103">
        <v>677974</v>
      </c>
      <c r="G6355" s="103">
        <v>8</v>
      </c>
      <c r="H6355" t="s">
        <v>54</v>
      </c>
      <c r="I6355" s="103"/>
    </row>
    <row r="6356" spans="1:9" x14ac:dyDescent="0.35">
      <c r="A6356" t="s">
        <v>682</v>
      </c>
      <c r="B6356" t="s">
        <v>45</v>
      </c>
      <c r="C6356" t="s">
        <v>340</v>
      </c>
      <c r="D6356" t="s">
        <v>777</v>
      </c>
      <c r="E6356" s="103">
        <v>0</v>
      </c>
      <c r="F6356" s="103">
        <v>677974</v>
      </c>
      <c r="G6356" s="103">
        <v>8</v>
      </c>
      <c r="H6356" t="s">
        <v>54</v>
      </c>
      <c r="I6356" s="103"/>
    </row>
    <row r="6357" spans="1:9" x14ac:dyDescent="0.35">
      <c r="A6357" t="s">
        <v>683</v>
      </c>
      <c r="B6357" t="s">
        <v>46</v>
      </c>
      <c r="C6357" t="s">
        <v>340</v>
      </c>
      <c r="D6357" t="s">
        <v>777</v>
      </c>
      <c r="E6357" s="103">
        <v>0</v>
      </c>
      <c r="F6357" s="103">
        <v>677974</v>
      </c>
      <c r="G6357" s="103">
        <v>8</v>
      </c>
      <c r="H6357" t="s">
        <v>54</v>
      </c>
      <c r="I6357" s="103"/>
    </row>
    <row r="6358" spans="1:9" x14ac:dyDescent="0.35">
      <c r="A6358" t="s">
        <v>1505</v>
      </c>
      <c r="B6358" t="s">
        <v>51</v>
      </c>
      <c r="C6358" t="s">
        <v>340</v>
      </c>
      <c r="D6358" t="s">
        <v>776</v>
      </c>
      <c r="E6358" s="103">
        <v>6.7337132923879945</v>
      </c>
      <c r="F6358" s="103">
        <v>677974</v>
      </c>
      <c r="G6358" s="103">
        <v>8</v>
      </c>
      <c r="H6358" t="s">
        <v>1078</v>
      </c>
      <c r="I6358" s="103"/>
    </row>
    <row r="6359" spans="1:9" x14ac:dyDescent="0.35">
      <c r="A6359" t="s">
        <v>685</v>
      </c>
      <c r="B6359" t="s">
        <v>44</v>
      </c>
      <c r="C6359" t="s">
        <v>340</v>
      </c>
      <c r="D6359" t="s">
        <v>776</v>
      </c>
      <c r="E6359" s="103">
        <v>0</v>
      </c>
      <c r="F6359" s="103">
        <v>677974</v>
      </c>
      <c r="G6359" s="103">
        <v>8</v>
      </c>
      <c r="H6359" t="s">
        <v>54</v>
      </c>
      <c r="I6359" s="103"/>
    </row>
    <row r="6360" spans="1:9" x14ac:dyDescent="0.35">
      <c r="A6360" t="s">
        <v>686</v>
      </c>
      <c r="B6360" t="s">
        <v>45</v>
      </c>
      <c r="C6360" t="s">
        <v>340</v>
      </c>
      <c r="D6360" t="s">
        <v>776</v>
      </c>
      <c r="E6360" s="103">
        <v>0</v>
      </c>
      <c r="F6360" s="103">
        <v>677974</v>
      </c>
      <c r="G6360" s="103">
        <v>8</v>
      </c>
      <c r="H6360" t="s">
        <v>54</v>
      </c>
      <c r="I6360" s="103"/>
    </row>
    <row r="6361" spans="1:9" x14ac:dyDescent="0.35">
      <c r="A6361" t="s">
        <v>687</v>
      </c>
      <c r="B6361" t="s">
        <v>46</v>
      </c>
      <c r="C6361" t="s">
        <v>340</v>
      </c>
      <c r="D6361" t="s">
        <v>776</v>
      </c>
      <c r="E6361" s="103">
        <v>0</v>
      </c>
      <c r="F6361" s="103">
        <v>677974</v>
      </c>
      <c r="G6361" s="103">
        <v>8</v>
      </c>
      <c r="H6361" t="s">
        <v>54</v>
      </c>
      <c r="I6361" s="103"/>
    </row>
    <row r="6362" spans="1:9" x14ac:dyDescent="0.35">
      <c r="A6362" t="s">
        <v>1506</v>
      </c>
      <c r="B6362" t="s">
        <v>51</v>
      </c>
      <c r="C6362" t="s">
        <v>353</v>
      </c>
      <c r="D6362" t="s">
        <v>40</v>
      </c>
      <c r="E6362" s="103">
        <v>6.3517249134946774E-2</v>
      </c>
      <c r="F6362" s="103">
        <v>677974</v>
      </c>
      <c r="G6362" s="103">
        <v>8</v>
      </c>
      <c r="H6362" t="s">
        <v>1078</v>
      </c>
      <c r="I6362" s="103"/>
    </row>
    <row r="6363" spans="1:9" x14ac:dyDescent="0.35">
      <c r="A6363" t="s">
        <v>7083</v>
      </c>
      <c r="B6363" t="s">
        <v>51</v>
      </c>
      <c r="C6363" t="s">
        <v>353</v>
      </c>
      <c r="D6363" t="s">
        <v>5070</v>
      </c>
      <c r="E6363" s="103">
        <v>6.9415460596901846E-2</v>
      </c>
      <c r="F6363" s="103">
        <v>677974</v>
      </c>
      <c r="G6363" s="103">
        <v>8</v>
      </c>
      <c r="H6363" t="s">
        <v>1078</v>
      </c>
      <c r="I6363" s="103"/>
    </row>
    <row r="6364" spans="1:9" x14ac:dyDescent="0.35">
      <c r="A6364" t="s">
        <v>7084</v>
      </c>
      <c r="B6364" t="s">
        <v>51</v>
      </c>
      <c r="C6364" t="s">
        <v>353</v>
      </c>
      <c r="D6364" t="s">
        <v>5071</v>
      </c>
      <c r="E6364" s="103">
        <v>6.3517249134946774E-2</v>
      </c>
      <c r="F6364" s="103">
        <v>677974</v>
      </c>
      <c r="G6364" s="103">
        <v>8</v>
      </c>
      <c r="H6364" t="s">
        <v>1078</v>
      </c>
      <c r="I6364" s="103"/>
    </row>
    <row r="6365" spans="1:9" x14ac:dyDescent="0.35">
      <c r="A6365" t="s">
        <v>7085</v>
      </c>
      <c r="B6365" t="s">
        <v>51</v>
      </c>
      <c r="C6365" t="s">
        <v>353</v>
      </c>
      <c r="D6365" t="s">
        <v>5072</v>
      </c>
      <c r="E6365" s="103">
        <v>6.9251289464104054E-2</v>
      </c>
      <c r="F6365" s="103">
        <v>677974</v>
      </c>
      <c r="G6365" s="103">
        <v>8</v>
      </c>
      <c r="H6365" t="s">
        <v>1078</v>
      </c>
      <c r="I6365" s="103"/>
    </row>
    <row r="6366" spans="1:9" x14ac:dyDescent="0.35">
      <c r="A6366" t="s">
        <v>1507</v>
      </c>
      <c r="B6366" t="s">
        <v>51</v>
      </c>
      <c r="C6366" t="s">
        <v>353</v>
      </c>
      <c r="D6366" t="s">
        <v>42</v>
      </c>
      <c r="E6366" s="103">
        <v>6.9118963284480875E-2</v>
      </c>
      <c r="F6366" s="103">
        <v>677974</v>
      </c>
      <c r="G6366" s="103">
        <v>8</v>
      </c>
      <c r="H6366" t="s">
        <v>1078</v>
      </c>
      <c r="I6366" s="103"/>
    </row>
    <row r="6367" spans="1:9" x14ac:dyDescent="0.35">
      <c r="A6367" t="s">
        <v>2481</v>
      </c>
      <c r="B6367" t="s">
        <v>51</v>
      </c>
      <c r="C6367" t="s">
        <v>353</v>
      </c>
      <c r="D6367" t="s">
        <v>1767</v>
      </c>
      <c r="E6367" s="103">
        <v>6.8905129529632306E-2</v>
      </c>
      <c r="F6367" s="103">
        <v>677974</v>
      </c>
      <c r="G6367" s="103">
        <v>8</v>
      </c>
      <c r="H6367" t="s">
        <v>1078</v>
      </c>
      <c r="I6367" s="103"/>
    </row>
    <row r="6368" spans="1:9" x14ac:dyDescent="0.35">
      <c r="A6368" t="s">
        <v>2482</v>
      </c>
      <c r="B6368" t="s">
        <v>51</v>
      </c>
      <c r="C6368" t="s">
        <v>353</v>
      </c>
      <c r="D6368" t="s">
        <v>1768</v>
      </c>
      <c r="E6368" s="103">
        <v>4.6089304701967274E-2</v>
      </c>
      <c r="F6368" s="103">
        <v>677974</v>
      </c>
      <c r="G6368" s="103">
        <v>8</v>
      </c>
      <c r="H6368" t="s">
        <v>1078</v>
      </c>
      <c r="I6368" s="103"/>
    </row>
    <row r="6369" spans="1:9" x14ac:dyDescent="0.35">
      <c r="A6369" t="s">
        <v>1508</v>
      </c>
      <c r="B6369" t="s">
        <v>51</v>
      </c>
      <c r="C6369" t="s">
        <v>353</v>
      </c>
      <c r="D6369" t="s">
        <v>340</v>
      </c>
      <c r="E6369" s="103">
        <v>6.8505523879417288E-2</v>
      </c>
      <c r="F6369" s="103">
        <v>677974</v>
      </c>
      <c r="G6369" s="103">
        <v>8</v>
      </c>
      <c r="H6369" t="s">
        <v>1078</v>
      </c>
      <c r="I6369" s="103"/>
    </row>
    <row r="6370" spans="1:9" x14ac:dyDescent="0.35">
      <c r="A6370" t="s">
        <v>1509</v>
      </c>
      <c r="B6370" t="s">
        <v>51</v>
      </c>
      <c r="C6370" t="s">
        <v>353</v>
      </c>
      <c r="D6370" t="s">
        <v>777</v>
      </c>
      <c r="E6370" s="103">
        <v>0.16881148675030247</v>
      </c>
      <c r="F6370" s="103">
        <v>677974</v>
      </c>
      <c r="G6370" s="103">
        <v>8</v>
      </c>
      <c r="H6370" t="s">
        <v>1078</v>
      </c>
      <c r="I6370" s="103"/>
    </row>
    <row r="6371" spans="1:9" x14ac:dyDescent="0.35">
      <c r="A6371" t="s">
        <v>1510</v>
      </c>
      <c r="B6371" t="s">
        <v>51</v>
      </c>
      <c r="C6371" t="s">
        <v>353</v>
      </c>
      <c r="D6371" t="s">
        <v>776</v>
      </c>
      <c r="E6371" s="103">
        <v>0.4299715446066853</v>
      </c>
      <c r="F6371" s="103">
        <v>677974</v>
      </c>
      <c r="G6371" s="103">
        <v>8</v>
      </c>
      <c r="H6371" t="s">
        <v>1078</v>
      </c>
      <c r="I6371" s="103"/>
    </row>
    <row r="6372" spans="1:9" x14ac:dyDescent="0.35">
      <c r="A6372" t="s">
        <v>4781</v>
      </c>
      <c r="B6372" t="s">
        <v>47</v>
      </c>
      <c r="C6372" t="s">
        <v>4357</v>
      </c>
      <c r="D6372" t="s">
        <v>54</v>
      </c>
      <c r="E6372" s="103">
        <v>122289</v>
      </c>
      <c r="F6372" s="103">
        <v>677974</v>
      </c>
      <c r="G6372" s="103">
        <v>8</v>
      </c>
      <c r="H6372" t="s">
        <v>54</v>
      </c>
      <c r="I6372" s="103"/>
    </row>
    <row r="6373" spans="1:9" x14ac:dyDescent="0.35">
      <c r="A6373" t="s">
        <v>4782</v>
      </c>
      <c r="B6373" t="s">
        <v>48</v>
      </c>
      <c r="C6373" t="s">
        <v>4357</v>
      </c>
      <c r="D6373" t="s">
        <v>54</v>
      </c>
      <c r="E6373" s="103">
        <v>1060914266.1246402</v>
      </c>
      <c r="F6373" s="103">
        <v>677974</v>
      </c>
      <c r="G6373" s="103">
        <v>8</v>
      </c>
      <c r="H6373" t="s">
        <v>54</v>
      </c>
      <c r="I6373" s="103"/>
    </row>
    <row r="6374" spans="1:9" x14ac:dyDescent="0.35">
      <c r="A6374" t="s">
        <v>4783</v>
      </c>
      <c r="B6374" t="s">
        <v>49</v>
      </c>
      <c r="C6374" t="s">
        <v>4357</v>
      </c>
      <c r="D6374" t="s">
        <v>54</v>
      </c>
      <c r="E6374" s="103">
        <v>0.18037417364087707</v>
      </c>
      <c r="F6374" s="103">
        <v>677974</v>
      </c>
      <c r="G6374" s="103">
        <v>8</v>
      </c>
      <c r="H6374" t="s">
        <v>54</v>
      </c>
      <c r="I6374" s="103"/>
    </row>
    <row r="6375" spans="1:9" x14ac:dyDescent="0.35">
      <c r="A6375" t="s">
        <v>4784</v>
      </c>
      <c r="B6375" t="s">
        <v>50</v>
      </c>
      <c r="C6375" t="s">
        <v>4357</v>
      </c>
      <c r="D6375" t="s">
        <v>54</v>
      </c>
      <c r="E6375" s="103">
        <v>1564.8303122607065</v>
      </c>
      <c r="F6375" s="103">
        <v>677974</v>
      </c>
      <c r="G6375" s="103">
        <v>8</v>
      </c>
      <c r="H6375" t="s">
        <v>54</v>
      </c>
      <c r="I6375" s="103"/>
    </row>
    <row r="6376" spans="1:9" x14ac:dyDescent="0.35">
      <c r="A6376" t="s">
        <v>4785</v>
      </c>
      <c r="B6376" t="s">
        <v>51</v>
      </c>
      <c r="C6376" t="s">
        <v>4357</v>
      </c>
      <c r="D6376" t="s">
        <v>40</v>
      </c>
      <c r="E6376" s="103">
        <v>5.4657801901429872E-3</v>
      </c>
      <c r="F6376" s="103">
        <v>677974</v>
      </c>
      <c r="G6376" s="103">
        <v>8</v>
      </c>
      <c r="H6376" t="s">
        <v>1078</v>
      </c>
      <c r="I6376" s="103"/>
    </row>
    <row r="6377" spans="1:9" x14ac:dyDescent="0.35">
      <c r="A6377" t="s">
        <v>6972</v>
      </c>
      <c r="B6377" t="s">
        <v>51</v>
      </c>
      <c r="C6377" t="s">
        <v>4357</v>
      </c>
      <c r="D6377" t="s">
        <v>5070</v>
      </c>
      <c r="E6377" s="103">
        <v>5.7737832832519004E-3</v>
      </c>
      <c r="F6377" s="103">
        <v>677974</v>
      </c>
      <c r="G6377" s="103">
        <v>8</v>
      </c>
      <c r="H6377" t="s">
        <v>1078</v>
      </c>
      <c r="I6377" s="103"/>
    </row>
    <row r="6378" spans="1:9" x14ac:dyDescent="0.35">
      <c r="A6378" t="s">
        <v>6973</v>
      </c>
      <c r="B6378" t="s">
        <v>51</v>
      </c>
      <c r="C6378" t="s">
        <v>4357</v>
      </c>
      <c r="D6378" t="s">
        <v>5071</v>
      </c>
      <c r="E6378" s="103">
        <v>5.4882904106408241E-3</v>
      </c>
      <c r="F6378" s="103">
        <v>677974</v>
      </c>
      <c r="G6378" s="103">
        <v>8</v>
      </c>
      <c r="H6378" t="s">
        <v>1078</v>
      </c>
      <c r="I6378" s="103"/>
    </row>
    <row r="6379" spans="1:9" x14ac:dyDescent="0.35">
      <c r="A6379" t="s">
        <v>6974</v>
      </c>
      <c r="B6379" t="s">
        <v>51</v>
      </c>
      <c r="C6379" t="s">
        <v>4357</v>
      </c>
      <c r="D6379" t="s">
        <v>5072</v>
      </c>
      <c r="E6379" s="103">
        <v>5.5210483172497176E-3</v>
      </c>
      <c r="F6379" s="103">
        <v>677974</v>
      </c>
      <c r="G6379" s="103">
        <v>8</v>
      </c>
      <c r="H6379" t="s">
        <v>1078</v>
      </c>
      <c r="I6379" s="103"/>
    </row>
    <row r="6380" spans="1:9" x14ac:dyDescent="0.35">
      <c r="A6380" t="s">
        <v>4786</v>
      </c>
      <c r="B6380" t="s">
        <v>51</v>
      </c>
      <c r="C6380" t="s">
        <v>4357</v>
      </c>
      <c r="D6380" t="s">
        <v>42</v>
      </c>
      <c r="E6380" s="103">
        <v>5.7559872774603721E-3</v>
      </c>
      <c r="F6380" s="103">
        <v>677974</v>
      </c>
      <c r="G6380" s="103">
        <v>8</v>
      </c>
      <c r="H6380" t="s">
        <v>1078</v>
      </c>
      <c r="I6380" s="103"/>
    </row>
    <row r="6381" spans="1:9" x14ac:dyDescent="0.35">
      <c r="A6381" t="s">
        <v>4787</v>
      </c>
      <c r="B6381" t="s">
        <v>51</v>
      </c>
      <c r="C6381" t="s">
        <v>4357</v>
      </c>
      <c r="D6381" t="s">
        <v>1767</v>
      </c>
      <c r="E6381" s="103">
        <v>5.741528900715262E-3</v>
      </c>
      <c r="F6381" s="103">
        <v>677974</v>
      </c>
      <c r="G6381" s="103">
        <v>8</v>
      </c>
      <c r="H6381" t="s">
        <v>1078</v>
      </c>
      <c r="I6381" s="103"/>
    </row>
    <row r="6382" spans="1:9" x14ac:dyDescent="0.35">
      <c r="A6382" t="s">
        <v>4788</v>
      </c>
      <c r="B6382" t="s">
        <v>51</v>
      </c>
      <c r="C6382" t="s">
        <v>4357</v>
      </c>
      <c r="D6382" t="s">
        <v>1768</v>
      </c>
      <c r="E6382" s="103">
        <v>4.5250041851034916E-3</v>
      </c>
      <c r="F6382" s="103">
        <v>677974</v>
      </c>
      <c r="G6382" s="103">
        <v>8</v>
      </c>
      <c r="H6382" t="s">
        <v>1078</v>
      </c>
      <c r="I6382" s="103"/>
    </row>
    <row r="6383" spans="1:9" x14ac:dyDescent="0.35">
      <c r="A6383" t="s">
        <v>4789</v>
      </c>
      <c r="B6383" t="s">
        <v>51</v>
      </c>
      <c r="C6383" t="s">
        <v>4357</v>
      </c>
      <c r="D6383" t="s">
        <v>340</v>
      </c>
      <c r="E6383" s="103">
        <v>5.379031984987041E-3</v>
      </c>
      <c r="F6383" s="103">
        <v>677974</v>
      </c>
      <c r="G6383" s="103">
        <v>8</v>
      </c>
      <c r="H6383" t="s">
        <v>1078</v>
      </c>
      <c r="I6383" s="103"/>
    </row>
    <row r="6384" spans="1:9" x14ac:dyDescent="0.35">
      <c r="A6384" t="s">
        <v>4790</v>
      </c>
      <c r="B6384" t="s">
        <v>51</v>
      </c>
      <c r="C6384" t="s">
        <v>4357</v>
      </c>
      <c r="D6384" t="s">
        <v>777</v>
      </c>
      <c r="E6384" s="103">
        <v>1.5934922555355589E-2</v>
      </c>
      <c r="F6384" s="103">
        <v>677974</v>
      </c>
      <c r="G6384" s="103">
        <v>8</v>
      </c>
      <c r="H6384" t="s">
        <v>1078</v>
      </c>
      <c r="I6384" s="103"/>
    </row>
    <row r="6385" spans="1:9" x14ac:dyDescent="0.35">
      <c r="A6385" t="s">
        <v>4791</v>
      </c>
      <c r="B6385" t="s">
        <v>51</v>
      </c>
      <c r="C6385" t="s">
        <v>4357</v>
      </c>
      <c r="D6385" t="s">
        <v>776</v>
      </c>
      <c r="E6385" s="103">
        <v>3.8251446815615937E-2</v>
      </c>
      <c r="F6385" s="103">
        <v>677974</v>
      </c>
      <c r="G6385" s="103">
        <v>8</v>
      </c>
      <c r="H6385" t="s">
        <v>1078</v>
      </c>
      <c r="I6385" s="103"/>
    </row>
    <row r="6386" spans="1:9" x14ac:dyDescent="0.35">
      <c r="A6386" t="s">
        <v>4759</v>
      </c>
      <c r="B6386" t="s">
        <v>47</v>
      </c>
      <c r="C6386" t="s">
        <v>4358</v>
      </c>
      <c r="D6386" t="s">
        <v>54</v>
      </c>
      <c r="E6386" s="103">
        <v>2562</v>
      </c>
      <c r="F6386" s="103">
        <v>677974</v>
      </c>
      <c r="G6386" s="103">
        <v>8</v>
      </c>
      <c r="H6386" t="s">
        <v>54</v>
      </c>
      <c r="I6386" s="103"/>
    </row>
    <row r="6387" spans="1:9" x14ac:dyDescent="0.35">
      <c r="A6387" t="s">
        <v>4760</v>
      </c>
      <c r="B6387" t="s">
        <v>48</v>
      </c>
      <c r="C6387" t="s">
        <v>4358</v>
      </c>
      <c r="D6387" t="s">
        <v>54</v>
      </c>
      <c r="E6387" s="103">
        <v>336977011.359375</v>
      </c>
      <c r="F6387" s="103">
        <v>677974</v>
      </c>
      <c r="G6387" s="103">
        <v>8</v>
      </c>
      <c r="H6387" t="s">
        <v>54</v>
      </c>
      <c r="I6387" s="103"/>
    </row>
    <row r="6388" spans="1:9" x14ac:dyDescent="0.35">
      <c r="A6388" t="s">
        <v>4761</v>
      </c>
      <c r="B6388" t="s">
        <v>49</v>
      </c>
      <c r="C6388" t="s">
        <v>4358</v>
      </c>
      <c r="D6388" t="s">
        <v>54</v>
      </c>
      <c r="E6388" s="103">
        <v>3.7789059757453824E-3</v>
      </c>
      <c r="F6388" s="103">
        <v>677974</v>
      </c>
      <c r="G6388" s="103">
        <v>8</v>
      </c>
      <c r="H6388" t="s">
        <v>54</v>
      </c>
      <c r="I6388" s="103"/>
    </row>
    <row r="6389" spans="1:9" x14ac:dyDescent="0.35">
      <c r="A6389" t="s">
        <v>4762</v>
      </c>
      <c r="B6389" t="s">
        <v>50</v>
      </c>
      <c r="C6389" t="s">
        <v>4358</v>
      </c>
      <c r="D6389" t="s">
        <v>54</v>
      </c>
      <c r="E6389" s="103">
        <v>497.03530129381807</v>
      </c>
      <c r="F6389" s="103">
        <v>677974</v>
      </c>
      <c r="G6389" s="103">
        <v>8</v>
      </c>
      <c r="H6389" t="s">
        <v>54</v>
      </c>
      <c r="I6389" s="103"/>
    </row>
    <row r="6390" spans="1:9" x14ac:dyDescent="0.35">
      <c r="A6390" t="s">
        <v>4763</v>
      </c>
      <c r="B6390" t="s">
        <v>51</v>
      </c>
      <c r="C6390" t="s">
        <v>4358</v>
      </c>
      <c r="D6390" t="s">
        <v>40</v>
      </c>
      <c r="E6390" s="103">
        <v>8.1978685567527673E-2</v>
      </c>
      <c r="F6390" s="103">
        <v>677974</v>
      </c>
      <c r="G6390" s="103">
        <v>8</v>
      </c>
      <c r="H6390" t="s">
        <v>1078</v>
      </c>
      <c r="I6390" s="103"/>
    </row>
    <row r="6391" spans="1:9" x14ac:dyDescent="0.35">
      <c r="A6391" t="s">
        <v>6975</v>
      </c>
      <c r="B6391" t="s">
        <v>51</v>
      </c>
      <c r="C6391" t="s">
        <v>4358</v>
      </c>
      <c r="D6391" t="s">
        <v>5070</v>
      </c>
      <c r="E6391" s="103">
        <v>9.2755567766592481E-2</v>
      </c>
      <c r="F6391" s="103">
        <v>677974</v>
      </c>
      <c r="G6391" s="103">
        <v>8</v>
      </c>
      <c r="H6391" t="s">
        <v>1078</v>
      </c>
      <c r="I6391" s="103"/>
    </row>
    <row r="6392" spans="1:9" x14ac:dyDescent="0.35">
      <c r="A6392" t="s">
        <v>6976</v>
      </c>
      <c r="B6392" t="s">
        <v>51</v>
      </c>
      <c r="C6392" t="s">
        <v>4358</v>
      </c>
      <c r="D6392" t="s">
        <v>5071</v>
      </c>
      <c r="E6392" s="103">
        <v>8.1978685567527673E-2</v>
      </c>
      <c r="F6392" s="103">
        <v>677974</v>
      </c>
      <c r="G6392" s="103">
        <v>8</v>
      </c>
      <c r="H6392" t="s">
        <v>1078</v>
      </c>
      <c r="I6392" s="103"/>
    </row>
    <row r="6393" spans="1:9" x14ac:dyDescent="0.35">
      <c r="A6393" t="s">
        <v>6977</v>
      </c>
      <c r="B6393" t="s">
        <v>51</v>
      </c>
      <c r="C6393" t="s">
        <v>4358</v>
      </c>
      <c r="D6393" t="s">
        <v>5072</v>
      </c>
      <c r="E6393" s="103">
        <v>8.1978685567527673E-2</v>
      </c>
      <c r="F6393" s="103">
        <v>677974</v>
      </c>
      <c r="G6393" s="103">
        <v>8</v>
      </c>
      <c r="H6393" t="s">
        <v>1078</v>
      </c>
      <c r="I6393" s="103"/>
    </row>
    <row r="6394" spans="1:9" x14ac:dyDescent="0.35">
      <c r="A6394" t="s">
        <v>4764</v>
      </c>
      <c r="B6394" t="s">
        <v>51</v>
      </c>
      <c r="C6394" t="s">
        <v>4358</v>
      </c>
      <c r="D6394" t="s">
        <v>42</v>
      </c>
      <c r="E6394" s="103">
        <v>9.2484678947769142E-2</v>
      </c>
      <c r="F6394" s="103">
        <v>677974</v>
      </c>
      <c r="G6394" s="103">
        <v>8</v>
      </c>
      <c r="H6394" t="s">
        <v>1078</v>
      </c>
      <c r="I6394" s="103"/>
    </row>
    <row r="6395" spans="1:9" x14ac:dyDescent="0.35">
      <c r="A6395" t="s">
        <v>4765</v>
      </c>
      <c r="B6395" t="s">
        <v>51</v>
      </c>
      <c r="C6395" t="s">
        <v>4358</v>
      </c>
      <c r="D6395" t="s">
        <v>1767</v>
      </c>
      <c r="E6395" s="103">
        <v>9.2403212326162651E-2</v>
      </c>
      <c r="F6395" s="103">
        <v>677974</v>
      </c>
      <c r="G6395" s="103">
        <v>8</v>
      </c>
      <c r="H6395" t="s">
        <v>1078</v>
      </c>
      <c r="I6395" s="103"/>
    </row>
    <row r="6396" spans="1:9" x14ac:dyDescent="0.35">
      <c r="A6396" t="s">
        <v>4766</v>
      </c>
      <c r="B6396" t="s">
        <v>51</v>
      </c>
      <c r="C6396" t="s">
        <v>4358</v>
      </c>
      <c r="D6396" t="s">
        <v>1768</v>
      </c>
      <c r="E6396" s="103">
        <v>8.116857683884951E-2</v>
      </c>
      <c r="F6396" s="103">
        <v>677974</v>
      </c>
      <c r="G6396" s="103">
        <v>8</v>
      </c>
      <c r="H6396" t="s">
        <v>1078</v>
      </c>
      <c r="I6396" s="103"/>
    </row>
    <row r="6397" spans="1:9" x14ac:dyDescent="0.35">
      <c r="A6397" t="s">
        <v>4767</v>
      </c>
      <c r="B6397" t="s">
        <v>51</v>
      </c>
      <c r="C6397" t="s">
        <v>4358</v>
      </c>
      <c r="D6397" t="s">
        <v>340</v>
      </c>
      <c r="E6397" s="103">
        <v>8.2231864708569524E-2</v>
      </c>
      <c r="F6397" s="103">
        <v>677974</v>
      </c>
      <c r="G6397" s="103">
        <v>8</v>
      </c>
      <c r="H6397" t="s">
        <v>1078</v>
      </c>
      <c r="I6397" s="103"/>
    </row>
    <row r="6398" spans="1:9" x14ac:dyDescent="0.35">
      <c r="A6398" t="s">
        <v>4768</v>
      </c>
      <c r="B6398" t="s">
        <v>51</v>
      </c>
      <c r="C6398" t="s">
        <v>4358</v>
      </c>
      <c r="D6398" t="s">
        <v>777</v>
      </c>
      <c r="E6398" s="103">
        <v>0.29438126785198304</v>
      </c>
      <c r="F6398" s="103">
        <v>677974</v>
      </c>
      <c r="G6398" s="103">
        <v>8</v>
      </c>
      <c r="H6398" t="s">
        <v>1078</v>
      </c>
      <c r="I6398" s="103"/>
    </row>
    <row r="6399" spans="1:9" x14ac:dyDescent="0.35">
      <c r="A6399" t="s">
        <v>4769</v>
      </c>
      <c r="B6399" t="s">
        <v>51</v>
      </c>
      <c r="C6399" t="s">
        <v>4358</v>
      </c>
      <c r="D6399" t="s">
        <v>776</v>
      </c>
      <c r="E6399" s="103">
        <v>0.6126459319323776</v>
      </c>
      <c r="F6399" s="103">
        <v>677974</v>
      </c>
      <c r="G6399" s="103">
        <v>8</v>
      </c>
      <c r="H6399" t="s">
        <v>1078</v>
      </c>
      <c r="I6399" s="103"/>
    </row>
    <row r="6400" spans="1:9" x14ac:dyDescent="0.35">
      <c r="A6400" t="s">
        <v>4770</v>
      </c>
      <c r="B6400" t="s">
        <v>47</v>
      </c>
      <c r="C6400" t="s">
        <v>4359</v>
      </c>
      <c r="D6400" t="s">
        <v>54</v>
      </c>
      <c r="E6400" s="103">
        <v>65635</v>
      </c>
      <c r="F6400" s="103">
        <v>677974</v>
      </c>
      <c r="G6400" s="103">
        <v>8</v>
      </c>
      <c r="H6400" t="s">
        <v>54</v>
      </c>
      <c r="I6400" s="103"/>
    </row>
    <row r="6401" spans="1:9" x14ac:dyDescent="0.35">
      <c r="A6401" t="s">
        <v>4771</v>
      </c>
      <c r="B6401" t="s">
        <v>48</v>
      </c>
      <c r="C6401" t="s">
        <v>4359</v>
      </c>
      <c r="D6401" t="s">
        <v>54</v>
      </c>
      <c r="E6401" s="103">
        <v>354492198.20898438</v>
      </c>
      <c r="F6401" s="103">
        <v>677974</v>
      </c>
      <c r="G6401" s="103">
        <v>8</v>
      </c>
      <c r="H6401" t="s">
        <v>54</v>
      </c>
      <c r="I6401" s="103"/>
    </row>
    <row r="6402" spans="1:9" x14ac:dyDescent="0.35">
      <c r="A6402" t="s">
        <v>4772</v>
      </c>
      <c r="B6402" t="s">
        <v>49</v>
      </c>
      <c r="C6402" t="s">
        <v>4359</v>
      </c>
      <c r="D6402" t="s">
        <v>54</v>
      </c>
      <c r="E6402" s="103">
        <v>9.6810497157708106E-2</v>
      </c>
      <c r="F6402" s="103">
        <v>677974</v>
      </c>
      <c r="G6402" s="103">
        <v>8</v>
      </c>
      <c r="H6402" t="s">
        <v>54</v>
      </c>
      <c r="I6402" s="103"/>
    </row>
    <row r="6403" spans="1:9" x14ac:dyDescent="0.35">
      <c r="A6403" t="s">
        <v>4773</v>
      </c>
      <c r="B6403" t="s">
        <v>50</v>
      </c>
      <c r="C6403" t="s">
        <v>4359</v>
      </c>
      <c r="D6403" t="s">
        <v>54</v>
      </c>
      <c r="E6403" s="103">
        <v>522.86990092390624</v>
      </c>
      <c r="F6403" s="103">
        <v>677974</v>
      </c>
      <c r="G6403" s="103">
        <v>8</v>
      </c>
      <c r="H6403" t="s">
        <v>54</v>
      </c>
      <c r="I6403" s="103"/>
    </row>
    <row r="6404" spans="1:9" x14ac:dyDescent="0.35">
      <c r="A6404" t="s">
        <v>4774</v>
      </c>
      <c r="B6404" t="s">
        <v>51</v>
      </c>
      <c r="C6404" t="s">
        <v>4359</v>
      </c>
      <c r="D6404" t="s">
        <v>40</v>
      </c>
      <c r="E6404" s="103">
        <v>3.4366761144246022E-3</v>
      </c>
      <c r="F6404" s="103">
        <v>677974</v>
      </c>
      <c r="G6404" s="103">
        <v>8</v>
      </c>
      <c r="H6404" t="s">
        <v>1078</v>
      </c>
      <c r="I6404" s="103"/>
    </row>
    <row r="6405" spans="1:9" x14ac:dyDescent="0.35">
      <c r="A6405" t="s">
        <v>6978</v>
      </c>
      <c r="B6405" t="s">
        <v>51</v>
      </c>
      <c r="C6405" t="s">
        <v>4359</v>
      </c>
      <c r="D6405" t="s">
        <v>5070</v>
      </c>
      <c r="E6405" s="103">
        <v>3.4889464535092837E-3</v>
      </c>
      <c r="F6405" s="103">
        <v>677974</v>
      </c>
      <c r="G6405" s="103">
        <v>8</v>
      </c>
      <c r="H6405" t="s">
        <v>1078</v>
      </c>
      <c r="I6405" s="103"/>
    </row>
    <row r="6406" spans="1:9" x14ac:dyDescent="0.35">
      <c r="A6406" t="s">
        <v>6979</v>
      </c>
      <c r="B6406" t="s">
        <v>51</v>
      </c>
      <c r="C6406" t="s">
        <v>4359</v>
      </c>
      <c r="D6406" t="s">
        <v>5071</v>
      </c>
      <c r="E6406" s="103">
        <v>3.4366761144246022E-3</v>
      </c>
      <c r="F6406" s="103">
        <v>677974</v>
      </c>
      <c r="G6406" s="103">
        <v>8</v>
      </c>
      <c r="H6406" t="s">
        <v>1078</v>
      </c>
      <c r="I6406" s="103"/>
    </row>
    <row r="6407" spans="1:9" x14ac:dyDescent="0.35">
      <c r="A6407" t="s">
        <v>6980</v>
      </c>
      <c r="B6407" t="s">
        <v>51</v>
      </c>
      <c r="C6407" t="s">
        <v>4359</v>
      </c>
      <c r="D6407" t="s">
        <v>5072</v>
      </c>
      <c r="E6407" s="103">
        <v>3.4688655221913932E-3</v>
      </c>
      <c r="F6407" s="103">
        <v>677974</v>
      </c>
      <c r="G6407" s="103">
        <v>8</v>
      </c>
      <c r="H6407" t="s">
        <v>1078</v>
      </c>
      <c r="I6407" s="103"/>
    </row>
    <row r="6408" spans="1:9" x14ac:dyDescent="0.35">
      <c r="A6408" t="s">
        <v>4775</v>
      </c>
      <c r="B6408" t="s">
        <v>51</v>
      </c>
      <c r="C6408" t="s">
        <v>4359</v>
      </c>
      <c r="D6408" t="s">
        <v>42</v>
      </c>
      <c r="E6408" s="103">
        <v>3.4773471952010203E-3</v>
      </c>
      <c r="F6408" s="103">
        <v>677974</v>
      </c>
      <c r="G6408" s="103">
        <v>8</v>
      </c>
      <c r="H6408" t="s">
        <v>1078</v>
      </c>
      <c r="I6408" s="103"/>
    </row>
    <row r="6409" spans="1:9" x14ac:dyDescent="0.35">
      <c r="A6409" t="s">
        <v>4776</v>
      </c>
      <c r="B6409" t="s">
        <v>51</v>
      </c>
      <c r="C6409" t="s">
        <v>4359</v>
      </c>
      <c r="D6409" t="s">
        <v>1767</v>
      </c>
      <c r="E6409" s="103">
        <v>3.4688298257632665E-3</v>
      </c>
      <c r="F6409" s="103">
        <v>677974</v>
      </c>
      <c r="G6409" s="103">
        <v>8</v>
      </c>
      <c r="H6409" t="s">
        <v>1078</v>
      </c>
      <c r="I6409" s="103"/>
    </row>
    <row r="6410" spans="1:9" x14ac:dyDescent="0.35">
      <c r="A6410" t="s">
        <v>4777</v>
      </c>
      <c r="B6410" t="s">
        <v>51</v>
      </c>
      <c r="C6410" t="s">
        <v>4359</v>
      </c>
      <c r="D6410" t="s">
        <v>1768</v>
      </c>
      <c r="E6410" s="103">
        <v>2.6223504895407364E-3</v>
      </c>
      <c r="F6410" s="103">
        <v>677974</v>
      </c>
      <c r="G6410" s="103">
        <v>8</v>
      </c>
      <c r="H6410" t="s">
        <v>1078</v>
      </c>
      <c r="I6410" s="103"/>
    </row>
    <row r="6411" spans="1:9" x14ac:dyDescent="0.35">
      <c r="A6411" t="s">
        <v>4778</v>
      </c>
      <c r="B6411" t="s">
        <v>51</v>
      </c>
      <c r="C6411" t="s">
        <v>4359</v>
      </c>
      <c r="D6411" t="s">
        <v>340</v>
      </c>
      <c r="E6411" s="103">
        <v>3.4106025349165967E-3</v>
      </c>
      <c r="F6411" s="103">
        <v>677974</v>
      </c>
      <c r="G6411" s="103">
        <v>8</v>
      </c>
      <c r="H6411" t="s">
        <v>1078</v>
      </c>
      <c r="I6411" s="103"/>
    </row>
    <row r="6412" spans="1:9" x14ac:dyDescent="0.35">
      <c r="A6412" t="s">
        <v>4779</v>
      </c>
      <c r="B6412" t="s">
        <v>51</v>
      </c>
      <c r="C6412" t="s">
        <v>4359</v>
      </c>
      <c r="D6412" t="s">
        <v>777</v>
      </c>
      <c r="E6412" s="103">
        <v>8.9793904929207184E-3</v>
      </c>
      <c r="F6412" s="103">
        <v>677974</v>
      </c>
      <c r="G6412" s="103">
        <v>8</v>
      </c>
      <c r="H6412" t="s">
        <v>1078</v>
      </c>
      <c r="I6412" s="103"/>
    </row>
    <row r="6413" spans="1:9" x14ac:dyDescent="0.35">
      <c r="A6413" t="s">
        <v>4780</v>
      </c>
      <c r="B6413" t="s">
        <v>51</v>
      </c>
      <c r="C6413" t="s">
        <v>4359</v>
      </c>
      <c r="D6413" t="s">
        <v>776</v>
      </c>
      <c r="E6413" s="103">
        <v>2.3230526769388707E-2</v>
      </c>
      <c r="F6413" s="103">
        <v>677974</v>
      </c>
      <c r="G6413" s="103">
        <v>8</v>
      </c>
      <c r="H6413" t="s">
        <v>1078</v>
      </c>
      <c r="I6413" s="103"/>
    </row>
    <row r="6414" spans="1:9" x14ac:dyDescent="0.35">
      <c r="A6414" t="s">
        <v>7581</v>
      </c>
      <c r="B6414" t="s">
        <v>47</v>
      </c>
      <c r="C6414" t="s">
        <v>7392</v>
      </c>
      <c r="D6414" t="s">
        <v>54</v>
      </c>
      <c r="E6414" s="103">
        <v>55426</v>
      </c>
      <c r="F6414" s="103">
        <v>677974</v>
      </c>
      <c r="G6414" s="103">
        <v>8</v>
      </c>
      <c r="H6414" t="s">
        <v>54</v>
      </c>
      <c r="I6414" s="103"/>
    </row>
    <row r="6415" spans="1:9" x14ac:dyDescent="0.35">
      <c r="A6415" t="s">
        <v>7582</v>
      </c>
      <c r="B6415" t="s">
        <v>48</v>
      </c>
      <c r="C6415" t="s">
        <v>7392</v>
      </c>
      <c r="D6415" t="s">
        <v>54</v>
      </c>
      <c r="E6415" s="103">
        <v>351805017.83056641</v>
      </c>
      <c r="F6415" s="103">
        <v>677974</v>
      </c>
      <c r="G6415" s="103">
        <v>8</v>
      </c>
      <c r="H6415" t="s">
        <v>54</v>
      </c>
      <c r="I6415" s="103"/>
    </row>
    <row r="6416" spans="1:9" x14ac:dyDescent="0.35">
      <c r="A6416" t="s">
        <v>7583</v>
      </c>
      <c r="B6416" t="s">
        <v>49</v>
      </c>
      <c r="C6416" t="s">
        <v>7392</v>
      </c>
      <c r="D6416" t="s">
        <v>54</v>
      </c>
      <c r="E6416" s="103">
        <v>8.1752397584568134E-2</v>
      </c>
      <c r="F6416" s="103">
        <v>677974</v>
      </c>
      <c r="G6416" s="103">
        <v>8</v>
      </c>
      <c r="H6416" t="s">
        <v>54</v>
      </c>
      <c r="I6416" s="103"/>
    </row>
    <row r="6417" spans="1:9" x14ac:dyDescent="0.35">
      <c r="A6417" t="s">
        <v>7584</v>
      </c>
      <c r="B6417" t="s">
        <v>50</v>
      </c>
      <c r="C6417" t="s">
        <v>7392</v>
      </c>
      <c r="D6417" t="s">
        <v>54</v>
      </c>
      <c r="E6417" s="103">
        <v>518.90635604103761</v>
      </c>
      <c r="F6417" s="103">
        <v>677974</v>
      </c>
      <c r="G6417" s="103">
        <v>8</v>
      </c>
      <c r="H6417" t="s">
        <v>54</v>
      </c>
      <c r="I6417" s="103"/>
    </row>
    <row r="6418" spans="1:9" x14ac:dyDescent="0.35">
      <c r="A6418" t="s">
        <v>7585</v>
      </c>
      <c r="B6418" t="s">
        <v>51</v>
      </c>
      <c r="C6418" t="s">
        <v>7392</v>
      </c>
      <c r="D6418" t="s">
        <v>40</v>
      </c>
      <c r="E6418" s="103">
        <v>3.9881849431852951E-3</v>
      </c>
      <c r="F6418" s="103">
        <v>677974</v>
      </c>
      <c r="G6418" s="103">
        <v>8</v>
      </c>
      <c r="H6418" t="s">
        <v>1078</v>
      </c>
      <c r="I6418" s="103"/>
    </row>
    <row r="6419" spans="1:9" x14ac:dyDescent="0.35">
      <c r="A6419" t="s">
        <v>7586</v>
      </c>
      <c r="B6419" t="s">
        <v>51</v>
      </c>
      <c r="C6419" t="s">
        <v>7392</v>
      </c>
      <c r="D6419" t="s">
        <v>5070</v>
      </c>
      <c r="E6419" s="103">
        <v>4.0580348691931041E-3</v>
      </c>
      <c r="F6419" s="103">
        <v>677974</v>
      </c>
      <c r="G6419" s="103">
        <v>8</v>
      </c>
      <c r="H6419" t="s">
        <v>1078</v>
      </c>
      <c r="I6419" s="103"/>
    </row>
    <row r="6420" spans="1:9" x14ac:dyDescent="0.35">
      <c r="A6420" t="s">
        <v>7587</v>
      </c>
      <c r="B6420" t="s">
        <v>51</v>
      </c>
      <c r="C6420" t="s">
        <v>7392</v>
      </c>
      <c r="D6420" t="s">
        <v>5071</v>
      </c>
      <c r="E6420" s="103">
        <v>3.9881849431852951E-3</v>
      </c>
      <c r="F6420" s="103">
        <v>677974</v>
      </c>
      <c r="G6420" s="103">
        <v>8</v>
      </c>
      <c r="H6420" t="s">
        <v>1078</v>
      </c>
      <c r="I6420" s="103"/>
    </row>
    <row r="6421" spans="1:9" x14ac:dyDescent="0.35">
      <c r="A6421" t="s">
        <v>7588</v>
      </c>
      <c r="B6421" t="s">
        <v>51</v>
      </c>
      <c r="C6421" t="s">
        <v>7392</v>
      </c>
      <c r="D6421" t="s">
        <v>5072</v>
      </c>
      <c r="E6421" s="103">
        <v>4.0223418345814201E-3</v>
      </c>
      <c r="F6421" s="103">
        <v>677974</v>
      </c>
      <c r="G6421" s="103">
        <v>8</v>
      </c>
      <c r="H6421" t="s">
        <v>1078</v>
      </c>
      <c r="I6421" s="103"/>
    </row>
    <row r="6422" spans="1:9" x14ac:dyDescent="0.35">
      <c r="A6422" t="s">
        <v>7589</v>
      </c>
      <c r="B6422" t="s">
        <v>51</v>
      </c>
      <c r="C6422" t="s">
        <v>7392</v>
      </c>
      <c r="D6422" t="s">
        <v>42</v>
      </c>
      <c r="E6422" s="103">
        <v>4.0450279540386299E-3</v>
      </c>
      <c r="F6422" s="103">
        <v>677974</v>
      </c>
      <c r="G6422" s="103">
        <v>8</v>
      </c>
      <c r="H6422" t="s">
        <v>1078</v>
      </c>
      <c r="I6422" s="103"/>
    </row>
    <row r="6423" spans="1:9" x14ac:dyDescent="0.35">
      <c r="A6423" t="s">
        <v>7590</v>
      </c>
      <c r="B6423" t="s">
        <v>51</v>
      </c>
      <c r="C6423" t="s">
        <v>7392</v>
      </c>
      <c r="D6423" t="s">
        <v>1767</v>
      </c>
      <c r="E6423" s="103">
        <v>4.0269796480778873E-3</v>
      </c>
      <c r="F6423" s="103">
        <v>677974</v>
      </c>
      <c r="G6423" s="103">
        <v>8</v>
      </c>
      <c r="H6423" t="s">
        <v>1078</v>
      </c>
      <c r="I6423" s="103"/>
    </row>
    <row r="6424" spans="1:9" x14ac:dyDescent="0.35">
      <c r="A6424" t="s">
        <v>7591</v>
      </c>
      <c r="B6424" t="s">
        <v>51</v>
      </c>
      <c r="C6424" t="s">
        <v>7392</v>
      </c>
      <c r="D6424" t="s">
        <v>1768</v>
      </c>
      <c r="E6424" s="103">
        <v>2.8778119668496738E-3</v>
      </c>
      <c r="F6424" s="103">
        <v>677974</v>
      </c>
      <c r="G6424" s="103">
        <v>8</v>
      </c>
      <c r="H6424" t="s">
        <v>1078</v>
      </c>
      <c r="I6424" s="103"/>
    </row>
    <row r="6425" spans="1:9" x14ac:dyDescent="0.35">
      <c r="A6425" t="s">
        <v>7592</v>
      </c>
      <c r="B6425" t="s">
        <v>51</v>
      </c>
      <c r="C6425" t="s">
        <v>7392</v>
      </c>
      <c r="D6425" t="s">
        <v>340</v>
      </c>
      <c r="E6425" s="103">
        <v>4.0046342613891091E-3</v>
      </c>
      <c r="F6425" s="103">
        <v>677974</v>
      </c>
      <c r="G6425" s="103">
        <v>8</v>
      </c>
      <c r="H6425" t="s">
        <v>1078</v>
      </c>
      <c r="I6425" s="103"/>
    </row>
    <row r="6426" spans="1:9" x14ac:dyDescent="0.35">
      <c r="A6426" t="s">
        <v>7593</v>
      </c>
      <c r="B6426" t="s">
        <v>51</v>
      </c>
      <c r="C6426" t="s">
        <v>7392</v>
      </c>
      <c r="D6426" t="s">
        <v>777</v>
      </c>
      <c r="E6426" s="103">
        <v>1.041247557885871E-2</v>
      </c>
      <c r="F6426" s="103">
        <v>677974</v>
      </c>
      <c r="G6426" s="103">
        <v>8</v>
      </c>
      <c r="H6426" t="s">
        <v>1078</v>
      </c>
      <c r="I6426" s="103"/>
    </row>
    <row r="6427" spans="1:9" x14ac:dyDescent="0.35">
      <c r="A6427" t="s">
        <v>7594</v>
      </c>
      <c r="B6427" t="s">
        <v>51</v>
      </c>
      <c r="C6427" t="s">
        <v>7392</v>
      </c>
      <c r="D6427" t="s">
        <v>776</v>
      </c>
      <c r="E6427" s="103">
        <v>2.7213955754788501E-2</v>
      </c>
      <c r="F6427" s="103">
        <v>677974</v>
      </c>
      <c r="G6427" s="103">
        <v>8</v>
      </c>
      <c r="H6427" t="s">
        <v>1078</v>
      </c>
      <c r="I6427" s="103"/>
    </row>
    <row r="6428" spans="1:9" x14ac:dyDescent="0.35">
      <c r="A6428" t="s">
        <v>5026</v>
      </c>
      <c r="B6428" t="s">
        <v>47</v>
      </c>
      <c r="C6428" t="s">
        <v>4874</v>
      </c>
      <c r="D6428" t="s">
        <v>54</v>
      </c>
      <c r="E6428" s="103">
        <v>122227</v>
      </c>
      <c r="F6428" s="103">
        <v>677974</v>
      </c>
      <c r="G6428" s="103">
        <v>8</v>
      </c>
      <c r="H6428" t="s">
        <v>54</v>
      </c>
      <c r="I6428" s="103"/>
    </row>
    <row r="6429" spans="1:9" x14ac:dyDescent="0.35">
      <c r="A6429" t="s">
        <v>5027</v>
      </c>
      <c r="B6429" t="s">
        <v>48</v>
      </c>
      <c r="C6429" t="s">
        <v>4874</v>
      </c>
      <c r="D6429" t="s">
        <v>54</v>
      </c>
      <c r="E6429" s="103">
        <v>1043274227.3989258</v>
      </c>
      <c r="F6429" s="103">
        <v>677974</v>
      </c>
      <c r="G6429" s="103">
        <v>8</v>
      </c>
      <c r="H6429" t="s">
        <v>54</v>
      </c>
      <c r="I6429" s="103"/>
    </row>
    <row r="6430" spans="1:9" x14ac:dyDescent="0.35">
      <c r="A6430" t="s">
        <v>5028</v>
      </c>
      <c r="B6430" t="s">
        <v>49</v>
      </c>
      <c r="C6430" t="s">
        <v>4874</v>
      </c>
      <c r="D6430" t="s">
        <v>54</v>
      </c>
      <c r="E6430" s="103">
        <v>0.18028272470625717</v>
      </c>
      <c r="F6430" s="103">
        <v>677974</v>
      </c>
      <c r="G6430" s="103">
        <v>8</v>
      </c>
      <c r="H6430" t="s">
        <v>54</v>
      </c>
      <c r="I6430" s="103"/>
    </row>
    <row r="6431" spans="1:9" x14ac:dyDescent="0.35">
      <c r="A6431" t="s">
        <v>5029</v>
      </c>
      <c r="B6431" t="s">
        <v>50</v>
      </c>
      <c r="C6431" t="s">
        <v>4874</v>
      </c>
      <c r="D6431" t="s">
        <v>54</v>
      </c>
      <c r="E6431" s="103">
        <v>1538.8115582587618</v>
      </c>
      <c r="F6431" s="103">
        <v>677974</v>
      </c>
      <c r="G6431" s="103">
        <v>8</v>
      </c>
      <c r="H6431" t="s">
        <v>54</v>
      </c>
      <c r="I6431" s="103"/>
    </row>
    <row r="6432" spans="1:9" x14ac:dyDescent="0.35">
      <c r="A6432" t="s">
        <v>5030</v>
      </c>
      <c r="B6432" t="s">
        <v>51</v>
      </c>
      <c r="C6432" t="s">
        <v>4874</v>
      </c>
      <c r="D6432" t="s">
        <v>40</v>
      </c>
      <c r="E6432" s="103">
        <v>5.3723380910539638E-3</v>
      </c>
      <c r="F6432" s="103">
        <v>677974</v>
      </c>
      <c r="G6432" s="103">
        <v>8</v>
      </c>
      <c r="H6432" t="s">
        <v>1078</v>
      </c>
      <c r="I6432" s="103"/>
    </row>
    <row r="6433" spans="1:9" x14ac:dyDescent="0.35">
      <c r="A6433" t="s">
        <v>7086</v>
      </c>
      <c r="B6433" t="s">
        <v>51</v>
      </c>
      <c r="C6433" t="s">
        <v>4874</v>
      </c>
      <c r="D6433" t="s">
        <v>5070</v>
      </c>
      <c r="E6433" s="103">
        <v>5.6579757807521149E-3</v>
      </c>
      <c r="F6433" s="103">
        <v>677974</v>
      </c>
      <c r="G6433" s="103">
        <v>8</v>
      </c>
      <c r="H6433" t="s">
        <v>1078</v>
      </c>
      <c r="I6433" s="103"/>
    </row>
    <row r="6434" spans="1:9" x14ac:dyDescent="0.35">
      <c r="A6434" t="s">
        <v>7087</v>
      </c>
      <c r="B6434" t="s">
        <v>51</v>
      </c>
      <c r="C6434" t="s">
        <v>4874</v>
      </c>
      <c r="D6434" t="s">
        <v>5071</v>
      </c>
      <c r="E6434" s="103">
        <v>5.3723380910539638E-3</v>
      </c>
      <c r="F6434" s="103">
        <v>677974</v>
      </c>
      <c r="G6434" s="103">
        <v>8</v>
      </c>
      <c r="H6434" t="s">
        <v>1078</v>
      </c>
      <c r="I6434" s="103"/>
    </row>
    <row r="6435" spans="1:9" x14ac:dyDescent="0.35">
      <c r="A6435" t="s">
        <v>7088</v>
      </c>
      <c r="B6435" t="s">
        <v>51</v>
      </c>
      <c r="C6435" t="s">
        <v>4874</v>
      </c>
      <c r="D6435" t="s">
        <v>5072</v>
      </c>
      <c r="E6435" s="103">
        <v>5.4051126142059267E-3</v>
      </c>
      <c r="F6435" s="103">
        <v>677974</v>
      </c>
      <c r="G6435" s="103">
        <v>8</v>
      </c>
      <c r="H6435" t="s">
        <v>1078</v>
      </c>
      <c r="I6435" s="103"/>
    </row>
    <row r="6436" spans="1:9" x14ac:dyDescent="0.35">
      <c r="A6436" t="s">
        <v>5031</v>
      </c>
      <c r="B6436" t="s">
        <v>51</v>
      </c>
      <c r="C6436" t="s">
        <v>4874</v>
      </c>
      <c r="D6436" t="s">
        <v>42</v>
      </c>
      <c r="E6436" s="103">
        <v>5.6401707478850706E-3</v>
      </c>
      <c r="F6436" s="103">
        <v>677974</v>
      </c>
      <c r="G6436" s="103">
        <v>8</v>
      </c>
      <c r="H6436" t="s">
        <v>1078</v>
      </c>
      <c r="I6436" s="103"/>
    </row>
    <row r="6437" spans="1:9" x14ac:dyDescent="0.35">
      <c r="A6437" t="s">
        <v>5032</v>
      </c>
      <c r="B6437" t="s">
        <v>51</v>
      </c>
      <c r="C6437" t="s">
        <v>4874</v>
      </c>
      <c r="D6437" t="s">
        <v>1767</v>
      </c>
      <c r="E6437" s="103">
        <v>5.6257050370864519E-3</v>
      </c>
      <c r="F6437" s="103">
        <v>677974</v>
      </c>
      <c r="G6437" s="103">
        <v>8</v>
      </c>
      <c r="H6437" t="s">
        <v>1078</v>
      </c>
      <c r="I6437" s="103"/>
    </row>
    <row r="6438" spans="1:9" x14ac:dyDescent="0.35">
      <c r="A6438" t="s">
        <v>5033</v>
      </c>
      <c r="B6438" t="s">
        <v>51</v>
      </c>
      <c r="C6438" t="s">
        <v>4874</v>
      </c>
      <c r="D6438" t="s">
        <v>1768</v>
      </c>
      <c r="E6438" s="103">
        <v>4.4145522210047592E-3</v>
      </c>
      <c r="F6438" s="103">
        <v>677974</v>
      </c>
      <c r="G6438" s="103">
        <v>8</v>
      </c>
      <c r="H6438" t="s">
        <v>1078</v>
      </c>
      <c r="I6438" s="103"/>
    </row>
    <row r="6439" spans="1:9" x14ac:dyDescent="0.35">
      <c r="A6439" t="s">
        <v>5034</v>
      </c>
      <c r="B6439" t="s">
        <v>51</v>
      </c>
      <c r="C6439" t="s">
        <v>4874</v>
      </c>
      <c r="D6439" t="s">
        <v>340</v>
      </c>
      <c r="E6439" s="103">
        <v>5.3711028932589252E-3</v>
      </c>
      <c r="F6439" s="103">
        <v>677974</v>
      </c>
      <c r="G6439" s="103">
        <v>8</v>
      </c>
      <c r="H6439" t="s">
        <v>1078</v>
      </c>
      <c r="I6439" s="103"/>
    </row>
    <row r="6440" spans="1:9" x14ac:dyDescent="0.35">
      <c r="A6440" t="s">
        <v>5035</v>
      </c>
      <c r="B6440" t="s">
        <v>51</v>
      </c>
      <c r="C6440" t="s">
        <v>4874</v>
      </c>
      <c r="D6440" t="s">
        <v>777</v>
      </c>
      <c r="E6440" s="103">
        <v>1.5714113695611074E-2</v>
      </c>
      <c r="F6440" s="103">
        <v>677974</v>
      </c>
      <c r="G6440" s="103">
        <v>8</v>
      </c>
      <c r="H6440" t="s">
        <v>1078</v>
      </c>
      <c r="I6440" s="103"/>
    </row>
    <row r="6441" spans="1:9" x14ac:dyDescent="0.35">
      <c r="A6441" t="s">
        <v>5036</v>
      </c>
      <c r="B6441" t="s">
        <v>51</v>
      </c>
      <c r="C6441" t="s">
        <v>4874</v>
      </c>
      <c r="D6441" t="s">
        <v>776</v>
      </c>
      <c r="E6441" s="103">
        <v>3.7656943341360632E-2</v>
      </c>
      <c r="F6441" s="103">
        <v>677974</v>
      </c>
      <c r="G6441" s="103">
        <v>8</v>
      </c>
      <c r="H6441" t="s">
        <v>1078</v>
      </c>
      <c r="I6441" s="103"/>
    </row>
    <row r="6442" spans="1:9" x14ac:dyDescent="0.35">
      <c r="A6442" t="s">
        <v>266</v>
      </c>
      <c r="B6442" t="s">
        <v>47</v>
      </c>
      <c r="C6442" t="s">
        <v>36</v>
      </c>
      <c r="D6442" t="s">
        <v>54</v>
      </c>
      <c r="E6442" s="103">
        <v>4492</v>
      </c>
      <c r="F6442" s="103">
        <v>677974</v>
      </c>
      <c r="G6442" s="103">
        <v>8</v>
      </c>
      <c r="H6442" t="s">
        <v>54</v>
      </c>
      <c r="I6442" s="103"/>
    </row>
    <row r="6443" spans="1:9" x14ac:dyDescent="0.35">
      <c r="A6443" t="s">
        <v>267</v>
      </c>
      <c r="B6443" t="s">
        <v>48</v>
      </c>
      <c r="C6443" t="s">
        <v>36</v>
      </c>
      <c r="D6443" t="s">
        <v>54</v>
      </c>
      <c r="E6443" s="103">
        <v>148616866.148</v>
      </c>
      <c r="F6443" s="103">
        <v>677974</v>
      </c>
      <c r="G6443" s="103">
        <v>8</v>
      </c>
      <c r="H6443" t="s">
        <v>54</v>
      </c>
      <c r="I6443" s="103"/>
    </row>
    <row r="6444" spans="1:9" x14ac:dyDescent="0.35">
      <c r="A6444" t="s">
        <v>268</v>
      </c>
      <c r="B6444" t="s">
        <v>49</v>
      </c>
      <c r="C6444" t="s">
        <v>36</v>
      </c>
      <c r="D6444" t="s">
        <v>54</v>
      </c>
      <c r="E6444" s="103">
        <v>6.6256228114942462E-3</v>
      </c>
      <c r="F6444" s="103">
        <v>677974</v>
      </c>
      <c r="G6444" s="103">
        <v>8</v>
      </c>
      <c r="H6444" t="s">
        <v>54</v>
      </c>
      <c r="I6444" s="103"/>
    </row>
    <row r="6445" spans="1:9" x14ac:dyDescent="0.35">
      <c r="A6445" t="s">
        <v>269</v>
      </c>
      <c r="B6445" t="s">
        <v>50</v>
      </c>
      <c r="C6445" t="s">
        <v>36</v>
      </c>
      <c r="D6445" t="s">
        <v>54</v>
      </c>
      <c r="E6445" s="103">
        <v>219.2073238029777</v>
      </c>
      <c r="F6445" s="103">
        <v>677974</v>
      </c>
      <c r="G6445" s="103">
        <v>8</v>
      </c>
      <c r="H6445" t="s">
        <v>54</v>
      </c>
      <c r="I6445" s="103"/>
    </row>
    <row r="6446" spans="1:9" x14ac:dyDescent="0.35">
      <c r="A6446" t="s">
        <v>1511</v>
      </c>
      <c r="B6446" t="s">
        <v>51</v>
      </c>
      <c r="C6446" t="s">
        <v>36</v>
      </c>
      <c r="D6446" t="s">
        <v>40</v>
      </c>
      <c r="E6446" s="103">
        <v>2.1960555426027338E-2</v>
      </c>
      <c r="F6446" s="103">
        <v>677974</v>
      </c>
      <c r="G6446" s="103">
        <v>8</v>
      </c>
      <c r="H6446" t="s">
        <v>1078</v>
      </c>
      <c r="I6446" s="103"/>
    </row>
    <row r="6447" spans="1:9" x14ac:dyDescent="0.35">
      <c r="A6447" t="s">
        <v>6981</v>
      </c>
      <c r="B6447" t="s">
        <v>51</v>
      </c>
      <c r="C6447" t="s">
        <v>36</v>
      </c>
      <c r="D6447" t="s">
        <v>5070</v>
      </c>
      <c r="E6447" s="103">
        <v>2.2311161683703749E-2</v>
      </c>
      <c r="F6447" s="103">
        <v>677974</v>
      </c>
      <c r="G6447" s="103">
        <v>8</v>
      </c>
      <c r="H6447" t="s">
        <v>1078</v>
      </c>
      <c r="I6447" s="103"/>
    </row>
    <row r="6448" spans="1:9" x14ac:dyDescent="0.35">
      <c r="A6448" t="s">
        <v>6982</v>
      </c>
      <c r="B6448" t="s">
        <v>51</v>
      </c>
      <c r="C6448" t="s">
        <v>36</v>
      </c>
      <c r="D6448" t="s">
        <v>5071</v>
      </c>
      <c r="E6448" s="103">
        <v>2.1960555426027338E-2</v>
      </c>
      <c r="F6448" s="103">
        <v>677974</v>
      </c>
      <c r="G6448" s="103">
        <v>8</v>
      </c>
      <c r="H6448" t="s">
        <v>1078</v>
      </c>
      <c r="I6448" s="103"/>
    </row>
    <row r="6449" spans="1:9" x14ac:dyDescent="0.35">
      <c r="A6449" t="s">
        <v>6983</v>
      </c>
      <c r="B6449" t="s">
        <v>51</v>
      </c>
      <c r="C6449" t="s">
        <v>36</v>
      </c>
      <c r="D6449" t="s">
        <v>5072</v>
      </c>
      <c r="E6449" s="103">
        <v>2.2155392649798027E-2</v>
      </c>
      <c r="F6449" s="103">
        <v>677974</v>
      </c>
      <c r="G6449" s="103">
        <v>8</v>
      </c>
      <c r="H6449" t="s">
        <v>1078</v>
      </c>
      <c r="I6449" s="103"/>
    </row>
    <row r="6450" spans="1:9" x14ac:dyDescent="0.35">
      <c r="A6450" t="s">
        <v>1512</v>
      </c>
      <c r="B6450" t="s">
        <v>51</v>
      </c>
      <c r="C6450" t="s">
        <v>36</v>
      </c>
      <c r="D6450" t="s">
        <v>42</v>
      </c>
      <c r="E6450" s="103">
        <v>2.2243974601506764E-2</v>
      </c>
      <c r="F6450" s="103">
        <v>677974</v>
      </c>
      <c r="G6450" s="103">
        <v>8</v>
      </c>
      <c r="H6450" t="s">
        <v>1078</v>
      </c>
      <c r="I6450" s="103"/>
    </row>
    <row r="6451" spans="1:9" x14ac:dyDescent="0.35">
      <c r="A6451" t="s">
        <v>2483</v>
      </c>
      <c r="B6451" t="s">
        <v>51</v>
      </c>
      <c r="C6451" t="s">
        <v>36</v>
      </c>
      <c r="D6451" t="s">
        <v>1767</v>
      </c>
      <c r="E6451" s="103">
        <v>2.213522767066016E-2</v>
      </c>
      <c r="F6451" s="103">
        <v>677974</v>
      </c>
      <c r="G6451" s="103">
        <v>8</v>
      </c>
      <c r="H6451" t="s">
        <v>1078</v>
      </c>
      <c r="I6451" s="103"/>
    </row>
    <row r="6452" spans="1:9" x14ac:dyDescent="0.35">
      <c r="A6452" t="s">
        <v>2484</v>
      </c>
      <c r="B6452" t="s">
        <v>51</v>
      </c>
      <c r="C6452" t="s">
        <v>36</v>
      </c>
      <c r="D6452" t="s">
        <v>1768</v>
      </c>
      <c r="E6452" s="103">
        <v>1.6577317071828437E-2</v>
      </c>
      <c r="F6452" s="103">
        <v>677974</v>
      </c>
      <c r="G6452" s="103">
        <v>8</v>
      </c>
      <c r="H6452" t="s">
        <v>1078</v>
      </c>
      <c r="I6452" s="103"/>
    </row>
    <row r="6453" spans="1:9" x14ac:dyDescent="0.35">
      <c r="A6453" t="s">
        <v>1513</v>
      </c>
      <c r="B6453" t="s">
        <v>51</v>
      </c>
      <c r="C6453" t="s">
        <v>36</v>
      </c>
      <c r="D6453" t="s">
        <v>340</v>
      </c>
      <c r="E6453" s="103">
        <v>2.0837490142631206E-2</v>
      </c>
      <c r="F6453" s="103">
        <v>677974</v>
      </c>
      <c r="G6453" s="103">
        <v>8</v>
      </c>
      <c r="H6453" t="s">
        <v>1078</v>
      </c>
      <c r="I6453" s="103"/>
    </row>
    <row r="6454" spans="1:9" x14ac:dyDescent="0.35">
      <c r="A6454" t="s">
        <v>1514</v>
      </c>
      <c r="B6454" t="s">
        <v>51</v>
      </c>
      <c r="C6454" t="s">
        <v>36</v>
      </c>
      <c r="D6454" t="s">
        <v>777</v>
      </c>
      <c r="E6454" s="103">
        <v>7.4048689044175706E-2</v>
      </c>
      <c r="F6454" s="103">
        <v>677974</v>
      </c>
      <c r="G6454" s="103">
        <v>8</v>
      </c>
      <c r="H6454" t="s">
        <v>1078</v>
      </c>
      <c r="I6454" s="103"/>
    </row>
    <row r="6455" spans="1:9" x14ac:dyDescent="0.35">
      <c r="A6455" t="s">
        <v>1515</v>
      </c>
      <c r="B6455" t="s">
        <v>51</v>
      </c>
      <c r="C6455" t="s">
        <v>36</v>
      </c>
      <c r="D6455" t="s">
        <v>776</v>
      </c>
      <c r="E6455" s="103">
        <v>0.15410500959813117</v>
      </c>
      <c r="F6455" s="103">
        <v>677974</v>
      </c>
      <c r="G6455" s="103">
        <v>8</v>
      </c>
      <c r="H6455" t="s">
        <v>1078</v>
      </c>
      <c r="I6455" s="103"/>
    </row>
    <row r="6456" spans="1:9" x14ac:dyDescent="0.35">
      <c r="A6456" t="s">
        <v>284</v>
      </c>
      <c r="B6456" t="s">
        <v>47</v>
      </c>
      <c r="C6456" t="s">
        <v>35</v>
      </c>
      <c r="D6456" t="s">
        <v>54</v>
      </c>
      <c r="E6456" s="103">
        <v>3198</v>
      </c>
      <c r="F6456" s="103">
        <v>676064</v>
      </c>
      <c r="G6456" s="103">
        <v>9</v>
      </c>
      <c r="H6456" t="s">
        <v>54</v>
      </c>
      <c r="I6456" s="103"/>
    </row>
    <row r="6457" spans="1:9" x14ac:dyDescent="0.35">
      <c r="A6457" t="s">
        <v>285</v>
      </c>
      <c r="B6457" t="s">
        <v>48</v>
      </c>
      <c r="C6457" t="s">
        <v>35</v>
      </c>
      <c r="D6457" t="s">
        <v>54</v>
      </c>
      <c r="E6457" s="103">
        <v>5028169798.3575754</v>
      </c>
      <c r="F6457" s="103">
        <v>676064</v>
      </c>
      <c r="G6457" s="103">
        <v>9</v>
      </c>
      <c r="H6457" t="s">
        <v>54</v>
      </c>
      <c r="I6457" s="103"/>
    </row>
    <row r="6458" spans="1:9" x14ac:dyDescent="0.35">
      <c r="A6458" t="s">
        <v>286</v>
      </c>
      <c r="B6458" t="s">
        <v>49</v>
      </c>
      <c r="C6458" t="s">
        <v>35</v>
      </c>
      <c r="D6458" t="s">
        <v>54</v>
      </c>
      <c r="E6458" s="103">
        <v>4.7303213896909167E-3</v>
      </c>
      <c r="F6458" s="103">
        <v>676064</v>
      </c>
      <c r="G6458" s="103">
        <v>9</v>
      </c>
      <c r="H6458" t="s">
        <v>54</v>
      </c>
      <c r="I6458" s="103"/>
    </row>
    <row r="6459" spans="1:9" x14ac:dyDescent="0.35">
      <c r="A6459" t="s">
        <v>287</v>
      </c>
      <c r="B6459" t="s">
        <v>50</v>
      </c>
      <c r="C6459" t="s">
        <v>35</v>
      </c>
      <c r="D6459" t="s">
        <v>54</v>
      </c>
      <c r="E6459" s="103">
        <v>7437.4168693460606</v>
      </c>
      <c r="F6459" s="103">
        <v>676064</v>
      </c>
      <c r="G6459" s="103">
        <v>9</v>
      </c>
      <c r="H6459" t="s">
        <v>54</v>
      </c>
      <c r="I6459" s="103"/>
    </row>
    <row r="6460" spans="1:9" x14ac:dyDescent="0.35">
      <c r="A6460" t="s">
        <v>298</v>
      </c>
      <c r="B6460" t="s">
        <v>47</v>
      </c>
      <c r="C6460" t="s">
        <v>37</v>
      </c>
      <c r="D6460" t="s">
        <v>54</v>
      </c>
      <c r="E6460" s="103">
        <v>123176</v>
      </c>
      <c r="F6460" s="103">
        <v>676064</v>
      </c>
      <c r="G6460" s="103">
        <v>9</v>
      </c>
      <c r="H6460" t="s">
        <v>54</v>
      </c>
      <c r="I6460" s="103"/>
    </row>
    <row r="6461" spans="1:9" x14ac:dyDescent="0.35">
      <c r="A6461" t="s">
        <v>299</v>
      </c>
      <c r="B6461" t="s">
        <v>48</v>
      </c>
      <c r="C6461" t="s">
        <v>37</v>
      </c>
      <c r="D6461" t="s">
        <v>54</v>
      </c>
      <c r="E6461" s="103">
        <v>45125466388.226563</v>
      </c>
      <c r="F6461" s="103">
        <v>676064</v>
      </c>
      <c r="G6461" s="103">
        <v>9</v>
      </c>
      <c r="H6461" t="s">
        <v>54</v>
      </c>
      <c r="I6461" s="103"/>
    </row>
    <row r="6462" spans="1:9" x14ac:dyDescent="0.35">
      <c r="A6462" t="s">
        <v>300</v>
      </c>
      <c r="B6462" t="s">
        <v>49</v>
      </c>
      <c r="C6462" t="s">
        <v>37</v>
      </c>
      <c r="D6462" t="s">
        <v>54</v>
      </c>
      <c r="E6462" s="103">
        <v>0.1821957684479576</v>
      </c>
      <c r="F6462" s="103">
        <v>676064</v>
      </c>
      <c r="G6462" s="103">
        <v>9</v>
      </c>
      <c r="H6462" t="s">
        <v>54</v>
      </c>
      <c r="I6462" s="103"/>
    </row>
    <row r="6463" spans="1:9" x14ac:dyDescent="0.35">
      <c r="A6463" t="s">
        <v>301</v>
      </c>
      <c r="B6463" t="s">
        <v>50</v>
      </c>
      <c r="C6463" t="s">
        <v>37</v>
      </c>
      <c r="D6463" t="s">
        <v>54</v>
      </c>
      <c r="E6463" s="103">
        <v>66747.329229520517</v>
      </c>
      <c r="F6463" s="103">
        <v>676064</v>
      </c>
      <c r="G6463" s="103">
        <v>9</v>
      </c>
      <c r="H6463" t="s">
        <v>54</v>
      </c>
      <c r="I6463" s="103"/>
    </row>
    <row r="6464" spans="1:9" x14ac:dyDescent="0.35">
      <c r="A6464" t="s">
        <v>1516</v>
      </c>
      <c r="B6464" t="s">
        <v>51</v>
      </c>
      <c r="C6464" t="s">
        <v>37</v>
      </c>
      <c r="D6464" t="s">
        <v>40</v>
      </c>
      <c r="E6464" s="103">
        <v>0.16471730016214245</v>
      </c>
      <c r="F6464" s="103">
        <v>676064</v>
      </c>
      <c r="G6464" s="103">
        <v>9</v>
      </c>
      <c r="H6464" t="s">
        <v>1078</v>
      </c>
      <c r="I6464" s="103"/>
    </row>
    <row r="6465" spans="1:9" x14ac:dyDescent="0.35">
      <c r="A6465" t="s">
        <v>7101</v>
      </c>
      <c r="B6465" t="s">
        <v>51</v>
      </c>
      <c r="C6465" t="s">
        <v>37</v>
      </c>
      <c r="D6465" t="s">
        <v>5070</v>
      </c>
      <c r="E6465" s="103">
        <v>0.16892224027790445</v>
      </c>
      <c r="F6465" s="103">
        <v>676064</v>
      </c>
      <c r="G6465" s="103">
        <v>9</v>
      </c>
      <c r="H6465" t="s">
        <v>1078</v>
      </c>
      <c r="I6465" s="103"/>
    </row>
    <row r="6466" spans="1:9" x14ac:dyDescent="0.35">
      <c r="A6466" t="s">
        <v>7102</v>
      </c>
      <c r="B6466" t="s">
        <v>51</v>
      </c>
      <c r="C6466" t="s">
        <v>37</v>
      </c>
      <c r="D6466" t="s">
        <v>5071</v>
      </c>
      <c r="E6466" s="103">
        <v>0.16057272213183429</v>
      </c>
      <c r="F6466" s="103">
        <v>676064</v>
      </c>
      <c r="G6466" s="103">
        <v>9</v>
      </c>
      <c r="H6466" t="s">
        <v>1078</v>
      </c>
      <c r="I6466" s="103"/>
    </row>
    <row r="6467" spans="1:9" x14ac:dyDescent="0.35">
      <c r="A6467" t="s">
        <v>7103</v>
      </c>
      <c r="B6467" t="s">
        <v>51</v>
      </c>
      <c r="C6467" t="s">
        <v>37</v>
      </c>
      <c r="D6467" t="s">
        <v>5072</v>
      </c>
      <c r="E6467" s="103">
        <v>0.16478930209406245</v>
      </c>
      <c r="F6467" s="103">
        <v>676064</v>
      </c>
      <c r="G6467" s="103">
        <v>9</v>
      </c>
      <c r="H6467" t="s">
        <v>1078</v>
      </c>
      <c r="I6467" s="103"/>
    </row>
    <row r="6468" spans="1:9" x14ac:dyDescent="0.35">
      <c r="A6468" t="s">
        <v>1517</v>
      </c>
      <c r="B6468" t="s">
        <v>51</v>
      </c>
      <c r="C6468" t="s">
        <v>37</v>
      </c>
      <c r="D6468" t="s">
        <v>42</v>
      </c>
      <c r="E6468" s="103">
        <v>0.16868469476226652</v>
      </c>
      <c r="F6468" s="103">
        <v>676064</v>
      </c>
      <c r="G6468" s="103">
        <v>9</v>
      </c>
      <c r="H6468" t="s">
        <v>1078</v>
      </c>
      <c r="I6468" s="103"/>
    </row>
    <row r="6469" spans="1:9" x14ac:dyDescent="0.35">
      <c r="A6469" t="s">
        <v>2485</v>
      </c>
      <c r="B6469" t="s">
        <v>51</v>
      </c>
      <c r="C6469" t="s">
        <v>37</v>
      </c>
      <c r="D6469" t="s">
        <v>1767</v>
      </c>
      <c r="E6469" s="103">
        <v>0.16852127859550836</v>
      </c>
      <c r="F6469" s="103">
        <v>676064</v>
      </c>
      <c r="G6469" s="103">
        <v>9</v>
      </c>
      <c r="H6469" t="s">
        <v>1078</v>
      </c>
      <c r="I6469" s="103"/>
    </row>
    <row r="6470" spans="1:9" x14ac:dyDescent="0.35">
      <c r="A6470" t="s">
        <v>2486</v>
      </c>
      <c r="B6470" t="s">
        <v>51</v>
      </c>
      <c r="C6470" t="s">
        <v>37</v>
      </c>
      <c r="D6470" t="s">
        <v>1768</v>
      </c>
      <c r="E6470" s="103">
        <v>0.13998254797086246</v>
      </c>
      <c r="F6470" s="103">
        <v>676064</v>
      </c>
      <c r="G6470" s="103">
        <v>9</v>
      </c>
      <c r="H6470" t="s">
        <v>1078</v>
      </c>
      <c r="I6470" s="103"/>
    </row>
    <row r="6471" spans="1:9" x14ac:dyDescent="0.35">
      <c r="A6471" t="s">
        <v>1518</v>
      </c>
      <c r="B6471" t="s">
        <v>51</v>
      </c>
      <c r="C6471" t="s">
        <v>37</v>
      </c>
      <c r="D6471" t="s">
        <v>340</v>
      </c>
      <c r="E6471" s="103">
        <v>0.16298565321530059</v>
      </c>
      <c r="F6471" s="103">
        <v>676064</v>
      </c>
      <c r="G6471" s="103">
        <v>9</v>
      </c>
      <c r="H6471" t="s">
        <v>1078</v>
      </c>
      <c r="I6471" s="103"/>
    </row>
    <row r="6472" spans="1:9" x14ac:dyDescent="0.35">
      <c r="A6472" t="s">
        <v>1519</v>
      </c>
      <c r="B6472" t="s">
        <v>51</v>
      </c>
      <c r="C6472" t="s">
        <v>37</v>
      </c>
      <c r="D6472" t="s">
        <v>777</v>
      </c>
      <c r="E6472" s="103">
        <v>0.61440609899651477</v>
      </c>
      <c r="F6472" s="103">
        <v>676064</v>
      </c>
      <c r="G6472" s="103">
        <v>9</v>
      </c>
      <c r="H6472" t="s">
        <v>1078</v>
      </c>
      <c r="I6472" s="103"/>
    </row>
    <row r="6473" spans="1:9" x14ac:dyDescent="0.35">
      <c r="A6473" t="s">
        <v>1520</v>
      </c>
      <c r="B6473" t="s">
        <v>51</v>
      </c>
      <c r="C6473" t="s">
        <v>37</v>
      </c>
      <c r="D6473" t="s">
        <v>776</v>
      </c>
      <c r="E6473" s="103">
        <v>1.5790393243975536</v>
      </c>
      <c r="F6473" s="103">
        <v>676064</v>
      </c>
      <c r="G6473" s="103">
        <v>9</v>
      </c>
      <c r="H6473" t="s">
        <v>1078</v>
      </c>
      <c r="I6473" s="103"/>
    </row>
    <row r="6474" spans="1:9" x14ac:dyDescent="0.35">
      <c r="A6474" t="s">
        <v>302</v>
      </c>
      <c r="B6474" t="s">
        <v>47</v>
      </c>
      <c r="C6474" t="s">
        <v>38</v>
      </c>
      <c r="D6474" t="s">
        <v>54</v>
      </c>
      <c r="E6474" s="103">
        <v>10353</v>
      </c>
      <c r="F6474" s="103">
        <v>676064</v>
      </c>
      <c r="G6474" s="103">
        <v>9</v>
      </c>
      <c r="H6474" t="s">
        <v>54</v>
      </c>
      <c r="I6474" s="103"/>
    </row>
    <row r="6475" spans="1:9" x14ac:dyDescent="0.35">
      <c r="A6475" t="s">
        <v>303</v>
      </c>
      <c r="B6475" t="s">
        <v>48</v>
      </c>
      <c r="C6475" t="s">
        <v>38</v>
      </c>
      <c r="D6475" t="s">
        <v>54</v>
      </c>
      <c r="E6475" s="103">
        <v>1496329832.7579999</v>
      </c>
      <c r="F6475" s="103">
        <v>676064</v>
      </c>
      <c r="G6475" s="103">
        <v>9</v>
      </c>
      <c r="H6475" t="s">
        <v>54</v>
      </c>
      <c r="I6475" s="103"/>
    </row>
    <row r="6476" spans="1:9" x14ac:dyDescent="0.35">
      <c r="A6476" t="s">
        <v>304</v>
      </c>
      <c r="B6476" t="s">
        <v>49</v>
      </c>
      <c r="C6476" t="s">
        <v>38</v>
      </c>
      <c r="D6476" t="s">
        <v>54</v>
      </c>
      <c r="E6476" s="103">
        <v>1.5313638945425286E-2</v>
      </c>
      <c r="F6476" s="103">
        <v>676064</v>
      </c>
      <c r="G6476" s="103">
        <v>9</v>
      </c>
      <c r="H6476" t="s">
        <v>54</v>
      </c>
      <c r="I6476" s="103"/>
    </row>
    <row r="6477" spans="1:9" x14ac:dyDescent="0.35">
      <c r="A6477" t="s">
        <v>305</v>
      </c>
      <c r="B6477" t="s">
        <v>50</v>
      </c>
      <c r="C6477" t="s">
        <v>38</v>
      </c>
      <c r="D6477" t="s">
        <v>54</v>
      </c>
      <c r="E6477" s="103">
        <v>2213.2961269317698</v>
      </c>
      <c r="F6477" s="103">
        <v>676064</v>
      </c>
      <c r="G6477" s="103">
        <v>9</v>
      </c>
      <c r="H6477" t="s">
        <v>54</v>
      </c>
      <c r="I6477" s="103"/>
    </row>
    <row r="6478" spans="1:9" x14ac:dyDescent="0.35">
      <c r="A6478" t="s">
        <v>1521</v>
      </c>
      <c r="B6478" t="s">
        <v>51</v>
      </c>
      <c r="C6478" t="s">
        <v>38</v>
      </c>
      <c r="D6478" t="s">
        <v>40</v>
      </c>
      <c r="E6478" s="103">
        <v>6.5354218464898847E-2</v>
      </c>
      <c r="F6478" s="103">
        <v>676064</v>
      </c>
      <c r="G6478" s="103">
        <v>9</v>
      </c>
      <c r="H6478" t="s">
        <v>1078</v>
      </c>
      <c r="I6478" s="103"/>
    </row>
    <row r="6479" spans="1:9" x14ac:dyDescent="0.35">
      <c r="A6479" t="s">
        <v>7104</v>
      </c>
      <c r="B6479" t="s">
        <v>51</v>
      </c>
      <c r="C6479" t="s">
        <v>38</v>
      </c>
      <c r="D6479" t="s">
        <v>5070</v>
      </c>
      <c r="E6479" s="103">
        <v>6.7230726496011251E-2</v>
      </c>
      <c r="F6479" s="103">
        <v>676064</v>
      </c>
      <c r="G6479" s="103">
        <v>9</v>
      </c>
      <c r="H6479" t="s">
        <v>1078</v>
      </c>
      <c r="I6479" s="103"/>
    </row>
    <row r="6480" spans="1:9" x14ac:dyDescent="0.35">
      <c r="A6480" t="s">
        <v>7105</v>
      </c>
      <c r="B6480" t="s">
        <v>51</v>
      </c>
      <c r="C6480" t="s">
        <v>38</v>
      </c>
      <c r="D6480" t="s">
        <v>5071</v>
      </c>
      <c r="E6480" s="103">
        <v>6.5354218464898847E-2</v>
      </c>
      <c r="F6480" s="103">
        <v>676064</v>
      </c>
      <c r="G6480" s="103">
        <v>9</v>
      </c>
      <c r="H6480" t="s">
        <v>1078</v>
      </c>
      <c r="I6480" s="103"/>
    </row>
    <row r="6481" spans="1:9" x14ac:dyDescent="0.35">
      <c r="A6481" t="s">
        <v>7106</v>
      </c>
      <c r="B6481" t="s">
        <v>51</v>
      </c>
      <c r="C6481" t="s">
        <v>38</v>
      </c>
      <c r="D6481" t="s">
        <v>5072</v>
      </c>
      <c r="E6481" s="103">
        <v>6.7221846860764711E-2</v>
      </c>
      <c r="F6481" s="103">
        <v>676064</v>
      </c>
      <c r="G6481" s="103">
        <v>9</v>
      </c>
      <c r="H6481" t="s">
        <v>1078</v>
      </c>
      <c r="I6481" s="103"/>
    </row>
    <row r="6482" spans="1:9" x14ac:dyDescent="0.35">
      <c r="A6482" t="s">
        <v>1522</v>
      </c>
      <c r="B6482" t="s">
        <v>51</v>
      </c>
      <c r="C6482" t="s">
        <v>38</v>
      </c>
      <c r="D6482" t="s">
        <v>42</v>
      </c>
      <c r="E6482" s="103">
        <v>6.7140299188738914E-2</v>
      </c>
      <c r="F6482" s="103">
        <v>676064</v>
      </c>
      <c r="G6482" s="103">
        <v>9</v>
      </c>
      <c r="H6482" t="s">
        <v>1078</v>
      </c>
      <c r="I6482" s="103"/>
    </row>
    <row r="6483" spans="1:9" x14ac:dyDescent="0.35">
      <c r="A6483" t="s">
        <v>2487</v>
      </c>
      <c r="B6483" t="s">
        <v>51</v>
      </c>
      <c r="C6483" t="s">
        <v>38</v>
      </c>
      <c r="D6483" t="s">
        <v>1767</v>
      </c>
      <c r="E6483" s="103">
        <v>6.7107056367229717E-2</v>
      </c>
      <c r="F6483" s="103">
        <v>676064</v>
      </c>
      <c r="G6483" s="103">
        <v>9</v>
      </c>
      <c r="H6483" t="s">
        <v>1078</v>
      </c>
      <c r="I6483" s="103"/>
    </row>
    <row r="6484" spans="1:9" x14ac:dyDescent="0.35">
      <c r="A6484" t="s">
        <v>2488</v>
      </c>
      <c r="B6484" t="s">
        <v>51</v>
      </c>
      <c r="C6484" t="s">
        <v>38</v>
      </c>
      <c r="D6484" t="s">
        <v>1768</v>
      </c>
      <c r="E6484" s="103">
        <v>5.7374677548760154E-2</v>
      </c>
      <c r="F6484" s="103">
        <v>676064</v>
      </c>
      <c r="G6484" s="103">
        <v>9</v>
      </c>
      <c r="H6484" t="s">
        <v>1078</v>
      </c>
      <c r="I6484" s="103"/>
    </row>
    <row r="6485" spans="1:9" x14ac:dyDescent="0.35">
      <c r="A6485" t="s">
        <v>1523</v>
      </c>
      <c r="B6485" t="s">
        <v>51</v>
      </c>
      <c r="C6485" t="s">
        <v>38</v>
      </c>
      <c r="D6485" t="s">
        <v>340</v>
      </c>
      <c r="E6485" s="103">
        <v>6.11958774606602E-2</v>
      </c>
      <c r="F6485" s="103">
        <v>676064</v>
      </c>
      <c r="G6485" s="103">
        <v>9</v>
      </c>
      <c r="H6485" t="s">
        <v>1078</v>
      </c>
      <c r="I6485" s="103"/>
    </row>
    <row r="6486" spans="1:9" x14ac:dyDescent="0.35">
      <c r="A6486" t="s">
        <v>1524</v>
      </c>
      <c r="B6486" t="s">
        <v>51</v>
      </c>
      <c r="C6486" t="s">
        <v>38</v>
      </c>
      <c r="D6486" t="s">
        <v>777</v>
      </c>
      <c r="E6486" s="103">
        <v>0.27484349685075671</v>
      </c>
      <c r="F6486" s="103">
        <v>676064</v>
      </c>
      <c r="G6486" s="103">
        <v>9</v>
      </c>
      <c r="H6486" t="s">
        <v>1078</v>
      </c>
      <c r="I6486" s="103"/>
    </row>
    <row r="6487" spans="1:9" x14ac:dyDescent="0.35">
      <c r="A6487" t="s">
        <v>1525</v>
      </c>
      <c r="B6487" t="s">
        <v>51</v>
      </c>
      <c r="C6487" t="s">
        <v>38</v>
      </c>
      <c r="D6487" t="s">
        <v>776</v>
      </c>
      <c r="E6487" s="103">
        <v>0.64306692338507365</v>
      </c>
      <c r="F6487" s="103">
        <v>676064</v>
      </c>
      <c r="G6487" s="103">
        <v>9</v>
      </c>
      <c r="H6487" t="s">
        <v>1078</v>
      </c>
      <c r="I6487" s="103"/>
    </row>
    <row r="6488" spans="1:9" x14ac:dyDescent="0.35">
      <c r="A6488" t="s">
        <v>306</v>
      </c>
      <c r="B6488" t="s">
        <v>47</v>
      </c>
      <c r="C6488" t="s">
        <v>39</v>
      </c>
      <c r="D6488" t="s">
        <v>54</v>
      </c>
      <c r="E6488" s="103">
        <v>268</v>
      </c>
      <c r="F6488" s="103">
        <v>676064</v>
      </c>
      <c r="G6488" s="103">
        <v>9</v>
      </c>
      <c r="H6488" t="s">
        <v>54</v>
      </c>
      <c r="I6488" s="103"/>
    </row>
    <row r="6489" spans="1:9" x14ac:dyDescent="0.35">
      <c r="A6489" t="s">
        <v>307</v>
      </c>
      <c r="B6489" t="s">
        <v>48</v>
      </c>
      <c r="C6489" t="s">
        <v>39</v>
      </c>
      <c r="D6489" t="s">
        <v>54</v>
      </c>
      <c r="E6489" s="103">
        <v>837500</v>
      </c>
      <c r="F6489" s="103">
        <v>676064</v>
      </c>
      <c r="G6489" s="103">
        <v>9</v>
      </c>
      <c r="H6489" t="s">
        <v>54</v>
      </c>
      <c r="I6489" s="103"/>
    </row>
    <row r="6490" spans="1:9" x14ac:dyDescent="0.35">
      <c r="A6490" t="s">
        <v>308</v>
      </c>
      <c r="B6490" t="s">
        <v>49</v>
      </c>
      <c r="C6490" t="s">
        <v>39</v>
      </c>
      <c r="D6490" t="s">
        <v>54</v>
      </c>
      <c r="E6490" s="103">
        <v>3.9641217399536137E-4</v>
      </c>
      <c r="F6490" s="103">
        <v>676064</v>
      </c>
      <c r="G6490" s="103">
        <v>9</v>
      </c>
      <c r="H6490" t="s">
        <v>54</v>
      </c>
      <c r="I6490" s="103"/>
    </row>
    <row r="6491" spans="1:9" x14ac:dyDescent="0.35">
      <c r="A6491" t="s">
        <v>309</v>
      </c>
      <c r="B6491" t="s">
        <v>50</v>
      </c>
      <c r="C6491" t="s">
        <v>39</v>
      </c>
      <c r="D6491" t="s">
        <v>54</v>
      </c>
      <c r="E6491" s="103">
        <v>1.2387880437355043</v>
      </c>
      <c r="F6491" s="103">
        <v>676064</v>
      </c>
      <c r="G6491" s="103">
        <v>9</v>
      </c>
      <c r="H6491" t="s">
        <v>54</v>
      </c>
      <c r="I6491" s="103"/>
    </row>
    <row r="6492" spans="1:9" x14ac:dyDescent="0.35">
      <c r="A6492" t="s">
        <v>1526</v>
      </c>
      <c r="B6492" t="s">
        <v>51</v>
      </c>
      <c r="C6492" t="s">
        <v>39</v>
      </c>
      <c r="D6492" t="s">
        <v>40</v>
      </c>
      <c r="E6492" s="103">
        <v>1.3864680716209792E-3</v>
      </c>
      <c r="F6492" s="103">
        <v>676064</v>
      </c>
      <c r="G6492" s="103">
        <v>9</v>
      </c>
      <c r="H6492" t="s">
        <v>1078</v>
      </c>
      <c r="I6492" s="103"/>
    </row>
    <row r="6493" spans="1:9" x14ac:dyDescent="0.35">
      <c r="A6493" t="s">
        <v>7107</v>
      </c>
      <c r="B6493" t="s">
        <v>51</v>
      </c>
      <c r="C6493" t="s">
        <v>39</v>
      </c>
      <c r="D6493" t="s">
        <v>5070</v>
      </c>
      <c r="E6493" s="103">
        <v>1.4904942416821706E-3</v>
      </c>
      <c r="F6493" s="103">
        <v>676064</v>
      </c>
      <c r="G6493" s="103">
        <v>9</v>
      </c>
      <c r="H6493" t="s">
        <v>1078</v>
      </c>
      <c r="I6493" s="103"/>
    </row>
    <row r="6494" spans="1:9" x14ac:dyDescent="0.35">
      <c r="A6494" t="s">
        <v>7108</v>
      </c>
      <c r="B6494" t="s">
        <v>51</v>
      </c>
      <c r="C6494" t="s">
        <v>39</v>
      </c>
      <c r="D6494" t="s">
        <v>5071</v>
      </c>
      <c r="E6494" s="103">
        <v>1.3864680716209792E-3</v>
      </c>
      <c r="F6494" s="103">
        <v>676064</v>
      </c>
      <c r="G6494" s="103">
        <v>9</v>
      </c>
      <c r="H6494" t="s">
        <v>1078</v>
      </c>
      <c r="I6494" s="103"/>
    </row>
    <row r="6495" spans="1:9" x14ac:dyDescent="0.35">
      <c r="A6495" t="s">
        <v>7109</v>
      </c>
      <c r="B6495" t="s">
        <v>51</v>
      </c>
      <c r="C6495" t="s">
        <v>39</v>
      </c>
      <c r="D6495" t="s">
        <v>5072</v>
      </c>
      <c r="E6495" s="103">
        <v>1.4863258201627623E-3</v>
      </c>
      <c r="F6495" s="103">
        <v>676064</v>
      </c>
      <c r="G6495" s="103">
        <v>9</v>
      </c>
      <c r="H6495" t="s">
        <v>1078</v>
      </c>
      <c r="I6495" s="103"/>
    </row>
    <row r="6496" spans="1:9" x14ac:dyDescent="0.35">
      <c r="A6496" t="s">
        <v>1527</v>
      </c>
      <c r="B6496" t="s">
        <v>51</v>
      </c>
      <c r="C6496" t="s">
        <v>39</v>
      </c>
      <c r="D6496" t="s">
        <v>42</v>
      </c>
      <c r="E6496" s="103">
        <v>1.4728451080830798E-3</v>
      </c>
      <c r="F6496" s="103">
        <v>676064</v>
      </c>
      <c r="G6496" s="103">
        <v>9</v>
      </c>
      <c r="H6496" t="s">
        <v>1078</v>
      </c>
      <c r="I6496" s="103"/>
    </row>
    <row r="6497" spans="1:9" x14ac:dyDescent="0.35">
      <c r="A6497" t="s">
        <v>2489</v>
      </c>
      <c r="B6497" t="s">
        <v>51</v>
      </c>
      <c r="C6497" t="s">
        <v>39</v>
      </c>
      <c r="D6497" t="s">
        <v>1767</v>
      </c>
      <c r="E6497" s="103">
        <v>1.4728451080830798E-3</v>
      </c>
      <c r="F6497" s="103">
        <v>676064</v>
      </c>
      <c r="G6497" s="103">
        <v>9</v>
      </c>
      <c r="H6497" t="s">
        <v>1078</v>
      </c>
      <c r="I6497" s="103"/>
    </row>
    <row r="6498" spans="1:9" x14ac:dyDescent="0.35">
      <c r="A6498" t="s">
        <v>2490</v>
      </c>
      <c r="B6498" t="s">
        <v>51</v>
      </c>
      <c r="C6498" t="s">
        <v>39</v>
      </c>
      <c r="D6498" t="s">
        <v>1768</v>
      </c>
      <c r="E6498" s="103">
        <v>1.1498492979467442E-3</v>
      </c>
      <c r="F6498" s="103">
        <v>676064</v>
      </c>
      <c r="G6498" s="103">
        <v>9</v>
      </c>
      <c r="H6498" t="s">
        <v>1078</v>
      </c>
      <c r="I6498" s="103"/>
    </row>
    <row r="6499" spans="1:9" x14ac:dyDescent="0.35">
      <c r="A6499" t="s">
        <v>1528</v>
      </c>
      <c r="B6499" t="s">
        <v>51</v>
      </c>
      <c r="C6499" t="s">
        <v>39</v>
      </c>
      <c r="D6499" t="s">
        <v>340</v>
      </c>
      <c r="E6499" s="103">
        <v>1.4704176668447636E-3</v>
      </c>
      <c r="F6499" s="103">
        <v>676064</v>
      </c>
      <c r="G6499" s="103">
        <v>9</v>
      </c>
      <c r="H6499" t="s">
        <v>1078</v>
      </c>
      <c r="I6499" s="103"/>
    </row>
    <row r="6500" spans="1:9" x14ac:dyDescent="0.35">
      <c r="A6500" t="s">
        <v>1529</v>
      </c>
      <c r="B6500" t="s">
        <v>51</v>
      </c>
      <c r="C6500" t="s">
        <v>39</v>
      </c>
      <c r="D6500" t="s">
        <v>777</v>
      </c>
      <c r="E6500" s="103">
        <v>4.9561912344405334E-3</v>
      </c>
      <c r="F6500" s="103">
        <v>676064</v>
      </c>
      <c r="G6500" s="103">
        <v>9</v>
      </c>
      <c r="H6500" t="s">
        <v>1078</v>
      </c>
      <c r="I6500" s="103"/>
    </row>
    <row r="6501" spans="1:9" x14ac:dyDescent="0.35">
      <c r="A6501" t="s">
        <v>1530</v>
      </c>
      <c r="B6501" t="s">
        <v>51</v>
      </c>
      <c r="C6501" t="s">
        <v>39</v>
      </c>
      <c r="D6501" t="s">
        <v>776</v>
      </c>
      <c r="E6501" s="103">
        <v>1.3292906944733011E-2</v>
      </c>
      <c r="F6501" s="103">
        <v>676064</v>
      </c>
      <c r="G6501" s="103">
        <v>9</v>
      </c>
      <c r="H6501" t="s">
        <v>1078</v>
      </c>
      <c r="I6501" s="103"/>
    </row>
    <row r="6502" spans="1:9" x14ac:dyDescent="0.35">
      <c r="A6502" t="s">
        <v>3055</v>
      </c>
      <c r="B6502" t="s">
        <v>47</v>
      </c>
      <c r="C6502" t="s">
        <v>2588</v>
      </c>
      <c r="D6502" t="s">
        <v>54</v>
      </c>
      <c r="E6502" s="103">
        <v>40728</v>
      </c>
      <c r="F6502" s="103">
        <v>676064</v>
      </c>
      <c r="G6502" s="103">
        <v>9</v>
      </c>
      <c r="H6502" t="s">
        <v>54</v>
      </c>
      <c r="I6502" s="103"/>
    </row>
    <row r="6503" spans="1:9" x14ac:dyDescent="0.35">
      <c r="A6503" t="s">
        <v>3056</v>
      </c>
      <c r="B6503" t="s">
        <v>48</v>
      </c>
      <c r="C6503" t="s">
        <v>2588</v>
      </c>
      <c r="D6503" t="s">
        <v>54</v>
      </c>
      <c r="E6503" s="103">
        <v>179679689.59570313</v>
      </c>
      <c r="F6503" s="103">
        <v>676064</v>
      </c>
      <c r="G6503" s="103">
        <v>9</v>
      </c>
      <c r="H6503" t="s">
        <v>54</v>
      </c>
      <c r="I6503" s="103"/>
    </row>
    <row r="6504" spans="1:9" x14ac:dyDescent="0.35">
      <c r="A6504" t="s">
        <v>3057</v>
      </c>
      <c r="B6504" t="s">
        <v>49</v>
      </c>
      <c r="C6504" t="s">
        <v>2588</v>
      </c>
      <c r="D6504" t="s">
        <v>54</v>
      </c>
      <c r="E6504" s="103">
        <v>6.0242817248071186E-2</v>
      </c>
      <c r="F6504" s="103">
        <v>676064</v>
      </c>
      <c r="G6504" s="103">
        <v>9</v>
      </c>
      <c r="H6504" t="s">
        <v>54</v>
      </c>
      <c r="I6504" s="103"/>
    </row>
    <row r="6505" spans="1:9" x14ac:dyDescent="0.35">
      <c r="A6505" t="s">
        <v>3058</v>
      </c>
      <c r="B6505" t="s">
        <v>50</v>
      </c>
      <c r="C6505" t="s">
        <v>2588</v>
      </c>
      <c r="D6505" t="s">
        <v>54</v>
      </c>
      <c r="E6505" s="103">
        <v>265.77319543076266</v>
      </c>
      <c r="F6505" s="103">
        <v>676064</v>
      </c>
      <c r="G6505" s="103">
        <v>9</v>
      </c>
      <c r="H6505" t="s">
        <v>54</v>
      </c>
      <c r="I6505" s="103"/>
    </row>
    <row r="6506" spans="1:9" x14ac:dyDescent="0.35">
      <c r="A6506" t="s">
        <v>3059</v>
      </c>
      <c r="B6506" t="s">
        <v>51</v>
      </c>
      <c r="C6506" t="s">
        <v>2588</v>
      </c>
      <c r="D6506" t="s">
        <v>40</v>
      </c>
      <c r="E6506" s="103">
        <v>2.0047322327954101E-3</v>
      </c>
      <c r="F6506" s="103">
        <v>676064</v>
      </c>
      <c r="G6506" s="103">
        <v>9</v>
      </c>
      <c r="H6506" t="s">
        <v>1078</v>
      </c>
      <c r="I6506" s="103"/>
    </row>
    <row r="6507" spans="1:9" x14ac:dyDescent="0.35">
      <c r="A6507" t="s">
        <v>7110</v>
      </c>
      <c r="B6507" t="s">
        <v>51</v>
      </c>
      <c r="C6507" t="s">
        <v>2588</v>
      </c>
      <c r="D6507" t="s">
        <v>5070</v>
      </c>
      <c r="E6507" s="103">
        <v>2.143819812232359E-3</v>
      </c>
      <c r="F6507" s="103">
        <v>676064</v>
      </c>
      <c r="G6507" s="103">
        <v>9</v>
      </c>
      <c r="H6507" t="s">
        <v>1078</v>
      </c>
      <c r="I6507" s="103"/>
    </row>
    <row r="6508" spans="1:9" x14ac:dyDescent="0.35">
      <c r="A6508" t="s">
        <v>7111</v>
      </c>
      <c r="B6508" t="s">
        <v>51</v>
      </c>
      <c r="C6508" t="s">
        <v>2588</v>
      </c>
      <c r="D6508" t="s">
        <v>5071</v>
      </c>
      <c r="E6508" s="103">
        <v>2.0047322327954101E-3</v>
      </c>
      <c r="F6508" s="103">
        <v>676064</v>
      </c>
      <c r="G6508" s="103">
        <v>9</v>
      </c>
      <c r="H6508" t="s">
        <v>1078</v>
      </c>
      <c r="I6508" s="103"/>
    </row>
    <row r="6509" spans="1:9" x14ac:dyDescent="0.35">
      <c r="A6509" t="s">
        <v>7112</v>
      </c>
      <c r="B6509" t="s">
        <v>51</v>
      </c>
      <c r="C6509" t="s">
        <v>2588</v>
      </c>
      <c r="D6509" t="s">
        <v>5072</v>
      </c>
      <c r="E6509" s="103">
        <v>2.1398630611426436E-3</v>
      </c>
      <c r="F6509" s="103">
        <v>676064</v>
      </c>
      <c r="G6509" s="103">
        <v>9</v>
      </c>
      <c r="H6509" t="s">
        <v>1078</v>
      </c>
      <c r="I6509" s="103"/>
    </row>
    <row r="6510" spans="1:9" x14ac:dyDescent="0.35">
      <c r="A6510" t="s">
        <v>3060</v>
      </c>
      <c r="B6510" t="s">
        <v>51</v>
      </c>
      <c r="C6510" t="s">
        <v>2588</v>
      </c>
      <c r="D6510" t="s">
        <v>42</v>
      </c>
      <c r="E6510" s="103">
        <v>2.1378198106583473E-3</v>
      </c>
      <c r="F6510" s="103">
        <v>676064</v>
      </c>
      <c r="G6510" s="103">
        <v>9</v>
      </c>
      <c r="H6510" t="s">
        <v>1078</v>
      </c>
      <c r="I6510" s="103"/>
    </row>
    <row r="6511" spans="1:9" x14ac:dyDescent="0.35">
      <c r="A6511" t="s">
        <v>3061</v>
      </c>
      <c r="B6511" t="s">
        <v>51</v>
      </c>
      <c r="C6511" t="s">
        <v>2588</v>
      </c>
      <c r="D6511" t="s">
        <v>1767</v>
      </c>
      <c r="E6511" s="103">
        <v>2.1302885586580722E-3</v>
      </c>
      <c r="F6511" s="103">
        <v>676064</v>
      </c>
      <c r="G6511" s="103">
        <v>9</v>
      </c>
      <c r="H6511" t="s">
        <v>1078</v>
      </c>
      <c r="I6511" s="103"/>
    </row>
    <row r="6512" spans="1:9" x14ac:dyDescent="0.35">
      <c r="A6512" t="s">
        <v>3062</v>
      </c>
      <c r="B6512" t="s">
        <v>51</v>
      </c>
      <c r="C6512" t="s">
        <v>2588</v>
      </c>
      <c r="D6512" t="s">
        <v>1768</v>
      </c>
      <c r="E6512" s="103">
        <v>1.6028825108914872E-3</v>
      </c>
      <c r="F6512" s="103">
        <v>676064</v>
      </c>
      <c r="G6512" s="103">
        <v>9</v>
      </c>
      <c r="H6512" t="s">
        <v>1078</v>
      </c>
      <c r="I6512" s="103"/>
    </row>
    <row r="6513" spans="1:9" x14ac:dyDescent="0.35">
      <c r="A6513" t="s">
        <v>3063</v>
      </c>
      <c r="B6513" t="s">
        <v>51</v>
      </c>
      <c r="C6513" t="s">
        <v>2588</v>
      </c>
      <c r="D6513" t="s">
        <v>340</v>
      </c>
      <c r="E6513" s="103">
        <v>2.1704786340738056E-3</v>
      </c>
      <c r="F6513" s="103">
        <v>676064</v>
      </c>
      <c r="G6513" s="103">
        <v>9</v>
      </c>
      <c r="H6513" t="s">
        <v>1078</v>
      </c>
      <c r="I6513" s="103"/>
    </row>
    <row r="6514" spans="1:9" x14ac:dyDescent="0.35">
      <c r="A6514" t="s">
        <v>3064</v>
      </c>
      <c r="B6514" t="s">
        <v>51</v>
      </c>
      <c r="C6514" t="s">
        <v>2588</v>
      </c>
      <c r="D6514" t="s">
        <v>777</v>
      </c>
      <c r="E6514" s="103">
        <v>7.7672791994762352E-3</v>
      </c>
      <c r="F6514" s="103">
        <v>676064</v>
      </c>
      <c r="G6514" s="103">
        <v>9</v>
      </c>
      <c r="H6514" t="s">
        <v>1078</v>
      </c>
      <c r="I6514" s="103"/>
    </row>
    <row r="6515" spans="1:9" x14ac:dyDescent="0.35">
      <c r="A6515" t="s">
        <v>3065</v>
      </c>
      <c r="B6515" t="s">
        <v>51</v>
      </c>
      <c r="C6515" t="s">
        <v>2588</v>
      </c>
      <c r="D6515" t="s">
        <v>776</v>
      </c>
      <c r="E6515" s="103">
        <v>1.9243602873153662E-2</v>
      </c>
      <c r="F6515" s="103">
        <v>676064</v>
      </c>
      <c r="G6515" s="103">
        <v>9</v>
      </c>
      <c r="H6515" t="s">
        <v>1078</v>
      </c>
      <c r="I6515" s="103"/>
    </row>
    <row r="6516" spans="1:9" x14ac:dyDescent="0.35">
      <c r="A6516" t="s">
        <v>3066</v>
      </c>
      <c r="B6516" t="s">
        <v>47</v>
      </c>
      <c r="C6516" t="s">
        <v>2589</v>
      </c>
      <c r="D6516" t="s">
        <v>54</v>
      </c>
      <c r="E6516" s="103">
        <v>295311</v>
      </c>
      <c r="F6516" s="103">
        <v>676064</v>
      </c>
      <c r="G6516" s="103">
        <v>9</v>
      </c>
      <c r="H6516" t="s">
        <v>54</v>
      </c>
      <c r="I6516" s="103"/>
    </row>
    <row r="6517" spans="1:9" x14ac:dyDescent="0.35">
      <c r="A6517" t="s">
        <v>3067</v>
      </c>
      <c r="B6517" t="s">
        <v>48</v>
      </c>
      <c r="C6517" t="s">
        <v>2589</v>
      </c>
      <c r="D6517" t="s">
        <v>54</v>
      </c>
      <c r="E6517" s="103">
        <v>2390086800</v>
      </c>
      <c r="F6517" s="103">
        <v>676064</v>
      </c>
      <c r="G6517" s="103">
        <v>9</v>
      </c>
      <c r="H6517" t="s">
        <v>54</v>
      </c>
      <c r="I6517" s="103"/>
    </row>
    <row r="6518" spans="1:9" x14ac:dyDescent="0.35">
      <c r="A6518" t="s">
        <v>3068</v>
      </c>
      <c r="B6518" t="s">
        <v>49</v>
      </c>
      <c r="C6518" t="s">
        <v>2589</v>
      </c>
      <c r="D6518" t="s">
        <v>54</v>
      </c>
      <c r="E6518" s="103">
        <v>0.43680923699531404</v>
      </c>
      <c r="F6518" s="103">
        <v>676064</v>
      </c>
      <c r="G6518" s="103">
        <v>9</v>
      </c>
      <c r="H6518" t="s">
        <v>54</v>
      </c>
      <c r="I6518" s="103"/>
    </row>
    <row r="6519" spans="1:9" x14ac:dyDescent="0.35">
      <c r="A6519" t="s">
        <v>3069</v>
      </c>
      <c r="B6519" t="s">
        <v>50</v>
      </c>
      <c r="C6519" t="s">
        <v>2589</v>
      </c>
      <c r="D6519" t="s">
        <v>54</v>
      </c>
      <c r="E6519" s="103">
        <v>3535.2966583045391</v>
      </c>
      <c r="F6519" s="103">
        <v>676064</v>
      </c>
      <c r="G6519" s="103">
        <v>9</v>
      </c>
      <c r="H6519" t="s">
        <v>54</v>
      </c>
      <c r="I6519" s="103"/>
    </row>
    <row r="6520" spans="1:9" x14ac:dyDescent="0.35">
      <c r="A6520" t="s">
        <v>3070</v>
      </c>
      <c r="B6520" t="s">
        <v>51</v>
      </c>
      <c r="C6520" t="s">
        <v>2589</v>
      </c>
      <c r="D6520" t="s">
        <v>40</v>
      </c>
      <c r="E6520" s="103">
        <v>3.8315167438839649E-3</v>
      </c>
      <c r="F6520" s="103">
        <v>676064</v>
      </c>
      <c r="G6520" s="103">
        <v>9</v>
      </c>
      <c r="H6520" t="s">
        <v>1078</v>
      </c>
      <c r="I6520" s="103"/>
    </row>
    <row r="6521" spans="1:9" x14ac:dyDescent="0.35">
      <c r="A6521" t="s">
        <v>7113</v>
      </c>
      <c r="B6521" t="s">
        <v>51</v>
      </c>
      <c r="C6521" t="s">
        <v>2589</v>
      </c>
      <c r="D6521" t="s">
        <v>5070</v>
      </c>
      <c r="E6521" s="103">
        <v>4.0430330769890346E-3</v>
      </c>
      <c r="F6521" s="103">
        <v>676064</v>
      </c>
      <c r="G6521" s="103">
        <v>9</v>
      </c>
      <c r="H6521" t="s">
        <v>1078</v>
      </c>
      <c r="I6521" s="103"/>
    </row>
    <row r="6522" spans="1:9" x14ac:dyDescent="0.35">
      <c r="A6522" t="s">
        <v>7114</v>
      </c>
      <c r="B6522" t="s">
        <v>51</v>
      </c>
      <c r="C6522" t="s">
        <v>2589</v>
      </c>
      <c r="D6522" t="s">
        <v>5071</v>
      </c>
      <c r="E6522" s="103">
        <v>3.7413911963615175E-3</v>
      </c>
      <c r="F6522" s="103">
        <v>676064</v>
      </c>
      <c r="G6522" s="103">
        <v>9</v>
      </c>
      <c r="H6522" t="s">
        <v>1078</v>
      </c>
      <c r="I6522" s="103"/>
    </row>
    <row r="6523" spans="1:9" x14ac:dyDescent="0.35">
      <c r="A6523" t="s">
        <v>7115</v>
      </c>
      <c r="B6523" t="s">
        <v>51</v>
      </c>
      <c r="C6523" t="s">
        <v>2589</v>
      </c>
      <c r="D6523" t="s">
        <v>5072</v>
      </c>
      <c r="E6523" s="103">
        <v>3.9871578008873095E-3</v>
      </c>
      <c r="F6523" s="103">
        <v>676064</v>
      </c>
      <c r="G6523" s="103">
        <v>9</v>
      </c>
      <c r="H6523" t="s">
        <v>1078</v>
      </c>
      <c r="I6523" s="103"/>
    </row>
    <row r="6524" spans="1:9" x14ac:dyDescent="0.35">
      <c r="A6524" t="s">
        <v>3071</v>
      </c>
      <c r="B6524" t="s">
        <v>51</v>
      </c>
      <c r="C6524" t="s">
        <v>2589</v>
      </c>
      <c r="D6524" t="s">
        <v>42</v>
      </c>
      <c r="E6524" s="103">
        <v>4.0330353585139762E-3</v>
      </c>
      <c r="F6524" s="103">
        <v>676064</v>
      </c>
      <c r="G6524" s="103">
        <v>9</v>
      </c>
      <c r="H6524" t="s">
        <v>1078</v>
      </c>
      <c r="I6524" s="103"/>
    </row>
    <row r="6525" spans="1:9" x14ac:dyDescent="0.35">
      <c r="A6525" t="s">
        <v>3072</v>
      </c>
      <c r="B6525" t="s">
        <v>51</v>
      </c>
      <c r="C6525" t="s">
        <v>2589</v>
      </c>
      <c r="D6525" t="s">
        <v>1767</v>
      </c>
      <c r="E6525" s="103">
        <v>4.01060946481668E-3</v>
      </c>
      <c r="F6525" s="103">
        <v>676064</v>
      </c>
      <c r="G6525" s="103">
        <v>9</v>
      </c>
      <c r="H6525" t="s">
        <v>1078</v>
      </c>
      <c r="I6525" s="103"/>
    </row>
    <row r="6526" spans="1:9" x14ac:dyDescent="0.35">
      <c r="A6526" t="s">
        <v>3073</v>
      </c>
      <c r="B6526" t="s">
        <v>51</v>
      </c>
      <c r="C6526" t="s">
        <v>2589</v>
      </c>
      <c r="D6526" t="s">
        <v>1768</v>
      </c>
      <c r="E6526" s="103">
        <v>2.7798912337587654E-3</v>
      </c>
      <c r="F6526" s="103">
        <v>676064</v>
      </c>
      <c r="G6526" s="103">
        <v>9</v>
      </c>
      <c r="H6526" t="s">
        <v>1078</v>
      </c>
      <c r="I6526" s="103"/>
    </row>
    <row r="6527" spans="1:9" x14ac:dyDescent="0.35">
      <c r="A6527" t="s">
        <v>3074</v>
      </c>
      <c r="B6527" t="s">
        <v>51</v>
      </c>
      <c r="C6527" t="s">
        <v>2589</v>
      </c>
      <c r="D6527" t="s">
        <v>340</v>
      </c>
      <c r="E6527" s="103">
        <v>4.0454606613943367E-3</v>
      </c>
      <c r="F6527" s="103">
        <v>676064</v>
      </c>
      <c r="G6527" s="103">
        <v>9</v>
      </c>
      <c r="H6527" t="s">
        <v>1078</v>
      </c>
      <c r="I6527" s="103"/>
    </row>
    <row r="6528" spans="1:9" x14ac:dyDescent="0.35">
      <c r="A6528" t="s">
        <v>3075</v>
      </c>
      <c r="B6528" t="s">
        <v>51</v>
      </c>
      <c r="C6528" t="s">
        <v>2589</v>
      </c>
      <c r="D6528" t="s">
        <v>777</v>
      </c>
      <c r="E6528" s="103">
        <v>1.2836070174385133E-2</v>
      </c>
      <c r="F6528" s="103">
        <v>676064</v>
      </c>
      <c r="G6528" s="103">
        <v>9</v>
      </c>
      <c r="H6528" t="s">
        <v>1078</v>
      </c>
      <c r="I6528" s="103"/>
    </row>
    <row r="6529" spans="1:9" x14ac:dyDescent="0.35">
      <c r="A6529" t="s">
        <v>3076</v>
      </c>
      <c r="B6529" t="s">
        <v>51</v>
      </c>
      <c r="C6529" t="s">
        <v>2589</v>
      </c>
      <c r="D6529" t="s">
        <v>776</v>
      </c>
      <c r="E6529" s="103">
        <v>3.4427381489734905E-2</v>
      </c>
      <c r="F6529" s="103">
        <v>676064</v>
      </c>
      <c r="G6529" s="103">
        <v>9</v>
      </c>
      <c r="H6529" t="s">
        <v>1078</v>
      </c>
      <c r="I6529" s="103"/>
    </row>
    <row r="6530" spans="1:9" x14ac:dyDescent="0.35">
      <c r="A6530" t="s">
        <v>3051</v>
      </c>
      <c r="B6530" t="s">
        <v>47</v>
      </c>
      <c r="C6530" t="s">
        <v>2590</v>
      </c>
      <c r="D6530" t="s">
        <v>54</v>
      </c>
      <c r="E6530" s="103">
        <v>0</v>
      </c>
      <c r="F6530" s="103">
        <v>676064</v>
      </c>
      <c r="G6530" s="103">
        <v>9</v>
      </c>
      <c r="H6530" t="s">
        <v>54</v>
      </c>
      <c r="I6530" s="103"/>
    </row>
    <row r="6531" spans="1:9" x14ac:dyDescent="0.35">
      <c r="A6531" t="s">
        <v>3052</v>
      </c>
      <c r="B6531" t="s">
        <v>48</v>
      </c>
      <c r="C6531" t="s">
        <v>2590</v>
      </c>
      <c r="D6531" t="s">
        <v>54</v>
      </c>
      <c r="E6531" s="103">
        <v>0</v>
      </c>
      <c r="F6531" s="103">
        <v>676064</v>
      </c>
      <c r="G6531" s="103">
        <v>9</v>
      </c>
      <c r="H6531" t="s">
        <v>54</v>
      </c>
      <c r="I6531" s="103"/>
    </row>
    <row r="6532" spans="1:9" x14ac:dyDescent="0.35">
      <c r="A6532" t="s">
        <v>3053</v>
      </c>
      <c r="B6532" t="s">
        <v>49</v>
      </c>
      <c r="C6532" t="s">
        <v>2590</v>
      </c>
      <c r="D6532" t="s">
        <v>54</v>
      </c>
      <c r="E6532" s="103">
        <v>0</v>
      </c>
      <c r="F6532" s="103">
        <v>676064</v>
      </c>
      <c r="G6532" s="103">
        <v>9</v>
      </c>
      <c r="H6532" t="s">
        <v>54</v>
      </c>
      <c r="I6532" s="103"/>
    </row>
    <row r="6533" spans="1:9" x14ac:dyDescent="0.35">
      <c r="A6533" t="s">
        <v>3054</v>
      </c>
      <c r="B6533" t="s">
        <v>50</v>
      </c>
      <c r="C6533" t="s">
        <v>2590</v>
      </c>
      <c r="D6533" t="s">
        <v>54</v>
      </c>
      <c r="E6533" s="103">
        <v>0</v>
      </c>
      <c r="F6533" s="103">
        <v>676064</v>
      </c>
      <c r="G6533" s="103">
        <v>9</v>
      </c>
      <c r="H6533" t="s">
        <v>54</v>
      </c>
      <c r="I6533" s="103"/>
    </row>
    <row r="6534" spans="1:9" x14ac:dyDescent="0.35">
      <c r="A6534" t="s">
        <v>4212</v>
      </c>
      <c r="B6534" t="s">
        <v>47</v>
      </c>
      <c r="C6534" t="s">
        <v>3119</v>
      </c>
      <c r="D6534" t="s">
        <v>54</v>
      </c>
      <c r="E6534" s="103">
        <v>0</v>
      </c>
      <c r="F6534" s="103">
        <v>676064</v>
      </c>
      <c r="G6534" s="103">
        <v>9</v>
      </c>
      <c r="H6534" t="s">
        <v>54</v>
      </c>
      <c r="I6534" s="103"/>
    </row>
    <row r="6535" spans="1:9" x14ac:dyDescent="0.35">
      <c r="A6535" t="s">
        <v>4213</v>
      </c>
      <c r="B6535" t="s">
        <v>48</v>
      </c>
      <c r="C6535" t="s">
        <v>3119</v>
      </c>
      <c r="D6535" t="s">
        <v>54</v>
      </c>
      <c r="E6535" s="103">
        <v>0</v>
      </c>
      <c r="F6535" s="103">
        <v>676064</v>
      </c>
      <c r="G6535" s="103">
        <v>9</v>
      </c>
      <c r="H6535" t="s">
        <v>54</v>
      </c>
      <c r="I6535" s="103"/>
    </row>
    <row r="6536" spans="1:9" x14ac:dyDescent="0.35">
      <c r="A6536" t="s">
        <v>4214</v>
      </c>
      <c r="B6536" t="s">
        <v>49</v>
      </c>
      <c r="C6536" t="s">
        <v>3119</v>
      </c>
      <c r="D6536" t="s">
        <v>54</v>
      </c>
      <c r="E6536" s="103">
        <v>0</v>
      </c>
      <c r="F6536" s="103">
        <v>676064</v>
      </c>
      <c r="G6536" s="103">
        <v>9</v>
      </c>
      <c r="H6536" t="s">
        <v>54</v>
      </c>
      <c r="I6536" s="103"/>
    </row>
    <row r="6537" spans="1:9" x14ac:dyDescent="0.35">
      <c r="A6537" t="s">
        <v>4215</v>
      </c>
      <c r="B6537" t="s">
        <v>50</v>
      </c>
      <c r="C6537" t="s">
        <v>3119</v>
      </c>
      <c r="D6537" t="s">
        <v>54</v>
      </c>
      <c r="E6537" s="103">
        <v>0</v>
      </c>
      <c r="F6537" s="103">
        <v>676064</v>
      </c>
      <c r="G6537" s="103">
        <v>9</v>
      </c>
      <c r="H6537" t="s">
        <v>54</v>
      </c>
      <c r="I6537" s="103"/>
    </row>
    <row r="6538" spans="1:9" x14ac:dyDescent="0.35">
      <c r="A6538" t="s">
        <v>4216</v>
      </c>
      <c r="B6538" t="s">
        <v>47</v>
      </c>
      <c r="C6538" t="s">
        <v>3104</v>
      </c>
      <c r="D6538" t="s">
        <v>54</v>
      </c>
      <c r="E6538" s="103">
        <v>39767</v>
      </c>
      <c r="F6538" s="103">
        <v>676064</v>
      </c>
      <c r="G6538" s="103">
        <v>9</v>
      </c>
      <c r="H6538" t="s">
        <v>54</v>
      </c>
      <c r="I6538" s="103"/>
    </row>
    <row r="6539" spans="1:9" x14ac:dyDescent="0.35">
      <c r="A6539" t="s">
        <v>4217</v>
      </c>
      <c r="B6539" t="s">
        <v>48</v>
      </c>
      <c r="C6539" t="s">
        <v>3104</v>
      </c>
      <c r="D6539" t="s">
        <v>54</v>
      </c>
      <c r="E6539" s="103">
        <v>7812581946.203125</v>
      </c>
      <c r="F6539" s="103">
        <v>676064</v>
      </c>
      <c r="G6539" s="103">
        <v>9</v>
      </c>
      <c r="H6539" t="s">
        <v>54</v>
      </c>
      <c r="I6539" s="103"/>
    </row>
    <row r="6540" spans="1:9" x14ac:dyDescent="0.35">
      <c r="A6540" t="s">
        <v>4218</v>
      </c>
      <c r="B6540" t="s">
        <v>49</v>
      </c>
      <c r="C6540" t="s">
        <v>3104</v>
      </c>
      <c r="D6540" t="s">
        <v>54</v>
      </c>
      <c r="E6540" s="103">
        <v>5.8821354191319168E-2</v>
      </c>
      <c r="F6540" s="103">
        <v>676064</v>
      </c>
      <c r="G6540" s="103">
        <v>9</v>
      </c>
      <c r="H6540" t="s">
        <v>54</v>
      </c>
      <c r="I6540" s="103"/>
    </row>
    <row r="6541" spans="1:9" x14ac:dyDescent="0.35">
      <c r="A6541" t="s">
        <v>4219</v>
      </c>
      <c r="B6541" t="s">
        <v>50</v>
      </c>
      <c r="C6541" t="s">
        <v>3104</v>
      </c>
      <c r="D6541" t="s">
        <v>54</v>
      </c>
      <c r="E6541" s="103">
        <v>11555.979827654075</v>
      </c>
      <c r="F6541" s="103">
        <v>676064</v>
      </c>
      <c r="G6541" s="103">
        <v>9</v>
      </c>
      <c r="H6541" t="s">
        <v>54</v>
      </c>
      <c r="I6541" s="103"/>
    </row>
    <row r="6542" spans="1:9" x14ac:dyDescent="0.35">
      <c r="A6542" t="s">
        <v>4220</v>
      </c>
      <c r="B6542" t="s">
        <v>51</v>
      </c>
      <c r="C6542" t="s">
        <v>3104</v>
      </c>
      <c r="D6542" t="s">
        <v>40</v>
      </c>
      <c r="E6542" s="103">
        <v>9.0475743611558024E-2</v>
      </c>
      <c r="F6542" s="103">
        <v>676064</v>
      </c>
      <c r="G6542" s="103">
        <v>9</v>
      </c>
      <c r="H6542" t="s">
        <v>1078</v>
      </c>
      <c r="I6542" s="103"/>
    </row>
    <row r="6543" spans="1:9" x14ac:dyDescent="0.35">
      <c r="A6543" t="s">
        <v>7116</v>
      </c>
      <c r="B6543" t="s">
        <v>51</v>
      </c>
      <c r="C6543" t="s">
        <v>3104</v>
      </c>
      <c r="D6543" t="s">
        <v>5070</v>
      </c>
      <c r="E6543" s="103">
        <v>9.8400112455322097E-2</v>
      </c>
      <c r="F6543" s="103">
        <v>676064</v>
      </c>
      <c r="G6543" s="103">
        <v>9</v>
      </c>
      <c r="H6543" t="s">
        <v>1078</v>
      </c>
      <c r="I6543" s="103"/>
    </row>
    <row r="6544" spans="1:9" x14ac:dyDescent="0.35">
      <c r="A6544" t="s">
        <v>7117</v>
      </c>
      <c r="B6544" t="s">
        <v>51</v>
      </c>
      <c r="C6544" t="s">
        <v>3104</v>
      </c>
      <c r="D6544" t="s">
        <v>5071</v>
      </c>
      <c r="E6544" s="103">
        <v>9.0475743611558024E-2</v>
      </c>
      <c r="F6544" s="103">
        <v>676064</v>
      </c>
      <c r="G6544" s="103">
        <v>9</v>
      </c>
      <c r="H6544" t="s">
        <v>1078</v>
      </c>
      <c r="I6544" s="103"/>
    </row>
    <row r="6545" spans="1:9" x14ac:dyDescent="0.35">
      <c r="A6545" t="s">
        <v>7118</v>
      </c>
      <c r="B6545" t="s">
        <v>51</v>
      </c>
      <c r="C6545" t="s">
        <v>3104</v>
      </c>
      <c r="D6545" t="s">
        <v>5072</v>
      </c>
      <c r="E6545" s="103">
        <v>9.8347448233733273E-2</v>
      </c>
      <c r="F6545" s="103">
        <v>676064</v>
      </c>
      <c r="G6545" s="103">
        <v>9</v>
      </c>
      <c r="H6545" t="s">
        <v>1078</v>
      </c>
      <c r="I6545" s="103"/>
    </row>
    <row r="6546" spans="1:9" x14ac:dyDescent="0.35">
      <c r="A6546" t="s">
        <v>4221</v>
      </c>
      <c r="B6546" t="s">
        <v>51</v>
      </c>
      <c r="C6546" t="s">
        <v>3104</v>
      </c>
      <c r="D6546" t="s">
        <v>42</v>
      </c>
      <c r="E6546" s="103">
        <v>9.783477726875621E-2</v>
      </c>
      <c r="F6546" s="103">
        <v>676064</v>
      </c>
      <c r="G6546" s="103">
        <v>9</v>
      </c>
      <c r="H6546" t="s">
        <v>1078</v>
      </c>
      <c r="I6546" s="103"/>
    </row>
    <row r="6547" spans="1:9" x14ac:dyDescent="0.35">
      <c r="A6547" t="s">
        <v>4222</v>
      </c>
      <c r="B6547" t="s">
        <v>51</v>
      </c>
      <c r="C6547" t="s">
        <v>3104</v>
      </c>
      <c r="D6547" t="s">
        <v>1767</v>
      </c>
      <c r="E6547" s="103">
        <v>9.7505269532675867E-2</v>
      </c>
      <c r="F6547" s="103">
        <v>676064</v>
      </c>
      <c r="G6547" s="103">
        <v>9</v>
      </c>
      <c r="H6547" t="s">
        <v>1078</v>
      </c>
      <c r="I6547" s="103"/>
    </row>
    <row r="6548" spans="1:9" x14ac:dyDescent="0.35">
      <c r="A6548" t="s">
        <v>4223</v>
      </c>
      <c r="B6548" t="s">
        <v>51</v>
      </c>
      <c r="C6548" t="s">
        <v>3104</v>
      </c>
      <c r="D6548" t="s">
        <v>1768</v>
      </c>
      <c r="E6548" s="103">
        <v>5.960763727372638E-2</v>
      </c>
      <c r="F6548" s="103">
        <v>676064</v>
      </c>
      <c r="G6548" s="103">
        <v>9</v>
      </c>
      <c r="H6548" t="s">
        <v>1078</v>
      </c>
      <c r="I6548" s="103"/>
    </row>
    <row r="6549" spans="1:9" x14ac:dyDescent="0.35">
      <c r="A6549" t="s">
        <v>4224</v>
      </c>
      <c r="B6549" t="s">
        <v>51</v>
      </c>
      <c r="C6549" t="s">
        <v>3104</v>
      </c>
      <c r="D6549" t="s">
        <v>340</v>
      </c>
      <c r="E6549" s="103">
        <v>9.6574914134465228E-2</v>
      </c>
      <c r="F6549" s="103">
        <v>676064</v>
      </c>
      <c r="G6549" s="103">
        <v>9</v>
      </c>
      <c r="H6549" t="s">
        <v>1078</v>
      </c>
      <c r="I6549" s="103"/>
    </row>
    <row r="6550" spans="1:9" x14ac:dyDescent="0.35">
      <c r="A6550" t="s">
        <v>4225</v>
      </c>
      <c r="B6550" t="s">
        <v>51</v>
      </c>
      <c r="C6550" t="s">
        <v>3104</v>
      </c>
      <c r="D6550" t="s">
        <v>777</v>
      </c>
      <c r="E6550" s="103">
        <v>0.32505724916331807</v>
      </c>
      <c r="F6550" s="103">
        <v>676064</v>
      </c>
      <c r="G6550" s="103">
        <v>9</v>
      </c>
      <c r="H6550" t="s">
        <v>1078</v>
      </c>
      <c r="I6550" s="103"/>
    </row>
    <row r="6551" spans="1:9" x14ac:dyDescent="0.35">
      <c r="A6551" t="s">
        <v>4226</v>
      </c>
      <c r="B6551" t="s">
        <v>51</v>
      </c>
      <c r="C6551" t="s">
        <v>3104</v>
      </c>
      <c r="D6551" t="s">
        <v>776</v>
      </c>
      <c r="E6551" s="103">
        <v>0.84403505943802581</v>
      </c>
      <c r="F6551" s="103">
        <v>676064</v>
      </c>
      <c r="G6551" s="103">
        <v>9</v>
      </c>
      <c r="H6551" t="s">
        <v>1078</v>
      </c>
      <c r="I6551" s="103"/>
    </row>
    <row r="6552" spans="1:9" x14ac:dyDescent="0.35">
      <c r="A6552" t="s">
        <v>4227</v>
      </c>
      <c r="B6552" t="s">
        <v>47</v>
      </c>
      <c r="C6552" t="s">
        <v>3106</v>
      </c>
      <c r="D6552" t="s">
        <v>54</v>
      </c>
      <c r="E6552" s="103">
        <v>216026</v>
      </c>
      <c r="F6552" s="103">
        <v>676064</v>
      </c>
      <c r="G6552" s="103">
        <v>9</v>
      </c>
      <c r="H6552" t="s">
        <v>54</v>
      </c>
      <c r="I6552" s="103"/>
    </row>
    <row r="6553" spans="1:9" x14ac:dyDescent="0.35">
      <c r="A6553" t="s">
        <v>4228</v>
      </c>
      <c r="B6553" t="s">
        <v>48</v>
      </c>
      <c r="C6553" t="s">
        <v>3106</v>
      </c>
      <c r="D6553" t="s">
        <v>54</v>
      </c>
      <c r="E6553" s="103">
        <v>50463212753.125</v>
      </c>
      <c r="F6553" s="103">
        <v>676064</v>
      </c>
      <c r="G6553" s="103">
        <v>9</v>
      </c>
      <c r="H6553" t="s">
        <v>54</v>
      </c>
      <c r="I6553" s="103"/>
    </row>
    <row r="6554" spans="1:9" x14ac:dyDescent="0.35">
      <c r="A6554" t="s">
        <v>4229</v>
      </c>
      <c r="B6554" t="s">
        <v>49</v>
      </c>
      <c r="C6554" t="s">
        <v>3106</v>
      </c>
      <c r="D6554" t="s">
        <v>54</v>
      </c>
      <c r="E6554" s="103">
        <v>0.3195348369385147</v>
      </c>
      <c r="F6554" s="103">
        <v>676064</v>
      </c>
      <c r="G6554" s="103">
        <v>9</v>
      </c>
      <c r="H6554" t="s">
        <v>54</v>
      </c>
      <c r="I6554" s="103"/>
    </row>
    <row r="6555" spans="1:9" x14ac:dyDescent="0.35">
      <c r="A6555" t="s">
        <v>4230</v>
      </c>
      <c r="B6555" t="s">
        <v>50</v>
      </c>
      <c r="C6555" t="s">
        <v>3106</v>
      </c>
      <c r="D6555" t="s">
        <v>54</v>
      </c>
      <c r="E6555" s="103">
        <v>74642.656247226594</v>
      </c>
      <c r="F6555" s="103">
        <v>676064</v>
      </c>
      <c r="G6555" s="103">
        <v>9</v>
      </c>
      <c r="H6555" t="s">
        <v>54</v>
      </c>
      <c r="I6555" s="103"/>
    </row>
    <row r="6556" spans="1:9" x14ac:dyDescent="0.35">
      <c r="A6556" t="s">
        <v>4231</v>
      </c>
      <c r="B6556" t="s">
        <v>51</v>
      </c>
      <c r="C6556" t="s">
        <v>3106</v>
      </c>
      <c r="D6556" t="s">
        <v>40</v>
      </c>
      <c r="E6556" s="103">
        <v>0.11057073460401631</v>
      </c>
      <c r="F6556" s="103">
        <v>676064</v>
      </c>
      <c r="G6556" s="103">
        <v>9</v>
      </c>
      <c r="H6556" t="s">
        <v>1078</v>
      </c>
      <c r="I6556" s="103"/>
    </row>
    <row r="6557" spans="1:9" x14ac:dyDescent="0.35">
      <c r="A6557" t="s">
        <v>7119</v>
      </c>
      <c r="B6557" t="s">
        <v>51</v>
      </c>
      <c r="C6557" t="s">
        <v>3106</v>
      </c>
      <c r="D6557" t="s">
        <v>5070</v>
      </c>
      <c r="E6557" s="103">
        <v>0.11824769130769486</v>
      </c>
      <c r="F6557" s="103">
        <v>676064</v>
      </c>
      <c r="G6557" s="103">
        <v>9</v>
      </c>
      <c r="H6557" t="s">
        <v>1078</v>
      </c>
      <c r="I6557" s="103"/>
    </row>
    <row r="6558" spans="1:9" x14ac:dyDescent="0.35">
      <c r="A6558" t="s">
        <v>7120</v>
      </c>
      <c r="B6558" t="s">
        <v>51</v>
      </c>
      <c r="C6558" t="s">
        <v>3106</v>
      </c>
      <c r="D6558" t="s">
        <v>5071</v>
      </c>
      <c r="E6558" s="103">
        <v>0.11057073460401631</v>
      </c>
      <c r="F6558" s="103">
        <v>676064</v>
      </c>
      <c r="G6558" s="103">
        <v>9</v>
      </c>
      <c r="H6558" t="s">
        <v>1078</v>
      </c>
      <c r="I6558" s="103"/>
    </row>
    <row r="6559" spans="1:9" x14ac:dyDescent="0.35">
      <c r="A6559" t="s">
        <v>7121</v>
      </c>
      <c r="B6559" t="s">
        <v>51</v>
      </c>
      <c r="C6559" t="s">
        <v>3106</v>
      </c>
      <c r="D6559" t="s">
        <v>5072</v>
      </c>
      <c r="E6559" s="103">
        <v>0.11807057884999256</v>
      </c>
      <c r="F6559" s="103">
        <v>676064</v>
      </c>
      <c r="G6559" s="103">
        <v>9</v>
      </c>
      <c r="H6559" t="s">
        <v>1078</v>
      </c>
      <c r="I6559" s="103"/>
    </row>
    <row r="6560" spans="1:9" x14ac:dyDescent="0.35">
      <c r="A6560" t="s">
        <v>4232</v>
      </c>
      <c r="B6560" t="s">
        <v>51</v>
      </c>
      <c r="C6560" t="s">
        <v>3106</v>
      </c>
      <c r="D6560" t="s">
        <v>42</v>
      </c>
      <c r="E6560" s="103">
        <v>0.11751740893134988</v>
      </c>
      <c r="F6560" s="103">
        <v>676064</v>
      </c>
      <c r="G6560" s="103">
        <v>9</v>
      </c>
      <c r="H6560" t="s">
        <v>1078</v>
      </c>
      <c r="I6560" s="103"/>
    </row>
    <row r="6561" spans="1:9" x14ac:dyDescent="0.35">
      <c r="A6561" t="s">
        <v>4233</v>
      </c>
      <c r="B6561" t="s">
        <v>51</v>
      </c>
      <c r="C6561" t="s">
        <v>3106</v>
      </c>
      <c r="D6561" t="s">
        <v>1767</v>
      </c>
      <c r="E6561" s="103">
        <v>0.11717552847597837</v>
      </c>
      <c r="F6561" s="103">
        <v>676064</v>
      </c>
      <c r="G6561" s="103">
        <v>9</v>
      </c>
      <c r="H6561" t="s">
        <v>1078</v>
      </c>
      <c r="I6561" s="103"/>
    </row>
    <row r="6562" spans="1:9" x14ac:dyDescent="0.35">
      <c r="A6562" t="s">
        <v>4234</v>
      </c>
      <c r="B6562" t="s">
        <v>51</v>
      </c>
      <c r="C6562" t="s">
        <v>3106</v>
      </c>
      <c r="D6562" t="s">
        <v>1768</v>
      </c>
      <c r="E6562" s="103">
        <v>8.0466205581234518E-2</v>
      </c>
      <c r="F6562" s="103">
        <v>676064</v>
      </c>
      <c r="G6562" s="103">
        <v>9</v>
      </c>
      <c r="H6562" t="s">
        <v>1078</v>
      </c>
      <c r="I6562" s="103"/>
    </row>
    <row r="6563" spans="1:9" x14ac:dyDescent="0.35">
      <c r="A6563" t="s">
        <v>4235</v>
      </c>
      <c r="B6563" t="s">
        <v>51</v>
      </c>
      <c r="C6563" t="s">
        <v>3106</v>
      </c>
      <c r="D6563" t="s">
        <v>340</v>
      </c>
      <c r="E6563" s="103">
        <v>0.11685192186747015</v>
      </c>
      <c r="F6563" s="103">
        <v>676064</v>
      </c>
      <c r="G6563" s="103">
        <v>9</v>
      </c>
      <c r="H6563" t="s">
        <v>1078</v>
      </c>
      <c r="I6563" s="103"/>
    </row>
    <row r="6564" spans="1:9" x14ac:dyDescent="0.35">
      <c r="A6564" t="s">
        <v>4236</v>
      </c>
      <c r="B6564" t="s">
        <v>51</v>
      </c>
      <c r="C6564" t="s">
        <v>3106</v>
      </c>
      <c r="D6564" t="s">
        <v>777</v>
      </c>
      <c r="E6564" s="103">
        <v>0.39909154184048345</v>
      </c>
      <c r="F6564" s="103">
        <v>676064</v>
      </c>
      <c r="G6564" s="103">
        <v>9</v>
      </c>
      <c r="H6564" t="s">
        <v>1078</v>
      </c>
      <c r="I6564" s="103"/>
    </row>
    <row r="6565" spans="1:9" x14ac:dyDescent="0.35">
      <c r="A6565" t="s">
        <v>4237</v>
      </c>
      <c r="B6565" t="s">
        <v>51</v>
      </c>
      <c r="C6565" t="s">
        <v>3106</v>
      </c>
      <c r="D6565" t="s">
        <v>776</v>
      </c>
      <c r="E6565" s="103">
        <v>1.0113918564156328</v>
      </c>
      <c r="F6565" s="103">
        <v>676064</v>
      </c>
      <c r="G6565" s="103">
        <v>9</v>
      </c>
      <c r="H6565" t="s">
        <v>1078</v>
      </c>
      <c r="I6565" s="103"/>
    </row>
    <row r="6566" spans="1:9" x14ac:dyDescent="0.35">
      <c r="A6566" t="s">
        <v>4238</v>
      </c>
      <c r="B6566" t="s">
        <v>47</v>
      </c>
      <c r="C6566" t="s">
        <v>3108</v>
      </c>
      <c r="D6566" t="s">
        <v>54</v>
      </c>
      <c r="E6566" s="103">
        <v>86469</v>
      </c>
      <c r="F6566" s="103">
        <v>676064</v>
      </c>
      <c r="G6566" s="103">
        <v>9</v>
      </c>
      <c r="H6566" t="s">
        <v>54</v>
      </c>
      <c r="I6566" s="103"/>
    </row>
    <row r="6567" spans="1:9" x14ac:dyDescent="0.35">
      <c r="A6567" t="s">
        <v>4239</v>
      </c>
      <c r="B6567" t="s">
        <v>48</v>
      </c>
      <c r="C6567" t="s">
        <v>3108</v>
      </c>
      <c r="D6567" t="s">
        <v>54</v>
      </c>
      <c r="E6567" s="103">
        <v>35034529701.375</v>
      </c>
      <c r="F6567" s="103">
        <v>676064</v>
      </c>
      <c r="G6567" s="103">
        <v>9</v>
      </c>
      <c r="H6567" t="s">
        <v>54</v>
      </c>
      <c r="I6567" s="103"/>
    </row>
    <row r="6568" spans="1:9" x14ac:dyDescent="0.35">
      <c r="A6568" t="s">
        <v>4240</v>
      </c>
      <c r="B6568" t="s">
        <v>49</v>
      </c>
      <c r="C6568" t="s">
        <v>3108</v>
      </c>
      <c r="D6568" t="s">
        <v>54</v>
      </c>
      <c r="E6568" s="103">
        <v>0.1279006129597198</v>
      </c>
      <c r="F6568" s="103">
        <v>676064</v>
      </c>
      <c r="G6568" s="103">
        <v>9</v>
      </c>
      <c r="H6568" t="s">
        <v>54</v>
      </c>
      <c r="I6568" s="103"/>
    </row>
    <row r="6569" spans="1:9" x14ac:dyDescent="0.35">
      <c r="A6569" t="s">
        <v>4241</v>
      </c>
      <c r="B6569" t="s">
        <v>50</v>
      </c>
      <c r="C6569" t="s">
        <v>3108</v>
      </c>
      <c r="D6569" t="s">
        <v>54</v>
      </c>
      <c r="E6569" s="103">
        <v>51821.321208310161</v>
      </c>
      <c r="F6569" s="103">
        <v>676064</v>
      </c>
      <c r="G6569" s="103">
        <v>9</v>
      </c>
      <c r="H6569" t="s">
        <v>54</v>
      </c>
      <c r="I6569" s="103"/>
    </row>
    <row r="6570" spans="1:9" x14ac:dyDescent="0.35">
      <c r="A6570" t="s">
        <v>4242</v>
      </c>
      <c r="B6570" t="s">
        <v>51</v>
      </c>
      <c r="C6570" t="s">
        <v>3108</v>
      </c>
      <c r="D6570" t="s">
        <v>40</v>
      </c>
      <c r="E6570" s="103">
        <v>0.19527071251127467</v>
      </c>
      <c r="F6570" s="103">
        <v>676064</v>
      </c>
      <c r="G6570" s="103">
        <v>9</v>
      </c>
      <c r="H6570" t="s">
        <v>1078</v>
      </c>
      <c r="I6570" s="103"/>
    </row>
    <row r="6571" spans="1:9" x14ac:dyDescent="0.35">
      <c r="A6571" t="s">
        <v>7122</v>
      </c>
      <c r="B6571" t="s">
        <v>51</v>
      </c>
      <c r="C6571" t="s">
        <v>3108</v>
      </c>
      <c r="D6571" t="s">
        <v>5070</v>
      </c>
      <c r="E6571" s="103">
        <v>0.20783776280717722</v>
      </c>
      <c r="F6571" s="103">
        <v>676064</v>
      </c>
      <c r="G6571" s="103">
        <v>9</v>
      </c>
      <c r="H6571" t="s">
        <v>1078</v>
      </c>
      <c r="I6571" s="103"/>
    </row>
    <row r="6572" spans="1:9" x14ac:dyDescent="0.35">
      <c r="A6572" t="s">
        <v>7123</v>
      </c>
      <c r="B6572" t="s">
        <v>51</v>
      </c>
      <c r="C6572" t="s">
        <v>3108</v>
      </c>
      <c r="D6572" t="s">
        <v>5071</v>
      </c>
      <c r="E6572" s="103">
        <v>0.18957189864102986</v>
      </c>
      <c r="F6572" s="103">
        <v>676064</v>
      </c>
      <c r="G6572" s="103">
        <v>9</v>
      </c>
      <c r="H6572" t="s">
        <v>1078</v>
      </c>
      <c r="I6572" s="103"/>
    </row>
    <row r="6573" spans="1:9" x14ac:dyDescent="0.35">
      <c r="A6573" t="s">
        <v>7124</v>
      </c>
      <c r="B6573" t="s">
        <v>51</v>
      </c>
      <c r="C6573" t="s">
        <v>3108</v>
      </c>
      <c r="D6573" t="s">
        <v>5072</v>
      </c>
      <c r="E6573" s="103">
        <v>0.20188029713070302</v>
      </c>
      <c r="F6573" s="103">
        <v>676064</v>
      </c>
      <c r="G6573" s="103">
        <v>9</v>
      </c>
      <c r="H6573" t="s">
        <v>1078</v>
      </c>
      <c r="I6573" s="103"/>
    </row>
    <row r="6574" spans="1:9" x14ac:dyDescent="0.35">
      <c r="A6574" t="s">
        <v>4243</v>
      </c>
      <c r="B6574" t="s">
        <v>51</v>
      </c>
      <c r="C6574" t="s">
        <v>3108</v>
      </c>
      <c r="D6574" t="s">
        <v>42</v>
      </c>
      <c r="E6574" s="103">
        <v>0.2069504284018627</v>
      </c>
      <c r="F6574" s="103">
        <v>676064</v>
      </c>
      <c r="G6574" s="103">
        <v>9</v>
      </c>
      <c r="H6574" t="s">
        <v>1078</v>
      </c>
      <c r="I6574" s="103"/>
    </row>
    <row r="6575" spans="1:9" x14ac:dyDescent="0.35">
      <c r="A6575" t="s">
        <v>4244</v>
      </c>
      <c r="B6575" t="s">
        <v>51</v>
      </c>
      <c r="C6575" t="s">
        <v>3108</v>
      </c>
      <c r="D6575" t="s">
        <v>1767</v>
      </c>
      <c r="E6575" s="103">
        <v>0.20621764966419476</v>
      </c>
      <c r="F6575" s="103">
        <v>676064</v>
      </c>
      <c r="G6575" s="103">
        <v>9</v>
      </c>
      <c r="H6575" t="s">
        <v>1078</v>
      </c>
      <c r="I6575" s="103"/>
    </row>
    <row r="6576" spans="1:9" x14ac:dyDescent="0.35">
      <c r="A6576" t="s">
        <v>4245</v>
      </c>
      <c r="B6576" t="s">
        <v>51</v>
      </c>
      <c r="C6576" t="s">
        <v>3108</v>
      </c>
      <c r="D6576" t="s">
        <v>1768</v>
      </c>
      <c r="E6576" s="103">
        <v>0.13467808078111956</v>
      </c>
      <c r="F6576" s="103">
        <v>676064</v>
      </c>
      <c r="G6576" s="103">
        <v>9</v>
      </c>
      <c r="H6576" t="s">
        <v>1078</v>
      </c>
      <c r="I6576" s="103"/>
    </row>
    <row r="6577" spans="1:9" x14ac:dyDescent="0.35">
      <c r="A6577" t="s">
        <v>4246</v>
      </c>
      <c r="B6577" t="s">
        <v>51</v>
      </c>
      <c r="C6577" t="s">
        <v>3108</v>
      </c>
      <c r="D6577" t="s">
        <v>340</v>
      </c>
      <c r="E6577" s="103">
        <v>0.20611184037246671</v>
      </c>
      <c r="F6577" s="103">
        <v>676064</v>
      </c>
      <c r="G6577" s="103">
        <v>9</v>
      </c>
      <c r="H6577" t="s">
        <v>1078</v>
      </c>
      <c r="I6577" s="103"/>
    </row>
    <row r="6578" spans="1:9" x14ac:dyDescent="0.35">
      <c r="A6578" t="s">
        <v>4247</v>
      </c>
      <c r="B6578" t="s">
        <v>51</v>
      </c>
      <c r="C6578" t="s">
        <v>3108</v>
      </c>
      <c r="D6578" t="s">
        <v>777</v>
      </c>
      <c r="E6578" s="103">
        <v>0.68205613360303641</v>
      </c>
      <c r="F6578" s="103">
        <v>676064</v>
      </c>
      <c r="G6578" s="103">
        <v>9</v>
      </c>
      <c r="H6578" t="s">
        <v>1078</v>
      </c>
      <c r="I6578" s="103"/>
    </row>
    <row r="6579" spans="1:9" x14ac:dyDescent="0.35">
      <c r="A6579" t="s">
        <v>4248</v>
      </c>
      <c r="B6579" t="s">
        <v>51</v>
      </c>
      <c r="C6579" t="s">
        <v>3108</v>
      </c>
      <c r="D6579" t="s">
        <v>776</v>
      </c>
      <c r="E6579" s="103">
        <v>1.7479355959467793</v>
      </c>
      <c r="F6579" s="103">
        <v>676064</v>
      </c>
      <c r="G6579" s="103">
        <v>9</v>
      </c>
      <c r="H6579" t="s">
        <v>1078</v>
      </c>
      <c r="I6579" s="103"/>
    </row>
    <row r="6580" spans="1:9" x14ac:dyDescent="0.35">
      <c r="A6580" t="s">
        <v>8711</v>
      </c>
      <c r="B6580" t="s">
        <v>51</v>
      </c>
      <c r="C6580" t="s">
        <v>35</v>
      </c>
      <c r="D6580" t="s">
        <v>40</v>
      </c>
      <c r="E6580" s="103">
        <v>0.7127553568183832</v>
      </c>
      <c r="F6580" s="103">
        <v>676064</v>
      </c>
      <c r="G6580" s="103">
        <v>9</v>
      </c>
      <c r="H6580" t="s">
        <v>1078</v>
      </c>
      <c r="I6580" s="103"/>
    </row>
    <row r="6581" spans="1:9" x14ac:dyDescent="0.35">
      <c r="A6581" t="s">
        <v>8712</v>
      </c>
      <c r="B6581" t="s">
        <v>51</v>
      </c>
      <c r="C6581" t="s">
        <v>35</v>
      </c>
      <c r="D6581" t="s">
        <v>5070</v>
      </c>
      <c r="E6581" s="103">
        <v>-1.4508707654723716</v>
      </c>
      <c r="F6581" s="103">
        <v>676064</v>
      </c>
      <c r="G6581" s="103">
        <v>9</v>
      </c>
      <c r="H6581" t="s">
        <v>1078</v>
      </c>
      <c r="I6581" s="103"/>
    </row>
    <row r="6582" spans="1:9" x14ac:dyDescent="0.35">
      <c r="A6582" t="s">
        <v>8713</v>
      </c>
      <c r="B6582" t="s">
        <v>51</v>
      </c>
      <c r="C6582" t="s">
        <v>35</v>
      </c>
      <c r="D6582" t="s">
        <v>5071</v>
      </c>
      <c r="E6582" s="103">
        <v>-3.1218287226651946</v>
      </c>
      <c r="F6582" s="103">
        <v>676064</v>
      </c>
      <c r="G6582" s="103">
        <v>9</v>
      </c>
      <c r="H6582" t="s">
        <v>1078</v>
      </c>
      <c r="I6582" s="103"/>
    </row>
    <row r="6583" spans="1:9" x14ac:dyDescent="0.35">
      <c r="A6583" t="s">
        <v>8714</v>
      </c>
      <c r="B6583" t="s">
        <v>51</v>
      </c>
      <c r="C6583" t="s">
        <v>35</v>
      </c>
      <c r="D6583" t="s">
        <v>5072</v>
      </c>
      <c r="E6583" s="103">
        <v>-3.0163079966800925</v>
      </c>
      <c r="F6583" s="103">
        <v>676064</v>
      </c>
      <c r="G6583" s="103">
        <v>9</v>
      </c>
      <c r="H6583" t="s">
        <v>1078</v>
      </c>
      <c r="I6583" s="103"/>
    </row>
    <row r="6584" spans="1:9" x14ac:dyDescent="0.35">
      <c r="A6584" t="s">
        <v>8715</v>
      </c>
      <c r="B6584" t="s">
        <v>51</v>
      </c>
      <c r="C6584" t="s">
        <v>35</v>
      </c>
      <c r="D6584" t="s">
        <v>42</v>
      </c>
      <c r="E6584" s="103">
        <v>-1.4515332712211992</v>
      </c>
      <c r="F6584" s="103">
        <v>676064</v>
      </c>
      <c r="G6584" s="103">
        <v>9</v>
      </c>
      <c r="H6584" t="s">
        <v>1078</v>
      </c>
      <c r="I6584" s="103"/>
    </row>
    <row r="6585" spans="1:9" x14ac:dyDescent="0.35">
      <c r="A6585" t="s">
        <v>8716</v>
      </c>
      <c r="B6585" t="s">
        <v>51</v>
      </c>
      <c r="C6585" t="s">
        <v>35</v>
      </c>
      <c r="D6585" t="s">
        <v>1767</v>
      </c>
      <c r="E6585" s="103">
        <v>-1.467937593090306</v>
      </c>
      <c r="F6585" s="103">
        <v>676064</v>
      </c>
      <c r="G6585" s="103">
        <v>9</v>
      </c>
      <c r="H6585" t="s">
        <v>1078</v>
      </c>
      <c r="I6585" s="103"/>
    </row>
    <row r="6586" spans="1:9" x14ac:dyDescent="0.35">
      <c r="A6586" t="s">
        <v>8717</v>
      </c>
      <c r="B6586" t="s">
        <v>51</v>
      </c>
      <c r="C6586" t="s">
        <v>35</v>
      </c>
      <c r="D6586" t="s">
        <v>1768</v>
      </c>
      <c r="E6586" s="103">
        <v>-6.6919806998411104</v>
      </c>
      <c r="F6586" s="103">
        <v>676064</v>
      </c>
      <c r="G6586" s="103">
        <v>9</v>
      </c>
      <c r="H6586" t="s">
        <v>1078</v>
      </c>
      <c r="I6586" s="103"/>
    </row>
    <row r="6587" spans="1:9" x14ac:dyDescent="0.35">
      <c r="A6587" t="s">
        <v>8718</v>
      </c>
      <c r="B6587" t="s">
        <v>51</v>
      </c>
      <c r="C6587" t="s">
        <v>35</v>
      </c>
      <c r="D6587" t="s">
        <v>340</v>
      </c>
      <c r="E6587" s="103">
        <v>4.9059448661356746E-2</v>
      </c>
      <c r="F6587" s="103">
        <v>676064</v>
      </c>
      <c r="G6587" s="103">
        <v>9</v>
      </c>
      <c r="H6587" t="s">
        <v>1078</v>
      </c>
      <c r="I6587" s="103"/>
    </row>
    <row r="6588" spans="1:9" x14ac:dyDescent="0.35">
      <c r="A6588" t="s">
        <v>8719</v>
      </c>
      <c r="B6588" t="s">
        <v>51</v>
      </c>
      <c r="C6588" t="s">
        <v>35</v>
      </c>
      <c r="D6588" t="s">
        <v>777</v>
      </c>
      <c r="E6588" s="103">
        <v>2.4936156177509381</v>
      </c>
      <c r="F6588" s="103">
        <v>676064</v>
      </c>
      <c r="G6588" s="103">
        <v>9</v>
      </c>
      <c r="H6588" t="s">
        <v>1078</v>
      </c>
      <c r="I6588" s="103"/>
    </row>
    <row r="6589" spans="1:9" x14ac:dyDescent="0.35">
      <c r="A6589" t="s">
        <v>8720</v>
      </c>
      <c r="B6589" t="s">
        <v>51</v>
      </c>
      <c r="C6589" t="s">
        <v>35</v>
      </c>
      <c r="D6589" t="s">
        <v>776</v>
      </c>
      <c r="E6589" s="103">
        <v>6.688079372796417</v>
      </c>
      <c r="F6589" s="103">
        <v>676064</v>
      </c>
      <c r="G6589" s="103">
        <v>9</v>
      </c>
      <c r="H6589" t="s">
        <v>1078</v>
      </c>
      <c r="I6589" s="103"/>
    </row>
    <row r="6590" spans="1:9" x14ac:dyDescent="0.35">
      <c r="A6590" t="s">
        <v>290</v>
      </c>
      <c r="B6590" t="s">
        <v>47</v>
      </c>
      <c r="C6590" t="s">
        <v>58</v>
      </c>
      <c r="D6590" t="s">
        <v>54</v>
      </c>
      <c r="E6590" s="103">
        <v>3198</v>
      </c>
      <c r="F6590" s="103">
        <v>676064</v>
      </c>
      <c r="G6590" s="103">
        <v>9</v>
      </c>
      <c r="H6590" t="s">
        <v>54</v>
      </c>
      <c r="I6590" s="103"/>
    </row>
    <row r="6591" spans="1:9" x14ac:dyDescent="0.35">
      <c r="A6591" t="s">
        <v>291</v>
      </c>
      <c r="B6591" t="s">
        <v>48</v>
      </c>
      <c r="C6591" t="s">
        <v>58</v>
      </c>
      <c r="D6591" t="s">
        <v>54</v>
      </c>
      <c r="E6591" s="103">
        <v>31634747348</v>
      </c>
      <c r="F6591" s="103">
        <v>676064</v>
      </c>
      <c r="G6591" s="103">
        <v>9</v>
      </c>
      <c r="H6591" t="s">
        <v>54</v>
      </c>
      <c r="I6591" s="103"/>
    </row>
    <row r="6592" spans="1:9" x14ac:dyDescent="0.35">
      <c r="A6592" t="s">
        <v>292</v>
      </c>
      <c r="B6592" t="s">
        <v>49</v>
      </c>
      <c r="C6592" t="s">
        <v>58</v>
      </c>
      <c r="D6592" t="s">
        <v>54</v>
      </c>
      <c r="E6592" s="103">
        <v>4.7303213896909167E-3</v>
      </c>
      <c r="F6592" s="103">
        <v>676064</v>
      </c>
      <c r="G6592" s="103">
        <v>9</v>
      </c>
      <c r="H6592" t="s">
        <v>54</v>
      </c>
      <c r="I6592" s="103"/>
    </row>
    <row r="6593" spans="1:9" x14ac:dyDescent="0.35">
      <c r="A6593" t="s">
        <v>293</v>
      </c>
      <c r="B6593" t="s">
        <v>50</v>
      </c>
      <c r="C6593" t="s">
        <v>58</v>
      </c>
      <c r="D6593" t="s">
        <v>54</v>
      </c>
      <c r="E6593" s="103">
        <v>46792.533470204005</v>
      </c>
      <c r="F6593" s="103">
        <v>676064</v>
      </c>
      <c r="G6593" s="103">
        <v>9</v>
      </c>
      <c r="H6593" t="s">
        <v>54</v>
      </c>
      <c r="I6593" s="103"/>
    </row>
    <row r="6594" spans="1:9" x14ac:dyDescent="0.35">
      <c r="A6594" t="s">
        <v>4249</v>
      </c>
      <c r="B6594" t="s">
        <v>47</v>
      </c>
      <c r="C6594" t="s">
        <v>3110</v>
      </c>
      <c r="D6594" t="s">
        <v>54</v>
      </c>
      <c r="E6594" s="103">
        <v>50013</v>
      </c>
      <c r="F6594" s="103">
        <v>676064</v>
      </c>
      <c r="G6594" s="103">
        <v>9</v>
      </c>
      <c r="H6594" t="s">
        <v>54</v>
      </c>
      <c r="I6594" s="103"/>
    </row>
    <row r="6595" spans="1:9" x14ac:dyDescent="0.35">
      <c r="A6595" t="s">
        <v>4250</v>
      </c>
      <c r="B6595" t="s">
        <v>48</v>
      </c>
      <c r="C6595" t="s">
        <v>3110</v>
      </c>
      <c r="D6595" t="s">
        <v>54</v>
      </c>
      <c r="E6595" s="103">
        <v>82980162116.75</v>
      </c>
      <c r="F6595" s="103">
        <v>676064</v>
      </c>
      <c r="G6595" s="103">
        <v>9</v>
      </c>
      <c r="H6595" t="s">
        <v>54</v>
      </c>
      <c r="I6595" s="103"/>
    </row>
    <row r="6596" spans="1:9" x14ac:dyDescent="0.35">
      <c r="A6596" t="s">
        <v>4251</v>
      </c>
      <c r="B6596" t="s">
        <v>49</v>
      </c>
      <c r="C6596" t="s">
        <v>3110</v>
      </c>
      <c r="D6596" t="s">
        <v>54</v>
      </c>
      <c r="E6596" s="103">
        <v>7.3976724097126897E-2</v>
      </c>
      <c r="F6596" s="103">
        <v>676064</v>
      </c>
      <c r="G6596" s="103">
        <v>9</v>
      </c>
      <c r="H6596" t="s">
        <v>54</v>
      </c>
      <c r="I6596" s="103"/>
    </row>
    <row r="6597" spans="1:9" x14ac:dyDescent="0.35">
      <c r="A6597" t="s">
        <v>4252</v>
      </c>
      <c r="B6597" t="s">
        <v>50</v>
      </c>
      <c r="C6597" t="s">
        <v>3110</v>
      </c>
      <c r="D6597" t="s">
        <v>54</v>
      </c>
      <c r="E6597" s="103">
        <v>122740.09874324029</v>
      </c>
      <c r="F6597" s="103">
        <v>676064</v>
      </c>
      <c r="G6597" s="103">
        <v>9</v>
      </c>
      <c r="H6597" t="s">
        <v>54</v>
      </c>
      <c r="I6597" s="103"/>
    </row>
    <row r="6598" spans="1:9" x14ac:dyDescent="0.35">
      <c r="A6598" t="s">
        <v>4253</v>
      </c>
      <c r="B6598" t="s">
        <v>51</v>
      </c>
      <c r="C6598" t="s">
        <v>3110</v>
      </c>
      <c r="D6598" t="s">
        <v>40</v>
      </c>
      <c r="E6598" s="103">
        <v>0.77568283068360666</v>
      </c>
      <c r="F6598" s="103">
        <v>676064</v>
      </c>
      <c r="G6598" s="103">
        <v>9</v>
      </c>
      <c r="H6598" t="s">
        <v>1078</v>
      </c>
      <c r="I6598" s="103"/>
    </row>
    <row r="6599" spans="1:9" x14ac:dyDescent="0.35">
      <c r="A6599" t="s">
        <v>7125</v>
      </c>
      <c r="B6599" t="s">
        <v>51</v>
      </c>
      <c r="C6599" t="s">
        <v>3110</v>
      </c>
      <c r="D6599" t="s">
        <v>5070</v>
      </c>
      <c r="E6599" s="103">
        <v>0.82377044871570404</v>
      </c>
      <c r="F6599" s="103">
        <v>676064</v>
      </c>
      <c r="G6599" s="103">
        <v>9</v>
      </c>
      <c r="H6599" t="s">
        <v>1078</v>
      </c>
      <c r="I6599" s="103"/>
    </row>
    <row r="6600" spans="1:9" x14ac:dyDescent="0.35">
      <c r="A6600" t="s">
        <v>7126</v>
      </c>
      <c r="B6600" t="s">
        <v>51</v>
      </c>
      <c r="C6600" t="s">
        <v>3110</v>
      </c>
      <c r="D6600" t="s">
        <v>5071</v>
      </c>
      <c r="E6600" s="103">
        <v>0.77568283068360666</v>
      </c>
      <c r="F6600" s="103">
        <v>676064</v>
      </c>
      <c r="G6600" s="103">
        <v>9</v>
      </c>
      <c r="H6600" t="s">
        <v>1078</v>
      </c>
      <c r="I6600" s="103"/>
    </row>
    <row r="6601" spans="1:9" x14ac:dyDescent="0.35">
      <c r="A6601" t="s">
        <v>7127</v>
      </c>
      <c r="B6601" t="s">
        <v>51</v>
      </c>
      <c r="C6601" t="s">
        <v>3110</v>
      </c>
      <c r="D6601" t="s">
        <v>5072</v>
      </c>
      <c r="E6601" s="103">
        <v>0.8235248083377702</v>
      </c>
      <c r="F6601" s="103">
        <v>676064</v>
      </c>
      <c r="G6601" s="103">
        <v>9</v>
      </c>
      <c r="H6601" t="s">
        <v>1078</v>
      </c>
      <c r="I6601" s="103"/>
    </row>
    <row r="6602" spans="1:9" x14ac:dyDescent="0.35">
      <c r="A6602" t="s">
        <v>4254</v>
      </c>
      <c r="B6602" t="s">
        <v>51</v>
      </c>
      <c r="C6602" t="s">
        <v>3110</v>
      </c>
      <c r="D6602" t="s">
        <v>42</v>
      </c>
      <c r="E6602" s="103">
        <v>0.82272274742202089</v>
      </c>
      <c r="F6602" s="103">
        <v>676064</v>
      </c>
      <c r="G6602" s="103">
        <v>9</v>
      </c>
      <c r="H6602" t="s">
        <v>1078</v>
      </c>
      <c r="I6602" s="103"/>
    </row>
    <row r="6603" spans="1:9" x14ac:dyDescent="0.35">
      <c r="A6603" t="s">
        <v>4255</v>
      </c>
      <c r="B6603" t="s">
        <v>51</v>
      </c>
      <c r="C6603" t="s">
        <v>3110</v>
      </c>
      <c r="D6603" t="s">
        <v>1767</v>
      </c>
      <c r="E6603" s="103">
        <v>0.82020631432418767</v>
      </c>
      <c r="F6603" s="103">
        <v>676064</v>
      </c>
      <c r="G6603" s="103">
        <v>9</v>
      </c>
      <c r="H6603" t="s">
        <v>1078</v>
      </c>
      <c r="I6603" s="103"/>
    </row>
    <row r="6604" spans="1:9" x14ac:dyDescent="0.35">
      <c r="A6604" t="s">
        <v>4256</v>
      </c>
      <c r="B6604" t="s">
        <v>51</v>
      </c>
      <c r="C6604" t="s">
        <v>3110</v>
      </c>
      <c r="D6604" t="s">
        <v>1768</v>
      </c>
      <c r="E6604" s="103">
        <v>0.36186767101107964</v>
      </c>
      <c r="F6604" s="103">
        <v>676064</v>
      </c>
      <c r="G6604" s="103">
        <v>9</v>
      </c>
      <c r="H6604" t="s">
        <v>1078</v>
      </c>
      <c r="I6604" s="103"/>
    </row>
    <row r="6605" spans="1:9" x14ac:dyDescent="0.35">
      <c r="A6605" t="s">
        <v>4257</v>
      </c>
      <c r="B6605" t="s">
        <v>51</v>
      </c>
      <c r="C6605" t="s">
        <v>3110</v>
      </c>
      <c r="D6605" t="s">
        <v>340</v>
      </c>
      <c r="E6605" s="103">
        <v>0.82344294862448253</v>
      </c>
      <c r="F6605" s="103">
        <v>676064</v>
      </c>
      <c r="G6605" s="103">
        <v>9</v>
      </c>
      <c r="H6605" t="s">
        <v>1078</v>
      </c>
      <c r="I6605" s="103"/>
    </row>
    <row r="6606" spans="1:9" x14ac:dyDescent="0.35">
      <c r="A6606" t="s">
        <v>4258</v>
      </c>
      <c r="B6606" t="s">
        <v>51</v>
      </c>
      <c r="C6606" t="s">
        <v>3110</v>
      </c>
      <c r="D6606" t="s">
        <v>777</v>
      </c>
      <c r="E6606" s="103">
        <v>2.6353586560806694</v>
      </c>
      <c r="F6606" s="103">
        <v>676064</v>
      </c>
      <c r="G6606" s="103">
        <v>9</v>
      </c>
      <c r="H6606" t="s">
        <v>1078</v>
      </c>
      <c r="I6606" s="103"/>
    </row>
    <row r="6607" spans="1:9" x14ac:dyDescent="0.35">
      <c r="A6607" t="s">
        <v>4259</v>
      </c>
      <c r="B6607" t="s">
        <v>51</v>
      </c>
      <c r="C6607" t="s">
        <v>3110</v>
      </c>
      <c r="D6607" t="s">
        <v>776</v>
      </c>
      <c r="E6607" s="103">
        <v>7.0601131470309433</v>
      </c>
      <c r="F6607" s="103">
        <v>676064</v>
      </c>
      <c r="G6607" s="103">
        <v>9</v>
      </c>
      <c r="H6607" t="s">
        <v>1078</v>
      </c>
      <c r="I6607" s="103"/>
    </row>
    <row r="6608" spans="1:9" x14ac:dyDescent="0.35">
      <c r="A6608" t="s">
        <v>4260</v>
      </c>
      <c r="B6608" t="s">
        <v>47</v>
      </c>
      <c r="C6608" t="s">
        <v>3113</v>
      </c>
      <c r="D6608" t="s">
        <v>54</v>
      </c>
      <c r="E6608" s="103">
        <v>111538</v>
      </c>
      <c r="F6608" s="103">
        <v>676064</v>
      </c>
      <c r="G6608" s="103">
        <v>9</v>
      </c>
      <c r="H6608" t="s">
        <v>54</v>
      </c>
      <c r="I6608" s="103"/>
    </row>
    <row r="6609" spans="1:9" x14ac:dyDescent="0.35">
      <c r="A6609" t="s">
        <v>4261</v>
      </c>
      <c r="B6609" t="s">
        <v>48</v>
      </c>
      <c r="C6609" t="s">
        <v>3113</v>
      </c>
      <c r="D6609" t="s">
        <v>54</v>
      </c>
      <c r="E6609" s="103">
        <v>654351647.85113525</v>
      </c>
      <c r="F6609" s="103">
        <v>676064</v>
      </c>
      <c r="G6609" s="103">
        <v>9</v>
      </c>
      <c r="H6609" t="s">
        <v>54</v>
      </c>
      <c r="I6609" s="103"/>
    </row>
    <row r="6610" spans="1:9" x14ac:dyDescent="0.35">
      <c r="A6610" t="s">
        <v>4262</v>
      </c>
      <c r="B6610" t="s">
        <v>49</v>
      </c>
      <c r="C6610" t="s">
        <v>3113</v>
      </c>
      <c r="D6610" t="s">
        <v>54</v>
      </c>
      <c r="E6610" s="103">
        <v>0.16498142187721873</v>
      </c>
      <c r="F6610" s="103">
        <v>676064</v>
      </c>
      <c r="G6610" s="103">
        <v>9</v>
      </c>
      <c r="H6610" t="s">
        <v>54</v>
      </c>
      <c r="I6610" s="103"/>
    </row>
    <row r="6611" spans="1:9" x14ac:dyDescent="0.35">
      <c r="A6611" t="s">
        <v>4263</v>
      </c>
      <c r="B6611" t="s">
        <v>50</v>
      </c>
      <c r="C6611" t="s">
        <v>3113</v>
      </c>
      <c r="D6611" t="s">
        <v>54</v>
      </c>
      <c r="E6611" s="103">
        <v>967.88417642580475</v>
      </c>
      <c r="F6611" s="103">
        <v>676064</v>
      </c>
      <c r="G6611" s="103">
        <v>9</v>
      </c>
      <c r="H6611" t="s">
        <v>54</v>
      </c>
      <c r="I6611" s="103"/>
    </row>
    <row r="6612" spans="1:9" x14ac:dyDescent="0.35">
      <c r="A6612" t="s">
        <v>4264</v>
      </c>
      <c r="B6612" t="s">
        <v>51</v>
      </c>
      <c r="C6612" t="s">
        <v>3113</v>
      </c>
      <c r="D6612" t="s">
        <v>40</v>
      </c>
      <c r="E6612" s="103">
        <v>2.7872744254478533E-3</v>
      </c>
      <c r="F6612" s="103">
        <v>676064</v>
      </c>
      <c r="G6612" s="103">
        <v>9</v>
      </c>
      <c r="H6612" t="s">
        <v>1078</v>
      </c>
      <c r="I6612" s="103"/>
    </row>
    <row r="6613" spans="1:9" x14ac:dyDescent="0.35">
      <c r="A6613" t="s">
        <v>7128</v>
      </c>
      <c r="B6613" t="s">
        <v>51</v>
      </c>
      <c r="C6613" t="s">
        <v>3113</v>
      </c>
      <c r="D6613" t="s">
        <v>5070</v>
      </c>
      <c r="E6613" s="103">
        <v>2.9976301980132827E-3</v>
      </c>
      <c r="F6613" s="103">
        <v>676064</v>
      </c>
      <c r="G6613" s="103">
        <v>9</v>
      </c>
      <c r="H6613" t="s">
        <v>1078</v>
      </c>
      <c r="I6613" s="103"/>
    </row>
    <row r="6614" spans="1:9" x14ac:dyDescent="0.35">
      <c r="A6614" t="s">
        <v>7129</v>
      </c>
      <c r="B6614" t="s">
        <v>51</v>
      </c>
      <c r="C6614" t="s">
        <v>3113</v>
      </c>
      <c r="D6614" t="s">
        <v>5071</v>
      </c>
      <c r="E6614" s="103">
        <v>2.7872744254478533E-3</v>
      </c>
      <c r="F6614" s="103">
        <v>676064</v>
      </c>
      <c r="G6614" s="103">
        <v>9</v>
      </c>
      <c r="H6614" t="s">
        <v>1078</v>
      </c>
      <c r="I6614" s="103"/>
    </row>
    <row r="6615" spans="1:9" x14ac:dyDescent="0.35">
      <c r="A6615" t="s">
        <v>7130</v>
      </c>
      <c r="B6615" t="s">
        <v>51</v>
      </c>
      <c r="C6615" t="s">
        <v>3113</v>
      </c>
      <c r="D6615" t="s">
        <v>5072</v>
      </c>
      <c r="E6615" s="103">
        <v>2.9922251908019006E-3</v>
      </c>
      <c r="F6615" s="103">
        <v>676064</v>
      </c>
      <c r="G6615" s="103">
        <v>9</v>
      </c>
      <c r="H6615" t="s">
        <v>1078</v>
      </c>
      <c r="I6615" s="103"/>
    </row>
    <row r="6616" spans="1:9" x14ac:dyDescent="0.35">
      <c r="A6616" t="s">
        <v>4265</v>
      </c>
      <c r="B6616" t="s">
        <v>51</v>
      </c>
      <c r="C6616" t="s">
        <v>3113</v>
      </c>
      <c r="D6616" t="s">
        <v>42</v>
      </c>
      <c r="E6616" s="103">
        <v>2.9698203054972245E-3</v>
      </c>
      <c r="F6616" s="103">
        <v>676064</v>
      </c>
      <c r="G6616" s="103">
        <v>9</v>
      </c>
      <c r="H6616" t="s">
        <v>1078</v>
      </c>
      <c r="I6616" s="103"/>
    </row>
    <row r="6617" spans="1:9" x14ac:dyDescent="0.35">
      <c r="A6617" t="s">
        <v>4266</v>
      </c>
      <c r="B6617" t="s">
        <v>51</v>
      </c>
      <c r="C6617" t="s">
        <v>3113</v>
      </c>
      <c r="D6617" t="s">
        <v>1767</v>
      </c>
      <c r="E6617" s="103">
        <v>2.9646903672037803E-3</v>
      </c>
      <c r="F6617" s="103">
        <v>676064</v>
      </c>
      <c r="G6617" s="103">
        <v>9</v>
      </c>
      <c r="H6617" t="s">
        <v>1078</v>
      </c>
      <c r="I6617" s="103"/>
    </row>
    <row r="6618" spans="1:9" x14ac:dyDescent="0.35">
      <c r="A6618" t="s">
        <v>4267</v>
      </c>
      <c r="B6618" t="s">
        <v>51</v>
      </c>
      <c r="C6618" t="s">
        <v>3113</v>
      </c>
      <c r="D6618" t="s">
        <v>1768</v>
      </c>
      <c r="E6618" s="103">
        <v>2.0631386499895543E-3</v>
      </c>
      <c r="F6618" s="103">
        <v>676064</v>
      </c>
      <c r="G6618" s="103">
        <v>9</v>
      </c>
      <c r="H6618" t="s">
        <v>1078</v>
      </c>
      <c r="I6618" s="103"/>
    </row>
    <row r="6619" spans="1:9" x14ac:dyDescent="0.35">
      <c r="A6619" t="s">
        <v>4268</v>
      </c>
      <c r="B6619" t="s">
        <v>51</v>
      </c>
      <c r="C6619" t="s">
        <v>3113</v>
      </c>
      <c r="D6619" t="s">
        <v>340</v>
      </c>
      <c r="E6619" s="103">
        <v>2.9467345766902419E-3</v>
      </c>
      <c r="F6619" s="103">
        <v>676064</v>
      </c>
      <c r="G6619" s="103">
        <v>9</v>
      </c>
      <c r="H6619" t="s">
        <v>1078</v>
      </c>
      <c r="I6619" s="103"/>
    </row>
    <row r="6620" spans="1:9" x14ac:dyDescent="0.35">
      <c r="A6620" t="s">
        <v>4269</v>
      </c>
      <c r="B6620" t="s">
        <v>51</v>
      </c>
      <c r="C6620" t="s">
        <v>3113</v>
      </c>
      <c r="D6620" t="s">
        <v>777</v>
      </c>
      <c r="E6620" s="103">
        <v>1.0213684583535346E-2</v>
      </c>
      <c r="F6620" s="103">
        <v>676064</v>
      </c>
      <c r="G6620" s="103">
        <v>9</v>
      </c>
      <c r="H6620" t="s">
        <v>1078</v>
      </c>
      <c r="I6620" s="103"/>
    </row>
    <row r="6621" spans="1:9" x14ac:dyDescent="0.35">
      <c r="A6621" t="s">
        <v>4270</v>
      </c>
      <c r="B6621" t="s">
        <v>51</v>
      </c>
      <c r="C6621" t="s">
        <v>3113</v>
      </c>
      <c r="D6621" t="s">
        <v>776</v>
      </c>
      <c r="E6621" s="103">
        <v>2.5518554705989533E-2</v>
      </c>
      <c r="F6621" s="103">
        <v>676064</v>
      </c>
      <c r="G6621" s="103">
        <v>9</v>
      </c>
      <c r="H6621" t="s">
        <v>1078</v>
      </c>
      <c r="I6621" s="103"/>
    </row>
    <row r="6622" spans="1:9" x14ac:dyDescent="0.35">
      <c r="A6622" t="s">
        <v>4271</v>
      </c>
      <c r="B6622" t="s">
        <v>47</v>
      </c>
      <c r="C6622" t="s">
        <v>3115</v>
      </c>
      <c r="D6622" t="s">
        <v>54</v>
      </c>
      <c r="E6622" s="103">
        <v>242232</v>
      </c>
      <c r="F6622" s="103">
        <v>676064</v>
      </c>
      <c r="G6622" s="103">
        <v>9</v>
      </c>
      <c r="H6622" t="s">
        <v>54</v>
      </c>
      <c r="I6622" s="103"/>
    </row>
    <row r="6623" spans="1:9" x14ac:dyDescent="0.35">
      <c r="A6623" t="s">
        <v>4272</v>
      </c>
      <c r="B6623" t="s">
        <v>48</v>
      </c>
      <c r="C6623" t="s">
        <v>3115</v>
      </c>
      <c r="D6623" t="s">
        <v>54</v>
      </c>
      <c r="E6623" s="103">
        <v>1668143789.6386719</v>
      </c>
      <c r="F6623" s="103">
        <v>676064</v>
      </c>
      <c r="G6623" s="103">
        <v>9</v>
      </c>
      <c r="H6623" t="s">
        <v>54</v>
      </c>
      <c r="I6623" s="103"/>
    </row>
    <row r="6624" spans="1:9" x14ac:dyDescent="0.35">
      <c r="A6624" t="s">
        <v>4273</v>
      </c>
      <c r="B6624" t="s">
        <v>49</v>
      </c>
      <c r="C6624" t="s">
        <v>3115</v>
      </c>
      <c r="D6624" t="s">
        <v>54</v>
      </c>
      <c r="E6624" s="103">
        <v>0.35829743929568797</v>
      </c>
      <c r="F6624" s="103">
        <v>676064</v>
      </c>
      <c r="G6624" s="103">
        <v>9</v>
      </c>
      <c r="H6624" t="s">
        <v>54</v>
      </c>
      <c r="I6624" s="103"/>
    </row>
    <row r="6625" spans="1:9" x14ac:dyDescent="0.35">
      <c r="A6625" t="s">
        <v>4274</v>
      </c>
      <c r="B6625" t="s">
        <v>50</v>
      </c>
      <c r="C6625" t="s">
        <v>3115</v>
      </c>
      <c r="D6625" t="s">
        <v>54</v>
      </c>
      <c r="E6625" s="103">
        <v>2467.4347245803237</v>
      </c>
      <c r="F6625" s="103">
        <v>676064</v>
      </c>
      <c r="G6625" s="103">
        <v>9</v>
      </c>
      <c r="H6625" t="s">
        <v>54</v>
      </c>
      <c r="I6625" s="103"/>
    </row>
    <row r="6626" spans="1:9" x14ac:dyDescent="0.35">
      <c r="A6626" t="s">
        <v>4275</v>
      </c>
      <c r="B6626" t="s">
        <v>51</v>
      </c>
      <c r="C6626" t="s">
        <v>3115</v>
      </c>
      <c r="D6626" t="s">
        <v>40</v>
      </c>
      <c r="E6626" s="103">
        <v>3.2882898182004464E-3</v>
      </c>
      <c r="F6626" s="103">
        <v>676064</v>
      </c>
      <c r="G6626" s="103">
        <v>9</v>
      </c>
      <c r="H6626" t="s">
        <v>1078</v>
      </c>
      <c r="I6626" s="103"/>
    </row>
    <row r="6627" spans="1:9" x14ac:dyDescent="0.35">
      <c r="A6627" t="s">
        <v>7131</v>
      </c>
      <c r="B6627" t="s">
        <v>51</v>
      </c>
      <c r="C6627" t="s">
        <v>3115</v>
      </c>
      <c r="D6627" t="s">
        <v>5070</v>
      </c>
      <c r="E6627" s="103">
        <v>3.5119598462928251E-3</v>
      </c>
      <c r="F6627" s="103">
        <v>676064</v>
      </c>
      <c r="G6627" s="103">
        <v>9</v>
      </c>
      <c r="H6627" t="s">
        <v>1078</v>
      </c>
      <c r="I6627" s="103"/>
    </row>
    <row r="6628" spans="1:9" x14ac:dyDescent="0.35">
      <c r="A6628" t="s">
        <v>7132</v>
      </c>
      <c r="B6628" t="s">
        <v>51</v>
      </c>
      <c r="C6628" t="s">
        <v>3115</v>
      </c>
      <c r="D6628" t="s">
        <v>5071</v>
      </c>
      <c r="E6628" s="103">
        <v>3.261959654942644E-3</v>
      </c>
      <c r="F6628" s="103">
        <v>676064</v>
      </c>
      <c r="G6628" s="103">
        <v>9</v>
      </c>
      <c r="H6628" t="s">
        <v>1078</v>
      </c>
      <c r="I6628" s="103"/>
    </row>
    <row r="6629" spans="1:9" x14ac:dyDescent="0.35">
      <c r="A6629" t="s">
        <v>7133</v>
      </c>
      <c r="B6629" t="s">
        <v>51</v>
      </c>
      <c r="C6629" t="s">
        <v>3115</v>
      </c>
      <c r="D6629" t="s">
        <v>5072</v>
      </c>
      <c r="E6629" s="103">
        <v>3.4804555428527353E-3</v>
      </c>
      <c r="F6629" s="103">
        <v>676064</v>
      </c>
      <c r="G6629" s="103">
        <v>9</v>
      </c>
      <c r="H6629" t="s">
        <v>1078</v>
      </c>
      <c r="I6629" s="103"/>
    </row>
    <row r="6630" spans="1:9" x14ac:dyDescent="0.35">
      <c r="A6630" t="s">
        <v>4276</v>
      </c>
      <c r="B6630" t="s">
        <v>51</v>
      </c>
      <c r="C6630" t="s">
        <v>3115</v>
      </c>
      <c r="D6630" t="s">
        <v>42</v>
      </c>
      <c r="E6630" s="103">
        <v>3.4899831257584188E-3</v>
      </c>
      <c r="F6630" s="103">
        <v>676064</v>
      </c>
      <c r="G6630" s="103">
        <v>9</v>
      </c>
      <c r="H6630" t="s">
        <v>1078</v>
      </c>
      <c r="I6630" s="103"/>
    </row>
    <row r="6631" spans="1:9" x14ac:dyDescent="0.35">
      <c r="A6631" t="s">
        <v>4277</v>
      </c>
      <c r="B6631" t="s">
        <v>51</v>
      </c>
      <c r="C6631" t="s">
        <v>3115</v>
      </c>
      <c r="D6631" t="s">
        <v>1767</v>
      </c>
      <c r="E6631" s="103">
        <v>3.4793327608818063E-3</v>
      </c>
      <c r="F6631" s="103">
        <v>676064</v>
      </c>
      <c r="G6631" s="103">
        <v>9</v>
      </c>
      <c r="H6631" t="s">
        <v>1078</v>
      </c>
      <c r="I6631" s="103"/>
    </row>
    <row r="6632" spans="1:9" x14ac:dyDescent="0.35">
      <c r="A6632" t="s">
        <v>4278</v>
      </c>
      <c r="B6632" t="s">
        <v>51</v>
      </c>
      <c r="C6632" t="s">
        <v>3115</v>
      </c>
      <c r="D6632" t="s">
        <v>1768</v>
      </c>
      <c r="E6632" s="103">
        <v>2.3627898996179124E-3</v>
      </c>
      <c r="F6632" s="103">
        <v>676064</v>
      </c>
      <c r="G6632" s="103">
        <v>9</v>
      </c>
      <c r="H6632" t="s">
        <v>1078</v>
      </c>
      <c r="I6632" s="103"/>
    </row>
    <row r="6633" spans="1:9" x14ac:dyDescent="0.35">
      <c r="A6633" t="s">
        <v>4279</v>
      </c>
      <c r="B6633" t="s">
        <v>51</v>
      </c>
      <c r="C6633" t="s">
        <v>3115</v>
      </c>
      <c r="D6633" t="s">
        <v>340</v>
      </c>
      <c r="E6633" s="103">
        <v>3.471973836731446E-3</v>
      </c>
      <c r="F6633" s="103">
        <v>676064</v>
      </c>
      <c r="G6633" s="103">
        <v>9</v>
      </c>
      <c r="H6633" t="s">
        <v>1078</v>
      </c>
      <c r="I6633" s="103"/>
    </row>
    <row r="6634" spans="1:9" x14ac:dyDescent="0.35">
      <c r="A6634" t="s">
        <v>4280</v>
      </c>
      <c r="B6634" t="s">
        <v>51</v>
      </c>
      <c r="C6634" t="s">
        <v>3115</v>
      </c>
      <c r="D6634" t="s">
        <v>777</v>
      </c>
      <c r="E6634" s="103">
        <v>1.1794955457420693E-2</v>
      </c>
      <c r="F6634" s="103">
        <v>676064</v>
      </c>
      <c r="G6634" s="103">
        <v>9</v>
      </c>
      <c r="H6634" t="s">
        <v>1078</v>
      </c>
      <c r="I6634" s="103"/>
    </row>
    <row r="6635" spans="1:9" x14ac:dyDescent="0.35">
      <c r="A6635" t="s">
        <v>4281</v>
      </c>
      <c r="B6635" t="s">
        <v>51</v>
      </c>
      <c r="C6635" t="s">
        <v>3115</v>
      </c>
      <c r="D6635" t="s">
        <v>776</v>
      </c>
      <c r="E6635" s="103">
        <v>2.9834551240521753E-2</v>
      </c>
      <c r="F6635" s="103">
        <v>676064</v>
      </c>
      <c r="G6635" s="103">
        <v>9</v>
      </c>
      <c r="H6635" t="s">
        <v>1078</v>
      </c>
      <c r="I6635" s="103"/>
    </row>
    <row r="6636" spans="1:9" x14ac:dyDescent="0.35">
      <c r="A6636" t="s">
        <v>310</v>
      </c>
      <c r="B6636" t="s">
        <v>49</v>
      </c>
      <c r="C6636" t="s">
        <v>40</v>
      </c>
      <c r="D6636" t="s">
        <v>54</v>
      </c>
      <c r="E6636" s="103">
        <v>1</v>
      </c>
      <c r="F6636" s="103">
        <v>676064</v>
      </c>
      <c r="G6636" s="103">
        <v>9</v>
      </c>
      <c r="H6636" t="s">
        <v>54</v>
      </c>
      <c r="I6636" s="103"/>
    </row>
    <row r="6637" spans="1:9" x14ac:dyDescent="0.35">
      <c r="A6637" t="s">
        <v>311</v>
      </c>
      <c r="B6637" t="s">
        <v>50</v>
      </c>
      <c r="C6637" t="s">
        <v>40</v>
      </c>
      <c r="D6637" t="s">
        <v>54</v>
      </c>
      <c r="E6637" s="103">
        <v>2178245.9162422488</v>
      </c>
      <c r="F6637" s="103">
        <v>676064</v>
      </c>
      <c r="G6637" s="103">
        <v>9</v>
      </c>
      <c r="H6637" t="s">
        <v>54</v>
      </c>
      <c r="I6637" s="103"/>
    </row>
    <row r="6638" spans="1:9" x14ac:dyDescent="0.35">
      <c r="A6638" t="s">
        <v>1531</v>
      </c>
      <c r="B6638" t="s">
        <v>51</v>
      </c>
      <c r="C6638" t="s">
        <v>40</v>
      </c>
      <c r="D6638" t="s">
        <v>40</v>
      </c>
      <c r="E6638" s="103">
        <v>1</v>
      </c>
      <c r="F6638" s="103">
        <v>676064</v>
      </c>
      <c r="G6638" s="103">
        <v>9</v>
      </c>
      <c r="H6638" t="s">
        <v>1078</v>
      </c>
      <c r="I6638" s="103"/>
    </row>
    <row r="6639" spans="1:9" x14ac:dyDescent="0.35">
      <c r="A6639" t="s">
        <v>7134</v>
      </c>
      <c r="B6639" t="s">
        <v>51</v>
      </c>
      <c r="C6639" t="s">
        <v>40</v>
      </c>
      <c r="D6639" t="s">
        <v>5070</v>
      </c>
      <c r="E6639" s="103">
        <v>1.0438571277255695</v>
      </c>
      <c r="F6639" s="103">
        <v>676064</v>
      </c>
      <c r="G6639" s="103">
        <v>9</v>
      </c>
      <c r="H6639" t="s">
        <v>1078</v>
      </c>
      <c r="I6639" s="103"/>
    </row>
    <row r="6640" spans="1:9" x14ac:dyDescent="0.35">
      <c r="A6640" t="s">
        <v>7135</v>
      </c>
      <c r="B6640" t="s">
        <v>51</v>
      </c>
      <c r="C6640" t="s">
        <v>40</v>
      </c>
      <c r="D6640" t="s">
        <v>5071</v>
      </c>
      <c r="E6640" s="103">
        <v>0.98523274681822526</v>
      </c>
      <c r="F6640" s="103">
        <v>676064</v>
      </c>
      <c r="G6640" s="103">
        <v>9</v>
      </c>
      <c r="H6640" t="s">
        <v>1078</v>
      </c>
      <c r="I6640" s="103"/>
    </row>
    <row r="6641" spans="1:9" x14ac:dyDescent="0.35">
      <c r="A6641" t="s">
        <v>7136</v>
      </c>
      <c r="B6641" t="s">
        <v>51</v>
      </c>
      <c r="C6641" t="s">
        <v>40</v>
      </c>
      <c r="D6641" t="s">
        <v>5072</v>
      </c>
      <c r="E6641" s="103">
        <v>1.0363181088503959</v>
      </c>
      <c r="F6641" s="103">
        <v>676064</v>
      </c>
      <c r="G6641" s="103">
        <v>9</v>
      </c>
      <c r="H6641" t="s">
        <v>1078</v>
      </c>
      <c r="I6641" s="103"/>
    </row>
    <row r="6642" spans="1:9" x14ac:dyDescent="0.35">
      <c r="A6642" t="s">
        <v>1532</v>
      </c>
      <c r="B6642" t="s">
        <v>51</v>
      </c>
      <c r="C6642" t="s">
        <v>40</v>
      </c>
      <c r="D6642" t="s">
        <v>42</v>
      </c>
      <c r="E6642" s="103">
        <v>1.0419894654336415</v>
      </c>
      <c r="F6642" s="103">
        <v>676064</v>
      </c>
      <c r="G6642" s="103">
        <v>9</v>
      </c>
      <c r="H6642" t="s">
        <v>1078</v>
      </c>
      <c r="I6642" s="103"/>
    </row>
    <row r="6643" spans="1:9" x14ac:dyDescent="0.35">
      <c r="A6643" t="s">
        <v>2491</v>
      </c>
      <c r="B6643" t="s">
        <v>51</v>
      </c>
      <c r="C6643" t="s">
        <v>40</v>
      </c>
      <c r="D6643" t="s">
        <v>1767</v>
      </c>
      <c r="E6643" s="103">
        <v>1.0399177465604688</v>
      </c>
      <c r="F6643" s="103">
        <v>676064</v>
      </c>
      <c r="G6643" s="103">
        <v>9</v>
      </c>
      <c r="H6643" t="s">
        <v>1078</v>
      </c>
      <c r="I6643" s="103"/>
    </row>
    <row r="6644" spans="1:9" x14ac:dyDescent="0.35">
      <c r="A6644" t="s">
        <v>2492</v>
      </c>
      <c r="B6644" t="s">
        <v>51</v>
      </c>
      <c r="C6644" t="s">
        <v>40</v>
      </c>
      <c r="D6644" t="s">
        <v>1768</v>
      </c>
      <c r="E6644" s="103">
        <v>0.7979716543844082</v>
      </c>
      <c r="F6644" s="103">
        <v>676064</v>
      </c>
      <c r="G6644" s="103">
        <v>9</v>
      </c>
      <c r="H6644" t="s">
        <v>1078</v>
      </c>
      <c r="I6644" s="103"/>
    </row>
    <row r="6645" spans="1:9" x14ac:dyDescent="0.35">
      <c r="A6645" t="s">
        <v>1533</v>
      </c>
      <c r="B6645" t="s">
        <v>51</v>
      </c>
      <c r="C6645" t="s">
        <v>40</v>
      </c>
      <c r="D6645" t="s">
        <v>340</v>
      </c>
      <c r="E6645" s="103">
        <v>1.0385547686628573</v>
      </c>
      <c r="F6645" s="103">
        <v>676064</v>
      </c>
      <c r="G6645" s="103">
        <v>9</v>
      </c>
      <c r="H6645" t="s">
        <v>1078</v>
      </c>
      <c r="I6645" s="103"/>
    </row>
    <row r="6646" spans="1:9" x14ac:dyDescent="0.35">
      <c r="A6646" t="s">
        <v>1534</v>
      </c>
      <c r="B6646" t="s">
        <v>51</v>
      </c>
      <c r="C6646" t="s">
        <v>40</v>
      </c>
      <c r="D6646" t="s">
        <v>777</v>
      </c>
      <c r="E6646" s="103">
        <v>3.6635141569700322</v>
      </c>
      <c r="F6646" s="103">
        <v>676064</v>
      </c>
      <c r="G6646" s="103">
        <v>9</v>
      </c>
      <c r="H6646" t="s">
        <v>1078</v>
      </c>
      <c r="I6646" s="103"/>
    </row>
    <row r="6647" spans="1:9" x14ac:dyDescent="0.35">
      <c r="A6647" t="s">
        <v>733</v>
      </c>
      <c r="B6647" t="s">
        <v>44</v>
      </c>
      <c r="C6647" t="s">
        <v>40</v>
      </c>
      <c r="D6647" t="s">
        <v>777</v>
      </c>
      <c r="E6647" s="103">
        <v>0</v>
      </c>
      <c r="F6647" s="103">
        <v>676064</v>
      </c>
      <c r="G6647" s="103">
        <v>9</v>
      </c>
      <c r="H6647" t="s">
        <v>54</v>
      </c>
      <c r="I6647" s="103"/>
    </row>
    <row r="6648" spans="1:9" x14ac:dyDescent="0.35">
      <c r="A6648" t="s">
        <v>734</v>
      </c>
      <c r="B6648" t="s">
        <v>45</v>
      </c>
      <c r="C6648" t="s">
        <v>40</v>
      </c>
      <c r="D6648" t="s">
        <v>777</v>
      </c>
      <c r="E6648" s="103">
        <v>0</v>
      </c>
      <c r="F6648" s="103">
        <v>676064</v>
      </c>
      <c r="G6648" s="103">
        <v>9</v>
      </c>
      <c r="H6648" t="s">
        <v>54</v>
      </c>
      <c r="I6648" s="103"/>
    </row>
    <row r="6649" spans="1:9" x14ac:dyDescent="0.35">
      <c r="A6649" t="s">
        <v>735</v>
      </c>
      <c r="B6649" t="s">
        <v>46</v>
      </c>
      <c r="C6649" t="s">
        <v>40</v>
      </c>
      <c r="D6649" t="s">
        <v>777</v>
      </c>
      <c r="E6649" s="103">
        <v>0</v>
      </c>
      <c r="F6649" s="103">
        <v>676064</v>
      </c>
      <c r="G6649" s="103">
        <v>9</v>
      </c>
      <c r="H6649" t="s">
        <v>54</v>
      </c>
      <c r="I6649" s="103"/>
    </row>
    <row r="6650" spans="1:9" x14ac:dyDescent="0.35">
      <c r="A6650" t="s">
        <v>1535</v>
      </c>
      <c r="B6650" t="s">
        <v>51</v>
      </c>
      <c r="C6650" t="s">
        <v>40</v>
      </c>
      <c r="D6650" t="s">
        <v>776</v>
      </c>
      <c r="E6650" s="103">
        <v>9.3951000210190845</v>
      </c>
      <c r="F6650" s="103">
        <v>676064</v>
      </c>
      <c r="G6650" s="103">
        <v>9</v>
      </c>
      <c r="H6650" t="s">
        <v>1078</v>
      </c>
      <c r="I6650" s="103"/>
    </row>
    <row r="6651" spans="1:9" x14ac:dyDescent="0.35">
      <c r="A6651" t="s">
        <v>737</v>
      </c>
      <c r="B6651" t="s">
        <v>44</v>
      </c>
      <c r="C6651" t="s">
        <v>40</v>
      </c>
      <c r="D6651" t="s">
        <v>776</v>
      </c>
      <c r="E6651" s="103">
        <v>0</v>
      </c>
      <c r="F6651" s="103">
        <v>676064</v>
      </c>
      <c r="G6651" s="103">
        <v>9</v>
      </c>
      <c r="H6651" t="s">
        <v>54</v>
      </c>
      <c r="I6651" s="103"/>
    </row>
    <row r="6652" spans="1:9" x14ac:dyDescent="0.35">
      <c r="A6652" t="s">
        <v>738</v>
      </c>
      <c r="B6652" t="s">
        <v>45</v>
      </c>
      <c r="C6652" t="s">
        <v>40</v>
      </c>
      <c r="D6652" t="s">
        <v>776</v>
      </c>
      <c r="E6652" s="103">
        <v>0</v>
      </c>
      <c r="F6652" s="103">
        <v>676064</v>
      </c>
      <c r="G6652" s="103">
        <v>9</v>
      </c>
      <c r="H6652" t="s">
        <v>54</v>
      </c>
      <c r="I6652" s="103"/>
    </row>
    <row r="6653" spans="1:9" x14ac:dyDescent="0.35">
      <c r="A6653" t="s">
        <v>739</v>
      </c>
      <c r="B6653" t="s">
        <v>46</v>
      </c>
      <c r="C6653" t="s">
        <v>40</v>
      </c>
      <c r="D6653" t="s">
        <v>776</v>
      </c>
      <c r="E6653" s="103">
        <v>0</v>
      </c>
      <c r="F6653" s="103">
        <v>676064</v>
      </c>
      <c r="G6653" s="103">
        <v>9</v>
      </c>
      <c r="H6653" t="s">
        <v>54</v>
      </c>
      <c r="I6653" s="103"/>
    </row>
    <row r="6654" spans="1:9" x14ac:dyDescent="0.35">
      <c r="A6654" t="s">
        <v>7137</v>
      </c>
      <c r="B6654" t="s">
        <v>49</v>
      </c>
      <c r="C6654" t="s">
        <v>5070</v>
      </c>
      <c r="D6654" t="s">
        <v>54</v>
      </c>
      <c r="E6654" s="103">
        <v>0.99841730960382447</v>
      </c>
      <c r="F6654" s="103">
        <v>676064</v>
      </c>
      <c r="G6654" s="103">
        <v>9</v>
      </c>
      <c r="H6654" t="s">
        <v>54</v>
      </c>
      <c r="I6654" s="103"/>
    </row>
    <row r="6655" spans="1:9" x14ac:dyDescent="0.35">
      <c r="A6655" t="s">
        <v>7138</v>
      </c>
      <c r="B6655" t="s">
        <v>50</v>
      </c>
      <c r="C6655" t="s">
        <v>5070</v>
      </c>
      <c r="D6655" t="s">
        <v>54</v>
      </c>
      <c r="E6655" s="103">
        <v>2070340.9951682922</v>
      </c>
      <c r="F6655" s="103">
        <v>676064</v>
      </c>
      <c r="G6655" s="103">
        <v>9</v>
      </c>
      <c r="H6655" t="s">
        <v>54</v>
      </c>
      <c r="I6655" s="103"/>
    </row>
    <row r="6656" spans="1:9" x14ac:dyDescent="0.35">
      <c r="A6656" t="s">
        <v>7139</v>
      </c>
      <c r="B6656" t="s">
        <v>51</v>
      </c>
      <c r="C6656" t="s">
        <v>5070</v>
      </c>
      <c r="D6656" t="s">
        <v>40</v>
      </c>
      <c r="E6656" s="103">
        <v>0.9523286331782217</v>
      </c>
      <c r="F6656" s="103">
        <v>676064</v>
      </c>
      <c r="G6656" s="103">
        <v>9</v>
      </c>
      <c r="H6656" t="s">
        <v>1078</v>
      </c>
      <c r="I6656" s="103"/>
    </row>
    <row r="6657" spans="1:9" x14ac:dyDescent="0.35">
      <c r="A6657" t="s">
        <v>7140</v>
      </c>
      <c r="B6657" t="s">
        <v>51</v>
      </c>
      <c r="C6657" t="s">
        <v>5070</v>
      </c>
      <c r="D6657" t="s">
        <v>5070</v>
      </c>
      <c r="E6657" s="103">
        <v>1</v>
      </c>
      <c r="F6657" s="103">
        <v>676064</v>
      </c>
      <c r="G6657" s="103">
        <v>9</v>
      </c>
      <c r="H6657" t="s">
        <v>1078</v>
      </c>
      <c r="I6657" s="103"/>
    </row>
    <row r="6658" spans="1:9" x14ac:dyDescent="0.35">
      <c r="A6658" t="s">
        <v>7141</v>
      </c>
      <c r="B6658" t="s">
        <v>51</v>
      </c>
      <c r="C6658" t="s">
        <v>5070</v>
      </c>
      <c r="D6658" t="s">
        <v>5071</v>
      </c>
      <c r="E6658" s="103">
        <v>0.94761171267780342</v>
      </c>
      <c r="F6658" s="103">
        <v>676064</v>
      </c>
      <c r="G6658" s="103">
        <v>9</v>
      </c>
      <c r="H6658" t="s">
        <v>1078</v>
      </c>
      <c r="I6658" s="103"/>
    </row>
    <row r="6659" spans="1:9" x14ac:dyDescent="0.35">
      <c r="A6659" t="s">
        <v>7142</v>
      </c>
      <c r="B6659" t="s">
        <v>51</v>
      </c>
      <c r="C6659" t="s">
        <v>5070</v>
      </c>
      <c r="D6659" t="s">
        <v>5072</v>
      </c>
      <c r="E6659" s="103">
        <v>0.99403349523857343</v>
      </c>
      <c r="F6659" s="103">
        <v>676064</v>
      </c>
      <c r="G6659" s="103">
        <v>9</v>
      </c>
      <c r="H6659" t="s">
        <v>1078</v>
      </c>
      <c r="I6659" s="103"/>
    </row>
    <row r="6660" spans="1:9" x14ac:dyDescent="0.35">
      <c r="A6660" t="s">
        <v>7143</v>
      </c>
      <c r="B6660" t="s">
        <v>51</v>
      </c>
      <c r="C6660" t="s">
        <v>5070</v>
      </c>
      <c r="D6660" t="s">
        <v>42</v>
      </c>
      <c r="E6660" s="103">
        <v>0.99825682389805948</v>
      </c>
      <c r="F6660" s="103">
        <v>676064</v>
      </c>
      <c r="G6660" s="103">
        <v>9</v>
      </c>
      <c r="H6660" t="s">
        <v>1078</v>
      </c>
      <c r="I6660" s="103"/>
    </row>
    <row r="6661" spans="1:9" x14ac:dyDescent="0.35">
      <c r="A6661" t="s">
        <v>7144</v>
      </c>
      <c r="B6661" t="s">
        <v>51</v>
      </c>
      <c r="C6661" t="s">
        <v>5070</v>
      </c>
      <c r="D6661" t="s">
        <v>1767</v>
      </c>
      <c r="E6661" s="103">
        <v>0.99636562211021107</v>
      </c>
      <c r="F6661" s="103">
        <v>676064</v>
      </c>
      <c r="G6661" s="103">
        <v>9</v>
      </c>
      <c r="H6661" t="s">
        <v>1078</v>
      </c>
      <c r="I6661" s="103"/>
    </row>
    <row r="6662" spans="1:9" x14ac:dyDescent="0.35">
      <c r="A6662" t="s">
        <v>7145</v>
      </c>
      <c r="B6662" t="s">
        <v>51</v>
      </c>
      <c r="C6662" t="s">
        <v>5070</v>
      </c>
      <c r="D6662" t="s">
        <v>1768</v>
      </c>
      <c r="E6662" s="103">
        <v>0.78729547904436914</v>
      </c>
      <c r="F6662" s="103">
        <v>676064</v>
      </c>
      <c r="G6662" s="103">
        <v>9</v>
      </c>
      <c r="H6662" t="s">
        <v>1078</v>
      </c>
      <c r="I6662" s="103"/>
    </row>
    <row r="6663" spans="1:9" x14ac:dyDescent="0.35">
      <c r="A6663" t="s">
        <v>7146</v>
      </c>
      <c r="B6663" t="s">
        <v>51</v>
      </c>
      <c r="C6663" t="s">
        <v>5070</v>
      </c>
      <c r="D6663" t="s">
        <v>340</v>
      </c>
      <c r="E6663" s="103">
        <v>0.98836226296738716</v>
      </c>
      <c r="F6663" s="103">
        <v>676064</v>
      </c>
      <c r="G6663" s="103">
        <v>9</v>
      </c>
      <c r="H6663" t="s">
        <v>1078</v>
      </c>
      <c r="I6663" s="103"/>
    </row>
    <row r="6664" spans="1:9" x14ac:dyDescent="0.35">
      <c r="A6664" t="s">
        <v>7147</v>
      </c>
      <c r="B6664" t="s">
        <v>51</v>
      </c>
      <c r="C6664" t="s">
        <v>5070</v>
      </c>
      <c r="D6664" t="s">
        <v>777</v>
      </c>
      <c r="E6664" s="103">
        <v>3.4903983390517981</v>
      </c>
      <c r="F6664" s="103">
        <v>676064</v>
      </c>
      <c r="G6664" s="103">
        <v>9</v>
      </c>
      <c r="H6664" t="s">
        <v>1078</v>
      </c>
      <c r="I6664" s="103"/>
    </row>
    <row r="6665" spans="1:9" x14ac:dyDescent="0.35">
      <c r="A6665" t="s">
        <v>7148</v>
      </c>
      <c r="B6665" t="s">
        <v>44</v>
      </c>
      <c r="C6665" t="s">
        <v>5070</v>
      </c>
      <c r="D6665" t="s">
        <v>777</v>
      </c>
      <c r="E6665" s="103">
        <v>1.58269039617551E-3</v>
      </c>
      <c r="F6665" s="103">
        <v>676064</v>
      </c>
      <c r="G6665" s="103">
        <v>9</v>
      </c>
      <c r="H6665" t="s">
        <v>54</v>
      </c>
      <c r="I6665" s="103"/>
    </row>
    <row r="6666" spans="1:9" x14ac:dyDescent="0.35">
      <c r="A6666" t="s">
        <v>7149</v>
      </c>
      <c r="B6666" t="s">
        <v>45</v>
      </c>
      <c r="C6666" t="s">
        <v>5070</v>
      </c>
      <c r="D6666" t="s">
        <v>777</v>
      </c>
      <c r="E6666" s="103">
        <v>2.6956658013196385E-3</v>
      </c>
      <c r="F6666" s="103">
        <v>676064</v>
      </c>
      <c r="G6666" s="103">
        <v>9</v>
      </c>
      <c r="H6666" t="s">
        <v>54</v>
      </c>
      <c r="I6666" s="103"/>
    </row>
    <row r="6667" spans="1:9" x14ac:dyDescent="0.35">
      <c r="A6667" t="s">
        <v>7150</v>
      </c>
      <c r="B6667" t="s">
        <v>46</v>
      </c>
      <c r="C6667" t="s">
        <v>5070</v>
      </c>
      <c r="D6667" t="s">
        <v>777</v>
      </c>
      <c r="E6667" s="103">
        <v>4.5913045015146398E-3</v>
      </c>
      <c r="F6667" s="103">
        <v>676064</v>
      </c>
      <c r="G6667" s="103">
        <v>9</v>
      </c>
      <c r="H6667" t="s">
        <v>54</v>
      </c>
      <c r="I6667" s="103"/>
    </row>
    <row r="6668" spans="1:9" x14ac:dyDescent="0.35">
      <c r="A6668" t="s">
        <v>7151</v>
      </c>
      <c r="B6668" t="s">
        <v>51</v>
      </c>
      <c r="C6668" t="s">
        <v>5070</v>
      </c>
      <c r="D6668" t="s">
        <v>776</v>
      </c>
      <c r="E6668" s="103">
        <v>8.9479079485576083</v>
      </c>
      <c r="F6668" s="103">
        <v>676064</v>
      </c>
      <c r="G6668" s="103">
        <v>9</v>
      </c>
      <c r="H6668" t="s">
        <v>1078</v>
      </c>
      <c r="I6668" s="103"/>
    </row>
    <row r="6669" spans="1:9" x14ac:dyDescent="0.35">
      <c r="A6669" t="s">
        <v>7152</v>
      </c>
      <c r="B6669" t="s">
        <v>44</v>
      </c>
      <c r="C6669" t="s">
        <v>5070</v>
      </c>
      <c r="D6669" t="s">
        <v>776</v>
      </c>
      <c r="E6669" s="103">
        <v>1.58269039617551E-3</v>
      </c>
      <c r="F6669" s="103">
        <v>676064</v>
      </c>
      <c r="G6669" s="103">
        <v>9</v>
      </c>
      <c r="H6669" t="s">
        <v>54</v>
      </c>
      <c r="I6669" s="103"/>
    </row>
    <row r="6670" spans="1:9" x14ac:dyDescent="0.35">
      <c r="A6670" t="s">
        <v>7153</v>
      </c>
      <c r="B6670" t="s">
        <v>45</v>
      </c>
      <c r="C6670" t="s">
        <v>5070</v>
      </c>
      <c r="D6670" t="s">
        <v>776</v>
      </c>
      <c r="E6670" s="103">
        <v>4.5677805743057449E-3</v>
      </c>
      <c r="F6670" s="103">
        <v>676064</v>
      </c>
      <c r="G6670" s="103">
        <v>9</v>
      </c>
      <c r="H6670" t="s">
        <v>54</v>
      </c>
      <c r="I6670" s="103"/>
    </row>
    <row r="6671" spans="1:9" x14ac:dyDescent="0.35">
      <c r="A6671" t="s">
        <v>7154</v>
      </c>
      <c r="B6671" t="s">
        <v>46</v>
      </c>
      <c r="C6671" t="s">
        <v>5070</v>
      </c>
      <c r="D6671" t="s">
        <v>776</v>
      </c>
      <c r="E6671" s="103">
        <v>1.3183006384552481E-2</v>
      </c>
      <c r="F6671" s="103">
        <v>676064</v>
      </c>
      <c r="G6671" s="103">
        <v>9</v>
      </c>
      <c r="H6671" t="s">
        <v>54</v>
      </c>
      <c r="I6671" s="103"/>
    </row>
    <row r="6672" spans="1:9" x14ac:dyDescent="0.35">
      <c r="A6672" t="s">
        <v>7155</v>
      </c>
      <c r="B6672" t="s">
        <v>49</v>
      </c>
      <c r="C6672" t="s">
        <v>5071</v>
      </c>
      <c r="D6672" t="s">
        <v>54</v>
      </c>
      <c r="E6672" s="103">
        <v>0.99736711317271742</v>
      </c>
      <c r="F6672" s="103">
        <v>676064</v>
      </c>
      <c r="G6672" s="103">
        <v>9</v>
      </c>
      <c r="H6672" t="s">
        <v>54</v>
      </c>
      <c r="I6672" s="103"/>
    </row>
    <row r="6673" spans="1:9" x14ac:dyDescent="0.35">
      <c r="A6673" t="s">
        <v>7156</v>
      </c>
      <c r="B6673" t="s">
        <v>50</v>
      </c>
      <c r="C6673" t="s">
        <v>5071</v>
      </c>
      <c r="D6673" t="s">
        <v>54</v>
      </c>
      <c r="E6673" s="103">
        <v>2170808.4993729028</v>
      </c>
      <c r="F6673" s="103">
        <v>676064</v>
      </c>
      <c r="G6673" s="103">
        <v>9</v>
      </c>
      <c r="H6673" t="s">
        <v>54</v>
      </c>
      <c r="I6673" s="103"/>
    </row>
    <row r="6674" spans="1:9" x14ac:dyDescent="0.35">
      <c r="A6674" t="s">
        <v>7157</v>
      </c>
      <c r="B6674" t="s">
        <v>51</v>
      </c>
      <c r="C6674" t="s">
        <v>5071</v>
      </c>
      <c r="D6674" t="s">
        <v>40</v>
      </c>
      <c r="E6674" s="103">
        <v>0.99982452003700983</v>
      </c>
      <c r="F6674" s="103">
        <v>676064</v>
      </c>
      <c r="G6674" s="103">
        <v>9</v>
      </c>
      <c r="H6674" t="s">
        <v>1078</v>
      </c>
      <c r="I6674" s="103"/>
    </row>
    <row r="6675" spans="1:9" x14ac:dyDescent="0.35">
      <c r="A6675" t="s">
        <v>7158</v>
      </c>
      <c r="B6675" t="s">
        <v>51</v>
      </c>
      <c r="C6675" t="s">
        <v>5071</v>
      </c>
      <c r="D6675" t="s">
        <v>5070</v>
      </c>
      <c r="E6675" s="103">
        <v>1.0521800468328382</v>
      </c>
      <c r="F6675" s="103">
        <v>676064</v>
      </c>
      <c r="G6675" s="103">
        <v>9</v>
      </c>
      <c r="H6675" t="s">
        <v>1078</v>
      </c>
      <c r="I6675" s="103"/>
    </row>
    <row r="6676" spans="1:9" x14ac:dyDescent="0.35">
      <c r="A6676" t="s">
        <v>7159</v>
      </c>
      <c r="B6676" t="s">
        <v>51</v>
      </c>
      <c r="C6676" t="s">
        <v>5071</v>
      </c>
      <c r="D6676" t="s">
        <v>5071</v>
      </c>
      <c r="E6676" s="103">
        <v>1</v>
      </c>
      <c r="F6676" s="103">
        <v>676064</v>
      </c>
      <c r="G6676" s="103">
        <v>9</v>
      </c>
      <c r="H6676" t="s">
        <v>1078</v>
      </c>
      <c r="I6676" s="103"/>
    </row>
    <row r="6677" spans="1:9" x14ac:dyDescent="0.35">
      <c r="A6677" t="s">
        <v>7160</v>
      </c>
      <c r="B6677" t="s">
        <v>51</v>
      </c>
      <c r="C6677" t="s">
        <v>5071</v>
      </c>
      <c r="D6677" t="s">
        <v>5072</v>
      </c>
      <c r="E6677" s="103">
        <v>1.050803831904948</v>
      </c>
      <c r="F6677" s="103">
        <v>676064</v>
      </c>
      <c r="G6677" s="103">
        <v>9</v>
      </c>
      <c r="H6677" t="s">
        <v>1078</v>
      </c>
      <c r="I6677" s="103"/>
    </row>
    <row r="6678" spans="1:9" x14ac:dyDescent="0.35">
      <c r="A6678" t="s">
        <v>7161</v>
      </c>
      <c r="B6678" t="s">
        <v>51</v>
      </c>
      <c r="C6678" t="s">
        <v>5071</v>
      </c>
      <c r="D6678" t="s">
        <v>42</v>
      </c>
      <c r="E6678" s="103">
        <v>1.0503100684791213</v>
      </c>
      <c r="F6678" s="103">
        <v>676064</v>
      </c>
      <c r="G6678" s="103">
        <v>9</v>
      </c>
      <c r="H6678" t="s">
        <v>1078</v>
      </c>
      <c r="I6678" s="103"/>
    </row>
    <row r="6679" spans="1:9" x14ac:dyDescent="0.35">
      <c r="A6679" t="s">
        <v>7162</v>
      </c>
      <c r="B6679" t="s">
        <v>51</v>
      </c>
      <c r="C6679" t="s">
        <v>5071</v>
      </c>
      <c r="D6679" t="s">
        <v>1767</v>
      </c>
      <c r="E6679" s="103">
        <v>1.0482966502294637</v>
      </c>
      <c r="F6679" s="103">
        <v>676064</v>
      </c>
      <c r="G6679" s="103">
        <v>9</v>
      </c>
      <c r="H6679" t="s">
        <v>1078</v>
      </c>
      <c r="I6679" s="103"/>
    </row>
    <row r="6680" spans="1:9" x14ac:dyDescent="0.35">
      <c r="A6680" t="s">
        <v>7163</v>
      </c>
      <c r="B6680" t="s">
        <v>51</v>
      </c>
      <c r="C6680" t="s">
        <v>5071</v>
      </c>
      <c r="D6680" t="s">
        <v>1768</v>
      </c>
      <c r="E6680" s="103">
        <v>0.82599530811531363</v>
      </c>
      <c r="F6680" s="103">
        <v>676064</v>
      </c>
      <c r="G6680" s="103">
        <v>9</v>
      </c>
      <c r="H6680" t="s">
        <v>1078</v>
      </c>
      <c r="I6680" s="103"/>
    </row>
    <row r="6681" spans="1:9" x14ac:dyDescent="0.35">
      <c r="A6681" t="s">
        <v>7164</v>
      </c>
      <c r="B6681" t="s">
        <v>51</v>
      </c>
      <c r="C6681" t="s">
        <v>5071</v>
      </c>
      <c r="D6681" t="s">
        <v>340</v>
      </c>
      <c r="E6681" s="103">
        <v>1.041092933379417</v>
      </c>
      <c r="F6681" s="103">
        <v>676064</v>
      </c>
      <c r="G6681" s="103">
        <v>9</v>
      </c>
      <c r="H6681" t="s">
        <v>1078</v>
      </c>
      <c r="I6681" s="103"/>
    </row>
    <row r="6682" spans="1:9" x14ac:dyDescent="0.35">
      <c r="A6682" t="s">
        <v>7165</v>
      </c>
      <c r="B6682" t="s">
        <v>51</v>
      </c>
      <c r="C6682" t="s">
        <v>5071</v>
      </c>
      <c r="D6682" t="s">
        <v>777</v>
      </c>
      <c r="E6682" s="103">
        <v>3.6633101498046776</v>
      </c>
      <c r="F6682" s="103">
        <v>676064</v>
      </c>
      <c r="G6682" s="103">
        <v>9</v>
      </c>
      <c r="H6682" t="s">
        <v>1078</v>
      </c>
      <c r="I6682" s="103"/>
    </row>
    <row r="6683" spans="1:9" x14ac:dyDescent="0.35">
      <c r="A6683" t="s">
        <v>7166</v>
      </c>
      <c r="B6683" t="s">
        <v>44</v>
      </c>
      <c r="C6683" t="s">
        <v>5071</v>
      </c>
      <c r="D6683" t="s">
        <v>777</v>
      </c>
      <c r="E6683" s="103">
        <v>2.632886827282624E-3</v>
      </c>
      <c r="F6683" s="103">
        <v>676064</v>
      </c>
      <c r="G6683" s="103">
        <v>9</v>
      </c>
      <c r="H6683" t="s">
        <v>54</v>
      </c>
      <c r="I6683" s="103"/>
    </row>
    <row r="6684" spans="1:9" x14ac:dyDescent="0.35">
      <c r="A6684" t="s">
        <v>7167</v>
      </c>
      <c r="B6684" t="s">
        <v>45</v>
      </c>
      <c r="C6684" t="s">
        <v>5071</v>
      </c>
      <c r="D6684" t="s">
        <v>777</v>
      </c>
      <c r="E6684" s="103">
        <v>4.5794019918251735E-3</v>
      </c>
      <c r="F6684" s="103">
        <v>676064</v>
      </c>
      <c r="G6684" s="103">
        <v>9</v>
      </c>
      <c r="H6684" t="s">
        <v>54</v>
      </c>
      <c r="I6684" s="103"/>
    </row>
    <row r="6685" spans="1:9" x14ac:dyDescent="0.35">
      <c r="A6685" t="s">
        <v>7168</v>
      </c>
      <c r="B6685" t="s">
        <v>46</v>
      </c>
      <c r="C6685" t="s">
        <v>5071</v>
      </c>
      <c r="D6685" t="s">
        <v>777</v>
      </c>
      <c r="E6685" s="103">
        <v>7.9701600048191854E-3</v>
      </c>
      <c r="F6685" s="103">
        <v>676064</v>
      </c>
      <c r="G6685" s="103">
        <v>9</v>
      </c>
      <c r="H6685" t="s">
        <v>54</v>
      </c>
      <c r="I6685" s="103"/>
    </row>
    <row r="6686" spans="1:9" x14ac:dyDescent="0.35">
      <c r="A6686" t="s">
        <v>7169</v>
      </c>
      <c r="B6686" t="s">
        <v>51</v>
      </c>
      <c r="C6686" t="s">
        <v>5071</v>
      </c>
      <c r="D6686" t="s">
        <v>776</v>
      </c>
      <c r="E6686" s="103">
        <v>9.3934157681242549</v>
      </c>
      <c r="F6686" s="103">
        <v>676064</v>
      </c>
      <c r="G6686" s="103">
        <v>9</v>
      </c>
      <c r="H6686" t="s">
        <v>1078</v>
      </c>
      <c r="I6686" s="103"/>
    </row>
    <row r="6687" spans="1:9" x14ac:dyDescent="0.35">
      <c r="A6687" t="s">
        <v>7170</v>
      </c>
      <c r="B6687" t="s">
        <v>44</v>
      </c>
      <c r="C6687" t="s">
        <v>5071</v>
      </c>
      <c r="D6687" t="s">
        <v>776</v>
      </c>
      <c r="E6687" s="103">
        <v>2.632886827282624E-3</v>
      </c>
      <c r="F6687" s="103">
        <v>676064</v>
      </c>
      <c r="G6687" s="103">
        <v>9</v>
      </c>
      <c r="H6687" t="s">
        <v>54</v>
      </c>
      <c r="I6687" s="103"/>
    </row>
    <row r="6688" spans="1:9" x14ac:dyDescent="0.35">
      <c r="A6688" t="s">
        <v>7171</v>
      </c>
      <c r="B6688" t="s">
        <v>45</v>
      </c>
      <c r="C6688" t="s">
        <v>5071</v>
      </c>
      <c r="D6688" t="s">
        <v>776</v>
      </c>
      <c r="E6688" s="103">
        <v>7.8535982722243453E-3</v>
      </c>
      <c r="F6688" s="103">
        <v>676064</v>
      </c>
      <c r="G6688" s="103">
        <v>9</v>
      </c>
      <c r="H6688" t="s">
        <v>54</v>
      </c>
      <c r="I6688" s="103"/>
    </row>
    <row r="6689" spans="1:9" x14ac:dyDescent="0.35">
      <c r="A6689" t="s">
        <v>7172</v>
      </c>
      <c r="B6689" t="s">
        <v>46</v>
      </c>
      <c r="C6689" t="s">
        <v>5071</v>
      </c>
      <c r="D6689" t="s">
        <v>776</v>
      </c>
      <c r="E6689" s="103">
        <v>2.3463557059017683E-2</v>
      </c>
      <c r="F6689" s="103">
        <v>676064</v>
      </c>
      <c r="G6689" s="103">
        <v>9</v>
      </c>
      <c r="H6689" t="s">
        <v>54</v>
      </c>
      <c r="I6689" s="103"/>
    </row>
    <row r="6690" spans="1:9" x14ac:dyDescent="0.35">
      <c r="A6690" t="s">
        <v>7173</v>
      </c>
      <c r="B6690" t="s">
        <v>49</v>
      </c>
      <c r="C6690" t="s">
        <v>5072</v>
      </c>
      <c r="D6690" t="s">
        <v>54</v>
      </c>
      <c r="E6690" s="103">
        <v>0.99736711317271742</v>
      </c>
      <c r="F6690" s="103">
        <v>676064</v>
      </c>
      <c r="G6690" s="103">
        <v>9</v>
      </c>
      <c r="H6690" t="s">
        <v>54</v>
      </c>
      <c r="I6690" s="103"/>
    </row>
    <row r="6691" spans="1:9" x14ac:dyDescent="0.35">
      <c r="A6691" t="s">
        <v>7174</v>
      </c>
      <c r="B6691" t="s">
        <v>50</v>
      </c>
      <c r="C6691" t="s">
        <v>5072</v>
      </c>
      <c r="D6691" t="s">
        <v>54</v>
      </c>
      <c r="E6691" s="103">
        <v>2070334.4283223874</v>
      </c>
      <c r="F6691" s="103">
        <v>676064</v>
      </c>
      <c r="G6691" s="103">
        <v>9</v>
      </c>
      <c r="H6691" t="s">
        <v>54</v>
      </c>
      <c r="I6691" s="103"/>
    </row>
    <row r="6692" spans="1:9" x14ac:dyDescent="0.35">
      <c r="A6692" t="s">
        <v>7175</v>
      </c>
      <c r="B6692" t="s">
        <v>51</v>
      </c>
      <c r="C6692" t="s">
        <v>5072</v>
      </c>
      <c r="D6692" t="s">
        <v>40</v>
      </c>
      <c r="E6692" s="103">
        <v>0.9536672848697284</v>
      </c>
      <c r="F6692" s="103">
        <v>676064</v>
      </c>
      <c r="G6692" s="103">
        <v>9</v>
      </c>
      <c r="H6692" t="s">
        <v>1078</v>
      </c>
      <c r="I6692" s="103"/>
    </row>
    <row r="6693" spans="1:9" x14ac:dyDescent="0.35">
      <c r="A6693" t="s">
        <v>7176</v>
      </c>
      <c r="B6693" t="s">
        <v>51</v>
      </c>
      <c r="C6693" t="s">
        <v>5072</v>
      </c>
      <c r="D6693" t="s">
        <v>5070</v>
      </c>
      <c r="E6693" s="103">
        <v>1.0013646193752925</v>
      </c>
      <c r="F6693" s="103">
        <v>676064</v>
      </c>
      <c r="G6693" s="103">
        <v>9</v>
      </c>
      <c r="H6693" t="s">
        <v>1078</v>
      </c>
      <c r="I6693" s="103"/>
    </row>
    <row r="6694" spans="1:9" x14ac:dyDescent="0.35">
      <c r="A6694" t="s">
        <v>7177</v>
      </c>
      <c r="B6694" t="s">
        <v>51</v>
      </c>
      <c r="C6694" t="s">
        <v>5072</v>
      </c>
      <c r="D6694" t="s">
        <v>5071</v>
      </c>
      <c r="E6694" s="103">
        <v>0.95384276483271857</v>
      </c>
      <c r="F6694" s="103">
        <v>676064</v>
      </c>
      <c r="G6694" s="103">
        <v>9</v>
      </c>
      <c r="H6694" t="s">
        <v>1078</v>
      </c>
      <c r="I6694" s="103"/>
    </row>
    <row r="6695" spans="1:9" x14ac:dyDescent="0.35">
      <c r="A6695" t="s">
        <v>7178</v>
      </c>
      <c r="B6695" t="s">
        <v>51</v>
      </c>
      <c r="C6695" t="s">
        <v>5072</v>
      </c>
      <c r="D6695" t="s">
        <v>5072</v>
      </c>
      <c r="E6695" s="103">
        <v>1</v>
      </c>
      <c r="F6695" s="103">
        <v>676064</v>
      </c>
      <c r="G6695" s="103">
        <v>9</v>
      </c>
      <c r="H6695" t="s">
        <v>1078</v>
      </c>
      <c r="I6695" s="103"/>
    </row>
    <row r="6696" spans="1:9" x14ac:dyDescent="0.35">
      <c r="A6696" t="s">
        <v>7179</v>
      </c>
      <c r="B6696" t="s">
        <v>51</v>
      </c>
      <c r="C6696" t="s">
        <v>5072</v>
      </c>
      <c r="D6696" t="s">
        <v>42</v>
      </c>
      <c r="E6696" s="103">
        <v>0.99961862451734229</v>
      </c>
      <c r="F6696" s="103">
        <v>676064</v>
      </c>
      <c r="G6696" s="103">
        <v>9</v>
      </c>
      <c r="H6696" t="s">
        <v>1078</v>
      </c>
      <c r="I6696" s="103"/>
    </row>
    <row r="6697" spans="1:9" x14ac:dyDescent="0.35">
      <c r="A6697" t="s">
        <v>7180</v>
      </c>
      <c r="B6697" t="s">
        <v>51</v>
      </c>
      <c r="C6697" t="s">
        <v>5072</v>
      </c>
      <c r="D6697" t="s">
        <v>1767</v>
      </c>
      <c r="E6697" s="103">
        <v>0.99772949116259046</v>
      </c>
      <c r="F6697" s="103">
        <v>676064</v>
      </c>
      <c r="G6697" s="103">
        <v>9</v>
      </c>
      <c r="H6697" t="s">
        <v>1078</v>
      </c>
      <c r="I6697" s="103"/>
    </row>
    <row r="6698" spans="1:9" x14ac:dyDescent="0.35">
      <c r="A6698" t="s">
        <v>7181</v>
      </c>
      <c r="B6698" t="s">
        <v>51</v>
      </c>
      <c r="C6698" t="s">
        <v>5072</v>
      </c>
      <c r="D6698" t="s">
        <v>1768</v>
      </c>
      <c r="E6698" s="103">
        <v>0.78850449700567926</v>
      </c>
      <c r="F6698" s="103">
        <v>676064</v>
      </c>
      <c r="G6698" s="103">
        <v>9</v>
      </c>
      <c r="H6698" t="s">
        <v>1078</v>
      </c>
      <c r="I6698" s="103"/>
    </row>
    <row r="6699" spans="1:9" x14ac:dyDescent="0.35">
      <c r="A6699" t="s">
        <v>7182</v>
      </c>
      <c r="B6699" t="s">
        <v>51</v>
      </c>
      <c r="C6699" t="s">
        <v>5072</v>
      </c>
      <c r="D6699" t="s">
        <v>340</v>
      </c>
      <c r="E6699" s="103">
        <v>0.99040489863645298</v>
      </c>
      <c r="F6699" s="103">
        <v>676064</v>
      </c>
      <c r="G6699" s="103">
        <v>9</v>
      </c>
      <c r="H6699" t="s">
        <v>1078</v>
      </c>
      <c r="I6699" s="103"/>
    </row>
    <row r="6700" spans="1:9" x14ac:dyDescent="0.35">
      <c r="A6700" t="s">
        <v>7183</v>
      </c>
      <c r="B6700" t="s">
        <v>51</v>
      </c>
      <c r="C6700" t="s">
        <v>5072</v>
      </c>
      <c r="D6700" t="s">
        <v>777</v>
      </c>
      <c r="E6700" s="103">
        <v>3.4956336110606561</v>
      </c>
      <c r="F6700" s="103">
        <v>676064</v>
      </c>
      <c r="G6700" s="103">
        <v>9</v>
      </c>
      <c r="H6700" t="s">
        <v>1078</v>
      </c>
      <c r="I6700" s="103"/>
    </row>
    <row r="6701" spans="1:9" x14ac:dyDescent="0.35">
      <c r="A6701" t="s">
        <v>7378</v>
      </c>
      <c r="B6701" t="s">
        <v>44</v>
      </c>
      <c r="C6701" t="s">
        <v>5072</v>
      </c>
      <c r="D6701" t="s">
        <v>777</v>
      </c>
      <c r="E6701" s="103">
        <v>2.632886827282624E-3</v>
      </c>
      <c r="F6701" s="103">
        <v>676064</v>
      </c>
      <c r="G6701" s="103">
        <v>9</v>
      </c>
      <c r="H6701" t="s">
        <v>54</v>
      </c>
      <c r="I6701" s="103"/>
    </row>
    <row r="6702" spans="1:9" x14ac:dyDescent="0.35">
      <c r="A6702" t="s">
        <v>7379</v>
      </c>
      <c r="B6702" t="s">
        <v>45</v>
      </c>
      <c r="C6702" t="s">
        <v>5072</v>
      </c>
      <c r="D6702" t="s">
        <v>777</v>
      </c>
      <c r="E6702" s="103">
        <v>4.6517340987518732E-3</v>
      </c>
      <c r="F6702" s="103">
        <v>676064</v>
      </c>
      <c r="G6702" s="103">
        <v>9</v>
      </c>
      <c r="H6702" t="s">
        <v>54</v>
      </c>
      <c r="I6702" s="103"/>
    </row>
    <row r="6703" spans="1:9" x14ac:dyDescent="0.35">
      <c r="A6703" t="s">
        <v>7380</v>
      </c>
      <c r="B6703" t="s">
        <v>46</v>
      </c>
      <c r="C6703" t="s">
        <v>5072</v>
      </c>
      <c r="D6703" t="s">
        <v>777</v>
      </c>
      <c r="E6703" s="103">
        <v>8.2346258200354152E-3</v>
      </c>
      <c r="F6703" s="103">
        <v>676064</v>
      </c>
      <c r="G6703" s="103">
        <v>9</v>
      </c>
      <c r="H6703" t="s">
        <v>54</v>
      </c>
      <c r="I6703" s="103"/>
    </row>
    <row r="6704" spans="1:9" x14ac:dyDescent="0.35">
      <c r="A6704" t="s">
        <v>7184</v>
      </c>
      <c r="B6704" t="s">
        <v>51</v>
      </c>
      <c r="C6704" t="s">
        <v>5072</v>
      </c>
      <c r="D6704" t="s">
        <v>776</v>
      </c>
      <c r="E6704" s="103">
        <v>8.9601481941671715</v>
      </c>
      <c r="F6704" s="103">
        <v>676064</v>
      </c>
      <c r="G6704" s="103">
        <v>9</v>
      </c>
      <c r="H6704" t="s">
        <v>1078</v>
      </c>
      <c r="I6704" s="103"/>
    </row>
    <row r="6705" spans="1:9" x14ac:dyDescent="0.35">
      <c r="A6705" t="s">
        <v>7381</v>
      </c>
      <c r="B6705" t="s">
        <v>44</v>
      </c>
      <c r="C6705" t="s">
        <v>5072</v>
      </c>
      <c r="D6705" t="s">
        <v>776</v>
      </c>
      <c r="E6705" s="103">
        <v>2.632886827282624E-3</v>
      </c>
      <c r="F6705" s="103">
        <v>676064</v>
      </c>
      <c r="G6705" s="103">
        <v>9</v>
      </c>
      <c r="H6705" t="s">
        <v>54</v>
      </c>
      <c r="I6705" s="103"/>
    </row>
    <row r="6706" spans="1:9" x14ac:dyDescent="0.35">
      <c r="A6706" t="s">
        <v>7382</v>
      </c>
      <c r="B6706" t="s">
        <v>45</v>
      </c>
      <c r="C6706" t="s">
        <v>5072</v>
      </c>
      <c r="D6706" t="s">
        <v>776</v>
      </c>
      <c r="E6706" s="103">
        <v>8.047598610685153E-3</v>
      </c>
      <c r="F6706" s="103">
        <v>676064</v>
      </c>
      <c r="G6706" s="103">
        <v>9</v>
      </c>
      <c r="H6706" t="s">
        <v>54</v>
      </c>
      <c r="I6706" s="103"/>
    </row>
    <row r="6707" spans="1:9" x14ac:dyDescent="0.35">
      <c r="A6707" t="s">
        <v>7383</v>
      </c>
      <c r="B6707" t="s">
        <v>46</v>
      </c>
      <c r="C6707" t="s">
        <v>5072</v>
      </c>
      <c r="D6707" t="s">
        <v>776</v>
      </c>
      <c r="E6707" s="103">
        <v>2.4713358476439906E-2</v>
      </c>
      <c r="F6707" s="103">
        <v>676064</v>
      </c>
      <c r="G6707" s="103">
        <v>9</v>
      </c>
      <c r="H6707" t="s">
        <v>54</v>
      </c>
      <c r="I6707" s="103"/>
    </row>
    <row r="6708" spans="1:9" x14ac:dyDescent="0.35">
      <c r="A6708" t="s">
        <v>288</v>
      </c>
      <c r="B6708" t="s">
        <v>49</v>
      </c>
      <c r="C6708" t="s">
        <v>42</v>
      </c>
      <c r="D6708" t="s">
        <v>54</v>
      </c>
      <c r="E6708" s="103">
        <v>0.99841730960382447</v>
      </c>
      <c r="F6708" s="103">
        <v>676064</v>
      </c>
      <c r="G6708" s="103">
        <v>9</v>
      </c>
      <c r="H6708" t="s">
        <v>54</v>
      </c>
      <c r="I6708" s="103"/>
    </row>
    <row r="6709" spans="1:9" x14ac:dyDescent="0.35">
      <c r="A6709" t="s">
        <v>289</v>
      </c>
      <c r="B6709" t="s">
        <v>50</v>
      </c>
      <c r="C6709" t="s">
        <v>42</v>
      </c>
      <c r="D6709" t="s">
        <v>54</v>
      </c>
      <c r="E6709" s="103">
        <v>2073776.3140692983</v>
      </c>
      <c r="F6709" s="103">
        <v>676064</v>
      </c>
      <c r="G6709" s="103">
        <v>9</v>
      </c>
      <c r="H6709" t="s">
        <v>54</v>
      </c>
      <c r="I6709" s="103"/>
    </row>
    <row r="6710" spans="1:9" x14ac:dyDescent="0.35">
      <c r="A6710" t="s">
        <v>1536</v>
      </c>
      <c r="B6710" t="s">
        <v>51</v>
      </c>
      <c r="C6710" t="s">
        <v>42</v>
      </c>
      <c r="D6710" t="s">
        <v>40</v>
      </c>
      <c r="E6710" s="103">
        <v>0.9539692641084343</v>
      </c>
      <c r="F6710" s="103">
        <v>676064</v>
      </c>
      <c r="G6710" s="103">
        <v>9</v>
      </c>
      <c r="H6710" t="s">
        <v>1078</v>
      </c>
      <c r="I6710" s="103"/>
    </row>
    <row r="6711" spans="1:9" x14ac:dyDescent="0.35">
      <c r="A6711" t="s">
        <v>7185</v>
      </c>
      <c r="B6711" t="s">
        <v>51</v>
      </c>
      <c r="C6711" t="s">
        <v>42</v>
      </c>
      <c r="D6711" t="s">
        <v>5070</v>
      </c>
      <c r="E6711" s="103">
        <v>1.0017556581754996</v>
      </c>
      <c r="F6711" s="103">
        <v>676064</v>
      </c>
      <c r="G6711" s="103">
        <v>9</v>
      </c>
      <c r="H6711" t="s">
        <v>1078</v>
      </c>
      <c r="I6711" s="103"/>
    </row>
    <row r="6712" spans="1:9" x14ac:dyDescent="0.35">
      <c r="A6712" t="s">
        <v>7186</v>
      </c>
      <c r="B6712" t="s">
        <v>51</v>
      </c>
      <c r="C6712" t="s">
        <v>42</v>
      </c>
      <c r="D6712" t="s">
        <v>5071</v>
      </c>
      <c r="E6712" s="103">
        <v>0.94924289462312683</v>
      </c>
      <c r="F6712" s="103">
        <v>676064</v>
      </c>
      <c r="G6712" s="103">
        <v>9</v>
      </c>
      <c r="H6712" t="s">
        <v>1078</v>
      </c>
      <c r="I6712" s="103"/>
    </row>
    <row r="6713" spans="1:9" x14ac:dyDescent="0.35">
      <c r="A6713" t="s">
        <v>7187</v>
      </c>
      <c r="B6713" t="s">
        <v>51</v>
      </c>
      <c r="C6713" t="s">
        <v>42</v>
      </c>
      <c r="D6713" t="s">
        <v>5072</v>
      </c>
      <c r="E6713" s="103">
        <v>0.995776954469897</v>
      </c>
      <c r="F6713" s="103">
        <v>676064</v>
      </c>
      <c r="G6713" s="103">
        <v>9</v>
      </c>
      <c r="H6713" t="s">
        <v>1078</v>
      </c>
      <c r="I6713" s="103"/>
    </row>
    <row r="6714" spans="1:9" x14ac:dyDescent="0.35">
      <c r="A6714" t="s">
        <v>1537</v>
      </c>
      <c r="B6714" t="s">
        <v>51</v>
      </c>
      <c r="C6714" t="s">
        <v>42</v>
      </c>
      <c r="D6714" t="s">
        <v>42</v>
      </c>
      <c r="E6714" s="103">
        <v>1</v>
      </c>
      <c r="F6714" s="103">
        <v>676064</v>
      </c>
      <c r="G6714" s="103">
        <v>9</v>
      </c>
      <c r="H6714" t="s">
        <v>1078</v>
      </c>
      <c r="I6714" s="103"/>
    </row>
    <row r="6715" spans="1:9" x14ac:dyDescent="0.35">
      <c r="A6715" t="s">
        <v>2493</v>
      </c>
      <c r="B6715" t="s">
        <v>51</v>
      </c>
      <c r="C6715" t="s">
        <v>42</v>
      </c>
      <c r="D6715" t="s">
        <v>1767</v>
      </c>
      <c r="E6715" s="103">
        <v>0.99810412847843222</v>
      </c>
      <c r="F6715" s="103">
        <v>676064</v>
      </c>
      <c r="G6715" s="103">
        <v>9</v>
      </c>
      <c r="H6715" t="s">
        <v>1078</v>
      </c>
      <c r="I6715" s="103"/>
    </row>
    <row r="6716" spans="1:9" x14ac:dyDescent="0.35">
      <c r="A6716" t="s">
        <v>2494</v>
      </c>
      <c r="B6716" t="s">
        <v>51</v>
      </c>
      <c r="C6716" t="s">
        <v>42</v>
      </c>
      <c r="D6716" t="s">
        <v>1768</v>
      </c>
      <c r="E6716" s="103">
        <v>0.78848432173290672</v>
      </c>
      <c r="F6716" s="103">
        <v>676064</v>
      </c>
      <c r="G6716" s="103">
        <v>9</v>
      </c>
      <c r="H6716" t="s">
        <v>1078</v>
      </c>
      <c r="I6716" s="103"/>
    </row>
    <row r="6717" spans="1:9" x14ac:dyDescent="0.35">
      <c r="A6717" t="s">
        <v>1538</v>
      </c>
      <c r="B6717" t="s">
        <v>51</v>
      </c>
      <c r="C6717" t="s">
        <v>42</v>
      </c>
      <c r="D6717" t="s">
        <v>340</v>
      </c>
      <c r="E6717" s="103">
        <v>0.99009516140446063</v>
      </c>
      <c r="F6717" s="103">
        <v>676064</v>
      </c>
      <c r="G6717" s="103">
        <v>9</v>
      </c>
      <c r="H6717" t="s">
        <v>1078</v>
      </c>
      <c r="I6717" s="103"/>
    </row>
    <row r="6718" spans="1:9" x14ac:dyDescent="0.35">
      <c r="A6718" t="s">
        <v>1539</v>
      </c>
      <c r="B6718" t="s">
        <v>51</v>
      </c>
      <c r="C6718" t="s">
        <v>42</v>
      </c>
      <c r="D6718" t="s">
        <v>777</v>
      </c>
      <c r="E6718" s="103">
        <v>3.4963188799772582</v>
      </c>
      <c r="F6718" s="103">
        <v>676064</v>
      </c>
      <c r="G6718" s="103">
        <v>9</v>
      </c>
      <c r="H6718" t="s">
        <v>1078</v>
      </c>
      <c r="I6718" s="103"/>
    </row>
    <row r="6719" spans="1:9" x14ac:dyDescent="0.35">
      <c r="A6719" t="s">
        <v>707</v>
      </c>
      <c r="B6719" t="s">
        <v>44</v>
      </c>
      <c r="C6719" t="s">
        <v>42</v>
      </c>
      <c r="D6719" t="s">
        <v>777</v>
      </c>
      <c r="E6719" s="103">
        <v>1.58269039617551E-3</v>
      </c>
      <c r="F6719" s="103">
        <v>676064</v>
      </c>
      <c r="G6719" s="103">
        <v>9</v>
      </c>
      <c r="H6719" t="s">
        <v>54</v>
      </c>
      <c r="I6719" s="103"/>
    </row>
    <row r="6720" spans="1:9" x14ac:dyDescent="0.35">
      <c r="A6720" t="s">
        <v>708</v>
      </c>
      <c r="B6720" t="s">
        <v>45</v>
      </c>
      <c r="C6720" t="s">
        <v>42</v>
      </c>
      <c r="D6720" t="s">
        <v>777</v>
      </c>
      <c r="E6720" s="103">
        <v>2.6956658013196385E-3</v>
      </c>
      <c r="F6720" s="103">
        <v>676064</v>
      </c>
      <c r="G6720" s="103">
        <v>9</v>
      </c>
      <c r="H6720" t="s">
        <v>54</v>
      </c>
      <c r="I6720" s="103"/>
    </row>
    <row r="6721" spans="1:9" x14ac:dyDescent="0.35">
      <c r="A6721" t="s">
        <v>709</v>
      </c>
      <c r="B6721" t="s">
        <v>46</v>
      </c>
      <c r="C6721" t="s">
        <v>42</v>
      </c>
      <c r="D6721" t="s">
        <v>777</v>
      </c>
      <c r="E6721" s="103">
        <v>4.5913045015146398E-3</v>
      </c>
      <c r="F6721" s="103">
        <v>676064</v>
      </c>
      <c r="G6721" s="103">
        <v>9</v>
      </c>
      <c r="H6721" t="s">
        <v>54</v>
      </c>
      <c r="I6721" s="103"/>
    </row>
    <row r="6722" spans="1:9" x14ac:dyDescent="0.35">
      <c r="A6722" t="s">
        <v>1540</v>
      </c>
      <c r="B6722" t="s">
        <v>51</v>
      </c>
      <c r="C6722" t="s">
        <v>42</v>
      </c>
      <c r="D6722" t="s">
        <v>776</v>
      </c>
      <c r="E6722" s="103">
        <v>8.9628312983516665</v>
      </c>
      <c r="F6722" s="103">
        <v>676064</v>
      </c>
      <c r="G6722" s="103">
        <v>9</v>
      </c>
      <c r="H6722" t="s">
        <v>1078</v>
      </c>
      <c r="I6722" s="103"/>
    </row>
    <row r="6723" spans="1:9" x14ac:dyDescent="0.35">
      <c r="A6723" t="s">
        <v>711</v>
      </c>
      <c r="B6723" t="s">
        <v>44</v>
      </c>
      <c r="C6723" t="s">
        <v>42</v>
      </c>
      <c r="D6723" t="s">
        <v>776</v>
      </c>
      <c r="E6723" s="103">
        <v>1.58269039617551E-3</v>
      </c>
      <c r="F6723" s="103">
        <v>676064</v>
      </c>
      <c r="G6723" s="103">
        <v>9</v>
      </c>
      <c r="H6723" t="s">
        <v>54</v>
      </c>
      <c r="I6723" s="103"/>
    </row>
    <row r="6724" spans="1:9" x14ac:dyDescent="0.35">
      <c r="A6724" t="s">
        <v>712</v>
      </c>
      <c r="B6724" t="s">
        <v>45</v>
      </c>
      <c r="C6724" t="s">
        <v>42</v>
      </c>
      <c r="D6724" t="s">
        <v>776</v>
      </c>
      <c r="E6724" s="103">
        <v>4.5677805743057449E-3</v>
      </c>
      <c r="F6724" s="103">
        <v>676064</v>
      </c>
      <c r="G6724" s="103">
        <v>9</v>
      </c>
      <c r="H6724" t="s">
        <v>54</v>
      </c>
      <c r="I6724" s="103"/>
    </row>
    <row r="6725" spans="1:9" x14ac:dyDescent="0.35">
      <c r="A6725" t="s">
        <v>713</v>
      </c>
      <c r="B6725" t="s">
        <v>46</v>
      </c>
      <c r="C6725" t="s">
        <v>42</v>
      </c>
      <c r="D6725" t="s">
        <v>776</v>
      </c>
      <c r="E6725" s="103">
        <v>1.3183006384552481E-2</v>
      </c>
      <c r="F6725" s="103">
        <v>676064</v>
      </c>
      <c r="G6725" s="103">
        <v>9</v>
      </c>
      <c r="H6725" t="s">
        <v>54</v>
      </c>
      <c r="I6725" s="103"/>
    </row>
    <row r="6726" spans="1:9" x14ac:dyDescent="0.35">
      <c r="A6726" t="s">
        <v>2495</v>
      </c>
      <c r="B6726" t="s">
        <v>49</v>
      </c>
      <c r="C6726" t="s">
        <v>1767</v>
      </c>
      <c r="D6726" t="s">
        <v>54</v>
      </c>
      <c r="E6726" s="103">
        <v>0.99841730960382447</v>
      </c>
      <c r="F6726" s="103">
        <v>676064</v>
      </c>
      <c r="G6726" s="103">
        <v>9</v>
      </c>
      <c r="H6726" t="s">
        <v>54</v>
      </c>
      <c r="I6726" s="103"/>
    </row>
    <row r="6727" spans="1:9" x14ac:dyDescent="0.35">
      <c r="A6727" t="s">
        <v>2496</v>
      </c>
      <c r="B6727" t="s">
        <v>50</v>
      </c>
      <c r="C6727" t="s">
        <v>1767</v>
      </c>
      <c r="D6727" t="s">
        <v>54</v>
      </c>
      <c r="E6727" s="103">
        <v>2077577.3839230335</v>
      </c>
      <c r="F6727" s="103">
        <v>676064</v>
      </c>
      <c r="G6727" s="103">
        <v>9</v>
      </c>
      <c r="H6727" t="s">
        <v>54</v>
      </c>
      <c r="I6727" s="103"/>
    </row>
    <row r="6728" spans="1:9" x14ac:dyDescent="0.35">
      <c r="A6728" t="s">
        <v>2497</v>
      </c>
      <c r="B6728" t="s">
        <v>51</v>
      </c>
      <c r="C6728" t="s">
        <v>1767</v>
      </c>
      <c r="D6728" t="s">
        <v>40</v>
      </c>
      <c r="E6728" s="103">
        <v>0.95576372554948608</v>
      </c>
      <c r="F6728" s="103">
        <v>676064</v>
      </c>
      <c r="G6728" s="103">
        <v>9</v>
      </c>
      <c r="H6728" t="s">
        <v>1078</v>
      </c>
      <c r="I6728" s="103"/>
    </row>
    <row r="6729" spans="1:9" x14ac:dyDescent="0.35">
      <c r="A6729" t="s">
        <v>7188</v>
      </c>
      <c r="B6729" t="s">
        <v>51</v>
      </c>
      <c r="C6729" t="s">
        <v>1767</v>
      </c>
      <c r="D6729" t="s">
        <v>5070</v>
      </c>
      <c r="E6729" s="103">
        <v>1.0036664308302508</v>
      </c>
      <c r="F6729" s="103">
        <v>676064</v>
      </c>
      <c r="G6729" s="103">
        <v>9</v>
      </c>
      <c r="H6729" t="s">
        <v>1078</v>
      </c>
      <c r="I6729" s="103"/>
    </row>
    <row r="6730" spans="1:9" x14ac:dyDescent="0.35">
      <c r="A6730" t="s">
        <v>7189</v>
      </c>
      <c r="B6730" t="s">
        <v>51</v>
      </c>
      <c r="C6730" t="s">
        <v>1767</v>
      </c>
      <c r="D6730" t="s">
        <v>5071</v>
      </c>
      <c r="E6730" s="103">
        <v>0.95101330614230428</v>
      </c>
      <c r="F6730" s="103">
        <v>676064</v>
      </c>
      <c r="G6730" s="103">
        <v>9</v>
      </c>
      <c r="H6730" t="s">
        <v>1078</v>
      </c>
      <c r="I6730" s="103"/>
    </row>
    <row r="6731" spans="1:9" x14ac:dyDescent="0.35">
      <c r="A6731" t="s">
        <v>7190</v>
      </c>
      <c r="B6731" t="s">
        <v>51</v>
      </c>
      <c r="C6731" t="s">
        <v>1767</v>
      </c>
      <c r="D6731" t="s">
        <v>5072</v>
      </c>
      <c r="E6731" s="103">
        <v>0.997663042854537</v>
      </c>
      <c r="F6731" s="103">
        <v>676064</v>
      </c>
      <c r="G6731" s="103">
        <v>9</v>
      </c>
      <c r="H6731" t="s">
        <v>1078</v>
      </c>
      <c r="I6731" s="103"/>
    </row>
    <row r="6732" spans="1:9" x14ac:dyDescent="0.35">
      <c r="A6732" t="s">
        <v>2498</v>
      </c>
      <c r="B6732" t="s">
        <v>51</v>
      </c>
      <c r="C6732" t="s">
        <v>1767</v>
      </c>
      <c r="D6732" t="s">
        <v>42</v>
      </c>
      <c r="E6732" s="103">
        <v>1.0019060366062755</v>
      </c>
      <c r="F6732" s="103">
        <v>676064</v>
      </c>
      <c r="G6732" s="103">
        <v>9</v>
      </c>
      <c r="H6732" t="s">
        <v>1078</v>
      </c>
      <c r="I6732" s="103"/>
    </row>
    <row r="6733" spans="1:9" x14ac:dyDescent="0.35">
      <c r="A6733" t="s">
        <v>2499</v>
      </c>
      <c r="B6733" t="s">
        <v>51</v>
      </c>
      <c r="C6733" t="s">
        <v>1767</v>
      </c>
      <c r="D6733" t="s">
        <v>1767</v>
      </c>
      <c r="E6733" s="103">
        <v>1</v>
      </c>
      <c r="F6733" s="103">
        <v>676064</v>
      </c>
      <c r="G6733" s="103">
        <v>9</v>
      </c>
      <c r="H6733" t="s">
        <v>1078</v>
      </c>
      <c r="I6733" s="103"/>
    </row>
    <row r="6734" spans="1:9" x14ac:dyDescent="0.35">
      <c r="A6734" t="s">
        <v>2500</v>
      </c>
      <c r="B6734" t="s">
        <v>51</v>
      </c>
      <c r="C6734" t="s">
        <v>1767</v>
      </c>
      <c r="D6734" t="s">
        <v>1768</v>
      </c>
      <c r="E6734" s="103">
        <v>0.78984491448115568</v>
      </c>
      <c r="F6734" s="103">
        <v>676064</v>
      </c>
      <c r="G6734" s="103">
        <v>9</v>
      </c>
      <c r="H6734" t="s">
        <v>1078</v>
      </c>
      <c r="I6734" s="103"/>
    </row>
    <row r="6735" spans="1:9" x14ac:dyDescent="0.35">
      <c r="A6735" t="s">
        <v>2501</v>
      </c>
      <c r="B6735" t="s">
        <v>51</v>
      </c>
      <c r="C6735" t="s">
        <v>1767</v>
      </c>
      <c r="D6735" t="s">
        <v>340</v>
      </c>
      <c r="E6735" s="103">
        <v>0.99199587306668813</v>
      </c>
      <c r="F6735" s="103">
        <v>676064</v>
      </c>
      <c r="G6735" s="103">
        <v>9</v>
      </c>
      <c r="H6735" t="s">
        <v>1078</v>
      </c>
      <c r="I6735" s="103"/>
    </row>
    <row r="6736" spans="1:9" x14ac:dyDescent="0.35">
      <c r="A6736" t="s">
        <v>2502</v>
      </c>
      <c r="B6736" t="s">
        <v>51</v>
      </c>
      <c r="C6736" t="s">
        <v>1767</v>
      </c>
      <c r="D6736" t="s">
        <v>777</v>
      </c>
      <c r="E6736" s="103">
        <v>3.502394496985604</v>
      </c>
      <c r="F6736" s="103">
        <v>676064</v>
      </c>
      <c r="G6736" s="103">
        <v>9</v>
      </c>
      <c r="H6736" t="s">
        <v>1078</v>
      </c>
      <c r="I6736" s="103"/>
    </row>
    <row r="6737" spans="1:9" x14ac:dyDescent="0.35">
      <c r="A6737" t="s">
        <v>2503</v>
      </c>
      <c r="B6737" t="s">
        <v>44</v>
      </c>
      <c r="C6737" t="s">
        <v>1767</v>
      </c>
      <c r="D6737" t="s">
        <v>777</v>
      </c>
      <c r="E6737" s="103">
        <v>1.58269039617551E-3</v>
      </c>
      <c r="F6737" s="103">
        <v>676064</v>
      </c>
      <c r="G6737" s="103">
        <v>9</v>
      </c>
      <c r="H6737" t="s">
        <v>54</v>
      </c>
      <c r="I6737" s="103"/>
    </row>
    <row r="6738" spans="1:9" x14ac:dyDescent="0.35">
      <c r="A6738" t="s">
        <v>2504</v>
      </c>
      <c r="B6738" t="s">
        <v>45</v>
      </c>
      <c r="C6738" t="s">
        <v>1767</v>
      </c>
      <c r="D6738" t="s">
        <v>777</v>
      </c>
      <c r="E6738" s="103">
        <v>2.6868301310936254E-3</v>
      </c>
      <c r="F6738" s="103">
        <v>676064</v>
      </c>
      <c r="G6738" s="103">
        <v>9</v>
      </c>
      <c r="H6738" t="s">
        <v>54</v>
      </c>
      <c r="I6738" s="103"/>
    </row>
    <row r="6739" spans="1:9" x14ac:dyDescent="0.35">
      <c r="A6739" t="s">
        <v>2505</v>
      </c>
      <c r="B6739" t="s">
        <v>46</v>
      </c>
      <c r="C6739" t="s">
        <v>1767</v>
      </c>
      <c r="D6739" t="s">
        <v>777</v>
      </c>
      <c r="E6739" s="103">
        <v>4.5612559400302439E-3</v>
      </c>
      <c r="F6739" s="103">
        <v>676064</v>
      </c>
      <c r="G6739" s="103">
        <v>9</v>
      </c>
      <c r="H6739" t="s">
        <v>54</v>
      </c>
      <c r="I6739" s="103"/>
    </row>
    <row r="6740" spans="1:9" x14ac:dyDescent="0.35">
      <c r="A6740" t="s">
        <v>2506</v>
      </c>
      <c r="B6740" t="s">
        <v>51</v>
      </c>
      <c r="C6740" t="s">
        <v>1767</v>
      </c>
      <c r="D6740" t="s">
        <v>776</v>
      </c>
      <c r="E6740" s="103">
        <v>8.9790307262923932</v>
      </c>
      <c r="F6740" s="103">
        <v>676064</v>
      </c>
      <c r="G6740" s="103">
        <v>9</v>
      </c>
      <c r="H6740" t="s">
        <v>1078</v>
      </c>
      <c r="I6740" s="103"/>
    </row>
    <row r="6741" spans="1:9" x14ac:dyDescent="0.35">
      <c r="A6741" t="s">
        <v>2507</v>
      </c>
      <c r="B6741" t="s">
        <v>44</v>
      </c>
      <c r="C6741" t="s">
        <v>1767</v>
      </c>
      <c r="D6741" t="s">
        <v>776</v>
      </c>
      <c r="E6741" s="103">
        <v>1.58269039617551E-3</v>
      </c>
      <c r="F6741" s="103">
        <v>676064</v>
      </c>
      <c r="G6741" s="103">
        <v>9</v>
      </c>
      <c r="H6741" t="s">
        <v>54</v>
      </c>
      <c r="I6741" s="103"/>
    </row>
    <row r="6742" spans="1:9" x14ac:dyDescent="0.35">
      <c r="A6742" t="s">
        <v>2508</v>
      </c>
      <c r="B6742" t="s">
        <v>45</v>
      </c>
      <c r="C6742" t="s">
        <v>1767</v>
      </c>
      <c r="D6742" t="s">
        <v>776</v>
      </c>
      <c r="E6742" s="103">
        <v>4.5440826920681637E-3</v>
      </c>
      <c r="F6742" s="103">
        <v>676064</v>
      </c>
      <c r="G6742" s="103">
        <v>9</v>
      </c>
      <c r="H6742" t="s">
        <v>54</v>
      </c>
      <c r="I6742" s="103"/>
    </row>
    <row r="6743" spans="1:9" x14ac:dyDescent="0.35">
      <c r="A6743" t="s">
        <v>2509</v>
      </c>
      <c r="B6743" t="s">
        <v>46</v>
      </c>
      <c r="C6743" t="s">
        <v>1767</v>
      </c>
      <c r="D6743" t="s">
        <v>776</v>
      </c>
      <c r="E6743" s="103">
        <v>1.3046574323442648E-2</v>
      </c>
      <c r="F6743" s="103">
        <v>676064</v>
      </c>
      <c r="G6743" s="103">
        <v>9</v>
      </c>
      <c r="H6743" t="s">
        <v>54</v>
      </c>
      <c r="I6743" s="103"/>
    </row>
    <row r="6744" spans="1:9" x14ac:dyDescent="0.35">
      <c r="A6744" t="s">
        <v>2510</v>
      </c>
      <c r="B6744" t="s">
        <v>49</v>
      </c>
      <c r="C6744" t="s">
        <v>1768</v>
      </c>
      <c r="D6744" t="s">
        <v>54</v>
      </c>
      <c r="E6744" s="103">
        <v>0.99841730960382447</v>
      </c>
      <c r="F6744" s="103">
        <v>676064</v>
      </c>
      <c r="G6744" s="103">
        <v>9</v>
      </c>
      <c r="H6744" t="s">
        <v>54</v>
      </c>
      <c r="I6744" s="103"/>
    </row>
    <row r="6745" spans="1:9" x14ac:dyDescent="0.35">
      <c r="A6745" t="s">
        <v>2511</v>
      </c>
      <c r="B6745" t="s">
        <v>50</v>
      </c>
      <c r="C6745" t="s">
        <v>1768</v>
      </c>
      <c r="D6745" t="s">
        <v>54</v>
      </c>
      <c r="E6745" s="103">
        <v>2727641.6079841256</v>
      </c>
      <c r="F6745" s="103">
        <v>676064</v>
      </c>
      <c r="G6745" s="103">
        <v>9</v>
      </c>
      <c r="H6745" t="s">
        <v>54</v>
      </c>
      <c r="I6745" s="103"/>
    </row>
    <row r="6746" spans="1:9" x14ac:dyDescent="0.35">
      <c r="A6746" t="s">
        <v>2512</v>
      </c>
      <c r="B6746" t="s">
        <v>51</v>
      </c>
      <c r="C6746" t="s">
        <v>1768</v>
      </c>
      <c r="D6746" t="s">
        <v>40</v>
      </c>
      <c r="E6746" s="103">
        <v>1.2604500667942193</v>
      </c>
      <c r="F6746" s="103">
        <v>676064</v>
      </c>
      <c r="G6746" s="103">
        <v>9</v>
      </c>
      <c r="H6746" t="s">
        <v>1078</v>
      </c>
      <c r="I6746" s="103"/>
    </row>
    <row r="6747" spans="1:9" x14ac:dyDescent="0.35">
      <c r="A6747" t="s">
        <v>7191</v>
      </c>
      <c r="B6747" t="s">
        <v>51</v>
      </c>
      <c r="C6747" t="s">
        <v>1768</v>
      </c>
      <c r="D6747" t="s">
        <v>5070</v>
      </c>
      <c r="E6747" s="103">
        <v>1.3279491716880691</v>
      </c>
      <c r="F6747" s="103">
        <v>676064</v>
      </c>
      <c r="G6747" s="103">
        <v>9</v>
      </c>
      <c r="H6747" t="s">
        <v>1078</v>
      </c>
      <c r="I6747" s="103"/>
    </row>
    <row r="6748" spans="1:9" x14ac:dyDescent="0.35">
      <c r="A6748" t="s">
        <v>7192</v>
      </c>
      <c r="B6748" t="s">
        <v>51</v>
      </c>
      <c r="C6748" t="s">
        <v>1768</v>
      </c>
      <c r="D6748" t="s">
        <v>5071</v>
      </c>
      <c r="E6748" s="103">
        <v>1.2535981263836231</v>
      </c>
      <c r="F6748" s="103">
        <v>676064</v>
      </c>
      <c r="G6748" s="103">
        <v>9</v>
      </c>
      <c r="H6748" t="s">
        <v>1078</v>
      </c>
      <c r="I6748" s="103"/>
    </row>
    <row r="6749" spans="1:9" x14ac:dyDescent="0.35">
      <c r="A6749" t="s">
        <v>7193</v>
      </c>
      <c r="B6749" t="s">
        <v>51</v>
      </c>
      <c r="C6749" t="s">
        <v>1768</v>
      </c>
      <c r="D6749" t="s">
        <v>5072</v>
      </c>
      <c r="E6749" s="103">
        <v>1.319566160854851</v>
      </c>
      <c r="F6749" s="103">
        <v>676064</v>
      </c>
      <c r="G6749" s="103">
        <v>9</v>
      </c>
      <c r="H6749" t="s">
        <v>1078</v>
      </c>
      <c r="I6749" s="103"/>
    </row>
    <row r="6750" spans="1:9" x14ac:dyDescent="0.35">
      <c r="A6750" t="s">
        <v>2513</v>
      </c>
      <c r="B6750" t="s">
        <v>51</v>
      </c>
      <c r="C6750" t="s">
        <v>1768</v>
      </c>
      <c r="D6750" t="s">
        <v>42</v>
      </c>
      <c r="E6750" s="103">
        <v>1.3252966910215009</v>
      </c>
      <c r="F6750" s="103">
        <v>676064</v>
      </c>
      <c r="G6750" s="103">
        <v>9</v>
      </c>
      <c r="H6750" t="s">
        <v>1078</v>
      </c>
      <c r="I6750" s="103"/>
    </row>
    <row r="6751" spans="1:9" x14ac:dyDescent="0.35">
      <c r="A6751" t="s">
        <v>2514</v>
      </c>
      <c r="B6751" t="s">
        <v>51</v>
      </c>
      <c r="C6751" t="s">
        <v>1768</v>
      </c>
      <c r="D6751" t="s">
        <v>1767</v>
      </c>
      <c r="E6751" s="103">
        <v>1.3224970199586059</v>
      </c>
      <c r="F6751" s="103">
        <v>676064</v>
      </c>
      <c r="G6751" s="103">
        <v>9</v>
      </c>
      <c r="H6751" t="s">
        <v>1078</v>
      </c>
      <c r="I6751" s="103"/>
    </row>
    <row r="6752" spans="1:9" x14ac:dyDescent="0.35">
      <c r="A6752" t="s">
        <v>2515</v>
      </c>
      <c r="B6752" t="s">
        <v>51</v>
      </c>
      <c r="C6752" t="s">
        <v>1768</v>
      </c>
      <c r="D6752" t="s">
        <v>1768</v>
      </c>
      <c r="E6752" s="103">
        <v>1</v>
      </c>
      <c r="F6752" s="103">
        <v>676064</v>
      </c>
      <c r="G6752" s="103">
        <v>9</v>
      </c>
      <c r="H6752" t="s">
        <v>1078</v>
      </c>
      <c r="I6752" s="103"/>
    </row>
    <row r="6753" spans="1:9" x14ac:dyDescent="0.35">
      <c r="A6753" t="s">
        <v>2516</v>
      </c>
      <c r="B6753" t="s">
        <v>51</v>
      </c>
      <c r="C6753" t="s">
        <v>1768</v>
      </c>
      <c r="D6753" t="s">
        <v>340</v>
      </c>
      <c r="E6753" s="103">
        <v>1.3132657841720341</v>
      </c>
      <c r="F6753" s="103">
        <v>676064</v>
      </c>
      <c r="G6753" s="103">
        <v>9</v>
      </c>
      <c r="H6753" t="s">
        <v>1078</v>
      </c>
      <c r="I6753" s="103"/>
    </row>
    <row r="6754" spans="1:9" x14ac:dyDescent="0.35">
      <c r="A6754" t="s">
        <v>2517</v>
      </c>
      <c r="B6754" t="s">
        <v>51</v>
      </c>
      <c r="C6754" t="s">
        <v>1768</v>
      </c>
      <c r="D6754" t="s">
        <v>777</v>
      </c>
      <c r="E6754" s="103">
        <v>4.5840789199658492</v>
      </c>
      <c r="F6754" s="103">
        <v>676064</v>
      </c>
      <c r="G6754" s="103">
        <v>9</v>
      </c>
      <c r="H6754" t="s">
        <v>1078</v>
      </c>
      <c r="I6754" s="103"/>
    </row>
    <row r="6755" spans="1:9" x14ac:dyDescent="0.35">
      <c r="A6755" t="s">
        <v>2518</v>
      </c>
      <c r="B6755" t="s">
        <v>44</v>
      </c>
      <c r="C6755" t="s">
        <v>1768</v>
      </c>
      <c r="D6755" t="s">
        <v>777</v>
      </c>
      <c r="E6755" s="103">
        <v>1.58269039617551E-3</v>
      </c>
      <c r="F6755" s="103">
        <v>676064</v>
      </c>
      <c r="G6755" s="103">
        <v>9</v>
      </c>
      <c r="H6755" t="s">
        <v>54</v>
      </c>
      <c r="I6755" s="103"/>
    </row>
    <row r="6756" spans="1:9" x14ac:dyDescent="0.35">
      <c r="A6756" t="s">
        <v>2519</v>
      </c>
      <c r="B6756" t="s">
        <v>45</v>
      </c>
      <c r="C6756" t="s">
        <v>1768</v>
      </c>
      <c r="D6756" t="s">
        <v>777</v>
      </c>
      <c r="E6756" s="103">
        <v>1.8765034583681671E-3</v>
      </c>
      <c r="F6756" s="103">
        <v>676064</v>
      </c>
      <c r="G6756" s="103">
        <v>9</v>
      </c>
      <c r="H6756" t="s">
        <v>54</v>
      </c>
      <c r="I6756" s="103"/>
    </row>
    <row r="6757" spans="1:9" x14ac:dyDescent="0.35">
      <c r="A6757" t="s">
        <v>2520</v>
      </c>
      <c r="B6757" t="s">
        <v>46</v>
      </c>
      <c r="C6757" t="s">
        <v>1768</v>
      </c>
      <c r="D6757" t="s">
        <v>777</v>
      </c>
      <c r="E6757" s="103">
        <v>2.2248604782809083E-3</v>
      </c>
      <c r="F6757" s="103">
        <v>676064</v>
      </c>
      <c r="G6757" s="103">
        <v>9</v>
      </c>
      <c r="H6757" t="s">
        <v>54</v>
      </c>
      <c r="I6757" s="103"/>
    </row>
    <row r="6758" spans="1:9" x14ac:dyDescent="0.35">
      <c r="A6758" t="s">
        <v>2521</v>
      </c>
      <c r="B6758" t="s">
        <v>51</v>
      </c>
      <c r="C6758" t="s">
        <v>1768</v>
      </c>
      <c r="D6758" t="s">
        <v>776</v>
      </c>
      <c r="E6758" s="103">
        <v>11.777341059625281</v>
      </c>
      <c r="F6758" s="103">
        <v>676064</v>
      </c>
      <c r="G6758" s="103">
        <v>9</v>
      </c>
      <c r="H6758" t="s">
        <v>1078</v>
      </c>
      <c r="I6758" s="103"/>
    </row>
    <row r="6759" spans="1:9" x14ac:dyDescent="0.35">
      <c r="A6759" t="s">
        <v>2522</v>
      </c>
      <c r="B6759" t="s">
        <v>44</v>
      </c>
      <c r="C6759" t="s">
        <v>1768</v>
      </c>
      <c r="D6759" t="s">
        <v>776</v>
      </c>
      <c r="E6759" s="103">
        <v>1.58269039617551E-3</v>
      </c>
      <c r="F6759" s="103">
        <v>676064</v>
      </c>
      <c r="G6759" s="103">
        <v>9</v>
      </c>
      <c r="H6759" t="s">
        <v>54</v>
      </c>
      <c r="I6759" s="103"/>
    </row>
    <row r="6760" spans="1:9" x14ac:dyDescent="0.35">
      <c r="A6760" t="s">
        <v>2523</v>
      </c>
      <c r="B6760" t="s">
        <v>45</v>
      </c>
      <c r="C6760" t="s">
        <v>1768</v>
      </c>
      <c r="D6760" t="s">
        <v>776</v>
      </c>
      <c r="E6760" s="103">
        <v>2.3707208264769522E-3</v>
      </c>
      <c r="F6760" s="103">
        <v>676064</v>
      </c>
      <c r="G6760" s="103">
        <v>9</v>
      </c>
      <c r="H6760" t="s">
        <v>54</v>
      </c>
      <c r="I6760" s="103"/>
    </row>
    <row r="6761" spans="1:9" x14ac:dyDescent="0.35">
      <c r="A6761" t="s">
        <v>2524</v>
      </c>
      <c r="B6761" t="s">
        <v>46</v>
      </c>
      <c r="C6761" t="s">
        <v>1768</v>
      </c>
      <c r="D6761" t="s">
        <v>776</v>
      </c>
      <c r="E6761" s="103">
        <v>3.5511160688776735E-3</v>
      </c>
      <c r="F6761" s="103">
        <v>676064</v>
      </c>
      <c r="G6761" s="103">
        <v>9</v>
      </c>
      <c r="H6761" t="s">
        <v>54</v>
      </c>
      <c r="I6761" s="103"/>
    </row>
    <row r="6762" spans="1:9" x14ac:dyDescent="0.35">
      <c r="A6762" t="s">
        <v>8721</v>
      </c>
      <c r="B6762" t="s">
        <v>51</v>
      </c>
      <c r="C6762" t="s">
        <v>58</v>
      </c>
      <c r="D6762" t="s">
        <v>40</v>
      </c>
      <c r="E6762" s="103">
        <v>4.3477295492800403</v>
      </c>
      <c r="F6762" s="103">
        <v>676064</v>
      </c>
      <c r="G6762" s="103">
        <v>9</v>
      </c>
      <c r="H6762" t="s">
        <v>1078</v>
      </c>
      <c r="I6762" s="103"/>
    </row>
    <row r="6763" spans="1:9" x14ac:dyDescent="0.35">
      <c r="A6763" t="s">
        <v>8722</v>
      </c>
      <c r="B6763" t="s">
        <v>51</v>
      </c>
      <c r="C6763" t="s">
        <v>58</v>
      </c>
      <c r="D6763" t="s">
        <v>5070</v>
      </c>
      <c r="E6763" s="103">
        <v>-5.5804876740286282</v>
      </c>
      <c r="F6763" s="103">
        <v>676064</v>
      </c>
      <c r="G6763" s="103">
        <v>9</v>
      </c>
      <c r="H6763" t="s">
        <v>1078</v>
      </c>
      <c r="I6763" s="103"/>
    </row>
    <row r="6764" spans="1:9" x14ac:dyDescent="0.35">
      <c r="A6764" t="s">
        <v>8723</v>
      </c>
      <c r="B6764" t="s">
        <v>51</v>
      </c>
      <c r="C6764" t="s">
        <v>58</v>
      </c>
      <c r="D6764" t="s">
        <v>5071</v>
      </c>
      <c r="E6764" s="103">
        <v>-15.904984252720949</v>
      </c>
      <c r="F6764" s="103">
        <v>676064</v>
      </c>
      <c r="G6764" s="103">
        <v>9</v>
      </c>
      <c r="H6764" t="s">
        <v>1078</v>
      </c>
      <c r="I6764" s="103"/>
    </row>
    <row r="6765" spans="1:9" x14ac:dyDescent="0.35">
      <c r="A6765" t="s">
        <v>8724</v>
      </c>
      <c r="B6765" t="s">
        <v>51</v>
      </c>
      <c r="C6765" t="s">
        <v>58</v>
      </c>
      <c r="D6765" t="s">
        <v>5072</v>
      </c>
      <c r="E6765" s="103">
        <v>-15.261356315229152</v>
      </c>
      <c r="F6765" s="103">
        <v>676064</v>
      </c>
      <c r="G6765" s="103">
        <v>9</v>
      </c>
      <c r="H6765" t="s">
        <v>1078</v>
      </c>
      <c r="I6765" s="103"/>
    </row>
    <row r="6766" spans="1:9" x14ac:dyDescent="0.35">
      <c r="A6766" t="s">
        <v>8725</v>
      </c>
      <c r="B6766" t="s">
        <v>51</v>
      </c>
      <c r="C6766" t="s">
        <v>58</v>
      </c>
      <c r="D6766" t="s">
        <v>42</v>
      </c>
      <c r="E6766" s="103">
        <v>-5.5845286546484401</v>
      </c>
      <c r="F6766" s="103">
        <v>676064</v>
      </c>
      <c r="G6766" s="103">
        <v>9</v>
      </c>
      <c r="H6766" t="s">
        <v>1078</v>
      </c>
      <c r="I6766" s="103"/>
    </row>
    <row r="6767" spans="1:9" x14ac:dyDescent="0.35">
      <c r="A6767" t="s">
        <v>8726</v>
      </c>
      <c r="B6767" t="s">
        <v>51</v>
      </c>
      <c r="C6767" t="s">
        <v>58</v>
      </c>
      <c r="D6767" t="s">
        <v>1767</v>
      </c>
      <c r="E6767" s="103">
        <v>-5.6643867523554858</v>
      </c>
      <c r="F6767" s="103">
        <v>676064</v>
      </c>
      <c r="G6767" s="103">
        <v>9</v>
      </c>
      <c r="H6767" t="s">
        <v>1078</v>
      </c>
      <c r="I6767" s="103"/>
    </row>
    <row r="6768" spans="1:9" x14ac:dyDescent="0.35">
      <c r="A6768" t="s">
        <v>8727</v>
      </c>
      <c r="B6768" t="s">
        <v>51</v>
      </c>
      <c r="C6768" t="s">
        <v>58</v>
      </c>
      <c r="D6768" t="s">
        <v>1768</v>
      </c>
      <c r="E6768" s="103">
        <v>-30.584140106295752</v>
      </c>
      <c r="F6768" s="103">
        <v>676064</v>
      </c>
      <c r="G6768" s="103">
        <v>9</v>
      </c>
      <c r="H6768" t="s">
        <v>1078</v>
      </c>
      <c r="I6768" s="103"/>
    </row>
    <row r="6769" spans="1:9" x14ac:dyDescent="0.35">
      <c r="A6769" t="s">
        <v>8728</v>
      </c>
      <c r="B6769" t="s">
        <v>51</v>
      </c>
      <c r="C6769" t="s">
        <v>58</v>
      </c>
      <c r="D6769" t="s">
        <v>340</v>
      </c>
      <c r="E6769" s="103">
        <v>0.4813958441502989</v>
      </c>
      <c r="F6769" s="103">
        <v>676064</v>
      </c>
      <c r="G6769" s="103">
        <v>9</v>
      </c>
      <c r="H6769" t="s">
        <v>1078</v>
      </c>
      <c r="I6769" s="103"/>
    </row>
    <row r="6770" spans="1:9" x14ac:dyDescent="0.35">
      <c r="A6770" t="s">
        <v>8729</v>
      </c>
      <c r="B6770" t="s">
        <v>51</v>
      </c>
      <c r="C6770" t="s">
        <v>58</v>
      </c>
      <c r="D6770" t="s">
        <v>777</v>
      </c>
      <c r="E6770" s="103">
        <v>15.688591120440126</v>
      </c>
      <c r="F6770" s="103">
        <v>676064</v>
      </c>
      <c r="G6770" s="103">
        <v>9</v>
      </c>
      <c r="H6770" t="s">
        <v>1078</v>
      </c>
      <c r="I6770" s="103"/>
    </row>
    <row r="6771" spans="1:9" x14ac:dyDescent="0.35">
      <c r="A6771" t="s">
        <v>8730</v>
      </c>
      <c r="B6771" t="s">
        <v>51</v>
      </c>
      <c r="C6771" t="s">
        <v>58</v>
      </c>
      <c r="D6771" t="s">
        <v>776</v>
      </c>
      <c r="E6771" s="103">
        <v>42.078074068002842</v>
      </c>
      <c r="F6771" s="103">
        <v>676064</v>
      </c>
      <c r="G6771" s="103">
        <v>9</v>
      </c>
      <c r="H6771" t="s">
        <v>1078</v>
      </c>
      <c r="I6771" s="103"/>
    </row>
    <row r="6772" spans="1:9" x14ac:dyDescent="0.35">
      <c r="A6772" t="s">
        <v>386</v>
      </c>
      <c r="B6772" t="s">
        <v>47</v>
      </c>
      <c r="C6772" t="s">
        <v>353</v>
      </c>
      <c r="D6772" t="s">
        <v>54</v>
      </c>
      <c r="E6772" s="103">
        <v>434202</v>
      </c>
      <c r="F6772" s="103">
        <v>676064</v>
      </c>
      <c r="G6772" s="103">
        <v>9</v>
      </c>
      <c r="H6772" t="s">
        <v>54</v>
      </c>
      <c r="I6772" s="103"/>
    </row>
    <row r="6773" spans="1:9" x14ac:dyDescent="0.35">
      <c r="A6773" t="s">
        <v>387</v>
      </c>
      <c r="B6773" t="s">
        <v>48</v>
      </c>
      <c r="C6773" t="s">
        <v>353</v>
      </c>
      <c r="D6773" t="s">
        <v>54</v>
      </c>
      <c r="E6773" s="103">
        <v>67926902370.695724</v>
      </c>
      <c r="F6773" s="103">
        <v>676064</v>
      </c>
      <c r="G6773" s="103">
        <v>9</v>
      </c>
      <c r="H6773" t="s">
        <v>54</v>
      </c>
      <c r="I6773" s="103"/>
    </row>
    <row r="6774" spans="1:9" x14ac:dyDescent="0.35">
      <c r="A6774" t="s">
        <v>388</v>
      </c>
      <c r="B6774" t="s">
        <v>49</v>
      </c>
      <c r="C6774" t="s">
        <v>353</v>
      </c>
      <c r="D6774" t="s">
        <v>54</v>
      </c>
      <c r="E6774" s="103">
        <v>0.64224984616841008</v>
      </c>
      <c r="F6774" s="103">
        <v>676064</v>
      </c>
      <c r="G6774" s="103">
        <v>9</v>
      </c>
      <c r="H6774" t="s">
        <v>54</v>
      </c>
      <c r="I6774" s="103"/>
    </row>
    <row r="6775" spans="1:9" x14ac:dyDescent="0.35">
      <c r="A6775" t="s">
        <v>389</v>
      </c>
      <c r="B6775" t="s">
        <v>50</v>
      </c>
      <c r="C6775" t="s">
        <v>353</v>
      </c>
      <c r="D6775" t="s">
        <v>54</v>
      </c>
      <c r="E6775" s="103">
        <v>100474.07105051551</v>
      </c>
      <c r="F6775" s="103">
        <v>676064</v>
      </c>
      <c r="G6775" s="103">
        <v>9</v>
      </c>
      <c r="H6775" t="s">
        <v>54</v>
      </c>
      <c r="I6775" s="103"/>
    </row>
    <row r="6776" spans="1:9" x14ac:dyDescent="0.35">
      <c r="A6776" t="s">
        <v>416</v>
      </c>
      <c r="B6776" t="s">
        <v>49</v>
      </c>
      <c r="C6776" t="s">
        <v>340</v>
      </c>
      <c r="D6776" t="s">
        <v>54</v>
      </c>
      <c r="E6776" s="103">
        <v>1</v>
      </c>
      <c r="F6776" s="103">
        <v>676064</v>
      </c>
      <c r="G6776" s="103">
        <v>9</v>
      </c>
      <c r="H6776" t="s">
        <v>54</v>
      </c>
      <c r="I6776" s="103"/>
    </row>
    <row r="6777" spans="1:9" x14ac:dyDescent="0.35">
      <c r="A6777" t="s">
        <v>417</v>
      </c>
      <c r="B6777" t="s">
        <v>50</v>
      </c>
      <c r="C6777" t="s">
        <v>340</v>
      </c>
      <c r="D6777" t="s">
        <v>54</v>
      </c>
      <c r="E6777" s="103">
        <v>2222138.0592263713</v>
      </c>
      <c r="F6777" s="103">
        <v>676064</v>
      </c>
      <c r="G6777" s="103">
        <v>9</v>
      </c>
      <c r="H6777" t="s">
        <v>54</v>
      </c>
      <c r="I6777" s="103"/>
    </row>
    <row r="6778" spans="1:9" x14ac:dyDescent="0.35">
      <c r="A6778" t="s">
        <v>1541</v>
      </c>
      <c r="B6778" t="s">
        <v>51</v>
      </c>
      <c r="C6778" t="s">
        <v>340</v>
      </c>
      <c r="D6778" t="s">
        <v>40</v>
      </c>
      <c r="E6778" s="103">
        <v>1.019438973251005</v>
      </c>
      <c r="F6778" s="103">
        <v>676064</v>
      </c>
      <c r="G6778" s="103">
        <v>9</v>
      </c>
      <c r="H6778" t="s">
        <v>1078</v>
      </c>
      <c r="I6778" s="103"/>
    </row>
    <row r="6779" spans="1:9" x14ac:dyDescent="0.35">
      <c r="A6779" t="s">
        <v>7194</v>
      </c>
      <c r="B6779" t="s">
        <v>51</v>
      </c>
      <c r="C6779" t="s">
        <v>340</v>
      </c>
      <c r="D6779" t="s">
        <v>5070</v>
      </c>
      <c r="E6779" s="103">
        <v>0.90905734807837701</v>
      </c>
      <c r="F6779" s="103">
        <v>676064</v>
      </c>
      <c r="G6779" s="103">
        <v>9</v>
      </c>
      <c r="H6779" t="s">
        <v>1078</v>
      </c>
      <c r="I6779" s="103"/>
    </row>
    <row r="6780" spans="1:9" x14ac:dyDescent="0.35">
      <c r="A6780" t="s">
        <v>7195</v>
      </c>
      <c r="B6780" t="s">
        <v>51</v>
      </c>
      <c r="C6780" t="s">
        <v>340</v>
      </c>
      <c r="D6780" t="s">
        <v>5071</v>
      </c>
      <c r="E6780" s="103">
        <v>0.73000020578193514</v>
      </c>
      <c r="F6780" s="103">
        <v>676064</v>
      </c>
      <c r="G6780" s="103">
        <v>9</v>
      </c>
      <c r="H6780" t="s">
        <v>1078</v>
      </c>
      <c r="I6780" s="103"/>
    </row>
    <row r="6781" spans="1:9" x14ac:dyDescent="0.35">
      <c r="A6781" t="s">
        <v>7196</v>
      </c>
      <c r="B6781" t="s">
        <v>51</v>
      </c>
      <c r="C6781" t="s">
        <v>340</v>
      </c>
      <c r="D6781" t="s">
        <v>5072</v>
      </c>
      <c r="E6781" s="103">
        <v>0.78462323646897358</v>
      </c>
      <c r="F6781" s="103">
        <v>676064</v>
      </c>
      <c r="G6781" s="103">
        <v>9</v>
      </c>
      <c r="H6781" t="s">
        <v>1078</v>
      </c>
      <c r="I6781" s="103"/>
    </row>
    <row r="6782" spans="1:9" x14ac:dyDescent="0.35">
      <c r="A6782" t="s">
        <v>1542</v>
      </c>
      <c r="B6782" t="s">
        <v>51</v>
      </c>
      <c r="C6782" t="s">
        <v>340</v>
      </c>
      <c r="D6782" t="s">
        <v>42</v>
      </c>
      <c r="E6782" s="103">
        <v>0.90724157860042443</v>
      </c>
      <c r="F6782" s="103">
        <v>676064</v>
      </c>
      <c r="G6782" s="103">
        <v>9</v>
      </c>
      <c r="H6782" t="s">
        <v>1078</v>
      </c>
      <c r="I6782" s="103"/>
    </row>
    <row r="6783" spans="1:9" x14ac:dyDescent="0.35">
      <c r="A6783" t="s">
        <v>2525</v>
      </c>
      <c r="B6783" t="s">
        <v>51</v>
      </c>
      <c r="C6783" t="s">
        <v>340</v>
      </c>
      <c r="D6783" t="s">
        <v>1767</v>
      </c>
      <c r="E6783" s="103">
        <v>0.90413363888470966</v>
      </c>
      <c r="F6783" s="103">
        <v>676064</v>
      </c>
      <c r="G6783" s="103">
        <v>9</v>
      </c>
      <c r="H6783" t="s">
        <v>1078</v>
      </c>
      <c r="I6783" s="103"/>
    </row>
    <row r="6784" spans="1:9" x14ac:dyDescent="0.35">
      <c r="A6784" t="s">
        <v>2526</v>
      </c>
      <c r="B6784" t="s">
        <v>51</v>
      </c>
      <c r="C6784" t="s">
        <v>340</v>
      </c>
      <c r="D6784" t="s">
        <v>1768</v>
      </c>
      <c r="E6784" s="103">
        <v>0.30846945575163565</v>
      </c>
      <c r="F6784" s="103">
        <v>676064</v>
      </c>
      <c r="G6784" s="103">
        <v>9</v>
      </c>
      <c r="H6784" t="s">
        <v>1078</v>
      </c>
      <c r="I6784" s="103"/>
    </row>
    <row r="6785" spans="1:9" x14ac:dyDescent="0.35">
      <c r="A6785" t="s">
        <v>1543</v>
      </c>
      <c r="B6785" t="s">
        <v>51</v>
      </c>
      <c r="C6785" t="s">
        <v>340</v>
      </c>
      <c r="D6785" t="s">
        <v>340</v>
      </c>
      <c r="E6785" s="103">
        <v>1</v>
      </c>
      <c r="F6785" s="103">
        <v>676064</v>
      </c>
      <c r="G6785" s="103">
        <v>9</v>
      </c>
      <c r="H6785" t="s">
        <v>1078</v>
      </c>
      <c r="I6785" s="103"/>
    </row>
    <row r="6786" spans="1:9" x14ac:dyDescent="0.35">
      <c r="A6786" t="s">
        <v>1544</v>
      </c>
      <c r="B6786" t="s">
        <v>51</v>
      </c>
      <c r="C6786" t="s">
        <v>340</v>
      </c>
      <c r="D6786" t="s">
        <v>777</v>
      </c>
      <c r="E6786" s="103">
        <v>3.7273252206324403</v>
      </c>
      <c r="F6786" s="103">
        <v>676064</v>
      </c>
      <c r="G6786" s="103">
        <v>9</v>
      </c>
      <c r="H6786" t="s">
        <v>1078</v>
      </c>
      <c r="I6786" s="103"/>
    </row>
    <row r="6787" spans="1:9" x14ac:dyDescent="0.35">
      <c r="A6787" t="s">
        <v>715</v>
      </c>
      <c r="B6787" t="s">
        <v>44</v>
      </c>
      <c r="C6787" t="s">
        <v>340</v>
      </c>
      <c r="D6787" t="s">
        <v>777</v>
      </c>
      <c r="E6787" s="103">
        <v>0</v>
      </c>
      <c r="F6787" s="103">
        <v>676064</v>
      </c>
      <c r="G6787" s="103">
        <v>9</v>
      </c>
      <c r="H6787" t="s">
        <v>54</v>
      </c>
      <c r="I6787" s="103"/>
    </row>
    <row r="6788" spans="1:9" x14ac:dyDescent="0.35">
      <c r="A6788" t="s">
        <v>716</v>
      </c>
      <c r="B6788" t="s">
        <v>45</v>
      </c>
      <c r="C6788" t="s">
        <v>340</v>
      </c>
      <c r="D6788" t="s">
        <v>777</v>
      </c>
      <c r="E6788" s="103">
        <v>0</v>
      </c>
      <c r="F6788" s="103">
        <v>676064</v>
      </c>
      <c r="G6788" s="103">
        <v>9</v>
      </c>
      <c r="H6788" t="s">
        <v>54</v>
      </c>
      <c r="I6788" s="103"/>
    </row>
    <row r="6789" spans="1:9" x14ac:dyDescent="0.35">
      <c r="A6789" t="s">
        <v>717</v>
      </c>
      <c r="B6789" t="s">
        <v>46</v>
      </c>
      <c r="C6789" t="s">
        <v>340</v>
      </c>
      <c r="D6789" t="s">
        <v>777</v>
      </c>
      <c r="E6789" s="103">
        <v>0</v>
      </c>
      <c r="F6789" s="103">
        <v>676064</v>
      </c>
      <c r="G6789" s="103">
        <v>9</v>
      </c>
      <c r="H6789" t="s">
        <v>54</v>
      </c>
      <c r="I6789" s="103"/>
    </row>
    <row r="6790" spans="1:9" x14ac:dyDescent="0.35">
      <c r="A6790" t="s">
        <v>1545</v>
      </c>
      <c r="B6790" t="s">
        <v>51</v>
      </c>
      <c r="C6790" t="s">
        <v>340</v>
      </c>
      <c r="D6790" t="s">
        <v>776</v>
      </c>
      <c r="E6790" s="103">
        <v>9.5782104236082191</v>
      </c>
      <c r="F6790" s="103">
        <v>676064</v>
      </c>
      <c r="G6790" s="103">
        <v>9</v>
      </c>
      <c r="H6790" t="s">
        <v>1078</v>
      </c>
      <c r="I6790" s="103"/>
    </row>
    <row r="6791" spans="1:9" x14ac:dyDescent="0.35">
      <c r="A6791" t="s">
        <v>719</v>
      </c>
      <c r="B6791" t="s">
        <v>44</v>
      </c>
      <c r="C6791" t="s">
        <v>340</v>
      </c>
      <c r="D6791" t="s">
        <v>776</v>
      </c>
      <c r="E6791" s="103">
        <v>0</v>
      </c>
      <c r="F6791" s="103">
        <v>676064</v>
      </c>
      <c r="G6791" s="103">
        <v>9</v>
      </c>
      <c r="H6791" t="s">
        <v>54</v>
      </c>
      <c r="I6791" s="103"/>
    </row>
    <row r="6792" spans="1:9" x14ac:dyDescent="0.35">
      <c r="A6792" t="s">
        <v>720</v>
      </c>
      <c r="B6792" t="s">
        <v>45</v>
      </c>
      <c r="C6792" t="s">
        <v>340</v>
      </c>
      <c r="D6792" t="s">
        <v>776</v>
      </c>
      <c r="E6792" s="103">
        <v>0</v>
      </c>
      <c r="F6792" s="103">
        <v>676064</v>
      </c>
      <c r="G6792" s="103">
        <v>9</v>
      </c>
      <c r="H6792" t="s">
        <v>54</v>
      </c>
      <c r="I6792" s="103"/>
    </row>
    <row r="6793" spans="1:9" x14ac:dyDescent="0.35">
      <c r="A6793" t="s">
        <v>721</v>
      </c>
      <c r="B6793" t="s">
        <v>46</v>
      </c>
      <c r="C6793" t="s">
        <v>340</v>
      </c>
      <c r="D6793" t="s">
        <v>776</v>
      </c>
      <c r="E6793" s="103">
        <v>0</v>
      </c>
      <c r="F6793" s="103">
        <v>676064</v>
      </c>
      <c r="G6793" s="103">
        <v>9</v>
      </c>
      <c r="H6793" t="s">
        <v>54</v>
      </c>
      <c r="I6793" s="103"/>
    </row>
    <row r="6794" spans="1:9" x14ac:dyDescent="0.35">
      <c r="A6794" t="s">
        <v>1546</v>
      </c>
      <c r="B6794" t="s">
        <v>51</v>
      </c>
      <c r="C6794" t="s">
        <v>353</v>
      </c>
      <c r="D6794" t="s">
        <v>40</v>
      </c>
      <c r="E6794" s="103">
        <v>7.1707467634590502E-2</v>
      </c>
      <c r="F6794" s="103">
        <v>676064</v>
      </c>
      <c r="G6794" s="103">
        <v>9</v>
      </c>
      <c r="H6794" t="s">
        <v>1078</v>
      </c>
      <c r="I6794" s="103"/>
    </row>
    <row r="6795" spans="1:9" x14ac:dyDescent="0.35">
      <c r="A6795" t="s">
        <v>7197</v>
      </c>
      <c r="B6795" t="s">
        <v>51</v>
      </c>
      <c r="C6795" t="s">
        <v>353</v>
      </c>
      <c r="D6795" t="s">
        <v>5070</v>
      </c>
      <c r="E6795" s="103">
        <v>7.8949433499117261E-2</v>
      </c>
      <c r="F6795" s="103">
        <v>676064</v>
      </c>
      <c r="G6795" s="103">
        <v>9</v>
      </c>
      <c r="H6795" t="s">
        <v>1078</v>
      </c>
      <c r="I6795" s="103"/>
    </row>
    <row r="6796" spans="1:9" x14ac:dyDescent="0.35">
      <c r="A6796" t="s">
        <v>7198</v>
      </c>
      <c r="B6796" t="s">
        <v>51</v>
      </c>
      <c r="C6796" t="s">
        <v>353</v>
      </c>
      <c r="D6796" t="s">
        <v>5071</v>
      </c>
      <c r="E6796" s="103">
        <v>7.1536919485243836E-2</v>
      </c>
      <c r="F6796" s="103">
        <v>676064</v>
      </c>
      <c r="G6796" s="103">
        <v>9</v>
      </c>
      <c r="H6796" t="s">
        <v>1078</v>
      </c>
      <c r="I6796" s="103"/>
    </row>
    <row r="6797" spans="1:9" x14ac:dyDescent="0.35">
      <c r="A6797" t="s">
        <v>7199</v>
      </c>
      <c r="B6797" t="s">
        <v>51</v>
      </c>
      <c r="C6797" t="s">
        <v>353</v>
      </c>
      <c r="D6797" t="s">
        <v>5072</v>
      </c>
      <c r="E6797" s="103">
        <v>7.8764075050822016E-2</v>
      </c>
      <c r="F6797" s="103">
        <v>676064</v>
      </c>
      <c r="G6797" s="103">
        <v>9</v>
      </c>
      <c r="H6797" t="s">
        <v>1078</v>
      </c>
      <c r="I6797" s="103"/>
    </row>
    <row r="6798" spans="1:9" x14ac:dyDescent="0.35">
      <c r="A6798" t="s">
        <v>1547</v>
      </c>
      <c r="B6798" t="s">
        <v>51</v>
      </c>
      <c r="C6798" t="s">
        <v>353</v>
      </c>
      <c r="D6798" t="s">
        <v>42</v>
      </c>
      <c r="E6798" s="103">
        <v>7.8756825048050094E-2</v>
      </c>
      <c r="F6798" s="103">
        <v>676064</v>
      </c>
      <c r="G6798" s="103">
        <v>9</v>
      </c>
      <c r="H6798" t="s">
        <v>1078</v>
      </c>
      <c r="I6798" s="103"/>
    </row>
    <row r="6799" spans="1:9" x14ac:dyDescent="0.35">
      <c r="A6799" t="s">
        <v>2527</v>
      </c>
      <c r="B6799" t="s">
        <v>51</v>
      </c>
      <c r="C6799" t="s">
        <v>353</v>
      </c>
      <c r="D6799" t="s">
        <v>1767</v>
      </c>
      <c r="E6799" s="103">
        <v>7.8563639859891093E-2</v>
      </c>
      <c r="F6799" s="103">
        <v>676064</v>
      </c>
      <c r="G6799" s="103">
        <v>9</v>
      </c>
      <c r="H6799" t="s">
        <v>1078</v>
      </c>
      <c r="I6799" s="103"/>
    </row>
    <row r="6800" spans="1:9" x14ac:dyDescent="0.35">
      <c r="A6800" t="s">
        <v>2528</v>
      </c>
      <c r="B6800" t="s">
        <v>51</v>
      </c>
      <c r="C6800" t="s">
        <v>353</v>
      </c>
      <c r="D6800" t="s">
        <v>1768</v>
      </c>
      <c r="E6800" s="103">
        <v>5.8246025234003476E-2</v>
      </c>
      <c r="F6800" s="103">
        <v>676064</v>
      </c>
      <c r="G6800" s="103">
        <v>9</v>
      </c>
      <c r="H6800" t="s">
        <v>1078</v>
      </c>
      <c r="I6800" s="103"/>
    </row>
    <row r="6801" spans="1:9" x14ac:dyDescent="0.35">
      <c r="A6801" t="s">
        <v>1548</v>
      </c>
      <c r="B6801" t="s">
        <v>51</v>
      </c>
      <c r="C6801" t="s">
        <v>353</v>
      </c>
      <c r="D6801" t="s">
        <v>340</v>
      </c>
      <c r="E6801" s="103">
        <v>7.8716255145576744E-2</v>
      </c>
      <c r="F6801" s="103">
        <v>676064</v>
      </c>
      <c r="G6801" s="103">
        <v>9</v>
      </c>
      <c r="H6801" t="s">
        <v>1078</v>
      </c>
      <c r="I6801" s="103"/>
    </row>
    <row r="6802" spans="1:9" x14ac:dyDescent="0.35">
      <c r="A6802" t="s">
        <v>1549</v>
      </c>
      <c r="B6802" t="s">
        <v>51</v>
      </c>
      <c r="C6802" t="s">
        <v>353</v>
      </c>
      <c r="D6802" t="s">
        <v>777</v>
      </c>
      <c r="E6802" s="103">
        <v>0.26050204362235774</v>
      </c>
      <c r="F6802" s="103">
        <v>676064</v>
      </c>
      <c r="G6802" s="103">
        <v>9</v>
      </c>
      <c r="H6802" t="s">
        <v>1078</v>
      </c>
      <c r="I6802" s="103"/>
    </row>
    <row r="6803" spans="1:9" x14ac:dyDescent="0.35">
      <c r="A6803" t="s">
        <v>1550</v>
      </c>
      <c r="B6803" t="s">
        <v>51</v>
      </c>
      <c r="C6803" t="s">
        <v>353</v>
      </c>
      <c r="D6803" t="s">
        <v>776</v>
      </c>
      <c r="E6803" s="103">
        <v>0.67313496837947062</v>
      </c>
      <c r="F6803" s="103">
        <v>676064</v>
      </c>
      <c r="G6803" s="103">
        <v>9</v>
      </c>
      <c r="H6803" t="s">
        <v>1078</v>
      </c>
      <c r="I6803" s="103"/>
    </row>
    <row r="6804" spans="1:9" x14ac:dyDescent="0.35">
      <c r="A6804" t="s">
        <v>4814</v>
      </c>
      <c r="B6804" t="s">
        <v>47</v>
      </c>
      <c r="C6804" t="s">
        <v>4357</v>
      </c>
      <c r="D6804" t="s">
        <v>54</v>
      </c>
      <c r="E6804" s="103">
        <v>157016</v>
      </c>
      <c r="F6804" s="103">
        <v>676064</v>
      </c>
      <c r="G6804" s="103">
        <v>9</v>
      </c>
      <c r="H6804" t="s">
        <v>54</v>
      </c>
      <c r="I6804" s="103"/>
    </row>
    <row r="6805" spans="1:9" x14ac:dyDescent="0.35">
      <c r="A6805" t="s">
        <v>4815</v>
      </c>
      <c r="B6805" t="s">
        <v>48</v>
      </c>
      <c r="C6805" t="s">
        <v>4357</v>
      </c>
      <c r="D6805" t="s">
        <v>54</v>
      </c>
      <c r="E6805" s="103">
        <v>6557777261.8354492</v>
      </c>
      <c r="F6805" s="103">
        <v>676064</v>
      </c>
      <c r="G6805" s="103">
        <v>9</v>
      </c>
      <c r="H6805" t="s">
        <v>54</v>
      </c>
      <c r="I6805" s="103"/>
    </row>
    <row r="6806" spans="1:9" x14ac:dyDescent="0.35">
      <c r="A6806" t="s">
        <v>4816</v>
      </c>
      <c r="B6806" t="s">
        <v>49</v>
      </c>
      <c r="C6806" t="s">
        <v>4357</v>
      </c>
      <c r="D6806" t="s">
        <v>54</v>
      </c>
      <c r="E6806" s="103">
        <v>0.2322502011643868</v>
      </c>
      <c r="F6806" s="103">
        <v>676064</v>
      </c>
      <c r="G6806" s="103">
        <v>9</v>
      </c>
      <c r="H6806" t="s">
        <v>54</v>
      </c>
      <c r="I6806" s="103"/>
    </row>
    <row r="6807" spans="1:9" x14ac:dyDescent="0.35">
      <c r="A6807" t="s">
        <v>4817</v>
      </c>
      <c r="B6807" t="s">
        <v>50</v>
      </c>
      <c r="C6807" t="s">
        <v>4357</v>
      </c>
      <c r="D6807" t="s">
        <v>54</v>
      </c>
      <c r="E6807" s="103">
        <v>9699.9356005281297</v>
      </c>
      <c r="F6807" s="103">
        <v>676064</v>
      </c>
      <c r="G6807" s="103">
        <v>9</v>
      </c>
      <c r="H6807" t="s">
        <v>54</v>
      </c>
      <c r="I6807" s="103"/>
    </row>
    <row r="6808" spans="1:9" x14ac:dyDescent="0.35">
      <c r="A6808" t="s">
        <v>4818</v>
      </c>
      <c r="B6808" t="s">
        <v>51</v>
      </c>
      <c r="C6808" t="s">
        <v>4357</v>
      </c>
      <c r="D6808" t="s">
        <v>40</v>
      </c>
      <c r="E6808" s="103">
        <v>1.8803737764159015E-2</v>
      </c>
      <c r="F6808" s="103">
        <v>676064</v>
      </c>
      <c r="G6808" s="103">
        <v>9</v>
      </c>
      <c r="H6808" t="s">
        <v>1078</v>
      </c>
      <c r="I6808" s="103"/>
    </row>
    <row r="6809" spans="1:9" x14ac:dyDescent="0.35">
      <c r="A6809" t="s">
        <v>7089</v>
      </c>
      <c r="B6809" t="s">
        <v>51</v>
      </c>
      <c r="C6809" t="s">
        <v>4357</v>
      </c>
      <c r="D6809" t="s">
        <v>5070</v>
      </c>
      <c r="E6809" s="103">
        <v>-2.5120797750150026E-2</v>
      </c>
      <c r="F6809" s="103">
        <v>676064</v>
      </c>
      <c r="G6809" s="103">
        <v>9</v>
      </c>
      <c r="H6809" t="s">
        <v>1078</v>
      </c>
      <c r="I6809" s="103"/>
    </row>
    <row r="6810" spans="1:9" x14ac:dyDescent="0.35">
      <c r="A6810" t="s">
        <v>7090</v>
      </c>
      <c r="B6810" t="s">
        <v>51</v>
      </c>
      <c r="C6810" t="s">
        <v>4357</v>
      </c>
      <c r="D6810" t="s">
        <v>5071</v>
      </c>
      <c r="E6810" s="103">
        <v>-5.935727419497111E-2</v>
      </c>
      <c r="F6810" s="103">
        <v>676064</v>
      </c>
      <c r="G6810" s="103">
        <v>9</v>
      </c>
      <c r="H6810" t="s">
        <v>1078</v>
      </c>
      <c r="I6810" s="103"/>
    </row>
    <row r="6811" spans="1:9" x14ac:dyDescent="0.35">
      <c r="A6811" t="s">
        <v>7091</v>
      </c>
      <c r="B6811" t="s">
        <v>51</v>
      </c>
      <c r="C6811" t="s">
        <v>4357</v>
      </c>
      <c r="D6811" t="s">
        <v>5072</v>
      </c>
      <c r="E6811" s="103">
        <v>-5.7157281554485233E-2</v>
      </c>
      <c r="F6811" s="103">
        <v>676064</v>
      </c>
      <c r="G6811" s="103">
        <v>9</v>
      </c>
      <c r="H6811" t="s">
        <v>1078</v>
      </c>
      <c r="I6811" s="103"/>
    </row>
    <row r="6812" spans="1:9" x14ac:dyDescent="0.35">
      <c r="A6812" t="s">
        <v>4819</v>
      </c>
      <c r="B6812" t="s">
        <v>51</v>
      </c>
      <c r="C6812" t="s">
        <v>4357</v>
      </c>
      <c r="D6812" t="s">
        <v>42</v>
      </c>
      <c r="E6812" s="103">
        <v>-2.5147283316307955E-2</v>
      </c>
      <c r="F6812" s="103">
        <v>676064</v>
      </c>
      <c r="G6812" s="103">
        <v>9</v>
      </c>
      <c r="H6812" t="s">
        <v>1078</v>
      </c>
      <c r="I6812" s="103"/>
    </row>
    <row r="6813" spans="1:9" x14ac:dyDescent="0.35">
      <c r="A6813" t="s">
        <v>4820</v>
      </c>
      <c r="B6813" t="s">
        <v>51</v>
      </c>
      <c r="C6813" t="s">
        <v>4357</v>
      </c>
      <c r="D6813" t="s">
        <v>1767</v>
      </c>
      <c r="E6813" s="103">
        <v>-2.5486130200270688E-2</v>
      </c>
      <c r="F6813" s="103">
        <v>676064</v>
      </c>
      <c r="G6813" s="103">
        <v>9</v>
      </c>
      <c r="H6813" t="s">
        <v>1078</v>
      </c>
      <c r="I6813" s="103"/>
    </row>
    <row r="6814" spans="1:9" x14ac:dyDescent="0.35">
      <c r="A6814" t="s">
        <v>4821</v>
      </c>
      <c r="B6814" t="s">
        <v>51</v>
      </c>
      <c r="C6814" t="s">
        <v>4357</v>
      </c>
      <c r="D6814" t="s">
        <v>1768</v>
      </c>
      <c r="E6814" s="103">
        <v>-0.13275851853806689</v>
      </c>
      <c r="F6814" s="103">
        <v>676064</v>
      </c>
      <c r="G6814" s="103">
        <v>9</v>
      </c>
      <c r="H6814" t="s">
        <v>1078</v>
      </c>
      <c r="I6814" s="103"/>
    </row>
    <row r="6815" spans="1:9" x14ac:dyDescent="0.35">
      <c r="A6815" t="s">
        <v>4822</v>
      </c>
      <c r="B6815" t="s">
        <v>51</v>
      </c>
      <c r="C6815" t="s">
        <v>4357</v>
      </c>
      <c r="D6815" t="s">
        <v>340</v>
      </c>
      <c r="E6815" s="103">
        <v>5.2704051181318538E-3</v>
      </c>
      <c r="F6815" s="103">
        <v>676064</v>
      </c>
      <c r="G6815" s="103">
        <v>9</v>
      </c>
      <c r="H6815" t="s">
        <v>1078</v>
      </c>
      <c r="I6815" s="103"/>
    </row>
    <row r="6816" spans="1:9" x14ac:dyDescent="0.35">
      <c r="A6816" t="s">
        <v>4823</v>
      </c>
      <c r="B6816" t="s">
        <v>51</v>
      </c>
      <c r="C6816" t="s">
        <v>4357</v>
      </c>
      <c r="D6816" t="s">
        <v>777</v>
      </c>
      <c r="E6816" s="103">
        <v>6.9082148054164641E-2</v>
      </c>
      <c r="F6816" s="103">
        <v>676064</v>
      </c>
      <c r="G6816" s="103">
        <v>9</v>
      </c>
      <c r="H6816" t="s">
        <v>1078</v>
      </c>
      <c r="I6816" s="103"/>
    </row>
    <row r="6817" spans="1:9" x14ac:dyDescent="0.35">
      <c r="A6817" t="s">
        <v>4824</v>
      </c>
      <c r="B6817" t="s">
        <v>51</v>
      </c>
      <c r="C6817" t="s">
        <v>4357</v>
      </c>
      <c r="D6817" t="s">
        <v>776</v>
      </c>
      <c r="E6817" s="103">
        <v>0.17941934315911198</v>
      </c>
      <c r="F6817" s="103">
        <v>676064</v>
      </c>
      <c r="G6817" s="103">
        <v>9</v>
      </c>
      <c r="H6817" t="s">
        <v>1078</v>
      </c>
      <c r="I6817" s="103"/>
    </row>
    <row r="6818" spans="1:9" x14ac:dyDescent="0.35">
      <c r="A6818" t="s">
        <v>4792</v>
      </c>
      <c r="B6818" t="s">
        <v>47</v>
      </c>
      <c r="C6818" t="s">
        <v>4358</v>
      </c>
      <c r="D6818" t="s">
        <v>54</v>
      </c>
      <c r="E6818" s="103">
        <v>4643</v>
      </c>
      <c r="F6818" s="103">
        <v>676064</v>
      </c>
      <c r="G6818" s="103">
        <v>9</v>
      </c>
      <c r="H6818" t="s">
        <v>54</v>
      </c>
      <c r="I6818" s="103"/>
    </row>
    <row r="6819" spans="1:9" x14ac:dyDescent="0.35">
      <c r="A6819" t="s">
        <v>4793</v>
      </c>
      <c r="B6819" t="s">
        <v>48</v>
      </c>
      <c r="C6819" t="s">
        <v>4358</v>
      </c>
      <c r="D6819" t="s">
        <v>54</v>
      </c>
      <c r="E6819" s="103">
        <v>522238354.6484375</v>
      </c>
      <c r="F6819" s="103">
        <v>676064</v>
      </c>
      <c r="G6819" s="103">
        <v>9</v>
      </c>
      <c r="H6819" t="s">
        <v>54</v>
      </c>
      <c r="I6819" s="103"/>
    </row>
    <row r="6820" spans="1:9" x14ac:dyDescent="0.35">
      <c r="A6820" t="s">
        <v>4794</v>
      </c>
      <c r="B6820" t="s">
        <v>49</v>
      </c>
      <c r="C6820" t="s">
        <v>4358</v>
      </c>
      <c r="D6820" t="s">
        <v>54</v>
      </c>
      <c r="E6820" s="103">
        <v>6.8676929994793395E-3</v>
      </c>
      <c r="F6820" s="103">
        <v>676064</v>
      </c>
      <c r="G6820" s="103">
        <v>9</v>
      </c>
      <c r="H6820" t="s">
        <v>54</v>
      </c>
      <c r="I6820" s="103"/>
    </row>
    <row r="6821" spans="1:9" x14ac:dyDescent="0.35">
      <c r="A6821" t="s">
        <v>4795</v>
      </c>
      <c r="B6821" t="s">
        <v>50</v>
      </c>
      <c r="C6821" t="s">
        <v>4358</v>
      </c>
      <c r="D6821" t="s">
        <v>54</v>
      </c>
      <c r="E6821" s="103">
        <v>772.46881160428234</v>
      </c>
      <c r="F6821" s="103">
        <v>676064</v>
      </c>
      <c r="G6821" s="103">
        <v>9</v>
      </c>
      <c r="H6821" t="s">
        <v>54</v>
      </c>
      <c r="I6821" s="103"/>
    </row>
    <row r="6822" spans="1:9" x14ac:dyDescent="0.35">
      <c r="A6822" t="s">
        <v>4796</v>
      </c>
      <c r="B6822" t="s">
        <v>51</v>
      </c>
      <c r="C6822" t="s">
        <v>4358</v>
      </c>
      <c r="D6822" t="s">
        <v>40</v>
      </c>
      <c r="E6822" s="103">
        <v>4.7007159736659802E-2</v>
      </c>
      <c r="F6822" s="103">
        <v>676064</v>
      </c>
      <c r="G6822" s="103">
        <v>9</v>
      </c>
      <c r="H6822" t="s">
        <v>1078</v>
      </c>
      <c r="I6822" s="103"/>
    </row>
    <row r="6823" spans="1:9" x14ac:dyDescent="0.35">
      <c r="A6823" t="s">
        <v>7092</v>
      </c>
      <c r="B6823" t="s">
        <v>51</v>
      </c>
      <c r="C6823" t="s">
        <v>4358</v>
      </c>
      <c r="D6823" t="s">
        <v>5070</v>
      </c>
      <c r="E6823" s="103">
        <v>4.9600508255882247E-2</v>
      </c>
      <c r="F6823" s="103">
        <v>676064</v>
      </c>
      <c r="G6823" s="103">
        <v>9</v>
      </c>
      <c r="H6823" t="s">
        <v>1078</v>
      </c>
      <c r="I6823" s="103"/>
    </row>
    <row r="6824" spans="1:9" x14ac:dyDescent="0.35">
      <c r="A6824" t="s">
        <v>7093</v>
      </c>
      <c r="B6824" t="s">
        <v>51</v>
      </c>
      <c r="C6824" t="s">
        <v>4358</v>
      </c>
      <c r="D6824" t="s">
        <v>5071</v>
      </c>
      <c r="E6824" s="103">
        <v>4.7007159736659802E-2</v>
      </c>
      <c r="F6824" s="103">
        <v>676064</v>
      </c>
      <c r="G6824" s="103">
        <v>9</v>
      </c>
      <c r="H6824" t="s">
        <v>1078</v>
      </c>
      <c r="I6824" s="103"/>
    </row>
    <row r="6825" spans="1:9" x14ac:dyDescent="0.35">
      <c r="A6825" t="s">
        <v>7094</v>
      </c>
      <c r="B6825" t="s">
        <v>51</v>
      </c>
      <c r="C6825" t="s">
        <v>4358</v>
      </c>
      <c r="D6825" t="s">
        <v>5072</v>
      </c>
      <c r="E6825" s="103">
        <v>4.7007159736659802E-2</v>
      </c>
      <c r="F6825" s="103">
        <v>676064</v>
      </c>
      <c r="G6825" s="103">
        <v>9</v>
      </c>
      <c r="H6825" t="s">
        <v>1078</v>
      </c>
      <c r="I6825" s="103"/>
    </row>
    <row r="6826" spans="1:9" x14ac:dyDescent="0.35">
      <c r="A6826" t="s">
        <v>4797</v>
      </c>
      <c r="B6826" t="s">
        <v>51</v>
      </c>
      <c r="C6826" t="s">
        <v>4358</v>
      </c>
      <c r="D6826" t="s">
        <v>42</v>
      </c>
      <c r="E6826" s="103">
        <v>4.9338043653925689E-2</v>
      </c>
      <c r="F6826" s="103">
        <v>676064</v>
      </c>
      <c r="G6826" s="103">
        <v>9</v>
      </c>
      <c r="H6826" t="s">
        <v>1078</v>
      </c>
      <c r="I6826" s="103"/>
    </row>
    <row r="6827" spans="1:9" x14ac:dyDescent="0.35">
      <c r="A6827" t="s">
        <v>4798</v>
      </c>
      <c r="B6827" t="s">
        <v>51</v>
      </c>
      <c r="C6827" t="s">
        <v>4358</v>
      </c>
      <c r="D6827" t="s">
        <v>1767</v>
      </c>
      <c r="E6827" s="103">
        <v>4.9322161441504912E-2</v>
      </c>
      <c r="F6827" s="103">
        <v>676064</v>
      </c>
      <c r="G6827" s="103">
        <v>9</v>
      </c>
      <c r="H6827" t="s">
        <v>1078</v>
      </c>
      <c r="I6827" s="103"/>
    </row>
    <row r="6828" spans="1:9" x14ac:dyDescent="0.35">
      <c r="A6828" t="s">
        <v>4799</v>
      </c>
      <c r="B6828" t="s">
        <v>51</v>
      </c>
      <c r="C6828" t="s">
        <v>4358</v>
      </c>
      <c r="D6828" t="s">
        <v>1768</v>
      </c>
      <c r="E6828" s="103">
        <v>3.7491794159312551E-2</v>
      </c>
      <c r="F6828" s="103">
        <v>676064</v>
      </c>
      <c r="G6828" s="103">
        <v>9</v>
      </c>
      <c r="H6828" t="s">
        <v>1078</v>
      </c>
      <c r="I6828" s="103"/>
    </row>
    <row r="6829" spans="1:9" x14ac:dyDescent="0.35">
      <c r="A6829" t="s">
        <v>4800</v>
      </c>
      <c r="B6829" t="s">
        <v>51</v>
      </c>
      <c r="C6829" t="s">
        <v>4358</v>
      </c>
      <c r="D6829" t="s">
        <v>340</v>
      </c>
      <c r="E6829" s="103">
        <v>4.6890071284496661E-2</v>
      </c>
      <c r="F6829" s="103">
        <v>676064</v>
      </c>
      <c r="G6829" s="103">
        <v>9</v>
      </c>
      <c r="H6829" t="s">
        <v>1078</v>
      </c>
      <c r="I6829" s="103"/>
    </row>
    <row r="6830" spans="1:9" x14ac:dyDescent="0.35">
      <c r="A6830" t="s">
        <v>4801</v>
      </c>
      <c r="B6830" t="s">
        <v>51</v>
      </c>
      <c r="C6830" t="s">
        <v>4358</v>
      </c>
      <c r="D6830" t="s">
        <v>777</v>
      </c>
      <c r="E6830" s="103">
        <v>0.25174398544671334</v>
      </c>
      <c r="F6830" s="103">
        <v>676064</v>
      </c>
      <c r="G6830" s="103">
        <v>9</v>
      </c>
      <c r="H6830" t="s">
        <v>1078</v>
      </c>
      <c r="I6830" s="103"/>
    </row>
    <row r="6831" spans="1:9" x14ac:dyDescent="0.35">
      <c r="A6831" t="s">
        <v>4802</v>
      </c>
      <c r="B6831" t="s">
        <v>51</v>
      </c>
      <c r="C6831" t="s">
        <v>4358</v>
      </c>
      <c r="D6831" t="s">
        <v>776</v>
      </c>
      <c r="E6831" s="103">
        <v>0.52391216906478066</v>
      </c>
      <c r="F6831" s="103">
        <v>676064</v>
      </c>
      <c r="G6831" s="103">
        <v>9</v>
      </c>
      <c r="H6831" t="s">
        <v>1078</v>
      </c>
      <c r="I6831" s="103"/>
    </row>
    <row r="6832" spans="1:9" x14ac:dyDescent="0.35">
      <c r="A6832" t="s">
        <v>4803</v>
      </c>
      <c r="B6832" t="s">
        <v>47</v>
      </c>
      <c r="C6832" t="s">
        <v>4359</v>
      </c>
      <c r="D6832" t="s">
        <v>54</v>
      </c>
      <c r="E6832" s="103">
        <v>72219</v>
      </c>
      <c r="F6832" s="103">
        <v>676064</v>
      </c>
      <c r="G6832" s="103">
        <v>9</v>
      </c>
      <c r="H6832" t="s">
        <v>54</v>
      </c>
      <c r="I6832" s="103"/>
    </row>
    <row r="6833" spans="1:9" x14ac:dyDescent="0.35">
      <c r="A6833" t="s">
        <v>4804</v>
      </c>
      <c r="B6833" t="s">
        <v>48</v>
      </c>
      <c r="C6833" t="s">
        <v>4359</v>
      </c>
      <c r="D6833" t="s">
        <v>54</v>
      </c>
      <c r="E6833" s="103">
        <v>441315306.16210938</v>
      </c>
      <c r="F6833" s="103">
        <v>676064</v>
      </c>
      <c r="G6833" s="103">
        <v>9</v>
      </c>
      <c r="H6833" t="s">
        <v>54</v>
      </c>
      <c r="I6833" s="103"/>
    </row>
    <row r="6834" spans="1:9" x14ac:dyDescent="0.35">
      <c r="A6834" t="s">
        <v>4805</v>
      </c>
      <c r="B6834" t="s">
        <v>49</v>
      </c>
      <c r="C6834" t="s">
        <v>4359</v>
      </c>
      <c r="D6834" t="s">
        <v>54</v>
      </c>
      <c r="E6834" s="103">
        <v>0.10682272684242912</v>
      </c>
      <c r="F6834" s="103">
        <v>676064</v>
      </c>
      <c r="G6834" s="103">
        <v>9</v>
      </c>
      <c r="H6834" t="s">
        <v>54</v>
      </c>
      <c r="I6834" s="103"/>
    </row>
    <row r="6835" spans="1:9" x14ac:dyDescent="0.35">
      <c r="A6835" t="s">
        <v>4806</v>
      </c>
      <c r="B6835" t="s">
        <v>50</v>
      </c>
      <c r="C6835" t="s">
        <v>4359</v>
      </c>
      <c r="D6835" t="s">
        <v>54</v>
      </c>
      <c r="E6835" s="103">
        <v>652.77149228787414</v>
      </c>
      <c r="F6835" s="103">
        <v>676064</v>
      </c>
      <c r="G6835" s="103">
        <v>9</v>
      </c>
      <c r="H6835" t="s">
        <v>54</v>
      </c>
      <c r="I6835" s="103"/>
    </row>
    <row r="6836" spans="1:9" x14ac:dyDescent="0.35">
      <c r="A6836" t="s">
        <v>4807</v>
      </c>
      <c r="B6836" t="s">
        <v>51</v>
      </c>
      <c r="C6836" t="s">
        <v>4359</v>
      </c>
      <c r="D6836" t="s">
        <v>40</v>
      </c>
      <c r="E6836" s="103">
        <v>2.8012685138310454E-3</v>
      </c>
      <c r="F6836" s="103">
        <v>676064</v>
      </c>
      <c r="G6836" s="103">
        <v>9</v>
      </c>
      <c r="H6836" t="s">
        <v>1078</v>
      </c>
      <c r="I6836" s="103"/>
    </row>
    <row r="6837" spans="1:9" x14ac:dyDescent="0.35">
      <c r="A6837" t="s">
        <v>7095</v>
      </c>
      <c r="B6837" t="s">
        <v>51</v>
      </c>
      <c r="C6837" t="s">
        <v>4359</v>
      </c>
      <c r="D6837" t="s">
        <v>5070</v>
      </c>
      <c r="E6837" s="103">
        <v>2.8707373707554285E-3</v>
      </c>
      <c r="F6837" s="103">
        <v>676064</v>
      </c>
      <c r="G6837" s="103">
        <v>9</v>
      </c>
      <c r="H6837" t="s">
        <v>1078</v>
      </c>
      <c r="I6837" s="103"/>
    </row>
    <row r="6838" spans="1:9" x14ac:dyDescent="0.35">
      <c r="A6838" t="s">
        <v>7096</v>
      </c>
      <c r="B6838" t="s">
        <v>51</v>
      </c>
      <c r="C6838" t="s">
        <v>4359</v>
      </c>
      <c r="D6838" t="s">
        <v>5071</v>
      </c>
      <c r="E6838" s="103">
        <v>2.8012685138310454E-3</v>
      </c>
      <c r="F6838" s="103">
        <v>676064</v>
      </c>
      <c r="G6838" s="103">
        <v>9</v>
      </c>
      <c r="H6838" t="s">
        <v>1078</v>
      </c>
      <c r="I6838" s="103"/>
    </row>
    <row r="6839" spans="1:9" x14ac:dyDescent="0.35">
      <c r="A6839" t="s">
        <v>7097</v>
      </c>
      <c r="B6839" t="s">
        <v>51</v>
      </c>
      <c r="C6839" t="s">
        <v>4359</v>
      </c>
      <c r="D6839" t="s">
        <v>5072</v>
      </c>
      <c r="E6839" s="103">
        <v>2.8587663854207886E-3</v>
      </c>
      <c r="F6839" s="103">
        <v>676064</v>
      </c>
      <c r="G6839" s="103">
        <v>9</v>
      </c>
      <c r="H6839" t="s">
        <v>1078</v>
      </c>
      <c r="I6839" s="103"/>
    </row>
    <row r="6840" spans="1:9" x14ac:dyDescent="0.35">
      <c r="A6840" t="s">
        <v>4808</v>
      </c>
      <c r="B6840" t="s">
        <v>51</v>
      </c>
      <c r="C6840" t="s">
        <v>4359</v>
      </c>
      <c r="D6840" t="s">
        <v>42</v>
      </c>
      <c r="E6840" s="103">
        <v>2.8670801208625528E-3</v>
      </c>
      <c r="F6840" s="103">
        <v>676064</v>
      </c>
      <c r="G6840" s="103">
        <v>9</v>
      </c>
      <c r="H6840" t="s">
        <v>1078</v>
      </c>
      <c r="I6840" s="103"/>
    </row>
    <row r="6841" spans="1:9" x14ac:dyDescent="0.35">
      <c r="A6841" t="s">
        <v>4809</v>
      </c>
      <c r="B6841" t="s">
        <v>51</v>
      </c>
      <c r="C6841" t="s">
        <v>4359</v>
      </c>
      <c r="D6841" t="s">
        <v>1767</v>
      </c>
      <c r="E6841" s="103">
        <v>2.8631491395992846E-3</v>
      </c>
      <c r="F6841" s="103">
        <v>676064</v>
      </c>
      <c r="G6841" s="103">
        <v>9</v>
      </c>
      <c r="H6841" t="s">
        <v>1078</v>
      </c>
      <c r="I6841" s="103"/>
    </row>
    <row r="6842" spans="1:9" x14ac:dyDescent="0.35">
      <c r="A6842" t="s">
        <v>4810</v>
      </c>
      <c r="B6842" t="s">
        <v>51</v>
      </c>
      <c r="C6842" t="s">
        <v>4359</v>
      </c>
      <c r="D6842" t="s">
        <v>1768</v>
      </c>
      <c r="E6842" s="103">
        <v>2.3854696898622831E-3</v>
      </c>
      <c r="F6842" s="103">
        <v>676064</v>
      </c>
      <c r="G6842" s="103">
        <v>9</v>
      </c>
      <c r="H6842" t="s">
        <v>1078</v>
      </c>
      <c r="I6842" s="103"/>
    </row>
    <row r="6843" spans="1:9" x14ac:dyDescent="0.35">
      <c r="A6843" t="s">
        <v>4811</v>
      </c>
      <c r="B6843" t="s">
        <v>51</v>
      </c>
      <c r="C6843" t="s">
        <v>4359</v>
      </c>
      <c r="D6843" t="s">
        <v>340</v>
      </c>
      <c r="E6843" s="103">
        <v>2.7661944884945404E-3</v>
      </c>
      <c r="F6843" s="103">
        <v>676064</v>
      </c>
      <c r="G6843" s="103">
        <v>9</v>
      </c>
      <c r="H6843" t="s">
        <v>1078</v>
      </c>
      <c r="I6843" s="103"/>
    </row>
    <row r="6844" spans="1:9" x14ac:dyDescent="0.35">
      <c r="A6844" t="s">
        <v>4812</v>
      </c>
      <c r="B6844" t="s">
        <v>51</v>
      </c>
      <c r="C6844" t="s">
        <v>4359</v>
      </c>
      <c r="D6844" t="s">
        <v>777</v>
      </c>
      <c r="E6844" s="103">
        <v>1.0154089726839606E-2</v>
      </c>
      <c r="F6844" s="103">
        <v>676064</v>
      </c>
      <c r="G6844" s="103">
        <v>9</v>
      </c>
      <c r="H6844" t="s">
        <v>1078</v>
      </c>
      <c r="I6844" s="103"/>
    </row>
    <row r="6845" spans="1:9" x14ac:dyDescent="0.35">
      <c r="A6845" t="s">
        <v>4813</v>
      </c>
      <c r="B6845" t="s">
        <v>51</v>
      </c>
      <c r="C6845" t="s">
        <v>4359</v>
      </c>
      <c r="D6845" t="s">
        <v>776</v>
      </c>
      <c r="E6845" s="103">
        <v>2.6280267357770528E-2</v>
      </c>
      <c r="F6845" s="103">
        <v>676064</v>
      </c>
      <c r="G6845" s="103">
        <v>9</v>
      </c>
      <c r="H6845" t="s">
        <v>1078</v>
      </c>
      <c r="I6845" s="103"/>
    </row>
    <row r="6846" spans="1:9" x14ac:dyDescent="0.35">
      <c r="A6846" t="s">
        <v>7595</v>
      </c>
      <c r="B6846" t="s">
        <v>47</v>
      </c>
      <c r="C6846" t="s">
        <v>7392</v>
      </c>
      <c r="D6846" t="s">
        <v>54</v>
      </c>
      <c r="E6846" s="103">
        <v>82190</v>
      </c>
      <c r="F6846" s="103">
        <v>676064</v>
      </c>
      <c r="G6846" s="103">
        <v>9</v>
      </c>
      <c r="H6846" t="s">
        <v>54</v>
      </c>
      <c r="I6846" s="103"/>
    </row>
    <row r="6847" spans="1:9" x14ac:dyDescent="0.35">
      <c r="A6847" t="s">
        <v>7596</v>
      </c>
      <c r="B6847" t="s">
        <v>48</v>
      </c>
      <c r="C6847" t="s">
        <v>7392</v>
      </c>
      <c r="D6847" t="s">
        <v>54</v>
      </c>
      <c r="E6847" s="103">
        <v>566053802.66732788</v>
      </c>
      <c r="F6847" s="103">
        <v>676064</v>
      </c>
      <c r="G6847" s="103">
        <v>9</v>
      </c>
      <c r="H6847" t="s">
        <v>54</v>
      </c>
      <c r="I6847" s="103"/>
    </row>
    <row r="6848" spans="1:9" x14ac:dyDescent="0.35">
      <c r="A6848" t="s">
        <v>7597</v>
      </c>
      <c r="B6848" t="s">
        <v>49</v>
      </c>
      <c r="C6848" t="s">
        <v>7392</v>
      </c>
      <c r="D6848" t="s">
        <v>54</v>
      </c>
      <c r="E6848" s="103">
        <v>0.12157133052492072</v>
      </c>
      <c r="F6848" s="103">
        <v>676064</v>
      </c>
      <c r="G6848" s="103">
        <v>9</v>
      </c>
      <c r="H6848" t="s">
        <v>54</v>
      </c>
      <c r="I6848" s="103"/>
    </row>
    <row r="6849" spans="1:9" x14ac:dyDescent="0.35">
      <c r="A6849" t="s">
        <v>7598</v>
      </c>
      <c r="B6849" t="s">
        <v>50</v>
      </c>
      <c r="C6849" t="s">
        <v>7392</v>
      </c>
      <c r="D6849" t="s">
        <v>54</v>
      </c>
      <c r="E6849" s="103">
        <v>837.27842728991322</v>
      </c>
      <c r="F6849" s="103">
        <v>676064</v>
      </c>
      <c r="G6849" s="103">
        <v>9</v>
      </c>
      <c r="H6849" t="s">
        <v>54</v>
      </c>
      <c r="I6849" s="103"/>
    </row>
    <row r="6850" spans="1:9" x14ac:dyDescent="0.35">
      <c r="A6850" t="s">
        <v>7599</v>
      </c>
      <c r="B6850" t="s">
        <v>51</v>
      </c>
      <c r="C6850" t="s">
        <v>7392</v>
      </c>
      <c r="D6850" t="s">
        <v>40</v>
      </c>
      <c r="E6850" s="103">
        <v>3.0726001242770036E-3</v>
      </c>
      <c r="F6850" s="103">
        <v>676064</v>
      </c>
      <c r="G6850" s="103">
        <v>9</v>
      </c>
      <c r="H6850" t="s">
        <v>1078</v>
      </c>
      <c r="I6850" s="103"/>
    </row>
    <row r="6851" spans="1:9" x14ac:dyDescent="0.35">
      <c r="A6851" t="s">
        <v>7600</v>
      </c>
      <c r="B6851" t="s">
        <v>51</v>
      </c>
      <c r="C6851" t="s">
        <v>7392</v>
      </c>
      <c r="D6851" t="s">
        <v>5070</v>
      </c>
      <c r="E6851" s="103">
        <v>3.1378584551945503E-3</v>
      </c>
      <c r="F6851" s="103">
        <v>676064</v>
      </c>
      <c r="G6851" s="103">
        <v>9</v>
      </c>
      <c r="H6851" t="s">
        <v>1078</v>
      </c>
      <c r="I6851" s="103"/>
    </row>
    <row r="6852" spans="1:9" x14ac:dyDescent="0.35">
      <c r="A6852" t="s">
        <v>7601</v>
      </c>
      <c r="B6852" t="s">
        <v>51</v>
      </c>
      <c r="C6852" t="s">
        <v>7392</v>
      </c>
      <c r="D6852" t="s">
        <v>5071</v>
      </c>
      <c r="E6852" s="103">
        <v>2.9566545398227555E-3</v>
      </c>
      <c r="F6852" s="103">
        <v>676064</v>
      </c>
      <c r="G6852" s="103">
        <v>9</v>
      </c>
      <c r="H6852" t="s">
        <v>1078</v>
      </c>
      <c r="I6852" s="103"/>
    </row>
    <row r="6853" spans="1:9" x14ac:dyDescent="0.35">
      <c r="A6853" t="s">
        <v>7602</v>
      </c>
      <c r="B6853" t="s">
        <v>51</v>
      </c>
      <c r="C6853" t="s">
        <v>7392</v>
      </c>
      <c r="D6853" t="s">
        <v>5072</v>
      </c>
      <c r="E6853" s="103">
        <v>3.0032091565624294E-3</v>
      </c>
      <c r="F6853" s="103">
        <v>676064</v>
      </c>
      <c r="G6853" s="103">
        <v>9</v>
      </c>
      <c r="H6853" t="s">
        <v>1078</v>
      </c>
      <c r="I6853" s="103"/>
    </row>
    <row r="6854" spans="1:9" x14ac:dyDescent="0.35">
      <c r="A6854" t="s">
        <v>7603</v>
      </c>
      <c r="B6854" t="s">
        <v>51</v>
      </c>
      <c r="C6854" t="s">
        <v>7392</v>
      </c>
      <c r="D6854" t="s">
        <v>42</v>
      </c>
      <c r="E6854" s="103">
        <v>3.1310788202729652E-3</v>
      </c>
      <c r="F6854" s="103">
        <v>676064</v>
      </c>
      <c r="G6854" s="103">
        <v>9</v>
      </c>
      <c r="H6854" t="s">
        <v>1078</v>
      </c>
      <c r="I6854" s="103"/>
    </row>
    <row r="6855" spans="1:9" x14ac:dyDescent="0.35">
      <c r="A6855" t="s">
        <v>7604</v>
      </c>
      <c r="B6855" t="s">
        <v>51</v>
      </c>
      <c r="C6855" t="s">
        <v>7392</v>
      </c>
      <c r="D6855" t="s">
        <v>1767</v>
      </c>
      <c r="E6855" s="103">
        <v>3.126385690369487E-3</v>
      </c>
      <c r="F6855" s="103">
        <v>676064</v>
      </c>
      <c r="G6855" s="103">
        <v>9</v>
      </c>
      <c r="H6855" t="s">
        <v>1078</v>
      </c>
      <c r="I6855" s="103"/>
    </row>
    <row r="6856" spans="1:9" x14ac:dyDescent="0.35">
      <c r="A6856" t="s">
        <v>7605</v>
      </c>
      <c r="B6856" t="s">
        <v>51</v>
      </c>
      <c r="C6856" t="s">
        <v>7392</v>
      </c>
      <c r="D6856" t="s">
        <v>1768</v>
      </c>
      <c r="E6856" s="103">
        <v>2.5476590279220014E-3</v>
      </c>
      <c r="F6856" s="103">
        <v>676064</v>
      </c>
      <c r="G6856" s="103">
        <v>9</v>
      </c>
      <c r="H6856" t="s">
        <v>1078</v>
      </c>
      <c r="I6856" s="103"/>
    </row>
    <row r="6857" spans="1:9" x14ac:dyDescent="0.35">
      <c r="A6857" t="s">
        <v>7606</v>
      </c>
      <c r="B6857" t="s">
        <v>51</v>
      </c>
      <c r="C6857" t="s">
        <v>7392</v>
      </c>
      <c r="D6857" t="s">
        <v>340</v>
      </c>
      <c r="E6857" s="103">
        <v>3.0802215898657636E-3</v>
      </c>
      <c r="F6857" s="103">
        <v>676064</v>
      </c>
      <c r="G6857" s="103">
        <v>9</v>
      </c>
      <c r="H6857" t="s">
        <v>1078</v>
      </c>
      <c r="I6857" s="103"/>
    </row>
    <row r="6858" spans="1:9" x14ac:dyDescent="0.35">
      <c r="A6858" t="s">
        <v>7607</v>
      </c>
      <c r="B6858" t="s">
        <v>51</v>
      </c>
      <c r="C6858" t="s">
        <v>7392</v>
      </c>
      <c r="D6858" t="s">
        <v>777</v>
      </c>
      <c r="E6858" s="103">
        <v>1.1805016217222236E-2</v>
      </c>
      <c r="F6858" s="103">
        <v>676064</v>
      </c>
      <c r="G6858" s="103">
        <v>9</v>
      </c>
      <c r="H6858" t="s">
        <v>1078</v>
      </c>
      <c r="I6858" s="103"/>
    </row>
    <row r="6859" spans="1:9" x14ac:dyDescent="0.35">
      <c r="A6859" t="s">
        <v>7608</v>
      </c>
      <c r="B6859" t="s">
        <v>51</v>
      </c>
      <c r="C6859" t="s">
        <v>7392</v>
      </c>
      <c r="D6859" t="s">
        <v>776</v>
      </c>
      <c r="E6859" s="103">
        <v>2.9842692809217381E-2</v>
      </c>
      <c r="F6859" s="103">
        <v>676064</v>
      </c>
      <c r="G6859" s="103">
        <v>9</v>
      </c>
      <c r="H6859" t="s">
        <v>1078</v>
      </c>
      <c r="I6859" s="103"/>
    </row>
    <row r="6860" spans="1:9" x14ac:dyDescent="0.35">
      <c r="A6860" t="s">
        <v>5037</v>
      </c>
      <c r="B6860" t="s">
        <v>47</v>
      </c>
      <c r="C6860" t="s">
        <v>4874</v>
      </c>
      <c r="D6860" t="s">
        <v>54</v>
      </c>
      <c r="E6860" s="103">
        <v>154528</v>
      </c>
      <c r="F6860" s="103">
        <v>676064</v>
      </c>
      <c r="G6860" s="103">
        <v>9</v>
      </c>
      <c r="H6860" t="s">
        <v>54</v>
      </c>
      <c r="I6860" s="103"/>
    </row>
    <row r="6861" spans="1:9" x14ac:dyDescent="0.35">
      <c r="A6861" t="s">
        <v>5038</v>
      </c>
      <c r="B6861" t="s">
        <v>48</v>
      </c>
      <c r="C6861" t="s">
        <v>4874</v>
      </c>
      <c r="D6861" t="s">
        <v>54</v>
      </c>
      <c r="E6861" s="103">
        <v>1529607463.4778748</v>
      </c>
      <c r="F6861" s="103">
        <v>676064</v>
      </c>
      <c r="G6861" s="103">
        <v>9</v>
      </c>
      <c r="H6861" t="s">
        <v>54</v>
      </c>
      <c r="I6861" s="103"/>
    </row>
    <row r="6862" spans="1:9" x14ac:dyDescent="0.35">
      <c r="A6862" t="s">
        <v>5039</v>
      </c>
      <c r="B6862" t="s">
        <v>49</v>
      </c>
      <c r="C6862" t="s">
        <v>4874</v>
      </c>
      <c r="D6862" t="s">
        <v>54</v>
      </c>
      <c r="E6862" s="103">
        <v>0.228570076205803</v>
      </c>
      <c r="F6862" s="103">
        <v>676064</v>
      </c>
      <c r="G6862" s="103">
        <v>9</v>
      </c>
      <c r="H6862" t="s">
        <v>54</v>
      </c>
      <c r="I6862" s="103"/>
    </row>
    <row r="6863" spans="1:9" x14ac:dyDescent="0.35">
      <c r="A6863" t="s">
        <v>5040</v>
      </c>
      <c r="B6863" t="s">
        <v>50</v>
      </c>
      <c r="C6863" t="s">
        <v>4874</v>
      </c>
      <c r="D6863" t="s">
        <v>54</v>
      </c>
      <c r="E6863" s="103">
        <v>2262.5187311820696</v>
      </c>
      <c r="F6863" s="103">
        <v>676064</v>
      </c>
      <c r="G6863" s="103">
        <v>9</v>
      </c>
      <c r="H6863" t="s">
        <v>54</v>
      </c>
      <c r="I6863" s="103"/>
    </row>
    <row r="6864" spans="1:9" x14ac:dyDescent="0.35">
      <c r="A6864" t="s">
        <v>5041</v>
      </c>
      <c r="B6864" t="s">
        <v>51</v>
      </c>
      <c r="C6864" t="s">
        <v>4874</v>
      </c>
      <c r="D6864" t="s">
        <v>40</v>
      </c>
      <c r="E6864" s="103">
        <v>4.3558193833609614E-3</v>
      </c>
      <c r="F6864" s="103">
        <v>676064</v>
      </c>
      <c r="G6864" s="103">
        <v>9</v>
      </c>
      <c r="H6864" t="s">
        <v>1078</v>
      </c>
      <c r="I6864" s="103"/>
    </row>
    <row r="6865" spans="1:9" x14ac:dyDescent="0.35">
      <c r="A6865" t="s">
        <v>7200</v>
      </c>
      <c r="B6865" t="s">
        <v>51</v>
      </c>
      <c r="C6865" t="s">
        <v>4874</v>
      </c>
      <c r="D6865" t="s">
        <v>5070</v>
      </c>
      <c r="E6865" s="103">
        <v>4.500915875718884E-3</v>
      </c>
      <c r="F6865" s="103">
        <v>676064</v>
      </c>
      <c r="G6865" s="103">
        <v>9</v>
      </c>
      <c r="H6865" t="s">
        <v>1078</v>
      </c>
      <c r="I6865" s="103"/>
    </row>
    <row r="6866" spans="1:9" x14ac:dyDescent="0.35">
      <c r="A6866" t="s">
        <v>7201</v>
      </c>
      <c r="B6866" t="s">
        <v>51</v>
      </c>
      <c r="C6866" t="s">
        <v>4874</v>
      </c>
      <c r="D6866" t="s">
        <v>5071</v>
      </c>
      <c r="E6866" s="103">
        <v>4.2941505104945902E-3</v>
      </c>
      <c r="F6866" s="103">
        <v>676064</v>
      </c>
      <c r="G6866" s="103">
        <v>9</v>
      </c>
      <c r="H6866" t="s">
        <v>1078</v>
      </c>
      <c r="I6866" s="103"/>
    </row>
    <row r="6867" spans="1:9" x14ac:dyDescent="0.35">
      <c r="A6867" t="s">
        <v>7202</v>
      </c>
      <c r="B6867" t="s">
        <v>51</v>
      </c>
      <c r="C6867" t="s">
        <v>4874</v>
      </c>
      <c r="D6867" t="s">
        <v>5072</v>
      </c>
      <c r="E6867" s="103">
        <v>4.3457836303057145E-3</v>
      </c>
      <c r="F6867" s="103">
        <v>676064</v>
      </c>
      <c r="G6867" s="103">
        <v>9</v>
      </c>
      <c r="H6867" t="s">
        <v>1078</v>
      </c>
      <c r="I6867" s="103"/>
    </row>
    <row r="6868" spans="1:9" x14ac:dyDescent="0.35">
      <c r="A6868" t="s">
        <v>5042</v>
      </c>
      <c r="B6868" t="s">
        <v>51</v>
      </c>
      <c r="C6868" t="s">
        <v>4874</v>
      </c>
      <c r="D6868" t="s">
        <v>42</v>
      </c>
      <c r="E6868" s="103">
        <v>4.4877146159400545E-3</v>
      </c>
      <c r="F6868" s="103">
        <v>676064</v>
      </c>
      <c r="G6868" s="103">
        <v>9</v>
      </c>
      <c r="H6868" t="s">
        <v>1078</v>
      </c>
      <c r="I6868" s="103"/>
    </row>
    <row r="6869" spans="1:9" x14ac:dyDescent="0.35">
      <c r="A6869" t="s">
        <v>5043</v>
      </c>
      <c r="B6869" t="s">
        <v>51</v>
      </c>
      <c r="C6869" t="s">
        <v>4874</v>
      </c>
      <c r="D6869" t="s">
        <v>1767</v>
      </c>
      <c r="E6869" s="103">
        <v>4.4829040897254625E-3</v>
      </c>
      <c r="F6869" s="103">
        <v>676064</v>
      </c>
      <c r="G6869" s="103">
        <v>9</v>
      </c>
      <c r="H6869" t="s">
        <v>1078</v>
      </c>
      <c r="I6869" s="103"/>
    </row>
    <row r="6870" spans="1:9" x14ac:dyDescent="0.35">
      <c r="A6870" t="s">
        <v>5044</v>
      </c>
      <c r="B6870" t="s">
        <v>51</v>
      </c>
      <c r="C6870" t="s">
        <v>4874</v>
      </c>
      <c r="D6870" t="s">
        <v>1768</v>
      </c>
      <c r="E6870" s="103">
        <v>3.5963885594763518E-3</v>
      </c>
      <c r="F6870" s="103">
        <v>676064</v>
      </c>
      <c r="G6870" s="103">
        <v>9</v>
      </c>
      <c r="H6870" t="s">
        <v>1078</v>
      </c>
      <c r="I6870" s="103"/>
    </row>
    <row r="6871" spans="1:9" x14ac:dyDescent="0.35">
      <c r="A6871" t="s">
        <v>5045</v>
      </c>
      <c r="B6871" t="s">
        <v>51</v>
      </c>
      <c r="C6871" t="s">
        <v>4874</v>
      </c>
      <c r="D6871" t="s">
        <v>340</v>
      </c>
      <c r="E6871" s="103">
        <v>4.3399630695380277E-3</v>
      </c>
      <c r="F6871" s="103">
        <v>676064</v>
      </c>
      <c r="G6871" s="103">
        <v>9</v>
      </c>
      <c r="H6871" t="s">
        <v>1078</v>
      </c>
      <c r="I6871" s="103"/>
    </row>
    <row r="6872" spans="1:9" x14ac:dyDescent="0.35">
      <c r="A6872" t="s">
        <v>5046</v>
      </c>
      <c r="B6872" t="s">
        <v>51</v>
      </c>
      <c r="C6872" t="s">
        <v>4874</v>
      </c>
      <c r="D6872" t="s">
        <v>777</v>
      </c>
      <c r="E6872" s="103">
        <v>1.8588345240378539E-2</v>
      </c>
      <c r="F6872" s="103">
        <v>676064</v>
      </c>
      <c r="G6872" s="103">
        <v>9</v>
      </c>
      <c r="H6872" t="s">
        <v>1078</v>
      </c>
      <c r="I6872" s="103"/>
    </row>
    <row r="6873" spans="1:9" x14ac:dyDescent="0.35">
      <c r="A6873" t="s">
        <v>5047</v>
      </c>
      <c r="B6873" t="s">
        <v>51</v>
      </c>
      <c r="C6873" t="s">
        <v>4874</v>
      </c>
      <c r="D6873" t="s">
        <v>776</v>
      </c>
      <c r="E6873" s="103">
        <v>4.3896444341919805E-2</v>
      </c>
      <c r="F6873" s="103">
        <v>676064</v>
      </c>
      <c r="G6873" s="103">
        <v>9</v>
      </c>
      <c r="H6873" t="s">
        <v>1078</v>
      </c>
      <c r="I6873" s="103"/>
    </row>
    <row r="6874" spans="1:9" x14ac:dyDescent="0.35">
      <c r="A6874" t="s">
        <v>294</v>
      </c>
      <c r="B6874" t="s">
        <v>47</v>
      </c>
      <c r="C6874" t="s">
        <v>36</v>
      </c>
      <c r="D6874" t="s">
        <v>54</v>
      </c>
      <c r="E6874" s="103">
        <v>2606</v>
      </c>
      <c r="F6874" s="103">
        <v>676064</v>
      </c>
      <c r="G6874" s="103">
        <v>9</v>
      </c>
      <c r="H6874" t="s">
        <v>54</v>
      </c>
      <c r="I6874" s="103"/>
    </row>
    <row r="6875" spans="1:9" x14ac:dyDescent="0.35">
      <c r="A6875" t="s">
        <v>295</v>
      </c>
      <c r="B6875" t="s">
        <v>48</v>
      </c>
      <c r="C6875" t="s">
        <v>36</v>
      </c>
      <c r="D6875" t="s">
        <v>54</v>
      </c>
      <c r="E6875" s="103">
        <v>102943399.544</v>
      </c>
      <c r="F6875" s="103">
        <v>676064</v>
      </c>
      <c r="G6875" s="103">
        <v>9</v>
      </c>
      <c r="H6875" t="s">
        <v>54</v>
      </c>
      <c r="I6875" s="103"/>
    </row>
    <row r="6876" spans="1:9" x14ac:dyDescent="0.35">
      <c r="A6876" t="s">
        <v>296</v>
      </c>
      <c r="B6876" t="s">
        <v>49</v>
      </c>
      <c r="C6876" t="s">
        <v>36</v>
      </c>
      <c r="D6876" t="s">
        <v>54</v>
      </c>
      <c r="E6876" s="103">
        <v>3.854664647133999E-3</v>
      </c>
      <c r="F6876" s="103">
        <v>676064</v>
      </c>
      <c r="G6876" s="103">
        <v>9</v>
      </c>
      <c r="H6876" t="s">
        <v>54</v>
      </c>
      <c r="I6876" s="103"/>
    </row>
    <row r="6877" spans="1:9" x14ac:dyDescent="0.35">
      <c r="A6877" t="s">
        <v>297</v>
      </c>
      <c r="B6877" t="s">
        <v>50</v>
      </c>
      <c r="C6877" t="s">
        <v>36</v>
      </c>
      <c r="D6877" t="s">
        <v>54</v>
      </c>
      <c r="E6877" s="103">
        <v>152.2687194466796</v>
      </c>
      <c r="F6877" s="103">
        <v>676064</v>
      </c>
      <c r="G6877" s="103">
        <v>9</v>
      </c>
      <c r="H6877" t="s">
        <v>54</v>
      </c>
      <c r="I6877" s="103"/>
    </row>
    <row r="6878" spans="1:9" x14ac:dyDescent="0.35">
      <c r="A6878" t="s">
        <v>1551</v>
      </c>
      <c r="B6878" t="s">
        <v>51</v>
      </c>
      <c r="C6878" t="s">
        <v>36</v>
      </c>
      <c r="D6878" t="s">
        <v>40</v>
      </c>
      <c r="E6878" s="103">
        <v>1.5952334219296021E-2</v>
      </c>
      <c r="F6878" s="103">
        <v>676064</v>
      </c>
      <c r="G6878" s="103">
        <v>9</v>
      </c>
      <c r="H6878" t="s">
        <v>1078</v>
      </c>
      <c r="I6878" s="103"/>
    </row>
    <row r="6879" spans="1:9" x14ac:dyDescent="0.35">
      <c r="A6879" t="s">
        <v>7098</v>
      </c>
      <c r="B6879" t="s">
        <v>51</v>
      </c>
      <c r="C6879" t="s">
        <v>36</v>
      </c>
      <c r="D6879" t="s">
        <v>5070</v>
      </c>
      <c r="E6879" s="103">
        <v>1.5975117398784766E-2</v>
      </c>
      <c r="F6879" s="103">
        <v>676064</v>
      </c>
      <c r="G6879" s="103">
        <v>9</v>
      </c>
      <c r="H6879" t="s">
        <v>1078</v>
      </c>
      <c r="I6879" s="103"/>
    </row>
    <row r="6880" spans="1:9" x14ac:dyDescent="0.35">
      <c r="A6880" t="s">
        <v>7099</v>
      </c>
      <c r="B6880" t="s">
        <v>51</v>
      </c>
      <c r="C6880" t="s">
        <v>36</v>
      </c>
      <c r="D6880" t="s">
        <v>5071</v>
      </c>
      <c r="E6880" s="103">
        <v>1.5952334219296021E-2</v>
      </c>
      <c r="F6880" s="103">
        <v>676064</v>
      </c>
      <c r="G6880" s="103">
        <v>9</v>
      </c>
      <c r="H6880" t="s">
        <v>1078</v>
      </c>
      <c r="I6880" s="103"/>
    </row>
    <row r="6881" spans="1:9" x14ac:dyDescent="0.35">
      <c r="A6881" t="s">
        <v>7100</v>
      </c>
      <c r="B6881" t="s">
        <v>51</v>
      </c>
      <c r="C6881" t="s">
        <v>36</v>
      </c>
      <c r="D6881" t="s">
        <v>5072</v>
      </c>
      <c r="E6881" s="103">
        <v>1.5952334219296021E-2</v>
      </c>
      <c r="F6881" s="103">
        <v>676064</v>
      </c>
      <c r="G6881" s="103">
        <v>9</v>
      </c>
      <c r="H6881" t="s">
        <v>1078</v>
      </c>
      <c r="I6881" s="103"/>
    </row>
    <row r="6882" spans="1:9" x14ac:dyDescent="0.35">
      <c r="A6882" t="s">
        <v>1552</v>
      </c>
      <c r="B6882" t="s">
        <v>51</v>
      </c>
      <c r="C6882" t="s">
        <v>36</v>
      </c>
      <c r="D6882" t="s">
        <v>42</v>
      </c>
      <c r="E6882" s="103">
        <v>1.5924647642914729E-2</v>
      </c>
      <c r="F6882" s="103">
        <v>676064</v>
      </c>
      <c r="G6882" s="103">
        <v>9</v>
      </c>
      <c r="H6882" t="s">
        <v>1078</v>
      </c>
      <c r="I6882" s="103"/>
    </row>
    <row r="6883" spans="1:9" x14ac:dyDescent="0.35">
      <c r="A6883" t="s">
        <v>2529</v>
      </c>
      <c r="B6883" t="s">
        <v>51</v>
      </c>
      <c r="C6883" t="s">
        <v>36</v>
      </c>
      <c r="D6883" t="s">
        <v>1767</v>
      </c>
      <c r="E6883" s="103">
        <v>1.5899913431613712E-2</v>
      </c>
      <c r="F6883" s="103">
        <v>676064</v>
      </c>
      <c r="G6883" s="103">
        <v>9</v>
      </c>
      <c r="H6883" t="s">
        <v>1078</v>
      </c>
      <c r="I6883" s="103"/>
    </row>
    <row r="6884" spans="1:9" x14ac:dyDescent="0.35">
      <c r="A6884" t="s">
        <v>2530</v>
      </c>
      <c r="B6884" t="s">
        <v>51</v>
      </c>
      <c r="C6884" t="s">
        <v>36</v>
      </c>
      <c r="D6884" t="s">
        <v>1768</v>
      </c>
      <c r="E6884" s="103">
        <v>1.3312840969596498E-2</v>
      </c>
      <c r="F6884" s="103">
        <v>676064</v>
      </c>
      <c r="G6884" s="103">
        <v>9</v>
      </c>
      <c r="H6884" t="s">
        <v>1078</v>
      </c>
      <c r="I6884" s="103"/>
    </row>
    <row r="6885" spans="1:9" x14ac:dyDescent="0.35">
      <c r="A6885" t="s">
        <v>1553</v>
      </c>
      <c r="B6885" t="s">
        <v>51</v>
      </c>
      <c r="C6885" t="s">
        <v>36</v>
      </c>
      <c r="D6885" t="s">
        <v>340</v>
      </c>
      <c r="E6885" s="103">
        <v>1.5654719854500287E-2</v>
      </c>
      <c r="F6885" s="103">
        <v>676064</v>
      </c>
      <c r="G6885" s="103">
        <v>9</v>
      </c>
      <c r="H6885" t="s">
        <v>1078</v>
      </c>
      <c r="I6885" s="103"/>
    </row>
    <row r="6886" spans="1:9" x14ac:dyDescent="0.35">
      <c r="A6886" t="s">
        <v>1554</v>
      </c>
      <c r="B6886" t="s">
        <v>51</v>
      </c>
      <c r="C6886" t="s">
        <v>36</v>
      </c>
      <c r="D6886" t="s">
        <v>777</v>
      </c>
      <c r="E6886" s="103">
        <v>7.881475839365909E-2</v>
      </c>
      <c r="F6886" s="103">
        <v>676064</v>
      </c>
      <c r="G6886" s="103">
        <v>9</v>
      </c>
      <c r="H6886" t="s">
        <v>1078</v>
      </c>
      <c r="I6886" s="103"/>
    </row>
    <row r="6887" spans="1:9" x14ac:dyDescent="0.35">
      <c r="A6887" t="s">
        <v>1555</v>
      </c>
      <c r="B6887" t="s">
        <v>51</v>
      </c>
      <c r="C6887" t="s">
        <v>36</v>
      </c>
      <c r="D6887" t="s">
        <v>776</v>
      </c>
      <c r="E6887" s="103">
        <v>0.17805005769556784</v>
      </c>
      <c r="F6887" s="103">
        <v>676064</v>
      </c>
      <c r="G6887" s="103">
        <v>9</v>
      </c>
      <c r="H6887" t="s">
        <v>1078</v>
      </c>
      <c r="I6887" s="103"/>
    </row>
    <row r="6888" spans="1:9" x14ac:dyDescent="0.35">
      <c r="A6888" t="s">
        <v>312</v>
      </c>
      <c r="B6888" t="s">
        <v>47</v>
      </c>
      <c r="C6888" t="s">
        <v>35</v>
      </c>
      <c r="D6888" t="s">
        <v>54</v>
      </c>
      <c r="E6888" s="103">
        <v>59599</v>
      </c>
      <c r="F6888" s="103">
        <v>680752</v>
      </c>
      <c r="G6888" s="103">
        <v>10</v>
      </c>
      <c r="H6888" t="s">
        <v>54</v>
      </c>
      <c r="I6888" s="103"/>
    </row>
    <row r="6889" spans="1:9" x14ac:dyDescent="0.35">
      <c r="A6889" t="s">
        <v>313</v>
      </c>
      <c r="B6889" t="s">
        <v>48</v>
      </c>
      <c r="C6889" t="s">
        <v>35</v>
      </c>
      <c r="D6889" t="s">
        <v>54</v>
      </c>
      <c r="E6889" s="103">
        <v>22732194868.398239</v>
      </c>
      <c r="F6889" s="103">
        <v>680752</v>
      </c>
      <c r="G6889" s="103">
        <v>10</v>
      </c>
      <c r="H6889" t="s">
        <v>54</v>
      </c>
      <c r="I6889" s="103"/>
    </row>
    <row r="6890" spans="1:9" x14ac:dyDescent="0.35">
      <c r="A6890" t="s">
        <v>314</v>
      </c>
      <c r="B6890" t="s">
        <v>49</v>
      </c>
      <c r="C6890" t="s">
        <v>35</v>
      </c>
      <c r="D6890" t="s">
        <v>54</v>
      </c>
      <c r="E6890" s="103">
        <v>8.7548769595976211E-2</v>
      </c>
      <c r="F6890" s="103">
        <v>680752</v>
      </c>
      <c r="G6890" s="103">
        <v>10</v>
      </c>
      <c r="H6890" t="s">
        <v>54</v>
      </c>
      <c r="I6890" s="103"/>
    </row>
    <row r="6891" spans="1:9" x14ac:dyDescent="0.35">
      <c r="A6891" t="s">
        <v>315</v>
      </c>
      <c r="B6891" t="s">
        <v>50</v>
      </c>
      <c r="C6891" t="s">
        <v>35</v>
      </c>
      <c r="D6891" t="s">
        <v>54</v>
      </c>
      <c r="E6891" s="103">
        <v>33392.769860974688</v>
      </c>
      <c r="F6891" s="103">
        <v>680752</v>
      </c>
      <c r="G6891" s="103">
        <v>10</v>
      </c>
      <c r="H6891" t="s">
        <v>54</v>
      </c>
      <c r="I6891" s="103"/>
    </row>
    <row r="6892" spans="1:9" x14ac:dyDescent="0.35">
      <c r="A6892" t="s">
        <v>326</v>
      </c>
      <c r="B6892" t="s">
        <v>47</v>
      </c>
      <c r="C6892" t="s">
        <v>37</v>
      </c>
      <c r="D6892" t="s">
        <v>54</v>
      </c>
      <c r="E6892" s="103">
        <v>94648</v>
      </c>
      <c r="F6892" s="103">
        <v>680752</v>
      </c>
      <c r="G6892" s="103">
        <v>10</v>
      </c>
      <c r="H6892" t="s">
        <v>54</v>
      </c>
      <c r="I6892" s="103"/>
    </row>
    <row r="6893" spans="1:9" x14ac:dyDescent="0.35">
      <c r="A6893" t="s">
        <v>327</v>
      </c>
      <c r="B6893" t="s">
        <v>48</v>
      </c>
      <c r="C6893" t="s">
        <v>37</v>
      </c>
      <c r="D6893" t="s">
        <v>54</v>
      </c>
      <c r="E6893" s="103">
        <v>89272174816.078125</v>
      </c>
      <c r="F6893" s="103">
        <v>680752</v>
      </c>
      <c r="G6893" s="103">
        <v>10</v>
      </c>
      <c r="H6893" t="s">
        <v>54</v>
      </c>
      <c r="I6893" s="103"/>
    </row>
    <row r="6894" spans="1:9" x14ac:dyDescent="0.35">
      <c r="A6894" t="s">
        <v>328</v>
      </c>
      <c r="B6894" t="s">
        <v>49</v>
      </c>
      <c r="C6894" t="s">
        <v>37</v>
      </c>
      <c r="D6894" t="s">
        <v>54</v>
      </c>
      <c r="E6894" s="103">
        <v>0.1390344795167697</v>
      </c>
      <c r="F6894" s="103">
        <v>680752</v>
      </c>
      <c r="G6894" s="103">
        <v>10</v>
      </c>
      <c r="H6894" t="s">
        <v>54</v>
      </c>
      <c r="I6894" s="103"/>
    </row>
    <row r="6895" spans="1:9" x14ac:dyDescent="0.35">
      <c r="A6895" t="s">
        <v>329</v>
      </c>
      <c r="B6895" t="s">
        <v>50</v>
      </c>
      <c r="C6895" t="s">
        <v>37</v>
      </c>
      <c r="D6895" t="s">
        <v>54</v>
      </c>
      <c r="E6895" s="103">
        <v>131137.58728006401</v>
      </c>
      <c r="F6895" s="103">
        <v>680752</v>
      </c>
      <c r="G6895" s="103">
        <v>10</v>
      </c>
      <c r="H6895" t="s">
        <v>54</v>
      </c>
      <c r="I6895" s="103"/>
    </row>
    <row r="6896" spans="1:9" x14ac:dyDescent="0.35">
      <c r="A6896" t="s">
        <v>1556</v>
      </c>
      <c r="B6896" t="s">
        <v>51</v>
      </c>
      <c r="C6896" t="s">
        <v>37</v>
      </c>
      <c r="D6896" t="s">
        <v>40</v>
      </c>
      <c r="E6896" s="103">
        <v>0.22073612759046746</v>
      </c>
      <c r="F6896" s="103">
        <v>680752</v>
      </c>
      <c r="G6896" s="103">
        <v>10</v>
      </c>
      <c r="H6896" t="s">
        <v>1078</v>
      </c>
      <c r="I6896" s="103"/>
    </row>
    <row r="6897" spans="1:9" x14ac:dyDescent="0.35">
      <c r="A6897" t="s">
        <v>7215</v>
      </c>
      <c r="B6897" t="s">
        <v>51</v>
      </c>
      <c r="C6897" t="s">
        <v>37</v>
      </c>
      <c r="D6897" t="s">
        <v>5070</v>
      </c>
      <c r="E6897" s="103">
        <v>0.2320104402847879</v>
      </c>
      <c r="F6897" s="103">
        <v>680752</v>
      </c>
      <c r="G6897" s="103">
        <v>10</v>
      </c>
      <c r="H6897" t="s">
        <v>1078</v>
      </c>
      <c r="I6897" s="103"/>
    </row>
    <row r="6898" spans="1:9" x14ac:dyDescent="0.35">
      <c r="A6898" t="s">
        <v>7216</v>
      </c>
      <c r="B6898" t="s">
        <v>51</v>
      </c>
      <c r="C6898" t="s">
        <v>37</v>
      </c>
      <c r="D6898" t="s">
        <v>5071</v>
      </c>
      <c r="E6898" s="103">
        <v>0.22081067814246219</v>
      </c>
      <c r="F6898" s="103">
        <v>680752</v>
      </c>
      <c r="G6898" s="103">
        <v>10</v>
      </c>
      <c r="H6898" t="s">
        <v>1078</v>
      </c>
      <c r="I6898" s="103"/>
    </row>
    <row r="6899" spans="1:9" x14ac:dyDescent="0.35">
      <c r="A6899" t="s">
        <v>7217</v>
      </c>
      <c r="B6899" t="s">
        <v>51</v>
      </c>
      <c r="C6899" t="s">
        <v>37</v>
      </c>
      <c r="D6899" t="s">
        <v>5072</v>
      </c>
      <c r="E6899" s="103">
        <v>0.22504139148788871</v>
      </c>
      <c r="F6899" s="103">
        <v>680752</v>
      </c>
      <c r="G6899" s="103">
        <v>10</v>
      </c>
      <c r="H6899" t="s">
        <v>1078</v>
      </c>
      <c r="I6899" s="103"/>
    </row>
    <row r="6900" spans="1:9" x14ac:dyDescent="0.35">
      <c r="A6900" t="s">
        <v>1557</v>
      </c>
      <c r="B6900" t="s">
        <v>51</v>
      </c>
      <c r="C6900" t="s">
        <v>37</v>
      </c>
      <c r="D6900" t="s">
        <v>42</v>
      </c>
      <c r="E6900" s="103">
        <v>0.23183959788888281</v>
      </c>
      <c r="F6900" s="103">
        <v>680752</v>
      </c>
      <c r="G6900" s="103">
        <v>10</v>
      </c>
      <c r="H6900" t="s">
        <v>1078</v>
      </c>
      <c r="I6900" s="103"/>
    </row>
    <row r="6901" spans="1:9" x14ac:dyDescent="0.35">
      <c r="A6901" t="s">
        <v>2531</v>
      </c>
      <c r="B6901" t="s">
        <v>51</v>
      </c>
      <c r="C6901" t="s">
        <v>37</v>
      </c>
      <c r="D6901" t="s">
        <v>1767</v>
      </c>
      <c r="E6901" s="103">
        <v>0.23172341709521088</v>
      </c>
      <c r="F6901" s="103">
        <v>680752</v>
      </c>
      <c r="G6901" s="103">
        <v>10</v>
      </c>
      <c r="H6901" t="s">
        <v>1078</v>
      </c>
      <c r="I6901" s="103"/>
    </row>
    <row r="6902" spans="1:9" x14ac:dyDescent="0.35">
      <c r="A6902" t="s">
        <v>2532</v>
      </c>
      <c r="B6902" t="s">
        <v>51</v>
      </c>
      <c r="C6902" t="s">
        <v>37</v>
      </c>
      <c r="D6902" t="s">
        <v>1768</v>
      </c>
      <c r="E6902" s="103">
        <v>0.209005360396709</v>
      </c>
      <c r="F6902" s="103">
        <v>680752</v>
      </c>
      <c r="G6902" s="103">
        <v>10</v>
      </c>
      <c r="H6902" t="s">
        <v>1078</v>
      </c>
      <c r="I6902" s="103"/>
    </row>
    <row r="6903" spans="1:9" x14ac:dyDescent="0.35">
      <c r="A6903" t="s">
        <v>1558</v>
      </c>
      <c r="B6903" t="s">
        <v>51</v>
      </c>
      <c r="C6903" t="s">
        <v>37</v>
      </c>
      <c r="D6903" t="s">
        <v>340</v>
      </c>
      <c r="E6903" s="103">
        <v>0.22075674051060176</v>
      </c>
      <c r="F6903" s="103">
        <v>680752</v>
      </c>
      <c r="G6903" s="103">
        <v>10</v>
      </c>
      <c r="H6903" t="s">
        <v>1078</v>
      </c>
      <c r="I6903" s="103"/>
    </row>
    <row r="6904" spans="1:9" x14ac:dyDescent="0.35">
      <c r="A6904" t="s">
        <v>1559</v>
      </c>
      <c r="B6904" t="s">
        <v>51</v>
      </c>
      <c r="C6904" t="s">
        <v>37</v>
      </c>
      <c r="D6904" t="s">
        <v>777</v>
      </c>
      <c r="E6904" s="103">
        <v>1.5224776923656447</v>
      </c>
      <c r="F6904" s="103">
        <v>680752</v>
      </c>
      <c r="G6904" s="103">
        <v>10</v>
      </c>
      <c r="H6904" t="s">
        <v>1078</v>
      </c>
      <c r="I6904" s="103"/>
    </row>
    <row r="6905" spans="1:9" x14ac:dyDescent="0.35">
      <c r="A6905" t="s">
        <v>1560</v>
      </c>
      <c r="B6905" t="s">
        <v>51</v>
      </c>
      <c r="C6905" t="s">
        <v>37</v>
      </c>
      <c r="D6905" t="s">
        <v>776</v>
      </c>
      <c r="E6905" s="103">
        <v>4.0285964772454665</v>
      </c>
      <c r="F6905" s="103">
        <v>680752</v>
      </c>
      <c r="G6905" s="103">
        <v>10</v>
      </c>
      <c r="H6905" t="s">
        <v>1078</v>
      </c>
      <c r="I6905" s="103"/>
    </row>
    <row r="6906" spans="1:9" x14ac:dyDescent="0.35">
      <c r="A6906" t="s">
        <v>330</v>
      </c>
      <c r="B6906" t="s">
        <v>47</v>
      </c>
      <c r="C6906" t="s">
        <v>38</v>
      </c>
      <c r="D6906" t="s">
        <v>54</v>
      </c>
      <c r="E6906" s="103">
        <v>4778</v>
      </c>
      <c r="F6906" s="103">
        <v>680752</v>
      </c>
      <c r="G6906" s="103">
        <v>10</v>
      </c>
      <c r="H6906" t="s">
        <v>54</v>
      </c>
      <c r="I6906" s="103"/>
    </row>
    <row r="6907" spans="1:9" x14ac:dyDescent="0.35">
      <c r="A6907" t="s">
        <v>331</v>
      </c>
      <c r="B6907" t="s">
        <v>48</v>
      </c>
      <c r="C6907" t="s">
        <v>38</v>
      </c>
      <c r="D6907" t="s">
        <v>54</v>
      </c>
      <c r="E6907" s="103">
        <v>697678410.18599999</v>
      </c>
      <c r="F6907" s="103">
        <v>680752</v>
      </c>
      <c r="G6907" s="103">
        <v>10</v>
      </c>
      <c r="H6907" t="s">
        <v>54</v>
      </c>
      <c r="I6907" s="103"/>
    </row>
    <row r="6908" spans="1:9" x14ac:dyDescent="0.35">
      <c r="A6908" t="s">
        <v>332</v>
      </c>
      <c r="B6908" t="s">
        <v>49</v>
      </c>
      <c r="C6908" t="s">
        <v>38</v>
      </c>
      <c r="D6908" t="s">
        <v>54</v>
      </c>
      <c r="E6908" s="103">
        <v>7.0187087221190679E-3</v>
      </c>
      <c r="F6908" s="103">
        <v>680752</v>
      </c>
      <c r="G6908" s="103">
        <v>10</v>
      </c>
      <c r="H6908" t="s">
        <v>54</v>
      </c>
      <c r="I6908" s="103"/>
    </row>
    <row r="6909" spans="1:9" x14ac:dyDescent="0.35">
      <c r="A6909" t="s">
        <v>333</v>
      </c>
      <c r="B6909" t="s">
        <v>50</v>
      </c>
      <c r="C6909" t="s">
        <v>38</v>
      </c>
      <c r="D6909" t="s">
        <v>54</v>
      </c>
      <c r="E6909" s="103">
        <v>1024.8642827138224</v>
      </c>
      <c r="F6909" s="103">
        <v>680752</v>
      </c>
      <c r="G6909" s="103">
        <v>10</v>
      </c>
      <c r="H6909" t="s">
        <v>54</v>
      </c>
      <c r="I6909" s="103"/>
    </row>
    <row r="6910" spans="1:9" x14ac:dyDescent="0.35">
      <c r="A6910" t="s">
        <v>1561</v>
      </c>
      <c r="B6910" t="s">
        <v>51</v>
      </c>
      <c r="C6910" t="s">
        <v>38</v>
      </c>
      <c r="D6910" t="s">
        <v>40</v>
      </c>
      <c r="E6910" s="103">
        <v>3.8638814690356717E-2</v>
      </c>
      <c r="F6910" s="103">
        <v>680752</v>
      </c>
      <c r="G6910" s="103">
        <v>10</v>
      </c>
      <c r="H6910" t="s">
        <v>1078</v>
      </c>
      <c r="I6910" s="103"/>
    </row>
    <row r="6911" spans="1:9" x14ac:dyDescent="0.35">
      <c r="A6911" t="s">
        <v>7218</v>
      </c>
      <c r="B6911" t="s">
        <v>51</v>
      </c>
      <c r="C6911" t="s">
        <v>38</v>
      </c>
      <c r="D6911" t="s">
        <v>5070</v>
      </c>
      <c r="E6911" s="103">
        <v>0.11404295446019784</v>
      </c>
      <c r="F6911" s="103">
        <v>680752</v>
      </c>
      <c r="G6911" s="103">
        <v>10</v>
      </c>
      <c r="H6911" t="s">
        <v>1078</v>
      </c>
      <c r="I6911" s="103"/>
    </row>
    <row r="6912" spans="1:9" x14ac:dyDescent="0.35">
      <c r="A6912" t="s">
        <v>7219</v>
      </c>
      <c r="B6912" t="s">
        <v>51</v>
      </c>
      <c r="C6912" t="s">
        <v>38</v>
      </c>
      <c r="D6912" t="s">
        <v>5071</v>
      </c>
      <c r="E6912" s="103">
        <v>3.8737198306121011E-2</v>
      </c>
      <c r="F6912" s="103">
        <v>680752</v>
      </c>
      <c r="G6912" s="103">
        <v>10</v>
      </c>
      <c r="H6912" t="s">
        <v>1078</v>
      </c>
      <c r="I6912" s="103"/>
    </row>
    <row r="6913" spans="1:9" x14ac:dyDescent="0.35">
      <c r="A6913" t="s">
        <v>7220</v>
      </c>
      <c r="B6913" t="s">
        <v>51</v>
      </c>
      <c r="C6913" t="s">
        <v>38</v>
      </c>
      <c r="D6913" t="s">
        <v>5072</v>
      </c>
      <c r="E6913" s="103">
        <v>4.1265558855306944E-2</v>
      </c>
      <c r="F6913" s="103">
        <v>680752</v>
      </c>
      <c r="G6913" s="103">
        <v>10</v>
      </c>
      <c r="H6913" t="s">
        <v>1078</v>
      </c>
      <c r="I6913" s="103"/>
    </row>
    <row r="6914" spans="1:9" x14ac:dyDescent="0.35">
      <c r="A6914" t="s">
        <v>1562</v>
      </c>
      <c r="B6914" t="s">
        <v>51</v>
      </c>
      <c r="C6914" t="s">
        <v>38</v>
      </c>
      <c r="D6914" t="s">
        <v>42</v>
      </c>
      <c r="E6914" s="103">
        <v>0.1137918702587761</v>
      </c>
      <c r="F6914" s="103">
        <v>680752</v>
      </c>
      <c r="G6914" s="103">
        <v>10</v>
      </c>
      <c r="H6914" t="s">
        <v>1078</v>
      </c>
      <c r="I6914" s="103"/>
    </row>
    <row r="6915" spans="1:9" x14ac:dyDescent="0.35">
      <c r="A6915" t="s">
        <v>2533</v>
      </c>
      <c r="B6915" t="s">
        <v>51</v>
      </c>
      <c r="C6915" t="s">
        <v>38</v>
      </c>
      <c r="D6915" t="s">
        <v>1767</v>
      </c>
      <c r="E6915" s="103">
        <v>0.11376821305162035</v>
      </c>
      <c r="F6915" s="103">
        <v>680752</v>
      </c>
      <c r="G6915" s="103">
        <v>10</v>
      </c>
      <c r="H6915" t="s">
        <v>1078</v>
      </c>
      <c r="I6915" s="103"/>
    </row>
    <row r="6916" spans="1:9" x14ac:dyDescent="0.35">
      <c r="A6916" t="s">
        <v>2534</v>
      </c>
      <c r="B6916" t="s">
        <v>51</v>
      </c>
      <c r="C6916" t="s">
        <v>38</v>
      </c>
      <c r="D6916" t="s">
        <v>1768</v>
      </c>
      <c r="E6916" s="103">
        <v>8.7902379271431366E-2</v>
      </c>
      <c r="F6916" s="103">
        <v>680752</v>
      </c>
      <c r="G6916" s="103">
        <v>10</v>
      </c>
      <c r="H6916" t="s">
        <v>1078</v>
      </c>
      <c r="I6916" s="103"/>
    </row>
    <row r="6917" spans="1:9" x14ac:dyDescent="0.35">
      <c r="A6917" t="s">
        <v>1563</v>
      </c>
      <c r="B6917" t="s">
        <v>51</v>
      </c>
      <c r="C6917" t="s">
        <v>38</v>
      </c>
      <c r="D6917" t="s">
        <v>340</v>
      </c>
      <c r="E6917" s="103">
        <v>3.9001661493943733E-2</v>
      </c>
      <c r="F6917" s="103">
        <v>680752</v>
      </c>
      <c r="G6917" s="103">
        <v>10</v>
      </c>
      <c r="H6917" t="s">
        <v>1078</v>
      </c>
      <c r="I6917" s="103"/>
    </row>
    <row r="6918" spans="1:9" x14ac:dyDescent="0.35">
      <c r="A6918" t="s">
        <v>1564</v>
      </c>
      <c r="B6918" t="s">
        <v>51</v>
      </c>
      <c r="C6918" t="s">
        <v>38</v>
      </c>
      <c r="D6918" t="s">
        <v>777</v>
      </c>
      <c r="E6918" s="103">
        <v>0.24778715476339228</v>
      </c>
      <c r="F6918" s="103">
        <v>680752</v>
      </c>
      <c r="G6918" s="103">
        <v>10</v>
      </c>
      <c r="H6918" t="s">
        <v>1078</v>
      </c>
      <c r="I6918" s="103"/>
    </row>
    <row r="6919" spans="1:9" x14ac:dyDescent="0.35">
      <c r="A6919" t="s">
        <v>1565</v>
      </c>
      <c r="B6919" t="s">
        <v>51</v>
      </c>
      <c r="C6919" t="s">
        <v>38</v>
      </c>
      <c r="D6919" t="s">
        <v>776</v>
      </c>
      <c r="E6919" s="103">
        <v>0.63116671453432505</v>
      </c>
      <c r="F6919" s="103">
        <v>680752</v>
      </c>
      <c r="G6919" s="103">
        <v>10</v>
      </c>
      <c r="H6919" t="s">
        <v>1078</v>
      </c>
      <c r="I6919" s="103"/>
    </row>
    <row r="6920" spans="1:9" x14ac:dyDescent="0.35">
      <c r="A6920" t="s">
        <v>334</v>
      </c>
      <c r="B6920" t="s">
        <v>47</v>
      </c>
      <c r="C6920" t="s">
        <v>39</v>
      </c>
      <c r="D6920" t="s">
        <v>54</v>
      </c>
      <c r="E6920" s="103">
        <v>0</v>
      </c>
      <c r="F6920" s="103">
        <v>680752</v>
      </c>
      <c r="G6920" s="103">
        <v>10</v>
      </c>
      <c r="H6920" t="s">
        <v>54</v>
      </c>
      <c r="I6920" s="103"/>
    </row>
    <row r="6921" spans="1:9" x14ac:dyDescent="0.35">
      <c r="A6921" t="s">
        <v>335</v>
      </c>
      <c r="B6921" t="s">
        <v>48</v>
      </c>
      <c r="C6921" t="s">
        <v>39</v>
      </c>
      <c r="D6921" t="s">
        <v>54</v>
      </c>
      <c r="E6921" s="103">
        <v>0</v>
      </c>
      <c r="F6921" s="103">
        <v>680752</v>
      </c>
      <c r="G6921" s="103">
        <v>10</v>
      </c>
      <c r="H6921" t="s">
        <v>54</v>
      </c>
      <c r="I6921" s="103"/>
    </row>
    <row r="6922" spans="1:9" x14ac:dyDescent="0.35">
      <c r="A6922" t="s">
        <v>336</v>
      </c>
      <c r="B6922" t="s">
        <v>49</v>
      </c>
      <c r="C6922" t="s">
        <v>39</v>
      </c>
      <c r="D6922" t="s">
        <v>54</v>
      </c>
      <c r="E6922" s="103">
        <v>0</v>
      </c>
      <c r="F6922" s="103">
        <v>680752</v>
      </c>
      <c r="G6922" s="103">
        <v>10</v>
      </c>
      <c r="H6922" t="s">
        <v>54</v>
      </c>
      <c r="I6922" s="103"/>
    </row>
    <row r="6923" spans="1:9" x14ac:dyDescent="0.35">
      <c r="A6923" t="s">
        <v>337</v>
      </c>
      <c r="B6923" t="s">
        <v>50</v>
      </c>
      <c r="C6923" t="s">
        <v>39</v>
      </c>
      <c r="D6923" t="s">
        <v>54</v>
      </c>
      <c r="E6923" s="103">
        <v>0</v>
      </c>
      <c r="F6923" s="103">
        <v>680752</v>
      </c>
      <c r="G6923" s="103">
        <v>10</v>
      </c>
      <c r="H6923" t="s">
        <v>54</v>
      </c>
      <c r="I6923" s="103"/>
    </row>
    <row r="6924" spans="1:9" x14ac:dyDescent="0.35">
      <c r="A6924" t="s">
        <v>3081</v>
      </c>
      <c r="B6924" t="s">
        <v>47</v>
      </c>
      <c r="C6924" t="s">
        <v>2588</v>
      </c>
      <c r="D6924" t="s">
        <v>54</v>
      </c>
      <c r="E6924" s="103">
        <v>30631</v>
      </c>
      <c r="F6924" s="103">
        <v>680752</v>
      </c>
      <c r="G6924" s="103">
        <v>10</v>
      </c>
      <c r="H6924" t="s">
        <v>54</v>
      </c>
      <c r="I6924" s="103"/>
    </row>
    <row r="6925" spans="1:9" x14ac:dyDescent="0.35">
      <c r="A6925" t="s">
        <v>3082</v>
      </c>
      <c r="B6925" t="s">
        <v>48</v>
      </c>
      <c r="C6925" t="s">
        <v>2588</v>
      </c>
      <c r="D6925" t="s">
        <v>54</v>
      </c>
      <c r="E6925" s="103">
        <v>155565092.15625</v>
      </c>
      <c r="F6925" s="103">
        <v>680752</v>
      </c>
      <c r="G6925" s="103">
        <v>10</v>
      </c>
      <c r="H6925" t="s">
        <v>54</v>
      </c>
      <c r="I6925" s="103"/>
    </row>
    <row r="6926" spans="1:9" x14ac:dyDescent="0.35">
      <c r="A6926" t="s">
        <v>3083</v>
      </c>
      <c r="B6926" t="s">
        <v>49</v>
      </c>
      <c r="C6926" t="s">
        <v>2588</v>
      </c>
      <c r="D6926" t="s">
        <v>54</v>
      </c>
      <c r="E6926" s="103">
        <v>4.4995828142994805E-2</v>
      </c>
      <c r="F6926" s="103">
        <v>680752</v>
      </c>
      <c r="G6926" s="103">
        <v>10</v>
      </c>
      <c r="H6926" t="s">
        <v>54</v>
      </c>
      <c r="I6926" s="103"/>
    </row>
    <row r="6927" spans="1:9" x14ac:dyDescent="0.35">
      <c r="A6927" t="s">
        <v>3084</v>
      </c>
      <c r="B6927" t="s">
        <v>50</v>
      </c>
      <c r="C6927" t="s">
        <v>2588</v>
      </c>
      <c r="D6927" t="s">
        <v>54</v>
      </c>
      <c r="E6927" s="103">
        <v>228.51947868864139</v>
      </c>
      <c r="F6927" s="103">
        <v>680752</v>
      </c>
      <c r="G6927" s="103">
        <v>10</v>
      </c>
      <c r="H6927" t="s">
        <v>54</v>
      </c>
      <c r="I6927" s="103"/>
    </row>
    <row r="6928" spans="1:9" x14ac:dyDescent="0.35">
      <c r="A6928" t="s">
        <v>3085</v>
      </c>
      <c r="B6928" t="s">
        <v>51</v>
      </c>
      <c r="C6928" t="s">
        <v>2588</v>
      </c>
      <c r="D6928" t="s">
        <v>40</v>
      </c>
      <c r="E6928" s="103">
        <v>1.1974249135026916E-3</v>
      </c>
      <c r="F6928" s="103">
        <v>680752</v>
      </c>
      <c r="G6928" s="103">
        <v>10</v>
      </c>
      <c r="H6928" t="s">
        <v>1078</v>
      </c>
      <c r="I6928" s="103"/>
    </row>
    <row r="6929" spans="1:9" x14ac:dyDescent="0.35">
      <c r="A6929" t="s">
        <v>7221</v>
      </c>
      <c r="B6929" t="s">
        <v>51</v>
      </c>
      <c r="C6929" t="s">
        <v>2588</v>
      </c>
      <c r="D6929" t="s">
        <v>5070</v>
      </c>
      <c r="E6929" s="103">
        <v>1.2692845445987728E-3</v>
      </c>
      <c r="F6929" s="103">
        <v>680752</v>
      </c>
      <c r="G6929" s="103">
        <v>10</v>
      </c>
      <c r="H6929" t="s">
        <v>1078</v>
      </c>
      <c r="I6929" s="103"/>
    </row>
    <row r="6930" spans="1:9" x14ac:dyDescent="0.35">
      <c r="A6930" t="s">
        <v>7222</v>
      </c>
      <c r="B6930" t="s">
        <v>51</v>
      </c>
      <c r="C6930" t="s">
        <v>2588</v>
      </c>
      <c r="D6930" t="s">
        <v>5071</v>
      </c>
      <c r="E6930" s="103">
        <v>1.1993788544090932E-3</v>
      </c>
      <c r="F6930" s="103">
        <v>680752</v>
      </c>
      <c r="G6930" s="103">
        <v>10</v>
      </c>
      <c r="H6930" t="s">
        <v>1078</v>
      </c>
      <c r="I6930" s="103"/>
    </row>
    <row r="6931" spans="1:9" x14ac:dyDescent="0.35">
      <c r="A6931" t="s">
        <v>7223</v>
      </c>
      <c r="B6931" t="s">
        <v>51</v>
      </c>
      <c r="C6931" t="s">
        <v>2588</v>
      </c>
      <c r="D6931" t="s">
        <v>5072</v>
      </c>
      <c r="E6931" s="103">
        <v>1.2617371751061739E-3</v>
      </c>
      <c r="F6931" s="103">
        <v>680752</v>
      </c>
      <c r="G6931" s="103">
        <v>10</v>
      </c>
      <c r="H6931" t="s">
        <v>1078</v>
      </c>
      <c r="I6931" s="103"/>
    </row>
    <row r="6932" spans="1:9" x14ac:dyDescent="0.35">
      <c r="A6932" t="s">
        <v>3086</v>
      </c>
      <c r="B6932" t="s">
        <v>51</v>
      </c>
      <c r="C6932" t="s">
        <v>2588</v>
      </c>
      <c r="D6932" t="s">
        <v>42</v>
      </c>
      <c r="E6932" s="103">
        <v>1.2679395023395058E-3</v>
      </c>
      <c r="F6932" s="103">
        <v>680752</v>
      </c>
      <c r="G6932" s="103">
        <v>10</v>
      </c>
      <c r="H6932" t="s">
        <v>1078</v>
      </c>
      <c r="I6932" s="103"/>
    </row>
    <row r="6933" spans="1:9" x14ac:dyDescent="0.35">
      <c r="A6933" t="s">
        <v>3087</v>
      </c>
      <c r="B6933" t="s">
        <v>51</v>
      </c>
      <c r="C6933" t="s">
        <v>2588</v>
      </c>
      <c r="D6933" t="s">
        <v>1767</v>
      </c>
      <c r="E6933" s="103">
        <v>1.2652382399602447E-3</v>
      </c>
      <c r="F6933" s="103">
        <v>680752</v>
      </c>
      <c r="G6933" s="103">
        <v>10</v>
      </c>
      <c r="H6933" t="s">
        <v>1078</v>
      </c>
      <c r="I6933" s="103"/>
    </row>
    <row r="6934" spans="1:9" x14ac:dyDescent="0.35">
      <c r="A6934" t="s">
        <v>3088</v>
      </c>
      <c r="B6934" t="s">
        <v>51</v>
      </c>
      <c r="C6934" t="s">
        <v>2588</v>
      </c>
      <c r="D6934" t="s">
        <v>1768</v>
      </c>
      <c r="E6934" s="103">
        <v>1.1236958750620459E-3</v>
      </c>
      <c r="F6934" s="103">
        <v>680752</v>
      </c>
      <c r="G6934" s="103">
        <v>10</v>
      </c>
      <c r="H6934" t="s">
        <v>1078</v>
      </c>
      <c r="I6934" s="103"/>
    </row>
    <row r="6935" spans="1:9" x14ac:dyDescent="0.35">
      <c r="A6935" t="s">
        <v>3089</v>
      </c>
      <c r="B6935" t="s">
        <v>51</v>
      </c>
      <c r="C6935" t="s">
        <v>2588</v>
      </c>
      <c r="D6935" t="s">
        <v>340</v>
      </c>
      <c r="E6935" s="103">
        <v>1.2234132233202165E-3</v>
      </c>
      <c r="F6935" s="103">
        <v>680752</v>
      </c>
      <c r="G6935" s="103">
        <v>10</v>
      </c>
      <c r="H6935" t="s">
        <v>1078</v>
      </c>
      <c r="I6935" s="103"/>
    </row>
    <row r="6936" spans="1:9" x14ac:dyDescent="0.35">
      <c r="A6936" t="s">
        <v>3090</v>
      </c>
      <c r="B6936" t="s">
        <v>51</v>
      </c>
      <c r="C6936" t="s">
        <v>2588</v>
      </c>
      <c r="D6936" t="s">
        <v>777</v>
      </c>
      <c r="E6936" s="103">
        <v>8.6718027592502835E-3</v>
      </c>
      <c r="F6936" s="103">
        <v>680752</v>
      </c>
      <c r="G6936" s="103">
        <v>10</v>
      </c>
      <c r="H6936" t="s">
        <v>1078</v>
      </c>
      <c r="I6936" s="103"/>
    </row>
    <row r="6937" spans="1:9" x14ac:dyDescent="0.35">
      <c r="A6937" t="s">
        <v>3091</v>
      </c>
      <c r="B6937" t="s">
        <v>51</v>
      </c>
      <c r="C6937" t="s">
        <v>2588</v>
      </c>
      <c r="D6937" t="s">
        <v>776</v>
      </c>
      <c r="E6937" s="103">
        <v>2.1985765935139102E-2</v>
      </c>
      <c r="F6937" s="103">
        <v>680752</v>
      </c>
      <c r="G6937" s="103">
        <v>10</v>
      </c>
      <c r="H6937" t="s">
        <v>1078</v>
      </c>
      <c r="I6937" s="103"/>
    </row>
    <row r="6938" spans="1:9" x14ac:dyDescent="0.35">
      <c r="A6938" t="s">
        <v>3092</v>
      </c>
      <c r="B6938" t="s">
        <v>47</v>
      </c>
      <c r="C6938" t="s">
        <v>2589</v>
      </c>
      <c r="D6938" t="s">
        <v>54</v>
      </c>
      <c r="E6938" s="103">
        <v>275089</v>
      </c>
      <c r="F6938" s="103">
        <v>680752</v>
      </c>
      <c r="G6938" s="103">
        <v>10</v>
      </c>
      <c r="H6938" t="s">
        <v>54</v>
      </c>
      <c r="I6938" s="103"/>
    </row>
    <row r="6939" spans="1:9" x14ac:dyDescent="0.35">
      <c r="A6939" t="s">
        <v>3093</v>
      </c>
      <c r="B6939" t="s">
        <v>48</v>
      </c>
      <c r="C6939" t="s">
        <v>2589</v>
      </c>
      <c r="D6939" t="s">
        <v>54</v>
      </c>
      <c r="E6939" s="103">
        <v>1779708200</v>
      </c>
      <c r="F6939" s="103">
        <v>680752</v>
      </c>
      <c r="G6939" s="103">
        <v>10</v>
      </c>
      <c r="H6939" t="s">
        <v>54</v>
      </c>
      <c r="I6939" s="103"/>
    </row>
    <row r="6940" spans="1:9" x14ac:dyDescent="0.35">
      <c r="A6940" t="s">
        <v>3094</v>
      </c>
      <c r="B6940" t="s">
        <v>49</v>
      </c>
      <c r="C6940" t="s">
        <v>2589</v>
      </c>
      <c r="D6940" t="s">
        <v>54</v>
      </c>
      <c r="E6940" s="103">
        <v>0.40409576468376146</v>
      </c>
      <c r="F6940" s="103">
        <v>680752</v>
      </c>
      <c r="G6940" s="103">
        <v>10</v>
      </c>
      <c r="H6940" t="s">
        <v>54</v>
      </c>
      <c r="I6940" s="103"/>
    </row>
    <row r="6941" spans="1:9" x14ac:dyDescent="0.35">
      <c r="A6941" t="s">
        <v>3095</v>
      </c>
      <c r="B6941" t="s">
        <v>50</v>
      </c>
      <c r="C6941" t="s">
        <v>2589</v>
      </c>
      <c r="D6941" t="s">
        <v>54</v>
      </c>
      <c r="E6941" s="103">
        <v>2614.3268032998803</v>
      </c>
      <c r="F6941" s="103">
        <v>680752</v>
      </c>
      <c r="G6941" s="103">
        <v>10</v>
      </c>
      <c r="H6941" t="s">
        <v>54</v>
      </c>
      <c r="I6941" s="103"/>
    </row>
    <row r="6942" spans="1:9" x14ac:dyDescent="0.35">
      <c r="A6942" t="s">
        <v>3096</v>
      </c>
      <c r="B6942" t="s">
        <v>51</v>
      </c>
      <c r="C6942" t="s">
        <v>2589</v>
      </c>
      <c r="D6942" t="s">
        <v>40</v>
      </c>
      <c r="E6942" s="103">
        <v>1.7419590861865442E-3</v>
      </c>
      <c r="F6942" s="103">
        <v>680752</v>
      </c>
      <c r="G6942" s="103">
        <v>10</v>
      </c>
      <c r="H6942" t="s">
        <v>1078</v>
      </c>
      <c r="I6942" s="103"/>
    </row>
    <row r="6943" spans="1:9" x14ac:dyDescent="0.35">
      <c r="A6943" t="s">
        <v>7224</v>
      </c>
      <c r="B6943" t="s">
        <v>51</v>
      </c>
      <c r="C6943" t="s">
        <v>2589</v>
      </c>
      <c r="D6943" t="s">
        <v>5070</v>
      </c>
      <c r="E6943" s="103">
        <v>1.8897255369639604E-3</v>
      </c>
      <c r="F6943" s="103">
        <v>680752</v>
      </c>
      <c r="G6943" s="103">
        <v>10</v>
      </c>
      <c r="H6943" t="s">
        <v>1078</v>
      </c>
      <c r="I6943" s="103"/>
    </row>
    <row r="6944" spans="1:9" x14ac:dyDescent="0.35">
      <c r="A6944" t="s">
        <v>7225</v>
      </c>
      <c r="B6944" t="s">
        <v>51</v>
      </c>
      <c r="C6944" t="s">
        <v>2589</v>
      </c>
      <c r="D6944" t="s">
        <v>5071</v>
      </c>
      <c r="E6944" s="103">
        <v>1.743245036426247E-3</v>
      </c>
      <c r="F6944" s="103">
        <v>680752</v>
      </c>
      <c r="G6944" s="103">
        <v>10</v>
      </c>
      <c r="H6944" t="s">
        <v>1078</v>
      </c>
      <c r="I6944" s="103"/>
    </row>
    <row r="6945" spans="1:9" x14ac:dyDescent="0.35">
      <c r="A6945" t="s">
        <v>7226</v>
      </c>
      <c r="B6945" t="s">
        <v>51</v>
      </c>
      <c r="C6945" t="s">
        <v>2589</v>
      </c>
      <c r="D6945" t="s">
        <v>5072</v>
      </c>
      <c r="E6945" s="103">
        <v>1.8422072228004942E-3</v>
      </c>
      <c r="F6945" s="103">
        <v>680752</v>
      </c>
      <c r="G6945" s="103">
        <v>10</v>
      </c>
      <c r="H6945" t="s">
        <v>1078</v>
      </c>
      <c r="I6945" s="103"/>
    </row>
    <row r="6946" spans="1:9" x14ac:dyDescent="0.35">
      <c r="A6946" t="s">
        <v>3097</v>
      </c>
      <c r="B6946" t="s">
        <v>51</v>
      </c>
      <c r="C6946" t="s">
        <v>2589</v>
      </c>
      <c r="D6946" t="s">
        <v>42</v>
      </c>
      <c r="E6946" s="103">
        <v>5.2912750292406505E-3</v>
      </c>
      <c r="F6946" s="103">
        <v>680752</v>
      </c>
      <c r="G6946" s="103">
        <v>10</v>
      </c>
      <c r="H6946" t="s">
        <v>1078</v>
      </c>
      <c r="I6946" s="103"/>
    </row>
    <row r="6947" spans="1:9" x14ac:dyDescent="0.35">
      <c r="A6947" t="s">
        <v>3098</v>
      </c>
      <c r="B6947" t="s">
        <v>51</v>
      </c>
      <c r="C6947" t="s">
        <v>2589</v>
      </c>
      <c r="D6947" t="s">
        <v>1767</v>
      </c>
      <c r="E6947" s="103">
        <v>5.7349515251772275E-3</v>
      </c>
      <c r="F6947" s="103">
        <v>680752</v>
      </c>
      <c r="G6947" s="103">
        <v>10</v>
      </c>
      <c r="H6947" t="s">
        <v>1078</v>
      </c>
      <c r="I6947" s="103"/>
    </row>
    <row r="6948" spans="1:9" x14ac:dyDescent="0.35">
      <c r="A6948" t="s">
        <v>3099</v>
      </c>
      <c r="B6948" t="s">
        <v>51</v>
      </c>
      <c r="C6948" t="s">
        <v>2589</v>
      </c>
      <c r="D6948" t="s">
        <v>1768</v>
      </c>
      <c r="E6948" s="103">
        <v>3.6824146393250106E-3</v>
      </c>
      <c r="F6948" s="103">
        <v>680752</v>
      </c>
      <c r="G6948" s="103">
        <v>10</v>
      </c>
      <c r="H6948" t="s">
        <v>1078</v>
      </c>
      <c r="I6948" s="103"/>
    </row>
    <row r="6949" spans="1:9" x14ac:dyDescent="0.35">
      <c r="A6949" t="s">
        <v>3100</v>
      </c>
      <c r="B6949" t="s">
        <v>51</v>
      </c>
      <c r="C6949" t="s">
        <v>2589</v>
      </c>
      <c r="D6949" t="s">
        <v>340</v>
      </c>
      <c r="E6949" s="103">
        <v>1.8291540837994163E-3</v>
      </c>
      <c r="F6949" s="103">
        <v>680752</v>
      </c>
      <c r="G6949" s="103">
        <v>10</v>
      </c>
      <c r="H6949" t="s">
        <v>1078</v>
      </c>
      <c r="I6949" s="103"/>
    </row>
    <row r="6950" spans="1:9" x14ac:dyDescent="0.35">
      <c r="A6950" t="s">
        <v>3101</v>
      </c>
      <c r="B6950" t="s">
        <v>51</v>
      </c>
      <c r="C6950" t="s">
        <v>2589</v>
      </c>
      <c r="D6950" t="s">
        <v>777</v>
      </c>
      <c r="E6950" s="103">
        <v>1.0260620155021176E-2</v>
      </c>
      <c r="F6950" s="103">
        <v>680752</v>
      </c>
      <c r="G6950" s="103">
        <v>10</v>
      </c>
      <c r="H6950" t="s">
        <v>1078</v>
      </c>
      <c r="I6950" s="103"/>
    </row>
    <row r="6951" spans="1:9" x14ac:dyDescent="0.35">
      <c r="A6951" t="s">
        <v>3102</v>
      </c>
      <c r="B6951" t="s">
        <v>51</v>
      </c>
      <c r="C6951" t="s">
        <v>2589</v>
      </c>
      <c r="D6951" t="s">
        <v>776</v>
      </c>
      <c r="E6951" s="103">
        <v>2.7519815613278074E-2</v>
      </c>
      <c r="F6951" s="103">
        <v>680752</v>
      </c>
      <c r="G6951" s="103">
        <v>10</v>
      </c>
      <c r="H6951" t="s">
        <v>1078</v>
      </c>
      <c r="I6951" s="103"/>
    </row>
    <row r="6952" spans="1:9" x14ac:dyDescent="0.35">
      <c r="A6952" t="s">
        <v>3077</v>
      </c>
      <c r="B6952" t="s">
        <v>47</v>
      </c>
      <c r="C6952" t="s">
        <v>2590</v>
      </c>
      <c r="D6952" t="s">
        <v>54</v>
      </c>
      <c r="E6952" s="103">
        <v>0</v>
      </c>
      <c r="F6952" s="103">
        <v>680752</v>
      </c>
      <c r="G6952" s="103">
        <v>10</v>
      </c>
      <c r="H6952" t="s">
        <v>54</v>
      </c>
      <c r="I6952" s="103"/>
    </row>
    <row r="6953" spans="1:9" x14ac:dyDescent="0.35">
      <c r="A6953" t="s">
        <v>3078</v>
      </c>
      <c r="B6953" t="s">
        <v>48</v>
      </c>
      <c r="C6953" t="s">
        <v>2590</v>
      </c>
      <c r="D6953" t="s">
        <v>54</v>
      </c>
      <c r="E6953" s="103">
        <v>0</v>
      </c>
      <c r="F6953" s="103">
        <v>680752</v>
      </c>
      <c r="G6953" s="103">
        <v>10</v>
      </c>
      <c r="H6953" t="s">
        <v>54</v>
      </c>
      <c r="I6953" s="103"/>
    </row>
    <row r="6954" spans="1:9" x14ac:dyDescent="0.35">
      <c r="A6954" t="s">
        <v>3079</v>
      </c>
      <c r="B6954" t="s">
        <v>49</v>
      </c>
      <c r="C6954" t="s">
        <v>2590</v>
      </c>
      <c r="D6954" t="s">
        <v>54</v>
      </c>
      <c r="E6954" s="103">
        <v>0</v>
      </c>
      <c r="F6954" s="103">
        <v>680752</v>
      </c>
      <c r="G6954" s="103">
        <v>10</v>
      </c>
      <c r="H6954" t="s">
        <v>54</v>
      </c>
      <c r="I6954" s="103"/>
    </row>
    <row r="6955" spans="1:9" x14ac:dyDescent="0.35">
      <c r="A6955" t="s">
        <v>3080</v>
      </c>
      <c r="B6955" t="s">
        <v>50</v>
      </c>
      <c r="C6955" t="s">
        <v>2590</v>
      </c>
      <c r="D6955" t="s">
        <v>54</v>
      </c>
      <c r="E6955" s="103">
        <v>0</v>
      </c>
      <c r="F6955" s="103">
        <v>680752</v>
      </c>
      <c r="G6955" s="103">
        <v>10</v>
      </c>
      <c r="H6955" t="s">
        <v>54</v>
      </c>
      <c r="I6955" s="103"/>
    </row>
    <row r="6956" spans="1:9" x14ac:dyDescent="0.35">
      <c r="A6956" t="s">
        <v>4282</v>
      </c>
      <c r="B6956" t="s">
        <v>47</v>
      </c>
      <c r="C6956" t="s">
        <v>3119</v>
      </c>
      <c r="D6956" t="s">
        <v>54</v>
      </c>
      <c r="E6956" s="103">
        <v>0</v>
      </c>
      <c r="F6956" s="103">
        <v>680752</v>
      </c>
      <c r="G6956" s="103">
        <v>10</v>
      </c>
      <c r="H6956" t="s">
        <v>54</v>
      </c>
      <c r="I6956" s="103"/>
    </row>
    <row r="6957" spans="1:9" x14ac:dyDescent="0.35">
      <c r="A6957" t="s">
        <v>4283</v>
      </c>
      <c r="B6957" t="s">
        <v>48</v>
      </c>
      <c r="C6957" t="s">
        <v>3119</v>
      </c>
      <c r="D6957" t="s">
        <v>54</v>
      </c>
      <c r="E6957" s="103">
        <v>0</v>
      </c>
      <c r="F6957" s="103">
        <v>680752</v>
      </c>
      <c r="G6957" s="103">
        <v>10</v>
      </c>
      <c r="H6957" t="s">
        <v>54</v>
      </c>
      <c r="I6957" s="103"/>
    </row>
    <row r="6958" spans="1:9" x14ac:dyDescent="0.35">
      <c r="A6958" t="s">
        <v>4284</v>
      </c>
      <c r="B6958" t="s">
        <v>49</v>
      </c>
      <c r="C6958" t="s">
        <v>3119</v>
      </c>
      <c r="D6958" t="s">
        <v>54</v>
      </c>
      <c r="E6958" s="103">
        <v>0</v>
      </c>
      <c r="F6958" s="103">
        <v>680752</v>
      </c>
      <c r="G6958" s="103">
        <v>10</v>
      </c>
      <c r="H6958" t="s">
        <v>54</v>
      </c>
      <c r="I6958" s="103"/>
    </row>
    <row r="6959" spans="1:9" x14ac:dyDescent="0.35">
      <c r="A6959" t="s">
        <v>4285</v>
      </c>
      <c r="B6959" t="s">
        <v>50</v>
      </c>
      <c r="C6959" t="s">
        <v>3119</v>
      </c>
      <c r="D6959" t="s">
        <v>54</v>
      </c>
      <c r="E6959" s="103">
        <v>0</v>
      </c>
      <c r="F6959" s="103">
        <v>680752</v>
      </c>
      <c r="G6959" s="103">
        <v>10</v>
      </c>
      <c r="H6959" t="s">
        <v>54</v>
      </c>
      <c r="I6959" s="103"/>
    </row>
    <row r="6960" spans="1:9" x14ac:dyDescent="0.35">
      <c r="A6960" t="s">
        <v>4286</v>
      </c>
      <c r="B6960" t="s">
        <v>47</v>
      </c>
      <c r="C6960" t="s">
        <v>3104</v>
      </c>
      <c r="D6960" t="s">
        <v>54</v>
      </c>
      <c r="E6960" s="103">
        <v>22338</v>
      </c>
      <c r="F6960" s="103">
        <v>680752</v>
      </c>
      <c r="G6960" s="103">
        <v>10</v>
      </c>
      <c r="H6960" t="s">
        <v>54</v>
      </c>
      <c r="I6960" s="103"/>
    </row>
    <row r="6961" spans="1:9" x14ac:dyDescent="0.35">
      <c r="A6961" t="s">
        <v>4287</v>
      </c>
      <c r="B6961" t="s">
        <v>48</v>
      </c>
      <c r="C6961" t="s">
        <v>3104</v>
      </c>
      <c r="D6961" t="s">
        <v>54</v>
      </c>
      <c r="E6961" s="103">
        <v>4255693165.65625</v>
      </c>
      <c r="F6961" s="103">
        <v>680752</v>
      </c>
      <c r="G6961" s="103">
        <v>10</v>
      </c>
      <c r="H6961" t="s">
        <v>54</v>
      </c>
      <c r="I6961" s="103"/>
    </row>
    <row r="6962" spans="1:9" x14ac:dyDescent="0.35">
      <c r="A6962" t="s">
        <v>4288</v>
      </c>
      <c r="B6962" t="s">
        <v>49</v>
      </c>
      <c r="C6962" t="s">
        <v>3104</v>
      </c>
      <c r="D6962" t="s">
        <v>54</v>
      </c>
      <c r="E6962" s="103">
        <v>3.2813711895080734E-2</v>
      </c>
      <c r="F6962" s="103">
        <v>680752</v>
      </c>
      <c r="G6962" s="103">
        <v>10</v>
      </c>
      <c r="H6962" t="s">
        <v>54</v>
      </c>
      <c r="I6962" s="103"/>
    </row>
    <row r="6963" spans="1:9" x14ac:dyDescent="0.35">
      <c r="A6963" t="s">
        <v>4289</v>
      </c>
      <c r="B6963" t="s">
        <v>50</v>
      </c>
      <c r="C6963" t="s">
        <v>3104</v>
      </c>
      <c r="D6963" t="s">
        <v>54</v>
      </c>
      <c r="E6963" s="103">
        <v>6251.4589243311075</v>
      </c>
      <c r="F6963" s="103">
        <v>680752</v>
      </c>
      <c r="G6963" s="103">
        <v>10</v>
      </c>
      <c r="H6963" t="s">
        <v>54</v>
      </c>
      <c r="I6963" s="103"/>
    </row>
    <row r="6964" spans="1:9" x14ac:dyDescent="0.35">
      <c r="A6964" t="s">
        <v>4290</v>
      </c>
      <c r="B6964" t="s">
        <v>51</v>
      </c>
      <c r="C6964" t="s">
        <v>3104</v>
      </c>
      <c r="D6964" t="s">
        <v>40</v>
      </c>
      <c r="E6964" s="103">
        <v>4.2697116156047488E-2</v>
      </c>
      <c r="F6964" s="103">
        <v>680752</v>
      </c>
      <c r="G6964" s="103">
        <v>10</v>
      </c>
      <c r="H6964" t="s">
        <v>1078</v>
      </c>
      <c r="I6964" s="103"/>
    </row>
    <row r="6965" spans="1:9" x14ac:dyDescent="0.35">
      <c r="A6965" t="s">
        <v>7230</v>
      </c>
      <c r="B6965" t="s">
        <v>51</v>
      </c>
      <c r="C6965" t="s">
        <v>3104</v>
      </c>
      <c r="D6965" t="s">
        <v>5070</v>
      </c>
      <c r="E6965" s="103">
        <v>7.771823284405889E-2</v>
      </c>
      <c r="F6965" s="103">
        <v>680752</v>
      </c>
      <c r="G6965" s="103">
        <v>10</v>
      </c>
      <c r="H6965" t="s">
        <v>1078</v>
      </c>
      <c r="I6965" s="103"/>
    </row>
    <row r="6966" spans="1:9" x14ac:dyDescent="0.35">
      <c r="A6966" t="s">
        <v>7231</v>
      </c>
      <c r="B6966" t="s">
        <v>51</v>
      </c>
      <c r="C6966" t="s">
        <v>3104</v>
      </c>
      <c r="D6966" t="s">
        <v>5071</v>
      </c>
      <c r="E6966" s="103">
        <v>4.2860010589078304E-2</v>
      </c>
      <c r="F6966" s="103">
        <v>680752</v>
      </c>
      <c r="G6966" s="103">
        <v>10</v>
      </c>
      <c r="H6966" t="s">
        <v>1078</v>
      </c>
      <c r="I6966" s="103"/>
    </row>
    <row r="6967" spans="1:9" x14ac:dyDescent="0.35">
      <c r="A6967" t="s">
        <v>7232</v>
      </c>
      <c r="B6967" t="s">
        <v>51</v>
      </c>
      <c r="C6967" t="s">
        <v>3104</v>
      </c>
      <c r="D6967" t="s">
        <v>5072</v>
      </c>
      <c r="E6967" s="103">
        <v>4.4768793245316275E-2</v>
      </c>
      <c r="F6967" s="103">
        <v>680752</v>
      </c>
      <c r="G6967" s="103">
        <v>10</v>
      </c>
      <c r="H6967" t="s">
        <v>1078</v>
      </c>
      <c r="I6967" s="103"/>
    </row>
    <row r="6968" spans="1:9" x14ac:dyDescent="0.35">
      <c r="A6968" t="s">
        <v>4291</v>
      </c>
      <c r="B6968" t="s">
        <v>51</v>
      </c>
      <c r="C6968" t="s">
        <v>3104</v>
      </c>
      <c r="D6968" t="s">
        <v>42</v>
      </c>
      <c r="E6968" s="103">
        <v>1.5498985305370707</v>
      </c>
      <c r="F6968" s="103">
        <v>680752</v>
      </c>
      <c r="G6968" s="103">
        <v>10</v>
      </c>
      <c r="H6968" t="s">
        <v>1078</v>
      </c>
      <c r="I6968" s="103"/>
    </row>
    <row r="6969" spans="1:9" x14ac:dyDescent="0.35">
      <c r="A6969" t="s">
        <v>4292</v>
      </c>
      <c r="B6969" t="s">
        <v>51</v>
      </c>
      <c r="C6969" t="s">
        <v>3104</v>
      </c>
      <c r="D6969" t="s">
        <v>1767</v>
      </c>
      <c r="E6969" s="103">
        <v>1.5498879569064847</v>
      </c>
      <c r="F6969" s="103">
        <v>680752</v>
      </c>
      <c r="G6969" s="103">
        <v>10</v>
      </c>
      <c r="H6969" t="s">
        <v>1078</v>
      </c>
      <c r="I6969" s="103"/>
    </row>
    <row r="6970" spans="1:9" x14ac:dyDescent="0.35">
      <c r="A6970" t="s">
        <v>4293</v>
      </c>
      <c r="B6970" t="s">
        <v>51</v>
      </c>
      <c r="C6970" t="s">
        <v>3104</v>
      </c>
      <c r="D6970" t="s">
        <v>1768</v>
      </c>
      <c r="E6970" s="103">
        <v>5.4266366200644726E-2</v>
      </c>
      <c r="F6970" s="103">
        <v>680752</v>
      </c>
      <c r="G6970" s="103">
        <v>10</v>
      </c>
      <c r="H6970" t="s">
        <v>1078</v>
      </c>
      <c r="I6970" s="103"/>
    </row>
    <row r="6971" spans="1:9" x14ac:dyDescent="0.35">
      <c r="A6971" t="s">
        <v>4294</v>
      </c>
      <c r="B6971" t="s">
        <v>51</v>
      </c>
      <c r="C6971" t="s">
        <v>3104</v>
      </c>
      <c r="D6971" t="s">
        <v>340</v>
      </c>
      <c r="E6971" s="103">
        <v>4.4488155713498755E-2</v>
      </c>
      <c r="F6971" s="103">
        <v>680752</v>
      </c>
      <c r="G6971" s="103">
        <v>10</v>
      </c>
      <c r="H6971" t="s">
        <v>1078</v>
      </c>
      <c r="I6971" s="103"/>
    </row>
    <row r="6972" spans="1:9" x14ac:dyDescent="0.35">
      <c r="A6972" t="s">
        <v>4295</v>
      </c>
      <c r="B6972" t="s">
        <v>51</v>
      </c>
      <c r="C6972" t="s">
        <v>3104</v>
      </c>
      <c r="D6972" t="s">
        <v>777</v>
      </c>
      <c r="E6972" s="103">
        <v>0.337844314620034</v>
      </c>
      <c r="F6972" s="103">
        <v>680752</v>
      </c>
      <c r="G6972" s="103">
        <v>10</v>
      </c>
      <c r="H6972" t="s">
        <v>1078</v>
      </c>
      <c r="I6972" s="103"/>
    </row>
    <row r="6973" spans="1:9" x14ac:dyDescent="0.35">
      <c r="A6973" t="s">
        <v>4296</v>
      </c>
      <c r="B6973" t="s">
        <v>51</v>
      </c>
      <c r="C6973" t="s">
        <v>3104</v>
      </c>
      <c r="D6973" t="s">
        <v>776</v>
      </c>
      <c r="E6973" s="103">
        <v>0.83251280279053896</v>
      </c>
      <c r="F6973" s="103">
        <v>680752</v>
      </c>
      <c r="G6973" s="103">
        <v>10</v>
      </c>
      <c r="H6973" t="s">
        <v>1078</v>
      </c>
      <c r="I6973" s="103"/>
    </row>
    <row r="6974" spans="1:9" x14ac:dyDescent="0.35">
      <c r="A6974" t="s">
        <v>4297</v>
      </c>
      <c r="B6974" t="s">
        <v>47</v>
      </c>
      <c r="C6974" t="s">
        <v>3106</v>
      </c>
      <c r="D6974" t="s">
        <v>54</v>
      </c>
      <c r="E6974" s="103">
        <v>120577</v>
      </c>
      <c r="F6974" s="103">
        <v>680752</v>
      </c>
      <c r="G6974" s="103">
        <v>10</v>
      </c>
      <c r="H6974" t="s">
        <v>54</v>
      </c>
      <c r="I6974" s="103"/>
    </row>
    <row r="6975" spans="1:9" x14ac:dyDescent="0.35">
      <c r="A6975" t="s">
        <v>4298</v>
      </c>
      <c r="B6975" t="s">
        <v>48</v>
      </c>
      <c r="C6975" t="s">
        <v>3106</v>
      </c>
      <c r="D6975" t="s">
        <v>54</v>
      </c>
      <c r="E6975" s="103">
        <v>26005800633.625</v>
      </c>
      <c r="F6975" s="103">
        <v>680752</v>
      </c>
      <c r="G6975" s="103">
        <v>10</v>
      </c>
      <c r="H6975" t="s">
        <v>54</v>
      </c>
      <c r="I6975" s="103"/>
    </row>
    <row r="6976" spans="1:9" x14ac:dyDescent="0.35">
      <c r="A6976" t="s">
        <v>4299</v>
      </c>
      <c r="B6976" t="s">
        <v>49</v>
      </c>
      <c r="C6976" t="s">
        <v>3106</v>
      </c>
      <c r="D6976" t="s">
        <v>54</v>
      </c>
      <c r="E6976" s="103">
        <v>0.1771232401814464</v>
      </c>
      <c r="F6976" s="103">
        <v>680752</v>
      </c>
      <c r="G6976" s="103">
        <v>10</v>
      </c>
      <c r="H6976" t="s">
        <v>54</v>
      </c>
      <c r="I6976" s="103"/>
    </row>
    <row r="6977" spans="1:9" x14ac:dyDescent="0.35">
      <c r="A6977" t="s">
        <v>4300</v>
      </c>
      <c r="B6977" t="s">
        <v>50</v>
      </c>
      <c r="C6977" t="s">
        <v>3106</v>
      </c>
      <c r="D6977" t="s">
        <v>54</v>
      </c>
      <c r="E6977" s="103">
        <v>38201.578010237208</v>
      </c>
      <c r="F6977" s="103">
        <v>680752</v>
      </c>
      <c r="G6977" s="103">
        <v>10</v>
      </c>
      <c r="H6977" t="s">
        <v>54</v>
      </c>
      <c r="I6977" s="103"/>
    </row>
    <row r="6978" spans="1:9" x14ac:dyDescent="0.35">
      <c r="A6978" t="s">
        <v>4301</v>
      </c>
      <c r="B6978" t="s">
        <v>51</v>
      </c>
      <c r="C6978" t="s">
        <v>3106</v>
      </c>
      <c r="D6978" t="s">
        <v>40</v>
      </c>
      <c r="E6978" s="103">
        <v>5.6398155106451617E-2</v>
      </c>
      <c r="F6978" s="103">
        <v>680752</v>
      </c>
      <c r="G6978" s="103">
        <v>10</v>
      </c>
      <c r="H6978" t="s">
        <v>1078</v>
      </c>
      <c r="I6978" s="103"/>
    </row>
    <row r="6979" spans="1:9" x14ac:dyDescent="0.35">
      <c r="A6979" t="s">
        <v>7233</v>
      </c>
      <c r="B6979" t="s">
        <v>51</v>
      </c>
      <c r="C6979" t="s">
        <v>3106</v>
      </c>
      <c r="D6979" t="s">
        <v>5070</v>
      </c>
      <c r="E6979" s="103">
        <v>0.10159173310928732</v>
      </c>
      <c r="F6979" s="103">
        <v>680752</v>
      </c>
      <c r="G6979" s="103">
        <v>10</v>
      </c>
      <c r="H6979" t="s">
        <v>1078</v>
      </c>
      <c r="I6979" s="103"/>
    </row>
    <row r="6980" spans="1:9" x14ac:dyDescent="0.35">
      <c r="A6980" t="s">
        <v>7234</v>
      </c>
      <c r="B6980" t="s">
        <v>51</v>
      </c>
      <c r="C6980" t="s">
        <v>3106</v>
      </c>
      <c r="D6980" t="s">
        <v>5071</v>
      </c>
      <c r="E6980" s="103">
        <v>5.6454383991199994E-2</v>
      </c>
      <c r="F6980" s="103">
        <v>680752</v>
      </c>
      <c r="G6980" s="103">
        <v>10</v>
      </c>
      <c r="H6980" t="s">
        <v>1078</v>
      </c>
      <c r="I6980" s="103"/>
    </row>
    <row r="6981" spans="1:9" x14ac:dyDescent="0.35">
      <c r="A6981" t="s">
        <v>7235</v>
      </c>
      <c r="B6981" t="s">
        <v>51</v>
      </c>
      <c r="C6981" t="s">
        <v>3106</v>
      </c>
      <c r="D6981" t="s">
        <v>5072</v>
      </c>
      <c r="E6981" s="103">
        <v>5.9023549668357052E-2</v>
      </c>
      <c r="F6981" s="103">
        <v>680752</v>
      </c>
      <c r="G6981" s="103">
        <v>10</v>
      </c>
      <c r="H6981" t="s">
        <v>1078</v>
      </c>
      <c r="I6981" s="103"/>
    </row>
    <row r="6982" spans="1:9" x14ac:dyDescent="0.35">
      <c r="A6982" t="s">
        <v>4302</v>
      </c>
      <c r="B6982" t="s">
        <v>51</v>
      </c>
      <c r="C6982" t="s">
        <v>3106</v>
      </c>
      <c r="D6982" t="s">
        <v>42</v>
      </c>
      <c r="E6982" s="103">
        <v>0.85351133932611145</v>
      </c>
      <c r="F6982" s="103">
        <v>680752</v>
      </c>
      <c r="G6982" s="103">
        <v>10</v>
      </c>
      <c r="H6982" t="s">
        <v>1078</v>
      </c>
      <c r="I6982" s="103"/>
    </row>
    <row r="6983" spans="1:9" x14ac:dyDescent="0.35">
      <c r="A6983" t="s">
        <v>4303</v>
      </c>
      <c r="B6983" t="s">
        <v>51</v>
      </c>
      <c r="C6983" t="s">
        <v>3106</v>
      </c>
      <c r="D6983" t="s">
        <v>1767</v>
      </c>
      <c r="E6983" s="103">
        <v>0.72585844306961433</v>
      </c>
      <c r="F6983" s="103">
        <v>680752</v>
      </c>
      <c r="G6983" s="103">
        <v>10</v>
      </c>
      <c r="H6983" t="s">
        <v>1078</v>
      </c>
      <c r="I6983" s="103"/>
    </row>
    <row r="6984" spans="1:9" x14ac:dyDescent="0.35">
      <c r="A6984" t="s">
        <v>4304</v>
      </c>
      <c r="B6984" t="s">
        <v>51</v>
      </c>
      <c r="C6984" t="s">
        <v>3106</v>
      </c>
      <c r="D6984" t="s">
        <v>1768</v>
      </c>
      <c r="E6984" s="103">
        <v>6.3187188978161488E-2</v>
      </c>
      <c r="F6984" s="103">
        <v>680752</v>
      </c>
      <c r="G6984" s="103">
        <v>10</v>
      </c>
      <c r="H6984" t="s">
        <v>1078</v>
      </c>
      <c r="I6984" s="103"/>
    </row>
    <row r="6985" spans="1:9" x14ac:dyDescent="0.35">
      <c r="A6985" t="s">
        <v>4305</v>
      </c>
      <c r="B6985" t="s">
        <v>51</v>
      </c>
      <c r="C6985" t="s">
        <v>3106</v>
      </c>
      <c r="D6985" t="s">
        <v>340</v>
      </c>
      <c r="E6985" s="103">
        <v>5.8672185741697559E-2</v>
      </c>
      <c r="F6985" s="103">
        <v>680752</v>
      </c>
      <c r="G6985" s="103">
        <v>10</v>
      </c>
      <c r="H6985" t="s">
        <v>1078</v>
      </c>
      <c r="I6985" s="103"/>
    </row>
    <row r="6986" spans="1:9" x14ac:dyDescent="0.35">
      <c r="A6986" t="s">
        <v>4306</v>
      </c>
      <c r="B6986" t="s">
        <v>51</v>
      </c>
      <c r="C6986" t="s">
        <v>3106</v>
      </c>
      <c r="D6986" t="s">
        <v>777</v>
      </c>
      <c r="E6986" s="103">
        <v>0.37234439356033533</v>
      </c>
      <c r="F6986" s="103">
        <v>680752</v>
      </c>
      <c r="G6986" s="103">
        <v>10</v>
      </c>
      <c r="H6986" t="s">
        <v>1078</v>
      </c>
      <c r="I6986" s="103"/>
    </row>
    <row r="6987" spans="1:9" x14ac:dyDescent="0.35">
      <c r="A6987" t="s">
        <v>4307</v>
      </c>
      <c r="B6987" t="s">
        <v>51</v>
      </c>
      <c r="C6987" t="s">
        <v>3106</v>
      </c>
      <c r="D6987" t="s">
        <v>776</v>
      </c>
      <c r="E6987" s="103">
        <v>0.93620245346055975</v>
      </c>
      <c r="F6987" s="103">
        <v>680752</v>
      </c>
      <c r="G6987" s="103">
        <v>10</v>
      </c>
      <c r="H6987" t="s">
        <v>1078</v>
      </c>
      <c r="I6987" s="103"/>
    </row>
    <row r="6988" spans="1:9" x14ac:dyDescent="0.35">
      <c r="A6988" t="s">
        <v>4308</v>
      </c>
      <c r="B6988" t="s">
        <v>47</v>
      </c>
      <c r="C6988" t="s">
        <v>3108</v>
      </c>
      <c r="D6988" t="s">
        <v>54</v>
      </c>
      <c r="E6988" s="103">
        <v>53267</v>
      </c>
      <c r="F6988" s="103">
        <v>680752</v>
      </c>
      <c r="G6988" s="103">
        <v>10</v>
      </c>
      <c r="H6988" t="s">
        <v>54</v>
      </c>
      <c r="I6988" s="103"/>
    </row>
    <row r="6989" spans="1:9" x14ac:dyDescent="0.35">
      <c r="A6989" t="s">
        <v>4309</v>
      </c>
      <c r="B6989" t="s">
        <v>48</v>
      </c>
      <c r="C6989" t="s">
        <v>3108</v>
      </c>
      <c r="D6989" t="s">
        <v>54</v>
      </c>
      <c r="E6989" s="103">
        <v>19658609058.9375</v>
      </c>
      <c r="F6989" s="103">
        <v>680752</v>
      </c>
      <c r="G6989" s="103">
        <v>10</v>
      </c>
      <c r="H6989" t="s">
        <v>54</v>
      </c>
      <c r="I6989" s="103"/>
    </row>
    <row r="6990" spans="1:9" x14ac:dyDescent="0.35">
      <c r="A6990" t="s">
        <v>4310</v>
      </c>
      <c r="B6990" t="s">
        <v>49</v>
      </c>
      <c r="C6990" t="s">
        <v>3108</v>
      </c>
      <c r="D6990" t="s">
        <v>54</v>
      </c>
      <c r="E6990" s="103">
        <v>7.8247291230874094E-2</v>
      </c>
      <c r="F6990" s="103">
        <v>680752</v>
      </c>
      <c r="G6990" s="103">
        <v>10</v>
      </c>
      <c r="H6990" t="s">
        <v>54</v>
      </c>
      <c r="I6990" s="103"/>
    </row>
    <row r="6991" spans="1:9" x14ac:dyDescent="0.35">
      <c r="A6991" t="s">
        <v>4311</v>
      </c>
      <c r="B6991" t="s">
        <v>50</v>
      </c>
      <c r="C6991" t="s">
        <v>3108</v>
      </c>
      <c r="D6991" t="s">
        <v>54</v>
      </c>
      <c r="E6991" s="103">
        <v>28877.783772853403</v>
      </c>
      <c r="F6991" s="103">
        <v>680752</v>
      </c>
      <c r="G6991" s="103">
        <v>10</v>
      </c>
      <c r="H6991" t="s">
        <v>54</v>
      </c>
      <c r="I6991" s="103"/>
    </row>
    <row r="6992" spans="1:9" x14ac:dyDescent="0.35">
      <c r="A6992" t="s">
        <v>4312</v>
      </c>
      <c r="B6992" t="s">
        <v>51</v>
      </c>
      <c r="C6992" t="s">
        <v>3108</v>
      </c>
      <c r="D6992" t="s">
        <v>40</v>
      </c>
      <c r="E6992" s="103">
        <v>9.0428556105713542E-2</v>
      </c>
      <c r="F6992" s="103">
        <v>680752</v>
      </c>
      <c r="G6992" s="103">
        <v>10</v>
      </c>
      <c r="H6992" t="s">
        <v>1078</v>
      </c>
      <c r="I6992" s="103"/>
    </row>
    <row r="6993" spans="1:9" x14ac:dyDescent="0.35">
      <c r="A6993" t="s">
        <v>7236</v>
      </c>
      <c r="B6993" t="s">
        <v>51</v>
      </c>
      <c r="C6993" t="s">
        <v>3108</v>
      </c>
      <c r="D6993" t="s">
        <v>5070</v>
      </c>
      <c r="E6993" s="103">
        <v>0.15228335454766062</v>
      </c>
      <c r="F6993" s="103">
        <v>680752</v>
      </c>
      <c r="G6993" s="103">
        <v>10</v>
      </c>
      <c r="H6993" t="s">
        <v>1078</v>
      </c>
      <c r="I6993" s="103"/>
    </row>
    <row r="6994" spans="1:9" x14ac:dyDescent="0.35">
      <c r="A6994" t="s">
        <v>7237</v>
      </c>
      <c r="B6994" t="s">
        <v>51</v>
      </c>
      <c r="C6994" t="s">
        <v>3108</v>
      </c>
      <c r="D6994" t="s">
        <v>5071</v>
      </c>
      <c r="E6994" s="103">
        <v>9.0627500096448113E-2</v>
      </c>
      <c r="F6994" s="103">
        <v>680752</v>
      </c>
      <c r="G6994" s="103">
        <v>10</v>
      </c>
      <c r="H6994" t="s">
        <v>1078</v>
      </c>
      <c r="I6994" s="103"/>
    </row>
    <row r="6995" spans="1:9" x14ac:dyDescent="0.35">
      <c r="A6995" t="s">
        <v>7238</v>
      </c>
      <c r="B6995" t="s">
        <v>51</v>
      </c>
      <c r="C6995" t="s">
        <v>3108</v>
      </c>
      <c r="D6995" t="s">
        <v>5072</v>
      </c>
      <c r="E6995" s="103">
        <v>9.441003125443298E-2</v>
      </c>
      <c r="F6995" s="103">
        <v>680752</v>
      </c>
      <c r="G6995" s="103">
        <v>10</v>
      </c>
      <c r="H6995" t="s">
        <v>1078</v>
      </c>
      <c r="I6995" s="103"/>
    </row>
    <row r="6996" spans="1:9" x14ac:dyDescent="0.35">
      <c r="A6996" t="s">
        <v>4313</v>
      </c>
      <c r="B6996" t="s">
        <v>51</v>
      </c>
      <c r="C6996" t="s">
        <v>3108</v>
      </c>
      <c r="D6996" t="s">
        <v>42</v>
      </c>
      <c r="E6996" s="103">
        <v>0.15106256713678326</v>
      </c>
      <c r="F6996" s="103">
        <v>680752</v>
      </c>
      <c r="G6996" s="103">
        <v>10</v>
      </c>
      <c r="H6996" t="s">
        <v>1078</v>
      </c>
      <c r="I6996" s="103"/>
    </row>
    <row r="6997" spans="1:9" x14ac:dyDescent="0.35">
      <c r="A6997" t="s">
        <v>4314</v>
      </c>
      <c r="B6997" t="s">
        <v>51</v>
      </c>
      <c r="C6997" t="s">
        <v>3108</v>
      </c>
      <c r="D6997" t="s">
        <v>1767</v>
      </c>
      <c r="E6997" s="103">
        <v>0.15087960258286309</v>
      </c>
      <c r="F6997" s="103">
        <v>680752</v>
      </c>
      <c r="G6997" s="103">
        <v>10</v>
      </c>
      <c r="H6997" t="s">
        <v>1078</v>
      </c>
      <c r="I6997" s="103"/>
    </row>
    <row r="6998" spans="1:9" x14ac:dyDescent="0.35">
      <c r="A6998" t="s">
        <v>4315</v>
      </c>
      <c r="B6998" t="s">
        <v>51</v>
      </c>
      <c r="C6998" t="s">
        <v>3108</v>
      </c>
      <c r="D6998" t="s">
        <v>1768</v>
      </c>
      <c r="E6998" s="103">
        <v>8.8800925640360712E-2</v>
      </c>
      <c r="F6998" s="103">
        <v>680752</v>
      </c>
      <c r="G6998" s="103">
        <v>10</v>
      </c>
      <c r="H6998" t="s">
        <v>1078</v>
      </c>
      <c r="I6998" s="103"/>
    </row>
    <row r="6999" spans="1:9" x14ac:dyDescent="0.35">
      <c r="A6999" t="s">
        <v>4316</v>
      </c>
      <c r="B6999" t="s">
        <v>51</v>
      </c>
      <c r="C6999" t="s">
        <v>3108</v>
      </c>
      <c r="D6999" t="s">
        <v>340</v>
      </c>
      <c r="E6999" s="103">
        <v>9.290019137669378E-2</v>
      </c>
      <c r="F6999" s="103">
        <v>680752</v>
      </c>
      <c r="G6999" s="103">
        <v>10</v>
      </c>
      <c r="H6999" t="s">
        <v>1078</v>
      </c>
      <c r="I6999" s="103"/>
    </row>
    <row r="7000" spans="1:9" x14ac:dyDescent="0.35">
      <c r="A7000" t="s">
        <v>4317</v>
      </c>
      <c r="B7000" t="s">
        <v>51</v>
      </c>
      <c r="C7000" t="s">
        <v>3108</v>
      </c>
      <c r="D7000" t="s">
        <v>777</v>
      </c>
      <c r="E7000" s="103">
        <v>0.62413627026991603</v>
      </c>
      <c r="F7000" s="103">
        <v>680752</v>
      </c>
      <c r="G7000" s="103">
        <v>10</v>
      </c>
      <c r="H7000" t="s">
        <v>1078</v>
      </c>
      <c r="I7000" s="103"/>
    </row>
    <row r="7001" spans="1:9" x14ac:dyDescent="0.35">
      <c r="A7001" t="s">
        <v>4318</v>
      </c>
      <c r="B7001" t="s">
        <v>51</v>
      </c>
      <c r="C7001" t="s">
        <v>3108</v>
      </c>
      <c r="D7001" t="s">
        <v>776</v>
      </c>
      <c r="E7001" s="103">
        <v>1.5939281381004182</v>
      </c>
      <c r="F7001" s="103">
        <v>680752</v>
      </c>
      <c r="G7001" s="103">
        <v>10</v>
      </c>
      <c r="H7001" t="s">
        <v>1078</v>
      </c>
      <c r="I7001" s="103"/>
    </row>
    <row r="7002" spans="1:9" x14ac:dyDescent="0.35">
      <c r="A7002" t="s">
        <v>1581</v>
      </c>
      <c r="B7002" t="s">
        <v>51</v>
      </c>
      <c r="C7002" t="s">
        <v>35</v>
      </c>
      <c r="D7002" t="s">
        <v>40</v>
      </c>
      <c r="E7002" s="103">
        <v>2.2918188384985286E-2</v>
      </c>
      <c r="F7002" s="103">
        <v>680752</v>
      </c>
      <c r="G7002" s="103">
        <v>10</v>
      </c>
      <c r="H7002" t="s">
        <v>1078</v>
      </c>
      <c r="I7002" s="103"/>
    </row>
    <row r="7003" spans="1:9" x14ac:dyDescent="0.35">
      <c r="A7003" t="s">
        <v>7227</v>
      </c>
      <c r="B7003" t="s">
        <v>51</v>
      </c>
      <c r="C7003" t="s">
        <v>35</v>
      </c>
      <c r="D7003" t="s">
        <v>5070</v>
      </c>
      <c r="E7003" s="103">
        <v>0.21835552764744534</v>
      </c>
      <c r="F7003" s="103">
        <v>680752</v>
      </c>
      <c r="G7003" s="103">
        <v>10</v>
      </c>
      <c r="H7003" t="s">
        <v>1078</v>
      </c>
      <c r="I7003" s="103"/>
    </row>
    <row r="7004" spans="1:9" x14ac:dyDescent="0.35">
      <c r="A7004" t="s">
        <v>7228</v>
      </c>
      <c r="B7004" t="s">
        <v>51</v>
      </c>
      <c r="C7004" t="s">
        <v>35</v>
      </c>
      <c r="D7004" t="s">
        <v>5071</v>
      </c>
      <c r="E7004" s="103">
        <v>2.3773402943613887E-2</v>
      </c>
      <c r="F7004" s="103">
        <v>680752</v>
      </c>
      <c r="G7004" s="103">
        <v>10</v>
      </c>
      <c r="H7004" t="s">
        <v>1078</v>
      </c>
      <c r="I7004" s="103"/>
    </row>
    <row r="7005" spans="1:9" x14ac:dyDescent="0.35">
      <c r="A7005" t="s">
        <v>7229</v>
      </c>
      <c r="B7005" t="s">
        <v>51</v>
      </c>
      <c r="C7005" t="s">
        <v>35</v>
      </c>
      <c r="D7005" t="s">
        <v>5072</v>
      </c>
      <c r="E7005" s="103">
        <v>2.4379251077105348E-2</v>
      </c>
      <c r="F7005" s="103">
        <v>680752</v>
      </c>
      <c r="G7005" s="103">
        <v>10</v>
      </c>
      <c r="H7005" t="s">
        <v>1078</v>
      </c>
      <c r="I7005" s="103"/>
    </row>
    <row r="7006" spans="1:9" x14ac:dyDescent="0.35">
      <c r="A7006" t="s">
        <v>1582</v>
      </c>
      <c r="B7006" t="s">
        <v>51</v>
      </c>
      <c r="C7006" t="s">
        <v>35</v>
      </c>
      <c r="D7006" t="s">
        <v>42</v>
      </c>
      <c r="E7006" s="103">
        <v>5.1609985962430587</v>
      </c>
      <c r="F7006" s="103">
        <v>680752</v>
      </c>
      <c r="G7006" s="103">
        <v>10</v>
      </c>
      <c r="H7006" t="s">
        <v>1078</v>
      </c>
      <c r="I7006" s="103"/>
    </row>
    <row r="7007" spans="1:9" x14ac:dyDescent="0.35">
      <c r="A7007" t="s">
        <v>2571</v>
      </c>
      <c r="B7007" t="s">
        <v>51</v>
      </c>
      <c r="C7007" t="s">
        <v>35</v>
      </c>
      <c r="D7007" t="s">
        <v>1767</v>
      </c>
      <c r="E7007" s="103">
        <v>4.5483924823219812</v>
      </c>
      <c r="F7007" s="103">
        <v>680752</v>
      </c>
      <c r="G7007" s="103">
        <v>10</v>
      </c>
      <c r="H7007" t="s">
        <v>1078</v>
      </c>
      <c r="I7007" s="103"/>
    </row>
    <row r="7008" spans="1:9" x14ac:dyDescent="0.35">
      <c r="A7008" t="s">
        <v>2572</v>
      </c>
      <c r="B7008" t="s">
        <v>51</v>
      </c>
      <c r="C7008" t="s">
        <v>35</v>
      </c>
      <c r="D7008" t="s">
        <v>1768</v>
      </c>
      <c r="E7008" s="103">
        <v>0.62953780115690139</v>
      </c>
      <c r="F7008" s="103">
        <v>680752</v>
      </c>
      <c r="G7008" s="103">
        <v>10</v>
      </c>
      <c r="H7008" t="s">
        <v>1078</v>
      </c>
      <c r="I7008" s="103"/>
    </row>
    <row r="7009" spans="1:9" x14ac:dyDescent="0.35">
      <c r="A7009" t="s">
        <v>1583</v>
      </c>
      <c r="B7009" t="s">
        <v>51</v>
      </c>
      <c r="C7009" t="s">
        <v>35</v>
      </c>
      <c r="D7009" t="s">
        <v>340</v>
      </c>
      <c r="E7009" s="103">
        <v>2.3490846636284302E-2</v>
      </c>
      <c r="F7009" s="103">
        <v>680752</v>
      </c>
      <c r="G7009" s="103">
        <v>10</v>
      </c>
      <c r="H7009" t="s">
        <v>1078</v>
      </c>
      <c r="I7009" s="103"/>
    </row>
    <row r="7010" spans="1:9" x14ac:dyDescent="0.35">
      <c r="A7010" t="s">
        <v>1584</v>
      </c>
      <c r="B7010" t="s">
        <v>51</v>
      </c>
      <c r="C7010" t="s">
        <v>35</v>
      </c>
      <c r="D7010" t="s">
        <v>777</v>
      </c>
      <c r="E7010" s="103">
        <v>0.63373854207248115</v>
      </c>
      <c r="F7010" s="103">
        <v>680752</v>
      </c>
      <c r="G7010" s="103">
        <v>10</v>
      </c>
      <c r="H7010" t="s">
        <v>1078</v>
      </c>
      <c r="I7010" s="103"/>
    </row>
    <row r="7011" spans="1:9" x14ac:dyDescent="0.35">
      <c r="A7011" t="s">
        <v>1585</v>
      </c>
      <c r="B7011" t="s">
        <v>51</v>
      </c>
      <c r="C7011" t="s">
        <v>35</v>
      </c>
      <c r="D7011" t="s">
        <v>776</v>
      </c>
      <c r="E7011" s="103">
        <v>1.6403106179047557</v>
      </c>
      <c r="F7011" s="103">
        <v>680752</v>
      </c>
      <c r="G7011" s="103">
        <v>10</v>
      </c>
      <c r="H7011" t="s">
        <v>1078</v>
      </c>
      <c r="I7011" s="103"/>
    </row>
    <row r="7012" spans="1:9" x14ac:dyDescent="0.35">
      <c r="A7012" t="s">
        <v>318</v>
      </c>
      <c r="B7012" t="s">
        <v>47</v>
      </c>
      <c r="C7012" t="s">
        <v>58</v>
      </c>
      <c r="D7012" t="s">
        <v>54</v>
      </c>
      <c r="E7012" s="103">
        <v>90332</v>
      </c>
      <c r="F7012" s="103">
        <v>680752</v>
      </c>
      <c r="G7012" s="103">
        <v>10</v>
      </c>
      <c r="H7012" t="s">
        <v>54</v>
      </c>
      <c r="I7012" s="103"/>
    </row>
    <row r="7013" spans="1:9" x14ac:dyDescent="0.35">
      <c r="A7013" t="s">
        <v>319</v>
      </c>
      <c r="B7013" t="s">
        <v>48</v>
      </c>
      <c r="C7013" t="s">
        <v>58</v>
      </c>
      <c r="D7013" t="s">
        <v>54</v>
      </c>
      <c r="E7013" s="103">
        <v>549181165675</v>
      </c>
      <c r="F7013" s="103">
        <v>680752</v>
      </c>
      <c r="G7013" s="103">
        <v>10</v>
      </c>
      <c r="H7013" t="s">
        <v>54</v>
      </c>
      <c r="I7013" s="103"/>
    </row>
    <row r="7014" spans="1:9" x14ac:dyDescent="0.35">
      <c r="A7014" t="s">
        <v>320</v>
      </c>
      <c r="B7014" t="s">
        <v>49</v>
      </c>
      <c r="C7014" t="s">
        <v>58</v>
      </c>
      <c r="D7014" t="s">
        <v>54</v>
      </c>
      <c r="E7014" s="103">
        <v>0.13269443203986181</v>
      </c>
      <c r="F7014" s="103">
        <v>680752</v>
      </c>
      <c r="G7014" s="103">
        <v>10</v>
      </c>
      <c r="H7014" t="s">
        <v>54</v>
      </c>
      <c r="I7014" s="103"/>
    </row>
    <row r="7015" spans="1:9" x14ac:dyDescent="0.35">
      <c r="A7015" t="s">
        <v>321</v>
      </c>
      <c r="B7015" t="s">
        <v>50</v>
      </c>
      <c r="C7015" t="s">
        <v>58</v>
      </c>
      <c r="D7015" t="s">
        <v>54</v>
      </c>
      <c r="E7015" s="103">
        <v>806727.21589506895</v>
      </c>
      <c r="F7015" s="103">
        <v>680752</v>
      </c>
      <c r="G7015" s="103">
        <v>10</v>
      </c>
      <c r="H7015" t="s">
        <v>54</v>
      </c>
      <c r="I7015" s="103"/>
    </row>
    <row r="7016" spans="1:9" x14ac:dyDescent="0.35">
      <c r="A7016" t="s">
        <v>4319</v>
      </c>
      <c r="B7016" t="s">
        <v>47</v>
      </c>
      <c r="C7016" t="s">
        <v>3110</v>
      </c>
      <c r="D7016" t="s">
        <v>54</v>
      </c>
      <c r="E7016" s="103">
        <v>63756</v>
      </c>
      <c r="F7016" s="103">
        <v>680752</v>
      </c>
      <c r="G7016" s="103">
        <v>10</v>
      </c>
      <c r="H7016" t="s">
        <v>54</v>
      </c>
      <c r="I7016" s="103"/>
    </row>
    <row r="7017" spans="1:9" x14ac:dyDescent="0.35">
      <c r="A7017" t="s">
        <v>4320</v>
      </c>
      <c r="B7017" t="s">
        <v>48</v>
      </c>
      <c r="C7017" t="s">
        <v>3110</v>
      </c>
      <c r="D7017" t="s">
        <v>54</v>
      </c>
      <c r="E7017" s="103">
        <v>112421950589.0625</v>
      </c>
      <c r="F7017" s="103">
        <v>680752</v>
      </c>
      <c r="G7017" s="103">
        <v>10</v>
      </c>
      <c r="H7017" t="s">
        <v>54</v>
      </c>
      <c r="I7017" s="103"/>
    </row>
    <row r="7018" spans="1:9" x14ac:dyDescent="0.35">
      <c r="A7018" t="s">
        <v>4321</v>
      </c>
      <c r="B7018" t="s">
        <v>49</v>
      </c>
      <c r="C7018" t="s">
        <v>3110</v>
      </c>
      <c r="D7018" t="s">
        <v>54</v>
      </c>
      <c r="E7018" s="103">
        <v>9.3655251839142598E-2</v>
      </c>
      <c r="F7018" s="103">
        <v>680752</v>
      </c>
      <c r="G7018" s="103">
        <v>10</v>
      </c>
      <c r="H7018" t="s">
        <v>54</v>
      </c>
      <c r="I7018" s="103"/>
    </row>
    <row r="7019" spans="1:9" x14ac:dyDescent="0.35">
      <c r="A7019" t="s">
        <v>4322</v>
      </c>
      <c r="B7019" t="s">
        <v>50</v>
      </c>
      <c r="C7019" t="s">
        <v>3110</v>
      </c>
      <c r="D7019" t="s">
        <v>54</v>
      </c>
      <c r="E7019" s="103">
        <v>165143.76834597989</v>
      </c>
      <c r="F7019" s="103">
        <v>680752</v>
      </c>
      <c r="G7019" s="103">
        <v>10</v>
      </c>
      <c r="H7019" t="s">
        <v>54</v>
      </c>
      <c r="I7019" s="103"/>
    </row>
    <row r="7020" spans="1:9" x14ac:dyDescent="0.35">
      <c r="A7020" t="s">
        <v>4323</v>
      </c>
      <c r="B7020" t="s">
        <v>51</v>
      </c>
      <c r="C7020" t="s">
        <v>3110</v>
      </c>
      <c r="D7020" t="s">
        <v>40</v>
      </c>
      <c r="E7020" s="103">
        <v>0.45537283873475926</v>
      </c>
      <c r="F7020" s="103">
        <v>680752</v>
      </c>
      <c r="G7020" s="103">
        <v>10</v>
      </c>
      <c r="H7020" t="s">
        <v>1078</v>
      </c>
      <c r="I7020" s="103"/>
    </row>
    <row r="7021" spans="1:9" x14ac:dyDescent="0.35">
      <c r="A7021" t="s">
        <v>7239</v>
      </c>
      <c r="B7021" t="s">
        <v>51</v>
      </c>
      <c r="C7021" t="s">
        <v>3110</v>
      </c>
      <c r="D7021" t="s">
        <v>5070</v>
      </c>
      <c r="E7021" s="103">
        <v>0.5127292121803243</v>
      </c>
      <c r="F7021" s="103">
        <v>680752</v>
      </c>
      <c r="G7021" s="103">
        <v>10</v>
      </c>
      <c r="H7021" t="s">
        <v>1078</v>
      </c>
      <c r="I7021" s="103"/>
    </row>
    <row r="7022" spans="1:9" x14ac:dyDescent="0.35">
      <c r="A7022" t="s">
        <v>7240</v>
      </c>
      <c r="B7022" t="s">
        <v>51</v>
      </c>
      <c r="C7022" t="s">
        <v>3110</v>
      </c>
      <c r="D7022" t="s">
        <v>5071</v>
      </c>
      <c r="E7022" s="103">
        <v>0.45560933159803968</v>
      </c>
      <c r="F7022" s="103">
        <v>680752</v>
      </c>
      <c r="G7022" s="103">
        <v>10</v>
      </c>
      <c r="H7022" t="s">
        <v>1078</v>
      </c>
      <c r="I7022" s="103"/>
    </row>
    <row r="7023" spans="1:9" x14ac:dyDescent="0.35">
      <c r="A7023" t="s">
        <v>7241</v>
      </c>
      <c r="B7023" t="s">
        <v>51</v>
      </c>
      <c r="C7023" t="s">
        <v>3110</v>
      </c>
      <c r="D7023" t="s">
        <v>5072</v>
      </c>
      <c r="E7023" s="103">
        <v>0.47799689461978045</v>
      </c>
      <c r="F7023" s="103">
        <v>680752</v>
      </c>
      <c r="G7023" s="103">
        <v>10</v>
      </c>
      <c r="H7023" t="s">
        <v>1078</v>
      </c>
      <c r="I7023" s="103"/>
    </row>
    <row r="7024" spans="1:9" x14ac:dyDescent="0.35">
      <c r="A7024" t="s">
        <v>4324</v>
      </c>
      <c r="B7024" t="s">
        <v>51</v>
      </c>
      <c r="C7024" t="s">
        <v>3110</v>
      </c>
      <c r="D7024" t="s">
        <v>42</v>
      </c>
      <c r="E7024" s="103">
        <v>1.5574198266403203</v>
      </c>
      <c r="F7024" s="103">
        <v>680752</v>
      </c>
      <c r="G7024" s="103">
        <v>10</v>
      </c>
      <c r="H7024" t="s">
        <v>1078</v>
      </c>
      <c r="I7024" s="103"/>
    </row>
    <row r="7025" spans="1:9" x14ac:dyDescent="0.35">
      <c r="A7025" t="s">
        <v>4325</v>
      </c>
      <c r="B7025" t="s">
        <v>51</v>
      </c>
      <c r="C7025" t="s">
        <v>3110</v>
      </c>
      <c r="D7025" t="s">
        <v>1767</v>
      </c>
      <c r="E7025" s="103">
        <v>1.5561516915413203</v>
      </c>
      <c r="F7025" s="103">
        <v>680752</v>
      </c>
      <c r="G7025" s="103">
        <v>10</v>
      </c>
      <c r="H7025" t="s">
        <v>1078</v>
      </c>
      <c r="I7025" s="103"/>
    </row>
    <row r="7026" spans="1:9" x14ac:dyDescent="0.35">
      <c r="A7026" t="s">
        <v>4326</v>
      </c>
      <c r="B7026" t="s">
        <v>51</v>
      </c>
      <c r="C7026" t="s">
        <v>3110</v>
      </c>
      <c r="D7026" t="s">
        <v>1768</v>
      </c>
      <c r="E7026" s="103">
        <v>0.27229569581693663</v>
      </c>
      <c r="F7026" s="103">
        <v>680752</v>
      </c>
      <c r="G7026" s="103">
        <v>10</v>
      </c>
      <c r="H7026" t="s">
        <v>1078</v>
      </c>
      <c r="I7026" s="103"/>
    </row>
    <row r="7027" spans="1:9" x14ac:dyDescent="0.35">
      <c r="A7027" t="s">
        <v>4327</v>
      </c>
      <c r="B7027" t="s">
        <v>51</v>
      </c>
      <c r="C7027" t="s">
        <v>3110</v>
      </c>
      <c r="D7027" t="s">
        <v>340</v>
      </c>
      <c r="E7027" s="103">
        <v>0.47992985326106813</v>
      </c>
      <c r="F7027" s="103">
        <v>680752</v>
      </c>
      <c r="G7027" s="103">
        <v>10</v>
      </c>
      <c r="H7027" t="s">
        <v>1078</v>
      </c>
      <c r="I7027" s="103"/>
    </row>
    <row r="7028" spans="1:9" x14ac:dyDescent="0.35">
      <c r="A7028" t="s">
        <v>4328</v>
      </c>
      <c r="B7028" t="s">
        <v>51</v>
      </c>
      <c r="C7028" t="s">
        <v>3110</v>
      </c>
      <c r="D7028" t="s">
        <v>777</v>
      </c>
      <c r="E7028" s="103">
        <v>2.8045548790829731</v>
      </c>
      <c r="F7028" s="103">
        <v>680752</v>
      </c>
      <c r="G7028" s="103">
        <v>10</v>
      </c>
      <c r="H7028" t="s">
        <v>1078</v>
      </c>
      <c r="I7028" s="103"/>
    </row>
    <row r="7029" spans="1:9" x14ac:dyDescent="0.35">
      <c r="A7029" t="s">
        <v>4329</v>
      </c>
      <c r="B7029" t="s">
        <v>51</v>
      </c>
      <c r="C7029" t="s">
        <v>3110</v>
      </c>
      <c r="D7029" t="s">
        <v>776</v>
      </c>
      <c r="E7029" s="103">
        <v>7.5056076478398097</v>
      </c>
      <c r="F7029" s="103">
        <v>680752</v>
      </c>
      <c r="G7029" s="103">
        <v>10</v>
      </c>
      <c r="H7029" t="s">
        <v>1078</v>
      </c>
      <c r="I7029" s="103"/>
    </row>
    <row r="7030" spans="1:9" x14ac:dyDescent="0.35">
      <c r="A7030" t="s">
        <v>4330</v>
      </c>
      <c r="B7030" t="s">
        <v>47</v>
      </c>
      <c r="C7030" t="s">
        <v>3113</v>
      </c>
      <c r="D7030" t="s">
        <v>54</v>
      </c>
      <c r="E7030" s="103">
        <v>55116</v>
      </c>
      <c r="F7030" s="103">
        <v>680752</v>
      </c>
      <c r="G7030" s="103">
        <v>10</v>
      </c>
      <c r="H7030" t="s">
        <v>54</v>
      </c>
      <c r="I7030" s="103"/>
    </row>
    <row r="7031" spans="1:9" x14ac:dyDescent="0.35">
      <c r="A7031" t="s">
        <v>4331</v>
      </c>
      <c r="B7031" t="s">
        <v>48</v>
      </c>
      <c r="C7031" t="s">
        <v>3113</v>
      </c>
      <c r="D7031" t="s">
        <v>54</v>
      </c>
      <c r="E7031" s="103">
        <v>297790353.2722168</v>
      </c>
      <c r="F7031" s="103">
        <v>680752</v>
      </c>
      <c r="G7031" s="103">
        <v>10</v>
      </c>
      <c r="H7031" t="s">
        <v>54</v>
      </c>
      <c r="I7031" s="103"/>
    </row>
    <row r="7032" spans="1:9" x14ac:dyDescent="0.35">
      <c r="A7032" t="s">
        <v>4332</v>
      </c>
      <c r="B7032" t="s">
        <v>49</v>
      </c>
      <c r="C7032" t="s">
        <v>3113</v>
      </c>
      <c r="D7032" t="s">
        <v>54</v>
      </c>
      <c r="E7032" s="103">
        <v>8.0963405175453029E-2</v>
      </c>
      <c r="F7032" s="103">
        <v>680752</v>
      </c>
      <c r="G7032" s="103">
        <v>10</v>
      </c>
      <c r="H7032" t="s">
        <v>54</v>
      </c>
      <c r="I7032" s="103"/>
    </row>
    <row r="7033" spans="1:9" x14ac:dyDescent="0.35">
      <c r="A7033" t="s">
        <v>4333</v>
      </c>
      <c r="B7033" t="s">
        <v>50</v>
      </c>
      <c r="C7033" t="s">
        <v>3113</v>
      </c>
      <c r="D7033" t="s">
        <v>54</v>
      </c>
      <c r="E7033" s="103">
        <v>437.44322935844008</v>
      </c>
      <c r="F7033" s="103">
        <v>680752</v>
      </c>
      <c r="G7033" s="103">
        <v>10</v>
      </c>
      <c r="H7033" t="s">
        <v>54</v>
      </c>
      <c r="I7033" s="103"/>
    </row>
    <row r="7034" spans="1:9" x14ac:dyDescent="0.35">
      <c r="A7034" t="s">
        <v>4334</v>
      </c>
      <c r="B7034" t="s">
        <v>51</v>
      </c>
      <c r="C7034" t="s">
        <v>3113</v>
      </c>
      <c r="D7034" t="s">
        <v>40</v>
      </c>
      <c r="E7034" s="103">
        <v>1.5012179721484776E-3</v>
      </c>
      <c r="F7034" s="103">
        <v>680752</v>
      </c>
      <c r="G7034" s="103">
        <v>10</v>
      </c>
      <c r="H7034" t="s">
        <v>1078</v>
      </c>
      <c r="I7034" s="103"/>
    </row>
    <row r="7035" spans="1:9" x14ac:dyDescent="0.35">
      <c r="A7035" t="s">
        <v>7242</v>
      </c>
      <c r="B7035" t="s">
        <v>51</v>
      </c>
      <c r="C7035" t="s">
        <v>3113</v>
      </c>
      <c r="D7035" t="s">
        <v>5070</v>
      </c>
      <c r="E7035" s="103">
        <v>1.6215745433064818E-3</v>
      </c>
      <c r="F7035" s="103">
        <v>680752</v>
      </c>
      <c r="G7035" s="103">
        <v>10</v>
      </c>
      <c r="H7035" t="s">
        <v>1078</v>
      </c>
      <c r="I7035" s="103"/>
    </row>
    <row r="7036" spans="1:9" x14ac:dyDescent="0.35">
      <c r="A7036" t="s">
        <v>7243</v>
      </c>
      <c r="B7036" t="s">
        <v>51</v>
      </c>
      <c r="C7036" t="s">
        <v>3113</v>
      </c>
      <c r="D7036" t="s">
        <v>5071</v>
      </c>
      <c r="E7036" s="103">
        <v>1.5026943306018846E-3</v>
      </c>
      <c r="F7036" s="103">
        <v>680752</v>
      </c>
      <c r="G7036" s="103">
        <v>10</v>
      </c>
      <c r="H7036" t="s">
        <v>1078</v>
      </c>
      <c r="I7036" s="103"/>
    </row>
    <row r="7037" spans="1:9" x14ac:dyDescent="0.35">
      <c r="A7037" t="s">
        <v>7244</v>
      </c>
      <c r="B7037" t="s">
        <v>51</v>
      </c>
      <c r="C7037" t="s">
        <v>3113</v>
      </c>
      <c r="D7037" t="s">
        <v>5072</v>
      </c>
      <c r="E7037" s="103">
        <v>1.5491170362732089E-3</v>
      </c>
      <c r="F7037" s="103">
        <v>680752</v>
      </c>
      <c r="G7037" s="103">
        <v>10</v>
      </c>
      <c r="H7037" t="s">
        <v>1078</v>
      </c>
      <c r="I7037" s="103"/>
    </row>
    <row r="7038" spans="1:9" x14ac:dyDescent="0.35">
      <c r="A7038" t="s">
        <v>4335</v>
      </c>
      <c r="B7038" t="s">
        <v>51</v>
      </c>
      <c r="C7038" t="s">
        <v>3113</v>
      </c>
      <c r="D7038" t="s">
        <v>42</v>
      </c>
      <c r="E7038" s="103">
        <v>2.3277165986002296E-2</v>
      </c>
      <c r="F7038" s="103">
        <v>680752</v>
      </c>
      <c r="G7038" s="103">
        <v>10</v>
      </c>
      <c r="H7038" t="s">
        <v>1078</v>
      </c>
      <c r="I7038" s="103"/>
    </row>
    <row r="7039" spans="1:9" x14ac:dyDescent="0.35">
      <c r="A7039" t="s">
        <v>4336</v>
      </c>
      <c r="B7039" t="s">
        <v>51</v>
      </c>
      <c r="C7039" t="s">
        <v>3113</v>
      </c>
      <c r="D7039" t="s">
        <v>1767</v>
      </c>
      <c r="E7039" s="103">
        <v>2.2280054804424739E-2</v>
      </c>
      <c r="F7039" s="103">
        <v>680752</v>
      </c>
      <c r="G7039" s="103">
        <v>10</v>
      </c>
      <c r="H7039" t="s">
        <v>1078</v>
      </c>
      <c r="I7039" s="103"/>
    </row>
    <row r="7040" spans="1:9" x14ac:dyDescent="0.35">
      <c r="A7040" t="s">
        <v>4337</v>
      </c>
      <c r="B7040" t="s">
        <v>51</v>
      </c>
      <c r="C7040" t="s">
        <v>3113</v>
      </c>
      <c r="D7040" t="s">
        <v>1768</v>
      </c>
      <c r="E7040" s="103">
        <v>1.4090501679299276E-3</v>
      </c>
      <c r="F7040" s="103">
        <v>680752</v>
      </c>
      <c r="G7040" s="103">
        <v>10</v>
      </c>
      <c r="H7040" t="s">
        <v>1078</v>
      </c>
      <c r="I7040" s="103"/>
    </row>
    <row r="7041" spans="1:9" x14ac:dyDescent="0.35">
      <c r="A7041" t="s">
        <v>4338</v>
      </c>
      <c r="B7041" t="s">
        <v>51</v>
      </c>
      <c r="C7041" t="s">
        <v>3113</v>
      </c>
      <c r="D7041" t="s">
        <v>340</v>
      </c>
      <c r="E7041" s="103">
        <v>1.5321991908506514E-3</v>
      </c>
      <c r="F7041" s="103">
        <v>680752</v>
      </c>
      <c r="G7041" s="103">
        <v>10</v>
      </c>
      <c r="H7041" t="s">
        <v>1078</v>
      </c>
      <c r="I7041" s="103"/>
    </row>
    <row r="7042" spans="1:9" x14ac:dyDescent="0.35">
      <c r="A7042" t="s">
        <v>4339</v>
      </c>
      <c r="B7042" t="s">
        <v>51</v>
      </c>
      <c r="C7042" t="s">
        <v>3113</v>
      </c>
      <c r="D7042" t="s">
        <v>777</v>
      </c>
      <c r="E7042" s="103">
        <v>9.4036175485033482E-3</v>
      </c>
      <c r="F7042" s="103">
        <v>680752</v>
      </c>
      <c r="G7042" s="103">
        <v>10</v>
      </c>
      <c r="H7042" t="s">
        <v>1078</v>
      </c>
      <c r="I7042" s="103"/>
    </row>
    <row r="7043" spans="1:9" x14ac:dyDescent="0.35">
      <c r="A7043" t="s">
        <v>4340</v>
      </c>
      <c r="B7043" t="s">
        <v>51</v>
      </c>
      <c r="C7043" t="s">
        <v>3113</v>
      </c>
      <c r="D7043" t="s">
        <v>776</v>
      </c>
      <c r="E7043" s="103">
        <v>2.3500002335795727E-2</v>
      </c>
      <c r="F7043" s="103">
        <v>680752</v>
      </c>
      <c r="G7043" s="103">
        <v>10</v>
      </c>
      <c r="H7043" t="s">
        <v>1078</v>
      </c>
      <c r="I7043" s="103"/>
    </row>
    <row r="7044" spans="1:9" x14ac:dyDescent="0.35">
      <c r="A7044" t="s">
        <v>4341</v>
      </c>
      <c r="B7044" t="s">
        <v>47</v>
      </c>
      <c r="C7044" t="s">
        <v>3115</v>
      </c>
      <c r="D7044" t="s">
        <v>54</v>
      </c>
      <c r="E7044" s="103">
        <v>124967</v>
      </c>
      <c r="F7044" s="103">
        <v>680752</v>
      </c>
      <c r="G7044" s="103">
        <v>10</v>
      </c>
      <c r="H7044" t="s">
        <v>54</v>
      </c>
      <c r="I7044" s="103"/>
    </row>
    <row r="7045" spans="1:9" x14ac:dyDescent="0.35">
      <c r="A7045" t="s">
        <v>4342</v>
      </c>
      <c r="B7045" t="s">
        <v>48</v>
      </c>
      <c r="C7045" t="s">
        <v>3115</v>
      </c>
      <c r="D7045" t="s">
        <v>54</v>
      </c>
      <c r="E7045" s="103">
        <v>798671159.76123047</v>
      </c>
      <c r="F7045" s="103">
        <v>680752</v>
      </c>
      <c r="G7045" s="103">
        <v>10</v>
      </c>
      <c r="H7045" t="s">
        <v>54</v>
      </c>
      <c r="I7045" s="103"/>
    </row>
    <row r="7046" spans="1:9" x14ac:dyDescent="0.35">
      <c r="A7046" t="s">
        <v>4343</v>
      </c>
      <c r="B7046" t="s">
        <v>49</v>
      </c>
      <c r="C7046" t="s">
        <v>3115</v>
      </c>
      <c r="D7046" t="s">
        <v>54</v>
      </c>
      <c r="E7046" s="103">
        <v>0.18357199097468682</v>
      </c>
      <c r="F7046" s="103">
        <v>680752</v>
      </c>
      <c r="G7046" s="103">
        <v>10</v>
      </c>
      <c r="H7046" t="s">
        <v>54</v>
      </c>
      <c r="I7046" s="103"/>
    </row>
    <row r="7047" spans="1:9" x14ac:dyDescent="0.35">
      <c r="A7047" t="s">
        <v>4344</v>
      </c>
      <c r="B7047" t="s">
        <v>50</v>
      </c>
      <c r="C7047" t="s">
        <v>3115</v>
      </c>
      <c r="D7047" t="s">
        <v>54</v>
      </c>
      <c r="E7047" s="103">
        <v>1173.2189692593345</v>
      </c>
      <c r="F7047" s="103">
        <v>680752</v>
      </c>
      <c r="G7047" s="103">
        <v>10</v>
      </c>
      <c r="H7047" t="s">
        <v>54</v>
      </c>
      <c r="I7047" s="103"/>
    </row>
    <row r="7048" spans="1:9" x14ac:dyDescent="0.35">
      <c r="A7048" t="s">
        <v>4345</v>
      </c>
      <c r="B7048" t="s">
        <v>51</v>
      </c>
      <c r="C7048" t="s">
        <v>3115</v>
      </c>
      <c r="D7048" t="s">
        <v>40</v>
      </c>
      <c r="E7048" s="103">
        <v>1.6964031904811545E-3</v>
      </c>
      <c r="F7048" s="103">
        <v>680752</v>
      </c>
      <c r="G7048" s="103">
        <v>10</v>
      </c>
      <c r="H7048" t="s">
        <v>1078</v>
      </c>
      <c r="I7048" s="103"/>
    </row>
    <row r="7049" spans="1:9" x14ac:dyDescent="0.35">
      <c r="A7049" t="s">
        <v>7245</v>
      </c>
      <c r="B7049" t="s">
        <v>51</v>
      </c>
      <c r="C7049" t="s">
        <v>3115</v>
      </c>
      <c r="D7049" t="s">
        <v>5070</v>
      </c>
      <c r="E7049" s="103">
        <v>3.2102246283966713E-3</v>
      </c>
      <c r="F7049" s="103">
        <v>680752</v>
      </c>
      <c r="G7049" s="103">
        <v>10</v>
      </c>
      <c r="H7049" t="s">
        <v>1078</v>
      </c>
      <c r="I7049" s="103"/>
    </row>
    <row r="7050" spans="1:9" x14ac:dyDescent="0.35">
      <c r="A7050" t="s">
        <v>7246</v>
      </c>
      <c r="B7050" t="s">
        <v>51</v>
      </c>
      <c r="C7050" t="s">
        <v>3115</v>
      </c>
      <c r="D7050" t="s">
        <v>5071</v>
      </c>
      <c r="E7050" s="103">
        <v>1.6986772898599496E-3</v>
      </c>
      <c r="F7050" s="103">
        <v>680752</v>
      </c>
      <c r="G7050" s="103">
        <v>10</v>
      </c>
      <c r="H7050" t="s">
        <v>1078</v>
      </c>
      <c r="I7050" s="103"/>
    </row>
    <row r="7051" spans="1:9" x14ac:dyDescent="0.35">
      <c r="A7051" t="s">
        <v>7247</v>
      </c>
      <c r="B7051" t="s">
        <v>51</v>
      </c>
      <c r="C7051" t="s">
        <v>3115</v>
      </c>
      <c r="D7051" t="s">
        <v>5072</v>
      </c>
      <c r="E7051" s="103">
        <v>1.7728685366290534E-3</v>
      </c>
      <c r="F7051" s="103">
        <v>680752</v>
      </c>
      <c r="G7051" s="103">
        <v>10</v>
      </c>
      <c r="H7051" t="s">
        <v>1078</v>
      </c>
      <c r="I7051" s="103"/>
    </row>
    <row r="7052" spans="1:9" x14ac:dyDescent="0.35">
      <c r="A7052" t="s">
        <v>4346</v>
      </c>
      <c r="B7052" t="s">
        <v>51</v>
      </c>
      <c r="C7052" t="s">
        <v>3115</v>
      </c>
      <c r="D7052" t="s">
        <v>42</v>
      </c>
      <c r="E7052" s="103">
        <v>1.7021832172618823E-2</v>
      </c>
      <c r="F7052" s="103">
        <v>680752</v>
      </c>
      <c r="G7052" s="103">
        <v>10</v>
      </c>
      <c r="H7052" t="s">
        <v>1078</v>
      </c>
      <c r="I7052" s="103"/>
    </row>
    <row r="7053" spans="1:9" x14ac:dyDescent="0.35">
      <c r="A7053" t="s">
        <v>4347</v>
      </c>
      <c r="B7053" t="s">
        <v>51</v>
      </c>
      <c r="C7053" t="s">
        <v>3115</v>
      </c>
      <c r="D7053" t="s">
        <v>1767</v>
      </c>
      <c r="E7053" s="103">
        <v>1.3611553460090055E-2</v>
      </c>
      <c r="F7053" s="103">
        <v>680752</v>
      </c>
      <c r="G7053" s="103">
        <v>10</v>
      </c>
      <c r="H7053" t="s">
        <v>1078</v>
      </c>
      <c r="I7053" s="103"/>
    </row>
    <row r="7054" spans="1:9" x14ac:dyDescent="0.35">
      <c r="A7054" t="s">
        <v>4348</v>
      </c>
      <c r="B7054" t="s">
        <v>51</v>
      </c>
      <c r="C7054" t="s">
        <v>3115</v>
      </c>
      <c r="D7054" t="s">
        <v>1768</v>
      </c>
      <c r="E7054" s="103">
        <v>1.9013699435026777E-3</v>
      </c>
      <c r="F7054" s="103">
        <v>680752</v>
      </c>
      <c r="G7054" s="103">
        <v>10</v>
      </c>
      <c r="H7054" t="s">
        <v>1078</v>
      </c>
      <c r="I7054" s="103"/>
    </row>
    <row r="7055" spans="1:9" x14ac:dyDescent="0.35">
      <c r="A7055" t="s">
        <v>4349</v>
      </c>
      <c r="B7055" t="s">
        <v>51</v>
      </c>
      <c r="C7055" t="s">
        <v>3115</v>
      </c>
      <c r="D7055" t="s">
        <v>340</v>
      </c>
      <c r="E7055" s="103">
        <v>1.7587892240069729E-3</v>
      </c>
      <c r="F7055" s="103">
        <v>680752</v>
      </c>
      <c r="G7055" s="103">
        <v>10</v>
      </c>
      <c r="H7055" t="s">
        <v>1078</v>
      </c>
      <c r="I7055" s="103"/>
    </row>
    <row r="7056" spans="1:9" x14ac:dyDescent="0.35">
      <c r="A7056" t="s">
        <v>4350</v>
      </c>
      <c r="B7056" t="s">
        <v>51</v>
      </c>
      <c r="C7056" t="s">
        <v>3115</v>
      </c>
      <c r="D7056" t="s">
        <v>777</v>
      </c>
      <c r="E7056" s="103">
        <v>1.1055363283267452E-2</v>
      </c>
      <c r="F7056" s="103">
        <v>680752</v>
      </c>
      <c r="G7056" s="103">
        <v>10</v>
      </c>
      <c r="H7056" t="s">
        <v>1078</v>
      </c>
      <c r="I7056" s="103"/>
    </row>
    <row r="7057" spans="1:9" x14ac:dyDescent="0.35">
      <c r="A7057" t="s">
        <v>4351</v>
      </c>
      <c r="B7057" t="s">
        <v>51</v>
      </c>
      <c r="C7057" t="s">
        <v>3115</v>
      </c>
      <c r="D7057" t="s">
        <v>776</v>
      </c>
      <c r="E7057" s="103">
        <v>2.7755504025313904E-2</v>
      </c>
      <c r="F7057" s="103">
        <v>680752</v>
      </c>
      <c r="G7057" s="103">
        <v>10</v>
      </c>
      <c r="H7057" t="s">
        <v>1078</v>
      </c>
      <c r="I7057" s="103"/>
    </row>
    <row r="7058" spans="1:9" x14ac:dyDescent="0.35">
      <c r="A7058" t="s">
        <v>338</v>
      </c>
      <c r="B7058" t="s">
        <v>49</v>
      </c>
      <c r="C7058" t="s">
        <v>40</v>
      </c>
      <c r="D7058" t="s">
        <v>54</v>
      </c>
      <c r="E7058" s="103">
        <v>1</v>
      </c>
      <c r="F7058" s="103">
        <v>680752</v>
      </c>
      <c r="G7058" s="103">
        <v>10</v>
      </c>
      <c r="H7058" t="s">
        <v>54</v>
      </c>
      <c r="I7058" s="103"/>
    </row>
    <row r="7059" spans="1:9" x14ac:dyDescent="0.35">
      <c r="A7059" t="s">
        <v>339</v>
      </c>
      <c r="B7059" t="s">
        <v>50</v>
      </c>
      <c r="C7059" t="s">
        <v>40</v>
      </c>
      <c r="D7059" t="s">
        <v>54</v>
      </c>
      <c r="E7059" s="103">
        <v>5467166.2791917995</v>
      </c>
      <c r="F7059" s="103">
        <v>680752</v>
      </c>
      <c r="G7059" s="103">
        <v>10</v>
      </c>
      <c r="H7059" t="s">
        <v>54</v>
      </c>
      <c r="I7059" s="103"/>
    </row>
    <row r="7060" spans="1:9" x14ac:dyDescent="0.35">
      <c r="A7060" t="s">
        <v>1566</v>
      </c>
      <c r="B7060" t="s">
        <v>51</v>
      </c>
      <c r="C7060" t="s">
        <v>40</v>
      </c>
      <c r="D7060" t="s">
        <v>40</v>
      </c>
      <c r="E7060" s="103">
        <v>1</v>
      </c>
      <c r="F7060" s="103">
        <v>680752</v>
      </c>
      <c r="G7060" s="103">
        <v>10</v>
      </c>
      <c r="H7060" t="s">
        <v>1078</v>
      </c>
      <c r="I7060" s="103"/>
    </row>
    <row r="7061" spans="1:9" x14ac:dyDescent="0.35">
      <c r="A7061" t="s">
        <v>7248</v>
      </c>
      <c r="B7061" t="s">
        <v>51</v>
      </c>
      <c r="C7061" t="s">
        <v>40</v>
      </c>
      <c r="D7061" t="s">
        <v>5070</v>
      </c>
      <c r="E7061" s="103">
        <v>1.5407221848767512</v>
      </c>
      <c r="F7061" s="103">
        <v>680752</v>
      </c>
      <c r="G7061" s="103">
        <v>10</v>
      </c>
      <c r="H7061" t="s">
        <v>1078</v>
      </c>
      <c r="I7061" s="103"/>
    </row>
    <row r="7062" spans="1:9" x14ac:dyDescent="0.35">
      <c r="A7062" t="s">
        <v>7249</v>
      </c>
      <c r="B7062" t="s">
        <v>51</v>
      </c>
      <c r="C7062" t="s">
        <v>40</v>
      </c>
      <c r="D7062" t="s">
        <v>5071</v>
      </c>
      <c r="E7062" s="103">
        <v>1.0020813321768227</v>
      </c>
      <c r="F7062" s="103">
        <v>680752</v>
      </c>
      <c r="G7062" s="103">
        <v>10</v>
      </c>
      <c r="H7062" t="s">
        <v>1078</v>
      </c>
      <c r="I7062" s="103"/>
    </row>
    <row r="7063" spans="1:9" x14ac:dyDescent="0.35">
      <c r="A7063" t="s">
        <v>7250</v>
      </c>
      <c r="B7063" t="s">
        <v>51</v>
      </c>
      <c r="C7063" t="s">
        <v>40</v>
      </c>
      <c r="D7063" t="s">
        <v>5072</v>
      </c>
      <c r="E7063" s="103">
        <v>1.0457136932730329</v>
      </c>
      <c r="F7063" s="103">
        <v>680752</v>
      </c>
      <c r="G7063" s="103">
        <v>10</v>
      </c>
      <c r="H7063" t="s">
        <v>1078</v>
      </c>
      <c r="I7063" s="103"/>
    </row>
    <row r="7064" spans="1:9" x14ac:dyDescent="0.35">
      <c r="A7064" t="s">
        <v>1567</v>
      </c>
      <c r="B7064" t="s">
        <v>51</v>
      </c>
      <c r="C7064" t="s">
        <v>40</v>
      </c>
      <c r="D7064" t="s">
        <v>42</v>
      </c>
      <c r="E7064" s="103">
        <v>13.327339837169934</v>
      </c>
      <c r="F7064" s="103">
        <v>680752</v>
      </c>
      <c r="G7064" s="103">
        <v>10</v>
      </c>
      <c r="H7064" t="s">
        <v>1078</v>
      </c>
      <c r="I7064" s="103"/>
    </row>
    <row r="7065" spans="1:9" x14ac:dyDescent="0.35">
      <c r="A7065" t="s">
        <v>2535</v>
      </c>
      <c r="B7065" t="s">
        <v>51</v>
      </c>
      <c r="C7065" t="s">
        <v>40</v>
      </c>
      <c r="D7065" t="s">
        <v>1767</v>
      </c>
      <c r="E7065" s="103">
        <v>14.222227734111458</v>
      </c>
      <c r="F7065" s="103">
        <v>680752</v>
      </c>
      <c r="G7065" s="103">
        <v>10</v>
      </c>
      <c r="H7065" t="s">
        <v>1078</v>
      </c>
      <c r="I7065" s="103"/>
    </row>
    <row r="7066" spans="1:9" x14ac:dyDescent="0.35">
      <c r="A7066" t="s">
        <v>2536</v>
      </c>
      <c r="B7066" t="s">
        <v>51</v>
      </c>
      <c r="C7066" t="s">
        <v>40</v>
      </c>
      <c r="D7066" t="s">
        <v>1768</v>
      </c>
      <c r="E7066" s="103">
        <v>4.1093469303602275</v>
      </c>
      <c r="F7066" s="103">
        <v>680752</v>
      </c>
      <c r="G7066" s="103">
        <v>10</v>
      </c>
      <c r="H7066" t="s">
        <v>1078</v>
      </c>
      <c r="I7066" s="103"/>
    </row>
    <row r="7067" spans="1:9" x14ac:dyDescent="0.35">
      <c r="A7067" t="s">
        <v>1568</v>
      </c>
      <c r="B7067" t="s">
        <v>51</v>
      </c>
      <c r="C7067" t="s">
        <v>40</v>
      </c>
      <c r="D7067" t="s">
        <v>340</v>
      </c>
      <c r="E7067" s="103">
        <v>1.0333251153276157</v>
      </c>
      <c r="F7067" s="103">
        <v>680752</v>
      </c>
      <c r="G7067" s="103">
        <v>10</v>
      </c>
      <c r="H7067" t="s">
        <v>1078</v>
      </c>
      <c r="I7067" s="103"/>
    </row>
    <row r="7068" spans="1:9" x14ac:dyDescent="0.35">
      <c r="A7068" t="s">
        <v>1569</v>
      </c>
      <c r="B7068" t="s">
        <v>51</v>
      </c>
      <c r="C7068" t="s">
        <v>40</v>
      </c>
      <c r="D7068" t="s">
        <v>777</v>
      </c>
      <c r="E7068" s="103">
        <v>9.3122426132237077</v>
      </c>
      <c r="F7068" s="103">
        <v>680752</v>
      </c>
      <c r="G7068" s="103">
        <v>10</v>
      </c>
      <c r="H7068" t="s">
        <v>1078</v>
      </c>
      <c r="I7068" s="103"/>
    </row>
    <row r="7069" spans="1:9" x14ac:dyDescent="0.35">
      <c r="A7069" t="s">
        <v>769</v>
      </c>
      <c r="B7069" t="s">
        <v>44</v>
      </c>
      <c r="C7069" t="s">
        <v>40</v>
      </c>
      <c r="D7069" t="s">
        <v>777</v>
      </c>
      <c r="E7069" s="103">
        <v>0</v>
      </c>
      <c r="F7069" s="103">
        <v>680752</v>
      </c>
      <c r="G7069" s="103">
        <v>10</v>
      </c>
      <c r="H7069" t="s">
        <v>54</v>
      </c>
      <c r="I7069" s="103"/>
    </row>
    <row r="7070" spans="1:9" x14ac:dyDescent="0.35">
      <c r="A7070" t="s">
        <v>770</v>
      </c>
      <c r="B7070" t="s">
        <v>45</v>
      </c>
      <c r="C7070" t="s">
        <v>40</v>
      </c>
      <c r="D7070" t="s">
        <v>777</v>
      </c>
      <c r="E7070" s="103">
        <v>0</v>
      </c>
      <c r="F7070" s="103">
        <v>680752</v>
      </c>
      <c r="G7070" s="103">
        <v>10</v>
      </c>
      <c r="H7070" t="s">
        <v>54</v>
      </c>
      <c r="I7070" s="103"/>
    </row>
    <row r="7071" spans="1:9" x14ac:dyDescent="0.35">
      <c r="A7071" t="s">
        <v>771</v>
      </c>
      <c r="B7071" t="s">
        <v>46</v>
      </c>
      <c r="C7071" t="s">
        <v>40</v>
      </c>
      <c r="D7071" t="s">
        <v>777</v>
      </c>
      <c r="E7071" s="103">
        <v>0</v>
      </c>
      <c r="F7071" s="103">
        <v>680752</v>
      </c>
      <c r="G7071" s="103">
        <v>10</v>
      </c>
      <c r="H7071" t="s">
        <v>54</v>
      </c>
      <c r="I7071" s="103"/>
    </row>
    <row r="7072" spans="1:9" x14ac:dyDescent="0.35">
      <c r="A7072" t="s">
        <v>1570</v>
      </c>
      <c r="B7072" t="s">
        <v>51</v>
      </c>
      <c r="C7072" t="s">
        <v>40</v>
      </c>
      <c r="D7072" t="s">
        <v>776</v>
      </c>
      <c r="E7072" s="103">
        <v>23.65334065923615</v>
      </c>
      <c r="F7072" s="103">
        <v>680752</v>
      </c>
      <c r="G7072" s="103">
        <v>10</v>
      </c>
      <c r="H7072" t="s">
        <v>1078</v>
      </c>
      <c r="I7072" s="103"/>
    </row>
    <row r="7073" spans="1:9" x14ac:dyDescent="0.35">
      <c r="A7073" t="s">
        <v>773</v>
      </c>
      <c r="B7073" t="s">
        <v>44</v>
      </c>
      <c r="C7073" t="s">
        <v>40</v>
      </c>
      <c r="D7073" t="s">
        <v>776</v>
      </c>
      <c r="E7073" s="103">
        <v>0</v>
      </c>
      <c r="F7073" s="103">
        <v>680752</v>
      </c>
      <c r="G7073" s="103">
        <v>10</v>
      </c>
      <c r="H7073" t="s">
        <v>54</v>
      </c>
      <c r="I7073" s="103"/>
    </row>
    <row r="7074" spans="1:9" x14ac:dyDescent="0.35">
      <c r="A7074" t="s">
        <v>774</v>
      </c>
      <c r="B7074" t="s">
        <v>45</v>
      </c>
      <c r="C7074" t="s">
        <v>40</v>
      </c>
      <c r="D7074" t="s">
        <v>776</v>
      </c>
      <c r="E7074" s="103">
        <v>0</v>
      </c>
      <c r="F7074" s="103">
        <v>680752</v>
      </c>
      <c r="G7074" s="103">
        <v>10</v>
      </c>
      <c r="H7074" t="s">
        <v>54</v>
      </c>
      <c r="I7074" s="103"/>
    </row>
    <row r="7075" spans="1:9" x14ac:dyDescent="0.35">
      <c r="A7075" t="s">
        <v>775</v>
      </c>
      <c r="B7075" t="s">
        <v>46</v>
      </c>
      <c r="C7075" t="s">
        <v>40</v>
      </c>
      <c r="D7075" t="s">
        <v>776</v>
      </c>
      <c r="E7075" s="103">
        <v>0</v>
      </c>
      <c r="F7075" s="103">
        <v>680752</v>
      </c>
      <c r="G7075" s="103">
        <v>10</v>
      </c>
      <c r="H7075" t="s">
        <v>54</v>
      </c>
      <c r="I7075" s="103"/>
    </row>
    <row r="7076" spans="1:9" x14ac:dyDescent="0.35">
      <c r="A7076" t="s">
        <v>7251</v>
      </c>
      <c r="B7076" t="s">
        <v>49</v>
      </c>
      <c r="C7076" t="s">
        <v>5070</v>
      </c>
      <c r="D7076" t="s">
        <v>54</v>
      </c>
      <c r="E7076" s="103">
        <v>0.99247449878957383</v>
      </c>
      <c r="F7076" s="103">
        <v>680752</v>
      </c>
      <c r="G7076" s="103">
        <v>10</v>
      </c>
      <c r="H7076" t="s">
        <v>54</v>
      </c>
      <c r="I7076" s="103"/>
    </row>
    <row r="7077" spans="1:9" x14ac:dyDescent="0.35">
      <c r="A7077" t="s">
        <v>7252</v>
      </c>
      <c r="B7077" t="s">
        <v>50</v>
      </c>
      <c r="C7077" t="s">
        <v>5070</v>
      </c>
      <c r="D7077" t="s">
        <v>54</v>
      </c>
      <c r="E7077" s="103">
        <v>4692150.4625303261</v>
      </c>
      <c r="F7077" s="103">
        <v>680752</v>
      </c>
      <c r="G7077" s="103">
        <v>10</v>
      </c>
      <c r="H7077" t="s">
        <v>54</v>
      </c>
      <c r="I7077" s="103"/>
    </row>
    <row r="7078" spans="1:9" x14ac:dyDescent="0.35">
      <c r="A7078" t="s">
        <v>7253</v>
      </c>
      <c r="B7078" t="s">
        <v>51</v>
      </c>
      <c r="C7078" t="s">
        <v>5070</v>
      </c>
      <c r="D7078" t="s">
        <v>40</v>
      </c>
      <c r="E7078" s="103">
        <v>0.93075116808644276</v>
      </c>
      <c r="F7078" s="103">
        <v>680752</v>
      </c>
      <c r="G7078" s="103">
        <v>10</v>
      </c>
      <c r="H7078" t="s">
        <v>1078</v>
      </c>
      <c r="I7078" s="103"/>
    </row>
    <row r="7079" spans="1:9" x14ac:dyDescent="0.35">
      <c r="A7079" t="s">
        <v>7254</v>
      </c>
      <c r="B7079" t="s">
        <v>51</v>
      </c>
      <c r="C7079" t="s">
        <v>5070</v>
      </c>
      <c r="D7079" t="s">
        <v>5070</v>
      </c>
      <c r="E7079" s="103">
        <v>1</v>
      </c>
      <c r="F7079" s="103">
        <v>680752</v>
      </c>
      <c r="G7079" s="103">
        <v>10</v>
      </c>
      <c r="H7079" t="s">
        <v>1078</v>
      </c>
      <c r="I7079" s="103"/>
    </row>
    <row r="7080" spans="1:9" x14ac:dyDescent="0.35">
      <c r="A7080" t="s">
        <v>7255</v>
      </c>
      <c r="B7080" t="s">
        <v>51</v>
      </c>
      <c r="C7080" t="s">
        <v>5070</v>
      </c>
      <c r="D7080" t="s">
        <v>5071</v>
      </c>
      <c r="E7080" s="103">
        <v>0.93179988539089964</v>
      </c>
      <c r="F7080" s="103">
        <v>680752</v>
      </c>
      <c r="G7080" s="103">
        <v>10</v>
      </c>
      <c r="H7080" t="s">
        <v>1078</v>
      </c>
      <c r="I7080" s="103"/>
    </row>
    <row r="7081" spans="1:9" x14ac:dyDescent="0.35">
      <c r="A7081" t="s">
        <v>7256</v>
      </c>
      <c r="B7081" t="s">
        <v>51</v>
      </c>
      <c r="C7081" t="s">
        <v>5070</v>
      </c>
      <c r="D7081" t="s">
        <v>5072</v>
      </c>
      <c r="E7081" s="103">
        <v>0.97155855742665576</v>
      </c>
      <c r="F7081" s="103">
        <v>680752</v>
      </c>
      <c r="G7081" s="103">
        <v>10</v>
      </c>
      <c r="H7081" t="s">
        <v>1078</v>
      </c>
      <c r="I7081" s="103"/>
    </row>
    <row r="7082" spans="1:9" x14ac:dyDescent="0.35">
      <c r="A7082" t="s">
        <v>7257</v>
      </c>
      <c r="B7082" t="s">
        <v>51</v>
      </c>
      <c r="C7082" t="s">
        <v>5070</v>
      </c>
      <c r="D7082" t="s">
        <v>42</v>
      </c>
      <c r="E7082" s="103">
        <v>0.99929974648571895</v>
      </c>
      <c r="F7082" s="103">
        <v>680752</v>
      </c>
      <c r="G7082" s="103">
        <v>10</v>
      </c>
      <c r="H7082" t="s">
        <v>1078</v>
      </c>
      <c r="I7082" s="103"/>
    </row>
    <row r="7083" spans="1:9" x14ac:dyDescent="0.35">
      <c r="A7083" t="s">
        <v>7258</v>
      </c>
      <c r="B7083" t="s">
        <v>51</v>
      </c>
      <c r="C7083" t="s">
        <v>5070</v>
      </c>
      <c r="D7083" t="s">
        <v>1767</v>
      </c>
      <c r="E7083" s="103">
        <v>0.99848088211949837</v>
      </c>
      <c r="F7083" s="103">
        <v>680752</v>
      </c>
      <c r="G7083" s="103">
        <v>10</v>
      </c>
      <c r="H7083" t="s">
        <v>1078</v>
      </c>
      <c r="I7083" s="103"/>
    </row>
    <row r="7084" spans="1:9" x14ac:dyDescent="0.35">
      <c r="A7084" t="s">
        <v>7259</v>
      </c>
      <c r="B7084" t="s">
        <v>51</v>
      </c>
      <c r="C7084" t="s">
        <v>5070</v>
      </c>
      <c r="D7084" t="s">
        <v>1768</v>
      </c>
      <c r="E7084" s="103">
        <v>0.88142045614451603</v>
      </c>
      <c r="F7084" s="103">
        <v>680752</v>
      </c>
      <c r="G7084" s="103">
        <v>10</v>
      </c>
      <c r="H7084" t="s">
        <v>1078</v>
      </c>
      <c r="I7084" s="103"/>
    </row>
    <row r="7085" spans="1:9" x14ac:dyDescent="0.35">
      <c r="A7085" t="s">
        <v>7260</v>
      </c>
      <c r="B7085" t="s">
        <v>51</v>
      </c>
      <c r="C7085" t="s">
        <v>5070</v>
      </c>
      <c r="D7085" t="s">
        <v>340</v>
      </c>
      <c r="E7085" s="103">
        <v>0.95796486724218011</v>
      </c>
      <c r="F7085" s="103">
        <v>680752</v>
      </c>
      <c r="G7085" s="103">
        <v>10</v>
      </c>
      <c r="H7085" t="s">
        <v>1078</v>
      </c>
      <c r="I7085" s="103"/>
    </row>
    <row r="7086" spans="1:9" x14ac:dyDescent="0.35">
      <c r="A7086" t="s">
        <v>7261</v>
      </c>
      <c r="B7086" t="s">
        <v>51</v>
      </c>
      <c r="C7086" t="s">
        <v>5070</v>
      </c>
      <c r="D7086" t="s">
        <v>777</v>
      </c>
      <c r="E7086" s="103">
        <v>8.0235855527062334</v>
      </c>
      <c r="F7086" s="103">
        <v>680752</v>
      </c>
      <c r="G7086" s="103">
        <v>10</v>
      </c>
      <c r="H7086" t="s">
        <v>1078</v>
      </c>
      <c r="I7086" s="103"/>
    </row>
    <row r="7087" spans="1:9" x14ac:dyDescent="0.35">
      <c r="A7087" t="s">
        <v>7262</v>
      </c>
      <c r="B7087" t="s">
        <v>44</v>
      </c>
      <c r="C7087" t="s">
        <v>5070</v>
      </c>
      <c r="D7087" t="s">
        <v>777</v>
      </c>
      <c r="E7087" s="103">
        <v>1.7784743930241851E-2</v>
      </c>
      <c r="F7087" s="103">
        <v>680752</v>
      </c>
      <c r="G7087" s="103">
        <v>10</v>
      </c>
      <c r="H7087" t="s">
        <v>54</v>
      </c>
      <c r="I7087" s="103"/>
    </row>
    <row r="7088" spans="1:9" x14ac:dyDescent="0.35">
      <c r="A7088" t="s">
        <v>7263</v>
      </c>
      <c r="B7088" t="s">
        <v>45</v>
      </c>
      <c r="C7088" t="s">
        <v>5070</v>
      </c>
      <c r="D7088" t="s">
        <v>777</v>
      </c>
      <c r="E7088" s="103">
        <v>1.0273736335809445E-2</v>
      </c>
      <c r="F7088" s="103">
        <v>680752</v>
      </c>
      <c r="G7088" s="103">
        <v>10</v>
      </c>
      <c r="H7088" t="s">
        <v>54</v>
      </c>
      <c r="I7088" s="103"/>
    </row>
    <row r="7089" spans="1:9" x14ac:dyDescent="0.35">
      <c r="A7089" t="s">
        <v>7264</v>
      </c>
      <c r="B7089" t="s">
        <v>46</v>
      </c>
      <c r="C7089" t="s">
        <v>5070</v>
      </c>
      <c r="D7089" t="s">
        <v>777</v>
      </c>
      <c r="E7089" s="103">
        <v>8.3507853180576127E-3</v>
      </c>
      <c r="F7089" s="103">
        <v>680752</v>
      </c>
      <c r="G7089" s="103">
        <v>10</v>
      </c>
      <c r="H7089" t="s">
        <v>54</v>
      </c>
      <c r="I7089" s="103"/>
    </row>
    <row r="7090" spans="1:9" x14ac:dyDescent="0.35">
      <c r="A7090" t="s">
        <v>7265</v>
      </c>
      <c r="B7090" t="s">
        <v>51</v>
      </c>
      <c r="C7090" t="s">
        <v>5070</v>
      </c>
      <c r="D7090" t="s">
        <v>776</v>
      </c>
      <c r="E7090" s="103">
        <v>20.436135737068799</v>
      </c>
      <c r="F7090" s="103">
        <v>680752</v>
      </c>
      <c r="G7090" s="103">
        <v>10</v>
      </c>
      <c r="H7090" t="s">
        <v>1078</v>
      </c>
      <c r="I7090" s="103"/>
    </row>
    <row r="7091" spans="1:9" x14ac:dyDescent="0.35">
      <c r="A7091" t="s">
        <v>7266</v>
      </c>
      <c r="B7091" t="s">
        <v>44</v>
      </c>
      <c r="C7091" t="s">
        <v>5070</v>
      </c>
      <c r="D7091" t="s">
        <v>776</v>
      </c>
      <c r="E7091" s="103">
        <v>7.525501210426117E-3</v>
      </c>
      <c r="F7091" s="103">
        <v>680752</v>
      </c>
      <c r="G7091" s="103">
        <v>10</v>
      </c>
      <c r="H7091" t="s">
        <v>54</v>
      </c>
      <c r="I7091" s="103"/>
    </row>
    <row r="7092" spans="1:9" x14ac:dyDescent="0.35">
      <c r="A7092" t="s">
        <v>7267</v>
      </c>
      <c r="B7092" t="s">
        <v>45</v>
      </c>
      <c r="C7092" t="s">
        <v>5070</v>
      </c>
      <c r="D7092" t="s">
        <v>776</v>
      </c>
      <c r="E7092" s="103">
        <v>7.525501210426117E-3</v>
      </c>
      <c r="F7092" s="103">
        <v>680752</v>
      </c>
      <c r="G7092" s="103">
        <v>10</v>
      </c>
      <c r="H7092" t="s">
        <v>54</v>
      </c>
      <c r="I7092" s="103"/>
    </row>
    <row r="7093" spans="1:9" x14ac:dyDescent="0.35">
      <c r="A7093" t="s">
        <v>7268</v>
      </c>
      <c r="B7093" t="s">
        <v>46</v>
      </c>
      <c r="C7093" t="s">
        <v>5070</v>
      </c>
      <c r="D7093" t="s">
        <v>776</v>
      </c>
      <c r="E7093" s="103">
        <v>7.525501210426117E-3</v>
      </c>
      <c r="F7093" s="103">
        <v>680752</v>
      </c>
      <c r="G7093" s="103">
        <v>10</v>
      </c>
      <c r="H7093" t="s">
        <v>54</v>
      </c>
      <c r="I7093" s="103"/>
    </row>
    <row r="7094" spans="1:9" x14ac:dyDescent="0.35">
      <c r="A7094" t="s">
        <v>7269</v>
      </c>
      <c r="B7094" t="s">
        <v>49</v>
      </c>
      <c r="C7094" t="s">
        <v>5071</v>
      </c>
      <c r="D7094" t="s">
        <v>54</v>
      </c>
      <c r="E7094" s="103">
        <v>1</v>
      </c>
      <c r="F7094" s="103">
        <v>680752</v>
      </c>
      <c r="G7094" s="103">
        <v>10</v>
      </c>
      <c r="H7094" t="s">
        <v>54</v>
      </c>
      <c r="I7094" s="103"/>
    </row>
    <row r="7095" spans="1:9" x14ac:dyDescent="0.35">
      <c r="A7095" t="s">
        <v>7270</v>
      </c>
      <c r="B7095" t="s">
        <v>50</v>
      </c>
      <c r="C7095" t="s">
        <v>5071</v>
      </c>
      <c r="D7095" t="s">
        <v>54</v>
      </c>
      <c r="E7095" s="103">
        <v>5433773.5093308249</v>
      </c>
      <c r="F7095" s="103">
        <v>680752</v>
      </c>
      <c r="G7095" s="103">
        <v>10</v>
      </c>
      <c r="H7095" t="s">
        <v>54</v>
      </c>
      <c r="I7095" s="103"/>
    </row>
    <row r="7096" spans="1:9" x14ac:dyDescent="0.35">
      <c r="A7096" t="s">
        <v>7271</v>
      </c>
      <c r="B7096" t="s">
        <v>51</v>
      </c>
      <c r="C7096" t="s">
        <v>5071</v>
      </c>
      <c r="D7096" t="s">
        <v>40</v>
      </c>
      <c r="E7096" s="103">
        <v>0.99799354080552571</v>
      </c>
      <c r="F7096" s="103">
        <v>680752</v>
      </c>
      <c r="G7096" s="103">
        <v>10</v>
      </c>
      <c r="H7096" t="s">
        <v>1078</v>
      </c>
      <c r="I7096" s="103"/>
    </row>
    <row r="7097" spans="1:9" x14ac:dyDescent="0.35">
      <c r="A7097" t="s">
        <v>7272</v>
      </c>
      <c r="B7097" t="s">
        <v>51</v>
      </c>
      <c r="C7097" t="s">
        <v>5071</v>
      </c>
      <c r="D7097" t="s">
        <v>5070</v>
      </c>
      <c r="E7097" s="103">
        <v>1.5227726183986818</v>
      </c>
      <c r="F7097" s="103">
        <v>680752</v>
      </c>
      <c r="G7097" s="103">
        <v>10</v>
      </c>
      <c r="H7097" t="s">
        <v>1078</v>
      </c>
      <c r="I7097" s="103"/>
    </row>
    <row r="7098" spans="1:9" x14ac:dyDescent="0.35">
      <c r="A7098" t="s">
        <v>7273</v>
      </c>
      <c r="B7098" t="s">
        <v>51</v>
      </c>
      <c r="C7098" t="s">
        <v>5071</v>
      </c>
      <c r="D7098" t="s">
        <v>5071</v>
      </c>
      <c r="E7098" s="103">
        <v>1</v>
      </c>
      <c r="F7098" s="103">
        <v>680752</v>
      </c>
      <c r="G7098" s="103">
        <v>10</v>
      </c>
      <c r="H7098" t="s">
        <v>1078</v>
      </c>
      <c r="I7098" s="103"/>
    </row>
    <row r="7099" spans="1:9" x14ac:dyDescent="0.35">
      <c r="A7099" t="s">
        <v>7274</v>
      </c>
      <c r="B7099" t="s">
        <v>51</v>
      </c>
      <c r="C7099" t="s">
        <v>5071</v>
      </c>
      <c r="D7099" t="s">
        <v>5072</v>
      </c>
      <c r="E7099" s="103">
        <v>1.0435793198375609</v>
      </c>
      <c r="F7099" s="103">
        <v>680752</v>
      </c>
      <c r="G7099" s="103">
        <v>10</v>
      </c>
      <c r="H7099" t="s">
        <v>1078</v>
      </c>
      <c r="I7099" s="103"/>
    </row>
    <row r="7100" spans="1:9" x14ac:dyDescent="0.35">
      <c r="A7100" t="s">
        <v>7275</v>
      </c>
      <c r="B7100" t="s">
        <v>51</v>
      </c>
      <c r="C7100" t="s">
        <v>5071</v>
      </c>
      <c r="D7100" t="s">
        <v>42</v>
      </c>
      <c r="E7100" s="103">
        <v>12.888762273522831</v>
      </c>
      <c r="F7100" s="103">
        <v>680752</v>
      </c>
      <c r="G7100" s="103">
        <v>10</v>
      </c>
      <c r="H7100" t="s">
        <v>1078</v>
      </c>
      <c r="I7100" s="103"/>
    </row>
    <row r="7101" spans="1:9" x14ac:dyDescent="0.35">
      <c r="A7101" t="s">
        <v>7276</v>
      </c>
      <c r="B7101" t="s">
        <v>51</v>
      </c>
      <c r="C7101" t="s">
        <v>5071</v>
      </c>
      <c r="D7101" t="s">
        <v>1767</v>
      </c>
      <c r="E7101" s="103">
        <v>13.832142408784247</v>
      </c>
      <c r="F7101" s="103">
        <v>680752</v>
      </c>
      <c r="G7101" s="103">
        <v>10</v>
      </c>
      <c r="H7101" t="s">
        <v>1078</v>
      </c>
      <c r="I7101" s="103"/>
    </row>
    <row r="7102" spans="1:9" x14ac:dyDescent="0.35">
      <c r="A7102" t="s">
        <v>7277</v>
      </c>
      <c r="B7102" t="s">
        <v>51</v>
      </c>
      <c r="C7102" t="s">
        <v>5071</v>
      </c>
      <c r="D7102" t="s">
        <v>1768</v>
      </c>
      <c r="E7102" s="103">
        <v>4.0553556666501303</v>
      </c>
      <c r="F7102" s="103">
        <v>680752</v>
      </c>
      <c r="G7102" s="103">
        <v>10</v>
      </c>
      <c r="H7102" t="s">
        <v>1078</v>
      </c>
      <c r="I7102" s="103"/>
    </row>
    <row r="7103" spans="1:9" x14ac:dyDescent="0.35">
      <c r="A7103" t="s">
        <v>7278</v>
      </c>
      <c r="B7103" t="s">
        <v>51</v>
      </c>
      <c r="C7103" t="s">
        <v>5071</v>
      </c>
      <c r="D7103" t="s">
        <v>340</v>
      </c>
      <c r="E7103" s="103">
        <v>1.0312685206078414</v>
      </c>
      <c r="F7103" s="103">
        <v>680752</v>
      </c>
      <c r="G7103" s="103">
        <v>10</v>
      </c>
      <c r="H7103" t="s">
        <v>1078</v>
      </c>
      <c r="I7103" s="103"/>
    </row>
    <row r="7104" spans="1:9" x14ac:dyDescent="0.35">
      <c r="A7104" t="s">
        <v>7279</v>
      </c>
      <c r="B7104" t="s">
        <v>51</v>
      </c>
      <c r="C7104" t="s">
        <v>5071</v>
      </c>
      <c r="D7104" t="s">
        <v>777</v>
      </c>
      <c r="E7104" s="103">
        <v>9.256759583619715</v>
      </c>
      <c r="F7104" s="103">
        <v>680752</v>
      </c>
      <c r="G7104" s="103">
        <v>10</v>
      </c>
      <c r="H7104" t="s">
        <v>1078</v>
      </c>
      <c r="I7104" s="103"/>
    </row>
    <row r="7105" spans="1:9" x14ac:dyDescent="0.35">
      <c r="A7105" t="s">
        <v>7280</v>
      </c>
      <c r="B7105" t="s">
        <v>44</v>
      </c>
      <c r="C7105" t="s">
        <v>5071</v>
      </c>
      <c r="D7105" t="s">
        <v>777</v>
      </c>
      <c r="E7105" s="103">
        <v>0</v>
      </c>
      <c r="F7105" s="103">
        <v>680752</v>
      </c>
      <c r="G7105" s="103">
        <v>10</v>
      </c>
      <c r="H7105" t="s">
        <v>54</v>
      </c>
      <c r="I7105" s="103"/>
    </row>
    <row r="7106" spans="1:9" x14ac:dyDescent="0.35">
      <c r="A7106" t="s">
        <v>7281</v>
      </c>
      <c r="B7106" t="s">
        <v>45</v>
      </c>
      <c r="C7106" t="s">
        <v>5071</v>
      </c>
      <c r="D7106" t="s">
        <v>777</v>
      </c>
      <c r="E7106" s="103">
        <v>0</v>
      </c>
      <c r="F7106" s="103">
        <v>680752</v>
      </c>
      <c r="G7106" s="103">
        <v>10</v>
      </c>
      <c r="H7106" t="s">
        <v>54</v>
      </c>
      <c r="I7106" s="103"/>
    </row>
    <row r="7107" spans="1:9" x14ac:dyDescent="0.35">
      <c r="A7107" t="s">
        <v>7282</v>
      </c>
      <c r="B7107" t="s">
        <v>46</v>
      </c>
      <c r="C7107" t="s">
        <v>5071</v>
      </c>
      <c r="D7107" t="s">
        <v>777</v>
      </c>
      <c r="E7107" s="103">
        <v>0</v>
      </c>
      <c r="F7107" s="103">
        <v>680752</v>
      </c>
      <c r="G7107" s="103">
        <v>10</v>
      </c>
      <c r="H7107" t="s">
        <v>54</v>
      </c>
      <c r="I7107" s="103"/>
    </row>
    <row r="7108" spans="1:9" x14ac:dyDescent="0.35">
      <c r="A7108" t="s">
        <v>7283</v>
      </c>
      <c r="B7108" t="s">
        <v>51</v>
      </c>
      <c r="C7108" t="s">
        <v>5071</v>
      </c>
      <c r="D7108" t="s">
        <v>776</v>
      </c>
      <c r="E7108" s="103">
        <v>23.509733482883373</v>
      </c>
      <c r="F7108" s="103">
        <v>680752</v>
      </c>
      <c r="G7108" s="103">
        <v>10</v>
      </c>
      <c r="H7108" t="s">
        <v>1078</v>
      </c>
      <c r="I7108" s="103"/>
    </row>
    <row r="7109" spans="1:9" x14ac:dyDescent="0.35">
      <c r="A7109" t="s">
        <v>7284</v>
      </c>
      <c r="B7109" t="s">
        <v>44</v>
      </c>
      <c r="C7109" t="s">
        <v>5071</v>
      </c>
      <c r="D7109" t="s">
        <v>776</v>
      </c>
      <c r="E7109" s="103">
        <v>0</v>
      </c>
      <c r="F7109" s="103">
        <v>680752</v>
      </c>
      <c r="G7109" s="103">
        <v>10</v>
      </c>
      <c r="H7109" t="s">
        <v>54</v>
      </c>
      <c r="I7109" s="103"/>
    </row>
    <row r="7110" spans="1:9" x14ac:dyDescent="0.35">
      <c r="A7110" t="s">
        <v>7285</v>
      </c>
      <c r="B7110" t="s">
        <v>45</v>
      </c>
      <c r="C7110" t="s">
        <v>5071</v>
      </c>
      <c r="D7110" t="s">
        <v>776</v>
      </c>
      <c r="E7110" s="103">
        <v>0</v>
      </c>
      <c r="F7110" s="103">
        <v>680752</v>
      </c>
      <c r="G7110" s="103">
        <v>10</v>
      </c>
      <c r="H7110" t="s">
        <v>54</v>
      </c>
      <c r="I7110" s="103"/>
    </row>
    <row r="7111" spans="1:9" x14ac:dyDescent="0.35">
      <c r="A7111" t="s">
        <v>7286</v>
      </c>
      <c r="B7111" t="s">
        <v>46</v>
      </c>
      <c r="C7111" t="s">
        <v>5071</v>
      </c>
      <c r="D7111" t="s">
        <v>776</v>
      </c>
      <c r="E7111" s="103">
        <v>0</v>
      </c>
      <c r="F7111" s="103">
        <v>680752</v>
      </c>
      <c r="G7111" s="103">
        <v>10</v>
      </c>
      <c r="H7111" t="s">
        <v>54</v>
      </c>
      <c r="I7111" s="103"/>
    </row>
    <row r="7112" spans="1:9" x14ac:dyDescent="0.35">
      <c r="A7112" t="s">
        <v>7290</v>
      </c>
      <c r="B7112" t="s">
        <v>49</v>
      </c>
      <c r="C7112" t="s">
        <v>5072</v>
      </c>
      <c r="D7112" t="s">
        <v>54</v>
      </c>
      <c r="E7112" s="103">
        <v>1</v>
      </c>
      <c r="F7112" s="103">
        <v>680752</v>
      </c>
      <c r="G7112" s="103">
        <v>10</v>
      </c>
      <c r="H7112" t="s">
        <v>54</v>
      </c>
      <c r="I7112" s="103"/>
    </row>
    <row r="7113" spans="1:9" x14ac:dyDescent="0.35">
      <c r="A7113" t="s">
        <v>7291</v>
      </c>
      <c r="B7113" t="s">
        <v>50</v>
      </c>
      <c r="C7113" t="s">
        <v>5072</v>
      </c>
      <c r="D7113" t="s">
        <v>54</v>
      </c>
      <c r="E7113" s="103">
        <v>5250742.9365171818</v>
      </c>
      <c r="F7113" s="103">
        <v>680752</v>
      </c>
      <c r="G7113" s="103">
        <v>10</v>
      </c>
      <c r="H7113" t="s">
        <v>54</v>
      </c>
      <c r="I7113" s="103"/>
    </row>
    <row r="7114" spans="1:9" x14ac:dyDescent="0.35">
      <c r="A7114" t="s">
        <v>7292</v>
      </c>
      <c r="B7114" t="s">
        <v>51</v>
      </c>
      <c r="C7114" t="s">
        <v>5072</v>
      </c>
      <c r="D7114" t="s">
        <v>40</v>
      </c>
      <c r="E7114" s="103">
        <v>0.95839133537874421</v>
      </c>
      <c r="F7114" s="103">
        <v>680752</v>
      </c>
      <c r="G7114" s="103">
        <v>10</v>
      </c>
      <c r="H7114" t="s">
        <v>1078</v>
      </c>
      <c r="I7114" s="103"/>
    </row>
    <row r="7115" spans="1:9" x14ac:dyDescent="0.35">
      <c r="A7115" t="s">
        <v>7293</v>
      </c>
      <c r="B7115" t="s">
        <v>51</v>
      </c>
      <c r="C7115" t="s">
        <v>5072</v>
      </c>
      <c r="D7115" t="s">
        <v>5070</v>
      </c>
      <c r="E7115" s="103">
        <v>1.4774337947584917</v>
      </c>
      <c r="F7115" s="103">
        <v>680752</v>
      </c>
      <c r="G7115" s="103">
        <v>10</v>
      </c>
      <c r="H7115" t="s">
        <v>1078</v>
      </c>
      <c r="I7115" s="103"/>
    </row>
    <row r="7116" spans="1:9" x14ac:dyDescent="0.35">
      <c r="A7116" t="s">
        <v>7294</v>
      </c>
      <c r="B7116" t="s">
        <v>51</v>
      </c>
      <c r="C7116" t="s">
        <v>5072</v>
      </c>
      <c r="D7116" t="s">
        <v>5071</v>
      </c>
      <c r="E7116" s="103">
        <v>0.96035093789757153</v>
      </c>
      <c r="F7116" s="103">
        <v>680752</v>
      </c>
      <c r="G7116" s="103">
        <v>10</v>
      </c>
      <c r="H7116" t="s">
        <v>1078</v>
      </c>
      <c r="I7116" s="103"/>
    </row>
    <row r="7117" spans="1:9" x14ac:dyDescent="0.35">
      <c r="A7117" t="s">
        <v>7295</v>
      </c>
      <c r="B7117" t="s">
        <v>51</v>
      </c>
      <c r="C7117" t="s">
        <v>5072</v>
      </c>
      <c r="D7117" t="s">
        <v>5072</v>
      </c>
      <c r="E7117" s="103">
        <v>1</v>
      </c>
      <c r="F7117" s="103">
        <v>680752</v>
      </c>
      <c r="G7117" s="103">
        <v>10</v>
      </c>
      <c r="H7117" t="s">
        <v>1078</v>
      </c>
      <c r="I7117" s="103"/>
    </row>
    <row r="7118" spans="1:9" x14ac:dyDescent="0.35">
      <c r="A7118" t="s">
        <v>7296</v>
      </c>
      <c r="B7118" t="s">
        <v>51</v>
      </c>
      <c r="C7118" t="s">
        <v>5072</v>
      </c>
      <c r="D7118" t="s">
        <v>42</v>
      </c>
      <c r="E7118" s="103">
        <v>12.843648686644809</v>
      </c>
      <c r="F7118" s="103">
        <v>680752</v>
      </c>
      <c r="G7118" s="103">
        <v>10</v>
      </c>
      <c r="H7118" t="s">
        <v>1078</v>
      </c>
      <c r="I7118" s="103"/>
    </row>
    <row r="7119" spans="1:9" x14ac:dyDescent="0.35">
      <c r="A7119" t="s">
        <v>7297</v>
      </c>
      <c r="B7119" t="s">
        <v>51</v>
      </c>
      <c r="C7119" t="s">
        <v>5072</v>
      </c>
      <c r="D7119" t="s">
        <v>1767</v>
      </c>
      <c r="E7119" s="103">
        <v>13.787115769179177</v>
      </c>
      <c r="F7119" s="103">
        <v>680752</v>
      </c>
      <c r="G7119" s="103">
        <v>10</v>
      </c>
      <c r="H7119" t="s">
        <v>1078</v>
      </c>
      <c r="I7119" s="103"/>
    </row>
    <row r="7120" spans="1:9" x14ac:dyDescent="0.35">
      <c r="A7120" t="s">
        <v>7298</v>
      </c>
      <c r="B7120" t="s">
        <v>51</v>
      </c>
      <c r="C7120" t="s">
        <v>5072</v>
      </c>
      <c r="D7120" t="s">
        <v>1768</v>
      </c>
      <c r="E7120" s="103">
        <v>4.0166797289012743</v>
      </c>
      <c r="F7120" s="103">
        <v>680752</v>
      </c>
      <c r="G7120" s="103">
        <v>10</v>
      </c>
      <c r="H7120" t="s">
        <v>1078</v>
      </c>
      <c r="I7120" s="103"/>
    </row>
    <row r="7121" spans="1:9" x14ac:dyDescent="0.35">
      <c r="A7121" t="s">
        <v>7299</v>
      </c>
      <c r="B7121" t="s">
        <v>51</v>
      </c>
      <c r="C7121" t="s">
        <v>5072</v>
      </c>
      <c r="D7121" t="s">
        <v>340</v>
      </c>
      <c r="E7121" s="103">
        <v>0.98793746322778186</v>
      </c>
      <c r="F7121" s="103">
        <v>680752</v>
      </c>
      <c r="G7121" s="103">
        <v>10</v>
      </c>
      <c r="H7121" t="s">
        <v>1078</v>
      </c>
      <c r="I7121" s="103"/>
    </row>
    <row r="7122" spans="1:9" x14ac:dyDescent="0.35">
      <c r="A7122" t="s">
        <v>7300</v>
      </c>
      <c r="B7122" t="s">
        <v>51</v>
      </c>
      <c r="C7122" t="s">
        <v>5072</v>
      </c>
      <c r="D7122" t="s">
        <v>777</v>
      </c>
      <c r="E7122" s="103">
        <v>8.9591778883930147</v>
      </c>
      <c r="F7122" s="103">
        <v>680752</v>
      </c>
      <c r="G7122" s="103">
        <v>10</v>
      </c>
      <c r="H7122" t="s">
        <v>1078</v>
      </c>
      <c r="I7122" s="103"/>
    </row>
    <row r="7123" spans="1:9" x14ac:dyDescent="0.35">
      <c r="A7123" t="s">
        <v>7384</v>
      </c>
      <c r="B7123" t="s">
        <v>44</v>
      </c>
      <c r="C7123" t="s">
        <v>5072</v>
      </c>
      <c r="D7123" t="s">
        <v>777</v>
      </c>
      <c r="E7123" s="103">
        <v>0</v>
      </c>
      <c r="F7123" s="103">
        <v>680752</v>
      </c>
      <c r="G7123" s="103">
        <v>10</v>
      </c>
      <c r="H7123" t="s">
        <v>54</v>
      </c>
      <c r="I7123" s="103"/>
    </row>
    <row r="7124" spans="1:9" x14ac:dyDescent="0.35">
      <c r="A7124" t="s">
        <v>7385</v>
      </c>
      <c r="B7124" t="s">
        <v>45</v>
      </c>
      <c r="C7124" t="s">
        <v>5072</v>
      </c>
      <c r="D7124" t="s">
        <v>777</v>
      </c>
      <c r="E7124" s="103">
        <v>0</v>
      </c>
      <c r="F7124" s="103">
        <v>680752</v>
      </c>
      <c r="G7124" s="103">
        <v>10</v>
      </c>
      <c r="H7124" t="s">
        <v>54</v>
      </c>
      <c r="I7124" s="103"/>
    </row>
    <row r="7125" spans="1:9" x14ac:dyDescent="0.35">
      <c r="A7125" t="s">
        <v>7386</v>
      </c>
      <c r="B7125" t="s">
        <v>46</v>
      </c>
      <c r="C7125" t="s">
        <v>5072</v>
      </c>
      <c r="D7125" t="s">
        <v>777</v>
      </c>
      <c r="E7125" s="103">
        <v>0</v>
      </c>
      <c r="F7125" s="103">
        <v>680752</v>
      </c>
      <c r="G7125" s="103">
        <v>10</v>
      </c>
      <c r="H7125" t="s">
        <v>54</v>
      </c>
      <c r="I7125" s="103"/>
    </row>
    <row r="7126" spans="1:9" x14ac:dyDescent="0.35">
      <c r="A7126" t="s">
        <v>7301</v>
      </c>
      <c r="B7126" t="s">
        <v>51</v>
      </c>
      <c r="C7126" t="s">
        <v>5072</v>
      </c>
      <c r="D7126" t="s">
        <v>776</v>
      </c>
      <c r="E7126" s="103">
        <v>22.726647803420722</v>
      </c>
      <c r="F7126" s="103">
        <v>680752</v>
      </c>
      <c r="G7126" s="103">
        <v>10</v>
      </c>
      <c r="H7126" t="s">
        <v>1078</v>
      </c>
      <c r="I7126" s="103"/>
    </row>
    <row r="7127" spans="1:9" x14ac:dyDescent="0.35">
      <c r="A7127" t="s">
        <v>7387</v>
      </c>
      <c r="B7127" t="s">
        <v>44</v>
      </c>
      <c r="C7127" t="s">
        <v>5072</v>
      </c>
      <c r="D7127" t="s">
        <v>776</v>
      </c>
      <c r="E7127" s="103">
        <v>0</v>
      </c>
      <c r="F7127" s="103">
        <v>680752</v>
      </c>
      <c r="G7127" s="103">
        <v>10</v>
      </c>
      <c r="H7127" t="s">
        <v>54</v>
      </c>
      <c r="I7127" s="103"/>
    </row>
    <row r="7128" spans="1:9" x14ac:dyDescent="0.35">
      <c r="A7128" t="s">
        <v>7388</v>
      </c>
      <c r="B7128" t="s">
        <v>45</v>
      </c>
      <c r="C7128" t="s">
        <v>5072</v>
      </c>
      <c r="D7128" t="s">
        <v>776</v>
      </c>
      <c r="E7128" s="103">
        <v>0</v>
      </c>
      <c r="F7128" s="103">
        <v>680752</v>
      </c>
      <c r="G7128" s="103">
        <v>10</v>
      </c>
      <c r="H7128" t="s">
        <v>54</v>
      </c>
      <c r="I7128" s="103"/>
    </row>
    <row r="7129" spans="1:9" x14ac:dyDescent="0.35">
      <c r="A7129" t="s">
        <v>7389</v>
      </c>
      <c r="B7129" t="s">
        <v>46</v>
      </c>
      <c r="C7129" t="s">
        <v>5072</v>
      </c>
      <c r="D7129" t="s">
        <v>776</v>
      </c>
      <c r="E7129" s="103">
        <v>0</v>
      </c>
      <c r="F7129" s="103">
        <v>680752</v>
      </c>
      <c r="G7129" s="103">
        <v>10</v>
      </c>
      <c r="H7129" t="s">
        <v>54</v>
      </c>
      <c r="I7129" s="103"/>
    </row>
    <row r="7130" spans="1:9" x14ac:dyDescent="0.35">
      <c r="A7130" t="s">
        <v>316</v>
      </c>
      <c r="B7130" t="s">
        <v>49</v>
      </c>
      <c r="C7130" t="s">
        <v>42</v>
      </c>
      <c r="D7130" t="s">
        <v>54</v>
      </c>
      <c r="E7130" s="103">
        <v>0.99678884527698786</v>
      </c>
      <c r="F7130" s="103">
        <v>680752</v>
      </c>
      <c r="G7130" s="103">
        <v>10</v>
      </c>
      <c r="H7130" t="s">
        <v>54</v>
      </c>
      <c r="I7130" s="103"/>
    </row>
    <row r="7131" spans="1:9" x14ac:dyDescent="0.35">
      <c r="A7131" t="s">
        <v>317</v>
      </c>
      <c r="B7131" t="s">
        <v>50</v>
      </c>
      <c r="C7131" t="s">
        <v>42</v>
      </c>
      <c r="D7131" t="s">
        <v>54</v>
      </c>
      <c r="E7131" s="103">
        <v>4693761.1247289432</v>
      </c>
      <c r="F7131" s="103">
        <v>680752</v>
      </c>
      <c r="G7131" s="103">
        <v>10</v>
      </c>
      <c r="H7131" t="s">
        <v>54</v>
      </c>
      <c r="I7131" s="103"/>
    </row>
    <row r="7132" spans="1:9" x14ac:dyDescent="0.35">
      <c r="A7132" t="s">
        <v>1571</v>
      </c>
      <c r="B7132" t="s">
        <v>51</v>
      </c>
      <c r="C7132" t="s">
        <v>42</v>
      </c>
      <c r="D7132" t="s">
        <v>40</v>
      </c>
      <c r="E7132" s="103">
        <v>0.92715699945227592</v>
      </c>
      <c r="F7132" s="103">
        <v>680752</v>
      </c>
      <c r="G7132" s="103">
        <v>10</v>
      </c>
      <c r="H7132" t="s">
        <v>1078</v>
      </c>
      <c r="I7132" s="103"/>
    </row>
    <row r="7133" spans="1:9" x14ac:dyDescent="0.35">
      <c r="A7133" t="s">
        <v>7302</v>
      </c>
      <c r="B7133" t="s">
        <v>51</v>
      </c>
      <c r="C7133" t="s">
        <v>42</v>
      </c>
      <c r="D7133" t="s">
        <v>5070</v>
      </c>
      <c r="E7133" s="103">
        <v>1.0007103536062287</v>
      </c>
      <c r="F7133" s="103">
        <v>680752</v>
      </c>
      <c r="G7133" s="103">
        <v>10</v>
      </c>
      <c r="H7133" t="s">
        <v>1078</v>
      </c>
      <c r="I7133" s="103"/>
    </row>
    <row r="7134" spans="1:9" x14ac:dyDescent="0.35">
      <c r="A7134" t="s">
        <v>7303</v>
      </c>
      <c r="B7134" t="s">
        <v>51</v>
      </c>
      <c r="C7134" t="s">
        <v>42</v>
      </c>
      <c r="D7134" t="s">
        <v>5071</v>
      </c>
      <c r="E7134" s="103">
        <v>0.92820171637302107</v>
      </c>
      <c r="F7134" s="103">
        <v>680752</v>
      </c>
      <c r="G7134" s="103">
        <v>10</v>
      </c>
      <c r="H7134" t="s">
        <v>1078</v>
      </c>
      <c r="I7134" s="103"/>
    </row>
    <row r="7135" spans="1:9" x14ac:dyDescent="0.35">
      <c r="A7135" t="s">
        <v>7304</v>
      </c>
      <c r="B7135" t="s">
        <v>51</v>
      </c>
      <c r="C7135" t="s">
        <v>42</v>
      </c>
      <c r="D7135" t="s">
        <v>5072</v>
      </c>
      <c r="E7135" s="103">
        <v>0.96780573708762629</v>
      </c>
      <c r="F7135" s="103">
        <v>680752</v>
      </c>
      <c r="G7135" s="103">
        <v>10</v>
      </c>
      <c r="H7135" t="s">
        <v>1078</v>
      </c>
      <c r="I7135" s="103"/>
    </row>
    <row r="7136" spans="1:9" x14ac:dyDescent="0.35">
      <c r="A7136" t="s">
        <v>1572</v>
      </c>
      <c r="B7136" t="s">
        <v>51</v>
      </c>
      <c r="C7136" t="s">
        <v>42</v>
      </c>
      <c r="D7136" t="s">
        <v>42</v>
      </c>
      <c r="E7136" s="103">
        <v>1</v>
      </c>
      <c r="F7136" s="103">
        <v>680752</v>
      </c>
      <c r="G7136" s="103">
        <v>10</v>
      </c>
      <c r="H7136" t="s">
        <v>1078</v>
      </c>
      <c r="I7136" s="103"/>
    </row>
    <row r="7137" spans="1:9" x14ac:dyDescent="0.35">
      <c r="A7137" t="s">
        <v>2537</v>
      </c>
      <c r="B7137" t="s">
        <v>51</v>
      </c>
      <c r="C7137" t="s">
        <v>42</v>
      </c>
      <c r="D7137" t="s">
        <v>1767</v>
      </c>
      <c r="E7137" s="103">
        <v>0.99847564187914273</v>
      </c>
      <c r="F7137" s="103">
        <v>680752</v>
      </c>
      <c r="G7137" s="103">
        <v>10</v>
      </c>
      <c r="H7137" t="s">
        <v>1078</v>
      </c>
      <c r="I7137" s="103"/>
    </row>
    <row r="7138" spans="1:9" x14ac:dyDescent="0.35">
      <c r="A7138" t="s">
        <v>2538</v>
      </c>
      <c r="B7138" t="s">
        <v>51</v>
      </c>
      <c r="C7138" t="s">
        <v>42</v>
      </c>
      <c r="D7138" t="s">
        <v>1768</v>
      </c>
      <c r="E7138" s="103">
        <v>0.87807006403393117</v>
      </c>
      <c r="F7138" s="103">
        <v>680752</v>
      </c>
      <c r="G7138" s="103">
        <v>10</v>
      </c>
      <c r="H7138" t="s">
        <v>1078</v>
      </c>
      <c r="I7138" s="103"/>
    </row>
    <row r="7139" spans="1:9" x14ac:dyDescent="0.35">
      <c r="A7139" t="s">
        <v>1573</v>
      </c>
      <c r="B7139" t="s">
        <v>51</v>
      </c>
      <c r="C7139" t="s">
        <v>42</v>
      </c>
      <c r="D7139" t="s">
        <v>340</v>
      </c>
      <c r="E7139" s="103">
        <v>0.95426691669421448</v>
      </c>
      <c r="F7139" s="103">
        <v>680752</v>
      </c>
      <c r="G7139" s="103">
        <v>10</v>
      </c>
      <c r="H7139" t="s">
        <v>1078</v>
      </c>
      <c r="I7139" s="103"/>
    </row>
    <row r="7140" spans="1:9" x14ac:dyDescent="0.35">
      <c r="A7140" t="s">
        <v>1574</v>
      </c>
      <c r="B7140" t="s">
        <v>51</v>
      </c>
      <c r="C7140" t="s">
        <v>42</v>
      </c>
      <c r="D7140" t="s">
        <v>777</v>
      </c>
      <c r="E7140" s="103">
        <v>7.9916573019538006</v>
      </c>
      <c r="F7140" s="103">
        <v>680752</v>
      </c>
      <c r="G7140" s="103">
        <v>10</v>
      </c>
      <c r="H7140" t="s">
        <v>1078</v>
      </c>
      <c r="I7140" s="103"/>
    </row>
    <row r="7141" spans="1:9" x14ac:dyDescent="0.35">
      <c r="A7141" t="s">
        <v>741</v>
      </c>
      <c r="B7141" t="s">
        <v>44</v>
      </c>
      <c r="C7141" t="s">
        <v>42</v>
      </c>
      <c r="D7141" t="s">
        <v>777</v>
      </c>
      <c r="E7141" s="103">
        <v>1.7784743930241851E-2</v>
      </c>
      <c r="F7141" s="103">
        <v>680752</v>
      </c>
      <c r="G7141" s="103">
        <v>10</v>
      </c>
      <c r="H7141" t="s">
        <v>54</v>
      </c>
      <c r="I7141" s="103"/>
    </row>
    <row r="7142" spans="1:9" x14ac:dyDescent="0.35">
      <c r="A7142" t="s">
        <v>742</v>
      </c>
      <c r="B7142" t="s">
        <v>45</v>
      </c>
      <c r="C7142" t="s">
        <v>42</v>
      </c>
      <c r="D7142" t="s">
        <v>777</v>
      </c>
      <c r="E7142" s="103">
        <v>1.0076867972969949E-2</v>
      </c>
      <c r="F7142" s="103">
        <v>680752</v>
      </c>
      <c r="G7142" s="103">
        <v>10</v>
      </c>
      <c r="H7142" t="s">
        <v>54</v>
      </c>
      <c r="I7142" s="103"/>
    </row>
    <row r="7143" spans="1:9" x14ac:dyDescent="0.35">
      <c r="A7143" t="s">
        <v>743</v>
      </c>
      <c r="B7143" t="s">
        <v>46</v>
      </c>
      <c r="C7143" t="s">
        <v>42</v>
      </c>
      <c r="D7143" t="s">
        <v>777</v>
      </c>
      <c r="E7143" s="103">
        <v>8.1887700222217554E-3</v>
      </c>
      <c r="F7143" s="103">
        <v>680752</v>
      </c>
      <c r="G7143" s="103">
        <v>10</v>
      </c>
      <c r="H7143" t="s">
        <v>54</v>
      </c>
      <c r="I7143" s="103"/>
    </row>
    <row r="7144" spans="1:9" x14ac:dyDescent="0.35">
      <c r="A7144" t="s">
        <v>1575</v>
      </c>
      <c r="B7144" t="s">
        <v>51</v>
      </c>
      <c r="C7144" t="s">
        <v>42</v>
      </c>
      <c r="D7144" t="s">
        <v>776</v>
      </c>
      <c r="E7144" s="103">
        <v>20.354703448301752</v>
      </c>
      <c r="F7144" s="103">
        <v>680752</v>
      </c>
      <c r="G7144" s="103">
        <v>10</v>
      </c>
      <c r="H7144" t="s">
        <v>1078</v>
      </c>
      <c r="I7144" s="103"/>
    </row>
    <row r="7145" spans="1:9" x14ac:dyDescent="0.35">
      <c r="A7145" t="s">
        <v>745</v>
      </c>
      <c r="B7145" t="s">
        <v>44</v>
      </c>
      <c r="C7145" t="s">
        <v>42</v>
      </c>
      <c r="D7145" t="s">
        <v>776</v>
      </c>
      <c r="E7145" s="103">
        <v>7.525501210426117E-3</v>
      </c>
      <c r="F7145" s="103">
        <v>680752</v>
      </c>
      <c r="G7145" s="103">
        <v>10</v>
      </c>
      <c r="H7145" t="s">
        <v>54</v>
      </c>
      <c r="I7145" s="103"/>
    </row>
    <row r="7146" spans="1:9" x14ac:dyDescent="0.35">
      <c r="A7146" t="s">
        <v>746</v>
      </c>
      <c r="B7146" t="s">
        <v>45</v>
      </c>
      <c r="C7146" t="s">
        <v>42</v>
      </c>
      <c r="D7146" t="s">
        <v>776</v>
      </c>
      <c r="E7146" s="103">
        <v>7.4350813494653634E-3</v>
      </c>
      <c r="F7146" s="103">
        <v>680752</v>
      </c>
      <c r="G7146" s="103">
        <v>10</v>
      </c>
      <c r="H7146" t="s">
        <v>54</v>
      </c>
      <c r="I7146" s="103"/>
    </row>
    <row r="7147" spans="1:9" x14ac:dyDescent="0.35">
      <c r="A7147" t="s">
        <v>747</v>
      </c>
      <c r="B7147" t="s">
        <v>46</v>
      </c>
      <c r="C7147" t="s">
        <v>42</v>
      </c>
      <c r="D7147" t="s">
        <v>776</v>
      </c>
      <c r="E7147" s="103">
        <v>7.3467154074833702E-3</v>
      </c>
      <c r="F7147" s="103">
        <v>680752</v>
      </c>
      <c r="G7147" s="103">
        <v>10</v>
      </c>
      <c r="H7147" t="s">
        <v>54</v>
      </c>
      <c r="I7147" s="103"/>
    </row>
    <row r="7148" spans="1:9" x14ac:dyDescent="0.35">
      <c r="A7148" t="s">
        <v>2539</v>
      </c>
      <c r="B7148" t="s">
        <v>49</v>
      </c>
      <c r="C7148" t="s">
        <v>1767</v>
      </c>
      <c r="D7148" t="s">
        <v>54</v>
      </c>
      <c r="E7148" s="103">
        <v>0.9976437821703058</v>
      </c>
      <c r="F7148" s="103">
        <v>680752</v>
      </c>
      <c r="G7148" s="103">
        <v>10</v>
      </c>
      <c r="H7148" t="s">
        <v>54</v>
      </c>
      <c r="I7148" s="103"/>
    </row>
    <row r="7149" spans="1:9" x14ac:dyDescent="0.35">
      <c r="A7149" t="s">
        <v>2540</v>
      </c>
      <c r="B7149" t="s">
        <v>50</v>
      </c>
      <c r="C7149" t="s">
        <v>1767</v>
      </c>
      <c r="D7149" t="s">
        <v>54</v>
      </c>
      <c r="E7149" s="103">
        <v>4696603.9710109318</v>
      </c>
      <c r="F7149" s="103">
        <v>680752</v>
      </c>
      <c r="G7149" s="103">
        <v>10</v>
      </c>
      <c r="H7149" t="s">
        <v>54</v>
      </c>
      <c r="I7149" s="103"/>
    </row>
    <row r="7150" spans="1:9" x14ac:dyDescent="0.35">
      <c r="A7150" t="s">
        <v>2541</v>
      </c>
      <c r="B7150" t="s">
        <v>51</v>
      </c>
      <c r="C7150" t="s">
        <v>1767</v>
      </c>
      <c r="D7150" t="s">
        <v>40</v>
      </c>
      <c r="E7150" s="103">
        <v>0.92712205380258572</v>
      </c>
      <c r="F7150" s="103">
        <v>680752</v>
      </c>
      <c r="G7150" s="103">
        <v>10</v>
      </c>
      <c r="H7150" t="s">
        <v>1078</v>
      </c>
      <c r="I7150" s="103"/>
    </row>
    <row r="7151" spans="1:9" x14ac:dyDescent="0.35">
      <c r="A7151" t="s">
        <v>7305</v>
      </c>
      <c r="B7151" t="s">
        <v>51</v>
      </c>
      <c r="C7151" t="s">
        <v>1767</v>
      </c>
      <c r="D7151" t="s">
        <v>5070</v>
      </c>
      <c r="E7151" s="103">
        <v>1.0015329282648511</v>
      </c>
      <c r="F7151" s="103">
        <v>680752</v>
      </c>
      <c r="G7151" s="103">
        <v>10</v>
      </c>
      <c r="H7151" t="s">
        <v>1078</v>
      </c>
      <c r="I7151" s="103"/>
    </row>
    <row r="7152" spans="1:9" x14ac:dyDescent="0.35">
      <c r="A7152" t="s">
        <v>7306</v>
      </c>
      <c r="B7152" t="s">
        <v>51</v>
      </c>
      <c r="C7152" t="s">
        <v>1767</v>
      </c>
      <c r="D7152" t="s">
        <v>5071</v>
      </c>
      <c r="E7152" s="103">
        <v>0.92816648444799998</v>
      </c>
      <c r="F7152" s="103">
        <v>680752</v>
      </c>
      <c r="G7152" s="103">
        <v>10</v>
      </c>
      <c r="H7152" t="s">
        <v>1078</v>
      </c>
      <c r="I7152" s="103"/>
    </row>
    <row r="7153" spans="1:9" x14ac:dyDescent="0.35">
      <c r="A7153" t="s">
        <v>7307</v>
      </c>
      <c r="B7153" t="s">
        <v>51</v>
      </c>
      <c r="C7153" t="s">
        <v>1767</v>
      </c>
      <c r="D7153" t="s">
        <v>5072</v>
      </c>
      <c r="E7153" s="103">
        <v>0.96777946339638177</v>
      </c>
      <c r="F7153" s="103">
        <v>680752</v>
      </c>
      <c r="G7153" s="103">
        <v>10</v>
      </c>
      <c r="H7153" t="s">
        <v>1078</v>
      </c>
      <c r="I7153" s="103"/>
    </row>
    <row r="7154" spans="1:9" x14ac:dyDescent="0.35">
      <c r="A7154" t="s">
        <v>2542</v>
      </c>
      <c r="B7154" t="s">
        <v>51</v>
      </c>
      <c r="C7154" t="s">
        <v>1767</v>
      </c>
      <c r="D7154" t="s">
        <v>42</v>
      </c>
      <c r="E7154" s="103">
        <v>1.0021977674822315</v>
      </c>
      <c r="F7154" s="103">
        <v>680752</v>
      </c>
      <c r="G7154" s="103">
        <v>10</v>
      </c>
      <c r="H7154" t="s">
        <v>1078</v>
      </c>
      <c r="I7154" s="103"/>
    </row>
    <row r="7155" spans="1:9" x14ac:dyDescent="0.35">
      <c r="A7155" t="s">
        <v>2543</v>
      </c>
      <c r="B7155" t="s">
        <v>51</v>
      </c>
      <c r="C7155" t="s">
        <v>1767</v>
      </c>
      <c r="D7155" t="s">
        <v>1767</v>
      </c>
      <c r="E7155" s="103">
        <v>1</v>
      </c>
      <c r="F7155" s="103">
        <v>680752</v>
      </c>
      <c r="G7155" s="103">
        <v>10</v>
      </c>
      <c r="H7155" t="s">
        <v>1078</v>
      </c>
      <c r="I7155" s="103"/>
    </row>
    <row r="7156" spans="1:9" x14ac:dyDescent="0.35">
      <c r="A7156" t="s">
        <v>2544</v>
      </c>
      <c r="B7156" t="s">
        <v>51</v>
      </c>
      <c r="C7156" t="s">
        <v>1767</v>
      </c>
      <c r="D7156" t="s">
        <v>1768</v>
      </c>
      <c r="E7156" s="103">
        <v>0.87885984021202268</v>
      </c>
      <c r="F7156" s="103">
        <v>680752</v>
      </c>
      <c r="G7156" s="103">
        <v>10</v>
      </c>
      <c r="H7156" t="s">
        <v>1078</v>
      </c>
      <c r="I7156" s="103"/>
    </row>
    <row r="7157" spans="1:9" x14ac:dyDescent="0.35">
      <c r="A7157" t="s">
        <v>2545</v>
      </c>
      <c r="B7157" t="s">
        <v>51</v>
      </c>
      <c r="C7157" t="s">
        <v>1767</v>
      </c>
      <c r="D7157" t="s">
        <v>340</v>
      </c>
      <c r="E7157" s="103">
        <v>0.95424522951069313</v>
      </c>
      <c r="F7157" s="103">
        <v>680752</v>
      </c>
      <c r="G7157" s="103">
        <v>10</v>
      </c>
      <c r="H7157" t="s">
        <v>1078</v>
      </c>
      <c r="I7157" s="103"/>
    </row>
    <row r="7158" spans="1:9" x14ac:dyDescent="0.35">
      <c r="A7158" t="s">
        <v>2546</v>
      </c>
      <c r="B7158" t="s">
        <v>51</v>
      </c>
      <c r="C7158" t="s">
        <v>1767</v>
      </c>
      <c r="D7158" t="s">
        <v>777</v>
      </c>
      <c r="E7158" s="103">
        <v>7.9893559849778342</v>
      </c>
      <c r="F7158" s="103">
        <v>680752</v>
      </c>
      <c r="G7158" s="103">
        <v>10</v>
      </c>
      <c r="H7158" t="s">
        <v>1078</v>
      </c>
      <c r="I7158" s="103"/>
    </row>
    <row r="7159" spans="1:9" x14ac:dyDescent="0.35">
      <c r="A7159" t="s">
        <v>2547</v>
      </c>
      <c r="B7159" t="s">
        <v>44</v>
      </c>
      <c r="C7159" t="s">
        <v>1767</v>
      </c>
      <c r="D7159" t="s">
        <v>777</v>
      </c>
      <c r="E7159" s="103">
        <v>1.7784743930241851E-2</v>
      </c>
      <c r="F7159" s="103">
        <v>680752</v>
      </c>
      <c r="G7159" s="103">
        <v>10</v>
      </c>
      <c r="H7159" t="s">
        <v>54</v>
      </c>
      <c r="I7159" s="103"/>
    </row>
    <row r="7160" spans="1:9" x14ac:dyDescent="0.35">
      <c r="A7160" t="s">
        <v>2548</v>
      </c>
      <c r="B7160" t="s">
        <v>45</v>
      </c>
      <c r="C7160" t="s">
        <v>1767</v>
      </c>
      <c r="D7160" t="s">
        <v>777</v>
      </c>
      <c r="E7160" s="103">
        <v>1.0063716506214543E-2</v>
      </c>
      <c r="F7160" s="103">
        <v>680752</v>
      </c>
      <c r="G7160" s="103">
        <v>10</v>
      </c>
      <c r="H7160" t="s">
        <v>54</v>
      </c>
      <c r="I7160" s="103"/>
    </row>
    <row r="7161" spans="1:9" x14ac:dyDescent="0.35">
      <c r="A7161" t="s">
        <v>2549</v>
      </c>
      <c r="B7161" t="s">
        <v>46</v>
      </c>
      <c r="C7161" t="s">
        <v>1767</v>
      </c>
      <c r="D7161" t="s">
        <v>777</v>
      </c>
      <c r="E7161" s="103">
        <v>8.1626508009375199E-3</v>
      </c>
      <c r="F7161" s="103">
        <v>680752</v>
      </c>
      <c r="G7161" s="103">
        <v>10</v>
      </c>
      <c r="H7161" t="s">
        <v>54</v>
      </c>
      <c r="I7161" s="103"/>
    </row>
    <row r="7162" spans="1:9" x14ac:dyDescent="0.35">
      <c r="A7162" t="s">
        <v>2550</v>
      </c>
      <c r="B7162" t="s">
        <v>51</v>
      </c>
      <c r="C7162" t="s">
        <v>1767</v>
      </c>
      <c r="D7162" t="s">
        <v>776</v>
      </c>
      <c r="E7162" s="103">
        <v>20.349398871312186</v>
      </c>
      <c r="F7162" s="103">
        <v>680752</v>
      </c>
      <c r="G7162" s="103">
        <v>10</v>
      </c>
      <c r="H7162" t="s">
        <v>1078</v>
      </c>
      <c r="I7162" s="103"/>
    </row>
    <row r="7163" spans="1:9" x14ac:dyDescent="0.35">
      <c r="A7163" t="s">
        <v>2551</v>
      </c>
      <c r="B7163" t="s">
        <v>44</v>
      </c>
      <c r="C7163" t="s">
        <v>1767</v>
      </c>
      <c r="D7163" t="s">
        <v>776</v>
      </c>
      <c r="E7163" s="103">
        <v>7.525501210426117E-3</v>
      </c>
      <c r="F7163" s="103">
        <v>680752</v>
      </c>
      <c r="G7163" s="103">
        <v>10</v>
      </c>
      <c r="H7163" t="s">
        <v>54</v>
      </c>
      <c r="I7163" s="103"/>
    </row>
    <row r="7164" spans="1:9" x14ac:dyDescent="0.35">
      <c r="A7164" t="s">
        <v>2552</v>
      </c>
      <c r="B7164" t="s">
        <v>45</v>
      </c>
      <c r="C7164" t="s">
        <v>1767</v>
      </c>
      <c r="D7164" t="s">
        <v>776</v>
      </c>
      <c r="E7164" s="103">
        <v>7.3998080951820306E-3</v>
      </c>
      <c r="F7164" s="103">
        <v>680752</v>
      </c>
      <c r="G7164" s="103">
        <v>10</v>
      </c>
      <c r="H7164" t="s">
        <v>54</v>
      </c>
      <c r="I7164" s="103"/>
    </row>
    <row r="7165" spans="1:9" x14ac:dyDescent="0.35">
      <c r="A7165" t="s">
        <v>2553</v>
      </c>
      <c r="B7165" t="s">
        <v>46</v>
      </c>
      <c r="C7165" t="s">
        <v>1767</v>
      </c>
      <c r="D7165" t="s">
        <v>776</v>
      </c>
      <c r="E7165" s="103">
        <v>7.2774897586554898E-3</v>
      </c>
      <c r="F7165" s="103">
        <v>680752</v>
      </c>
      <c r="G7165" s="103">
        <v>10</v>
      </c>
      <c r="H7165" t="s">
        <v>54</v>
      </c>
      <c r="I7165" s="103"/>
    </row>
    <row r="7166" spans="1:9" x14ac:dyDescent="0.35">
      <c r="A7166" t="s">
        <v>2554</v>
      </c>
      <c r="B7166" t="s">
        <v>49</v>
      </c>
      <c r="C7166" t="s">
        <v>1768</v>
      </c>
      <c r="D7166" t="s">
        <v>54</v>
      </c>
      <c r="E7166" s="103">
        <v>0.9976437821703058</v>
      </c>
      <c r="F7166" s="103">
        <v>680752</v>
      </c>
      <c r="G7166" s="103">
        <v>10</v>
      </c>
      <c r="H7166" t="s">
        <v>54</v>
      </c>
      <c r="I7166" s="103"/>
    </row>
    <row r="7167" spans="1:9" x14ac:dyDescent="0.35">
      <c r="A7167" t="s">
        <v>2555</v>
      </c>
      <c r="B7167" t="s">
        <v>50</v>
      </c>
      <c r="C7167" t="s">
        <v>1768</v>
      </c>
      <c r="D7167" t="s">
        <v>54</v>
      </c>
      <c r="E7167" s="103">
        <v>5245298.5149038173</v>
      </c>
      <c r="F7167" s="103">
        <v>680752</v>
      </c>
      <c r="G7167" s="103">
        <v>10</v>
      </c>
      <c r="H7167" t="s">
        <v>54</v>
      </c>
      <c r="I7167" s="103"/>
    </row>
    <row r="7168" spans="1:9" x14ac:dyDescent="0.35">
      <c r="A7168" t="s">
        <v>2556</v>
      </c>
      <c r="B7168" t="s">
        <v>51</v>
      </c>
      <c r="C7168" t="s">
        <v>1768</v>
      </c>
      <c r="D7168" t="s">
        <v>40</v>
      </c>
      <c r="E7168" s="103">
        <v>1.0676132071667297</v>
      </c>
      <c r="F7168" s="103">
        <v>680752</v>
      </c>
      <c r="G7168" s="103">
        <v>10</v>
      </c>
      <c r="H7168" t="s">
        <v>1078</v>
      </c>
      <c r="I7168" s="103"/>
    </row>
    <row r="7169" spans="1:9" x14ac:dyDescent="0.35">
      <c r="A7169" t="s">
        <v>7308</v>
      </c>
      <c r="B7169" t="s">
        <v>51</v>
      </c>
      <c r="C7169" t="s">
        <v>1768</v>
      </c>
      <c r="D7169" t="s">
        <v>5070</v>
      </c>
      <c r="E7169" s="103">
        <v>1.1819656989880569</v>
      </c>
      <c r="F7169" s="103">
        <v>680752</v>
      </c>
      <c r="G7169" s="103">
        <v>10</v>
      </c>
      <c r="H7169" t="s">
        <v>1078</v>
      </c>
      <c r="I7169" s="103"/>
    </row>
    <row r="7170" spans="1:9" x14ac:dyDescent="0.35">
      <c r="A7170" t="s">
        <v>7309</v>
      </c>
      <c r="B7170" t="s">
        <v>51</v>
      </c>
      <c r="C7170" t="s">
        <v>1768</v>
      </c>
      <c r="D7170" t="s">
        <v>5071</v>
      </c>
      <c r="E7170" s="103">
        <v>1.0687839066656608</v>
      </c>
      <c r="F7170" s="103">
        <v>680752</v>
      </c>
      <c r="G7170" s="103">
        <v>10</v>
      </c>
      <c r="H7170" t="s">
        <v>1078</v>
      </c>
      <c r="I7170" s="103"/>
    </row>
    <row r="7171" spans="1:9" x14ac:dyDescent="0.35">
      <c r="A7171" t="s">
        <v>7310</v>
      </c>
      <c r="B7171" t="s">
        <v>51</v>
      </c>
      <c r="C7171" t="s">
        <v>1768</v>
      </c>
      <c r="D7171" t="s">
        <v>5072</v>
      </c>
      <c r="E7171" s="103">
        <v>1.1155773228815562</v>
      </c>
      <c r="F7171" s="103">
        <v>680752</v>
      </c>
      <c r="G7171" s="103">
        <v>10</v>
      </c>
      <c r="H7171" t="s">
        <v>1078</v>
      </c>
      <c r="I7171" s="103"/>
    </row>
    <row r="7172" spans="1:9" x14ac:dyDescent="0.35">
      <c r="A7172" t="s">
        <v>2557</v>
      </c>
      <c r="B7172" t="s">
        <v>51</v>
      </c>
      <c r="C7172" t="s">
        <v>1768</v>
      </c>
      <c r="D7172" t="s">
        <v>42</v>
      </c>
      <c r="E7172" s="103">
        <v>1.6655400353745593</v>
      </c>
      <c r="F7172" s="103">
        <v>680752</v>
      </c>
      <c r="G7172" s="103">
        <v>10</v>
      </c>
      <c r="H7172" t="s">
        <v>1078</v>
      </c>
      <c r="I7172" s="103"/>
    </row>
    <row r="7173" spans="1:9" x14ac:dyDescent="0.35">
      <c r="A7173" t="s">
        <v>2558</v>
      </c>
      <c r="B7173" t="s">
        <v>51</v>
      </c>
      <c r="C7173" t="s">
        <v>1768</v>
      </c>
      <c r="D7173" t="s">
        <v>1767</v>
      </c>
      <c r="E7173" s="103">
        <v>1.5919123239705875</v>
      </c>
      <c r="F7173" s="103">
        <v>680752</v>
      </c>
      <c r="G7173" s="103">
        <v>10</v>
      </c>
      <c r="H7173" t="s">
        <v>1078</v>
      </c>
      <c r="I7173" s="103"/>
    </row>
    <row r="7174" spans="1:9" x14ac:dyDescent="0.35">
      <c r="A7174" t="s">
        <v>2559</v>
      </c>
      <c r="B7174" t="s">
        <v>51</v>
      </c>
      <c r="C7174" t="s">
        <v>1768</v>
      </c>
      <c r="D7174" t="s">
        <v>1768</v>
      </c>
      <c r="E7174" s="103">
        <v>1</v>
      </c>
      <c r="F7174" s="103">
        <v>680752</v>
      </c>
      <c r="G7174" s="103">
        <v>10</v>
      </c>
      <c r="H7174" t="s">
        <v>1078</v>
      </c>
      <c r="I7174" s="103"/>
    </row>
    <row r="7175" spans="1:9" x14ac:dyDescent="0.35">
      <c r="A7175" t="s">
        <v>2560</v>
      </c>
      <c r="B7175" t="s">
        <v>51</v>
      </c>
      <c r="C7175" t="s">
        <v>1768</v>
      </c>
      <c r="D7175" t="s">
        <v>340</v>
      </c>
      <c r="E7175" s="103">
        <v>1.1010384557233601</v>
      </c>
      <c r="F7175" s="103">
        <v>680752</v>
      </c>
      <c r="G7175" s="103">
        <v>10</v>
      </c>
      <c r="H7175" t="s">
        <v>1078</v>
      </c>
      <c r="I7175" s="103"/>
    </row>
    <row r="7176" spans="1:9" x14ac:dyDescent="0.35">
      <c r="A7176" t="s">
        <v>2561</v>
      </c>
      <c r="B7176" t="s">
        <v>51</v>
      </c>
      <c r="C7176" t="s">
        <v>1768</v>
      </c>
      <c r="D7176" t="s">
        <v>777</v>
      </c>
      <c r="E7176" s="103">
        <v>8.8924662610320055</v>
      </c>
      <c r="F7176" s="103">
        <v>680752</v>
      </c>
      <c r="G7176" s="103">
        <v>10</v>
      </c>
      <c r="H7176" t="s">
        <v>1078</v>
      </c>
      <c r="I7176" s="103"/>
    </row>
    <row r="7177" spans="1:9" x14ac:dyDescent="0.35">
      <c r="A7177" t="s">
        <v>2562</v>
      </c>
      <c r="B7177" t="s">
        <v>44</v>
      </c>
      <c r="C7177" t="s">
        <v>1768</v>
      </c>
      <c r="D7177" t="s">
        <v>777</v>
      </c>
      <c r="E7177" s="103">
        <v>7.2361153547841209E-3</v>
      </c>
      <c r="F7177" s="103">
        <v>680752</v>
      </c>
      <c r="G7177" s="103">
        <v>10</v>
      </c>
      <c r="H7177" t="s">
        <v>54</v>
      </c>
      <c r="I7177" s="103"/>
    </row>
    <row r="7178" spans="1:9" x14ac:dyDescent="0.35">
      <c r="A7178" t="s">
        <v>2563</v>
      </c>
      <c r="B7178" t="s">
        <v>45</v>
      </c>
      <c r="C7178" t="s">
        <v>1768</v>
      </c>
      <c r="D7178" t="s">
        <v>777</v>
      </c>
      <c r="E7178" s="103">
        <v>4.4530463087843692E-3</v>
      </c>
      <c r="F7178" s="103">
        <v>680752</v>
      </c>
      <c r="G7178" s="103">
        <v>10</v>
      </c>
      <c r="H7178" t="s">
        <v>54</v>
      </c>
      <c r="I7178" s="103"/>
    </row>
    <row r="7179" spans="1:9" x14ac:dyDescent="0.35">
      <c r="A7179" t="s">
        <v>2564</v>
      </c>
      <c r="B7179" t="s">
        <v>46</v>
      </c>
      <c r="C7179" t="s">
        <v>1768</v>
      </c>
      <c r="D7179" t="s">
        <v>777</v>
      </c>
      <c r="E7179" s="103">
        <v>3.5974290031055155E-3</v>
      </c>
      <c r="F7179" s="103">
        <v>680752</v>
      </c>
      <c r="G7179" s="103">
        <v>10</v>
      </c>
      <c r="H7179" t="s">
        <v>54</v>
      </c>
      <c r="I7179" s="103"/>
    </row>
    <row r="7180" spans="1:9" x14ac:dyDescent="0.35">
      <c r="A7180" t="s">
        <v>2565</v>
      </c>
      <c r="B7180" t="s">
        <v>51</v>
      </c>
      <c r="C7180" t="s">
        <v>1768</v>
      </c>
      <c r="D7180" t="s">
        <v>776</v>
      </c>
      <c r="E7180" s="103">
        <v>22.708018882237017</v>
      </c>
      <c r="F7180" s="103">
        <v>680752</v>
      </c>
      <c r="G7180" s="103">
        <v>10</v>
      </c>
      <c r="H7180" t="s">
        <v>1078</v>
      </c>
      <c r="I7180" s="103"/>
    </row>
    <row r="7181" spans="1:9" x14ac:dyDescent="0.35">
      <c r="A7181" t="s">
        <v>2566</v>
      </c>
      <c r="B7181" t="s">
        <v>44</v>
      </c>
      <c r="C7181" t="s">
        <v>1768</v>
      </c>
      <c r="D7181" t="s">
        <v>776</v>
      </c>
      <c r="E7181" s="103">
        <v>3.2111547230121982E-3</v>
      </c>
      <c r="F7181" s="103">
        <v>680752</v>
      </c>
      <c r="G7181" s="103">
        <v>10</v>
      </c>
      <c r="H7181" t="s">
        <v>54</v>
      </c>
      <c r="I7181" s="103"/>
    </row>
    <row r="7182" spans="1:9" x14ac:dyDescent="0.35">
      <c r="A7182" t="s">
        <v>2567</v>
      </c>
      <c r="B7182" t="s">
        <v>45</v>
      </c>
      <c r="C7182" t="s">
        <v>1768</v>
      </c>
      <c r="D7182" t="s">
        <v>776</v>
      </c>
      <c r="E7182" s="103">
        <v>3.1990324783081996E-3</v>
      </c>
      <c r="F7182" s="103">
        <v>680752</v>
      </c>
      <c r="G7182" s="103">
        <v>10</v>
      </c>
      <c r="H7182" t="s">
        <v>54</v>
      </c>
      <c r="I7182" s="103"/>
    </row>
    <row r="7183" spans="1:9" x14ac:dyDescent="0.35">
      <c r="A7183" t="s">
        <v>2568</v>
      </c>
      <c r="B7183" t="s">
        <v>46</v>
      </c>
      <c r="C7183" t="s">
        <v>1768</v>
      </c>
      <c r="D7183" t="s">
        <v>776</v>
      </c>
      <c r="E7183" s="103">
        <v>3.1870821156459632E-3</v>
      </c>
      <c r="F7183" s="103">
        <v>680752</v>
      </c>
      <c r="G7183" s="103">
        <v>10</v>
      </c>
      <c r="H7183" t="s">
        <v>54</v>
      </c>
      <c r="I7183" s="103"/>
    </row>
    <row r="7184" spans="1:9" x14ac:dyDescent="0.35">
      <c r="A7184" t="s">
        <v>1586</v>
      </c>
      <c r="B7184" t="s">
        <v>51</v>
      </c>
      <c r="C7184" t="s">
        <v>58</v>
      </c>
      <c r="D7184" t="s">
        <v>40</v>
      </c>
      <c r="E7184" s="103">
        <v>0.61435120919697239</v>
      </c>
      <c r="F7184" s="103">
        <v>680752</v>
      </c>
      <c r="G7184" s="103">
        <v>10</v>
      </c>
      <c r="H7184" t="s">
        <v>1078</v>
      </c>
      <c r="I7184" s="103"/>
    </row>
    <row r="7185" spans="1:9" x14ac:dyDescent="0.35">
      <c r="A7185" t="s">
        <v>7287</v>
      </c>
      <c r="B7185" t="s">
        <v>51</v>
      </c>
      <c r="C7185" t="s">
        <v>58</v>
      </c>
      <c r="D7185" t="s">
        <v>5070</v>
      </c>
      <c r="E7185" s="103">
        <v>3.069756078198894</v>
      </c>
      <c r="F7185" s="103">
        <v>680752</v>
      </c>
      <c r="G7185" s="103">
        <v>10</v>
      </c>
      <c r="H7185" t="s">
        <v>1078</v>
      </c>
      <c r="I7185" s="103"/>
    </row>
    <row r="7186" spans="1:9" x14ac:dyDescent="0.35">
      <c r="A7186" t="s">
        <v>7288</v>
      </c>
      <c r="B7186" t="s">
        <v>51</v>
      </c>
      <c r="C7186" t="s">
        <v>58</v>
      </c>
      <c r="D7186" t="s">
        <v>5071</v>
      </c>
      <c r="E7186" s="103">
        <v>0.62290196016491783</v>
      </c>
      <c r="F7186" s="103">
        <v>680752</v>
      </c>
      <c r="G7186" s="103">
        <v>10</v>
      </c>
      <c r="H7186" t="s">
        <v>1078</v>
      </c>
      <c r="I7186" s="103"/>
    </row>
    <row r="7187" spans="1:9" x14ac:dyDescent="0.35">
      <c r="A7187" t="s">
        <v>7289</v>
      </c>
      <c r="B7187" t="s">
        <v>51</v>
      </c>
      <c r="C7187" t="s">
        <v>58</v>
      </c>
      <c r="D7187" t="s">
        <v>5072</v>
      </c>
      <c r="E7187" s="103">
        <v>0.65459456447545805</v>
      </c>
      <c r="F7187" s="103">
        <v>680752</v>
      </c>
      <c r="G7187" s="103">
        <v>10</v>
      </c>
      <c r="H7187" t="s">
        <v>1078</v>
      </c>
      <c r="I7187" s="103"/>
    </row>
    <row r="7188" spans="1:9" x14ac:dyDescent="0.35">
      <c r="A7188" t="s">
        <v>1587</v>
      </c>
      <c r="B7188" t="s">
        <v>51</v>
      </c>
      <c r="C7188" t="s">
        <v>58</v>
      </c>
      <c r="D7188" t="s">
        <v>42</v>
      </c>
      <c r="E7188" s="103">
        <v>61.373235753389011</v>
      </c>
      <c r="F7188" s="103">
        <v>680752</v>
      </c>
      <c r="G7188" s="103">
        <v>10</v>
      </c>
      <c r="H7188" t="s">
        <v>1078</v>
      </c>
      <c r="I7188" s="103"/>
    </row>
    <row r="7189" spans="1:9" x14ac:dyDescent="0.35">
      <c r="A7189" t="s">
        <v>2573</v>
      </c>
      <c r="B7189" t="s">
        <v>51</v>
      </c>
      <c r="C7189" t="s">
        <v>58</v>
      </c>
      <c r="D7189" t="s">
        <v>1767</v>
      </c>
      <c r="E7189" s="103">
        <v>71.597029417999508</v>
      </c>
      <c r="F7189" s="103">
        <v>680752</v>
      </c>
      <c r="G7189" s="103">
        <v>10</v>
      </c>
      <c r="H7189" t="s">
        <v>1078</v>
      </c>
      <c r="I7189" s="103"/>
    </row>
    <row r="7190" spans="1:9" x14ac:dyDescent="0.35">
      <c r="A7190" t="s">
        <v>2574</v>
      </c>
      <c r="B7190" t="s">
        <v>51</v>
      </c>
      <c r="C7190" t="s">
        <v>58</v>
      </c>
      <c r="D7190" t="s">
        <v>1768</v>
      </c>
      <c r="E7190" s="103">
        <v>20.798571104801773</v>
      </c>
      <c r="F7190" s="103">
        <v>680752</v>
      </c>
      <c r="G7190" s="103">
        <v>10</v>
      </c>
      <c r="H7190" t="s">
        <v>1078</v>
      </c>
      <c r="I7190" s="103"/>
    </row>
    <row r="7191" spans="1:9" x14ac:dyDescent="0.35">
      <c r="A7191" t="s">
        <v>1588</v>
      </c>
      <c r="B7191" t="s">
        <v>51</v>
      </c>
      <c r="C7191" t="s">
        <v>58</v>
      </c>
      <c r="D7191" t="s">
        <v>340</v>
      </c>
      <c r="E7191" s="103">
        <v>0.62343485206784011</v>
      </c>
      <c r="F7191" s="103">
        <v>680752</v>
      </c>
      <c r="G7191" s="103">
        <v>10</v>
      </c>
      <c r="H7191" t="s">
        <v>1078</v>
      </c>
      <c r="I7191" s="103"/>
    </row>
    <row r="7192" spans="1:9" x14ac:dyDescent="0.35">
      <c r="A7192" t="s">
        <v>1589</v>
      </c>
      <c r="B7192" t="s">
        <v>51</v>
      </c>
      <c r="C7192" t="s">
        <v>58</v>
      </c>
      <c r="D7192" t="s">
        <v>777</v>
      </c>
      <c r="E7192" s="103">
        <v>10.302211202532218</v>
      </c>
      <c r="F7192" s="103">
        <v>680752</v>
      </c>
      <c r="G7192" s="103">
        <v>10</v>
      </c>
      <c r="H7192" t="s">
        <v>1078</v>
      </c>
      <c r="I7192" s="103"/>
    </row>
    <row r="7193" spans="1:9" x14ac:dyDescent="0.35">
      <c r="A7193" t="s">
        <v>1590</v>
      </c>
      <c r="B7193" t="s">
        <v>51</v>
      </c>
      <c r="C7193" t="s">
        <v>58</v>
      </c>
      <c r="D7193" t="s">
        <v>776</v>
      </c>
      <c r="E7193" s="103">
        <v>26.269986619453583</v>
      </c>
      <c r="F7193" s="103">
        <v>680752</v>
      </c>
      <c r="G7193" s="103">
        <v>10</v>
      </c>
      <c r="H7193" t="s">
        <v>1078</v>
      </c>
      <c r="I7193" s="103"/>
    </row>
    <row r="7194" spans="1:9" x14ac:dyDescent="0.35">
      <c r="A7194" t="s">
        <v>390</v>
      </c>
      <c r="B7194" t="s">
        <v>47</v>
      </c>
      <c r="C7194" t="s">
        <v>353</v>
      </c>
      <c r="D7194" t="s">
        <v>54</v>
      </c>
      <c r="E7194" s="103">
        <v>402707</v>
      </c>
      <c r="F7194" s="103">
        <v>680752</v>
      </c>
      <c r="G7194" s="103">
        <v>10</v>
      </c>
      <c r="H7194" t="s">
        <v>54</v>
      </c>
      <c r="I7194" s="103"/>
    </row>
    <row r="7195" spans="1:9" x14ac:dyDescent="0.35">
      <c r="A7195" t="s">
        <v>391</v>
      </c>
      <c r="B7195" t="s">
        <v>48</v>
      </c>
      <c r="C7195" t="s">
        <v>353</v>
      </c>
      <c r="D7195" t="s">
        <v>54</v>
      </c>
      <c r="E7195" s="103">
        <v>124598428504.03326</v>
      </c>
      <c r="F7195" s="103">
        <v>680752</v>
      </c>
      <c r="G7195" s="103">
        <v>10</v>
      </c>
      <c r="H7195" t="s">
        <v>54</v>
      </c>
      <c r="I7195" s="103"/>
    </row>
    <row r="7196" spans="1:9" x14ac:dyDescent="0.35">
      <c r="A7196" t="s">
        <v>392</v>
      </c>
      <c r="B7196" t="s">
        <v>49</v>
      </c>
      <c r="C7196" t="s">
        <v>353</v>
      </c>
      <c r="D7196" t="s">
        <v>54</v>
      </c>
      <c r="E7196" s="103">
        <v>0.5915619785178744</v>
      </c>
      <c r="F7196" s="103">
        <v>680752</v>
      </c>
      <c r="G7196" s="103">
        <v>10</v>
      </c>
      <c r="H7196" t="s">
        <v>54</v>
      </c>
      <c r="I7196" s="103"/>
    </row>
    <row r="7197" spans="1:9" x14ac:dyDescent="0.35">
      <c r="A7197" t="s">
        <v>393</v>
      </c>
      <c r="B7197" t="s">
        <v>50</v>
      </c>
      <c r="C7197" t="s">
        <v>353</v>
      </c>
      <c r="D7197" t="s">
        <v>54</v>
      </c>
      <c r="E7197" s="103">
        <v>183030.57281364323</v>
      </c>
      <c r="F7197" s="103">
        <v>680752</v>
      </c>
      <c r="G7197" s="103">
        <v>10</v>
      </c>
      <c r="H7197" t="s">
        <v>54</v>
      </c>
      <c r="I7197" s="103"/>
    </row>
    <row r="7198" spans="1:9" x14ac:dyDescent="0.35">
      <c r="A7198" t="s">
        <v>418</v>
      </c>
      <c r="B7198" t="s">
        <v>49</v>
      </c>
      <c r="C7198" t="s">
        <v>340</v>
      </c>
      <c r="D7198" t="s">
        <v>54</v>
      </c>
      <c r="E7198" s="103">
        <v>1</v>
      </c>
      <c r="F7198" s="103">
        <v>680752</v>
      </c>
      <c r="G7198" s="103">
        <v>10</v>
      </c>
      <c r="H7198" t="s">
        <v>54</v>
      </c>
      <c r="I7198" s="103"/>
    </row>
    <row r="7199" spans="1:9" x14ac:dyDescent="0.35">
      <c r="A7199" t="s">
        <v>419</v>
      </c>
      <c r="B7199" t="s">
        <v>50</v>
      </c>
      <c r="C7199" t="s">
        <v>340</v>
      </c>
      <c r="D7199" t="s">
        <v>54</v>
      </c>
      <c r="E7199" s="103">
        <v>5354163.78080016</v>
      </c>
      <c r="F7199" s="103">
        <v>680752</v>
      </c>
      <c r="G7199" s="103">
        <v>10</v>
      </c>
      <c r="H7199" t="s">
        <v>54</v>
      </c>
      <c r="I7199" s="103"/>
    </row>
    <row r="7200" spans="1:9" x14ac:dyDescent="0.35">
      <c r="A7200" t="s">
        <v>1576</v>
      </c>
      <c r="B7200" t="s">
        <v>51</v>
      </c>
      <c r="C7200" t="s">
        <v>340</v>
      </c>
      <c r="D7200" t="s">
        <v>40</v>
      </c>
      <c r="E7200" s="103">
        <v>0.97893924097044094</v>
      </c>
      <c r="F7200" s="103">
        <v>680752</v>
      </c>
      <c r="G7200" s="103">
        <v>10</v>
      </c>
      <c r="H7200" t="s">
        <v>1078</v>
      </c>
      <c r="I7200" s="103"/>
    </row>
    <row r="7201" spans="1:9" x14ac:dyDescent="0.35">
      <c r="A7201" t="s">
        <v>7311</v>
      </c>
      <c r="B7201" t="s">
        <v>51</v>
      </c>
      <c r="C7201" t="s">
        <v>340</v>
      </c>
      <c r="D7201" t="s">
        <v>5070</v>
      </c>
      <c r="E7201" s="103">
        <v>1.4887357651940869</v>
      </c>
      <c r="F7201" s="103">
        <v>680752</v>
      </c>
      <c r="G7201" s="103">
        <v>10</v>
      </c>
      <c r="H7201" t="s">
        <v>1078</v>
      </c>
      <c r="I7201" s="103"/>
    </row>
    <row r="7202" spans="1:9" x14ac:dyDescent="0.35">
      <c r="A7202" t="s">
        <v>7312</v>
      </c>
      <c r="B7202" t="s">
        <v>51</v>
      </c>
      <c r="C7202" t="s">
        <v>340</v>
      </c>
      <c r="D7202" t="s">
        <v>5071</v>
      </c>
      <c r="E7202" s="103">
        <v>0.98102328955126827</v>
      </c>
      <c r="F7202" s="103">
        <v>680752</v>
      </c>
      <c r="G7202" s="103">
        <v>10</v>
      </c>
      <c r="H7202" t="s">
        <v>1078</v>
      </c>
      <c r="I7202" s="103"/>
    </row>
    <row r="7203" spans="1:9" x14ac:dyDescent="0.35">
      <c r="A7203" t="s">
        <v>7313</v>
      </c>
      <c r="B7203" t="s">
        <v>51</v>
      </c>
      <c r="C7203" t="s">
        <v>340</v>
      </c>
      <c r="D7203" t="s">
        <v>5072</v>
      </c>
      <c r="E7203" s="103">
        <v>1.021134666894725</v>
      </c>
      <c r="F7203" s="103">
        <v>680752</v>
      </c>
      <c r="G7203" s="103">
        <v>10</v>
      </c>
      <c r="H7203" t="s">
        <v>1078</v>
      </c>
      <c r="I7203" s="103"/>
    </row>
    <row r="7204" spans="1:9" x14ac:dyDescent="0.35">
      <c r="A7204" t="s">
        <v>1577</v>
      </c>
      <c r="B7204" t="s">
        <v>51</v>
      </c>
      <c r="C7204" t="s">
        <v>340</v>
      </c>
      <c r="D7204" t="s">
        <v>42</v>
      </c>
      <c r="E7204" s="103">
        <v>12.01792840911612</v>
      </c>
      <c r="F7204" s="103">
        <v>680752</v>
      </c>
      <c r="G7204" s="103">
        <v>10</v>
      </c>
      <c r="H7204" t="s">
        <v>1078</v>
      </c>
      <c r="I7204" s="103"/>
    </row>
    <row r="7205" spans="1:9" x14ac:dyDescent="0.35">
      <c r="A7205" t="s">
        <v>2569</v>
      </c>
      <c r="B7205" t="s">
        <v>51</v>
      </c>
      <c r="C7205" t="s">
        <v>340</v>
      </c>
      <c r="D7205" t="s">
        <v>1767</v>
      </c>
      <c r="E7205" s="103">
        <v>13.084184952797994</v>
      </c>
      <c r="F7205" s="103">
        <v>680752</v>
      </c>
      <c r="G7205" s="103">
        <v>10</v>
      </c>
      <c r="H7205" t="s">
        <v>1078</v>
      </c>
      <c r="I7205" s="103"/>
    </row>
    <row r="7206" spans="1:9" x14ac:dyDescent="0.35">
      <c r="A7206" t="s">
        <v>2570</v>
      </c>
      <c r="B7206" t="s">
        <v>51</v>
      </c>
      <c r="C7206" t="s">
        <v>340</v>
      </c>
      <c r="D7206" t="s">
        <v>1768</v>
      </c>
      <c r="E7206" s="103">
        <v>4.0617856542880997</v>
      </c>
      <c r="F7206" s="103">
        <v>680752</v>
      </c>
      <c r="G7206" s="103">
        <v>10</v>
      </c>
      <c r="H7206" t="s">
        <v>1078</v>
      </c>
      <c r="I7206" s="103"/>
    </row>
    <row r="7207" spans="1:9" x14ac:dyDescent="0.35">
      <c r="A7207" t="s">
        <v>1578</v>
      </c>
      <c r="B7207" t="s">
        <v>51</v>
      </c>
      <c r="C7207" t="s">
        <v>340</v>
      </c>
      <c r="D7207" t="s">
        <v>340</v>
      </c>
      <c r="E7207" s="103">
        <v>1</v>
      </c>
      <c r="F7207" s="103">
        <v>680752</v>
      </c>
      <c r="G7207" s="103">
        <v>10</v>
      </c>
      <c r="H7207" t="s">
        <v>1078</v>
      </c>
      <c r="I7207" s="103"/>
    </row>
    <row r="7208" spans="1:9" x14ac:dyDescent="0.35">
      <c r="A7208" t="s">
        <v>1579</v>
      </c>
      <c r="B7208" t="s">
        <v>51</v>
      </c>
      <c r="C7208" t="s">
        <v>340</v>
      </c>
      <c r="D7208" t="s">
        <v>777</v>
      </c>
      <c r="E7208" s="103">
        <v>9.1223969192842436</v>
      </c>
      <c r="F7208" s="103">
        <v>680752</v>
      </c>
      <c r="G7208" s="103">
        <v>10</v>
      </c>
      <c r="H7208" t="s">
        <v>1078</v>
      </c>
      <c r="I7208" s="103"/>
    </row>
    <row r="7209" spans="1:9" x14ac:dyDescent="0.35">
      <c r="A7209" t="s">
        <v>749</v>
      </c>
      <c r="B7209" t="s">
        <v>44</v>
      </c>
      <c r="C7209" t="s">
        <v>340</v>
      </c>
      <c r="D7209" t="s">
        <v>777</v>
      </c>
      <c r="E7209" s="103">
        <v>0</v>
      </c>
      <c r="F7209" s="103">
        <v>680752</v>
      </c>
      <c r="G7209" s="103">
        <v>10</v>
      </c>
      <c r="H7209" t="s">
        <v>54</v>
      </c>
      <c r="I7209" s="103"/>
    </row>
    <row r="7210" spans="1:9" x14ac:dyDescent="0.35">
      <c r="A7210" t="s">
        <v>750</v>
      </c>
      <c r="B7210" t="s">
        <v>45</v>
      </c>
      <c r="C7210" t="s">
        <v>340</v>
      </c>
      <c r="D7210" t="s">
        <v>777</v>
      </c>
      <c r="E7210" s="103">
        <v>0</v>
      </c>
      <c r="F7210" s="103">
        <v>680752</v>
      </c>
      <c r="G7210" s="103">
        <v>10</v>
      </c>
      <c r="H7210" t="s">
        <v>54</v>
      </c>
      <c r="I7210" s="103"/>
    </row>
    <row r="7211" spans="1:9" x14ac:dyDescent="0.35">
      <c r="A7211" t="s">
        <v>751</v>
      </c>
      <c r="B7211" t="s">
        <v>46</v>
      </c>
      <c r="C7211" t="s">
        <v>340</v>
      </c>
      <c r="D7211" t="s">
        <v>777</v>
      </c>
      <c r="E7211" s="103">
        <v>0</v>
      </c>
      <c r="F7211" s="103">
        <v>680752</v>
      </c>
      <c r="G7211" s="103">
        <v>10</v>
      </c>
      <c r="H7211" t="s">
        <v>54</v>
      </c>
      <c r="I7211" s="103"/>
    </row>
    <row r="7212" spans="1:9" x14ac:dyDescent="0.35">
      <c r="A7212" t="s">
        <v>1580</v>
      </c>
      <c r="B7212" t="s">
        <v>51</v>
      </c>
      <c r="C7212" t="s">
        <v>340</v>
      </c>
      <c r="D7212" t="s">
        <v>776</v>
      </c>
      <c r="E7212" s="103">
        <v>23.166073632998792</v>
      </c>
      <c r="F7212" s="103">
        <v>680752</v>
      </c>
      <c r="G7212" s="103">
        <v>10</v>
      </c>
      <c r="H7212" t="s">
        <v>1078</v>
      </c>
      <c r="I7212" s="103"/>
    </row>
    <row r="7213" spans="1:9" x14ac:dyDescent="0.35">
      <c r="A7213" t="s">
        <v>753</v>
      </c>
      <c r="B7213" t="s">
        <v>44</v>
      </c>
      <c r="C7213" t="s">
        <v>340</v>
      </c>
      <c r="D7213" t="s">
        <v>776</v>
      </c>
      <c r="E7213" s="103">
        <v>0</v>
      </c>
      <c r="F7213" s="103">
        <v>680752</v>
      </c>
      <c r="G7213" s="103">
        <v>10</v>
      </c>
      <c r="H7213" t="s">
        <v>54</v>
      </c>
      <c r="I7213" s="103"/>
    </row>
    <row r="7214" spans="1:9" x14ac:dyDescent="0.35">
      <c r="A7214" t="s">
        <v>754</v>
      </c>
      <c r="B7214" t="s">
        <v>45</v>
      </c>
      <c r="C7214" t="s">
        <v>340</v>
      </c>
      <c r="D7214" t="s">
        <v>776</v>
      </c>
      <c r="E7214" s="103">
        <v>0</v>
      </c>
      <c r="F7214" s="103">
        <v>680752</v>
      </c>
      <c r="G7214" s="103">
        <v>10</v>
      </c>
      <c r="H7214" t="s">
        <v>54</v>
      </c>
      <c r="I7214" s="103"/>
    </row>
    <row r="7215" spans="1:9" x14ac:dyDescent="0.35">
      <c r="A7215" t="s">
        <v>755</v>
      </c>
      <c r="B7215" t="s">
        <v>46</v>
      </c>
      <c r="C7215" t="s">
        <v>340</v>
      </c>
      <c r="D7215" t="s">
        <v>776</v>
      </c>
      <c r="E7215" s="103">
        <v>0</v>
      </c>
      <c r="F7215" s="103">
        <v>680752</v>
      </c>
      <c r="G7215" s="103">
        <v>10</v>
      </c>
      <c r="H7215" t="s">
        <v>54</v>
      </c>
      <c r="I7215" s="103"/>
    </row>
    <row r="7216" spans="1:9" x14ac:dyDescent="0.35">
      <c r="A7216" t="s">
        <v>1591</v>
      </c>
      <c r="B7216" t="s">
        <v>51</v>
      </c>
      <c r="C7216" t="s">
        <v>353</v>
      </c>
      <c r="D7216" t="s">
        <v>40</v>
      </c>
      <c r="E7216" s="103">
        <v>6.6945150068641435E-2</v>
      </c>
      <c r="F7216" s="103">
        <v>680752</v>
      </c>
      <c r="G7216" s="103">
        <v>10</v>
      </c>
      <c r="H7216" t="s">
        <v>1078</v>
      </c>
      <c r="I7216" s="103"/>
    </row>
    <row r="7217" spans="1:9" x14ac:dyDescent="0.35">
      <c r="A7217" t="s">
        <v>7314</v>
      </c>
      <c r="B7217" t="s">
        <v>51</v>
      </c>
      <c r="C7217" t="s">
        <v>353</v>
      </c>
      <c r="D7217" t="s">
        <v>5070</v>
      </c>
      <c r="E7217" s="103">
        <v>7.6065784993054664E-2</v>
      </c>
      <c r="F7217" s="103">
        <v>680752</v>
      </c>
      <c r="G7217" s="103">
        <v>10</v>
      </c>
      <c r="H7217" t="s">
        <v>1078</v>
      </c>
      <c r="I7217" s="103"/>
    </row>
    <row r="7218" spans="1:9" x14ac:dyDescent="0.35">
      <c r="A7218" t="s">
        <v>7315</v>
      </c>
      <c r="B7218" t="s">
        <v>51</v>
      </c>
      <c r="C7218" t="s">
        <v>353</v>
      </c>
      <c r="D7218" t="s">
        <v>5071</v>
      </c>
      <c r="E7218" s="103">
        <v>6.7024358464969361E-2</v>
      </c>
      <c r="F7218" s="103">
        <v>680752</v>
      </c>
      <c r="G7218" s="103">
        <v>10</v>
      </c>
      <c r="H7218" t="s">
        <v>1078</v>
      </c>
      <c r="I7218" s="103"/>
    </row>
    <row r="7219" spans="1:9" x14ac:dyDescent="0.35">
      <c r="A7219" t="s">
        <v>7316</v>
      </c>
      <c r="B7219" t="s">
        <v>51</v>
      </c>
      <c r="C7219" t="s">
        <v>353</v>
      </c>
      <c r="D7219" t="s">
        <v>5072</v>
      </c>
      <c r="E7219" s="103">
        <v>7.3668223145014325E-2</v>
      </c>
      <c r="F7219" s="103">
        <v>680752</v>
      </c>
      <c r="G7219" s="103">
        <v>10</v>
      </c>
      <c r="H7219" t="s">
        <v>1078</v>
      </c>
      <c r="I7219" s="103"/>
    </row>
    <row r="7220" spans="1:9" x14ac:dyDescent="0.35">
      <c r="A7220" t="s">
        <v>1592</v>
      </c>
      <c r="B7220" t="s">
        <v>51</v>
      </c>
      <c r="C7220" t="s">
        <v>353</v>
      </c>
      <c r="D7220" t="s">
        <v>42</v>
      </c>
      <c r="E7220" s="103">
        <v>7.6016920971009372E-2</v>
      </c>
      <c r="F7220" s="103">
        <v>680752</v>
      </c>
      <c r="G7220" s="103">
        <v>10</v>
      </c>
      <c r="H7220" t="s">
        <v>1078</v>
      </c>
      <c r="I7220" s="103"/>
    </row>
    <row r="7221" spans="1:9" x14ac:dyDescent="0.35">
      <c r="A7221" t="s">
        <v>2575</v>
      </c>
      <c r="B7221" t="s">
        <v>51</v>
      </c>
      <c r="C7221" t="s">
        <v>353</v>
      </c>
      <c r="D7221" t="s">
        <v>1767</v>
      </c>
      <c r="E7221" s="103">
        <v>7.5935487176789856E-2</v>
      </c>
      <c r="F7221" s="103">
        <v>680752</v>
      </c>
      <c r="G7221" s="103">
        <v>10</v>
      </c>
      <c r="H7221" t="s">
        <v>1078</v>
      </c>
      <c r="I7221" s="103"/>
    </row>
    <row r="7222" spans="1:9" x14ac:dyDescent="0.35">
      <c r="A7222" t="s">
        <v>2576</v>
      </c>
      <c r="B7222" t="s">
        <v>51</v>
      </c>
      <c r="C7222" t="s">
        <v>353</v>
      </c>
      <c r="D7222" t="s">
        <v>1768</v>
      </c>
      <c r="E7222" s="103">
        <v>6.5225302193059567E-2</v>
      </c>
      <c r="F7222" s="103">
        <v>680752</v>
      </c>
      <c r="G7222" s="103">
        <v>10</v>
      </c>
      <c r="H7222" t="s">
        <v>1078</v>
      </c>
      <c r="I7222" s="103"/>
    </row>
    <row r="7223" spans="1:9" x14ac:dyDescent="0.35">
      <c r="A7223" t="s">
        <v>1593</v>
      </c>
      <c r="B7223" t="s">
        <v>51</v>
      </c>
      <c r="C7223" t="s">
        <v>353</v>
      </c>
      <c r="D7223" t="s">
        <v>340</v>
      </c>
      <c r="E7223" s="103">
        <v>7.3248550369351004E-2</v>
      </c>
      <c r="F7223" s="103">
        <v>680752</v>
      </c>
      <c r="G7223" s="103">
        <v>10</v>
      </c>
      <c r="H7223" t="s">
        <v>1078</v>
      </c>
      <c r="I7223" s="103"/>
    </row>
    <row r="7224" spans="1:9" x14ac:dyDescent="0.35">
      <c r="A7224" t="s">
        <v>1594</v>
      </c>
      <c r="B7224" t="s">
        <v>51</v>
      </c>
      <c r="C7224" t="s">
        <v>353</v>
      </c>
      <c r="D7224" t="s">
        <v>777</v>
      </c>
      <c r="E7224" s="103">
        <v>0.50304398530188876</v>
      </c>
      <c r="F7224" s="103">
        <v>680752</v>
      </c>
      <c r="G7224" s="103">
        <v>10</v>
      </c>
      <c r="H7224" t="s">
        <v>1078</v>
      </c>
      <c r="I7224" s="103"/>
    </row>
    <row r="7225" spans="1:9" x14ac:dyDescent="0.35">
      <c r="A7225" t="s">
        <v>1595</v>
      </c>
      <c r="B7225" t="s">
        <v>51</v>
      </c>
      <c r="C7225" t="s">
        <v>353</v>
      </c>
      <c r="D7225" t="s">
        <v>776</v>
      </c>
      <c r="E7225" s="103">
        <v>1.3237593149996396</v>
      </c>
      <c r="F7225" s="103">
        <v>680752</v>
      </c>
      <c r="G7225" s="103">
        <v>10</v>
      </c>
      <c r="H7225" t="s">
        <v>1078</v>
      </c>
      <c r="I7225" s="103"/>
    </row>
    <row r="7226" spans="1:9" x14ac:dyDescent="0.35">
      <c r="A7226" t="s">
        <v>4847</v>
      </c>
      <c r="B7226" t="s">
        <v>47</v>
      </c>
      <c r="C7226" t="s">
        <v>4357</v>
      </c>
      <c r="D7226" t="s">
        <v>54</v>
      </c>
      <c r="E7226" s="103">
        <v>303956</v>
      </c>
      <c r="F7226" s="103">
        <v>680752</v>
      </c>
      <c r="G7226" s="103">
        <v>10</v>
      </c>
      <c r="H7226" t="s">
        <v>54</v>
      </c>
      <c r="I7226" s="103"/>
    </row>
    <row r="7227" spans="1:9" x14ac:dyDescent="0.35">
      <c r="A7227" t="s">
        <v>4848</v>
      </c>
      <c r="B7227" t="s">
        <v>48</v>
      </c>
      <c r="C7227" t="s">
        <v>4357</v>
      </c>
      <c r="D7227" t="s">
        <v>54</v>
      </c>
      <c r="E7227" s="103">
        <v>46377866980.041</v>
      </c>
      <c r="F7227" s="103">
        <v>680752</v>
      </c>
      <c r="G7227" s="103">
        <v>10</v>
      </c>
      <c r="H7227" t="s">
        <v>54</v>
      </c>
      <c r="I7227" s="103"/>
    </row>
    <row r="7228" spans="1:9" x14ac:dyDescent="0.35">
      <c r="A7228" t="s">
        <v>4849</v>
      </c>
      <c r="B7228" t="s">
        <v>49</v>
      </c>
      <c r="C7228" t="s">
        <v>4357</v>
      </c>
      <c r="D7228" t="s">
        <v>54</v>
      </c>
      <c r="E7228" s="103">
        <v>0.44650034079958634</v>
      </c>
      <c r="F7228" s="103">
        <v>680752</v>
      </c>
      <c r="G7228" s="103">
        <v>10</v>
      </c>
      <c r="H7228" t="s">
        <v>54</v>
      </c>
      <c r="I7228" s="103"/>
    </row>
    <row r="7229" spans="1:9" x14ac:dyDescent="0.35">
      <c r="A7229" t="s">
        <v>4850</v>
      </c>
      <c r="B7229" t="s">
        <v>50</v>
      </c>
      <c r="C7229" t="s">
        <v>4357</v>
      </c>
      <c r="D7229" t="s">
        <v>54</v>
      </c>
      <c r="E7229" s="103">
        <v>68127.404664313872</v>
      </c>
      <c r="F7229" s="103">
        <v>680752</v>
      </c>
      <c r="G7229" s="103">
        <v>10</v>
      </c>
      <c r="H7229" t="s">
        <v>54</v>
      </c>
      <c r="I7229" s="103"/>
    </row>
    <row r="7230" spans="1:9" x14ac:dyDescent="0.35">
      <c r="A7230" t="s">
        <v>4851</v>
      </c>
      <c r="B7230" t="s">
        <v>51</v>
      </c>
      <c r="C7230" t="s">
        <v>4357</v>
      </c>
      <c r="D7230" t="s">
        <v>40</v>
      </c>
      <c r="E7230" s="103">
        <v>1.5192539442201614E-2</v>
      </c>
      <c r="F7230" s="103">
        <v>680752</v>
      </c>
      <c r="G7230" s="103">
        <v>10</v>
      </c>
      <c r="H7230" t="s">
        <v>1078</v>
      </c>
      <c r="I7230" s="103"/>
    </row>
    <row r="7231" spans="1:9" x14ac:dyDescent="0.35">
      <c r="A7231" t="s">
        <v>7203</v>
      </c>
      <c r="B7231" t="s">
        <v>51</v>
      </c>
      <c r="C7231" t="s">
        <v>4357</v>
      </c>
      <c r="D7231" t="s">
        <v>5070</v>
      </c>
      <c r="E7231" s="103">
        <v>5.2039147030579949E-2</v>
      </c>
      <c r="F7231" s="103">
        <v>680752</v>
      </c>
      <c r="G7231" s="103">
        <v>10</v>
      </c>
      <c r="H7231" t="s">
        <v>1078</v>
      </c>
      <c r="I7231" s="103"/>
    </row>
    <row r="7232" spans="1:9" x14ac:dyDescent="0.35">
      <c r="A7232" t="s">
        <v>7204</v>
      </c>
      <c r="B7232" t="s">
        <v>51</v>
      </c>
      <c r="C7232" t="s">
        <v>4357</v>
      </c>
      <c r="D7232" t="s">
        <v>5071</v>
      </c>
      <c r="E7232" s="103">
        <v>1.5364848355565642E-2</v>
      </c>
      <c r="F7232" s="103">
        <v>680752</v>
      </c>
      <c r="G7232" s="103">
        <v>10</v>
      </c>
      <c r="H7232" t="s">
        <v>1078</v>
      </c>
      <c r="I7232" s="103"/>
    </row>
    <row r="7233" spans="1:9" x14ac:dyDescent="0.35">
      <c r="A7233" t="s">
        <v>7205</v>
      </c>
      <c r="B7233" t="s">
        <v>51</v>
      </c>
      <c r="C7233" t="s">
        <v>4357</v>
      </c>
      <c r="D7233" t="s">
        <v>5072</v>
      </c>
      <c r="E7233" s="103">
        <v>1.556193315259489E-2</v>
      </c>
      <c r="F7233" s="103">
        <v>680752</v>
      </c>
      <c r="G7233" s="103">
        <v>10</v>
      </c>
      <c r="H7233" t="s">
        <v>1078</v>
      </c>
      <c r="I7233" s="103"/>
    </row>
    <row r="7234" spans="1:9" x14ac:dyDescent="0.35">
      <c r="A7234" t="s">
        <v>4852</v>
      </c>
      <c r="B7234" t="s">
        <v>51</v>
      </c>
      <c r="C7234" t="s">
        <v>4357</v>
      </c>
      <c r="D7234" t="s">
        <v>42</v>
      </c>
      <c r="E7234" s="103">
        <v>0.99688765386242439</v>
      </c>
      <c r="F7234" s="103">
        <v>680752</v>
      </c>
      <c r="G7234" s="103">
        <v>10</v>
      </c>
      <c r="H7234" t="s">
        <v>1078</v>
      </c>
      <c r="I7234" s="103"/>
    </row>
    <row r="7235" spans="1:9" x14ac:dyDescent="0.35">
      <c r="A7235" t="s">
        <v>4853</v>
      </c>
      <c r="B7235" t="s">
        <v>51</v>
      </c>
      <c r="C7235" t="s">
        <v>4357</v>
      </c>
      <c r="D7235" t="s">
        <v>1767</v>
      </c>
      <c r="E7235" s="103">
        <v>0.8869757799521536</v>
      </c>
      <c r="F7235" s="103">
        <v>680752</v>
      </c>
      <c r="G7235" s="103">
        <v>10</v>
      </c>
      <c r="H7235" t="s">
        <v>1078</v>
      </c>
      <c r="I7235" s="103"/>
    </row>
    <row r="7236" spans="1:9" x14ac:dyDescent="0.35">
      <c r="A7236" t="s">
        <v>4854</v>
      </c>
      <c r="B7236" t="s">
        <v>51</v>
      </c>
      <c r="C7236" t="s">
        <v>4357</v>
      </c>
      <c r="D7236" t="s">
        <v>1768</v>
      </c>
      <c r="E7236" s="103">
        <v>0.13191325919602143</v>
      </c>
      <c r="F7236" s="103">
        <v>680752</v>
      </c>
      <c r="G7236" s="103">
        <v>10</v>
      </c>
      <c r="H7236" t="s">
        <v>1078</v>
      </c>
      <c r="I7236" s="103"/>
    </row>
    <row r="7237" spans="1:9" x14ac:dyDescent="0.35">
      <c r="A7237" t="s">
        <v>4855</v>
      </c>
      <c r="B7237" t="s">
        <v>51</v>
      </c>
      <c r="C7237" t="s">
        <v>4357</v>
      </c>
      <c r="D7237" t="s">
        <v>340</v>
      </c>
      <c r="E7237" s="103">
        <v>1.5138384579528512E-2</v>
      </c>
      <c r="F7237" s="103">
        <v>680752</v>
      </c>
      <c r="G7237" s="103">
        <v>10</v>
      </c>
      <c r="H7237" t="s">
        <v>1078</v>
      </c>
      <c r="I7237" s="103"/>
    </row>
    <row r="7238" spans="1:9" x14ac:dyDescent="0.35">
      <c r="A7238" t="s">
        <v>4856</v>
      </c>
      <c r="B7238" t="s">
        <v>51</v>
      </c>
      <c r="C7238" t="s">
        <v>4357</v>
      </c>
      <c r="D7238" t="s">
        <v>777</v>
      </c>
      <c r="E7238" s="103">
        <v>0.27866867269193374</v>
      </c>
      <c r="F7238" s="103">
        <v>680752</v>
      </c>
      <c r="G7238" s="103">
        <v>10</v>
      </c>
      <c r="H7238" t="s">
        <v>1078</v>
      </c>
      <c r="I7238" s="103"/>
    </row>
    <row r="7239" spans="1:9" x14ac:dyDescent="0.35">
      <c r="A7239" t="s">
        <v>4857</v>
      </c>
      <c r="B7239" t="s">
        <v>51</v>
      </c>
      <c r="C7239" t="s">
        <v>4357</v>
      </c>
      <c r="D7239" t="s">
        <v>776</v>
      </c>
      <c r="E7239" s="103">
        <v>0.67176748640919881</v>
      </c>
      <c r="F7239" s="103">
        <v>680752</v>
      </c>
      <c r="G7239" s="103">
        <v>10</v>
      </c>
      <c r="H7239" t="s">
        <v>1078</v>
      </c>
      <c r="I7239" s="103"/>
    </row>
    <row r="7240" spans="1:9" x14ac:dyDescent="0.35">
      <c r="A7240" t="s">
        <v>4825</v>
      </c>
      <c r="B7240" t="s">
        <v>47</v>
      </c>
      <c r="C7240" t="s">
        <v>4358</v>
      </c>
      <c r="D7240" t="s">
        <v>54</v>
      </c>
      <c r="E7240" s="103">
        <v>48411</v>
      </c>
      <c r="F7240" s="103">
        <v>680752</v>
      </c>
      <c r="G7240" s="103">
        <v>10</v>
      </c>
      <c r="H7240" t="s">
        <v>54</v>
      </c>
      <c r="I7240" s="103"/>
    </row>
    <row r="7241" spans="1:9" x14ac:dyDescent="0.35">
      <c r="A7241" t="s">
        <v>4826</v>
      </c>
      <c r="B7241" t="s">
        <v>48</v>
      </c>
      <c r="C7241" t="s">
        <v>4358</v>
      </c>
      <c r="D7241" t="s">
        <v>54</v>
      </c>
      <c r="E7241" s="103">
        <v>18323525656.507813</v>
      </c>
      <c r="F7241" s="103">
        <v>680752</v>
      </c>
      <c r="G7241" s="103">
        <v>10</v>
      </c>
      <c r="H7241" t="s">
        <v>54</v>
      </c>
      <c r="I7241" s="103"/>
    </row>
    <row r="7242" spans="1:9" x14ac:dyDescent="0.35">
      <c r="A7242" t="s">
        <v>4827</v>
      </c>
      <c r="B7242" t="s">
        <v>49</v>
      </c>
      <c r="C7242" t="s">
        <v>4358</v>
      </c>
      <c r="D7242" t="s">
        <v>54</v>
      </c>
      <c r="E7242" s="103">
        <v>7.1114003337485604E-2</v>
      </c>
      <c r="F7242" s="103">
        <v>680752</v>
      </c>
      <c r="G7242" s="103">
        <v>10</v>
      </c>
      <c r="H7242" t="s">
        <v>54</v>
      </c>
      <c r="I7242" s="103"/>
    </row>
    <row r="7243" spans="1:9" x14ac:dyDescent="0.35">
      <c r="A7243" t="s">
        <v>4828</v>
      </c>
      <c r="B7243" t="s">
        <v>50</v>
      </c>
      <c r="C7243" t="s">
        <v>4358</v>
      </c>
      <c r="D7243" t="s">
        <v>54</v>
      </c>
      <c r="E7243" s="103">
        <v>26916.594672520703</v>
      </c>
      <c r="F7243" s="103">
        <v>680752</v>
      </c>
      <c r="G7243" s="103">
        <v>10</v>
      </c>
      <c r="H7243" t="s">
        <v>54</v>
      </c>
      <c r="I7243" s="103"/>
    </row>
    <row r="7244" spans="1:9" x14ac:dyDescent="0.35">
      <c r="A7244" t="s">
        <v>4829</v>
      </c>
      <c r="B7244" t="s">
        <v>51</v>
      </c>
      <c r="C7244" t="s">
        <v>4358</v>
      </c>
      <c r="D7244" t="s">
        <v>40</v>
      </c>
      <c r="E7244" s="103">
        <v>4.9954967416201423E-2</v>
      </c>
      <c r="F7244" s="103">
        <v>680752</v>
      </c>
      <c r="G7244" s="103">
        <v>10</v>
      </c>
      <c r="H7244" t="s">
        <v>1078</v>
      </c>
      <c r="I7244" s="103"/>
    </row>
    <row r="7245" spans="1:9" x14ac:dyDescent="0.35">
      <c r="A7245" t="s">
        <v>7206</v>
      </c>
      <c r="B7245" t="s">
        <v>51</v>
      </c>
      <c r="C7245" t="s">
        <v>4358</v>
      </c>
      <c r="D7245" t="s">
        <v>5070</v>
      </c>
      <c r="E7245" s="103">
        <v>5.3926300450998686E-2</v>
      </c>
      <c r="F7245" s="103">
        <v>680752</v>
      </c>
      <c r="G7245" s="103">
        <v>10</v>
      </c>
      <c r="H7245" t="s">
        <v>1078</v>
      </c>
      <c r="I7245" s="103"/>
    </row>
    <row r="7246" spans="1:9" x14ac:dyDescent="0.35">
      <c r="A7246" t="s">
        <v>7207</v>
      </c>
      <c r="B7246" t="s">
        <v>51</v>
      </c>
      <c r="C7246" t="s">
        <v>4358</v>
      </c>
      <c r="D7246" t="s">
        <v>5071</v>
      </c>
      <c r="E7246" s="103">
        <v>4.9963618963019506E-2</v>
      </c>
      <c r="F7246" s="103">
        <v>680752</v>
      </c>
      <c r="G7246" s="103">
        <v>10</v>
      </c>
      <c r="H7246" t="s">
        <v>1078</v>
      </c>
      <c r="I7246" s="103"/>
    </row>
    <row r="7247" spans="1:9" x14ac:dyDescent="0.35">
      <c r="A7247" t="s">
        <v>7208</v>
      </c>
      <c r="B7247" t="s">
        <v>51</v>
      </c>
      <c r="C7247" t="s">
        <v>4358</v>
      </c>
      <c r="D7247" t="s">
        <v>5072</v>
      </c>
      <c r="E7247" s="103">
        <v>5.0152469424729007E-2</v>
      </c>
      <c r="F7247" s="103">
        <v>680752</v>
      </c>
      <c r="G7247" s="103">
        <v>10</v>
      </c>
      <c r="H7247" t="s">
        <v>1078</v>
      </c>
      <c r="I7247" s="103"/>
    </row>
    <row r="7248" spans="1:9" x14ac:dyDescent="0.35">
      <c r="A7248" t="s">
        <v>4830</v>
      </c>
      <c r="B7248" t="s">
        <v>51</v>
      </c>
      <c r="C7248" t="s">
        <v>4358</v>
      </c>
      <c r="D7248" t="s">
        <v>42</v>
      </c>
      <c r="E7248" s="103">
        <v>5.3907142634589719E-2</v>
      </c>
      <c r="F7248" s="103">
        <v>680752</v>
      </c>
      <c r="G7248" s="103">
        <v>10</v>
      </c>
      <c r="H7248" t="s">
        <v>1078</v>
      </c>
      <c r="I7248" s="103"/>
    </row>
    <row r="7249" spans="1:9" x14ac:dyDescent="0.35">
      <c r="A7249" t="s">
        <v>4831</v>
      </c>
      <c r="B7249" t="s">
        <v>51</v>
      </c>
      <c r="C7249" t="s">
        <v>4358</v>
      </c>
      <c r="D7249" t="s">
        <v>1767</v>
      </c>
      <c r="E7249" s="103">
        <v>5.3898102625018186E-2</v>
      </c>
      <c r="F7249" s="103">
        <v>680752</v>
      </c>
      <c r="G7249" s="103">
        <v>10</v>
      </c>
      <c r="H7249" t="s">
        <v>1078</v>
      </c>
      <c r="I7249" s="103"/>
    </row>
    <row r="7250" spans="1:9" x14ac:dyDescent="0.35">
      <c r="A7250" t="s">
        <v>4832</v>
      </c>
      <c r="B7250" t="s">
        <v>51</v>
      </c>
      <c r="C7250" t="s">
        <v>4358</v>
      </c>
      <c r="D7250" t="s">
        <v>1768</v>
      </c>
      <c r="E7250" s="103">
        <v>5.1221022730755725E-2</v>
      </c>
      <c r="F7250" s="103">
        <v>680752</v>
      </c>
      <c r="G7250" s="103">
        <v>10</v>
      </c>
      <c r="H7250" t="s">
        <v>1078</v>
      </c>
      <c r="I7250" s="103"/>
    </row>
    <row r="7251" spans="1:9" x14ac:dyDescent="0.35">
      <c r="A7251" t="s">
        <v>4833</v>
      </c>
      <c r="B7251" t="s">
        <v>51</v>
      </c>
      <c r="C7251" t="s">
        <v>4358</v>
      </c>
      <c r="D7251" t="s">
        <v>340</v>
      </c>
      <c r="E7251" s="103">
        <v>4.9047099394812659E-2</v>
      </c>
      <c r="F7251" s="103">
        <v>680752</v>
      </c>
      <c r="G7251" s="103">
        <v>10</v>
      </c>
      <c r="H7251" t="s">
        <v>1078</v>
      </c>
      <c r="I7251" s="103"/>
    </row>
    <row r="7252" spans="1:9" x14ac:dyDescent="0.35">
      <c r="A7252" t="s">
        <v>4834</v>
      </c>
      <c r="B7252" t="s">
        <v>51</v>
      </c>
      <c r="C7252" t="s">
        <v>4358</v>
      </c>
      <c r="D7252" t="s">
        <v>777</v>
      </c>
      <c r="E7252" s="103">
        <v>0.77642397118799633</v>
      </c>
      <c r="F7252" s="103">
        <v>680752</v>
      </c>
      <c r="G7252" s="103">
        <v>10</v>
      </c>
      <c r="H7252" t="s">
        <v>1078</v>
      </c>
      <c r="I7252" s="103"/>
    </row>
    <row r="7253" spans="1:9" x14ac:dyDescent="0.35">
      <c r="A7253" t="s">
        <v>4835</v>
      </c>
      <c r="B7253" t="s">
        <v>51</v>
      </c>
      <c r="C7253" t="s">
        <v>4358</v>
      </c>
      <c r="D7253" t="s">
        <v>776</v>
      </c>
      <c r="E7253" s="103">
        <v>1.7191828172944206</v>
      </c>
      <c r="F7253" s="103">
        <v>680752</v>
      </c>
      <c r="G7253" s="103">
        <v>10</v>
      </c>
      <c r="H7253" t="s">
        <v>1078</v>
      </c>
      <c r="I7253" s="103"/>
    </row>
    <row r="7254" spans="1:9" x14ac:dyDescent="0.35">
      <c r="A7254" t="s">
        <v>4836</v>
      </c>
      <c r="B7254" t="s">
        <v>47</v>
      </c>
      <c r="C7254" t="s">
        <v>4359</v>
      </c>
      <c r="D7254" t="s">
        <v>54</v>
      </c>
      <c r="E7254" s="103">
        <v>121974</v>
      </c>
      <c r="F7254" s="103">
        <v>680752</v>
      </c>
      <c r="G7254" s="103">
        <v>10</v>
      </c>
      <c r="H7254" t="s">
        <v>54</v>
      </c>
      <c r="I7254" s="103"/>
    </row>
    <row r="7255" spans="1:9" x14ac:dyDescent="0.35">
      <c r="A7255" t="s">
        <v>4837</v>
      </c>
      <c r="B7255" t="s">
        <v>48</v>
      </c>
      <c r="C7255" t="s">
        <v>4359</v>
      </c>
      <c r="D7255" t="s">
        <v>54</v>
      </c>
      <c r="E7255" s="103">
        <v>2804803108.9199219</v>
      </c>
      <c r="F7255" s="103">
        <v>680752</v>
      </c>
      <c r="G7255" s="103">
        <v>10</v>
      </c>
      <c r="H7255" t="s">
        <v>54</v>
      </c>
      <c r="I7255" s="103"/>
    </row>
    <row r="7256" spans="1:9" x14ac:dyDescent="0.35">
      <c r="A7256" t="s">
        <v>4838</v>
      </c>
      <c r="B7256" t="s">
        <v>49</v>
      </c>
      <c r="C7256" t="s">
        <v>4359</v>
      </c>
      <c r="D7256" t="s">
        <v>54</v>
      </c>
      <c r="E7256" s="103">
        <v>0.1791753825181564</v>
      </c>
      <c r="F7256" s="103">
        <v>680752</v>
      </c>
      <c r="G7256" s="103">
        <v>10</v>
      </c>
      <c r="H7256" t="s">
        <v>54</v>
      </c>
      <c r="I7256" s="103"/>
    </row>
    <row r="7257" spans="1:9" x14ac:dyDescent="0.35">
      <c r="A7257" t="s">
        <v>4839</v>
      </c>
      <c r="B7257" t="s">
        <v>50</v>
      </c>
      <c r="C7257" t="s">
        <v>4359</v>
      </c>
      <c r="D7257" t="s">
        <v>54</v>
      </c>
      <c r="E7257" s="103">
        <v>4120.1540486402127</v>
      </c>
      <c r="F7257" s="103">
        <v>680752</v>
      </c>
      <c r="G7257" s="103">
        <v>10</v>
      </c>
      <c r="H7257" t="s">
        <v>54</v>
      </c>
      <c r="I7257" s="103"/>
    </row>
    <row r="7258" spans="1:9" x14ac:dyDescent="0.35">
      <c r="A7258" t="s">
        <v>4840</v>
      </c>
      <c r="B7258" t="s">
        <v>51</v>
      </c>
      <c r="C7258" t="s">
        <v>4359</v>
      </c>
      <c r="D7258" t="s">
        <v>40</v>
      </c>
      <c r="E7258" s="103">
        <v>3.0740134182354927E-3</v>
      </c>
      <c r="F7258" s="103">
        <v>680752</v>
      </c>
      <c r="G7258" s="103">
        <v>10</v>
      </c>
      <c r="H7258" t="s">
        <v>1078</v>
      </c>
      <c r="I7258" s="103"/>
    </row>
    <row r="7259" spans="1:9" x14ac:dyDescent="0.35">
      <c r="A7259" t="s">
        <v>7209</v>
      </c>
      <c r="B7259" t="s">
        <v>51</v>
      </c>
      <c r="C7259" t="s">
        <v>4359</v>
      </c>
      <c r="D7259" t="s">
        <v>5070</v>
      </c>
      <c r="E7259" s="103">
        <v>3.2028553908484722E-3</v>
      </c>
      <c r="F7259" s="103">
        <v>680752</v>
      </c>
      <c r="G7259" s="103">
        <v>10</v>
      </c>
      <c r="H7259" t="s">
        <v>1078</v>
      </c>
      <c r="I7259" s="103"/>
    </row>
    <row r="7260" spans="1:9" x14ac:dyDescent="0.35">
      <c r="A7260" t="s">
        <v>7210</v>
      </c>
      <c r="B7260" t="s">
        <v>51</v>
      </c>
      <c r="C7260" t="s">
        <v>4359</v>
      </c>
      <c r="D7260" t="s">
        <v>5071</v>
      </c>
      <c r="E7260" s="103">
        <v>3.0807187343910073E-3</v>
      </c>
      <c r="F7260" s="103">
        <v>680752</v>
      </c>
      <c r="G7260" s="103">
        <v>10</v>
      </c>
      <c r="H7260" t="s">
        <v>1078</v>
      </c>
      <c r="I7260" s="103"/>
    </row>
    <row r="7261" spans="1:9" x14ac:dyDescent="0.35">
      <c r="A7261" t="s">
        <v>7211</v>
      </c>
      <c r="B7261" t="s">
        <v>51</v>
      </c>
      <c r="C7261" t="s">
        <v>4359</v>
      </c>
      <c r="D7261" t="s">
        <v>5072</v>
      </c>
      <c r="E7261" s="103">
        <v>3.1259439038754835E-3</v>
      </c>
      <c r="F7261" s="103">
        <v>680752</v>
      </c>
      <c r="G7261" s="103">
        <v>10</v>
      </c>
      <c r="H7261" t="s">
        <v>1078</v>
      </c>
      <c r="I7261" s="103"/>
    </row>
    <row r="7262" spans="1:9" x14ac:dyDescent="0.35">
      <c r="A7262" t="s">
        <v>4841</v>
      </c>
      <c r="B7262" t="s">
        <v>51</v>
      </c>
      <c r="C7262" t="s">
        <v>4359</v>
      </c>
      <c r="D7262" t="s">
        <v>42</v>
      </c>
      <c r="E7262" s="103">
        <v>3.1996828296543831E-3</v>
      </c>
      <c r="F7262" s="103">
        <v>680752</v>
      </c>
      <c r="G7262" s="103">
        <v>10</v>
      </c>
      <c r="H7262" t="s">
        <v>1078</v>
      </c>
      <c r="I7262" s="103"/>
    </row>
    <row r="7263" spans="1:9" x14ac:dyDescent="0.35">
      <c r="A7263" t="s">
        <v>4842</v>
      </c>
      <c r="B7263" t="s">
        <v>51</v>
      </c>
      <c r="C7263" t="s">
        <v>4359</v>
      </c>
      <c r="D7263" t="s">
        <v>1767</v>
      </c>
      <c r="E7263" s="103">
        <v>3.1970636124007009E-3</v>
      </c>
      <c r="F7263" s="103">
        <v>680752</v>
      </c>
      <c r="G7263" s="103">
        <v>10</v>
      </c>
      <c r="H7263" t="s">
        <v>1078</v>
      </c>
      <c r="I7263" s="103"/>
    </row>
    <row r="7264" spans="1:9" x14ac:dyDescent="0.35">
      <c r="A7264" t="s">
        <v>4843</v>
      </c>
      <c r="B7264" t="s">
        <v>51</v>
      </c>
      <c r="C7264" t="s">
        <v>4359</v>
      </c>
      <c r="D7264" t="s">
        <v>1768</v>
      </c>
      <c r="E7264" s="103">
        <v>2.8508599401233028E-3</v>
      </c>
      <c r="F7264" s="103">
        <v>680752</v>
      </c>
      <c r="G7264" s="103">
        <v>10</v>
      </c>
      <c r="H7264" t="s">
        <v>1078</v>
      </c>
      <c r="I7264" s="103"/>
    </row>
    <row r="7265" spans="1:9" x14ac:dyDescent="0.35">
      <c r="A7265" t="s">
        <v>4844</v>
      </c>
      <c r="B7265" t="s">
        <v>51</v>
      </c>
      <c r="C7265" t="s">
        <v>4359</v>
      </c>
      <c r="D7265" t="s">
        <v>340</v>
      </c>
      <c r="E7265" s="103">
        <v>3.0638171209098146E-3</v>
      </c>
      <c r="F7265" s="103">
        <v>680752</v>
      </c>
      <c r="G7265" s="103">
        <v>10</v>
      </c>
      <c r="H7265" t="s">
        <v>1078</v>
      </c>
      <c r="I7265" s="103"/>
    </row>
    <row r="7266" spans="1:9" x14ac:dyDescent="0.35">
      <c r="A7266" t="s">
        <v>4845</v>
      </c>
      <c r="B7266" t="s">
        <v>51</v>
      </c>
      <c r="C7266" t="s">
        <v>4359</v>
      </c>
      <c r="D7266" t="s">
        <v>777</v>
      </c>
      <c r="E7266" s="103">
        <v>4.0300241122240447E-2</v>
      </c>
      <c r="F7266" s="103">
        <v>680752</v>
      </c>
      <c r="G7266" s="103">
        <v>10</v>
      </c>
      <c r="H7266" t="s">
        <v>1078</v>
      </c>
      <c r="I7266" s="103"/>
    </row>
    <row r="7267" spans="1:9" x14ac:dyDescent="0.35">
      <c r="A7267" t="s">
        <v>4846</v>
      </c>
      <c r="B7267" t="s">
        <v>51</v>
      </c>
      <c r="C7267" t="s">
        <v>4359</v>
      </c>
      <c r="D7267" t="s">
        <v>776</v>
      </c>
      <c r="E7267" s="103">
        <v>0.10018866044086218</v>
      </c>
      <c r="F7267" s="103">
        <v>680752</v>
      </c>
      <c r="G7267" s="103">
        <v>10</v>
      </c>
      <c r="H7267" t="s">
        <v>1078</v>
      </c>
      <c r="I7267" s="103"/>
    </row>
    <row r="7268" spans="1:9" x14ac:dyDescent="0.35">
      <c r="A7268" t="s">
        <v>7609</v>
      </c>
      <c r="B7268" t="s">
        <v>47</v>
      </c>
      <c r="C7268" t="s">
        <v>7392</v>
      </c>
      <c r="D7268" t="s">
        <v>54</v>
      </c>
      <c r="E7268" s="103">
        <v>135001</v>
      </c>
      <c r="F7268" s="103">
        <v>680752</v>
      </c>
      <c r="G7268" s="103">
        <v>10</v>
      </c>
      <c r="H7268" t="s">
        <v>54</v>
      </c>
      <c r="I7268" s="103"/>
    </row>
    <row r="7269" spans="1:9" x14ac:dyDescent="0.35">
      <c r="A7269" t="s">
        <v>7610</v>
      </c>
      <c r="B7269" t="s">
        <v>48</v>
      </c>
      <c r="C7269" t="s">
        <v>7392</v>
      </c>
      <c r="D7269" t="s">
        <v>54</v>
      </c>
      <c r="E7269" s="103">
        <v>2517343346.2150269</v>
      </c>
      <c r="F7269" s="103">
        <v>680752</v>
      </c>
      <c r="G7269" s="103">
        <v>10</v>
      </c>
      <c r="H7269" t="s">
        <v>54</v>
      </c>
      <c r="I7269" s="103"/>
    </row>
    <row r="7270" spans="1:9" x14ac:dyDescent="0.35">
      <c r="A7270" t="s">
        <v>7611</v>
      </c>
      <c r="B7270" t="s">
        <v>49</v>
      </c>
      <c r="C7270" t="s">
        <v>7392</v>
      </c>
      <c r="D7270" t="s">
        <v>54</v>
      </c>
      <c r="E7270" s="103">
        <v>0.1983115730838837</v>
      </c>
      <c r="F7270" s="103">
        <v>680752</v>
      </c>
      <c r="G7270" s="103">
        <v>10</v>
      </c>
      <c r="H7270" t="s">
        <v>54</v>
      </c>
      <c r="I7270" s="103"/>
    </row>
    <row r="7271" spans="1:9" x14ac:dyDescent="0.35">
      <c r="A7271" t="s">
        <v>7612</v>
      </c>
      <c r="B7271" t="s">
        <v>50</v>
      </c>
      <c r="C7271" t="s">
        <v>7392</v>
      </c>
      <c r="D7271" t="s">
        <v>54</v>
      </c>
      <c r="E7271" s="103">
        <v>3697.8860821782778</v>
      </c>
      <c r="F7271" s="103">
        <v>680752</v>
      </c>
      <c r="G7271" s="103">
        <v>10</v>
      </c>
      <c r="H7271" t="s">
        <v>54</v>
      </c>
      <c r="I7271" s="103"/>
    </row>
    <row r="7272" spans="1:9" x14ac:dyDescent="0.35">
      <c r="A7272" t="s">
        <v>7613</v>
      </c>
      <c r="B7272" t="s">
        <v>51</v>
      </c>
      <c r="C7272" t="s">
        <v>7392</v>
      </c>
      <c r="D7272" t="s">
        <v>40</v>
      </c>
      <c r="E7272" s="103">
        <v>3.3973286781247003E-3</v>
      </c>
      <c r="F7272" s="103">
        <v>680752</v>
      </c>
      <c r="G7272" s="103">
        <v>10</v>
      </c>
      <c r="H7272" t="s">
        <v>1078</v>
      </c>
      <c r="I7272" s="103"/>
    </row>
    <row r="7273" spans="1:9" x14ac:dyDescent="0.35">
      <c r="A7273" t="s">
        <v>7614</v>
      </c>
      <c r="B7273" t="s">
        <v>51</v>
      </c>
      <c r="C7273" t="s">
        <v>7392</v>
      </c>
      <c r="D7273" t="s">
        <v>5070</v>
      </c>
      <c r="E7273" s="103">
        <v>3.5391824749053022E-3</v>
      </c>
      <c r="F7273" s="103">
        <v>680752</v>
      </c>
      <c r="G7273" s="103">
        <v>10</v>
      </c>
      <c r="H7273" t="s">
        <v>1078</v>
      </c>
      <c r="I7273" s="103"/>
    </row>
    <row r="7274" spans="1:9" x14ac:dyDescent="0.35">
      <c r="A7274" t="s">
        <v>7615</v>
      </c>
      <c r="B7274" t="s">
        <v>51</v>
      </c>
      <c r="C7274" t="s">
        <v>7392</v>
      </c>
      <c r="D7274" t="s">
        <v>5071</v>
      </c>
      <c r="E7274" s="103">
        <v>3.3985708268866183E-3</v>
      </c>
      <c r="F7274" s="103">
        <v>680752</v>
      </c>
      <c r="G7274" s="103">
        <v>10</v>
      </c>
      <c r="H7274" t="s">
        <v>1078</v>
      </c>
      <c r="I7274" s="103"/>
    </row>
    <row r="7275" spans="1:9" x14ac:dyDescent="0.35">
      <c r="A7275" t="s">
        <v>7616</v>
      </c>
      <c r="B7275" t="s">
        <v>51</v>
      </c>
      <c r="C7275" t="s">
        <v>7392</v>
      </c>
      <c r="D7275" t="s">
        <v>5072</v>
      </c>
      <c r="E7275" s="103">
        <v>3.4662623931220292E-3</v>
      </c>
      <c r="F7275" s="103">
        <v>680752</v>
      </c>
      <c r="G7275" s="103">
        <v>10</v>
      </c>
      <c r="H7275" t="s">
        <v>1078</v>
      </c>
      <c r="I7275" s="103"/>
    </row>
    <row r="7276" spans="1:9" x14ac:dyDescent="0.35">
      <c r="A7276" t="s">
        <v>7617</v>
      </c>
      <c r="B7276" t="s">
        <v>51</v>
      </c>
      <c r="C7276" t="s">
        <v>7392</v>
      </c>
      <c r="D7276" t="s">
        <v>42</v>
      </c>
      <c r="E7276" s="103">
        <v>3.5348349854898197E-3</v>
      </c>
      <c r="F7276" s="103">
        <v>680752</v>
      </c>
      <c r="G7276" s="103">
        <v>10</v>
      </c>
      <c r="H7276" t="s">
        <v>1078</v>
      </c>
      <c r="I7276" s="103"/>
    </row>
    <row r="7277" spans="1:9" x14ac:dyDescent="0.35">
      <c r="A7277" t="s">
        <v>7618</v>
      </c>
      <c r="B7277" t="s">
        <v>51</v>
      </c>
      <c r="C7277" t="s">
        <v>7392</v>
      </c>
      <c r="D7277" t="s">
        <v>1767</v>
      </c>
      <c r="E7277" s="103">
        <v>3.530668160211187E-3</v>
      </c>
      <c r="F7277" s="103">
        <v>680752</v>
      </c>
      <c r="G7277" s="103">
        <v>10</v>
      </c>
      <c r="H7277" t="s">
        <v>1078</v>
      </c>
      <c r="I7277" s="103"/>
    </row>
    <row r="7278" spans="1:9" x14ac:dyDescent="0.35">
      <c r="A7278" t="s">
        <v>7619</v>
      </c>
      <c r="B7278" t="s">
        <v>51</v>
      </c>
      <c r="C7278" t="s">
        <v>7392</v>
      </c>
      <c r="D7278" t="s">
        <v>1768</v>
      </c>
      <c r="E7278" s="103">
        <v>3.1251434030383214E-3</v>
      </c>
      <c r="F7278" s="103">
        <v>680752</v>
      </c>
      <c r="G7278" s="103">
        <v>10</v>
      </c>
      <c r="H7278" t="s">
        <v>1078</v>
      </c>
      <c r="I7278" s="103"/>
    </row>
    <row r="7279" spans="1:9" x14ac:dyDescent="0.35">
      <c r="A7279" t="s">
        <v>7620</v>
      </c>
      <c r="B7279" t="s">
        <v>51</v>
      </c>
      <c r="C7279" t="s">
        <v>7392</v>
      </c>
      <c r="D7279" t="s">
        <v>340</v>
      </c>
      <c r="E7279" s="103">
        <v>3.3573580660227059E-3</v>
      </c>
      <c r="F7279" s="103">
        <v>680752</v>
      </c>
      <c r="G7279" s="103">
        <v>10</v>
      </c>
      <c r="H7279" t="s">
        <v>1078</v>
      </c>
      <c r="I7279" s="103"/>
    </row>
    <row r="7280" spans="1:9" x14ac:dyDescent="0.35">
      <c r="A7280" t="s">
        <v>7621</v>
      </c>
      <c r="B7280" t="s">
        <v>51</v>
      </c>
      <c r="C7280" t="s">
        <v>7392</v>
      </c>
      <c r="D7280" t="s">
        <v>777</v>
      </c>
      <c r="E7280" s="103">
        <v>3.2813010480999154E-2</v>
      </c>
      <c r="F7280" s="103">
        <v>680752</v>
      </c>
      <c r="G7280" s="103">
        <v>10</v>
      </c>
      <c r="H7280" t="s">
        <v>1078</v>
      </c>
      <c r="I7280" s="103"/>
    </row>
    <row r="7281" spans="1:9" x14ac:dyDescent="0.35">
      <c r="A7281" t="s">
        <v>7622</v>
      </c>
      <c r="B7281" t="s">
        <v>51</v>
      </c>
      <c r="C7281" t="s">
        <v>7392</v>
      </c>
      <c r="D7281" t="s">
        <v>776</v>
      </c>
      <c r="E7281" s="103">
        <v>8.1326171997503624E-2</v>
      </c>
      <c r="F7281" s="103">
        <v>680752</v>
      </c>
      <c r="G7281" s="103">
        <v>10</v>
      </c>
      <c r="H7281" t="s">
        <v>1078</v>
      </c>
      <c r="I7281" s="103"/>
    </row>
    <row r="7282" spans="1:9" x14ac:dyDescent="0.35">
      <c r="A7282" t="s">
        <v>5048</v>
      </c>
      <c r="B7282" t="s">
        <v>47</v>
      </c>
      <c r="C7282" t="s">
        <v>4874</v>
      </c>
      <c r="D7282" t="s">
        <v>54</v>
      </c>
      <c r="E7282" s="103">
        <v>257513</v>
      </c>
      <c r="F7282" s="103">
        <v>680752</v>
      </c>
      <c r="G7282" s="103">
        <v>10</v>
      </c>
      <c r="H7282" t="s">
        <v>54</v>
      </c>
      <c r="I7282" s="103"/>
    </row>
    <row r="7283" spans="1:9" x14ac:dyDescent="0.35">
      <c r="A7283" t="s">
        <v>5049</v>
      </c>
      <c r="B7283" t="s">
        <v>48</v>
      </c>
      <c r="C7283" t="s">
        <v>4874</v>
      </c>
      <c r="D7283" t="s">
        <v>54</v>
      </c>
      <c r="E7283" s="103">
        <v>23645672111.642761</v>
      </c>
      <c r="F7283" s="103">
        <v>680752</v>
      </c>
      <c r="G7283" s="103">
        <v>10</v>
      </c>
      <c r="H7283" t="s">
        <v>54</v>
      </c>
      <c r="I7283" s="103"/>
    </row>
    <row r="7284" spans="1:9" x14ac:dyDescent="0.35">
      <c r="A7284" t="s">
        <v>5050</v>
      </c>
      <c r="B7284" t="s">
        <v>49</v>
      </c>
      <c r="C7284" t="s">
        <v>4874</v>
      </c>
      <c r="D7284" t="s">
        <v>54</v>
      </c>
      <c r="E7284" s="103">
        <v>0.37827725809105223</v>
      </c>
      <c r="F7284" s="103">
        <v>680752</v>
      </c>
      <c r="G7284" s="103">
        <v>10</v>
      </c>
      <c r="H7284" t="s">
        <v>54</v>
      </c>
      <c r="I7284" s="103"/>
    </row>
    <row r="7285" spans="1:9" x14ac:dyDescent="0.35">
      <c r="A7285" t="s">
        <v>5051</v>
      </c>
      <c r="B7285" t="s">
        <v>50</v>
      </c>
      <c r="C7285" t="s">
        <v>4874</v>
      </c>
      <c r="D7285" t="s">
        <v>54</v>
      </c>
      <c r="E7285" s="103">
        <v>34734.634803339191</v>
      </c>
      <c r="F7285" s="103">
        <v>680752</v>
      </c>
      <c r="G7285" s="103">
        <v>10</v>
      </c>
      <c r="H7285" t="s">
        <v>54</v>
      </c>
      <c r="I7285" s="103"/>
    </row>
    <row r="7286" spans="1:9" x14ac:dyDescent="0.35">
      <c r="A7286" t="s">
        <v>5052</v>
      </c>
      <c r="B7286" t="s">
        <v>51</v>
      </c>
      <c r="C7286" t="s">
        <v>4874</v>
      </c>
      <c r="D7286" t="s">
        <v>40</v>
      </c>
      <c r="E7286" s="103">
        <v>1.2628342682261073E-2</v>
      </c>
      <c r="F7286" s="103">
        <v>680752</v>
      </c>
      <c r="G7286" s="103">
        <v>10</v>
      </c>
      <c r="H7286" t="s">
        <v>1078</v>
      </c>
      <c r="I7286" s="103"/>
    </row>
    <row r="7287" spans="1:9" x14ac:dyDescent="0.35">
      <c r="A7287" t="s">
        <v>7317</v>
      </c>
      <c r="B7287" t="s">
        <v>51</v>
      </c>
      <c r="C7287" t="s">
        <v>4874</v>
      </c>
      <c r="D7287" t="s">
        <v>5070</v>
      </c>
      <c r="E7287" s="103">
        <v>1.351032525686602E-2</v>
      </c>
      <c r="F7287" s="103">
        <v>680752</v>
      </c>
      <c r="G7287" s="103">
        <v>10</v>
      </c>
      <c r="H7287" t="s">
        <v>1078</v>
      </c>
      <c r="I7287" s="103"/>
    </row>
    <row r="7288" spans="1:9" x14ac:dyDescent="0.35">
      <c r="A7288" t="s">
        <v>7318</v>
      </c>
      <c r="B7288" t="s">
        <v>51</v>
      </c>
      <c r="C7288" t="s">
        <v>4874</v>
      </c>
      <c r="D7288" t="s">
        <v>5071</v>
      </c>
      <c r="E7288" s="103">
        <v>1.2633796370388549E-2</v>
      </c>
      <c r="F7288" s="103">
        <v>680752</v>
      </c>
      <c r="G7288" s="103">
        <v>10</v>
      </c>
      <c r="H7288" t="s">
        <v>1078</v>
      </c>
      <c r="I7288" s="103"/>
    </row>
    <row r="7289" spans="1:9" x14ac:dyDescent="0.35">
      <c r="A7289" t="s">
        <v>7319</v>
      </c>
      <c r="B7289" t="s">
        <v>51</v>
      </c>
      <c r="C7289" t="s">
        <v>4874</v>
      </c>
      <c r="D7289" t="s">
        <v>5072</v>
      </c>
      <c r="E7289" s="103">
        <v>1.2726207874498496E-2</v>
      </c>
      <c r="F7289" s="103">
        <v>680752</v>
      </c>
      <c r="G7289" s="103">
        <v>10</v>
      </c>
      <c r="H7289" t="s">
        <v>1078</v>
      </c>
      <c r="I7289" s="103"/>
    </row>
    <row r="7290" spans="1:9" x14ac:dyDescent="0.35">
      <c r="A7290" t="s">
        <v>5053</v>
      </c>
      <c r="B7290" t="s">
        <v>51</v>
      </c>
      <c r="C7290" t="s">
        <v>4874</v>
      </c>
      <c r="D7290" t="s">
        <v>42</v>
      </c>
      <c r="E7290" s="103">
        <v>1.3502941806524322E-2</v>
      </c>
      <c r="F7290" s="103">
        <v>680752</v>
      </c>
      <c r="G7290" s="103">
        <v>10</v>
      </c>
      <c r="H7290" t="s">
        <v>1078</v>
      </c>
      <c r="I7290" s="103"/>
    </row>
    <row r="7291" spans="1:9" x14ac:dyDescent="0.35">
      <c r="A7291" t="s">
        <v>5054</v>
      </c>
      <c r="B7291" t="s">
        <v>51</v>
      </c>
      <c r="C7291" t="s">
        <v>4874</v>
      </c>
      <c r="D7291" t="s">
        <v>1767</v>
      </c>
      <c r="E7291" s="103">
        <v>1.3497817257906936E-2</v>
      </c>
      <c r="F7291" s="103">
        <v>680752</v>
      </c>
      <c r="G7291" s="103">
        <v>10</v>
      </c>
      <c r="H7291" t="s">
        <v>1078</v>
      </c>
      <c r="I7291" s="103"/>
    </row>
    <row r="7292" spans="1:9" x14ac:dyDescent="0.35">
      <c r="A7292" t="s">
        <v>5055</v>
      </c>
      <c r="B7292" t="s">
        <v>51</v>
      </c>
      <c r="C7292" t="s">
        <v>4874</v>
      </c>
      <c r="D7292" t="s">
        <v>1768</v>
      </c>
      <c r="E7292" s="103">
        <v>1.2617961836135618E-2</v>
      </c>
      <c r="F7292" s="103">
        <v>680752</v>
      </c>
      <c r="G7292" s="103">
        <v>10</v>
      </c>
      <c r="H7292" t="s">
        <v>1078</v>
      </c>
      <c r="I7292" s="103"/>
    </row>
    <row r="7293" spans="1:9" x14ac:dyDescent="0.35">
      <c r="A7293" t="s">
        <v>5056</v>
      </c>
      <c r="B7293" t="s">
        <v>51</v>
      </c>
      <c r="C7293" t="s">
        <v>4874</v>
      </c>
      <c r="D7293" t="s">
        <v>340</v>
      </c>
      <c r="E7293" s="103">
        <v>1.2431884427501759E-2</v>
      </c>
      <c r="F7293" s="103">
        <v>680752</v>
      </c>
      <c r="G7293" s="103">
        <v>10</v>
      </c>
      <c r="H7293" t="s">
        <v>1078</v>
      </c>
      <c r="I7293" s="103"/>
    </row>
    <row r="7294" spans="1:9" x14ac:dyDescent="0.35">
      <c r="A7294" t="s">
        <v>5057</v>
      </c>
      <c r="B7294" t="s">
        <v>51</v>
      </c>
      <c r="C7294" t="s">
        <v>4874</v>
      </c>
      <c r="D7294" t="s">
        <v>777</v>
      </c>
      <c r="E7294" s="103">
        <v>0.18225422292378099</v>
      </c>
      <c r="F7294" s="103">
        <v>680752</v>
      </c>
      <c r="G7294" s="103">
        <v>10</v>
      </c>
      <c r="H7294" t="s">
        <v>1078</v>
      </c>
      <c r="I7294" s="103"/>
    </row>
    <row r="7295" spans="1:9" x14ac:dyDescent="0.35">
      <c r="A7295" t="s">
        <v>5058</v>
      </c>
      <c r="B7295" t="s">
        <v>51</v>
      </c>
      <c r="C7295" t="s">
        <v>4874</v>
      </c>
      <c r="D7295" t="s">
        <v>776</v>
      </c>
      <c r="E7295" s="103">
        <v>0.41328742852783706</v>
      </c>
      <c r="F7295" s="103">
        <v>680752</v>
      </c>
      <c r="G7295" s="103">
        <v>10</v>
      </c>
      <c r="H7295" t="s">
        <v>1078</v>
      </c>
      <c r="I7295" s="103"/>
    </row>
    <row r="7296" spans="1:9" x14ac:dyDescent="0.35">
      <c r="A7296" t="s">
        <v>322</v>
      </c>
      <c r="B7296" t="s">
        <v>47</v>
      </c>
      <c r="C7296" t="s">
        <v>36</v>
      </c>
      <c r="D7296" t="s">
        <v>54</v>
      </c>
      <c r="E7296" s="103">
        <v>605</v>
      </c>
      <c r="F7296" s="103">
        <v>680752</v>
      </c>
      <c r="G7296" s="103">
        <v>10</v>
      </c>
      <c r="H7296" t="s">
        <v>54</v>
      </c>
      <c r="I7296" s="103"/>
    </row>
    <row r="7297" spans="1:9" x14ac:dyDescent="0.35">
      <c r="A7297" t="s">
        <v>323</v>
      </c>
      <c r="B7297" t="s">
        <v>48</v>
      </c>
      <c r="C7297" t="s">
        <v>36</v>
      </c>
      <c r="D7297" t="s">
        <v>54</v>
      </c>
      <c r="E7297" s="103">
        <v>47094497.563000001</v>
      </c>
      <c r="F7297" s="103">
        <v>680752</v>
      </c>
      <c r="G7297" s="103">
        <v>10</v>
      </c>
      <c r="H7297" t="s">
        <v>54</v>
      </c>
      <c r="I7297" s="103"/>
    </row>
    <row r="7298" spans="1:9" x14ac:dyDescent="0.35">
      <c r="A7298" t="s">
        <v>324</v>
      </c>
      <c r="B7298" t="s">
        <v>49</v>
      </c>
      <c r="C7298" t="s">
        <v>36</v>
      </c>
      <c r="D7298" t="s">
        <v>54</v>
      </c>
      <c r="E7298" s="103">
        <v>8.8872305920511434E-4</v>
      </c>
      <c r="F7298" s="103">
        <v>680752</v>
      </c>
      <c r="G7298" s="103">
        <v>10</v>
      </c>
      <c r="H7298" t="s">
        <v>54</v>
      </c>
      <c r="I7298" s="103"/>
    </row>
    <row r="7299" spans="1:9" x14ac:dyDescent="0.35">
      <c r="A7299" t="s">
        <v>325</v>
      </c>
      <c r="B7299" t="s">
        <v>50</v>
      </c>
      <c r="C7299" t="s">
        <v>36</v>
      </c>
      <c r="D7299" t="s">
        <v>54</v>
      </c>
      <c r="E7299" s="103">
        <v>69.180109001515973</v>
      </c>
      <c r="F7299" s="103">
        <v>680752</v>
      </c>
      <c r="G7299" s="103">
        <v>10</v>
      </c>
      <c r="H7299" t="s">
        <v>54</v>
      </c>
      <c r="I7299" s="103"/>
    </row>
    <row r="7300" spans="1:9" x14ac:dyDescent="0.35">
      <c r="A7300" t="s">
        <v>1596</v>
      </c>
      <c r="B7300" t="s">
        <v>51</v>
      </c>
      <c r="C7300" t="s">
        <v>36</v>
      </c>
      <c r="D7300" t="s">
        <v>40</v>
      </c>
      <c r="E7300" s="103">
        <v>1.8686639653971621E-2</v>
      </c>
      <c r="F7300" s="103">
        <v>680752</v>
      </c>
      <c r="G7300" s="103">
        <v>10</v>
      </c>
      <c r="H7300" t="s">
        <v>1078</v>
      </c>
      <c r="I7300" s="103"/>
    </row>
    <row r="7301" spans="1:9" x14ac:dyDescent="0.35">
      <c r="A7301" t="s">
        <v>7212</v>
      </c>
      <c r="B7301" t="s">
        <v>51</v>
      </c>
      <c r="C7301" t="s">
        <v>36</v>
      </c>
      <c r="D7301" t="s">
        <v>5070</v>
      </c>
      <c r="E7301" s="103">
        <v>1.8686639653971621E-2</v>
      </c>
      <c r="F7301" s="103">
        <v>680752</v>
      </c>
      <c r="G7301" s="103">
        <v>10</v>
      </c>
      <c r="H7301" t="s">
        <v>1078</v>
      </c>
      <c r="I7301" s="103"/>
    </row>
    <row r="7302" spans="1:9" x14ac:dyDescent="0.35">
      <c r="A7302" t="s">
        <v>7213</v>
      </c>
      <c r="B7302" t="s">
        <v>51</v>
      </c>
      <c r="C7302" t="s">
        <v>36</v>
      </c>
      <c r="D7302" t="s">
        <v>5071</v>
      </c>
      <c r="E7302" s="103">
        <v>1.8686639653971621E-2</v>
      </c>
      <c r="F7302" s="103">
        <v>680752</v>
      </c>
      <c r="G7302" s="103">
        <v>10</v>
      </c>
      <c r="H7302" t="s">
        <v>1078</v>
      </c>
      <c r="I7302" s="103"/>
    </row>
    <row r="7303" spans="1:9" x14ac:dyDescent="0.35">
      <c r="A7303" t="s">
        <v>7214</v>
      </c>
      <c r="B7303" t="s">
        <v>51</v>
      </c>
      <c r="C7303" t="s">
        <v>36</v>
      </c>
      <c r="D7303" t="s">
        <v>5072</v>
      </c>
      <c r="E7303" s="103">
        <v>1.8686639653971621E-2</v>
      </c>
      <c r="F7303" s="103">
        <v>680752</v>
      </c>
      <c r="G7303" s="103">
        <v>10</v>
      </c>
      <c r="H7303" t="s">
        <v>1078</v>
      </c>
      <c r="I7303" s="103"/>
    </row>
    <row r="7304" spans="1:9" x14ac:dyDescent="0.35">
      <c r="A7304" t="s">
        <v>1597</v>
      </c>
      <c r="B7304" t="s">
        <v>51</v>
      </c>
      <c r="C7304" t="s">
        <v>36</v>
      </c>
      <c r="D7304" t="s">
        <v>42</v>
      </c>
      <c r="E7304" s="103">
        <v>1.8686639653971621E-2</v>
      </c>
      <c r="F7304" s="103">
        <v>680752</v>
      </c>
      <c r="G7304" s="103">
        <v>10</v>
      </c>
      <c r="H7304" t="s">
        <v>1078</v>
      </c>
      <c r="I7304" s="103"/>
    </row>
    <row r="7305" spans="1:9" x14ac:dyDescent="0.35">
      <c r="A7305" t="s">
        <v>2577</v>
      </c>
      <c r="B7305" t="s">
        <v>51</v>
      </c>
      <c r="C7305" t="s">
        <v>36</v>
      </c>
      <c r="D7305" t="s">
        <v>1767</v>
      </c>
      <c r="E7305" s="103">
        <v>1.860238021224507E-2</v>
      </c>
      <c r="F7305" s="103">
        <v>680752</v>
      </c>
      <c r="G7305" s="103">
        <v>10</v>
      </c>
      <c r="H7305" t="s">
        <v>1078</v>
      </c>
      <c r="I7305" s="103"/>
    </row>
    <row r="7306" spans="1:9" x14ac:dyDescent="0.35">
      <c r="A7306" t="s">
        <v>2578</v>
      </c>
      <c r="B7306" t="s">
        <v>51</v>
      </c>
      <c r="C7306" t="s">
        <v>36</v>
      </c>
      <c r="D7306" t="s">
        <v>1768</v>
      </c>
      <c r="E7306" s="103">
        <v>1.8231870538114307E-2</v>
      </c>
      <c r="F7306" s="103">
        <v>680752</v>
      </c>
      <c r="G7306" s="103">
        <v>10</v>
      </c>
      <c r="H7306" t="s">
        <v>1078</v>
      </c>
      <c r="I7306" s="103"/>
    </row>
    <row r="7307" spans="1:9" x14ac:dyDescent="0.35">
      <c r="A7307" t="s">
        <v>1598</v>
      </c>
      <c r="B7307" t="s">
        <v>51</v>
      </c>
      <c r="C7307" t="s">
        <v>36</v>
      </c>
      <c r="D7307" t="s">
        <v>340</v>
      </c>
      <c r="E7307" s="103">
        <v>1.7517595891401536E-2</v>
      </c>
      <c r="F7307" s="103">
        <v>680752</v>
      </c>
      <c r="G7307" s="103">
        <v>10</v>
      </c>
      <c r="H7307" t="s">
        <v>1078</v>
      </c>
      <c r="I7307" s="103"/>
    </row>
    <row r="7308" spans="1:9" x14ac:dyDescent="0.35">
      <c r="A7308" t="s">
        <v>1599</v>
      </c>
      <c r="B7308" t="s">
        <v>51</v>
      </c>
      <c r="C7308" t="s">
        <v>36</v>
      </c>
      <c r="D7308" t="s">
        <v>777</v>
      </c>
      <c r="E7308" s="103">
        <v>0.12345617772541972</v>
      </c>
      <c r="F7308" s="103">
        <v>680752</v>
      </c>
      <c r="G7308" s="103">
        <v>10</v>
      </c>
      <c r="H7308" t="s">
        <v>1078</v>
      </c>
      <c r="I7308" s="103"/>
    </row>
    <row r="7309" spans="1:9" x14ac:dyDescent="0.35">
      <c r="A7309" t="s">
        <v>1600</v>
      </c>
      <c r="B7309" t="s">
        <v>51</v>
      </c>
      <c r="C7309" t="s">
        <v>36</v>
      </c>
      <c r="D7309" t="s">
        <v>776</v>
      </c>
      <c r="E7309" s="103">
        <v>0.33111948361727706</v>
      </c>
      <c r="F7309" s="103">
        <v>680752</v>
      </c>
      <c r="G7309" s="103">
        <v>10</v>
      </c>
      <c r="H7309" t="s">
        <v>1078</v>
      </c>
      <c r="I7309" s="103"/>
    </row>
    <row r="7310" spans="1:9" x14ac:dyDescent="0.35">
      <c r="A7310" t="s">
        <v>778</v>
      </c>
      <c r="B7310" t="s">
        <v>784</v>
      </c>
      <c r="C7310" t="s">
        <v>40</v>
      </c>
      <c r="D7310" t="s">
        <v>54</v>
      </c>
      <c r="E7310" s="103">
        <v>0.51670760000000004</v>
      </c>
      <c r="F7310" s="103">
        <v>6782434</v>
      </c>
      <c r="G7310" s="103"/>
      <c r="H7310" t="s">
        <v>54</v>
      </c>
      <c r="I7310" s="103">
        <v>1</v>
      </c>
    </row>
    <row r="7311" spans="1:9" x14ac:dyDescent="0.35">
      <c r="A7311" t="s">
        <v>779</v>
      </c>
      <c r="B7311" t="s">
        <v>785</v>
      </c>
      <c r="C7311" t="s">
        <v>40</v>
      </c>
      <c r="D7311" t="s">
        <v>54</v>
      </c>
      <c r="E7311" s="103">
        <v>0.55490649999999997</v>
      </c>
      <c r="F7311" s="103">
        <v>6782434</v>
      </c>
      <c r="G7311" s="103"/>
      <c r="H7311" t="s">
        <v>54</v>
      </c>
      <c r="I7311" s="103">
        <v>1</v>
      </c>
    </row>
    <row r="7312" spans="1:9" x14ac:dyDescent="0.35">
      <c r="A7312" t="s">
        <v>7320</v>
      </c>
      <c r="B7312" t="s">
        <v>784</v>
      </c>
      <c r="C7312" t="s">
        <v>5070</v>
      </c>
      <c r="D7312" t="s">
        <v>54</v>
      </c>
      <c r="E7312" s="103">
        <v>0.4941644</v>
      </c>
      <c r="F7312" s="103">
        <v>6782434</v>
      </c>
      <c r="G7312" s="103"/>
      <c r="H7312" t="s">
        <v>54</v>
      </c>
      <c r="I7312" s="103">
        <v>1</v>
      </c>
    </row>
    <row r="7313" spans="1:9" x14ac:dyDescent="0.35">
      <c r="A7313" t="s">
        <v>7321</v>
      </c>
      <c r="B7313" t="s">
        <v>785</v>
      </c>
      <c r="C7313" t="s">
        <v>5070</v>
      </c>
      <c r="D7313" t="s">
        <v>54</v>
      </c>
      <c r="E7313" s="103">
        <v>0.48472539999999997</v>
      </c>
      <c r="F7313" s="103">
        <v>6782434</v>
      </c>
      <c r="G7313" s="103"/>
      <c r="H7313" t="s">
        <v>54</v>
      </c>
      <c r="I7313" s="103">
        <v>1</v>
      </c>
    </row>
    <row r="7314" spans="1:9" x14ac:dyDescent="0.35">
      <c r="A7314" t="s">
        <v>7322</v>
      </c>
      <c r="B7314" t="s">
        <v>784</v>
      </c>
      <c r="C7314" t="s">
        <v>5071</v>
      </c>
      <c r="D7314" t="s">
        <v>54</v>
      </c>
      <c r="E7314" s="103">
        <v>0.51588520000000004</v>
      </c>
      <c r="F7314" s="103">
        <v>6782434</v>
      </c>
      <c r="G7314" s="103"/>
      <c r="H7314" t="s">
        <v>54</v>
      </c>
      <c r="I7314" s="103">
        <v>1</v>
      </c>
    </row>
    <row r="7315" spans="1:9" x14ac:dyDescent="0.35">
      <c r="A7315" t="s">
        <v>7323</v>
      </c>
      <c r="B7315" t="s">
        <v>785</v>
      </c>
      <c r="C7315" t="s">
        <v>5071</v>
      </c>
      <c r="D7315" t="s">
        <v>54</v>
      </c>
      <c r="E7315" s="103">
        <v>0.55010219999999999</v>
      </c>
      <c r="F7315" s="103">
        <v>6782434</v>
      </c>
      <c r="G7315" s="103"/>
      <c r="H7315" t="s">
        <v>54</v>
      </c>
      <c r="I7315" s="103">
        <v>1</v>
      </c>
    </row>
    <row r="7316" spans="1:9" x14ac:dyDescent="0.35">
      <c r="A7316" t="s">
        <v>7390</v>
      </c>
      <c r="B7316" t="s">
        <v>784</v>
      </c>
      <c r="C7316" t="s">
        <v>5072</v>
      </c>
      <c r="D7316" t="s">
        <v>54</v>
      </c>
      <c r="E7316" s="103">
        <v>0.51178889999999999</v>
      </c>
      <c r="F7316" s="103">
        <v>6782434</v>
      </c>
      <c r="G7316" s="103"/>
      <c r="H7316" t="s">
        <v>54</v>
      </c>
      <c r="I7316" s="103">
        <v>1</v>
      </c>
    </row>
    <row r="7317" spans="1:9" x14ac:dyDescent="0.35">
      <c r="A7317" t="s">
        <v>7391</v>
      </c>
      <c r="B7317" t="s">
        <v>785</v>
      </c>
      <c r="C7317" t="s">
        <v>5072</v>
      </c>
      <c r="D7317" t="s">
        <v>54</v>
      </c>
      <c r="E7317" s="103">
        <v>0.54761899999999997</v>
      </c>
      <c r="F7317" s="103">
        <v>6782434</v>
      </c>
      <c r="G7317" s="103"/>
      <c r="H7317" t="s">
        <v>54</v>
      </c>
      <c r="I7317" s="103">
        <v>1</v>
      </c>
    </row>
    <row r="7318" spans="1:9" x14ac:dyDescent="0.35">
      <c r="A7318" t="s">
        <v>780</v>
      </c>
      <c r="B7318" t="s">
        <v>784</v>
      </c>
      <c r="C7318" t="s">
        <v>42</v>
      </c>
      <c r="D7318" t="s">
        <v>54</v>
      </c>
      <c r="E7318" s="103">
        <v>0.48822470000000001</v>
      </c>
      <c r="F7318" s="103">
        <v>6782434</v>
      </c>
      <c r="G7318" s="103"/>
      <c r="H7318" t="s">
        <v>54</v>
      </c>
      <c r="I7318" s="103">
        <v>1</v>
      </c>
    </row>
    <row r="7319" spans="1:9" x14ac:dyDescent="0.35">
      <c r="A7319" t="s">
        <v>781</v>
      </c>
      <c r="B7319" t="s">
        <v>785</v>
      </c>
      <c r="C7319" t="s">
        <v>42</v>
      </c>
      <c r="D7319" t="s">
        <v>54</v>
      </c>
      <c r="E7319" s="103">
        <v>0.47410449999999998</v>
      </c>
      <c r="F7319" s="103">
        <v>6782434</v>
      </c>
      <c r="G7319" s="103"/>
      <c r="H7319" t="s">
        <v>54</v>
      </c>
      <c r="I7319" s="103">
        <v>1</v>
      </c>
    </row>
    <row r="7320" spans="1:9" x14ac:dyDescent="0.35">
      <c r="A7320" t="s">
        <v>2579</v>
      </c>
      <c r="B7320" t="s">
        <v>784</v>
      </c>
      <c r="C7320" t="s">
        <v>1767</v>
      </c>
      <c r="D7320" t="s">
        <v>54</v>
      </c>
      <c r="E7320" s="103">
        <v>0.48662109999999997</v>
      </c>
      <c r="F7320" s="103">
        <v>6782434</v>
      </c>
      <c r="G7320" s="103"/>
      <c r="H7320" t="s">
        <v>54</v>
      </c>
      <c r="I7320" s="103">
        <v>1</v>
      </c>
    </row>
    <row r="7321" spans="1:9" x14ac:dyDescent="0.35">
      <c r="A7321" t="s">
        <v>2580</v>
      </c>
      <c r="B7321" t="s">
        <v>785</v>
      </c>
      <c r="C7321" t="s">
        <v>1767</v>
      </c>
      <c r="D7321" t="s">
        <v>54</v>
      </c>
      <c r="E7321" s="103">
        <v>0.47106120000000001</v>
      </c>
      <c r="F7321" s="103">
        <v>6782434</v>
      </c>
      <c r="G7321" s="103"/>
      <c r="H7321" t="s">
        <v>54</v>
      </c>
      <c r="I7321" s="103">
        <v>1</v>
      </c>
    </row>
    <row r="7322" spans="1:9" x14ac:dyDescent="0.35">
      <c r="A7322" t="s">
        <v>2581</v>
      </c>
      <c r="B7322" t="s">
        <v>784</v>
      </c>
      <c r="C7322" t="s">
        <v>1768</v>
      </c>
      <c r="D7322" t="s">
        <v>54</v>
      </c>
      <c r="E7322" s="103">
        <v>0.34048440000000002</v>
      </c>
      <c r="F7322" s="103">
        <v>6782434</v>
      </c>
      <c r="G7322" s="103"/>
      <c r="H7322" t="s">
        <v>54</v>
      </c>
      <c r="I7322" s="103">
        <v>1</v>
      </c>
    </row>
    <row r="7323" spans="1:9" x14ac:dyDescent="0.35">
      <c r="A7323" t="s">
        <v>2582</v>
      </c>
      <c r="B7323" t="s">
        <v>785</v>
      </c>
      <c r="C7323" t="s">
        <v>1768</v>
      </c>
      <c r="D7323" t="s">
        <v>54</v>
      </c>
      <c r="E7323" s="103">
        <v>0.2323028</v>
      </c>
      <c r="F7323" s="103">
        <v>6782434</v>
      </c>
      <c r="G7323" s="103"/>
      <c r="H7323" t="s">
        <v>54</v>
      </c>
      <c r="I7323" s="103">
        <v>1</v>
      </c>
    </row>
    <row r="7324" spans="1:9" x14ac:dyDescent="0.35">
      <c r="A7324" t="s">
        <v>782</v>
      </c>
      <c r="B7324" t="s">
        <v>784</v>
      </c>
      <c r="C7324" t="s">
        <v>340</v>
      </c>
      <c r="D7324" t="s">
        <v>54</v>
      </c>
      <c r="E7324" s="103">
        <v>0.50638830000000001</v>
      </c>
      <c r="F7324" s="103">
        <v>6782434</v>
      </c>
      <c r="G7324" s="103"/>
      <c r="H7324" t="s">
        <v>54</v>
      </c>
      <c r="I7324" s="103">
        <v>1</v>
      </c>
    </row>
    <row r="7325" spans="1:9" x14ac:dyDescent="0.35">
      <c r="A7325" t="s">
        <v>783</v>
      </c>
      <c r="B7325" t="s">
        <v>785</v>
      </c>
      <c r="C7325" t="s">
        <v>340</v>
      </c>
      <c r="D7325" t="s">
        <v>54</v>
      </c>
      <c r="E7325" s="103">
        <v>0.54638969999999998</v>
      </c>
      <c r="F7325" s="103">
        <v>6782434</v>
      </c>
      <c r="G7325" s="103"/>
      <c r="H7325" t="s">
        <v>54</v>
      </c>
      <c r="I7325" s="103">
        <v>1</v>
      </c>
    </row>
    <row r="7326" spans="1:9" x14ac:dyDescent="0.35">
      <c r="A7326" t="s">
        <v>1059</v>
      </c>
      <c r="B7326" t="s">
        <v>54</v>
      </c>
      <c r="C7326" t="s">
        <v>1765</v>
      </c>
      <c r="D7326" t="s">
        <v>54</v>
      </c>
      <c r="E7326" s="103"/>
      <c r="F7326" s="103"/>
      <c r="G7326" s="103"/>
      <c r="H7326" t="s">
        <v>54</v>
      </c>
      <c r="I7326" s="103"/>
    </row>
  </sheetData>
  <phoneticPr fontId="0" type="noConversion"/>
  <pageMargins left="0.75" right="0.75" top="1" bottom="1" header="0.5" footer="0.5"/>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7787EA3DE823DC489E44BF4CD2C2AF9F" ma:contentTypeVersion="13" ma:contentTypeDescription="Create a new document." ma:contentTypeScope="" ma:versionID="3c9a01142bee8c7994155b4a632c9331">
  <xsd:schema xmlns:xsd="http://www.w3.org/2001/XMLSchema" xmlns:xs="http://www.w3.org/2001/XMLSchema" xmlns:p="http://schemas.microsoft.com/office/2006/metadata/properties" xmlns:ns3="543abfbf-1b39-4535-8b1b-c72a4cdaa484" xmlns:ns4="2834bc84-a818-4cb9-8b4d-5179cfe104eb" targetNamespace="http://schemas.microsoft.com/office/2006/metadata/properties" ma:root="true" ma:fieldsID="d805d275283fb35250875a806d0e508e" ns3:_="" ns4:_="">
    <xsd:import namespace="543abfbf-1b39-4535-8b1b-c72a4cdaa484"/>
    <xsd:import namespace="2834bc84-a818-4cb9-8b4d-5179cfe104e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DateTaken" minOccurs="0"/>
                <xsd:element ref="ns4:MediaServiceAutoTags" minOccurs="0"/>
                <xsd:element ref="ns4:MediaServiceEventHashCode" minOccurs="0"/>
                <xsd:element ref="ns4:MediaServiceGenerationTime" minOccurs="0"/>
                <xsd:element ref="ns4:MediaServiceLocation" minOccurs="0"/>
                <xsd:element ref="ns4:MediaServiceOCR"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43abfbf-1b39-4535-8b1b-c72a4cdaa484"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SharingHintHash" ma:index="10" nillable="true" ma:displayName="Sharing Hint Hash" ma:description=""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834bc84-a818-4cb9-8b4d-5179cfe104eb" elementFormDefault="qualified">
    <xsd:import namespace="http://schemas.microsoft.com/office/2006/documentManagement/types"/>
    <xsd:import namespace="http://schemas.microsoft.com/office/infopath/2007/PartnerControls"/>
    <xsd:element name="MediaServiceMetadata" ma:index="11" nillable="true" ma:displayName="MediaServiceMetadata" ma:description="" ma:hidden="true" ma:internalName="MediaServiceMetadata" ma:readOnly="true">
      <xsd:simpleType>
        <xsd:restriction base="dms:Note"/>
      </xsd:simpleType>
    </xsd:element>
    <xsd:element name="MediaServiceFastMetadata" ma:index="12" nillable="true" ma:displayName="MediaServiceFastMetadata" ma:description="" ma:hidden="true" ma:internalName="MediaServiceFastMetadata" ma:readOnly="true">
      <xsd:simpleType>
        <xsd:restriction base="dms:Note"/>
      </xsd:simpleType>
    </xsd:element>
    <xsd:element name="MediaServiceDateTaken" ma:index="13" nillable="true" ma:displayName="MediaServiceDateTaken" ma:description="" ma:hidden="true" ma:internalName="MediaServiceDateTaken" ma:readOnly="true">
      <xsd:simpleType>
        <xsd:restriction base="dms:Text"/>
      </xsd:simpleType>
    </xsd:element>
    <xsd:element name="MediaServiceAutoTags" ma:index="14" nillable="true" ma:displayName="MediaServiceAutoTags" ma:description="" ma:internalName="MediaServiceAutoTags"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Location" ma:index="17" nillable="true" ma:displayName="MediaServiceLocation" ma:internalName="MediaServiceLocation"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AA6C173-0951-4E02-BBCD-8F7AB8F85176}">
  <ds:schemaRefs>
    <ds:schemaRef ds:uri="http://schemas.microsoft.com/sharepoint/v3/contenttype/forms"/>
  </ds:schemaRefs>
</ds:datastoreItem>
</file>

<file path=customXml/itemProps2.xml><?xml version="1.0" encoding="utf-8"?>
<ds:datastoreItem xmlns:ds="http://schemas.openxmlformats.org/officeDocument/2006/customXml" ds:itemID="{77154115-A20C-40FB-B660-46E5EE2E9B4C}">
  <ds:schemaRefs>
    <ds:schemaRef ds:uri="http://purl.org/dc/elements/1.1/"/>
    <ds:schemaRef ds:uri="http://www.w3.org/XML/1998/namespace"/>
    <ds:schemaRef ds:uri="2834bc84-a818-4cb9-8b4d-5179cfe104eb"/>
    <ds:schemaRef ds:uri="http://schemas.microsoft.com/office/2006/metadata/properties"/>
    <ds:schemaRef ds:uri="http://purl.org/dc/dcmitype/"/>
    <ds:schemaRef ds:uri="543abfbf-1b39-4535-8b1b-c72a4cdaa484"/>
    <ds:schemaRef ds:uri="http://schemas.microsoft.com/office/2006/documentManagement/types"/>
    <ds:schemaRef ds:uri="http://purl.org/dc/terms/"/>
    <ds:schemaRef ds:uri="http://schemas.microsoft.com/office/infopath/2007/PartnerControls"/>
    <ds:schemaRef ds:uri="http://schemas.openxmlformats.org/package/2006/metadata/core-properties"/>
  </ds:schemaRefs>
</ds:datastoreItem>
</file>

<file path=customXml/itemProps3.xml><?xml version="1.0" encoding="utf-8"?>
<ds:datastoreItem xmlns:ds="http://schemas.openxmlformats.org/officeDocument/2006/customXml" ds:itemID="{BAA4077E-4DD5-4AE6-855C-FBE108F1F64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43abfbf-1b39-4535-8b1b-c72a4cdaa484"/>
    <ds:schemaRef ds:uri="2834bc84-a818-4cb9-8b4d-5179cfe104e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26</vt:i4>
      </vt:variant>
      <vt:variant>
        <vt:lpstr>Named Ranges</vt:lpstr>
      </vt:variant>
      <vt:variant>
        <vt:i4>20</vt:i4>
      </vt:variant>
    </vt:vector>
  </HeadingPairs>
  <TitlesOfParts>
    <vt:vector size="46" baseType="lpstr">
      <vt:lpstr>Hoja de parametros</vt:lpstr>
      <vt:lpstr>uprod</vt:lpstr>
      <vt:lpstr>gdp</vt:lpstr>
      <vt:lpstr>rates_nonprog</vt:lpstr>
      <vt:lpstr>ssc</vt:lpstr>
      <vt:lpstr>deduction</vt:lpstr>
      <vt:lpstr>nonprog_tax</vt:lpstr>
      <vt:lpstr>prog_tax</vt:lpstr>
      <vt:lpstr>concentration</vt:lpstr>
      <vt:lpstr>all</vt:lpstr>
      <vt:lpstr>sectores_isc</vt:lpstr>
      <vt:lpstr>isc</vt:lpstr>
      <vt:lpstr>Diccionario</vt:lpstr>
      <vt:lpstr>Curvas de concentracion</vt:lpstr>
      <vt:lpstr>combinations</vt:lpstr>
      <vt:lpstr>Pobreza y desigualdad</vt:lpstr>
      <vt:lpstr>Beneficios</vt:lpstr>
      <vt:lpstr>Contribuyentes</vt:lpstr>
      <vt:lpstr>Tasas efectivas</vt:lpstr>
      <vt:lpstr>Dependencia</vt:lpstr>
      <vt:lpstr>Cobertura</vt:lpstr>
      <vt:lpstr>Beneficiarios</vt:lpstr>
      <vt:lpstr>indiv_</vt:lpstr>
      <vt:lpstr>indiv__ref</vt:lpstr>
      <vt:lpstr>concentration_ref</vt:lpstr>
      <vt:lpstr>all_ref</vt:lpstr>
      <vt:lpstr>coberturas</vt:lpstr>
      <vt:lpstr>coberturas2</vt:lpstr>
      <vt:lpstr>deduction</vt:lpstr>
      <vt:lpstr>deductmod</vt:lpstr>
      <vt:lpstr>deductmod2</vt:lpstr>
      <vt:lpstr>depend</vt:lpstr>
      <vt:lpstr>depend2</vt:lpstr>
      <vt:lpstr>no</vt:lpstr>
      <vt:lpstr>pagos</vt:lpstr>
      <vt:lpstr>povs</vt:lpstr>
      <vt:lpstr>povs2</vt:lpstr>
      <vt:lpstr>refinc</vt:lpstr>
      <vt:lpstr>refinc2</vt:lpstr>
      <vt:lpstr>tasa</vt:lpstr>
      <vt:lpstr>vectors</vt:lpstr>
      <vt:lpstr>vectors2</vt:lpstr>
      <vt:lpstr>years</vt:lpstr>
      <vt:lpstr>yes</vt:lpstr>
      <vt:lpstr>yesno</vt:lpstr>
      <vt:lpstr>yesno2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Paul Andres Corral Rodas</dc:creator>
  <cp:lastModifiedBy>Flavia Giannina Sacco Capurro</cp:lastModifiedBy>
  <cp:lastPrinted>2019-07-29T15:23:38Z</cp:lastPrinted>
  <dcterms:created xsi:type="dcterms:W3CDTF">2019-01-21T01:52:02Z</dcterms:created>
  <dcterms:modified xsi:type="dcterms:W3CDTF">2020-03-19T12:25:30Z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0x0101007787EA3DE823DC489E44BF4CD2C2AF9F</vt:lpwstr>
  </property>
</Properties>
</file>